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mc:AlternateContent xmlns:mc="http://schemas.openxmlformats.org/markup-compatibility/2006">
    <mc:Choice Requires="x15">
      <x15ac:absPath xmlns:x15ac="http://schemas.microsoft.com/office/spreadsheetml/2010/11/ac" url="Y:\01-ARRS\01-Organizacijske enote\Odprta znanost\Infrastruktura in oprema\evidenca 2025\"/>
    </mc:Choice>
  </mc:AlternateContent>
  <xr:revisionPtr revIDLastSave="0" documentId="8_{10BBAFA4-93B4-403B-8734-8D66143DA363}" xr6:coauthVersionLast="36" xr6:coauthVersionMax="36" xr10:uidLastSave="{00000000-0000-0000-0000-000000000000}"/>
  <bookViews>
    <workbookView xWindow="0" yWindow="0" windowWidth="32914" windowHeight="12051" activeTab="1" xr2:uid="{00000000-000D-0000-FFFF-FFFF00000000}"/>
  </bookViews>
  <sheets>
    <sheet name="Pojasnila k obrazcu" sheetId="19" r:id="rId1"/>
    <sheet name="Oprema" sheetId="1" r:id="rId2"/>
    <sheet name="Klasifikacija - Uni-Leeds" sheetId="16" r:id="rId3"/>
    <sheet name="Klasifikacij MERIL" sheetId="18" r:id="rId4"/>
  </sheets>
  <externalReferences>
    <externalReference r:id="rId5"/>
    <externalReference r:id="rId6"/>
    <externalReference r:id="rId7"/>
  </externalReferences>
  <definedNames>
    <definedName name="_xlnm._FilterDatabase" localSheetId="3" hidden="1">'Klasifikacij MERIL'!$A$1:$O$1</definedName>
    <definedName name="_xlnm._FilterDatabase" localSheetId="2" hidden="1">'Klasifikacija - Uni-Leeds'!$A$1:$U$1</definedName>
    <definedName name="_xlnm._FilterDatabase" localSheetId="1" hidden="1">Oprema!$A$8:$XEK$1616</definedName>
    <definedName name="klasifikacija_meril">'Klasifikacij MERIL'!$A$2:$A$72</definedName>
    <definedName name="_xlnm.Print_Area" localSheetId="2">'Klasifikacija - Uni-Leeds'!$A$1:$I$198</definedName>
    <definedName name="_xlnm.Print_Area" localSheetId="1">Oprema!$A$1:$AX$56</definedName>
    <definedName name="_xlnm.Print_Area" localSheetId="0">'Pojasnila k obrazcu'!$A$1:$B$29</definedName>
    <definedName name="_xlnm.Print_Titles" localSheetId="2">'Klasifikacija - Uni-Leeds'!$1:$1</definedName>
  </definedNames>
  <calcPr calcId="191029"/>
</workbook>
</file>

<file path=xl/calcChain.xml><?xml version="1.0" encoding="utf-8"?>
<calcChain xmlns="http://schemas.openxmlformats.org/spreadsheetml/2006/main">
  <c r="U1019" i="1" l="1"/>
  <c r="U1018" i="1"/>
  <c r="U1017" i="1"/>
  <c r="U1016" i="1"/>
  <c r="U1015" i="1"/>
  <c r="U1014" i="1"/>
  <c r="U1013" i="1"/>
  <c r="U1012" i="1"/>
  <c r="U1011" i="1"/>
  <c r="U1010" i="1"/>
  <c r="U1009" i="1"/>
  <c r="U1008" i="1"/>
  <c r="U1007" i="1"/>
  <c r="U1006" i="1"/>
  <c r="U1005" i="1"/>
  <c r="U1004" i="1"/>
  <c r="U1003" i="1"/>
  <c r="U1002" i="1"/>
  <c r="U1001" i="1"/>
  <c r="U1000" i="1"/>
  <c r="U999" i="1"/>
  <c r="U998" i="1"/>
  <c r="U997" i="1"/>
  <c r="U996" i="1"/>
  <c r="U995" i="1"/>
  <c r="U994" i="1"/>
  <c r="U993" i="1"/>
  <c r="U992" i="1"/>
  <c r="U991" i="1"/>
  <c r="U990" i="1"/>
  <c r="U989" i="1"/>
  <c r="U988" i="1"/>
  <c r="U987" i="1"/>
  <c r="U986" i="1"/>
  <c r="U985" i="1"/>
  <c r="U984" i="1"/>
  <c r="U983" i="1"/>
  <c r="U982" i="1"/>
  <c r="U981" i="1"/>
  <c r="U980" i="1"/>
  <c r="U979" i="1"/>
  <c r="U978" i="1"/>
  <c r="U977" i="1"/>
  <c r="U976" i="1"/>
  <c r="U975" i="1"/>
  <c r="U974" i="1"/>
  <c r="U973" i="1"/>
  <c r="U972" i="1"/>
  <c r="U971" i="1"/>
  <c r="U970" i="1"/>
  <c r="U969" i="1"/>
  <c r="U968" i="1"/>
  <c r="U967" i="1"/>
  <c r="J967" i="1"/>
  <c r="U966" i="1"/>
  <c r="U965" i="1"/>
  <c r="U964" i="1"/>
  <c r="J964" i="1"/>
  <c r="U963" i="1"/>
  <c r="J963" i="1"/>
  <c r="U962" i="1"/>
  <c r="U961" i="1"/>
  <c r="Q961" i="1" s="1"/>
  <c r="U960" i="1"/>
  <c r="Q960" i="1" s="1"/>
  <c r="U959" i="1"/>
  <c r="Q959" i="1" s="1"/>
  <c r="U958" i="1"/>
  <c r="Q958" i="1" s="1"/>
  <c r="U957" i="1"/>
  <c r="Q957" i="1" s="1"/>
  <c r="U956" i="1"/>
  <c r="Q956" i="1" s="1"/>
  <c r="U955" i="1"/>
  <c r="Q955" i="1" s="1"/>
  <c r="U954" i="1"/>
  <c r="Q954" i="1" s="1"/>
  <c r="U953" i="1"/>
  <c r="Q953" i="1" s="1"/>
  <c r="J953" i="1"/>
  <c r="U952" i="1"/>
  <c r="Q952" i="1"/>
  <c r="U951" i="1"/>
  <c r="Q951" i="1" s="1"/>
  <c r="U950" i="1"/>
  <c r="Q950" i="1" s="1"/>
  <c r="U949" i="1"/>
  <c r="Q949" i="1" s="1"/>
  <c r="U948" i="1"/>
  <c r="Q948" i="1" s="1"/>
  <c r="U947" i="1"/>
  <c r="Q947" i="1" s="1"/>
  <c r="U946" i="1"/>
  <c r="Q946" i="1" s="1"/>
  <c r="U945" i="1"/>
  <c r="Q945" i="1" s="1"/>
  <c r="U944" i="1"/>
  <c r="Q944" i="1" s="1"/>
  <c r="U943" i="1"/>
  <c r="Q943" i="1" s="1"/>
  <c r="U942" i="1"/>
  <c r="Q942" i="1" s="1"/>
  <c r="U941" i="1"/>
  <c r="Q941" i="1" s="1"/>
  <c r="U940" i="1"/>
  <c r="Q940" i="1" s="1"/>
  <c r="J940" i="1"/>
  <c r="U939" i="1"/>
  <c r="Q939" i="1" s="1"/>
  <c r="J939" i="1"/>
  <c r="U938" i="1"/>
  <c r="Q938" i="1" s="1"/>
  <c r="U937" i="1"/>
  <c r="Q937" i="1" s="1"/>
  <c r="U936" i="1"/>
  <c r="Q936" i="1" s="1"/>
  <c r="J936" i="1"/>
  <c r="U928" i="1"/>
  <c r="U927" i="1"/>
  <c r="Q927" i="1" s="1"/>
  <c r="U926" i="1"/>
  <c r="J925" i="1"/>
  <c r="U924" i="1"/>
  <c r="J924" i="1"/>
  <c r="U923" i="1"/>
  <c r="Q923" i="1" s="1"/>
  <c r="J923" i="1"/>
  <c r="U922" i="1"/>
  <c r="Q922" i="1" s="1"/>
  <c r="U921" i="1"/>
  <c r="Q921" i="1" s="1"/>
  <c r="U920" i="1"/>
  <c r="Q920" i="1" s="1"/>
  <c r="U919" i="1"/>
  <c r="Q919" i="1" s="1"/>
  <c r="U918" i="1"/>
  <c r="Q918" i="1" s="1"/>
  <c r="U917" i="1"/>
  <c r="Q917" i="1" s="1"/>
  <c r="U916" i="1"/>
  <c r="Q916" i="1" s="1"/>
  <c r="U915" i="1"/>
  <c r="Q915" i="1" s="1"/>
  <c r="U914" i="1"/>
  <c r="Q914" i="1" s="1"/>
  <c r="U913" i="1"/>
  <c r="Q913" i="1" s="1"/>
  <c r="U912" i="1"/>
  <c r="Q912" i="1" s="1"/>
  <c r="U911" i="1"/>
  <c r="Q911" i="1" s="1"/>
  <c r="U910" i="1"/>
  <c r="Q910" i="1" s="1"/>
  <c r="U909" i="1"/>
  <c r="Q909" i="1" s="1"/>
  <c r="U908" i="1"/>
  <c r="Q908" i="1" s="1"/>
  <c r="U907" i="1"/>
  <c r="Q907" i="1" s="1"/>
  <c r="U906" i="1"/>
  <c r="Q906" i="1" s="1"/>
  <c r="U905" i="1"/>
  <c r="Q905" i="1" s="1"/>
  <c r="U904" i="1"/>
  <c r="Q904" i="1" s="1"/>
  <c r="U903" i="1"/>
  <c r="Q903" i="1" s="1"/>
  <c r="BQ493" i="1" l="1"/>
  <c r="BQ492" i="1"/>
  <c r="BQ491" i="1"/>
  <c r="BQ490" i="1"/>
  <c r="BQ489" i="1"/>
  <c r="BQ488" i="1"/>
  <c r="BQ487" i="1"/>
  <c r="BQ486" i="1"/>
  <c r="BQ485" i="1"/>
  <c r="BQ484" i="1"/>
  <c r="U484" i="1"/>
  <c r="Q484" i="1" s="1"/>
  <c r="BQ483" i="1"/>
  <c r="U483" i="1"/>
  <c r="Q483" i="1" s="1"/>
  <c r="BQ482" i="1"/>
  <c r="U482" i="1"/>
  <c r="Q482" i="1" s="1"/>
  <c r="BQ481" i="1"/>
  <c r="Q481" i="1"/>
  <c r="BQ480" i="1"/>
  <c r="U480" i="1"/>
  <c r="Q480" i="1"/>
  <c r="BQ479" i="1"/>
  <c r="U479" i="1"/>
  <c r="Q479" i="1" s="1"/>
  <c r="BQ478" i="1"/>
  <c r="Q478" i="1"/>
  <c r="BQ477" i="1"/>
  <c r="Q477" i="1"/>
  <c r="BQ476" i="1"/>
  <c r="U476" i="1"/>
  <c r="Q476" i="1" s="1"/>
  <c r="BQ475" i="1"/>
  <c r="U475" i="1"/>
  <c r="Q475" i="1" s="1"/>
  <c r="BQ474" i="1"/>
  <c r="Q474" i="1"/>
  <c r="BQ473" i="1"/>
  <c r="U473" i="1"/>
  <c r="Q473" i="1" s="1"/>
  <c r="BQ472" i="1"/>
  <c r="U472" i="1"/>
  <c r="Q472" i="1" s="1"/>
  <c r="BQ471" i="1"/>
  <c r="U471" i="1"/>
  <c r="Q471" i="1" s="1"/>
  <c r="BQ470" i="1"/>
  <c r="Q470" i="1"/>
  <c r="BQ469" i="1"/>
  <c r="Q469" i="1"/>
  <c r="BQ468" i="1"/>
  <c r="U468" i="1"/>
  <c r="Q468" i="1" s="1"/>
  <c r="BQ467" i="1"/>
  <c r="U467" i="1"/>
  <c r="Q467" i="1" s="1"/>
  <c r="BQ466" i="1"/>
  <c r="U466" i="1"/>
  <c r="Q466" i="1" s="1"/>
  <c r="BQ465" i="1"/>
  <c r="U465" i="1"/>
  <c r="Q465" i="1" s="1"/>
  <c r="BQ464" i="1"/>
  <c r="Q464" i="1"/>
  <c r="BQ463" i="1"/>
  <c r="U463" i="1"/>
  <c r="Q463" i="1" s="1"/>
  <c r="BQ462" i="1"/>
  <c r="U462" i="1"/>
  <c r="Q462" i="1" s="1"/>
  <c r="BQ461" i="1"/>
  <c r="U461" i="1"/>
  <c r="Q461" i="1" s="1"/>
  <c r="BQ460" i="1"/>
  <c r="U460" i="1"/>
  <c r="Q460" i="1" s="1"/>
  <c r="BQ459" i="1"/>
  <c r="U459" i="1"/>
  <c r="Q459" i="1" s="1"/>
  <c r="BQ458" i="1"/>
  <c r="U458" i="1"/>
  <c r="Q458" i="1" s="1"/>
  <c r="BQ457" i="1"/>
  <c r="Q457" i="1"/>
  <c r="BQ456" i="1"/>
  <c r="U456" i="1"/>
  <c r="Q456" i="1"/>
  <c r="BQ455" i="1"/>
  <c r="U455" i="1"/>
  <c r="Q455" i="1" s="1"/>
  <c r="BQ454" i="1"/>
  <c r="U454" i="1"/>
  <c r="Q454" i="1" s="1"/>
  <c r="BQ453" i="1"/>
  <c r="U453" i="1"/>
  <c r="Q453" i="1" s="1"/>
  <c r="BQ452" i="1"/>
  <c r="U452" i="1"/>
  <c r="Q452" i="1" s="1"/>
  <c r="BQ451" i="1"/>
  <c r="U451" i="1"/>
  <c r="Q451" i="1" s="1"/>
  <c r="BQ450" i="1"/>
  <c r="U450" i="1"/>
  <c r="Q450" i="1" s="1"/>
  <c r="BQ449" i="1"/>
  <c r="U449" i="1"/>
  <c r="Q449" i="1" s="1"/>
  <c r="BQ448" i="1"/>
  <c r="U448" i="1"/>
  <c r="Q448" i="1" s="1"/>
  <c r="BQ447" i="1"/>
  <c r="U447" i="1"/>
  <c r="Q447" i="1" s="1"/>
  <c r="BQ446" i="1"/>
  <c r="U446" i="1"/>
  <c r="Q446" i="1" s="1"/>
  <c r="BQ445" i="1"/>
  <c r="U445" i="1"/>
  <c r="Q445" i="1" s="1"/>
  <c r="BQ444" i="1"/>
  <c r="U444" i="1"/>
  <c r="Q444" i="1" s="1"/>
  <c r="BQ443" i="1"/>
  <c r="U443" i="1"/>
  <c r="Q443" i="1" s="1"/>
  <c r="BQ442" i="1"/>
  <c r="U442" i="1"/>
  <c r="Q442" i="1" s="1"/>
  <c r="BQ441" i="1"/>
  <c r="U441" i="1"/>
  <c r="Q441" i="1" s="1"/>
  <c r="BQ440" i="1"/>
  <c r="Q440" i="1"/>
  <c r="U154" i="1" l="1"/>
  <c r="U153" i="1"/>
  <c r="U152" i="1"/>
  <c r="U151" i="1"/>
  <c r="U150" i="1"/>
  <c r="U149" i="1"/>
  <c r="U148" i="1"/>
  <c r="U147" i="1"/>
  <c r="U146" i="1"/>
  <c r="U145" i="1"/>
  <c r="Q145" i="1" s="1"/>
  <c r="U144" i="1"/>
  <c r="Q144" i="1" s="1"/>
  <c r="Q143" i="1"/>
  <c r="U143" i="1" s="1"/>
  <c r="U142" i="1"/>
  <c r="Q142" i="1" s="1"/>
  <c r="U141" i="1"/>
  <c r="Q141" i="1" s="1"/>
  <c r="U140" i="1"/>
  <c r="Q140" i="1" s="1"/>
  <c r="U139" i="1"/>
  <c r="Q139" i="1" s="1"/>
  <c r="U138" i="1"/>
  <c r="Q138" i="1" s="1"/>
  <c r="U137" i="1"/>
  <c r="Q137" i="1" s="1"/>
  <c r="Q136" i="1"/>
  <c r="U135" i="1"/>
  <c r="Q135" i="1" s="1"/>
  <c r="U134" i="1"/>
  <c r="Q134" i="1" s="1"/>
  <c r="U133" i="1"/>
  <c r="Q133" i="1" s="1"/>
  <c r="AD132" i="1"/>
  <c r="Q132" i="1" s="1"/>
  <c r="U132" i="1"/>
  <c r="U125" i="1"/>
  <c r="Q125" i="1" s="1"/>
  <c r="U124" i="1"/>
  <c r="Q124" i="1" s="1"/>
  <c r="U123" i="1"/>
  <c r="Q123" i="1" s="1"/>
  <c r="U122" i="1"/>
  <c r="Q122" i="1" s="1"/>
  <c r="U121" i="1"/>
  <c r="Q121" i="1" s="1"/>
  <c r="U120" i="1"/>
  <c r="Q120" i="1" s="1"/>
  <c r="AD119" i="1"/>
  <c r="T119" i="1"/>
  <c r="U119" i="1" s="1"/>
  <c r="Q119" i="1" s="1"/>
  <c r="U118" i="1"/>
  <c r="Q118" i="1" s="1"/>
  <c r="U117" i="1"/>
  <c r="Q117" i="1" s="1"/>
  <c r="U116" i="1"/>
  <c r="Q116" i="1" s="1"/>
  <c r="U115" i="1"/>
  <c r="Q115" i="1" s="1"/>
  <c r="U114" i="1"/>
  <c r="Q114" i="1" s="1"/>
  <c r="U113" i="1"/>
  <c r="Q113" i="1" s="1"/>
  <c r="U112" i="1"/>
  <c r="Q112" i="1" s="1"/>
  <c r="U111" i="1"/>
  <c r="Q111" i="1" s="1"/>
  <c r="U110" i="1"/>
  <c r="Q110" i="1" s="1"/>
  <c r="U109" i="1"/>
  <c r="Q109" i="1" s="1"/>
  <c r="U108" i="1"/>
  <c r="Q108" i="1" s="1"/>
  <c r="U107" i="1"/>
  <c r="Q107" i="1" s="1"/>
  <c r="U106" i="1"/>
  <c r="Q106" i="1" s="1"/>
  <c r="U105" i="1"/>
  <c r="Q105" i="1" s="1"/>
  <c r="U104" i="1"/>
  <c r="Q104" i="1" s="1"/>
  <c r="U103" i="1"/>
  <c r="Q103" i="1" s="1"/>
  <c r="U101" i="1"/>
  <c r="Q101" i="1" s="1"/>
  <c r="U100" i="1"/>
  <c r="Q100" i="1" s="1"/>
  <c r="U99" i="1"/>
  <c r="Q99" i="1" s="1"/>
  <c r="U98" i="1"/>
  <c r="Q98" i="1" s="1"/>
  <c r="U97" i="1"/>
  <c r="Q97" i="1" s="1"/>
  <c r="U96" i="1"/>
  <c r="Q96" i="1" s="1"/>
  <c r="U95" i="1"/>
  <c r="Q95" i="1" s="1"/>
  <c r="U94" i="1"/>
  <c r="Q94" i="1" s="1"/>
  <c r="U93" i="1"/>
  <c r="Q93" i="1" s="1"/>
  <c r="U92" i="1"/>
  <c r="Q92" i="1" s="1"/>
  <c r="U91" i="1"/>
  <c r="Q91" i="1" s="1"/>
  <c r="U89" i="1"/>
  <c r="Q89" i="1" s="1"/>
  <c r="U88" i="1"/>
  <c r="Q88" i="1" s="1"/>
  <c r="U87" i="1"/>
  <c r="Q87" i="1" s="1"/>
  <c r="U86" i="1"/>
  <c r="Q86" i="1" s="1"/>
  <c r="U85" i="1"/>
  <c r="Q85" i="1" s="1"/>
  <c r="U84" i="1"/>
  <c r="Q84" i="1" s="1"/>
  <c r="U83" i="1"/>
  <c r="Q83" i="1" s="1"/>
  <c r="U81" i="1"/>
  <c r="Q81" i="1" s="1"/>
  <c r="U80" i="1"/>
  <c r="Q80" i="1" s="1"/>
  <c r="U79" i="1"/>
  <c r="Q79" i="1" s="1"/>
  <c r="U78" i="1"/>
  <c r="Q78" i="1" s="1"/>
  <c r="U77" i="1"/>
  <c r="Q77" i="1" s="1"/>
  <c r="J77" i="1"/>
  <c r="U76" i="1"/>
  <c r="Q76" i="1" s="1"/>
  <c r="U75" i="1"/>
  <c r="Q75" i="1" s="1"/>
  <c r="U74" i="1"/>
  <c r="Q74" i="1" s="1"/>
  <c r="U72" i="1"/>
  <c r="Q72" i="1" s="1"/>
  <c r="U71" i="1"/>
  <c r="Q71" i="1" s="1"/>
  <c r="U70" i="1"/>
  <c r="Q70" i="1" s="1"/>
  <c r="U69" i="1"/>
  <c r="U68" i="1"/>
  <c r="Q68" i="1" s="1"/>
  <c r="U67" i="1"/>
  <c r="Q67" i="1" s="1"/>
  <c r="U66" i="1"/>
  <c r="Q66" i="1" s="1"/>
  <c r="U65" i="1"/>
  <c r="Q65" i="1" s="1"/>
  <c r="U64" i="1"/>
  <c r="Q64" i="1" s="1"/>
  <c r="J64" i="1"/>
  <c r="U63" i="1"/>
  <c r="Q63" i="1" s="1"/>
  <c r="U62" i="1"/>
  <c r="Q62" i="1" s="1"/>
  <c r="U61" i="1"/>
  <c r="Q61" i="1" s="1"/>
  <c r="U60" i="1"/>
  <c r="Q60" i="1" s="1"/>
  <c r="U57" i="1"/>
  <c r="Q57" i="1" s="1"/>
  <c r="T876" i="1" l="1"/>
  <c r="S876" i="1" s="1"/>
  <c r="T875" i="1"/>
  <c r="S875" i="1" s="1"/>
  <c r="U874" i="1"/>
  <c r="Q874" i="1" s="1"/>
  <c r="U873" i="1"/>
  <c r="Q873" i="1" s="1"/>
  <c r="T872" i="1"/>
  <c r="U872" i="1" s="1"/>
  <c r="T870" i="1"/>
  <c r="U870" i="1" s="1"/>
  <c r="Q870" i="1" s="1"/>
  <c r="AD869" i="1"/>
  <c r="Q872" i="1" l="1"/>
  <c r="U642" i="1" l="1"/>
  <c r="AB638" i="1"/>
  <c r="AA638" i="1"/>
  <c r="Z638" i="1"/>
  <c r="Y638" i="1"/>
  <c r="U607" i="1"/>
  <c r="U606" i="1"/>
  <c r="U605" i="1"/>
  <c r="J603" i="1"/>
  <c r="U601" i="1"/>
  <c r="J601" i="1"/>
  <c r="U598" i="1"/>
  <c r="U595" i="1"/>
  <c r="J595" i="1"/>
  <c r="U592" i="1"/>
  <c r="Q592" i="1" s="1"/>
  <c r="U589" i="1"/>
  <c r="U585" i="1"/>
  <c r="U583" i="1"/>
  <c r="Q583" i="1" s="1"/>
  <c r="U582" i="1"/>
  <c r="Q582" i="1" s="1"/>
  <c r="U581" i="1"/>
  <c r="U579" i="1"/>
  <c r="U577" i="1"/>
  <c r="Q577" i="1" s="1"/>
  <c r="U576" i="1"/>
  <c r="Q576" i="1" s="1"/>
  <c r="U572" i="1"/>
  <c r="U567" i="1"/>
  <c r="U563" i="1"/>
  <c r="U562" i="1"/>
  <c r="U561" i="1"/>
  <c r="U558" i="1"/>
  <c r="U557" i="1"/>
  <c r="Q557" i="1" s="1"/>
  <c r="U556" i="1"/>
  <c r="U555" i="1"/>
  <c r="U554" i="1"/>
  <c r="U551" i="1"/>
  <c r="U548" i="1"/>
  <c r="U547" i="1"/>
  <c r="U546" i="1"/>
  <c r="U545" i="1"/>
  <c r="U544" i="1"/>
  <c r="U542" i="1"/>
  <c r="U536" i="1"/>
  <c r="Q536" i="1" s="1"/>
  <c r="U534" i="1"/>
  <c r="U532" i="1"/>
  <c r="AH439" i="1" l="1"/>
  <c r="AG439" i="1"/>
  <c r="AF439" i="1"/>
  <c r="AC439" i="1"/>
  <c r="U439" i="1"/>
  <c r="R439" i="1"/>
  <c r="Q439" i="1"/>
  <c r="AH438" i="1"/>
  <c r="AG438" i="1"/>
  <c r="AF438" i="1"/>
  <c r="AC438" i="1"/>
  <c r="U438" i="1"/>
  <c r="R438" i="1"/>
  <c r="Q438" i="1"/>
  <c r="AF437" i="1"/>
  <c r="AC437" i="1"/>
  <c r="U437" i="1"/>
  <c r="R437" i="1"/>
  <c r="Q437" i="1"/>
  <c r="AH436" i="1"/>
  <c r="AG436" i="1"/>
  <c r="U436" i="1"/>
  <c r="Q436" i="1"/>
  <c r="AH435" i="1"/>
  <c r="AG435" i="1"/>
  <c r="U435" i="1"/>
  <c r="Q435" i="1"/>
  <c r="AH434" i="1"/>
  <c r="AG434" i="1"/>
  <c r="U434" i="1"/>
  <c r="Q434" i="1"/>
  <c r="AH433" i="1"/>
  <c r="AG433" i="1"/>
  <c r="U433" i="1"/>
  <c r="Q433" i="1"/>
  <c r="AH432" i="1"/>
  <c r="AG432" i="1"/>
  <c r="AF432" i="1"/>
  <c r="U432" i="1"/>
  <c r="Q432" i="1"/>
  <c r="AH431" i="1"/>
  <c r="AG431" i="1"/>
  <c r="AF431" i="1"/>
  <c r="AC431" i="1"/>
  <c r="U431" i="1"/>
  <c r="R431" i="1"/>
  <c r="Q431" i="1"/>
  <c r="AH430" i="1"/>
  <c r="AG430" i="1"/>
  <c r="AF430" i="1"/>
  <c r="AC430" i="1"/>
  <c r="U430" i="1"/>
  <c r="R430" i="1"/>
  <c r="Q430" i="1"/>
  <c r="AH429" i="1"/>
  <c r="AG429" i="1"/>
  <c r="AF429" i="1"/>
  <c r="AC429" i="1"/>
  <c r="U429" i="1"/>
  <c r="R429" i="1"/>
  <c r="Q429" i="1"/>
  <c r="AH428" i="1"/>
  <c r="AG428" i="1"/>
  <c r="AF428" i="1"/>
  <c r="AC428" i="1"/>
  <c r="U428" i="1"/>
  <c r="R428" i="1"/>
  <c r="Q428" i="1"/>
  <c r="AH427" i="1"/>
  <c r="AG427" i="1"/>
  <c r="U427" i="1"/>
  <c r="R427" i="1"/>
  <c r="Q427" i="1"/>
  <c r="AH426" i="1"/>
  <c r="AG426" i="1"/>
  <c r="AF426" i="1"/>
  <c r="AC426" i="1"/>
  <c r="U426" i="1"/>
  <c r="R426" i="1"/>
  <c r="Q426" i="1"/>
  <c r="AH425" i="1"/>
  <c r="AG425" i="1"/>
  <c r="U425" i="1"/>
  <c r="Q425" i="1"/>
  <c r="AH424" i="1"/>
  <c r="AG424" i="1"/>
  <c r="U424" i="1"/>
  <c r="Q424" i="1"/>
  <c r="AH423" i="1"/>
  <c r="AG423" i="1"/>
  <c r="AF423" i="1"/>
  <c r="AC423" i="1"/>
  <c r="U423" i="1"/>
  <c r="R423" i="1"/>
  <c r="Q423" i="1"/>
  <c r="AH422" i="1"/>
  <c r="AG422" i="1"/>
  <c r="AF422" i="1"/>
  <c r="AC422" i="1"/>
  <c r="U422" i="1"/>
  <c r="R422" i="1"/>
  <c r="Q422" i="1"/>
  <c r="AH421" i="1"/>
  <c r="AG421" i="1"/>
  <c r="U421" i="1"/>
  <c r="Q421" i="1"/>
  <c r="AH420" i="1"/>
  <c r="AG420" i="1"/>
  <c r="AF420" i="1"/>
  <c r="AC420" i="1"/>
  <c r="U420" i="1"/>
  <c r="R420" i="1"/>
  <c r="Q420" i="1"/>
  <c r="AH419" i="1"/>
  <c r="AG419" i="1"/>
  <c r="AF419" i="1"/>
  <c r="AC419" i="1"/>
  <c r="U419" i="1"/>
  <c r="R419" i="1"/>
  <c r="Q419" i="1"/>
  <c r="AH418" i="1"/>
  <c r="AG418" i="1"/>
  <c r="AF418" i="1"/>
  <c r="AC418" i="1"/>
  <c r="U418" i="1"/>
  <c r="R418" i="1"/>
  <c r="Q418" i="1"/>
  <c r="AH417" i="1"/>
  <c r="AG417" i="1"/>
  <c r="AC417" i="1"/>
  <c r="U417" i="1"/>
  <c r="R417" i="1"/>
  <c r="Q417" i="1"/>
  <c r="AH416" i="1"/>
  <c r="AG416" i="1"/>
  <c r="AC416" i="1"/>
  <c r="U416" i="1"/>
  <c r="R416" i="1"/>
  <c r="Q416" i="1"/>
  <c r="AH415" i="1"/>
  <c r="AG415" i="1"/>
  <c r="AF415" i="1"/>
  <c r="AC415" i="1"/>
  <c r="U415" i="1"/>
  <c r="R415" i="1"/>
  <c r="Q415" i="1"/>
  <c r="AH414" i="1"/>
  <c r="AG414" i="1"/>
  <c r="AF414" i="1"/>
  <c r="AC414" i="1"/>
  <c r="U414" i="1"/>
  <c r="R414" i="1"/>
  <c r="Q414" i="1"/>
  <c r="AH413" i="1"/>
  <c r="AG413" i="1"/>
  <c r="AF413" i="1"/>
  <c r="AC413" i="1"/>
  <c r="U413" i="1"/>
  <c r="R413" i="1"/>
  <c r="Q413" i="1"/>
  <c r="AH412" i="1"/>
  <c r="AG412" i="1"/>
  <c r="AF412" i="1"/>
  <c r="AC412" i="1"/>
  <c r="U412" i="1"/>
  <c r="R412" i="1"/>
  <c r="Q412" i="1"/>
  <c r="AH411" i="1"/>
  <c r="AG411" i="1"/>
  <c r="AF411" i="1"/>
  <c r="AC411" i="1"/>
  <c r="U411" i="1"/>
  <c r="R411" i="1"/>
  <c r="Q411" i="1"/>
  <c r="AH410" i="1"/>
  <c r="AG410" i="1"/>
  <c r="AF410" i="1"/>
  <c r="AC410" i="1"/>
  <c r="U410" i="1"/>
  <c r="R410" i="1"/>
  <c r="Q410" i="1"/>
  <c r="AH409" i="1"/>
  <c r="AG409" i="1"/>
  <c r="AC409" i="1"/>
  <c r="U409" i="1"/>
  <c r="Q409" i="1"/>
  <c r="AH408" i="1"/>
  <c r="AG408" i="1"/>
  <c r="AC408" i="1"/>
  <c r="U408" i="1"/>
  <c r="R408" i="1"/>
  <c r="Q408" i="1"/>
  <c r="AH407" i="1"/>
  <c r="AG407" i="1"/>
  <c r="AC407" i="1"/>
  <c r="U407" i="1"/>
  <c r="Q407" i="1"/>
  <c r="AH406" i="1"/>
  <c r="AG406" i="1"/>
  <c r="AC406" i="1"/>
  <c r="U406" i="1"/>
  <c r="Q406" i="1"/>
  <c r="AH405" i="1"/>
  <c r="AG405" i="1"/>
  <c r="AC405" i="1"/>
  <c r="U405" i="1"/>
  <c r="R405" i="1"/>
  <c r="Q405" i="1"/>
  <c r="AH404" i="1"/>
  <c r="AG404" i="1"/>
  <c r="AC404" i="1"/>
  <c r="U404" i="1"/>
  <c r="R404" i="1"/>
  <c r="Q404" i="1"/>
  <c r="AH403" i="1"/>
  <c r="AG403" i="1"/>
  <c r="AC403" i="1"/>
  <c r="U403" i="1"/>
  <c r="Q403" i="1"/>
  <c r="AH402" i="1"/>
  <c r="AG402" i="1"/>
  <c r="AC402" i="1"/>
  <c r="U402" i="1"/>
  <c r="Q402" i="1"/>
  <c r="AH401" i="1"/>
  <c r="AG401" i="1"/>
  <c r="AC401" i="1"/>
  <c r="U401" i="1"/>
  <c r="Q401" i="1"/>
  <c r="AH400" i="1"/>
  <c r="AG400" i="1"/>
  <c r="AC400" i="1"/>
  <c r="U400" i="1"/>
  <c r="R400" i="1"/>
  <c r="Q400" i="1"/>
  <c r="AH399" i="1"/>
  <c r="AG399" i="1"/>
  <c r="AC399" i="1"/>
  <c r="U399" i="1"/>
  <c r="R399" i="1"/>
  <c r="Q399" i="1"/>
  <c r="AH398" i="1"/>
  <c r="AG398" i="1"/>
  <c r="AC398" i="1"/>
  <c r="U398" i="1"/>
  <c r="Q398" i="1"/>
  <c r="AH397" i="1"/>
  <c r="AG397" i="1"/>
  <c r="AC397" i="1"/>
  <c r="U397" i="1"/>
  <c r="R397" i="1"/>
  <c r="Q397" i="1"/>
  <c r="AH396" i="1"/>
  <c r="AG396" i="1"/>
  <c r="AC396" i="1"/>
  <c r="U396" i="1"/>
  <c r="R396" i="1"/>
  <c r="Q396" i="1"/>
  <c r="AH395" i="1"/>
  <c r="AG395" i="1"/>
  <c r="AC395" i="1"/>
  <c r="U395" i="1"/>
  <c r="R395" i="1"/>
  <c r="Q395" i="1"/>
  <c r="AH394" i="1"/>
  <c r="AG394" i="1"/>
  <c r="AC394" i="1"/>
  <c r="U394" i="1"/>
  <c r="R394" i="1"/>
  <c r="Q394" i="1"/>
  <c r="AH393" i="1"/>
  <c r="AG393" i="1"/>
  <c r="U393" i="1"/>
  <c r="Q393" i="1"/>
  <c r="AH392" i="1"/>
  <c r="AG392" i="1"/>
  <c r="AC392" i="1"/>
  <c r="U392" i="1"/>
  <c r="R392" i="1"/>
  <c r="Q392" i="1"/>
  <c r="AH391" i="1"/>
  <c r="AG391" i="1"/>
  <c r="AC391" i="1"/>
  <c r="U391" i="1"/>
  <c r="R391" i="1"/>
  <c r="Q391" i="1"/>
  <c r="AH390" i="1"/>
  <c r="AG390" i="1"/>
  <c r="AC390" i="1"/>
  <c r="U390" i="1"/>
  <c r="R390" i="1"/>
  <c r="Q390" i="1"/>
  <c r="AH389" i="1"/>
  <c r="AG389" i="1"/>
  <c r="AC389" i="1"/>
  <c r="U389" i="1"/>
  <c r="R389" i="1"/>
  <c r="Q389" i="1"/>
  <c r="AH388" i="1"/>
  <c r="AG388" i="1"/>
  <c r="AC388" i="1"/>
  <c r="U388" i="1"/>
  <c r="R388" i="1"/>
  <c r="Q388" i="1"/>
  <c r="AH387" i="1"/>
  <c r="AG387" i="1"/>
  <c r="AC387" i="1"/>
  <c r="U387" i="1"/>
  <c r="Q387" i="1"/>
  <c r="AH386" i="1"/>
  <c r="AG386" i="1"/>
  <c r="AC386" i="1"/>
  <c r="U386" i="1"/>
  <c r="Q386" i="1"/>
  <c r="AH385" i="1"/>
  <c r="AG385" i="1"/>
  <c r="AC385" i="1"/>
  <c r="U385" i="1"/>
  <c r="Q385" i="1"/>
  <c r="AH384" i="1"/>
  <c r="AG384" i="1"/>
  <c r="AC384" i="1"/>
  <c r="U384" i="1"/>
  <c r="R384" i="1"/>
  <c r="Q384" i="1"/>
  <c r="AH383" i="1"/>
  <c r="AG383" i="1"/>
  <c r="AF383" i="1"/>
  <c r="AC383" i="1"/>
  <c r="U383" i="1"/>
  <c r="R383" i="1"/>
  <c r="Q383" i="1"/>
  <c r="AH382" i="1"/>
  <c r="AG382" i="1"/>
  <c r="AC382" i="1"/>
  <c r="U382" i="1"/>
  <c r="R382" i="1"/>
  <c r="Q382" i="1"/>
  <c r="AH381" i="1"/>
  <c r="AG381" i="1"/>
  <c r="AC381" i="1"/>
  <c r="U381" i="1"/>
  <c r="R381" i="1"/>
  <c r="Q381" i="1"/>
  <c r="AH380" i="1"/>
  <c r="AG380" i="1"/>
  <c r="AF380" i="1"/>
  <c r="AC380" i="1"/>
  <c r="U380" i="1"/>
  <c r="R380" i="1"/>
  <c r="Q380" i="1"/>
  <c r="AH379" i="1"/>
  <c r="AG379" i="1"/>
  <c r="AF379" i="1"/>
  <c r="AC379" i="1"/>
  <c r="U379" i="1"/>
  <c r="R379" i="1"/>
  <c r="Q379" i="1"/>
  <c r="AH378" i="1"/>
  <c r="AG378" i="1"/>
  <c r="AF378" i="1"/>
  <c r="AC378" i="1"/>
  <c r="U378" i="1"/>
  <c r="R378" i="1"/>
  <c r="Q378" i="1"/>
  <c r="AH377" i="1"/>
  <c r="AG377" i="1"/>
  <c r="AF377" i="1"/>
  <c r="AC377" i="1"/>
  <c r="U377" i="1"/>
  <c r="R377" i="1"/>
  <c r="Q377" i="1"/>
  <c r="AH376" i="1"/>
  <c r="AG376" i="1"/>
  <c r="AF376" i="1"/>
  <c r="AC376" i="1"/>
  <c r="U376" i="1"/>
  <c r="R376" i="1"/>
  <c r="Q376" i="1"/>
  <c r="AH375" i="1"/>
  <c r="AG375" i="1"/>
  <c r="AF375" i="1"/>
  <c r="AC375" i="1"/>
  <c r="U375" i="1"/>
  <c r="R375" i="1"/>
  <c r="Q375" i="1"/>
  <c r="AH374" i="1"/>
  <c r="AG374" i="1"/>
  <c r="AF374" i="1"/>
  <c r="AC374" i="1"/>
  <c r="U374" i="1"/>
  <c r="R374" i="1"/>
  <c r="Q374" i="1"/>
  <c r="AH373" i="1"/>
  <c r="AG373" i="1"/>
  <c r="AC373" i="1"/>
  <c r="U373" i="1"/>
  <c r="R373" i="1"/>
  <c r="Q373" i="1"/>
  <c r="AH372" i="1"/>
  <c r="AG372" i="1"/>
  <c r="AF372" i="1"/>
  <c r="AC372" i="1"/>
  <c r="U372" i="1"/>
  <c r="R372" i="1"/>
  <c r="Q372" i="1"/>
  <c r="AH371" i="1"/>
  <c r="AG371" i="1"/>
  <c r="AF371" i="1"/>
  <c r="AC371" i="1"/>
  <c r="U371" i="1"/>
  <c r="R371" i="1"/>
  <c r="Q371" i="1"/>
  <c r="AH370" i="1"/>
  <c r="AG370" i="1"/>
  <c r="AF370" i="1"/>
  <c r="AC370" i="1"/>
  <c r="U370" i="1"/>
  <c r="R370" i="1"/>
  <c r="Q370" i="1"/>
  <c r="AH369" i="1"/>
  <c r="AG369" i="1"/>
  <c r="AF369" i="1"/>
  <c r="AC369" i="1"/>
  <c r="U369" i="1"/>
  <c r="R369" i="1"/>
  <c r="Q369" i="1"/>
  <c r="AH368" i="1"/>
  <c r="AG368" i="1"/>
  <c r="AF368" i="1"/>
  <c r="AC368" i="1"/>
  <c r="U368" i="1"/>
  <c r="R368" i="1"/>
  <c r="Q368" i="1"/>
  <c r="AH367" i="1"/>
  <c r="AG367" i="1"/>
  <c r="AF367" i="1"/>
  <c r="AC367" i="1"/>
  <c r="U367" i="1"/>
  <c r="R367" i="1"/>
  <c r="Q367" i="1"/>
  <c r="AH366" i="1"/>
  <c r="AG366" i="1"/>
  <c r="AF366" i="1"/>
  <c r="AC366" i="1"/>
  <c r="U366" i="1"/>
  <c r="R366" i="1"/>
  <c r="Q366" i="1"/>
  <c r="AH365" i="1"/>
  <c r="AG365" i="1"/>
  <c r="AF365" i="1"/>
  <c r="AC365" i="1"/>
  <c r="U365" i="1"/>
  <c r="R365" i="1"/>
  <c r="Q365" i="1"/>
  <c r="AH364" i="1"/>
  <c r="AG364" i="1"/>
  <c r="AF364" i="1"/>
  <c r="AC364" i="1"/>
  <c r="U364" i="1"/>
  <c r="R364" i="1"/>
  <c r="Q364" i="1"/>
  <c r="AH363" i="1"/>
  <c r="AG363" i="1"/>
  <c r="AF363" i="1"/>
  <c r="AC363" i="1"/>
  <c r="U363" i="1"/>
  <c r="R363" i="1"/>
  <c r="Q363" i="1"/>
  <c r="AH362" i="1"/>
  <c r="AG362" i="1"/>
  <c r="AF362" i="1"/>
  <c r="AC362" i="1"/>
  <c r="U362" i="1"/>
  <c r="R362" i="1"/>
  <c r="Q362" i="1"/>
  <c r="AH361" i="1"/>
  <c r="AG361" i="1"/>
  <c r="AF361" i="1"/>
  <c r="AC361" i="1"/>
  <c r="U361" i="1"/>
  <c r="R361" i="1"/>
  <c r="Q361" i="1"/>
  <c r="AH360" i="1"/>
  <c r="AG360" i="1"/>
  <c r="AC360" i="1"/>
  <c r="U360" i="1"/>
  <c r="R360" i="1"/>
  <c r="Q360" i="1"/>
  <c r="AH359" i="1"/>
  <c r="AG359" i="1"/>
  <c r="AF359" i="1"/>
  <c r="AC359" i="1"/>
  <c r="U359" i="1"/>
  <c r="R359" i="1"/>
  <c r="Q359" i="1"/>
  <c r="AH358" i="1"/>
  <c r="AG358" i="1"/>
  <c r="AF358" i="1"/>
  <c r="AC358" i="1"/>
  <c r="U358" i="1"/>
  <c r="R358" i="1"/>
  <c r="Q358" i="1"/>
  <c r="AH357" i="1"/>
  <c r="AG357" i="1"/>
  <c r="AF357" i="1"/>
  <c r="AC357" i="1"/>
  <c r="U357" i="1"/>
  <c r="R357" i="1"/>
  <c r="Q357" i="1"/>
  <c r="AH356" i="1"/>
  <c r="AG356" i="1"/>
  <c r="AF356" i="1"/>
  <c r="AC356" i="1"/>
  <c r="U356" i="1"/>
  <c r="R356" i="1"/>
  <c r="Q356" i="1"/>
  <c r="AH355" i="1"/>
  <c r="AG355" i="1"/>
  <c r="AC355" i="1"/>
  <c r="U355" i="1"/>
  <c r="Q355" i="1"/>
  <c r="AH354" i="1"/>
  <c r="AG354" i="1"/>
  <c r="AF354" i="1"/>
  <c r="AC354" i="1"/>
  <c r="U354" i="1"/>
  <c r="R354" i="1"/>
  <c r="Q354" i="1"/>
  <c r="AH353" i="1"/>
  <c r="AG353" i="1"/>
  <c r="AC353" i="1"/>
  <c r="U353" i="1"/>
  <c r="Q353" i="1"/>
  <c r="AH352" i="1"/>
  <c r="AG352" i="1"/>
  <c r="AF352" i="1"/>
  <c r="AC352" i="1"/>
  <c r="U352" i="1"/>
  <c r="Q352" i="1"/>
  <c r="AH351" i="1"/>
  <c r="AG351" i="1"/>
  <c r="AF351" i="1"/>
  <c r="AC351" i="1"/>
  <c r="U351" i="1"/>
  <c r="Q351" i="1"/>
  <c r="AH350" i="1"/>
  <c r="AG350" i="1"/>
  <c r="AF350" i="1"/>
  <c r="AC350" i="1"/>
  <c r="U350" i="1"/>
  <c r="R350" i="1"/>
  <c r="Q350" i="1"/>
  <c r="AH349" i="1"/>
  <c r="AG349" i="1"/>
  <c r="AC349" i="1"/>
  <c r="U349" i="1"/>
  <c r="R349" i="1"/>
  <c r="Q349" i="1"/>
  <c r="AH348" i="1"/>
  <c r="AG348" i="1"/>
  <c r="AC348" i="1"/>
  <c r="U348" i="1"/>
  <c r="Q348" i="1"/>
  <c r="AH347" i="1"/>
  <c r="AG347" i="1"/>
  <c r="AC347" i="1"/>
  <c r="U347" i="1"/>
  <c r="Q347" i="1"/>
  <c r="AH346" i="1"/>
  <c r="AG346" i="1"/>
  <c r="AF346" i="1"/>
  <c r="AC346" i="1"/>
  <c r="U346" i="1"/>
  <c r="R346" i="1"/>
  <c r="Q346" i="1"/>
  <c r="AH345" i="1"/>
  <c r="AG345" i="1"/>
  <c r="AF345" i="1"/>
  <c r="AC345" i="1"/>
  <c r="U345" i="1"/>
  <c r="R345" i="1"/>
  <c r="Q345" i="1"/>
  <c r="AH344" i="1"/>
  <c r="AG344" i="1"/>
  <c r="AC344" i="1"/>
  <c r="U344" i="1"/>
  <c r="Q344" i="1"/>
  <c r="AH343" i="1"/>
  <c r="AG343" i="1"/>
  <c r="AF343" i="1"/>
  <c r="AC343" i="1"/>
  <c r="U343" i="1"/>
  <c r="Q343" i="1"/>
  <c r="AH342" i="1"/>
  <c r="AG342" i="1"/>
  <c r="AF342" i="1"/>
  <c r="AC342" i="1"/>
  <c r="U342" i="1"/>
  <c r="R342" i="1"/>
  <c r="Q342" i="1"/>
  <c r="AH341" i="1"/>
  <c r="AG341" i="1"/>
  <c r="AF341" i="1"/>
  <c r="AC341" i="1"/>
  <c r="U341" i="1"/>
  <c r="R341" i="1"/>
  <c r="Q341" i="1"/>
  <c r="AH340" i="1"/>
  <c r="AG340" i="1"/>
  <c r="AF340" i="1"/>
  <c r="AC340" i="1"/>
  <c r="U340" i="1"/>
  <c r="R340" i="1"/>
  <c r="Q340" i="1"/>
  <c r="AH339" i="1"/>
  <c r="AG339" i="1"/>
  <c r="AF339" i="1"/>
  <c r="AC339" i="1"/>
  <c r="U339" i="1"/>
  <c r="R339" i="1"/>
  <c r="Q339" i="1"/>
  <c r="AH338" i="1"/>
  <c r="AG338" i="1"/>
  <c r="AF338" i="1"/>
  <c r="AC338" i="1"/>
  <c r="U338" i="1"/>
  <c r="R338" i="1"/>
  <c r="Q338" i="1"/>
  <c r="AH337" i="1"/>
  <c r="AG337" i="1"/>
  <c r="AF337" i="1"/>
  <c r="AC337" i="1"/>
  <c r="U337" i="1"/>
  <c r="R337" i="1"/>
  <c r="Q337" i="1"/>
  <c r="AH336" i="1"/>
  <c r="AG336" i="1"/>
  <c r="AF336" i="1"/>
  <c r="AC336" i="1"/>
  <c r="U336" i="1"/>
  <c r="R336" i="1"/>
  <c r="Q336" i="1"/>
  <c r="AH335" i="1"/>
  <c r="AG335" i="1"/>
  <c r="AC335" i="1"/>
  <c r="U335" i="1"/>
  <c r="R335" i="1"/>
  <c r="Q335" i="1"/>
  <c r="AH334" i="1"/>
  <c r="AG334" i="1"/>
  <c r="AF334" i="1"/>
  <c r="AC334" i="1"/>
  <c r="U334" i="1"/>
  <c r="R334" i="1"/>
  <c r="Q334" i="1"/>
  <c r="AH333" i="1"/>
  <c r="AG333" i="1"/>
  <c r="AF333" i="1"/>
  <c r="AC333" i="1"/>
  <c r="U333" i="1"/>
  <c r="R333" i="1"/>
  <c r="Q333" i="1"/>
  <c r="AH332" i="1"/>
  <c r="AG332" i="1"/>
  <c r="AF332" i="1"/>
  <c r="AC332" i="1"/>
  <c r="U332" i="1"/>
  <c r="R332" i="1"/>
  <c r="Q332" i="1"/>
  <c r="AH331" i="1"/>
  <c r="AG331" i="1"/>
  <c r="AF331" i="1"/>
  <c r="AC331" i="1"/>
  <c r="U331" i="1"/>
  <c r="R331" i="1"/>
  <c r="Q331" i="1"/>
  <c r="AH330" i="1"/>
  <c r="AG330" i="1"/>
  <c r="AF330" i="1"/>
  <c r="AC330" i="1"/>
  <c r="U330" i="1"/>
  <c r="R330" i="1"/>
  <c r="Q330" i="1"/>
  <c r="AH329" i="1"/>
  <c r="AG329" i="1"/>
  <c r="AF329" i="1"/>
  <c r="AC329" i="1"/>
  <c r="U329" i="1"/>
  <c r="R329" i="1"/>
  <c r="Q329" i="1"/>
  <c r="AH328" i="1"/>
  <c r="AG328" i="1"/>
  <c r="AF328" i="1"/>
  <c r="AC328" i="1"/>
  <c r="U328" i="1"/>
  <c r="Q328" i="1"/>
  <c r="AH327" i="1"/>
  <c r="AG327" i="1"/>
  <c r="AC327" i="1"/>
  <c r="U327" i="1"/>
  <c r="Q327" i="1"/>
  <c r="AH326" i="1"/>
  <c r="AG326" i="1"/>
  <c r="AF326" i="1"/>
  <c r="AC326" i="1"/>
  <c r="U326" i="1"/>
  <c r="Q326" i="1"/>
  <c r="AH325" i="1"/>
  <c r="AG325" i="1"/>
  <c r="AF325" i="1"/>
  <c r="AC325" i="1"/>
  <c r="U325" i="1"/>
  <c r="Q325" i="1"/>
  <c r="AH324" i="1"/>
  <c r="AG324" i="1"/>
  <c r="AF324" i="1"/>
  <c r="AC324" i="1"/>
  <c r="U324" i="1"/>
  <c r="Q324" i="1"/>
  <c r="AH323" i="1"/>
  <c r="AG323" i="1"/>
  <c r="AF323" i="1"/>
  <c r="AC323" i="1"/>
  <c r="U323" i="1"/>
  <c r="Q323" i="1"/>
  <c r="AH322" i="1"/>
  <c r="AG322" i="1"/>
  <c r="AF322" i="1"/>
  <c r="AC322" i="1"/>
  <c r="U322" i="1"/>
  <c r="Q322" i="1"/>
  <c r="AH321" i="1"/>
  <c r="AG321" i="1"/>
  <c r="AF321" i="1"/>
  <c r="AC321" i="1"/>
  <c r="U321" i="1"/>
  <c r="Q321" i="1"/>
  <c r="AH320" i="1"/>
  <c r="AG320" i="1"/>
  <c r="AC320" i="1"/>
  <c r="U320" i="1"/>
  <c r="Q320" i="1"/>
  <c r="AH319" i="1"/>
  <c r="AG319" i="1"/>
  <c r="AF319" i="1"/>
  <c r="AC319" i="1"/>
  <c r="U319" i="1"/>
  <c r="Q319" i="1"/>
  <c r="AH318" i="1"/>
  <c r="AG318" i="1"/>
  <c r="AF318" i="1"/>
  <c r="AC318" i="1"/>
  <c r="U318" i="1"/>
  <c r="Q318" i="1"/>
  <c r="AH317" i="1"/>
  <c r="AG317" i="1"/>
  <c r="AC317" i="1"/>
  <c r="U317" i="1"/>
  <c r="Q317" i="1"/>
  <c r="AH316" i="1"/>
  <c r="AG316" i="1"/>
  <c r="AF316" i="1"/>
  <c r="AC316" i="1"/>
  <c r="U316" i="1"/>
  <c r="Q316" i="1"/>
  <c r="AH315" i="1"/>
  <c r="AG315" i="1"/>
  <c r="AF315" i="1"/>
  <c r="AC315" i="1"/>
  <c r="U315" i="1"/>
  <c r="Q315" i="1"/>
  <c r="AH314" i="1"/>
  <c r="AG314" i="1"/>
  <c r="AF314" i="1"/>
  <c r="AC314" i="1"/>
  <c r="U314" i="1"/>
  <c r="Q314" i="1"/>
  <c r="AH313" i="1"/>
  <c r="AG313" i="1"/>
  <c r="AC313" i="1"/>
  <c r="U313" i="1"/>
  <c r="Q313" i="1"/>
  <c r="AH312" i="1"/>
  <c r="AG312" i="1"/>
  <c r="AC312" i="1"/>
  <c r="U312" i="1"/>
  <c r="Q312" i="1"/>
  <c r="AH311" i="1"/>
  <c r="AG311" i="1"/>
  <c r="AF311" i="1"/>
  <c r="AC311" i="1"/>
  <c r="U311" i="1"/>
  <c r="Q311" i="1"/>
  <c r="AH310" i="1"/>
  <c r="AG310" i="1"/>
  <c r="AC310" i="1"/>
  <c r="U310" i="1"/>
  <c r="Q310" i="1"/>
  <c r="AH309" i="1"/>
  <c r="AG309" i="1"/>
  <c r="AF309" i="1"/>
  <c r="AC309" i="1"/>
  <c r="U309" i="1"/>
  <c r="R309" i="1"/>
  <c r="Q309" i="1"/>
  <c r="AH308" i="1"/>
  <c r="AG308" i="1"/>
  <c r="AC308" i="1"/>
  <c r="U308" i="1"/>
  <c r="Q308" i="1"/>
  <c r="AH307" i="1"/>
  <c r="AG307" i="1"/>
  <c r="AF307" i="1"/>
  <c r="AC307" i="1"/>
  <c r="U307" i="1"/>
  <c r="Q307" i="1"/>
  <c r="AH306" i="1"/>
  <c r="AG306" i="1"/>
  <c r="AC306" i="1"/>
  <c r="U306" i="1"/>
  <c r="Q306" i="1"/>
  <c r="AH305" i="1"/>
  <c r="AG305" i="1"/>
  <c r="AC305" i="1"/>
  <c r="U305" i="1"/>
  <c r="Q305" i="1"/>
  <c r="AH304" i="1"/>
  <c r="AG304" i="1"/>
  <c r="AC304" i="1"/>
  <c r="U304" i="1"/>
  <c r="Q304" i="1"/>
  <c r="AH303" i="1"/>
  <c r="AG303" i="1"/>
  <c r="AC303" i="1"/>
  <c r="U303" i="1"/>
  <c r="Q303" i="1"/>
  <c r="AH302" i="1"/>
  <c r="AG302" i="1"/>
  <c r="AC302" i="1"/>
  <c r="U302" i="1"/>
  <c r="R302" i="1"/>
  <c r="Q302" i="1"/>
  <c r="AH301" i="1"/>
  <c r="AG301" i="1"/>
  <c r="AF301" i="1"/>
  <c r="AC301" i="1"/>
  <c r="U301" i="1"/>
  <c r="R301" i="1"/>
  <c r="Q301" i="1"/>
  <c r="AH300" i="1"/>
  <c r="AG300" i="1"/>
  <c r="AC300" i="1"/>
  <c r="U300" i="1"/>
  <c r="R300" i="1"/>
  <c r="Q300" i="1"/>
  <c r="AH299" i="1"/>
  <c r="AG299" i="1"/>
  <c r="AF299" i="1"/>
  <c r="AC299" i="1"/>
  <c r="U299" i="1"/>
  <c r="R299" i="1"/>
  <c r="Q299" i="1"/>
  <c r="AH298" i="1"/>
  <c r="AG298" i="1"/>
  <c r="AF298" i="1"/>
  <c r="AC298" i="1"/>
  <c r="U298" i="1"/>
  <c r="R298" i="1"/>
  <c r="Q298" i="1"/>
  <c r="AH297" i="1"/>
  <c r="AG297" i="1"/>
  <c r="AF297" i="1"/>
  <c r="AC297" i="1"/>
  <c r="U297" i="1"/>
  <c r="R297" i="1"/>
  <c r="Q297" i="1"/>
  <c r="AH296" i="1"/>
  <c r="AG296" i="1"/>
  <c r="AF296" i="1"/>
  <c r="AC296" i="1"/>
  <c r="U296" i="1"/>
  <c r="R296" i="1"/>
  <c r="Q296" i="1"/>
  <c r="AH295" i="1"/>
  <c r="AG295" i="1"/>
  <c r="AF295" i="1"/>
  <c r="AC295" i="1"/>
  <c r="U295" i="1"/>
  <c r="R295" i="1"/>
  <c r="Q295" i="1"/>
  <c r="AH294" i="1"/>
  <c r="AG294" i="1"/>
  <c r="AC294" i="1"/>
  <c r="U294" i="1"/>
  <c r="R294" i="1"/>
  <c r="Q294" i="1"/>
  <c r="AH293" i="1"/>
  <c r="AG293" i="1"/>
  <c r="AC293" i="1"/>
  <c r="U293" i="1"/>
  <c r="R293" i="1"/>
  <c r="Q293" i="1"/>
  <c r="AH292" i="1"/>
  <c r="AG292" i="1"/>
  <c r="AF292" i="1"/>
  <c r="AC292" i="1"/>
  <c r="U292" i="1"/>
  <c r="R292" i="1"/>
  <c r="Q292" i="1"/>
  <c r="AH291" i="1"/>
  <c r="AG291" i="1"/>
  <c r="AF291" i="1"/>
  <c r="AC291" i="1"/>
  <c r="U291" i="1"/>
  <c r="R291" i="1"/>
  <c r="Q291" i="1"/>
  <c r="AH290" i="1"/>
  <c r="AG290" i="1"/>
  <c r="AC290" i="1"/>
  <c r="U290" i="1"/>
  <c r="R290" i="1"/>
  <c r="Q290" i="1"/>
  <c r="AH289" i="1"/>
  <c r="AG289" i="1"/>
  <c r="AF289" i="1"/>
  <c r="AC289" i="1"/>
  <c r="U289" i="1"/>
  <c r="R289" i="1"/>
  <c r="Q289" i="1"/>
  <c r="AH288" i="1"/>
  <c r="AG288" i="1"/>
  <c r="AC288" i="1"/>
  <c r="U288" i="1"/>
  <c r="R288" i="1"/>
  <c r="Q288" i="1"/>
  <c r="AH287" i="1"/>
  <c r="AG287" i="1"/>
  <c r="AC287" i="1"/>
  <c r="U287" i="1"/>
  <c r="R287" i="1"/>
  <c r="Q287" i="1"/>
  <c r="AH286" i="1"/>
  <c r="AG286" i="1"/>
  <c r="AF286" i="1"/>
  <c r="AC286" i="1"/>
  <c r="U286" i="1"/>
  <c r="R286" i="1"/>
  <c r="Q286" i="1"/>
  <c r="AH285" i="1"/>
  <c r="AG285" i="1"/>
  <c r="AF285" i="1"/>
  <c r="AC285" i="1"/>
  <c r="U285" i="1"/>
  <c r="R285" i="1"/>
  <c r="Q285" i="1"/>
  <c r="AH284" i="1"/>
  <c r="AG284" i="1"/>
  <c r="AC284" i="1"/>
  <c r="U284" i="1"/>
  <c r="R284" i="1"/>
  <c r="Q284" i="1"/>
  <c r="AH283" i="1"/>
  <c r="AG283" i="1"/>
  <c r="AF283" i="1"/>
  <c r="AC283" i="1"/>
  <c r="U283" i="1"/>
  <c r="R283" i="1"/>
  <c r="Q283" i="1"/>
  <c r="AH282" i="1"/>
  <c r="AG282" i="1"/>
  <c r="AF282" i="1"/>
  <c r="AC282" i="1"/>
  <c r="U282" i="1"/>
  <c r="R282" i="1"/>
  <c r="Q282" i="1"/>
  <c r="AH281" i="1"/>
  <c r="AG281" i="1"/>
  <c r="AF281" i="1"/>
  <c r="AC281" i="1"/>
  <c r="U281" i="1"/>
  <c r="R281" i="1"/>
  <c r="Q281" i="1"/>
  <c r="AH280" i="1"/>
  <c r="AG280" i="1"/>
  <c r="AF280" i="1"/>
  <c r="AC280" i="1"/>
  <c r="U280" i="1"/>
  <c r="Q280" i="1"/>
  <c r="AH279" i="1"/>
  <c r="AG279" i="1"/>
  <c r="AF279" i="1"/>
  <c r="AC279" i="1"/>
  <c r="U279" i="1"/>
  <c r="R279" i="1"/>
  <c r="Q279" i="1"/>
  <c r="AH278" i="1"/>
  <c r="AG278" i="1"/>
  <c r="AF278" i="1"/>
  <c r="AC278" i="1"/>
  <c r="U278" i="1"/>
  <c r="R278" i="1"/>
  <c r="Q278" i="1"/>
  <c r="AH277" i="1"/>
  <c r="AG277" i="1"/>
  <c r="AF277" i="1"/>
  <c r="AC277" i="1"/>
  <c r="U277" i="1"/>
  <c r="R277" i="1"/>
  <c r="Q277" i="1"/>
  <c r="AH276" i="1"/>
  <c r="AG276" i="1"/>
  <c r="AF276" i="1"/>
  <c r="AC276" i="1"/>
  <c r="U276" i="1"/>
  <c r="R276" i="1"/>
  <c r="Q276" i="1"/>
  <c r="AH275" i="1"/>
  <c r="AG275" i="1"/>
  <c r="AF275" i="1"/>
  <c r="AC275" i="1"/>
  <c r="U275" i="1"/>
  <c r="R275" i="1"/>
  <c r="Q275" i="1"/>
  <c r="AH274" i="1"/>
  <c r="AG274" i="1"/>
  <c r="AF274" i="1"/>
  <c r="AC274" i="1"/>
  <c r="U274" i="1"/>
  <c r="R274" i="1"/>
  <c r="Q274" i="1"/>
  <c r="AH273" i="1"/>
  <c r="AG273" i="1"/>
  <c r="AC273" i="1"/>
  <c r="U273" i="1"/>
  <c r="R273" i="1"/>
  <c r="Q273" i="1"/>
  <c r="AH272" i="1"/>
  <c r="AG272" i="1"/>
  <c r="AF272" i="1"/>
  <c r="AC272" i="1"/>
  <c r="U272" i="1"/>
  <c r="R272" i="1"/>
  <c r="Q272" i="1"/>
  <c r="AH271" i="1"/>
  <c r="AG271" i="1"/>
  <c r="AC271" i="1"/>
  <c r="U271" i="1"/>
  <c r="R271" i="1"/>
  <c r="Q271" i="1"/>
  <c r="AH270" i="1"/>
  <c r="AG270" i="1"/>
  <c r="AF270" i="1"/>
  <c r="AC270" i="1"/>
  <c r="U270" i="1"/>
  <c r="R270" i="1"/>
  <c r="Q270" i="1"/>
  <c r="AH269" i="1"/>
  <c r="AG269" i="1"/>
  <c r="AF269" i="1"/>
  <c r="AC269" i="1"/>
  <c r="U269" i="1"/>
  <c r="R269" i="1"/>
  <c r="Q269" i="1"/>
  <c r="AH268" i="1"/>
  <c r="AG268" i="1"/>
  <c r="AF268" i="1"/>
  <c r="AC268" i="1"/>
  <c r="U268" i="1"/>
  <c r="R268" i="1"/>
  <c r="Q268" i="1"/>
  <c r="AH267" i="1"/>
  <c r="AG267" i="1"/>
  <c r="AF267" i="1"/>
  <c r="AC267" i="1"/>
  <c r="U267" i="1"/>
  <c r="R267" i="1"/>
  <c r="Q267" i="1"/>
  <c r="AH266" i="1"/>
  <c r="AG266" i="1"/>
  <c r="AF266" i="1"/>
  <c r="AC266" i="1"/>
  <c r="U266" i="1"/>
  <c r="R266" i="1"/>
  <c r="Q266" i="1"/>
  <c r="AH265" i="1"/>
  <c r="AG265" i="1"/>
  <c r="AF265" i="1"/>
  <c r="AC265" i="1"/>
  <c r="U265" i="1"/>
  <c r="R265" i="1"/>
  <c r="Q265" i="1"/>
  <c r="AH264" i="1"/>
  <c r="AG264" i="1"/>
  <c r="AF264" i="1"/>
  <c r="AC264" i="1"/>
  <c r="U264" i="1"/>
  <c r="R264" i="1"/>
  <c r="Q264" i="1"/>
  <c r="AH263" i="1"/>
  <c r="AG263" i="1"/>
  <c r="AC263" i="1"/>
  <c r="U263" i="1"/>
  <c r="R263" i="1"/>
  <c r="Q263" i="1"/>
  <c r="AH262" i="1"/>
  <c r="AG262" i="1"/>
  <c r="AC262" i="1"/>
  <c r="U262" i="1"/>
  <c r="R262" i="1"/>
  <c r="Q262" i="1"/>
  <c r="AH261" i="1"/>
  <c r="AG261" i="1"/>
  <c r="AF261" i="1"/>
  <c r="AC261" i="1"/>
  <c r="U261" i="1"/>
  <c r="R261" i="1"/>
  <c r="Q261" i="1"/>
  <c r="AH260" i="1"/>
  <c r="AG260" i="1"/>
  <c r="AF260" i="1"/>
  <c r="AC260" i="1"/>
  <c r="U260" i="1"/>
  <c r="R260" i="1"/>
  <c r="Q260" i="1"/>
  <c r="AH259" i="1"/>
  <c r="AG259" i="1"/>
  <c r="AF259" i="1"/>
  <c r="AC259" i="1"/>
  <c r="U259" i="1"/>
  <c r="R259" i="1"/>
  <c r="Q259" i="1"/>
  <c r="AH258" i="1"/>
  <c r="AG258" i="1"/>
  <c r="AC258" i="1"/>
  <c r="U258" i="1"/>
  <c r="R258" i="1"/>
  <c r="Q258" i="1"/>
  <c r="AH257" i="1"/>
  <c r="AG257" i="1"/>
  <c r="AF257" i="1"/>
  <c r="AC257" i="1"/>
  <c r="U257" i="1"/>
  <c r="R257" i="1"/>
  <c r="Q257" i="1"/>
  <c r="AH256" i="1"/>
  <c r="AG256" i="1"/>
  <c r="AC256" i="1"/>
  <c r="U256" i="1"/>
  <c r="R256" i="1"/>
  <c r="Q256" i="1"/>
  <c r="AH255" i="1"/>
  <c r="AG255" i="1"/>
  <c r="AC255" i="1"/>
  <c r="U255" i="1"/>
  <c r="R255" i="1"/>
  <c r="Q255" i="1"/>
  <c r="AH254" i="1"/>
  <c r="AG254" i="1"/>
  <c r="AF254" i="1"/>
  <c r="AC254" i="1"/>
  <c r="U254" i="1"/>
  <c r="R254" i="1"/>
  <c r="Q254" i="1"/>
  <c r="AH253" i="1"/>
  <c r="AG253" i="1"/>
  <c r="AF253" i="1"/>
  <c r="AC253" i="1"/>
  <c r="U253" i="1"/>
  <c r="R253" i="1"/>
  <c r="Q253" i="1"/>
  <c r="AH252" i="1"/>
  <c r="AG252" i="1"/>
  <c r="AC252" i="1"/>
  <c r="U252" i="1"/>
  <c r="Q252" i="1"/>
  <c r="AH251" i="1"/>
  <c r="AG251" i="1"/>
  <c r="AC251" i="1"/>
  <c r="U251" i="1"/>
  <c r="R251" i="1"/>
  <c r="Q251" i="1"/>
  <c r="AH250" i="1"/>
  <c r="AG250" i="1"/>
  <c r="AF250" i="1"/>
  <c r="AC250" i="1"/>
  <c r="U250" i="1"/>
  <c r="R250" i="1"/>
  <c r="Q250" i="1"/>
  <c r="AH249" i="1"/>
  <c r="AG249" i="1"/>
  <c r="AF249" i="1"/>
  <c r="AC249" i="1"/>
  <c r="U249" i="1"/>
  <c r="R249" i="1"/>
  <c r="Q249" i="1"/>
  <c r="AH248" i="1"/>
  <c r="AG248" i="1"/>
  <c r="AF248" i="1"/>
  <c r="AC248" i="1"/>
  <c r="U248" i="1"/>
  <c r="R248" i="1"/>
  <c r="Q248" i="1"/>
  <c r="AH247" i="1"/>
  <c r="AG247" i="1"/>
  <c r="AF247" i="1"/>
  <c r="AC247" i="1"/>
  <c r="U247" i="1"/>
  <c r="R247" i="1"/>
  <c r="Q247" i="1"/>
  <c r="AH246" i="1"/>
  <c r="AG246" i="1"/>
  <c r="AC246" i="1"/>
  <c r="U246" i="1"/>
  <c r="R246" i="1"/>
  <c r="Q246" i="1"/>
  <c r="AH245" i="1"/>
  <c r="AG245" i="1"/>
  <c r="AF245" i="1"/>
  <c r="AC245" i="1"/>
  <c r="U245" i="1"/>
  <c r="R245" i="1"/>
  <c r="Q245" i="1"/>
  <c r="AH244" i="1"/>
  <c r="AG244" i="1"/>
  <c r="AC244" i="1"/>
  <c r="U244" i="1"/>
  <c r="R244" i="1"/>
  <c r="Q244" i="1"/>
  <c r="AH243" i="1"/>
  <c r="AG243" i="1"/>
  <c r="AF243" i="1"/>
  <c r="AC243" i="1"/>
  <c r="U243" i="1"/>
  <c r="R243" i="1"/>
  <c r="Q243" i="1"/>
  <c r="AH242" i="1"/>
  <c r="AG242" i="1"/>
  <c r="AF242" i="1"/>
  <c r="AC242" i="1"/>
  <c r="U242" i="1"/>
  <c r="R242" i="1"/>
  <c r="Q242" i="1"/>
  <c r="AH241" i="1"/>
  <c r="AG241" i="1"/>
  <c r="AF241" i="1"/>
  <c r="AC241" i="1"/>
  <c r="U241" i="1"/>
  <c r="R241" i="1"/>
  <c r="Q241" i="1"/>
  <c r="AH240" i="1"/>
  <c r="AG240" i="1"/>
  <c r="AF240" i="1"/>
  <c r="AC240" i="1"/>
  <c r="U240" i="1"/>
  <c r="R240" i="1"/>
  <c r="Q240" i="1"/>
  <c r="AH239" i="1"/>
  <c r="AG239" i="1"/>
  <c r="AF239" i="1"/>
  <c r="AC239" i="1"/>
  <c r="U239" i="1"/>
  <c r="R239" i="1"/>
  <c r="Q239" i="1"/>
  <c r="AH238" i="1"/>
  <c r="AG238" i="1"/>
  <c r="AC238" i="1"/>
  <c r="U238" i="1"/>
  <c r="R238" i="1"/>
  <c r="Q238" i="1"/>
  <c r="AH237" i="1"/>
  <c r="AG237" i="1"/>
  <c r="AF237" i="1"/>
  <c r="AC237" i="1"/>
  <c r="U237" i="1"/>
  <c r="R237" i="1"/>
  <c r="Q237" i="1"/>
  <c r="AH236" i="1"/>
  <c r="AG236" i="1"/>
  <c r="AC236" i="1"/>
  <c r="U236" i="1"/>
  <c r="R236" i="1"/>
  <c r="Q236" i="1"/>
  <c r="AH235" i="1"/>
  <c r="AG235" i="1"/>
  <c r="AC235" i="1"/>
  <c r="U235" i="1"/>
  <c r="R235" i="1"/>
  <c r="Q235" i="1"/>
  <c r="AH234" i="1"/>
  <c r="AG234" i="1"/>
  <c r="AF234" i="1"/>
  <c r="AC234" i="1"/>
  <c r="U234" i="1"/>
  <c r="R234" i="1"/>
  <c r="Q234" i="1"/>
  <c r="AH233" i="1"/>
  <c r="AG233" i="1"/>
  <c r="AC233" i="1"/>
  <c r="U233" i="1"/>
  <c r="R233" i="1"/>
  <c r="Q233" i="1"/>
  <c r="T1440" i="1" l="1"/>
  <c r="AD1440" i="1" s="1"/>
  <c r="U1440" i="1" l="1"/>
  <c r="AF505" i="1"/>
  <c r="AF504" i="1"/>
  <c r="AF503" i="1"/>
  <c r="AF502" i="1"/>
  <c r="U502" i="1"/>
  <c r="AF501" i="1"/>
  <c r="U501" i="1"/>
  <c r="AF500" i="1"/>
  <c r="U500" i="1"/>
  <c r="AF499" i="1"/>
  <c r="U499" i="1"/>
  <c r="AF498" i="1"/>
  <c r="U498" i="1"/>
  <c r="U497" i="1"/>
  <c r="AF496" i="1"/>
  <c r="U496" i="1"/>
  <c r="AF495" i="1"/>
  <c r="U495" i="1"/>
  <c r="AF494" i="1"/>
  <c r="U494" i="1"/>
  <c r="Q494" i="1"/>
  <c r="U1331" i="1" l="1"/>
  <c r="Q1331" i="1"/>
  <c r="U1330" i="1"/>
  <c r="Q1330" i="1"/>
  <c r="U1329" i="1"/>
  <c r="Q1329" i="1"/>
  <c r="U1328" i="1"/>
  <c r="Q1328" i="1"/>
  <c r="U1327" i="1"/>
  <c r="Q1327" i="1"/>
  <c r="U1326" i="1"/>
  <c r="Q1326" i="1"/>
  <c r="U1325" i="1"/>
  <c r="Q1325" i="1"/>
  <c r="U1324" i="1"/>
  <c r="Q1324" i="1"/>
  <c r="U1323" i="1"/>
  <c r="Q1323" i="1"/>
  <c r="U1322" i="1"/>
  <c r="Q1322" i="1"/>
  <c r="U1321" i="1"/>
  <c r="Q1321" i="1"/>
  <c r="U1320" i="1"/>
  <c r="Q1320" i="1"/>
  <c r="U1319" i="1"/>
  <c r="U1318" i="1"/>
  <c r="U1317" i="1"/>
  <c r="U1316" i="1"/>
  <c r="U1315" i="1"/>
  <c r="U1314" i="1"/>
  <c r="U1313" i="1"/>
  <c r="U1312" i="1"/>
  <c r="U1311" i="1"/>
  <c r="U1310" i="1"/>
  <c r="U1308" i="1"/>
  <c r="U1307" i="1"/>
  <c r="U1306" i="1"/>
  <c r="U1305" i="1"/>
  <c r="U1304" i="1"/>
  <c r="U1303" i="1"/>
  <c r="U1302" i="1"/>
  <c r="U1301" i="1"/>
  <c r="U1300" i="1"/>
  <c r="U1299" i="1"/>
  <c r="U1298" i="1"/>
  <c r="U1297" i="1"/>
  <c r="U852" i="1" l="1"/>
  <c r="U843" i="1"/>
  <c r="AF829" i="1"/>
  <c r="V829" i="1" s="1"/>
  <c r="U829" i="1"/>
  <c r="Q829" i="1"/>
  <c r="U826" i="1"/>
  <c r="Q826" i="1"/>
  <c r="U825" i="1"/>
  <c r="AF817" i="1"/>
  <c r="V817" i="1" s="1"/>
  <c r="U817" i="1"/>
  <c r="Q817" i="1"/>
  <c r="U813" i="1"/>
  <c r="AF812" i="1"/>
  <c r="V812" i="1" s="1"/>
  <c r="U812" i="1"/>
  <c r="Q812" i="1"/>
  <c r="AF811" i="1"/>
  <c r="V811" i="1" s="1"/>
  <c r="U811" i="1"/>
  <c r="Q811" i="1"/>
  <c r="R807" i="1"/>
  <c r="U807" i="1" s="1"/>
  <c r="U788" i="1"/>
  <c r="AF781" i="1"/>
  <c r="V781" i="1" s="1"/>
  <c r="U781" i="1"/>
  <c r="Q781" i="1"/>
  <c r="R780" i="1"/>
  <c r="U780" i="1" s="1"/>
  <c r="AF778" i="1"/>
  <c r="V778" i="1" s="1"/>
  <c r="U778" i="1"/>
  <c r="Q778" i="1"/>
  <c r="AF777" i="1"/>
  <c r="V777" i="1" s="1"/>
  <c r="U777" i="1"/>
  <c r="Q777" i="1"/>
  <c r="AF776" i="1"/>
  <c r="V776" i="1" s="1"/>
  <c r="R776" i="1"/>
  <c r="Q776" i="1" s="1"/>
  <c r="AF775" i="1"/>
  <c r="V775" i="1" s="1"/>
  <c r="U775" i="1"/>
  <c r="Q775" i="1"/>
  <c r="V773" i="1"/>
  <c r="U773" i="1"/>
  <c r="Q773" i="1"/>
  <c r="Q772" i="1"/>
  <c r="V771" i="1"/>
  <c r="U771" i="1"/>
  <c r="Q771" i="1"/>
  <c r="U770" i="1"/>
  <c r="U769" i="1"/>
  <c r="R769" i="1"/>
  <c r="V767" i="1"/>
  <c r="U767" i="1"/>
  <c r="Q767" i="1"/>
  <c r="AF766" i="1"/>
  <c r="V766" i="1" s="1"/>
  <c r="R766" i="1"/>
  <c r="Q766" i="1" s="1"/>
  <c r="AF765" i="1"/>
  <c r="V765" i="1" s="1"/>
  <c r="U765" i="1"/>
  <c r="Q765" i="1"/>
  <c r="AF764" i="1"/>
  <c r="V764" i="1" s="1"/>
  <c r="U764" i="1"/>
  <c r="Q764" i="1"/>
  <c r="AF763" i="1"/>
  <c r="V763" i="1" s="1"/>
  <c r="U763" i="1"/>
  <c r="Q763" i="1"/>
  <c r="U762" i="1"/>
  <c r="U766" i="1" l="1"/>
  <c r="Q780" i="1"/>
  <c r="U776" i="1"/>
  <c r="U525" i="1"/>
  <c r="U524" i="1"/>
  <c r="U522" i="1"/>
  <c r="U521" i="1"/>
  <c r="U520" i="1"/>
  <c r="U519" i="1"/>
  <c r="R518" i="1"/>
  <c r="U518" i="1" s="1"/>
  <c r="U517" i="1"/>
  <c r="U516" i="1"/>
  <c r="U515" i="1"/>
  <c r="U514" i="1"/>
  <c r="U513" i="1"/>
  <c r="U512" i="1"/>
  <c r="R1435" i="1" l="1"/>
  <c r="Q1124" i="1" l="1"/>
  <c r="Q1123" i="1"/>
  <c r="Q1122" i="1"/>
  <c r="Q1121" i="1"/>
  <c r="Q1120" i="1"/>
  <c r="Q1119" i="1"/>
  <c r="Q1118" i="1"/>
  <c r="AF1113" i="1"/>
  <c r="AF1112" i="1"/>
  <c r="J1403" i="1" l="1"/>
  <c r="AD1237" i="1" l="1"/>
  <c r="R1237" i="1"/>
  <c r="AD1236" i="1"/>
  <c r="R1236" i="1"/>
  <c r="AD1235" i="1"/>
  <c r="R1235" i="1"/>
  <c r="S1235" i="1" s="1"/>
  <c r="AD1234" i="1"/>
  <c r="R1234" i="1"/>
  <c r="AD1233" i="1"/>
  <c r="R1233" i="1"/>
  <c r="U1233" i="1" s="1"/>
  <c r="AD1232" i="1"/>
  <c r="R1232" i="1"/>
  <c r="AD1231" i="1"/>
  <c r="R1231" i="1"/>
  <c r="S1231" i="1" s="1"/>
  <c r="AD1230" i="1"/>
  <c r="R1230" i="1"/>
  <c r="S1230" i="1" s="1"/>
  <c r="U1230" i="1" s="1"/>
  <c r="Q1230" i="1" s="1"/>
  <c r="AD1229" i="1"/>
  <c r="S1229" i="1"/>
  <c r="U1229" i="1" s="1"/>
  <c r="Q1229" i="1" s="1"/>
  <c r="AD1228" i="1"/>
  <c r="S1228" i="1"/>
  <c r="U1228" i="1" s="1"/>
  <c r="Q1228" i="1" s="1"/>
  <c r="AD1227" i="1"/>
  <c r="S1227" i="1"/>
  <c r="U1227" i="1" s="1"/>
  <c r="Q1227" i="1" s="1"/>
  <c r="J1227" i="1"/>
  <c r="AD1226" i="1"/>
  <c r="U1226" i="1"/>
  <c r="Q1226" i="1" s="1"/>
  <c r="AD1225" i="1"/>
  <c r="U1225" i="1"/>
  <c r="Q1225" i="1" s="1"/>
  <c r="AD1224" i="1"/>
  <c r="U1224" i="1"/>
  <c r="Q1224" i="1" s="1"/>
  <c r="AD1223" i="1"/>
  <c r="U1223" i="1"/>
  <c r="Q1223" i="1" s="1"/>
  <c r="AD1222" i="1"/>
  <c r="U1222" i="1"/>
  <c r="Q1222" i="1" s="1"/>
  <c r="AD1221" i="1"/>
  <c r="U1221" i="1"/>
  <c r="Q1221" i="1" s="1"/>
  <c r="AD1220" i="1"/>
  <c r="U1220" i="1"/>
  <c r="Q1220" i="1" s="1"/>
  <c r="AD1219" i="1"/>
  <c r="R1219" i="1"/>
  <c r="S1219" i="1" s="1"/>
  <c r="AD1218" i="1"/>
  <c r="R1218" i="1"/>
  <c r="S1218" i="1" s="1"/>
  <c r="U1218" i="1" s="1"/>
  <c r="Q1218" i="1" s="1"/>
  <c r="AD1217" i="1"/>
  <c r="R1217" i="1"/>
  <c r="S1217" i="1" s="1"/>
  <c r="U1217" i="1" s="1"/>
  <c r="Q1217" i="1" s="1"/>
  <c r="AD1216" i="1"/>
  <c r="R1216" i="1"/>
  <c r="S1216" i="1" s="1"/>
  <c r="AD1215" i="1"/>
  <c r="R1215" i="1"/>
  <c r="AD1214" i="1"/>
  <c r="R1214" i="1"/>
  <c r="S1214" i="1" s="1"/>
  <c r="U1214" i="1" s="1"/>
  <c r="Q1214" i="1" s="1"/>
  <c r="AD1213" i="1"/>
  <c r="R1213" i="1"/>
  <c r="S1213" i="1" s="1"/>
  <c r="U1213" i="1" s="1"/>
  <c r="Q1213" i="1" s="1"/>
  <c r="AD1212" i="1"/>
  <c r="R1212" i="1"/>
  <c r="S1212" i="1" s="1"/>
  <c r="AD1211" i="1"/>
  <c r="R1211" i="1"/>
  <c r="AD1210" i="1"/>
  <c r="R1210" i="1"/>
  <c r="S1210" i="1" s="1"/>
  <c r="U1210" i="1" s="1"/>
  <c r="Q1210" i="1" s="1"/>
  <c r="AD1209" i="1"/>
  <c r="R1209" i="1"/>
  <c r="S1209" i="1" s="1"/>
  <c r="U1209" i="1" s="1"/>
  <c r="Q1209" i="1" s="1"/>
  <c r="AD1208" i="1"/>
  <c r="S1208" i="1"/>
  <c r="U1208" i="1" s="1"/>
  <c r="Q1208" i="1" s="1"/>
  <c r="AD1207" i="1"/>
  <c r="R1207" i="1"/>
  <c r="AD1206" i="1"/>
  <c r="R1206" i="1"/>
  <c r="AD1205" i="1"/>
  <c r="S1205" i="1"/>
  <c r="U1205" i="1" s="1"/>
  <c r="Q1205" i="1" s="1"/>
  <c r="AD1204" i="1"/>
  <c r="S1204" i="1"/>
  <c r="U1204" i="1" s="1"/>
  <c r="Q1204" i="1" s="1"/>
  <c r="AD1203" i="1"/>
  <c r="Q1203" i="1"/>
  <c r="AD1202" i="1"/>
  <c r="R1202" i="1"/>
  <c r="AD1201" i="1"/>
  <c r="U1201" i="1"/>
  <c r="Q1201" i="1" s="1"/>
  <c r="AD1200" i="1"/>
  <c r="U1200" i="1"/>
  <c r="Q1200" i="1" s="1"/>
  <c r="AD1199" i="1"/>
  <c r="U1199" i="1"/>
  <c r="Q1199" i="1" s="1"/>
  <c r="AD1198" i="1"/>
  <c r="U1198" i="1"/>
  <c r="Q1198" i="1" s="1"/>
  <c r="AD1197" i="1"/>
  <c r="U1197" i="1"/>
  <c r="Q1197" i="1" s="1"/>
  <c r="AD1196" i="1"/>
  <c r="U1196" i="1"/>
  <c r="Q1196" i="1" s="1"/>
  <c r="AD1195" i="1"/>
  <c r="U1195" i="1"/>
  <c r="Q1195" i="1" s="1"/>
  <c r="AD1194" i="1"/>
  <c r="U1194" i="1"/>
  <c r="Q1194" i="1" s="1"/>
  <c r="AD1193" i="1"/>
  <c r="U1193" i="1"/>
  <c r="Q1193" i="1" s="1"/>
  <c r="AD1192" i="1"/>
  <c r="U1192" i="1"/>
  <c r="Q1192" i="1" s="1"/>
  <c r="AD1191" i="1"/>
  <c r="U1191" i="1"/>
  <c r="Q1191" i="1" s="1"/>
  <c r="AD1190" i="1"/>
  <c r="U1190" i="1"/>
  <c r="Q1190" i="1" s="1"/>
  <c r="AD1189" i="1"/>
  <c r="U1189" i="1"/>
  <c r="Q1189" i="1" s="1"/>
  <c r="AD1188" i="1"/>
  <c r="U1188" i="1"/>
  <c r="Q1188" i="1" s="1"/>
  <c r="AD1187" i="1"/>
  <c r="U1187" i="1"/>
  <c r="Q1187" i="1" s="1"/>
  <c r="AD1186" i="1"/>
  <c r="U1186" i="1"/>
  <c r="Q1186" i="1" s="1"/>
  <c r="AD1185" i="1"/>
  <c r="U1185" i="1"/>
  <c r="Q1185" i="1" s="1"/>
  <c r="AD1184" i="1"/>
  <c r="U1184" i="1"/>
  <c r="Q1184" i="1" s="1"/>
  <c r="AD1183" i="1"/>
  <c r="U1183" i="1"/>
  <c r="Q1183" i="1" s="1"/>
  <c r="AD1182" i="1"/>
  <c r="U1182" i="1"/>
  <c r="Q1182" i="1" s="1"/>
  <c r="T1181" i="1"/>
  <c r="AD1181" i="1" s="1"/>
  <c r="AD1180" i="1"/>
  <c r="U1180" i="1"/>
  <c r="Q1180" i="1" s="1"/>
  <c r="AD1179" i="1"/>
  <c r="U1179" i="1"/>
  <c r="Q1179" i="1" s="1"/>
  <c r="AD1178" i="1"/>
  <c r="U1178" i="1"/>
  <c r="Q1178" i="1" s="1"/>
  <c r="AD1177" i="1"/>
  <c r="U1177" i="1"/>
  <c r="Q1177" i="1" s="1"/>
  <c r="AD1176" i="1"/>
  <c r="U1176" i="1"/>
  <c r="Q1176" i="1" s="1"/>
  <c r="AD1175" i="1"/>
  <c r="U1175" i="1"/>
  <c r="Q1175" i="1" s="1"/>
  <c r="AD1174" i="1"/>
  <c r="U1174" i="1"/>
  <c r="Q1174" i="1" s="1"/>
  <c r="AD1173" i="1"/>
  <c r="U1173" i="1"/>
  <c r="Q1173" i="1" s="1"/>
  <c r="AD1172" i="1"/>
  <c r="U1172" i="1"/>
  <c r="Q1172" i="1" s="1"/>
  <c r="AD1171" i="1"/>
  <c r="U1171" i="1"/>
  <c r="Q1171" i="1" s="1"/>
  <c r="AD1170" i="1"/>
  <c r="U1170" i="1"/>
  <c r="Q1170" i="1" s="1"/>
  <c r="AD1169" i="1"/>
  <c r="U1169" i="1"/>
  <c r="Q1169" i="1" s="1"/>
  <c r="AD1168" i="1"/>
  <c r="U1168" i="1"/>
  <c r="Q1168" i="1" s="1"/>
  <c r="AD1167" i="1"/>
  <c r="U1167" i="1"/>
  <c r="Q1167" i="1" s="1"/>
  <c r="AD1166" i="1"/>
  <c r="U1166" i="1"/>
  <c r="Q1166" i="1" s="1"/>
  <c r="AD1165" i="1"/>
  <c r="U1165" i="1"/>
  <c r="Q1165" i="1" s="1"/>
  <c r="AD1164" i="1"/>
  <c r="U1164" i="1"/>
  <c r="Q1164" i="1" s="1"/>
  <c r="AD1163" i="1"/>
  <c r="U1163" i="1"/>
  <c r="Q1163" i="1" s="1"/>
  <c r="AD1162" i="1"/>
  <c r="U1162" i="1"/>
  <c r="Q1162" i="1" s="1"/>
  <c r="AD1161" i="1"/>
  <c r="U1161" i="1"/>
  <c r="Q1161" i="1" s="1"/>
  <c r="AD1160" i="1"/>
  <c r="U1160" i="1"/>
  <c r="Q1160" i="1" s="1"/>
  <c r="AD1159" i="1"/>
  <c r="U1159" i="1"/>
  <c r="Q1159" i="1" s="1"/>
  <c r="AD1158" i="1"/>
  <c r="U1158" i="1"/>
  <c r="Q1158" i="1" s="1"/>
  <c r="J687" i="1"/>
  <c r="S1202" i="1" l="1"/>
  <c r="U1202" i="1" s="1"/>
  <c r="Q1202" i="1" s="1"/>
  <c r="S1206" i="1"/>
  <c r="U1206" i="1" s="1"/>
  <c r="Q1206" i="1" s="1"/>
  <c r="U1181" i="1"/>
  <c r="Q1181" i="1" s="1"/>
  <c r="S1234" i="1"/>
  <c r="U1234" i="1" s="1"/>
  <c r="Q1234" i="1" s="1"/>
  <c r="U1231" i="1"/>
  <c r="Q1231" i="1" s="1"/>
  <c r="U1216" i="1"/>
  <c r="Q1216" i="1" s="1"/>
  <c r="S1236" i="1"/>
  <c r="U1236" i="1" s="1"/>
  <c r="Q1236" i="1" s="1"/>
  <c r="U1235" i="1"/>
  <c r="Q1235" i="1" s="1"/>
  <c r="S1232" i="1"/>
  <c r="U1232" i="1" s="1"/>
  <c r="Q1232" i="1" s="1"/>
  <c r="S1207" i="1"/>
  <c r="U1207" i="1" s="1"/>
  <c r="Q1207" i="1" s="1"/>
  <c r="U1212" i="1"/>
  <c r="Q1212" i="1" s="1"/>
  <c r="S1211" i="1"/>
  <c r="U1211" i="1" s="1"/>
  <c r="Q1211" i="1" s="1"/>
  <c r="S1215" i="1"/>
  <c r="U1215" i="1" s="1"/>
  <c r="Q1215" i="1" s="1"/>
  <c r="U1219" i="1"/>
  <c r="Q1219" i="1" s="1"/>
  <c r="S1237" i="1"/>
  <c r="U1237" i="1" s="1"/>
  <c r="Q1237" i="1" s="1"/>
  <c r="AD1367" i="1"/>
  <c r="S1367" i="1"/>
  <c r="U1367" i="1" s="1"/>
  <c r="AD1366" i="1"/>
  <c r="S1366" i="1"/>
  <c r="U1366" i="1" s="1"/>
  <c r="AD1365" i="1"/>
  <c r="S1365" i="1"/>
  <c r="U1365" i="1" s="1"/>
  <c r="AD1364" i="1"/>
  <c r="AD1363" i="1"/>
  <c r="U1363" i="1"/>
  <c r="U511" i="1" l="1"/>
  <c r="U510" i="1"/>
  <c r="U509" i="1"/>
  <c r="U508" i="1"/>
  <c r="U507" i="1"/>
  <c r="U506" i="1"/>
  <c r="Q1351" i="1" l="1"/>
  <c r="Q1350" i="1"/>
  <c r="U1338" i="1"/>
  <c r="U1261" i="1" l="1"/>
  <c r="U1260" i="1"/>
  <c r="U1259" i="1"/>
  <c r="U1258" i="1"/>
  <c r="U1257" i="1"/>
  <c r="U1256" i="1"/>
  <c r="U1255" i="1"/>
  <c r="U1254" i="1"/>
  <c r="U1253" i="1"/>
  <c r="U1252" i="1"/>
  <c r="U1251" i="1"/>
  <c r="U1250" i="1"/>
  <c r="U1249" i="1"/>
  <c r="U1248" i="1"/>
  <c r="U1247" i="1"/>
  <c r="U1246" i="1"/>
  <c r="U1245" i="1"/>
  <c r="U1244" i="1"/>
  <c r="U1243" i="1"/>
  <c r="U1242" i="1"/>
  <c r="U1241" i="1"/>
  <c r="U1240" i="1"/>
  <c r="U1239" i="1"/>
  <c r="U1238" i="1"/>
  <c r="AF902" i="1" l="1"/>
  <c r="U902" i="1"/>
  <c r="AF901" i="1"/>
  <c r="U901" i="1"/>
  <c r="AF900" i="1"/>
  <c r="U900" i="1"/>
  <c r="AF899" i="1"/>
  <c r="U899" i="1"/>
  <c r="AF898" i="1"/>
  <c r="U898" i="1"/>
  <c r="AF897" i="1"/>
  <c r="U897" i="1"/>
  <c r="AF896" i="1"/>
  <c r="U896" i="1"/>
  <c r="AF895" i="1"/>
  <c r="U895" i="1"/>
  <c r="AF894" i="1"/>
  <c r="U894" i="1"/>
  <c r="AF893" i="1"/>
  <c r="U893" i="1"/>
  <c r="AF892" i="1"/>
  <c r="U892" i="1"/>
  <c r="AF891" i="1"/>
  <c r="U891" i="1"/>
  <c r="AF890" i="1"/>
  <c r="U890" i="1"/>
  <c r="AF889" i="1"/>
  <c r="U889" i="1"/>
  <c r="AF888" i="1"/>
  <c r="U888" i="1"/>
  <c r="AF887" i="1"/>
  <c r="U887" i="1"/>
  <c r="AF886" i="1"/>
  <c r="U886" i="1"/>
  <c r="U742" i="1"/>
  <c r="U741" i="1"/>
  <c r="U740" i="1"/>
  <c r="U73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Tanja Švara</author>
    <author>Gruden, Petra</author>
    <author>Svetlana Čerič</author>
    <author>Petra Ujčič</author>
  </authors>
  <commentList>
    <comment ref="W734" authorId="0" shapeId="0" xr:uid="{AB13C9FC-BDB6-4221-A9AD-894494001D36}">
      <text>
        <r>
          <rPr>
            <b/>
            <sz val="9"/>
            <color indexed="81"/>
            <rFont val="Segoe UI"/>
            <family val="2"/>
            <charset val="238"/>
          </rPr>
          <t>Tanja Švara:</t>
        </r>
        <r>
          <rPr>
            <sz val="9"/>
            <color indexed="81"/>
            <rFont val="Segoe UI"/>
            <family val="2"/>
            <charset val="238"/>
          </rPr>
          <t xml:space="preserve">
Ta podatek ne vem če je pravilen, je bil že prej v tabeli.
Aparat imamo od 2018 in je verjetno že amortiziran</t>
        </r>
      </text>
    </comment>
    <comment ref="E744" authorId="1" shapeId="0" xr:uid="{9C58C633-C2E7-46E7-A101-77A5B8AD73E5}">
      <text>
        <r>
          <rPr>
            <b/>
            <sz val="9"/>
            <color indexed="81"/>
            <rFont val="Segoe UI"/>
            <family val="2"/>
            <charset val="238"/>
          </rPr>
          <t>Gruden, Petra:</t>
        </r>
        <r>
          <rPr>
            <sz val="9"/>
            <color indexed="81"/>
            <rFont val="Segoe UI"/>
            <family val="2"/>
            <charset val="238"/>
          </rPr>
          <t xml:space="preserve">
Nosilec oprteme se je upokojil oktobra 2023, zato bo novi nosilec opreme dr. Štefan Pintarič</t>
        </r>
      </text>
    </comment>
    <comment ref="I1106" authorId="2" shapeId="0" xr:uid="{8C74926D-B0C0-49DD-B59D-0E8B412540CA}">
      <text>
        <r>
          <rPr>
            <b/>
            <sz val="9"/>
            <color indexed="81"/>
            <rFont val="Segoe UI"/>
            <family val="2"/>
            <charset val="238"/>
          </rPr>
          <t>Svetlana Čerič:</t>
        </r>
        <r>
          <rPr>
            <sz val="9"/>
            <color indexed="81"/>
            <rFont val="Segoe UI"/>
            <family val="2"/>
            <charset val="238"/>
          </rPr>
          <t xml:space="preserve">
Pogodba o sofinanciranju in souporabi raziskovalne opreme UL FKKT, KI in UL BF, lastniški delež 2,51 %</t>
        </r>
      </text>
    </comment>
    <comment ref="J1435" authorId="3" shapeId="0" xr:uid="{4336FA04-9ADD-43A3-A97D-BBB460A3EF40}">
      <text>
        <r>
          <rPr>
            <sz val="11"/>
            <color theme="1"/>
            <rFont val="Calibri"/>
            <family val="2"/>
            <charset val="238"/>
            <scheme val="minor"/>
          </rPr>
          <t>Petra Ujčič:
Vsi podatki se nanašajo na posamezen kos opreme - 8 kosov</t>
        </r>
      </text>
    </comment>
    <comment ref="J1436" authorId="3" shapeId="0" xr:uid="{BB531C98-206E-4575-8E1E-5B81ED76E48D}">
      <text>
        <r>
          <rPr>
            <sz val="11"/>
            <color theme="1"/>
            <rFont val="Calibri"/>
            <family val="2"/>
            <charset val="238"/>
            <scheme val="minor"/>
          </rPr>
          <t>Petra Ujčič:
Vsi podatki se nanašajo na posamezen kos opreme - 4 kosi</t>
        </r>
      </text>
    </comment>
  </commentList>
</comments>
</file>

<file path=xl/sharedStrings.xml><?xml version="1.0" encoding="utf-8"?>
<sst xmlns="http://schemas.openxmlformats.org/spreadsheetml/2006/main" count="29878" uniqueCount="13706">
  <si>
    <t>Pojasnila k obrazcu</t>
  </si>
  <si>
    <t>Splošno</t>
  </si>
  <si>
    <r>
      <t>Obrazec je opredeljen s Pravili</t>
    </r>
    <r>
      <rPr>
        <b/>
        <sz val="10"/>
        <rFont val="Arial"/>
        <family val="2"/>
        <charset val="238"/>
      </rPr>
      <t xml:space="preserve"> </t>
    </r>
    <r>
      <rPr>
        <sz val="10"/>
        <rFont val="Arial"/>
        <family val="2"/>
      </rPr>
      <t>za oblikovanje cen za uporabo raziskovalne opreme, obveščanje in poročanje o uporabi raziskovalne opreme, št. 007-3/2019-1 z dne 23. 1. 2019.</t>
    </r>
  </si>
  <si>
    <t>Klasifikacija</t>
  </si>
  <si>
    <t>ARRS spremlja dve klasifikaciji opreme:</t>
  </si>
  <si>
    <t>Klasifikacijo opreme je razvila Univerza v Leedsu, VB.  Spletna stran je:</t>
  </si>
  <si>
    <t>http://researchsupport.leeds.ac.uk/index.php/academic_staff/research_equipment_infrastructure/</t>
  </si>
  <si>
    <t xml:space="preserve">MERIL klasifikacija predstavlja pregled najodličnejše evropske raziskovalne infrastrukture; več o tem na </t>
  </si>
  <si>
    <t>http://portal.meril.eu/converis-esf/static/about</t>
  </si>
  <si>
    <t>Pripombe ali predloge k klasifikaciji ali k prevodu v slovenščino prosimo javite na ARRS.</t>
  </si>
  <si>
    <t>SICRIS</t>
  </si>
  <si>
    <t>Polja z zelenim ozadjem v zavihku Oprema-Equipment so lahko objavljena na SICRIS.</t>
  </si>
  <si>
    <t>Cena uporabe opreme</t>
  </si>
  <si>
    <r>
      <t xml:space="preserve">Ceno uporabe in lastno ceno (stolpca 17 in 21) navedete </t>
    </r>
    <r>
      <rPr>
        <b/>
        <sz val="10"/>
        <rFont val="Arial"/>
        <family val="2"/>
        <charset val="238"/>
      </rPr>
      <t>za izučenega uporabnika.</t>
    </r>
  </si>
  <si>
    <t>Stroški dela za operaterja</t>
  </si>
  <si>
    <t>Če je uporaba možna ali predpisana z operaterjem, ceno operaterja DODATNO navedite v stolpcu "Stroški dela za operaterja (se prištejejo ceni za uporabo za neizučene uporabnike)".</t>
  </si>
  <si>
    <t>V tem primeru je cena uporabe enaka 
(ceni uporabe za izučenega uporabnika) + (stroški dela za operaterja).</t>
  </si>
  <si>
    <r>
      <t>Cene uporabe ne pišete v druga polja</t>
    </r>
    <r>
      <rPr>
        <sz val="10"/>
        <rFont val="Arial"/>
        <family val="2"/>
      </rPr>
      <t>, npr. "Dostop do opreme".</t>
    </r>
  </si>
  <si>
    <t>Cena na uro</t>
  </si>
  <si>
    <r>
      <t>Ceno vedno navedite preračunano na uro</t>
    </r>
    <r>
      <rPr>
        <sz val="10"/>
        <rFont val="Arial"/>
        <family val="2"/>
      </rPr>
      <t>, tudi če meritev obvezno traja več ur ali cel dan (to podrobnost dodajte v "Dostop do opreme").</t>
    </r>
  </si>
  <si>
    <t>EVIDENCA RAZISKOVALNE OPREME S PODATKI O MESEČNI UPORABI</t>
  </si>
  <si>
    <t>Polja z zelenim ozadjem so lahko objavljena na portalu SICRIS</t>
  </si>
  <si>
    <t>Struktura lastne cene za uporabo raziskovalne opreme  (v EUR/uro)</t>
  </si>
  <si>
    <t>Številka RO</t>
  </si>
  <si>
    <t>Naziv RO</t>
  </si>
  <si>
    <t>Številka RS</t>
  </si>
  <si>
    <t xml:space="preserve">Šifra
PS / IS
(za P-14 in 
P-16) </t>
  </si>
  <si>
    <t xml:space="preserve"> Skrbnik opreme</t>
  </si>
  <si>
    <t>Številka skrbnika</t>
  </si>
  <si>
    <t>Naziv opreme</t>
  </si>
  <si>
    <t>Leto nabave</t>
  </si>
  <si>
    <t>Naziv opreme v angleškem jeziku</t>
  </si>
  <si>
    <t>Nabavna vrednost (EUR)</t>
  </si>
  <si>
    <t>Vir sofinanciranja iz javnih sredstev
(Paket ARRS, drugi javni viri)</t>
  </si>
  <si>
    <t>Opis postopka dostopa do opreme - (čas, največ 5 stavkov)</t>
  </si>
  <si>
    <t>Opis postopka dostopa do opreme v angleškem jeziku</t>
  </si>
  <si>
    <t>Namembnost opreme in dodatne informacije (največ 5 stavkov)</t>
  </si>
  <si>
    <t>Namembnost opreme in dodatne informacije v angleškem jeziku</t>
  </si>
  <si>
    <t>Inventarna številka v knjigovodski evidenci</t>
  </si>
  <si>
    <t>Cena za uporabo raziskovalne opreme za izučenega uporabnika
(v EUR/uro)</t>
  </si>
  <si>
    <t>Stroški amortizacije</t>
  </si>
  <si>
    <t>Stroški materiala in storitev za vzdrževanje opeme</t>
  </si>
  <si>
    <t>Stroški dela</t>
  </si>
  <si>
    <t>Skupaj lastna cena/uro</t>
  </si>
  <si>
    <t>Letna stopnja izkoriščenosti v % v pretek. koled. letu</t>
  </si>
  <si>
    <t>Stopnja odpisanosti v % konec pret. koled. leta</t>
  </si>
  <si>
    <t>Spletna stran RO (predstavitev opreme, pogoj dostopa,cenik)</t>
  </si>
  <si>
    <t>Klasifikacija
Univ. v Leedsu</t>
  </si>
  <si>
    <t>Klasif. MERIL</t>
  </si>
  <si>
    <t>Zap.št. nakupa
(če je vir sofinanciranja
Paket ARRS)</t>
  </si>
  <si>
    <t>Stroški dela za operaterja (se prištejejo ceni za uporabo za neizučene uporabnike)</t>
  </si>
  <si>
    <t>Doba amortiziranja</t>
  </si>
  <si>
    <t>Mesečna stopnja izkoriščenosti (v %) v navednem mesecu</t>
  </si>
  <si>
    <t>Projekt oz. program 1</t>
  </si>
  <si>
    <t>Projekt oz. program 2</t>
  </si>
  <si>
    <t>Projekt oz. program 3</t>
  </si>
  <si>
    <t>Projekt oz. program 4</t>
  </si>
  <si>
    <t>Drug namen</t>
  </si>
  <si>
    <t>#C</t>
  </si>
  <si>
    <t>#O</t>
  </si>
  <si>
    <t>#G</t>
  </si>
  <si>
    <t>Šifra programa oz. projekta</t>
  </si>
  <si>
    <t>Uporabnik</t>
  </si>
  <si>
    <t>% upor.</t>
  </si>
  <si>
    <t>Namen</t>
  </si>
  <si>
    <t xml:space="preserve">Kemijski inštitut </t>
  </si>
  <si>
    <t>P1-0005</t>
  </si>
  <si>
    <t>Naumoska Katerina</t>
  </si>
  <si>
    <t>34548</t>
  </si>
  <si>
    <t>Tekočinski kromatograf HPLC</t>
  </si>
  <si>
    <t>Liquid chromatograph HPLC</t>
  </si>
  <si>
    <t>Usposobljeni uporabniki sistema dostopajo do le-tega po predhodnem medsebojnem dogovoru in z dovoljenjem skrbnika sistema.</t>
  </si>
  <si>
    <t>Qualified users access to the system by a previous mutual agreement and with the permission of the system manager.</t>
  </si>
  <si>
    <t>Analitika organskih analitov, sistem je prednostno namenjen separacijam na osnovi reverzne faze.</t>
  </si>
  <si>
    <t xml:space="preserve">Analytics of organic analytes. The primary system purpose are reversed-phase separations. </t>
  </si>
  <si>
    <t>KI 13516, KI 13516/1</t>
  </si>
  <si>
    <t>https://www.ki.si/odseki/d04-odsek-za-analizno-kemijo/l06-laboratorij-za-prehrambeno-kemijo/oprema/</t>
  </si>
  <si>
    <t>64005</t>
  </si>
  <si>
    <t/>
  </si>
  <si>
    <t>P4-0176</t>
  </si>
  <si>
    <t xml:space="preserve">Mohorčič Martina </t>
  </si>
  <si>
    <t>Kromatografski sistem za čiščenje peptidov in proteinov</t>
  </si>
  <si>
    <t>Chromatographic system for purification of peptides and proteins</t>
  </si>
  <si>
    <t>Opremo lahko uporabljajo usposobljeni operaterji ali pa separacijo izvede tehnik odseka D-12.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</si>
  <si>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Collaborative research</t>
  </si>
  <si>
    <t xml:space="preserve">Naprava je namenjana za separacijo proteinov in peptidov iz bioloških vzorcev. Doslej so bili to večinoma rekombinantni proteini ter peptidi označeni z različnimi reagenti. Naprava ima UV detektor in je računalniško krmiljena. </t>
  </si>
  <si>
    <t>Äkta - chromatographic system for protein purification with programmable injector and fraction collector</t>
  </si>
  <si>
    <t>KI 17275, KI 15656, KI 15656/1</t>
  </si>
  <si>
    <t>https://www.ki.si/odseki/d12-odsek-za-sintezno-biologijo-in-imunologijo/oprema/</t>
  </si>
  <si>
    <t>Weijun Zhou</t>
  </si>
  <si>
    <t>J1-4406</t>
  </si>
  <si>
    <t>Ajasja Ljubetič</t>
  </si>
  <si>
    <t>N1-0323</t>
  </si>
  <si>
    <t>Roman Jerala</t>
  </si>
  <si>
    <t>LoopofFun ID 101070817</t>
  </si>
  <si>
    <t>Mohorčič Martina</t>
  </si>
  <si>
    <t>23939</t>
  </si>
  <si>
    <t xml:space="preserve">Laboratorijski SAXS sistem - difraktometer za sipanje rentgenske svetlobe pod nizkimi koti </t>
  </si>
  <si>
    <t>SAXS - small-angle X-ray scattering system</t>
  </si>
  <si>
    <t xml:space="preserve">Analiza velikosti in oblike delcev na nanometrski skali v trdnem ali tekočem agregatnem stanju bioloških in nebioloških vzorcev. Pri preučevanju bioloških makromolekul omogoča študij strukture in njene konformacijske dinamike pod fiziološko relevantnimi pogoji. </t>
  </si>
  <si>
    <t>Analysis of particle size and shape on a nanometer scale in the solid or liquid state of biological and non-biological samples. In the study of biological macromolecules, it enables the study of structure and its conformational dynamics under physiologically relevant conditions.</t>
  </si>
  <si>
    <t>KI 17018</t>
  </si>
  <si>
    <t>2019/149</t>
  </si>
  <si>
    <t>LoopOfFun ID 101070817</t>
  </si>
  <si>
    <t>P1-0242</t>
  </si>
  <si>
    <t>Janez Plavec</t>
  </si>
  <si>
    <t>Križman Mitja</t>
  </si>
  <si>
    <t>HPLC sistem 
(HPLC-PDA-FL-CAD-ECD)</t>
  </si>
  <si>
    <t>HPLC system 
(HPLC-PDA-FL-CAD-ECD)</t>
  </si>
  <si>
    <t>Paket 16</t>
  </si>
  <si>
    <t>KI 15340</t>
  </si>
  <si>
    <t>2015/138</t>
  </si>
  <si>
    <t>dr. Mitja Križman</t>
  </si>
  <si>
    <t>P2-0393</t>
  </si>
  <si>
    <t>Bele Marjan</t>
  </si>
  <si>
    <t>Mikroskop na atomsko silo / vrstični tunelski mikroskop z elektrokemijsko celico</t>
  </si>
  <si>
    <t>MultiMode V Scanning Probe Microscope (Veeco Instruments Inc.)</t>
  </si>
  <si>
    <t>Paket 13</t>
  </si>
  <si>
    <t>Trenutno je oprema na voljo zgolj partnerjem pri nakupu opreme, ki obsegajo raziskovalce na KI ter zunanje solastnike iz FKKT, FFA, IJS in FS MB.</t>
  </si>
  <si>
    <t>Access to the machine is limited to partners, which claim a share. These are employes of different laboratories of NIC, Faculty of chemistry and chemical technology, Faculty of pharmacy and Faculty of mechanical engineering MB.</t>
  </si>
  <si>
    <t>Karakterizacija vse vrste materialov na molekularnem nivoju. Možnost meritev v sistemih med njihovim delovanjem ter uporaba v bioloških sistemih pri pogojih, ki so prisotni v njihovih naravnih okoljih.</t>
  </si>
  <si>
    <t>Characterisation of different materials at the molecular level. Possiblity of in situ measurements and use to analyse biological systems in their living environment.</t>
  </si>
  <si>
    <t>KI 9798, KI 9798/1, KI 9798/2, KI 9797, KI 9797/1</t>
  </si>
  <si>
    <t>https://www.ki.si/odseki/d10-odsek-za-kemijo-materialov/elektronska-mikroskopija-in-katalizatorji/elektronska-mikroskopija/</t>
  </si>
  <si>
    <t>KI - D10: Angelja Kjara Surca, Pedro Martins, Milena Martins</t>
  </si>
  <si>
    <t xml:space="preserve"> P2-0423</t>
  </si>
  <si>
    <t>KI - D10: Matěj Hývl</t>
  </si>
  <si>
    <t>P4–0176</t>
  </si>
  <si>
    <t>KI - D12: Klemen Mezgec</t>
  </si>
  <si>
    <t>Benčina Mojca</t>
  </si>
  <si>
    <t>Večnamenski kinetični optični čitalec mikrotiterskih plošč</t>
  </si>
  <si>
    <t>Plater reader</t>
  </si>
  <si>
    <t>Paket 12</t>
  </si>
  <si>
    <t>dostop ni omejen za raziskovalce s ARRS financiranjem</t>
  </si>
  <si>
    <t>acces is not limited for researchers with ARRS projects</t>
  </si>
  <si>
    <t>Detekcija sprememb luminiscence, fluorescence ali absorbance večjega števila vzorcev .</t>
  </si>
  <si>
    <t>Detection of changes in luminiscence, fluorescence or absorbance of a larger number of samples.</t>
  </si>
  <si>
    <t>KI 7526, KI 7526/1</t>
  </si>
  <si>
    <t>J1-4408</t>
  </si>
  <si>
    <t>Mojca Benčina</t>
  </si>
  <si>
    <t>J7-4640</t>
  </si>
  <si>
    <t>J4-4563</t>
  </si>
  <si>
    <t>Duško Lainšček</t>
  </si>
  <si>
    <t xml:space="preserve">Mikroskop za prostorsko in časovno upodabljanje sprememb v živih celicah </t>
  </si>
  <si>
    <t xml:space="preserve">Microscope for spatial and temporal imaging of life cells </t>
  </si>
  <si>
    <t>Časovno dostop ni omejen, če oprema ni zasedena. Zunanji uporabniki plačajo ceno ure z ali brez tehnične pomoči. Vrednost je izračunana iz vrednosti opreme, tekočih stroškov in stroškov servisiranja ter ure tehnične pomoči.</t>
  </si>
  <si>
    <t>If the machine is not occupaied, the time is available for external users. The external users pay the price per hour with or without technical assistance. The value is calculated from the value of the machine, running costs and servicing costs, and hours of technical assistance.</t>
  </si>
  <si>
    <t>Upodabljanje prostorskih in časovnih sprememb fluorescenčno označenih molekul v fiksiranih ali živih celičnih preparatih.</t>
  </si>
  <si>
    <t>Imaging of spatial and temporal changes in fluorescence-labeled molecules in live or fixed cell preparations.</t>
  </si>
  <si>
    <t>KI 8391, KI 8391/1, KI 8391/2,KI 8391/3,KI 8391/4,KI 8391/5</t>
  </si>
  <si>
    <t>Sistem za gojenje živali za delo s patogeni drugega varnostnega razreda: Modul opreme za anestezijo, Lumi-Box, 1.sklop</t>
  </si>
  <si>
    <t xml:space="preserve">The laboratory for exerimental animals for work with pathogens second security class: anesthesia, Lumi-Box, 1. part
 </t>
  </si>
  <si>
    <t>Paket 14</t>
  </si>
  <si>
    <t>Uporaba opreme je omejena in je možna samo po dogovoru.</t>
  </si>
  <si>
    <t>Use of equipment is limited and is only possible by appointment.</t>
  </si>
  <si>
    <t>Gojenje eksperimentalnih živali.</t>
  </si>
  <si>
    <t xml:space="preserve">Hausing of experimental animals.
Growing experimental animals.
</t>
  </si>
  <si>
    <t>KI 10530, KI 10276, KI 9998</t>
  </si>
  <si>
    <t>J7-4537</t>
  </si>
  <si>
    <t>Matea Maruna</t>
  </si>
  <si>
    <t>P1-0391</t>
  </si>
  <si>
    <t>Caserman Simon</t>
  </si>
  <si>
    <t>Kriobanka elementi in postavitev</t>
  </si>
  <si>
    <t>Cryobank</t>
  </si>
  <si>
    <t>Zaradi nevarnosti okužb hranjenih kultur, opreme ni možno uporabljati za zunanje interesente.</t>
  </si>
  <si>
    <t>Due to the risk of infection of stored cell cultures, equipment can not be used for any external clients.</t>
  </si>
  <si>
    <t xml:space="preserve">Oprema je namenjena za shranjevanje celičnih kultur, ki se uporabljajo na oddelku L-11. </t>
  </si>
  <si>
    <t>The equipment is used for storage of cell cultures, which are used in Labooratory L-11.</t>
  </si>
  <si>
    <t>KI 9359</t>
  </si>
  <si>
    <t>https://www.ki.si/index.php?id=704</t>
  </si>
  <si>
    <t>-</t>
  </si>
  <si>
    <t>dr. Simon Caserman</t>
  </si>
  <si>
    <t>Industrija</t>
  </si>
  <si>
    <t>Dražić Goran</t>
  </si>
  <si>
    <t>02556</t>
  </si>
  <si>
    <t>Supermikroskop HR TEM (Jeol)</t>
  </si>
  <si>
    <t xml:space="preserve">ARSTEM - Atomic resolution Cs corrected scanning transmission electron microscope </t>
  </si>
  <si>
    <t>Dostop je projekten. Na eni do dveh straneh potencialni uporabnik opiše problem, ki ga želi rešiti z napravo. Če je metoda ustrezna, se z odgovorno osebo dogovori za začetek in obseg dela. Možno je tudi izobraževanje operaterjev s predznanjem.</t>
  </si>
  <si>
    <t>Project type. Customer describes the problem on one to two pages and in the case that the equipment is suitable the customer and responsible person define the date of the start and the extent of the work.</t>
  </si>
  <si>
    <t>Preiskovanje mikrostrukture na atomskem nivoju. Določanje kristalne strukture, kemijske sestave, načina vezave in oksidacijskih stanj. Določanje morfologije in velikosti nanodelcev, tomografija.</t>
  </si>
  <si>
    <t xml:space="preserve">Study of microstructure at atomic level. Determination of crystal structure, chemical composition, bonding, valence state, morphology and size of the nanoparticles. Tomography. </t>
  </si>
  <si>
    <t>KI 13393</t>
  </si>
  <si>
    <t>P2―0393, P2 - 0421, P2 - 0423</t>
  </si>
  <si>
    <t>Elena Tchernishova, Francisco Ruiz Zepeda, Lazar Bijelić, Goran Dražić, Rabail Abbasi</t>
  </si>
  <si>
    <t>P2-0084</t>
  </si>
  <si>
    <t>Sorour Parapari, Sandra Drev, Vinko Sršan</t>
  </si>
  <si>
    <t>P2-0091</t>
  </si>
  <si>
    <t>Nina Daneu</t>
  </si>
  <si>
    <t>P2-0105</t>
  </si>
  <si>
    <t>Andreja Benčan Golob, Mojca Otoničar, Katarina Žiberna</t>
  </si>
  <si>
    <t>Ostali operaterji iz IJS</t>
  </si>
  <si>
    <t>P2 0089 Darko Makovec, P2-0082 Janez Zavašnik, P-0099 Maja Remškar</t>
  </si>
  <si>
    <t>Segrevalno-napetostni nosilec za vzorce</t>
  </si>
  <si>
    <t>Protochips Fusion in situ nosilec za vzorce</t>
  </si>
  <si>
    <t>In situ nosilec za vzorce je dodatek k ARSTEM mikroskopu (ga ni mogoče uporabljati ločeno), zato zanj veljajo enaka pravila kot za zgoraj opisano opremo.</t>
  </si>
  <si>
    <t>In situ sample holder is just an attachment to the ARSTEM microscope (can not be used alone), so all the rules for access to the equipment are the same.</t>
  </si>
  <si>
    <t>In situ 4 točkovne meritve električne prevodnosti, študij vpliva električnega polja (+/- 50V DC/AC) na spremembe v strukturi materialov, in situ segrevanje (v vakumu) do 1200 °C.</t>
  </si>
  <si>
    <t>In situ 4 probe electrical conductivity measurements, study of structural changes durigng electrical biasing (+/- 50V DC/AC), in situ heating experiments (in vacuum) up to 1200 °C.</t>
  </si>
  <si>
    <t>KI 15325</t>
  </si>
  <si>
    <t>Goran Dražić, Gregor Kapun</t>
  </si>
  <si>
    <t>Andreja Bencan Golob, Katarina Žiberna</t>
  </si>
  <si>
    <t>Glavnik Vesna</t>
  </si>
  <si>
    <t>“Flash”/preparativni kromatografski sistem</t>
  </si>
  <si>
    <t>“Flash”/preparativne chromatographic system</t>
  </si>
  <si>
    <t>Paket 18</t>
  </si>
  <si>
    <t>Preparativna kromatografija organskih analitov.</t>
  </si>
  <si>
    <t>Preparative chromatography of organic analytes.</t>
  </si>
  <si>
    <t>KI 16823</t>
  </si>
  <si>
    <t>/</t>
  </si>
  <si>
    <t>Jerman Ivan</t>
  </si>
  <si>
    <t>27945</t>
  </si>
  <si>
    <t>Visoko ločljivostni vakumski spektrometer</t>
  </si>
  <si>
    <t>High resolution vacuum spectrometer</t>
  </si>
  <si>
    <t>Paket 17</t>
  </si>
  <si>
    <t xml:space="preserve">Usposobljeni uporabniki sistema dostopajo do le-tega po predhodnem medsebojnem dogovoru in z dovoljenjem skrbnika sistema.
</t>
  </si>
  <si>
    <t>Analitikaanorganskih in  organskih analitov.</t>
  </si>
  <si>
    <t xml:space="preserve">Analytics of inorganic and organic analytes.  </t>
  </si>
  <si>
    <t>KI 16195</t>
  </si>
  <si>
    <t>https://www.ki.si/odseki/d10-odsek-za-kemijo-materialov/razvoj-premazov/oprema/</t>
  </si>
  <si>
    <t>2018/114</t>
  </si>
  <si>
    <t>Nigel Van de Velde</t>
  </si>
  <si>
    <t>J2-1720</t>
  </si>
  <si>
    <t>Helena Spreizer</t>
  </si>
  <si>
    <t>Kapun Gregor</t>
  </si>
  <si>
    <t>Napraševalec PECS za pripr.vzorc.za mikroskopijo</t>
  </si>
  <si>
    <t>Sputer Coater PECS 682 (precision etching coating system</t>
  </si>
  <si>
    <t xml:space="preserve">Napraševalec PECS je pripomoček pri pripravi vzorcev za vrstično elektronsko mikroskopijo, transmisijsko elektronsko mikroskopijo, služi pa tudi kot tehnika oblaganja delcev. Pri elektronski mikroskopiji, še posebej pri kvantitativni elementni analizi, je pomembno, da je površina prevodna. Zaradi te omejitve imamo večkrat težave pri analizi organskih vzorcev, ki so večinoma neprevodni. Pri konkurenčnih aparatih, ki so dostopni na tržišču je največja pomanjkljivost, da pri nanosu prevodne obloge, posamezni delci v nanešeni oblogi, zaradi svoje velikosti, zakrijejo številne morfološke značilnosti in tako popačijo površino. Napraševalec PECS se ponaša z izjemno majhnimi delci v nanosu, s čemer preseže vso konkurenco. Omenjene lastnosti omogočajo vrhunsko pripravo vzorcev, ki je nepogrešljiva za vrhunske objave. </t>
  </si>
  <si>
    <t xml:space="preserve">Sputter Coater PECS is a tool in the preparation of samples for scanning electron microscopy, transmission electron microscopy, and also serves as a cladding technique particles. In electron microscopy, especially in quantitative elemental analysis, it is important that the surface is conductive. Because of this limitation, we have several problems in the analysis of organic samples, most of which are non-conductive. In case of competing appliances, which are available on the market is the biggest drawback to the application of conductive coatings, individual particles in the deposited coating, due to its size, many obscure morphological characteristics and thus distort the surface. Sputter Coater PECS offers exceptionally small particle size in the application, with which exceeds all competition. These features provide superior sample preparation, which is indispensable for the top post.
</t>
  </si>
  <si>
    <t>KI 9799, KI 9799/1</t>
  </si>
  <si>
    <t>https://www.ki.si/odseki/d10-odsek-za-kemijo-materialov/</t>
  </si>
  <si>
    <t>dr. Miran Gaberšček</t>
  </si>
  <si>
    <t>P1-0021</t>
  </si>
  <si>
    <t>dr. Nataša Zabukovec Logar</t>
  </si>
  <si>
    <t>Zuananji uporabniki</t>
  </si>
  <si>
    <t>P2-0152</t>
  </si>
  <si>
    <t>dr. Blaž Likozar</t>
  </si>
  <si>
    <t>P1-0034</t>
  </si>
  <si>
    <t>dr. Samo Hočevar</t>
  </si>
  <si>
    <t>P2-0145</t>
  </si>
  <si>
    <t>dr. Ema Žagar</t>
  </si>
  <si>
    <t>Peric Tanja</t>
  </si>
  <si>
    <t>Sklop naprav za PCR in PCR v realnem času</t>
  </si>
  <si>
    <t>PCR Gradient Palm–Cycler (Corbett) (12) and Real time PCR Light Cycler 480 (Roche) (11)</t>
  </si>
  <si>
    <t>Druge raziskovalne organizacije imajo dostop ob predhodni rezervaciji. Dostop časovno ni omejen, v kolikor naprave niso zasedene. Ceno uporabe naprav izračunamo iz vrednosti aparature, tekočih stroškov, stroškov servisiranja, časa uporabe ter časa tehnične pomoči.</t>
  </si>
  <si>
    <t>Other research organizations  can use the equipment upon request. The costs  are estimated from the value of the apparatus, running and servicing costs,  time of usage, and hours of technical assistance.</t>
  </si>
  <si>
    <t xml:space="preserve">Z napravo PCR izvajamo verižno reakcijo s polimerazo (PCR). Naprava PCR v realnem času omogoča sprotno zasledovanje količine nastalega produkta in kvantitativno detekcijo nukleinskih kislin s pomočjo reakcije PCR. </t>
  </si>
  <si>
    <t>The polymerase chain reaction (PCR) is performed in a PCR thermal cycler. The LightCycler ® 480 Real-Time PCR System is a rapid high-throughput, plate-based real-time PCR amplification and detection instrument.</t>
  </si>
  <si>
    <t>KI 9326</t>
  </si>
  <si>
    <t>https://www.ki.si/odseki/d11-odsek-za-molekularno-biologijo-in-nanobiotehnologijo/podrocja-dejavnosti/</t>
  </si>
  <si>
    <t>Gregor Anderluh</t>
  </si>
  <si>
    <t>P1-0010</t>
  </si>
  <si>
    <t>Franc Avbelj</t>
  </si>
  <si>
    <t>L19 ERC</t>
  </si>
  <si>
    <t>Jernej Ule</t>
  </si>
  <si>
    <t>Kisovec Matic</t>
  </si>
  <si>
    <t>Krio presevni elektronski mikroskop Glacios</t>
  </si>
  <si>
    <t>Cryogenic transmission electron microscope Glacios</t>
  </si>
  <si>
    <t>paket 17</t>
  </si>
  <si>
    <t xml:space="preserve">Oprema je na voljo notranjim in zunanjim uporabnikom. Uporabniki naj najprej kontaktirajo skrbnika naprave skupaj z osnovnimi podatki o vzorcu. Če je projekt izvedljiv potem lahko uporabnik_ca dobi vnaprej določen termin na mikroskopu za zajem podatkov. Samostojna uporaba opreme je mogoča le za zelo izkušene uporabnike_ce. V primeru neizkušenih uporabnikov_c bo eksperiment lahko izveden s sodelovanjem dokazano izkušenih uporabnikov_c in/ali skrbnika naprave. </t>
  </si>
  <si>
    <t>Equipment is accessible to internal and external users. Potential users should first contact the facility manager  (Matic Kisovec) and discuss the feasibility of the project. If the project is feasible the user may get a predetermined time slot to record data. Only advanced users, who have extensive experience with such equipment can do the experiment themselves. In the case of non-experienced users, the experiments will be done either in collaboration with certified experienced users and/or facility manager.</t>
  </si>
  <si>
    <t>Krioelektronski mikroskop Glacios nam omogoča izvajanje treh glavnih krio tehnik: analiza posameznega delca, kriotomografija in sipanje elektronov na mikro kristalih. S pomočjo teh pristopov lahko opazujemo biološke molekule v skoraj naravnem okolju. Opazovanje ne-bioloških vzorcev je mogoče. Priprava vzorcev za krio mikroskopijo je mogoče na Odseku kjer je oprema nameščena. Cene so okvirne in so lahko različne za različne projekte.</t>
  </si>
  <si>
    <t>CryoEM microscope Glacios enables: single-particle analysis, cryo-tomography and electron diffraction on microcrystals. In this way we can observe biological samples in near native environment. Observation of non-biological samples is also possible. Sample preparation is also possible at the Department where the equipment is located. The prices are approximate and may vary from project to project.</t>
  </si>
  <si>
    <t>KI 16312, KI 16312/2</t>
  </si>
  <si>
    <t>https://www.ki.si/odseki/d11-odsek-za-molekularno-biologijo-in-nanobiotehnologijo/oprema/</t>
  </si>
  <si>
    <t>2018/169</t>
  </si>
  <si>
    <t>P4-0407</t>
  </si>
  <si>
    <t>Žel Jana</t>
  </si>
  <si>
    <t xml:space="preserve">P2-0145 </t>
  </si>
  <si>
    <t>Ema Žagar</t>
  </si>
  <si>
    <t>Servisi, redno vzdrževanje, redni cikli čiščenja, izobraževanje</t>
  </si>
  <si>
    <t>Matic Kisovec</t>
  </si>
  <si>
    <t xml:space="preserve">Mazaj Matjaž </t>
  </si>
  <si>
    <t>25023</t>
  </si>
  <si>
    <t>Plinski absorpcijski analizator s helijevim piknometrom</t>
  </si>
  <si>
    <t>Gas sorption apparatus and helium pycnometer</t>
  </si>
  <si>
    <t>kontaktna oseba: dr. Sebastijan Kovačič (tel. št.: +386 1 4760 205);
cena analize: se obračunava po efektivnih delovnih urah</t>
  </si>
  <si>
    <t>Contact person: dr. Sebastijan Kovačič 
Price analysis: is charged at the actual working hours</t>
  </si>
  <si>
    <t>Plinski adsorpcijski analizator se uporablja za določevanje teksturnih lastnosti poroznih materialov, kot sta velikost por od mikropor do mezopor in makropor (od 0.4 nm do več kot 330 nm), določanje  specifične površine in porazdelitev velikosti por. Za natančno določanje poroznosti je potrebna tudi določitev skeletne gostote materiala in v ta namen služi avtomatski plinski helijev piknometer.</t>
  </si>
  <si>
    <t>The gas sorption analyzer is used to determine the structural properties of porous materials, such as pore size from micropores to mesopores to macropores (0.4 nm to over 330 nm), determination of specific surface area, and pore size distribution. Accurate determination of porosity also requires determination of the skeletal density of the material. An automatic gas-helium pycnometer is used for this purpose.</t>
  </si>
  <si>
    <t>KI 17531</t>
  </si>
  <si>
    <t>2020-164</t>
  </si>
  <si>
    <t>LC-MS (Tekočinski kromatograf sklopljen z masnim spektrometrom)</t>
  </si>
  <si>
    <t>LC-MS (Liquid chromatograph hyphenated with mass spectrometer)</t>
  </si>
  <si>
    <t>Določanje analitev na osnovi MS po separaciji s tekočinsko kromatografijo visoke ločljivosti.</t>
  </si>
  <si>
    <t>Determination of analytes based on MS after separation by high-performance liqid chromatography.</t>
  </si>
  <si>
    <t>KI 11566, KI 11566/1</t>
  </si>
  <si>
    <t>P1-0152</t>
  </si>
  <si>
    <t>Likozar Blaž</t>
  </si>
  <si>
    <t>Kromatograf plinski Shimadzu + detektor</t>
  </si>
  <si>
    <t>Oprema je dostopna vsak delavnik, najmanj med 8:00 in 16:00 uro, in sicer samo ob spremstvu izšolanega (laboratorijskega) operaterja. Za raziskovalce, ki so že predhodno ustrezno izšolani glede uporabe opreme, je dostop možen tudi izven običajnega delovnega časa.</t>
  </si>
  <si>
    <t>Equipment is accessible every work day, at least between 8 am and 4 pm that is only when accompanied by a trained (laboratory) operator. For the researchers, which have been suitably trained beforehand regarding equipment use, the access is possible also beyond the usual working hours.</t>
  </si>
  <si>
    <t>Oprema je namenjena za kvalitativno in kvantitavno analizo vzorcev, ki jih je moč upariti, na podlagi kromatografske ločbe posamičnih komponent.</t>
  </si>
  <si>
    <t>Equipment is intended for the qualitative and quantitative of samples, which can be evaporated, based on the chromatographic separation of individual components.</t>
  </si>
  <si>
    <t>KI 15074</t>
  </si>
  <si>
    <t>www.ki.sihttps://www.ki.si/odseki/d13-odsek-za-katalizo-in-reakcijsko-inzenirstvo/oprema/</t>
  </si>
  <si>
    <t>Urška Kavčič / Miha Grilc</t>
  </si>
  <si>
    <t>Reaktorski sistem (6x Multiple Autoclave system)</t>
  </si>
  <si>
    <t>Reactor system (6x Multiple Autoclave system)</t>
  </si>
  <si>
    <t>Reaktorski sistem s šestimi paralelnimi mešalnimi reaktorji je namenjem hitrejšemu testiranju ter optimizaciji reakcijskih in separacijskih procesov pri povišanih temperaturah in tlakih (max: 350 °C , 200 bar). Volumen posameznega reaktorja je 250 mL.</t>
  </si>
  <si>
    <t>Reactor system with six parallel mixing reactors for  testing and optimization of reaction and separation processes at elevated temperatures and pressures (max: 350 ° C, 200 bar). The volume of each reactor is 250 mL.</t>
  </si>
  <si>
    <t>KI 15297</t>
  </si>
  <si>
    <t>Kromatograf tekočinski ultra visoke ločljivosti  (Thermo-Fisher Scinetific UltiMate™ 3000 UHPLC z DAD/RI)</t>
  </si>
  <si>
    <t xml:space="preserve">Thermo-Fisher Scientific UltiMate™ 3000 UHPLC with DAD/RI </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</si>
  <si>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RI detector. </t>
  </si>
  <si>
    <t>UHPLC je kromatografska tehnika, ki se uporablja za ločevanje, identifikacijo in kvantifikacijo spojin, raztopljenih v tekoči fazi. Spojine se adsorbirajo v stacionarno fazo kolone, ki se postopoma eluirajo z mobilno fazo in so detektirane s pomočjo detektorja UV-VIS ali RI.</t>
  </si>
  <si>
    <t>KI 15206, KI 15206/1</t>
  </si>
  <si>
    <t>Urška Kavčič / Uroš Novak / Ana Jakob/ Edita Jasiukaityte Grojzdek</t>
  </si>
  <si>
    <t>P1-0017</t>
  </si>
  <si>
    <t>Mavri Janez</t>
  </si>
  <si>
    <t>08611</t>
  </si>
  <si>
    <t>Gruča računalnikov - Mlacom Supermicro</t>
  </si>
  <si>
    <t>Računalniška gruča z 20 vozlišči (Supermicro, Intel Xeon E5-2660v2x2, 32GB RAM, 1TB HDD, Mellanox ConnetX-2 VPI Infiniband) in Infiniband switch (Mellanox IS5030)</t>
  </si>
  <si>
    <t>Oddaljen dostop preko SSH protocola in Client-Server Integracijska shema</t>
  </si>
  <si>
    <t>SSH remote access and Client-Server Integration Scheme</t>
  </si>
  <si>
    <t>Modeliranje in simuliranje procesov na področju znanosti o življenju s poudarkom na optimizaciji procesov pri odkrivanju novih zdravilnih učinkovin (Accelrys Enterprise Platform (AEP)); Kvantno-kemijski izračuni grafenskih sistemov (Gaussian); Optimizacija umetnih nevronskih mrež z genetskim algoritmom (Fortran)</t>
  </si>
  <si>
    <t>Life science modeling and simulation focused on optimizing the drug discovery processes (Accelrys Enterprise Platform (AEP)); Quantum chemical calculations on graphenes (Gaussian); Optimization of Artificial Neural Networks by Genetic Algorithm (Fortran)</t>
  </si>
  <si>
    <t>KI 13418, KI 13418/1, KI 13418/2, KI 13418/3</t>
  </si>
  <si>
    <t>https://www.ki.si/odseki/d01-teoreticni-odsek/azmanov-racunski-center/</t>
  </si>
  <si>
    <t>D01 – L03 Novic</t>
  </si>
  <si>
    <t>P1-0012</t>
  </si>
  <si>
    <t>D01 - L01 Mavri</t>
  </si>
  <si>
    <t>D01 - L14  Merzel</t>
  </si>
  <si>
    <t>D11 - Anderluh</t>
  </si>
  <si>
    <t>D13 - Likozar</t>
  </si>
  <si>
    <t>Ristić Alenka</t>
  </si>
  <si>
    <t>Termogravimetrični analizator Q5000IR povezan z masnim spektrometrom ThermoStar GSD320</t>
  </si>
  <si>
    <t>Thermogravimetric Analyzer Q5000IR Coupled with a Mass Spectrometer ThermoStar GSD320</t>
  </si>
  <si>
    <t xml:space="preserve">Meritve na voljo vse delovne dni  po predhodnem dogovoru. </t>
  </si>
  <si>
    <t xml:space="preserve">Measurements available on all the working days after prelimenary agreement. </t>
  </si>
  <si>
    <t xml:space="preserve">TG analizator z masnim spektrometrom je nepogrešljivo orodje za karakterizacijo adsorbentov, nanoporoznhi katalizatorjev, ionskih imenjevalcev, polimerov, keramike, zdravil, in drugih materialov. Ti analizatorji služijo za določevanje lastnosti materialov, kot so termična stabilnost materialov, oksidativna stabilnost materialov, sestava večkomponentnih sistemov, kinetika razgradnje materialov, življenjska doba materialov, vplivi korozivne atmosfere na materiale, vsebnost vlage in hlapnih komponent v materialih. Q5000IR je vrhunska raziskovalna TGA aparatura s temperaturno-kontrolirano termotehtnico z visoko občutljivostjo (&lt; 0,1 mikrogram) in ločljivostjo (0,01 mikrogram) ter z dinamičnim odklonom bazne linije: &lt; 10 µg (od 50 do 1.000 °C) in je sklopljen z masnim spektrometrom ThermoStar GSD 320 (merilno območje od 1 do 200 AMU; inštrument ima visoko občutljivost in selektivnost), kar omogoča identifikacijo plinastih komponent, ki nastajajo ali se sproščajo med analizo, kar je še posebej pomembno pri analizi novih materialov. </t>
  </si>
  <si>
    <t xml:space="preserve">TG analyzer with mass spectrometry is an indispensable tool for the characterization of nanoporous catalysts, ion exchangersi, polymers, ceramics, medicine, and other materials. These analyzers are used for the determination of material properties such as thermal stability of materials, oxidative stability of materials, the composition of multicomponent systems, the kinetics of degradation of materials, materials life cycle, the effects of corrosive materials in the atmosphere, moisture and volatile components in materials. Q5000IR is a top research TGA apparatus with a temperature-controlled termotehtnico with high sensitivity (&lt;0.1 microgram) and resolution (0.01 microgram) and a dynamic baseline deviation: &lt;10 mg (50 to 1000 ° C) and is coupled with a mass spectrometer ThermoStar GSD 320 (measuring range from 1 to 200 AMU; instrument has high sensitivity and selectivity), enabling the identification of gaseous components produced or released during the analysis, which is especially important in the analysis of new materials. 
</t>
  </si>
  <si>
    <t>KI 11752, KI 11787</t>
  </si>
  <si>
    <t>https://www.ki.si/odseki/d09-odsek-za-anorgansko-kemijo-in-tehnologijo/</t>
  </si>
  <si>
    <t>Suzana Mal, Ciara Byrne, Jan Marčec, Aljaž Škrjanc, Marija Švegovec</t>
  </si>
  <si>
    <t>Temperaturno moduliran diferenčno dinamični kalorineter (Q2000 MDSC)</t>
  </si>
  <si>
    <t>Differential scanning calorimeter (Q2000 MDSC)</t>
  </si>
  <si>
    <t>Diferenčni dinamični kalorimeter se uporablja za proučevanje fizikalno-kemijskih lastnosti trdnih vzorcev, kot je polimorfizem, kristaliničnost in amorfnost. Določamo tališče, temperaturno območje taljenja, temperaturo kristalizacije, entalpijo taljenja, toplotno kapaciteto in steklasti prehod. Q2000 Temperaturno moduliran diferenčno dinamični kalorineter (MDSC) ima avtomatski podajalec vzorcev, omogoča delovanje v temperaturnem območju od -90 ºC do 550 ºC ter kontrolo masnega pretoka plinov. Patentirana T-Zero tehnologija omogoča veliko občutljivost (&lt; 0,2 mW), ločljivost (&gt; 60) ter linearni potek bazne linije z majhnim odstopanjem (&lt; 10 mW),  in direktne meritve toplotne kapacitete preiskovanega vzorca.  Kontrolo, upravljanje ter prikaz trenutnega statusa inštrumenta omogoča programski paket Thermal Advantage preko menijev in programskih funkcij na barvnem ekranu, občutljivem na dotik.</t>
  </si>
  <si>
    <t xml:space="preserve">DSC provides rapid and precise determinations of transition temperatures using minimum amounts of a sample. Common temperature measurements include the following: melting, crystallization, glass transition, heat capacity, polymorphic transition, thermal stability,... Q2000 Modulated Differential Scanning Calorimeter with Autosampler and Mass Flow Control: An advanced research grade MDSC, whose patented Tzero technology provides best sensitivity (&lt; 0.2 uW), resolution (RRI &gt;60), baseline bow and baseline drift (&lt;10 uW) and provides direct heat capacity measurements. The operating temperature range is cooling system dependent with a maximum of 550 to -90 °C. The Q2000 includes  a full VGA color touch screen display for convenient control and monitoring of instrument status. </t>
  </si>
  <si>
    <t>KI 11786</t>
  </si>
  <si>
    <t>Suzana Mal, Alenka Ristić, Aljaž Škrjanc, Marija Švegovec, Jan Marčec, Ciara Byrne</t>
  </si>
  <si>
    <t xml:space="preserve">Dinamični analizator za vodno paro IGAsorp-XT </t>
  </si>
  <si>
    <t xml:space="preserve">Dynamic analyzer for water vapour IGAsorp-XT </t>
  </si>
  <si>
    <t>PAKET 18</t>
  </si>
  <si>
    <t>Meritve na voljo vse delovne dni  po predhodnem dogovoru glede .</t>
  </si>
  <si>
    <t>Measurements available on all the working days after prelimenary agreement.</t>
  </si>
  <si>
    <t>Dinamični analizator za vodno paro je optimiziran za visokotemperaturne meritve sorpcijskih izoterm (do 300 °C) preko aktivne regulacije parcialnega vodnega tlaka. S tem popolnoma avtomatiziranim sistemom lahko izvajamo izotermalne, izobarne in temperaturno-programabilne eksperimente.</t>
  </si>
  <si>
    <t>The dynamic water vapor analyzer is optimized for high-temperature measurements of sorption isotherms (up to 300 ° C) via active partial water pressure regulation. A fully automated system can be used for isothermal, isobaric and temperature-program experiments.</t>
  </si>
  <si>
    <t>KI 16893</t>
  </si>
  <si>
    <t>https://www.ki.si/odseki/d09-odsek-za-anorgansko-kemijo-in-tehnologijo/oprema/</t>
  </si>
  <si>
    <t>2019/73</t>
  </si>
  <si>
    <t>Gravimetrični sorpcijski analizator za plinske in parne faze</t>
  </si>
  <si>
    <t>Gravimetric sorption analyzer for gas and vapour phases</t>
  </si>
  <si>
    <t xml:space="preserve">Gravimetrični sorpcijski analizator omogoča vrednotenja učinkovitosti ločevanja plinskih in parnih komponent na preiskovanih adsorbentih, mehanizmov adsorpcije, adsorpcijskih kapacitet,kinetičnih študij kot tudi izračun energije vezave adsorbatov na preiskovane </t>
  </si>
  <si>
    <t xml:space="preserve">Gravimetric sorption analyzer for gas and vapor phases enables evaluation of separation abilities for gaseous and vapor componennts on the investigated materials, mechanisms of adsorption, adsorption capacities, kinetic studies and adsorbate-to-material binding energy calculations. </t>
  </si>
  <si>
    <t>KI 17282</t>
  </si>
  <si>
    <t>https://www.ki.si/odseki/d07-odsek-za-polimerno-kemijo-in-tehnologijo/</t>
  </si>
  <si>
    <t>Merzel Franci</t>
  </si>
  <si>
    <t>Gruča računalnikov Supermicro sistem Quad</t>
  </si>
  <si>
    <t>Computer claster Supermicro system Quad</t>
  </si>
  <si>
    <t>Oddaljen dostop preko SSH protocola in Client-Server Integracijska shema. Dostop je mogoč po predhodnem dogovoru.</t>
  </si>
  <si>
    <t xml:space="preserve">SSH remote access and Client-Server Integration Scheme. Access is possible after prelimenary agreement. </t>
  </si>
  <si>
    <t>Sistem 50 32-jedrnih strežnikov (skupaj 1600 procesorskih jeder), nameščenih v strežniških omarah in povezanih z GigaBit Ethernet stikali. Za določeno število enot, predvidenih za najbolj zahtevne simulacije, je možna nadgradnja na InfiniBand komunikacijo. Računalniški sistem je primeren za široko paleto simulacijskih orodij (kvantne simulacije, QM/MM, klasična dinamika, zvitje proteinov, problemi strukture in reaktivnosti snovi, kemometrijske analize, podpora eksperimentalnim spektroskopskim tehnikam, difuzijski problem, dinamika fluidov). Kemijski inštitut razpolaga z vso potrebno programsko opremo.</t>
  </si>
  <si>
    <t>The computer system consists of 50 32-core servers (with total of 1600 processor cores) installed in server racks and connected by Gigabit Ethernet switches. For the most demanding simulations it is possible to upgrade to the InfiniBand communication. The computer system is suitable for a wide range of different simulations: quantum simulations, QM/MM, classical dynamics, protein folding, structure and reactivity problems, chemometric analysis, support to experimental spectroscopic techniques, diffusion problem, and fluid dynamics. Institute of Chemistry has all the necessary software.</t>
  </si>
  <si>
    <t>KI 11007, KI 11007/1, KI 11007/2, KI 11007/3</t>
  </si>
  <si>
    <t>D01 – L01 Mavri</t>
  </si>
  <si>
    <t>D01 - L14 Merzel</t>
  </si>
  <si>
    <t>D13-Likozar</t>
  </si>
  <si>
    <t>D01-L03 Novič</t>
  </si>
  <si>
    <t xml:space="preserve">Računalniški sistem za Preglov računski center </t>
  </si>
  <si>
    <t>Računalniška gruča z 20 vozlišči (Supermicro, Intel Xeon E5-2660v3 @ 2.60 GHz 64GB RAM, 1TB HDD Toshiba, Infiniband)</t>
  </si>
  <si>
    <t xml:space="preserve">KI 15203,
KI 15204, KI 15204/1
</t>
  </si>
  <si>
    <t>D01 - L01  Mavri</t>
  </si>
  <si>
    <t>Sistem za gojenje živali za delo s patogeni drugega varnostnega razreda - 2. sklop, Centrifuga</t>
  </si>
  <si>
    <t xml:space="preserve">Animal facility for work with BSL2 pathogens, Centrifuge </t>
  </si>
  <si>
    <t>Dostop ni omejen za raziskovalce s financiranjem ARRS</t>
  </si>
  <si>
    <t>Access is not limited to researchers with ARRS projects</t>
  </si>
  <si>
    <t>Centrifugiranje</t>
  </si>
  <si>
    <t>Centrifugation</t>
  </si>
  <si>
    <t>K1 10275</t>
  </si>
  <si>
    <t>Eva Rajh</t>
  </si>
  <si>
    <t>Tekočinski kromatograf visoke ločljivosti za hitro analitsko in preparativno separacijo proteinov in organskih spojin</t>
  </si>
  <si>
    <t>HPLC chromatograph</t>
  </si>
  <si>
    <t>Paket 11</t>
  </si>
  <si>
    <t>Opremo lahko uporabljajo usposobljeni operaterji ali pa separacijo izvede tehnik laboratorija L-12. Prednost uporabe inštrumenta imajo člani programske skupine P4-176 ter raziskovalci Kemijskega inštituta. Za zunanje uporabnike bo pripravljen cenik ko se bo pojavil večji interes za uporabo inštrumenta. Doslej smo omogočili uporabo inštrumenta za manjše analize brezplačno.</t>
  </si>
  <si>
    <t>HPLC with manual injector and fraction collector</t>
  </si>
  <si>
    <t>KI 6777</t>
  </si>
  <si>
    <t>Kromatografski sistem 
za čiščenje proteinov</t>
  </si>
  <si>
    <t>Äkta chromatographic system for protein purification</t>
  </si>
  <si>
    <t>KI 15333</t>
  </si>
  <si>
    <t>Helena Gradišar</t>
  </si>
  <si>
    <t>Liza Ulčakar</t>
  </si>
  <si>
    <t>Sistem za gojenje živali za delo s patogeni drugega varnostnega razreda-3. sklop, Modul IVC</t>
  </si>
  <si>
    <t>The laboratory for exerimental animals for work with pathogens second security class - IVC</t>
  </si>
  <si>
    <t xml:space="preserve">Do opreme za vzrejo živali je dostop na dnevni bazi, za opremo menjave in čišlenja kletk na tedenski bazi. Do določenih kosov opreme namenjenih za izvajanje postopkov na živalih (aparat za anestezijo, laminar) se dosopta po potrebi gleden an vrsto poskusa </t>
  </si>
  <si>
    <t xml:space="preserve">Equipment for breeding animals is accessible on a daily basis, whereas equipement for cage washing and changing on a weekly basis. Some aparati are used on demand (anestesia aparatus, procedure laminar flow etc) whenever needed for certain experiments. </t>
  </si>
  <si>
    <t>Oprema je namenjena vzreji poskusinh živali ter izvedbi poskusov in vivo.</t>
  </si>
  <si>
    <t>Equipmetn is dedicated for animal breeding and performing in vivo experiments.</t>
  </si>
  <si>
    <t>K1 10532</t>
  </si>
  <si>
    <t xml:space="preserve">Duško Lainšček </t>
  </si>
  <si>
    <t>J3-4526</t>
  </si>
  <si>
    <t>Sistem za gojenje živali za delo s patogeni drugega varnostnega razreda, Elektroporator</t>
  </si>
  <si>
    <t>Biorad Gene Pulser  Xcell</t>
  </si>
  <si>
    <t xml:space="preserve">Elektroporator se nahaja v laboratoriju za biotehnologijo (L12) v celičnem laboratoriju 106 (varnostni razred 2). </t>
  </si>
  <si>
    <t>Electroporator can be found in the department of biotecnology  L12 in the  cell culture  106 (safety level 2) laboratory</t>
  </si>
  <si>
    <t xml:space="preserve">Elektroporator se uporablja za vnos plazmidne DNA v prokariontske in evkariontkske celice. </t>
  </si>
  <si>
    <t xml:space="preserve">Electroporator is used to facilitate entry of plasmid DNA into pro and eu kariont cells. </t>
  </si>
  <si>
    <t>K1 10303</t>
  </si>
  <si>
    <t>101070740 T-FITNESS HORIZON-RIA</t>
  </si>
  <si>
    <t>Tina Fink</t>
  </si>
  <si>
    <t>Spektralni pretočni citometer</t>
  </si>
  <si>
    <t>Spectral flow cytometer</t>
  </si>
  <si>
    <t>Opremo lahko uporabljajo usposobljeni operaterji ali pa analizo izvede tehnik odseka D-12. Prednost uporabe inštrumenta imajo člani programske skupine P4-176 ter raziskovalci Kemijskega inštituta. Za zunanje uporabnike bo pripravljen cenik, ko se bo pojavil večji interes za uporabo inštrumenta.</t>
  </si>
  <si>
    <t>Pretočna citometrija je tehnika, s katero merimo in analiziramo lastnosti posameznih celic, ki v suspenziji ena za drugo potujejo skozi pretočni citometer in jih osvetljujemo z ozkim snopom laserske svetlobe. Spektralna pretočna citometrija uporablja difrakcijske rešetke za razpršitev oddane svetlobe markerja po detektorski mreži, kar omogoča merjenje celotnih spektrov vsakega delca.</t>
  </si>
  <si>
    <t>Flow cytometry is a technique used to detect and measure physical and chemical characteristics of a population of cells or particles. Spectral flow cytometry uses diffraction gratings to disperse the emitted light of a marker across a detector array, which allows for the full spectra from each particle to be measured.</t>
  </si>
  <si>
    <t>KI 16816</t>
  </si>
  <si>
    <t>2019/68</t>
  </si>
  <si>
    <t>Jože Moškon</t>
  </si>
  <si>
    <t>Potenciostat/Galvanostat 
50A</t>
  </si>
  <si>
    <t>The Arbin instrument (5V-50A) has a multi-channel configuration, whereby each of 8 channels are totally independent potentiostats/galvanostats. Software allows straightforward writing of test settings, real-time monitoring of the condition at each channel with multi-mode graphical displaying of the data and possibility of direct data transfer, processing, and plotting. Connection to cell(s) is with 4-point terminals; maximum current (per channel) is 50 A. Current ranges are: 50 A, 10 A, 1 A, 0.1 A; voltage range from 0 V to +5 V. Auxiliary module for recording of temperature is included.</t>
  </si>
  <si>
    <t xml:space="preserve">Vpenjanje (vezava) merilnih celic, kakor tudi nastavitve, sprožitev in spremljanje meritev se izvajajo ročno na mestu inštalacije opreme (PRC -1.18). Dostop na daljavo ni omogočen.  </t>
  </si>
  <si>
    <t>Mounting (connecting) of meassuring cells, as well as test settings, initiating and monitoring of the measurements progress are carried out manually on-site where the equipment is installed (PRC -1.18). Remote access is not enabled.</t>
  </si>
  <si>
    <t>Oprema se uporablja za izvajanje elektrokemijskih meritev na polindustrijskih in industrijskih (komercialnih) kondenzatorjih in baterijah s cilindrično geometrijo ohišja.</t>
  </si>
  <si>
    <t xml:space="preserve">The equipment is used to conduct electrochemical measurements of semi-industrial and industrial (commercial) capacitors and batteries with cylindric </t>
  </si>
  <si>
    <t>KI 15345</t>
  </si>
  <si>
    <t>https://www.ki.si/odseki/d10-odsek-za-kemijo-materialov/moderni-baterijski-sistemi/</t>
  </si>
  <si>
    <t>J2-4463</t>
  </si>
  <si>
    <t>HPLC–MS sistem z masnim analizatorjem na osnovi 3D ionske pasti</t>
  </si>
  <si>
    <t xml:space="preserve">HPLC–MS system with mass analyzer based on 3D ion trap </t>
  </si>
  <si>
    <t>KI 15885,     KI 15886</t>
  </si>
  <si>
    <t>2018/165</t>
  </si>
  <si>
    <t>Kristina Eleršič Filipič</t>
  </si>
  <si>
    <t>29520</t>
  </si>
  <si>
    <t>Izotermalni titracijski kalorimeter (VP-ITC, Microcal)</t>
  </si>
  <si>
    <t>Isothermal Titration Calorimeter (VP-ITC, Microcal)</t>
  </si>
  <si>
    <t>VP-ITC je instrument kupljen in uporabljen znotraj konzorcija treh laboratorijev s Kemijskega inštituta in enega iz Leka. Ocena (groba) cene ure za zunanje uporabnike temelji na njeni nabavni vrednosti (oziroma stroških amortizacije), stroških dela in materialov. Odstopanje od te cene je možno glede na različne dejavnike. Uporaba aparature - po dogovoru s skrbnico.</t>
  </si>
  <si>
    <t>VP-ITC is an instrument bought and used by the group of laboratories from the National Institute of Chemistry and by the company Lek.  We are offering a rough estimation of a service price  for external users. This includes the purchase price of the instrument (or amortization), costs of work and materials. The price may vary due to several factors. External users should contact the person responsible for the equipment.</t>
  </si>
  <si>
    <t>Izotermalna titracijska kalorimetrija (ITC) je zlati standard za merjenje biomolekularnih interakcij. Z ITC lahko določimo parametre vezave med molekulami (n, K, ∆H in ΔS) istočasno v enem eksperimentu, kar je velika prednost, saj nam tega ne nudi nobena druga metoda.</t>
  </si>
  <si>
    <t>Isothermal Titration Calorimetry (ITC) is the gold standard for measuring biomolecular interactions.  ITC simultaneously determines all binding parameters (n, K, ∆H and ΔS) in a single experiment – information that cannot be obtained from any other method.</t>
  </si>
  <si>
    <t>KI 8135, KI 8135/1, KI 8136, KI 8136/1</t>
  </si>
  <si>
    <t>http://www.ki.si/index.php?id=704</t>
  </si>
  <si>
    <t>114391</t>
  </si>
  <si>
    <t>Aparatura za merjenje molekulskih interakcij, Biacore X100</t>
  </si>
  <si>
    <t>Measurement of molecular interactions, Biacore X100</t>
  </si>
  <si>
    <t>Raziskovalci, ki želijo opremo uporabljati, lahko rezervirajo aparaturo preko aplikacije na spletni strani in jo nato uporabljajo po začetnem uvajanju samostojno.</t>
  </si>
  <si>
    <t>Researchers who want to use the equipment can reserve the appliance through the application on the web site and then use it after the initial introduction independently.</t>
  </si>
  <si>
    <t>Oprema je namenjena študiji molekulskih interakcij.  Opremo uporabljajo raziskovalci z D11 in drugih odsekov na KI, kot tudi zunanji uporabniki po predhodnem dogovoru.</t>
  </si>
  <si>
    <t>The eequipment is being used by the researchers from D11 and other deparments from NIC and other researchers from different institutes or University.</t>
  </si>
  <si>
    <t>KI 15130</t>
  </si>
  <si>
    <t>Virusfight 899619</t>
  </si>
  <si>
    <t>Arvind Kumar Gupta</t>
  </si>
  <si>
    <t>N1-0323 CC-WALK</t>
  </si>
  <si>
    <t>118020 StickyFT</t>
  </si>
  <si>
    <t>Snjezana Juric</t>
  </si>
  <si>
    <t>Andreja Prešern</t>
  </si>
  <si>
    <t xml:space="preserve">SERVIS </t>
  </si>
  <si>
    <t>Maselj Nik</t>
  </si>
  <si>
    <t>55957</t>
  </si>
  <si>
    <t>Sklopljeni sistem elektro. celice z masnim spektrometrom</t>
  </si>
  <si>
    <t>Electrochemistry - Mass Spectrometry (EC-MS)</t>
  </si>
  <si>
    <t>Do opreme se lahko dostopa v dogovoru z operaterjem</t>
  </si>
  <si>
    <t xml:space="preserve">Equipment can be accessed by contating the operator </t>
  </si>
  <si>
    <t xml:space="preserve">EC-MS sistem (Spectro Inlets) se uporablja za MS detekcijo hlapnih in plinskih komponent, ki nastanejo na delovni elektrodi med elektrokemijskim procesom v celici, krmiljeni s potenciostatom (BioLogic). Detektirati je mogoče fragmente z m/z od 1 do 200. Kot delovne elektrode se uporabljajo standardni diski (5 mm premer, 4 mm debeline, Pine), celica je primerna za vodne elektrolite. </t>
  </si>
  <si>
    <t xml:space="preserve">EC-MS (Spectro Inlets) is used to detect gaseous and volatile species evolving from the surface of the working electrode during an electrochemical experiment, as controlled with a potentiostat (BioLogic). Species with m/z 1 to 200 can be detected. The working electrode can be any disk of standard size (5 mm diameter, 4 mm thickness, Pine), the system is designed for aqueous electrolytes. </t>
  </si>
  <si>
    <t>KI 16872</t>
  </si>
  <si>
    <t>https://www.ki.si/odseki/d10-odsek-za-kemijo-materialov/elektrokataliza/oprema/</t>
  </si>
  <si>
    <t>2019/141</t>
  </si>
  <si>
    <t xml:space="preserve">852208 123STABLE </t>
  </si>
  <si>
    <t>OTHR</t>
  </si>
  <si>
    <t>P2-0150</t>
  </si>
  <si>
    <t>Pintar Albin</t>
  </si>
  <si>
    <t>Sistem za avtomatsko karakterizacijo katalizatorjev in trdnih snovi (AutoChem 2910)</t>
  </si>
  <si>
    <t>Computer Controlled Device for Characterization of Catalysts and Solid Materials (Micromeritics, AutoChem II 2920)</t>
  </si>
  <si>
    <t>Trajanje izvedbe analiz: 5-7 dni.</t>
  </si>
  <si>
    <t>Sample turnaround time: 5-7 days.</t>
  </si>
  <si>
    <t>Instrument omogoča računalniško podprto karakterizacijo katalizatorjev z naslednjimi metodami: temperaturno-programirana redukcija (-100 - 1100 stopinj Celzija), temperaturno-programirana oksidacija, temperaturno-programirana desorpcija (med drugim določitev kislinsko-bazičnih lastnosti katalizatorjev, adsorbentov in drugih trdnih snovi, tj. koncentracije in porazdelitve jakosti kislinsko-bazičnih centrov na površini materiala, določitev toplote adsorpcije z uporabo različnih adsorbatov (npr. CO, CO2, H2, NH3, voda, ogljikovodiki (npr. benzen, toluen, piridin) na površini trdnih materialov), temperaturno-programirana reakcija, kemisorpcijska analiza (selektivno določitev specifične površine aktivnih faz in stopnje disperzije kovinskih skupkov na nosilcih (katalizatorjih) s kemisorpcijo ogljikovega monoksida, vodika, metana, dušikovih oksidov, amoniaka in drugih kemijsko aktivnih plinov z uporabo dinamične metode), enotočkovna določitev BET specifične površine.</t>
  </si>
  <si>
    <t>The instrument enables computer assisted characterization of catalysts by means of the following techniques: temperature-programmed reduction (-100 – 1100 deg. Centigrade), temperature-programmed oxidation, temperature-programmed desorption (determination of acidic/basic properties of catalysts and other solids, determination of heat of adsorption by using various adsorbates such as CO, CO2, H2, water vapour, saturated and unsaturated hydrocarbons (e.g., benzene, toluene, pyridine)), temperature-programmed reaction, chemisorption analysis (determination of active metal area, crystallite size, active metal dispersion by means of dynamic chemisorption method using various probe molecules such as carbon monoxide, hydrogen, methane, nitrogen oxides, ammonia etc.), single-point determination of BET surface area.</t>
  </si>
  <si>
    <t>KI 7019</t>
  </si>
  <si>
    <t>https://www.ki.si/o-institutu/raziskovalna-infrastruktura/</t>
  </si>
  <si>
    <t>Urška Kavčič</t>
  </si>
  <si>
    <t>Računalniško vodeni sistem za določevanje teksturalnih in adsorpcijskih lastnosti katalizatorjev in trdnih materialov (ASAP 2020)</t>
  </si>
  <si>
    <t>Computer Controlled Device for Determination of Textural and Adsorption Properties of Catalysts and Solid Materials (Micromeritics, ASAP 2020 MP/C)</t>
  </si>
  <si>
    <t xml:space="preserve">Trajanje izvedbe analiz: 5-7 dni. </t>
  </si>
  <si>
    <t>Instrument omogoča: eno- in večtočkovno določitev specifične površine prahov, katalizatorjev, adsorbentov, tabletk, filmov, gelov, kompozitov, polnil, rudnin itd. na osnovi B.E.T. adsorpcijske izoterme v območju od 0.001 do preko 3000 m2/g; določevanje Langmuirjeve površine; določevanje Freundlichovih in Temkinovih izoterm; določevanje volumna por in porazdelitve velikosti por v območju od 0.35 do 500 nm ter evaluacijo rezultatov meritev z uporabo različnih metod (mikropore: MP metoda, t-plot, alfa-S plot, Dubinin-Raduškevič metoda, Dubinin-Astakhov metoda, Horvath-Kawazoe metoda; mezo- in makropore: BJH metoda); analizo adsorpcijskih/desorpcijskih izoterm v celotnem območju mikro- in mezopor z uporabo DFT (Density Functional Theory) metode; določitev volumna in oblike por ter porazdelitve površine por in površinske energije v odvisnosti od velikosti por; določevanje adsorpcijskih/desorpcijskih izoterm in toplote adsorpcije z uporabo različnih adsorbatov (N2, Ar, Kr, CO, CO2, H2, He, voda, ogljikovodiki (benzen, toluen)), ciklično izvajanje adsorpcijskih/desorpcijskih izoterm v poljubno izbranem območju tlakov; določevanje hitrosti adsorpcije različnih adsorbatov na površino adsorbentov pri izbranem tlaku; določitev kislinsko-bazičnih lastnosti katalizatorjev, adsorbentov in drugih trdnih snovi, tj. koncentracije in porazdelitve jakosti kislinsko-bazičnih centrov na površini materiala z uporabo statične (volumetrične) metode; selektivno določitev specifične površine aktivnih faz in stopnje disperzije kovinskih skupkov na nosilcih (katalizatorjih) s kemisorpcijo ogljikovega monoksida, vodika, metana, dušikovih oksidov, amoniaka in drugih kemijsko aktivnih plinov z uporabo statične (volumetrične) metode; določitev jakosti in toplote kemisorpcije različnih adsorbatov na površino trdnih materialov.</t>
  </si>
  <si>
    <t>The device enables: determination of single- and multipoint BET surface area of solid materials in the range of 0.001-3000 m2/g; determination of Langmuir surface area; determination of Freundlich and Temkin isotherms; determination of pore volume and pore area distributions in the range 0.35-500 nm and the evaluation of results by means of various methods (such as MP method, t-plot, alpha-S plot, Dubinin-Radushkevich method, Dubinin-Astakhov method, Horvath-Kavazoe method, BJH method, etc.); analysis of adsorption/desorption isotherms by means of DFT (Density Functional Theory) method in the entire range of micro- and mesopores; determination of adsorption/desorption isotherms and heat of adsorption by using various adsorbates (N2, Ar, Kr, CO, CO2, H2, He, water vapour, saturated and unsaturated hydrocarbons); cyclic determination of adsorption/desorption isotherms in the selected pressure range; determination of rate of adsorption of various adsorbates on the surface of investigated solid at a selected pressure; determination of acidic/basic properties of catalysts and other solids by means of static (volumetric) method; determination of active metal area, crystallite size, active metal dispersion, heat of chemical adsorption, strong and weak chemisorption by means of static (volumetric) chemisorption method.</t>
  </si>
  <si>
    <t>KI 8711, KI 8711/1, KI 8711/2, KI 8711/2, KI 8711/3</t>
  </si>
  <si>
    <t>11874</t>
  </si>
  <si>
    <t>Računalniško vodeni večfazni katalitski reaktor</t>
  </si>
  <si>
    <t xml:space="preserve">Computer Controlled Multiphase Catalytic Reactor </t>
  </si>
  <si>
    <t xml:space="preserve">Trajanje izvedbe poskusov: 5 do 15 delovnih dni. </t>
  </si>
  <si>
    <t xml:space="preserve">Duration of catalytic tests: 5 to 15 working days. </t>
  </si>
  <si>
    <t>Računalniško vodeni večfazni katalitski reaktor ima naslednje lastnosti: (i) omogoča računalniško podprto vodenje dvo- in trifaznih katalitskih reakcij pri temperaturah do 900 stopinj Celzija (z natančnostjo +/- 2 stopinji Celzija) in celokupnem tlaku do 100 bar (z natančnostjo +/- 0.2 bar) v kontinuirnem načinu obratovanja (kapalni LIR tokovni režim); (ii) opremljen je s šestimi elektronskimi regulatorji pretoka, s čimer omogoča kontrolirano in ločeno uvajanje več plinskih mešanic ter zagotavlja njihovo učinkovito mešanje pred vstopom plinaste faze v katalitski reaktor; (iii) reaktorski sistem je skonstruiran tako, da omogoča predgrevanje plinaste in kapljevinaste faze pred njunim vstopom v katalitski reaktor, v katerem se nahaja katalizator (do pet gramov); (iv) opremljen je s hladilnikom/kondenzatorjem kapljevinaste faze, ki deluje na Peltier-evem principu; (v) reaktorski sistem je opremljen z visokotlačnim separatorjem plinaste in kapljevinaste faze, pri čemer je zadrževani volumen kapljevinaste faze v separatorju manjši od 0.5 mililitra; (vi) reaktorski sistem je opremljen s HPLC črpalko, ki zagotavlja natančno uvajanje kapljevinaste faze v reaktorski sistem z volumskim pretokom od 0.01 do 5.0 ml/min; (vii) reaktorski sistem ima priključek za sklopitev z analiznim instrumentom (npr. s plinskim kromatografom) za analizo plinske faze ob izstopu iz katalitičnega sloja.</t>
  </si>
  <si>
    <t>Computer Controlled Multiphase Catalytic Reactor has the following properties: (i) the reactor unit enables to carry out computer-controlled two- or three-phase heterogeneously catalyzed reactions at temperatures up to 900 degrees Centigrade (precision +/- 2 deg. C) and pressures up to 100 bar (precision +/- 0.2 bar) in a continuous operating mode (LIR trickle-flow regime in the case of three-phase reactions); (ii) the reactor system is equipped with six electronic mass-flow controllers that enable controlled delivery of several gas mixtures to the top of the catalytic bed. The unit is equipped with a gas mixer that provides efficient mixing of fed gases before entering the catalytic reactor; (iii) the construction of reactor system enables preheating of both gas and liquid phase before entering the catalytic reactor; (iv) the unit enables testing of up to 5 grams of a solid catalyst in the catalytic reactor.; (v) the reactor is equipped with a high-pressure gas-liquid separator that is cooled by a Peltier-based cooler. Dead volume of the liquid phase in the separator is below 0.5 ml; (vi) the reactor system is equipped with a HPLC pump that enables accurate delivery of a feed liquid-phase in the volumetric range of 0.01-5.0 ml/min; (vii) the reactor system is designed in such a way that it enables to connect an analytical instrument (e.g. GC chromatograph) to the reactor outlet in order to perform representative analysis of gas phase discharged from the catalytic bed.</t>
  </si>
  <si>
    <t>KI 10208, KI 10208/1</t>
  </si>
  <si>
    <t>Albin Pintar</t>
  </si>
  <si>
    <t>Instrument za sklopitveno karakterizacijo heterogenih katalizatorjev (Pfeiffer Vacuum, model Thermostar)</t>
  </si>
  <si>
    <t>Instrument for hyphenated characterization of heterogeneous catalysts (Pfeiffer Vacuum, model Thermostar)</t>
  </si>
  <si>
    <t>Analizator za sklopitveno karakterizacijo heterogenih katalizatorjev (i) omogoča sklopitev z inštrumenti za karakterizacijo heterogenih katalizatorjev, in sicer za izvajanje temperaturno programiranih (TPR, TPO, TPD) in kemisorpcijskih analiz, kot tudi temperaturno programiranih reakcij; (ii) omogoča kvalitativno, semikvantitativno in kvantitativno selektivno spremljanje teh analiz, kakor tudi temperaturno programiranih reakcij, z različnimi testnimi specijami v masnem območju od 1 do 300 amu; (iii) opremljen je s cevno in neprestano odprto kvarčno kapilaro in končnim modulom za povezavo z inštrumentom za TPR/TPO/TPD in kemisorpcijske analize; (iv) opremljen je z dvema detektorjema (C-SEM detektor in Faradayev detektor), ki omogočata časovno selektivno in neprekinjeno spremljanje sestave plinske faze. Programska oprema aparata deluje v Windows okolju in omogoča računalniško vodeno obratovanje inštrumenta ter naknadno analizo izmerjenih podatkov.</t>
  </si>
  <si>
    <t>The instrument for hyphenated characterization of heterogeneous catalysts (i) enables hyphenation with instruments for characterization of heterogeneous catalysts that perform temperature-programmed (TPR, TPO, TPD) and chemisorption analyses, as well as temperature-programmed reactions; (ii) enables qualitative, semi-quantitative and quantitative as well as selective monitoring of these analyses and temperature-programmed reactions with a variety of test species in a mass range of 1-300 amu; (iii) it is equipped with a constantly open quartz capillary and a module for connection to the instrument for TPR/TPO/TPD and chemisorption analyses; (iv) it is equipped with two (C-SEM and Faraday) detectors, which allow selective and time-continuous monitoring of the composition of the gas phase. The software operates in a Windows environment and allows computerized operation of the instrument and subsequent analysis of the measured data.</t>
  </si>
  <si>
    <t>KI 15010</t>
  </si>
  <si>
    <t>Gregor Žerjav</t>
  </si>
  <si>
    <t>Ionski kromatograf za analizo anionov</t>
  </si>
  <si>
    <t>Ion chromatograph for analysis of anions in liquid samples</t>
  </si>
  <si>
    <t>Ionski kromatograf s prevodniškim detektorjem omogoča analizo anionov v tekočih vzorcih. Kromatograf je sklopljen z avtomatskim vzorčnikom, ki omogoča analizo do 148 vzorcev. Analiza lahko poteka izokratično - pri konstantni sestavi eluenta ali gradientno - s spreminjajočo sestavo eluenta. Instrument ima vgrajen supresor, kar omogoča analizo sledov  v µg/l.</t>
  </si>
  <si>
    <t>Ion chromatograph equipped with the conductivity detector enables the analysis of anions in liquid samples. The chromatograph is hyphenated with an automatic sampler which is capable to analyse up to 148 samples. Two types of analysis are available: isocratic analyses with the constant eluent composition, and gradient analyses with the varying eluent composition. The instrument has a built in suppressor which enables the analysis of traces (µg/l).</t>
  </si>
  <si>
    <t>KI 15144, KI 15144/1, KI 15144/2</t>
  </si>
  <si>
    <t>Špela Božič</t>
  </si>
  <si>
    <t>Sistem za določanje elektronskih lastnosti trdnih praškastih katalizatorjev (Metrohm Autolab, model PGSTAT 302N)</t>
  </si>
  <si>
    <t>System for determing electronic properties of solid powder catalysts - potentiostat (Metrohm Autolab, model PGSTAT 302N)</t>
  </si>
  <si>
    <t>Potenciostat/galvanostat (Metrohm Autolab, model PGSTAT 302N),opremljen z impedančnim modulom FRA32, omogoča določevanje elektronskih lastnosti katalizatorjev v različnih elektrolitih z naslednjimi metodami: ciklična voltametrija , impedančna spektroskopija in določanje gostote električnega toka na površini katalizatorja, pridobljenega z vzbujanjem katalizatorja z vidno ali UV svetlobo. Rezultati elektrokemičnih meritev nam omogočajo določiti hitrost migracije nosilcev nabojev  in gostot električnega toka na površini testiranih katalizatorjih, kar nam omogoča podrobnejši vpogled v  delovanje katalizatorjev, npr. v naprednih oksidacijskih procesih čiščenja voda s uporabo UV ali vidne svetlobe. Sistem za določanje elektronskih lastnosti je sestavljen iz potentiostata/galvanostata in tri-elektrodne elektrokemijske celice. Tri-elektrodna elektrokemijska celica je  sestavljene iz števne elektrode (Pt elektroda), referenčne elektrode (Ag/AgCl elektroda) in delovne elektrode (steklena ogljikova elektroda).</t>
  </si>
  <si>
    <t>The potentiostat/galvanostat (Metrohm Autolab, model PGSTAT 302N), equipped with the impedance module FRA32, allows us to determinate electronic properties of solid powder catalysts in different electrolytes with the following methods: cyclic voltammetry, impedance spectroscopy and determination of photocurrent density on the surface of catalysts obtained by exciting the catalyst with visible or UV light. The results of electrochemical measurements allow us to determine the migration rate of carrier charges and the current density on the surface of tested catalysts, which enables a more detailed insight into the operating  mechanism of catalysts, for example in advanced oxidation processes for cleaning water with the use of UV or visible light. The system for determining the electronic properties consists of the potentiostat/galvanostat and a three-electrode electrochemical cell. The three-electrode electrochemical cell is made of counter electrode (Pt electrode), reference electrode (Ag / AgCl electrode), and working electrode (glassy carbon electrode).</t>
  </si>
  <si>
    <t>KI 15336</t>
  </si>
  <si>
    <t>HPLC instrument</t>
  </si>
  <si>
    <t>HPLC kromatograf z UV DAD detektorjem omogoča analizo različnih analitov v kapljevinastih vzorcih. Kromatograf je opremljen z avtomatskim vzorčevalnikom, ki omogoča analizo do 288 vzorcev. Analiza lahko poteka pri tlakih do 700 bar izokratično - pri konstantni sestavi eluenta ali gradientno - s spreminjajočo sestavo eluenta.</t>
  </si>
  <si>
    <t>HPLC chromatograph equipped with the UV DAD detector enables the analysis of various analytes in liquid samples. The chromatograph is further equipped with an automatic sampler which is capable to analyse up to 288 samples. Two types of analysis are available at pressures up to 700 bar: isocratic analyses with the constant eluent composition, and gradient analyses with the varying eluent composition.</t>
  </si>
  <si>
    <t>KI 16611</t>
  </si>
  <si>
    <t>Špela Slapničar</t>
  </si>
  <si>
    <t>Aparatura za merjenje molekularnih interakcij, Microscale Thermophoresis MST MonoLith NT.115, NanoTemper Technologies</t>
  </si>
  <si>
    <t>Measurements of molecular interactions, Microscale Thermophoresis MST MonoLith NT.115, NanoTemper Technologies</t>
  </si>
  <si>
    <t>Oprema dostopna po predhoni rezervaciji. Rezervacija na spletni strani: http://www.molekulske-interakcije.si/en/reservations/6/mst-monolith-nt115</t>
  </si>
  <si>
    <t>Equipment available by prior reservation on website: http://www.molekulske-interakcije.si/en/reservations/6/mst-monolith-nt115</t>
  </si>
  <si>
    <t>Študije molekularnih interakcij.</t>
  </si>
  <si>
    <t>Analyses of molecular interactions.</t>
  </si>
  <si>
    <t>KI 13517, KI 13517/1</t>
  </si>
  <si>
    <t>http://www.molekulske-interakcije.si/en/equipment/6/mst-monolith-nt115</t>
  </si>
  <si>
    <t>899619</t>
  </si>
  <si>
    <t>Arvind Gupta</t>
  </si>
  <si>
    <t>Primož Bembič</t>
  </si>
  <si>
    <t>Plavec Janez</t>
  </si>
  <si>
    <t xml:space="preserve">DAVID - VNMRS 800 MHz NMR spektrometer, hladna sonda </t>
  </si>
  <si>
    <t>2006, 2010,2014,2020</t>
  </si>
  <si>
    <t xml:space="preserve">DAVID - VNMRS 800 MHz NMR spectrometer, cold sonda </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</si>
  <si>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farmacevtskih podjetij Krka in Lek.</t>
  </si>
  <si>
    <t xml:space="preserve">We have established transperent reservation system on the NMR centre web page, where our users can make the reservation of the time period for their work. Projects of NMR measurments are confirmed by Programm Council of the NMR centre. The largest users of 800 MHz NMR spectrometer are researchers from NIC, IJS, UL FCCT, UL FFa and pharmaceutic companies Krka and Lek.   </t>
  </si>
  <si>
    <t xml:space="preserve">800 MHz NMR spektrometer služi študijam molekul in sistemov, ki zahtevajo visoko ločljivost in občutljivost. </t>
  </si>
  <si>
    <t>800 MHz NMR spectrometer is used for studies of molecules and systems that require high resolution and sensitivity.</t>
  </si>
  <si>
    <t>KI 7781, KI7781/1-7</t>
  </si>
  <si>
    <t>www.slonmr.si in www.ki.si</t>
  </si>
  <si>
    <t xml:space="preserve">Delo poteka v skladu s programom dela NMR centra. NMR center sodeluje pri izvajanju 116 domačih in tujih programov in projektov. </t>
  </si>
  <si>
    <t>Vzdrževanje</t>
  </si>
  <si>
    <t>MAGIC - VNMRS 600 MHz NMR spektrometer</t>
  </si>
  <si>
    <t>2009/2018</t>
  </si>
  <si>
    <t>MAGIC - VNMRS 600 MHz NMR spectrometer</t>
  </si>
  <si>
    <t>Drugi javni viri</t>
  </si>
  <si>
    <t>600 MHz spektrometer omogoča merjenje trdnih vzorcev.</t>
  </si>
  <si>
    <t>600 MHz spectrometer allows measurement of samples in the solid state.</t>
  </si>
  <si>
    <t>KI 8484, KI 8484/1, KI 5279, KI5279/1,  KI 5279/2, KI 5279/4</t>
  </si>
  <si>
    <t>Delo poteka v skladu s programom dela NMR centra. NMR center sodeluje pri izvajanju 116 domačih in tujih programov in projektov.</t>
  </si>
  <si>
    <t>10082</t>
  </si>
  <si>
    <t>ASKA - AVANCE NEO 600 MHz NMR spektrometer</t>
  </si>
  <si>
    <t>ASKA - AVANCE NEO 600 MHz NMR spectrometer</t>
  </si>
  <si>
    <t>600 MHz NMR spektrometer služi študijam vzorcev v raztopini.</t>
  </si>
  <si>
    <t>600 MHz NMR spectrometer is used for studies of samples in solution state.</t>
  </si>
  <si>
    <t>KI 16309</t>
  </si>
  <si>
    <t xml:space="preserve">LARA - AVANCE NEO 600 MHz NMR spektrometer </t>
  </si>
  <si>
    <t>2019-2020</t>
  </si>
  <si>
    <t>LARA - AVANCE NEO 600 MHz NMR spectrometer</t>
  </si>
  <si>
    <t>KI 16398, KI 16398/1-2</t>
  </si>
  <si>
    <t>NIKA - AVANCE NEO 400 MHz NMR spektrometer</t>
  </si>
  <si>
    <t>NIKA - AVANCE NEO 400 MHz NMR spectrometer</t>
  </si>
  <si>
    <t>400 MHz NMR spektrometer služi spremljanju organske sinteze in analitiki v industriji.</t>
  </si>
  <si>
    <t>400 MHz NMR spectrometer is used for monitoring organic synthesis and analytics related to the industry.</t>
  </si>
  <si>
    <t>KI 16877, 16877/1</t>
  </si>
  <si>
    <t>ORO - AVANCE NEO 600 MHz NMR spektrometer</t>
  </si>
  <si>
    <t>ORO - AVANCE NEO 600 MHz NMR spectrometer</t>
  </si>
  <si>
    <t xml:space="preserve">600 MHz NMR spektrometer služi študijam vzorcev v raztopini. </t>
  </si>
  <si>
    <t>KI 16797, KI 16797/1-3</t>
  </si>
  <si>
    <t>P1-0002</t>
  </si>
  <si>
    <t>Praprotnik Matej</t>
  </si>
  <si>
    <t xml:space="preserve">Visoko zmogljiva rač gruča, VRANA 15 - nadgradnja (27x računalnik), VRANA 15 - nadgradnja (40xračunalnik), Visoko zmogljiva rač gruča </t>
  </si>
  <si>
    <t>27 X compute node (Intel(R) Core(TM) i7-6700 CPU @ 3.40GHz; 16 GiB RAM; 25 X GM204 [GeForce GTX 980]); 40 X compute node (Intel(R) Core(TM) i7-7700 CPU @ 3.60GHz; 16GiB RAM)</t>
  </si>
  <si>
    <t>Oprema je dostopna vsem sodelavcem Laboratorija za molekularno modeliranje. Dostopnost za ostale uporabnike je mogoča po predhodnem dogovoru.</t>
  </si>
  <si>
    <t>The equipment is available to all the coworkers from the Laboratory for Molecular Modeling. The accessibility of the equipment is also possible for other users with prior agreement.</t>
  </si>
  <si>
    <t xml:space="preserve">Računalniško gručo VRANA uporabljamo za izvajanje simulacij na področju ved o življenju in materialov, pri čemer uporabljamo pristope molekularnega modeliranja. Z opremo tako večskalno modeliramo in simuliramo mehke in biološke snovi, razvijamo simulacijske algoritme za molekularne sisteme z odprtimi mejami in študiramo strukture in funkcije proteinov ter njihove interakcije. </t>
  </si>
  <si>
    <t>The computer cluster VRANA is used for research in life and material sciences using molecular modeling approaches. With the equipment we perform multiscale modeling and simulation of soft and biological matter, we develop open boundary molecular simulation algorithms, and study  structure and function of proteins and protein interactions.</t>
  </si>
  <si>
    <t>KI 13780 , KI 13780/1, KI 15616, KI 16606</t>
  </si>
  <si>
    <t>http://www.cmm.ki.si/vrana/</t>
  </si>
  <si>
    <t>prof. dr. Matej Praprotnik</t>
  </si>
  <si>
    <t>Polona Prosen</t>
  </si>
  <si>
    <t>Diferenčni dinamični kalorimeter</t>
  </si>
  <si>
    <t>Differential Scanning calorimeter</t>
  </si>
  <si>
    <t xml:space="preserve">Za merjenje na DSC je potrebno poklicati skrbnika instrumenta ali vodjo Laboratorija za polimerno kemijo in tehnologijo. Čas za izvedbo meritev običajno ni daljši od 1 tedna.  </t>
  </si>
  <si>
    <t xml:space="preserve">To perform measurements it is necessary to contact caretaker or head of Laboratory for Polymer Chemistry and Technology. Waiting time is usually not longer than one week. 
</t>
  </si>
  <si>
    <t>DSC je instrument s katerim določamo termične spremembe v materialu. Te so lahko fizikalne (temperatura in entalpija taljenja, temperatura steklastega prehoda, toplotna kapaciteta) ali kemijske (entalpija reakcije).</t>
  </si>
  <si>
    <t>DSC is instrument used to determine thermal changes in material. The changes can be physical (temperature and enthalpy of melting, glass transition temperature, heat capacity) or chemical (enthalpy of reaction).</t>
  </si>
  <si>
    <t>KI 13476</t>
  </si>
  <si>
    <t>https://www.ki.si/za-gospodarstvo/storitve/kemijska-analiza/termicna-analiza/termicna-karakterizacija-polimerov/</t>
  </si>
  <si>
    <t>paket 18</t>
  </si>
  <si>
    <t>KI</t>
  </si>
  <si>
    <t>Zunanji naročnik</t>
  </si>
  <si>
    <t>Stare Jernej</t>
  </si>
  <si>
    <t>20393</t>
  </si>
  <si>
    <t xml:space="preserve">Visoko zmogljiva rač gruča </t>
  </si>
  <si>
    <t>High performance computer cluster (HPC)</t>
  </si>
  <si>
    <t>Oddaljen dostop preko SSH protokola in Client-Server integracijske sheme. Kontaktirati vodjo Ažmanovega računskega centra (marjana.novič@ki.si) ali skrbnika opreme (jernej.stare@ki.si). Dostop urejen v 15 dneh.</t>
  </si>
  <si>
    <t>SSH remote access and Client-Server Integration Scheme. Send request to head of Ažman Computing Center (marjana.novic@ki.si) or responsible researcher (jernej.stare@ki.si). Access can be arranged in 15 days.</t>
  </si>
  <si>
    <t>Izvajanje računalniških simulacij in numeričnih algoritmov v paralelnem okolju. Oprema je v prvi vrsti namenjena raziskavam s področja kemije in sorodnih ved, možna pa je tudi uporaba na drugih področjih znanosti ali v komercialne namene.</t>
  </si>
  <si>
    <t>Computer simulations and numerical techniques in a highly parallelized environment. The preferred use of equipment is research in the field of chemistry and related disciplines, but can be extended to other fields of science or commercial applications.</t>
  </si>
  <si>
    <t xml:space="preserve">KI 16292, KI 16292/1,  KI 16292/2, KI 16292/3 </t>
  </si>
  <si>
    <t>2018/72</t>
  </si>
  <si>
    <t>sodelavci programa D01/L01 (vodja J. Mavri)</t>
  </si>
  <si>
    <t>sodelavci programa D01/L03 (vodja M. Novič)</t>
  </si>
  <si>
    <t>sodelavci programa D01/L14 (vodja F. Merzel)</t>
  </si>
  <si>
    <t>sodelavci programa D13 (vodja B. Likozar)</t>
  </si>
  <si>
    <t>sodelavci programa D01/L17 (vodja M. Praprotnik)</t>
  </si>
  <si>
    <t>sodelavci programa D12 (vodja R. Jerala)</t>
  </si>
  <si>
    <t>Supermicro strežnik 6049P-E1CR45L 4 U</t>
  </si>
  <si>
    <t>HPC data server</t>
  </si>
  <si>
    <t>Zagotovljen oddaljeni dostop prek SSH protokola in Client-Server integracijske sheme. Dostop je vezan na uporabo HPC računalniške gruče. ZA uporabo gruče In podatkovnega strežnika kontaktirati vodjo Ažmanovega računskega centra (marjana.novič@ki.si) ali skrbnika opreme (jernej.stare@ki.si). Dostop urejen v 15 dneh.</t>
  </si>
  <si>
    <t>SSH remote access and Client-Server Integration Scheme. Data server is used simulatneously with the HPC cluster. Send request to head of Ažman Computing Center (marjana.novic@ki.si) or responsible researcher (jernej.stare@ki.si). Access can be arranged in 15 days.</t>
  </si>
  <si>
    <t xml:space="preserve">Ustvarjanje, shranjevanje in upravljanje podatkov, pridobljenih na HPC gruči s simulacijskimi orodji. </t>
  </si>
  <si>
    <t>Data creation, storage and management associated with the usage of HPC cluster by using molecular simulation tools.</t>
  </si>
  <si>
    <t>KI 16906, KI 16907</t>
  </si>
  <si>
    <t>2019/119</t>
  </si>
  <si>
    <t>Šala Martin</t>
  </si>
  <si>
    <t>25442</t>
  </si>
  <si>
    <t>Sklopljeni analizni sistem ionska kromatografija - masna spektrometrija</t>
  </si>
  <si>
    <t>Hyphenated analytical system Ion chromatography - mass spectrometry</t>
  </si>
  <si>
    <t>Analitika anorganskih in organskih analitov, sistem je prednostno namenjen separacijam na osnovi ionske izmenjave.</t>
  </si>
  <si>
    <t xml:space="preserve">Analytics of inorganic and organic analytes. The primary system purpose are ion-exchange separations. </t>
  </si>
  <si>
    <t>KI 9787</t>
  </si>
  <si>
    <t>https://www.ki.si/odseki/d04-odsek-za-analizno-kemijo/</t>
  </si>
  <si>
    <t>Martin Šala, Breda Novak, Ana Kroflič</t>
  </si>
  <si>
    <t xml:space="preserve">Elementni masni spektrometer z lasersko ablacijo </t>
  </si>
  <si>
    <t>Elemental Mass Spectrometer with Laser Ablation Unit (LA-ICP-MS)</t>
  </si>
  <si>
    <t>Sistem LA-ICP-MS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</si>
  <si>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The hyphenated system LA-ICP-MS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</si>
  <si>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Sklopljeni analizni sistem LA-ICP-MS je sestavljen iz dveh komponent in sicer iz enote za lasersko ablacijo (LA), namenjeno za direktno mikrovzorčenje trdnih materialov s pomočjo laserskega žarka, in masnega spektrometra z ionizacijo v sklopljeni plazmi (ICP-MS), ki služi za detekcijo praktično vseh elementov periodnega sistema. ICP-MS enoto se lahko uporablja tudi ločeno za elementno analitiko različnih raztopin. LA-ICP-MS je sodobna oprema namenjena za površinsko sondiranje (vzdolžno in globinsko
profiliranje) in hkratno določevanje elementov v sledovih in ultrasledovih ter je uporabna na mnogih področjih kot so razvoj novih materialov, farmacija, medicina, biologija, arheologija, forenzika, geologija itd.</t>
  </si>
  <si>
    <t>The hyphenated analytical LA-ICP-MS system consists of two components: a laser ablation unit (LA) for direct microsampling of solid materials, and an inductively coupled plasma mass spectrometer (ICP-MS) for the detection of practicaly all elements of the periodic table. The ICP-MS unit can also be separately used for elemental analysis of various solutions. LA-ICP-MS is an advanced instrument used for surface and depth microprofiling (mapping) of solid materials for trace and ultratrace element analysis and can be applied in different fields, such as material science R&amp;D, farmaceutics, medicine, biology, archeology, forensics, geology, etc.</t>
  </si>
  <si>
    <t>KI 8070, KI 8070/1</t>
  </si>
  <si>
    <t>Elementni masni spektrometer z ionizacijo v induktivno sklopljeni plazmi (Agilent, ICP-MS 7900x) + Instrument za lasersko ablacijo (Photon Machines, Analyte G2)</t>
  </si>
  <si>
    <t>Inductively coupled plasma elemental mass spectrometer (Agilent ICP-MS 7900x) + Laser Ablation instrument (Photon Machines, Analyte G2)</t>
  </si>
  <si>
    <t>Po dogovoru s skrbnikom (Vid Simon Šelih)</t>
  </si>
  <si>
    <t xml:space="preserve">Upon agreement with a responsible person (Vid Simon Šelih) </t>
  </si>
  <si>
    <t>Analize sledov elementov, vzorčenje in analiza trdnih vzorcev, površinsko elementno oslikovanje</t>
  </si>
  <si>
    <t>Trace elemental analysis, solid sample analysis, elemental imaging</t>
  </si>
  <si>
    <t>KI 13514, KI 13514/1, KI 13515</t>
  </si>
  <si>
    <t>Odsek za analizno kemijo in FKKT (UL)</t>
  </si>
  <si>
    <t xml:space="preserve">Šala Martin </t>
  </si>
  <si>
    <t>3D interferenčni optični profilometer</t>
  </si>
  <si>
    <t xml:space="preserve">3D interference optical profilometer </t>
  </si>
  <si>
    <t>3D interferenčni optični profilometer je dostopen neomejeno, razen v času, ko je že zaseden. Zunanji naročniki plačajo ceno instrumentalne ure z ali brez operaterja. Cena instrumentalne ure je izračunana na podlagi cene sistema, tekočih stroškov, servisiranja in tekočih stroškov. Ura operaterja je izračunana po klasifikaciji ARRS. Nadaljne informacije so dostopne na lokaciji sistema.</t>
  </si>
  <si>
    <t xml:space="preserve">3D interference optical profilometer in accessible unlimited, except for the time, when it is already in use. The external users pay the price per hour, with or without the operator. Price (per hour) is based on the value of the system, running costs, service costs and consumable costs. The price of the operator is calculated according to the ARRS classification. Futher information available on site. </t>
  </si>
  <si>
    <t>Brezkontaktno merjenje topologije vzorcev.</t>
  </si>
  <si>
    <t>Contactless topological measurements.</t>
  </si>
  <si>
    <t>KI 16610</t>
  </si>
  <si>
    <t xml:space="preserve">Odsek za analizno kemijo in Odsek za kemijo materialov </t>
  </si>
  <si>
    <t>Gregor Spruk</t>
  </si>
  <si>
    <t>56954</t>
  </si>
  <si>
    <t>Naprava za elektrofiziološke meritve, Orbit mini, Nanion Technologies</t>
  </si>
  <si>
    <t>Instrument for electrophysiological measurements, Orbit mini, Nanion Technologies</t>
  </si>
  <si>
    <t>Kontakt za rezervacijo opreme: tomaz.svigelj@ki.si.  Minimalni cas rezervacije je en dan. Rezervacija naj bo sporocena nekaj dni vnaprej.</t>
  </si>
  <si>
    <t>Contact for reservation: tomaz.svigelj@ki.si. Minimum period for reservation is one day. Reservation should be reported couple of day in advance.</t>
  </si>
  <si>
    <t xml:space="preserve">Naprava je namenjena za merjenje karakteristike por. Naredimo umetni lipidni dvosloj in dodamo protein, ki tvori pore. Apliciramo napetost in merimo spremembe v toku. </t>
  </si>
  <si>
    <t>Purpose of this equipment is to measure pore characteristics.  We prepare an artificial lipid bilayer and add a pore forming protein. Than we apply voltage and measure changes in the current.</t>
  </si>
  <si>
    <t>KI 14346</t>
  </si>
  <si>
    <t>https://www.nanion.de/en/products/orbit-mini.html</t>
  </si>
  <si>
    <t xml:space="preserve">114391: D11/L11 P1-0391 (Anderluh) 2022 </t>
  </si>
  <si>
    <t xml:space="preserve">Marija Srnko </t>
  </si>
  <si>
    <t>Aljoša Marinko</t>
  </si>
  <si>
    <t>57301</t>
  </si>
  <si>
    <t>Kromatografski sistem za čiščenje bioloških molekul</t>
  </si>
  <si>
    <t>Chromatographic system for protein purification ÄKTA pure 25 M1</t>
  </si>
  <si>
    <t>Drugi odseki na Kemijskem inštitutu ali druge raziskovalne organizacije imajo dostop ob predhodem povpraševanju. Opremo lahko uporabljajo usposobljeni operaterji ali pa separacijo izvede osebje odseka D-11. Ceno uporabe naprav izračunamo iz vrednosti aparature, tekočih stroškov, stroškov servisiranja, časa uporabe ter časa tehnične pomoči.</t>
  </si>
  <si>
    <t>Other research organizations  can use the equipment upon request. The equipment can be used by qualified users or in a collaboration with experienced users from D11. The costs  are estimated from the value of the apparatus, running and servicing costs,  time of usage, and hours of technical assistance.</t>
  </si>
  <si>
    <t xml:space="preserve">Naprava je namenjana separacijo in čiščenju proteinov in peptidov iz bioloških vzorcev. Doslej so bili to večinoma rekombinantni proteini. Naprava ima UV detektor in je računalniško krmiljena. </t>
  </si>
  <si>
    <t xml:space="preserve">Chromatographic system is used for protein separation and purification with programmable injector, fraction collector and UV sensor. </t>
  </si>
  <si>
    <t>KI 16883</t>
  </si>
  <si>
    <t>https://www.ki.si</t>
  </si>
  <si>
    <t>2019/147</t>
  </si>
  <si>
    <t>111474 D11/L11 J1-2474</t>
  </si>
  <si>
    <t>119016 D11/L11</t>
  </si>
  <si>
    <t>Maša Andoljšek</t>
  </si>
  <si>
    <t>Zabukovec Logar Nataša</t>
  </si>
  <si>
    <t>Rentgenski praškovni difraktometer za visokotemperaturne meritve</t>
  </si>
  <si>
    <t>High-Temperature X-Ray Powder Diffractometer</t>
  </si>
  <si>
    <t xml:space="preserve">Meritve kadarkoli (24 ur na dan, 365 dni v letu) po predhodnem dogovoru. </t>
  </si>
  <si>
    <t xml:space="preserve">Measurements available during 24 hours, 365 days a year at any time, after prelimenary agreement. </t>
  </si>
  <si>
    <t>Meritve praškovnih difraktogramov pri temperaturah od sobne do 1200 st C (sledenje faznih sprememb in kristaliničnosti vzorcev v odvisnosti od temperature)</t>
  </si>
  <si>
    <t>Measurements of powder X-Ray diffractograms in the temperature interval from the room temperature up to 1200 degrees Celsius (to follow phase changes and crystallinity of samples as a function of temperature).</t>
  </si>
  <si>
    <t>KI 9664, KI 9664/1, KI 9664/2</t>
  </si>
  <si>
    <t>Nataša Zabukovec Logar</t>
  </si>
  <si>
    <t>Miran Gaberšček</t>
  </si>
  <si>
    <t>Analizator za paro, gravimetrični, adsorpcijski</t>
  </si>
  <si>
    <t>Analyzer for steam, gravimetric, adsorption</t>
  </si>
  <si>
    <t xml:space="preserve">Gravimetrični sorpcijski analizator za vodo (IGA-100) je namenjen meritvam adsorpcije/desorpcije vode par v tlačnem območju od 10-7 do 1 bar z gravimetrično metodo. Meritve se lahko izvajajo v širokem temperaturnem območju (20 – 500 oC), možne pa so tudi meritve pri nižjih  temperaturah (77 K). Namen nakupa je bil pridobiti aparaturo za testiranje sorpcijskih kapacitet za vodo pri različnih pogojih v novih anorganskih in kovinsko-organskih poroznih materialih ter drugih nanostrukturnih materialih v okviru raziskovalnega projekta Napredni materiali za shranjevanje toplotne energije (2010-2013). Študije sorpcijskih kapacitet so nujno potrebne za oceno možnosti uporabe preiskovanih materialov za shranjevanje toplote za daljše obdobje brez izgub (npr. shranjevanje sončne toplote v sončnih kolektorjih pridobljene v toplejših mesecih za uporabo le-te v zimskem času). Nova aparatura nam omogoča efektivnejši  razvoj novih materialov z izboljšanimi sorpcijskimi lastnostmi v primerjavi z dosedaj znanimi adsorbenti, pri katerih je gostota shranjene energije premajhna za širšo uporabo. </t>
  </si>
  <si>
    <t>Gravimetric sorption analyzer for water (IGA-100) is designed to measure the adsorption / desorption of water in porous solids in the pressure range from 10-7 to 1 bar by the gravimetric method. Measurements can be made over a wide temperature range (20 - 500 oC), and also at low temperatures (77 K). The purpose of the purchase was to acquire the apparatus for testing sorption capacity for water at various conditions of new inorganic and metal-organic porous materials and other nanostructured materials in a research project Advanced materials for thermal energy storage (2010-2013). Sorption capacity studies are necessary to evaluate the use of test materials to store heat for long periods without loss (eg solar heat storage in solar thermal collectors produced in the warmer months to use it in the winter). The new apparatus allows the most effective development of new materials with improved sorption properties compared to previously known adsorbents, where the density of the stored energy is too low for wider use.</t>
  </si>
  <si>
    <t>KI 11660</t>
  </si>
  <si>
    <t>Plinski adsorpcijski analizator  Quantachrome IQ3</t>
  </si>
  <si>
    <t>Analyzer for gas adsorption Quantachrome</t>
  </si>
  <si>
    <t xml:space="preserve">Plinski adsorpcijski analizator je nepogrešljivo orodje za karakterizacijo in razvoj novih poroznih materialov. Analizator Quantachrome IQ3 je popolnoma avtomatizirana aparatura primerna za natančno določevanje teksturnih lastnosti materialov, kot sta velikost in oblika por v območju od ultramikropor (od 0.4 nm) do mezopor (do 330 nm), specifična površina in porazdelitev por. Naštete lastnosti so zelo pomembne, ker določajo in pogojujeo vrednost ter uporabnost različnih materialov, npr. keramike, pigmentov, premazov, heterogenih katalizatorjev, cementov, polimerov, adsorbentov in drugih trdnih materialov. Sistem omogoča hkratno analizo treh vzorcev z uporabo različnih adsorbatov (argon, dušik, ogljikov dioksid, kripon, kisik) z manometrično metodo v tlačnem območju od visokega vakuuma (od 1x10-7 torr) do sobnih pogojev (750 torr, oz. 1 bar) in temperaturnem območju od 77K do sobne temperature. Sistem je opremljen z integrirano enoto za hkratno degaziranje 4 vzorcev do 450 °C z namenom predhodne priprave. </t>
  </si>
  <si>
    <t xml:space="preserve">Gas sorption analyzer is basic tool for characterization and development of new porous materials. Analyzer Quantachrome IQ3 is fully automated system suitable for accurate determination of texturalproperties of materials, such as size and shape of the pores within the ultramicropore and wide mesopore region (0.4 - 330 nm), specific surface area and pore size distribution. These properties are very important, since they govern the application value of investigated materials, e.g. ceramics, dyes, coatings, heterogenous catalysts, cements, polymers, adsorbents, etc. System enables simultaneous analysis of three samples using different adsobates (argon, nitrogen, carbon dioxide, kripton, oxygen) with manometric method at pressure range from ultra-high vacuum (from 1.10-7 torr) up to ambient pressure (750 torr or 1 bar) and temperature rtange from 77K to room temperature. System is equipped with integrated unit for simultaneous degassing of four samples up to 450 °C for the purposes of pre-measuement sample preparation.   </t>
  </si>
  <si>
    <t>KI 16140</t>
  </si>
  <si>
    <t>2018/201</t>
  </si>
  <si>
    <t>Rentgenski praškovni difraktometer s tremi valovnimi dolžinami</t>
  </si>
  <si>
    <t>X-Ray Powder diffractometer with three wavelenghts</t>
  </si>
  <si>
    <t>Meritve praškovnih difraktogramoz različnimi valovnimi dolžinami (Cu, Mo, Ag), PDF, in-situ analiza)</t>
  </si>
  <si>
    <t>Measurements of powder X-ray diffractograms with Cu, Mo, Ag wave., PDF, in-situ analysis)</t>
  </si>
  <si>
    <t>KI 16469</t>
  </si>
  <si>
    <t>https://www.ki.si/odseki/d09-odsek-za-anorgansko-kemijo-in-tehnologijo/oprema-in-ekspertiza-za-industrijo/</t>
  </si>
  <si>
    <t>2018/192</t>
  </si>
  <si>
    <t>Žagar Ema</t>
  </si>
  <si>
    <t>Pretočni sistem za ločevanje makromolekul ali delcev po velikosti z uporabo asimetričnega prečnega pretoka kot zunanjega polja (Asimetric Flow - Field Flow Fractionation, AFFF)</t>
  </si>
  <si>
    <t>Asimetric Flow - Field Flow Fractionation, AFFFF</t>
  </si>
  <si>
    <t>kontaktna oseba: dr. Ema Žagar (tel. št.: 01-4760203);
cena analize: se obračunava po efektivnih delovnih urah</t>
  </si>
  <si>
    <t>Contact person: dr. Ema Žagar 
Price analysis: is charged at the actual working hours</t>
  </si>
  <si>
    <t xml:space="preserve">Določanje:
absolutnih povprečij molskih mas polimerov
porazdelitvi molskih mas (polidisperznost) polimerov 
povprečno velikost makromolekul (povprečen radij sukanja)
</t>
  </si>
  <si>
    <t xml:space="preserve">Determination of:
Absolute molar mass averages of polymers
Molar mass distribution (polydispersity) of polymers
Average macromolecular size (average radius of gyration)
</t>
  </si>
  <si>
    <t>KI 10531, KI 10531/1</t>
  </si>
  <si>
    <t>https://www.ki.si/odseki/d07-odsek-za-polimerno-kemijo-in-tehnologijo/oprema/</t>
  </si>
  <si>
    <t>Laserski fotometer</t>
  </si>
  <si>
    <t>Laser photometer</t>
  </si>
  <si>
    <t xml:space="preserve">Laserski fotometer je detektor, ki meri sipanje svetlobe raztopin makromolekul in omogoča določitev povprečij in porazdelitev molskih mas polimerov ter konformacije makromolekul v raztopini. Uporablja se v kombinaciji z AFFF pretočnim sistemom frakcioniranja. </t>
  </si>
  <si>
    <t>Laser photometer, a detector that measures the light scattering of solutions of macromolecules and to determine averages and molecular weight distribution of polymers and conformation of macromolecules in solution. Used in combination with AFFF flow fractionation system.</t>
  </si>
  <si>
    <t>KI 10628, KI 10628/1</t>
  </si>
  <si>
    <t>D07</t>
  </si>
  <si>
    <t xml:space="preserve">J2-4438 </t>
  </si>
  <si>
    <t>David Pahovnik</t>
  </si>
  <si>
    <t xml:space="preserve">Krka </t>
  </si>
  <si>
    <t>Zetasizer</t>
  </si>
  <si>
    <t>KI 17419</t>
  </si>
  <si>
    <t>2020-0013</t>
  </si>
  <si>
    <t>28562</t>
  </si>
  <si>
    <t>Sistem za ekstrakcijo pod povišanim tlakom</t>
  </si>
  <si>
    <t>ASE 350 Accelerated Solvent Extractor</t>
  </si>
  <si>
    <t>Pospešeni ekstraktor topil Thermo Scientific Dionex ™ ASE ™ 350 je avtomatiziran sistem za ekstrakcijo organskih spojin iz različnih trdnih in poltrdnih vzorcev.
Dionex ASE 350 uporablja kombinacijo povišane temperature in tlaka
s skupnimi topili za povečanje učinkovitosti postopka ekstrakcije.</t>
  </si>
  <si>
    <t xml:space="preserve">The Thermo Scientific Dionex™ ASE™ 350 Accelerated Solvent Extractor is an automated system for extracting organic compounds from a variety of solid and semisolid samples. 
The Dionex ASE 350 uses a combination of elevated temperature and pressure
with common solvents to increase the efficiency of the extraction process.
</t>
  </si>
  <si>
    <t>KI 17405</t>
  </si>
  <si>
    <t>2020-0047</t>
  </si>
  <si>
    <t>25446</t>
  </si>
  <si>
    <t>Reaktorski sistem (6x +3x multi sistem)</t>
  </si>
  <si>
    <t>Reactor system (6x +3x multi system)</t>
  </si>
  <si>
    <t>Reaktorski sistem s šestimi in tremi manjšimi paralelnimi mešalnimi reaktorji je namenjem hitrejšemu testiranju ter optimizaciji reakcijskih in separacijskih procesov pri povišanih temperaturah in tlakih (max: 300 °C , 200 bar). Volumen posameznega reaktorja je 75 in 10 mL.</t>
  </si>
  <si>
    <t>Reactor system with six parallel mixing reactors for  testing and optimization of reaction and separation processes at elevated temperatures and pressures (max: 300 ° C, 200 bar). The volume of each reactor is 75 and 10 mL.</t>
  </si>
  <si>
    <t>KI 17496</t>
  </si>
  <si>
    <t>https://www.ki.si/odseki/d13-odsek-za-katalizo-in-reakcijsko-inzenirstvo/oprema-1/</t>
  </si>
  <si>
    <t>2020-0070</t>
  </si>
  <si>
    <t>Miha Grilc / Urška Kavčič</t>
  </si>
  <si>
    <t>Visokotlačni (kemi)sorpcijski pretočni (mikro)reaktor</t>
  </si>
  <si>
    <t>FR-200 flow reactor system in parallel configuration</t>
  </si>
  <si>
    <t>Dostop do opreme je omogočon po predhodnem dogovoru z vodjo odseka in uskladitvi z obstoječimi uporabniki.</t>
  </si>
  <si>
    <t>Access to the equipment is possible by prior approval by the head of the department who coordinates with designated users.</t>
  </si>
  <si>
    <t>Oprema je namenjena kemisorpcijski analizi materialov, prav tako pa se lahko uporablja kot visokotlačni pretočni (mikro)reaktor.</t>
  </si>
  <si>
    <t>The equipment is intended for chemisorption analysis of materials, and can also be used as a high-pressure flow (micro) reactor.</t>
  </si>
  <si>
    <t>KI 17510</t>
  </si>
  <si>
    <t>2019-187</t>
  </si>
  <si>
    <t xml:space="preserve">	P1-0152</t>
  </si>
  <si>
    <t>Janvit Teržan / Andrii Kostyniuk</t>
  </si>
  <si>
    <t>Tekočinski kromatograf UHPLC z detektorjema (DAD+CAD)</t>
  </si>
  <si>
    <t>Liquid chromatograph  UHPLC with detectors (DAD+CAD)</t>
  </si>
  <si>
    <t>UHPLC je kromatografska tehnika, ki se uporablja za ločevanje, identifikacijo in kvantifikacijo spojin, raztopljenih v tekoči fazi. Spojine se adsorbirajo v stacionarno fazo kolone, ki se postopoma eluirajo z mobilno fazo in so detektirane s pomočjo detektorja UV-VIS ali CAD.</t>
  </si>
  <si>
    <t xml:space="preserve">UHPLC is a chromatography technique normally used for separation, identification and quantification of compounds dissolved in liquid phase. Compounds are adsorbed at the stationary phase of the column, gradually eluted by the mobile phase and detected by the UV-VIS or CAD detector. </t>
  </si>
  <si>
    <t>KI 16894, KI 16894/1</t>
  </si>
  <si>
    <t>Ajda Delić / Ana Jakob</t>
  </si>
  <si>
    <t>39711</t>
  </si>
  <si>
    <t>Aparatura za merjenje molekulskih interakcij Biacore T200</t>
  </si>
  <si>
    <t>Instrument for measuring molecular interactions Biacore T200</t>
  </si>
  <si>
    <t>Raziskovalci lahko opremo rezervirajo preko spletne strani http://www.molekulske-interakcije.si/sl/rezervacije.html in se o izvedbi poskusa posvetujejo s skrbnico opreme (katja.pirc@ki.si).</t>
  </si>
  <si>
    <t>Researchers can reserve the equipment via the website http://www.molecular-interactions.si/en/reservations.html and consult with the equipment administrator (katja.pirc@ki.si) about the implementation of the experiment.</t>
  </si>
  <si>
    <t>Biacore T200 je avtomatski refraktometer, ki omogoča hitro analizo velikega števila interakcij. Za meritve interakcij označevanje molekul ni potrebno. S sistemom lahko pridobimo kvalitetne podatke o kinetiki, afiniteti, koncentraciji, specifičnosti in termodinamiki interakcij. Meritve potekajo na senzorskem čipu s štirimi pretočnimi celicami, kar omogoča hkratno merjenje interakcij s tremi različnimi ligandi.</t>
  </si>
  <si>
    <t>Biacore T200 is a versatile, label-free system for detailed studies of biomolecular interactions. The system delivers high quality kinetic, affinity, concentration, specificity, selectivity, comparability, and thermodynamic interaction data in real time with high sensitivity. It is fully automated and enables fast screening of many interactions. The chips are equipped eith four flow cells offering three ligands to be tested simultaneously.</t>
  </si>
  <si>
    <t>KI 17561</t>
  </si>
  <si>
    <t>https://www.ki.si/odseki/d11-odsek-za-molekularno-biologijo-in-nanobiotehnologijo/</t>
  </si>
  <si>
    <t>6316-3/2020-164</t>
  </si>
  <si>
    <t>115000</t>
  </si>
  <si>
    <t>D12 Virofight</t>
  </si>
  <si>
    <t>Jože Grdadolnik</t>
  </si>
  <si>
    <t>08523</t>
  </si>
  <si>
    <t>2-D femtosekundni infrardeči spektrometer</t>
  </si>
  <si>
    <t>2D fs infrared spectrometer</t>
  </si>
  <si>
    <t>Dostop je mogoč po predhodnem dogovoru.</t>
  </si>
  <si>
    <t xml:space="preserve">Access is possible after prelimenary agreement. </t>
  </si>
  <si>
    <t>študij strukture in dinamike molekul: časovna skala ps-fs; uporabno območje med 2500 in 1000 cm-1;</t>
  </si>
  <si>
    <t>study of molecular structure and dynamics; timescale in ps-fs; applicable region between 2500 anfd 1000 cm-1;</t>
  </si>
  <si>
    <t>KI 17576</t>
  </si>
  <si>
    <t>Testiranje</t>
  </si>
  <si>
    <t xml:space="preserve">EDS sistem SDD </t>
  </si>
  <si>
    <t>EDX system SDD</t>
  </si>
  <si>
    <t>Odprti dostop vseh solastnikov opreme v okviru vnaprej rezerviranih terminov</t>
  </si>
  <si>
    <t>Open access for all equipment co-ovners. Time slots are controled by online booking system</t>
  </si>
  <si>
    <t>Oprema se uporablja za določevanje elementne sestave trdnih vzorcev</t>
  </si>
  <si>
    <t>Equipment is used for determination of elemental composition of solid samples</t>
  </si>
  <si>
    <t>KI 17560</t>
  </si>
  <si>
    <t>dr. Samo Hočeva</t>
  </si>
  <si>
    <t>dr. Blaž Likožar</t>
  </si>
  <si>
    <t>P1―0189</t>
  </si>
  <si>
    <t>dr. Kristl Albin</t>
  </si>
  <si>
    <t>P2-0423</t>
  </si>
  <si>
    <t>Elena Chernyshova</t>
  </si>
  <si>
    <t>Rentgenski fotoelektronski spektometer XPS</t>
  </si>
  <si>
    <t>X-Ray Photoelectron Spectrometer</t>
  </si>
  <si>
    <t>Za registrirane in šolani in pooblaščeni uporabnike je delo na napravi dostopno preko rezervacijskega sistema. Le ta je urejen glede na delež inštituciji, kateri pripada uporabnik. Kontakt za zunanje uporabnike: dr. Elena Chernyshova.</t>
  </si>
  <si>
    <t xml:space="preserve">For registered and qualified users sessions can be booked over Reservation system. The latter is arranged according to the share of participating institutions. External users may contact dr. Elena Chernyshova. </t>
  </si>
  <si>
    <t>Se uporablja za XPS analizo površin trdnih suhih vzorcev.</t>
  </si>
  <si>
    <t>The instrument is used for XPS surface analysis of hard dry material in bulk or powder form.</t>
  </si>
  <si>
    <t>KI 17716</t>
  </si>
  <si>
    <t>P2-0423 83%, P2-0393 17%, P2-0152 0%</t>
  </si>
  <si>
    <t>P2-0132 30%, P2-0050 40%, P2-0056 30%</t>
  </si>
  <si>
    <t>IMT</t>
  </si>
  <si>
    <t>FKKT</t>
  </si>
  <si>
    <t>IJS</t>
  </si>
  <si>
    <t>SERVIS</t>
  </si>
  <si>
    <t>PHI</t>
  </si>
  <si>
    <t>Elementni masni spektrometer Agilent 7850 ICP-MS</t>
  </si>
  <si>
    <t>ICP-MS - Inductively Coupled Plasma - Mass Spectrometer</t>
  </si>
  <si>
    <t>Po dogovoru z skrbnikom ali namestnikom skrbnika</t>
  </si>
  <si>
    <t>Upon agreement with a responsible operator and/or his/her deputy</t>
  </si>
  <si>
    <t>Določanje elementne sestave oz. sledov elementov najrazličneših tekočih in trdnih (po razklopu) vzorcev.</t>
  </si>
  <si>
    <t>Determination of elemental composition, and trace element analysis of various aquaous and solid (after digestion) samples</t>
  </si>
  <si>
    <t>KI 17530</t>
  </si>
  <si>
    <t>https://www.ki.si/odseki/d04-odsek-za-analizno-kemijo/raziskovalna-oprema/</t>
  </si>
  <si>
    <t>Odsek za analizno kemijo</t>
  </si>
  <si>
    <t>visoko zmogljiva CPU in GPU računalniška gruča</t>
  </si>
  <si>
    <t>CPU and GPU HPC cluster</t>
  </si>
  <si>
    <t>KI 17559</t>
  </si>
  <si>
    <t>2020/164</t>
  </si>
  <si>
    <t>TGA-Termogravimeter integriran z infrardečo spektroskopijo območja FIR, MIR in NIR</t>
  </si>
  <si>
    <t xml:space="preserve">TGA-Thermogravimeter integrated with infrared spectroscopy of the FIR, MIR and NIR range
</t>
  </si>
  <si>
    <t xml:space="preserve">Oprema se uporablja za  in situ analizo sproščenih plinov med termogravimetričnimi analizami. </t>
  </si>
  <si>
    <t xml:space="preserve">The equipment is used to in situ analyse the evolved gases during thermogravimetric analyses. </t>
  </si>
  <si>
    <t>KI 18139</t>
  </si>
  <si>
    <t>6316-8/2021-32</t>
  </si>
  <si>
    <t>Janvit Teržan</t>
  </si>
  <si>
    <t>Digitalni mikroskop za avtomatizirano spremljanje celičnih procesov CX7</t>
  </si>
  <si>
    <t>Digital microscope for automated monitoring of cellular processes CX7</t>
  </si>
  <si>
    <t>Opremo lahko uporabljajo usposobljeni operaterji ali pa analizo izvede operater odseka D-12. Prednost uporabe inštrumenta imajo člani programske skupine P4-176 ter raziskovalci Kemijskega inštituta. Za zunanje uporabnike bo pripravljen cenik.</t>
  </si>
  <si>
    <t>The equipment can be used by trained operators or the analysis can be performed by a D-12 operator. Equipment is available under collaborative research. A price list for external users will be prepared.</t>
  </si>
  <si>
    <t>Naprava digitalni mikroskop CX7 omogoča časovno spremljanje fluorescence, barvnega slikanja in slikanja celic s presevno svetlobo. Spremljanje je avtomatizirano s sprotno analizo podatkov, kar omogoča tudi visoko učinkovito vzporedno analizo večjega števila vzorcev.</t>
  </si>
  <si>
    <t>The digital microscope CX7 enables temporal monitoring of fluorescence, color imaging, and imaging of cells with transmitted light. Monitoring is automated with real-time data analysis, which also enables highly efficient parallel analysis of a large number of samples.</t>
  </si>
  <si>
    <t>KI 18138</t>
  </si>
  <si>
    <t>6316-8/2021-123</t>
  </si>
  <si>
    <t>Filip Ivanovski</t>
  </si>
  <si>
    <t>Iva Hafner Bratkovič</t>
  </si>
  <si>
    <t>J3-4497</t>
  </si>
  <si>
    <t>Uroš Potočnik</t>
  </si>
  <si>
    <t>Damjan Osredkar</t>
  </si>
  <si>
    <t>Avtomatizirani sistem za statično analizo slike delcev</t>
  </si>
  <si>
    <t>Automated system for static particle image analysis</t>
  </si>
  <si>
    <t>Za merjenje na opremi je potrebno poklicati skrbnika instrumenta ali vodjo Laboratorija za katalizatorje. Čas za izvedbo meritev običajno ni daljši od enega tedna.</t>
  </si>
  <si>
    <t>To perform measurements, it is necessary to contact the person responsible for the instrument, or head of Laboratory for Catalysts. Time to conduct analyses is usually not longer than one week.</t>
  </si>
  <si>
    <t>Sistem lahko meri velikost, obliko in prosojnost delcev prahov, mokrih suspenzij in ostankov delcev na filtrih. Omogoča zelo natančno in statistično zanesljivo merjenje velikosti in oblike delcev najrazličnejših materialov v širokem spektru od 0,5 µm do 1300 µm ali več. Z možnostjo več kot 20 morfoloških parametrov omogoča zelo podrobno razumevanje karakteristik preiskovanega materiala (kot so CE, dolžina, širina, obseg, SE, krožnost, konveksnost, podolgovatost, prosojnost, itd.).</t>
  </si>
  <si>
    <t>The system can measure the size, shape and transparency of powder particles, wet suspensions and particulate residues on filters. It enables very accurate and statistically reliable measurement of the size and shape of particles of a wide variety of materials in a wide range from 0.5 to 1300 µm or more. With the possibility of more than 20 morphological parameters, it allows a very detailed understanding of the characteristics of the material under investigation (such as CE, length, width, circumference, SE, circularity, convexity, elongation, transparency, etc.).</t>
  </si>
  <si>
    <t>KI 18072</t>
  </si>
  <si>
    <t>6316,8/2021-37</t>
  </si>
  <si>
    <t xml:space="preserve">Detektor elektronov za 4D vrstično presevno elektronsko mikroskopijo </t>
  </si>
  <si>
    <t>Electron detector for 4D scanning electron microscopy</t>
  </si>
  <si>
    <t>dostop do opreme imajo vsi usposobljeni uporabniki ARSTEM mikroskopa</t>
  </si>
  <si>
    <t>The equipment can be used by all trained usesers of ARSTEM microscope</t>
  </si>
  <si>
    <t>Detektor za 4D vrstično presevno mikroskopijo je namenjen za direktno opazovanje lokalnih magnetnih električnih in napetostnih polj v preiskovanem vzorcu.</t>
  </si>
  <si>
    <t>4DSTEM detector is used for the direct observation of local magnetic, electrical and strain fileds inside the sample.</t>
  </si>
  <si>
    <t>https://www.ki.si/za-gospodarstvo/storitve/kemijska-analiza/mikroskopija/</t>
  </si>
  <si>
    <t>6316-8/2021-122</t>
  </si>
  <si>
    <t xml:space="preserve">Francisco Ruiz Zepeda, Elena Chernyshova, Lazar Bijelić,  Goran Dražić	</t>
  </si>
  <si>
    <t xml:space="preserve">P2-0084	</t>
  </si>
  <si>
    <t xml:space="preserve">Sorour Parapari, Sandra Drev, Vinko Sršan	</t>
  </si>
  <si>
    <t xml:space="preserve">P2-0091	</t>
  </si>
  <si>
    <t xml:space="preserve">P2-0105	</t>
  </si>
  <si>
    <t xml:space="preserve">Andreja Benčan Golob, Mojca Otoničar, Katarina Žiberna	</t>
  </si>
  <si>
    <t xml:space="preserve">P2 0089 </t>
  </si>
  <si>
    <t>Darko Makovec</t>
  </si>
  <si>
    <t>Podbevšek Peter</t>
  </si>
  <si>
    <t>Kapilarna elektroforeza</t>
  </si>
  <si>
    <t>Capillary electrophoresis</t>
  </si>
  <si>
    <t>Meritve so možne po predhodnem dogovoru. Kontakt: peter.podbevsek@ki.si</t>
  </si>
  <si>
    <t>Measurements possible following a preliminary agreement. Contact: peter.podbevsek@ki.si</t>
  </si>
  <si>
    <t>Gelska kapilarna elektrokoreza. DAD ali LIF detekcija.</t>
  </si>
  <si>
    <t xml:space="preserve">Gel capillary electrophoresis. DAD or LIF detection. </t>
  </si>
  <si>
    <t>KI 18065</t>
  </si>
  <si>
    <t>www.slonmr.si; www.ki.si</t>
  </si>
  <si>
    <t>6316-8/2021-36</t>
  </si>
  <si>
    <t>Peter Podbevšek</t>
  </si>
  <si>
    <t>Nadgradnja računalniške gruče v Ažmanovem računskem centru</t>
  </si>
  <si>
    <t>Upgrade of the computer cluster in Ažman's computer center</t>
  </si>
  <si>
    <t>KI 18135</t>
  </si>
  <si>
    <t>6316-8/2021-34</t>
  </si>
  <si>
    <t>sodelavci programa D01/L03 (vodja F. Merzel)</t>
  </si>
  <si>
    <t>sodelavci programa D01/L03 (vodja R. Jerala)</t>
  </si>
  <si>
    <t>Ultrazvočna naprava za raziskave</t>
  </si>
  <si>
    <t>Ultrasound device for research</t>
  </si>
  <si>
    <t xml:space="preserve">Naprava Ultrazvok za raziskave generira ultrazvok in se uporablja za aktivacijo celičnih procesov. </t>
  </si>
  <si>
    <t>The Ultrasound device for Research generates ultrasound and is used to activate cellular processes.</t>
  </si>
  <si>
    <t>KI 17967</t>
  </si>
  <si>
    <t xml:space="preserve">ERC Multrasonica ID: 885155 </t>
  </si>
  <si>
    <t>Vrstični presevni elektr. mikroskop State of Art</t>
  </si>
  <si>
    <t>Scanning transmission electron microscope</t>
  </si>
  <si>
    <t>Potencialni operater mora opraviti ustrezno šolanje oziroma pokazati, da obvlada delo na instrumentu.  Razpoložljivi čas je odvisen od trenutne obremenitve opreme.</t>
  </si>
  <si>
    <t>The potential operator must complete appropriate training or show that he can work on the instrument. The available time depends on the current load on the equipment.</t>
  </si>
  <si>
    <t>Oprema je namenjena pridobivanju vrhunskih rezuttatov na področju znanosti o materialih. Z atomsko ločljivostjo lahko dobimo s to opremo podatke o kristalni strukturi, kemijski sestavi in tipu vezi med atomi.</t>
  </si>
  <si>
    <t>The equipment is intended to obtain top results in the field of materials science. With atomic resolution, this equipment can provide information on crystal structure, chemical composition and the type of bonds between atoms.</t>
  </si>
  <si>
    <t>KI 17875</t>
  </si>
  <si>
    <t>P2-0421</t>
  </si>
  <si>
    <t>Goran Dražić</t>
  </si>
  <si>
    <t xml:space="preserve">Vižintin Alen </t>
  </si>
  <si>
    <t>Večkanalni galvanostat/potenciostat</t>
  </si>
  <si>
    <t>BioLogic VMP-3e multichannel potentiostat</t>
  </si>
  <si>
    <t xml:space="preserve">Vpenjanje (vezava) merilnih celic, kakor tudi nastavitve, sprožitev in spremljanje meritev se izvajajo ročno na mestu inštalacije opreme (PRC -0.15). Dostop na daljavo ni omogočen.  </t>
  </si>
  <si>
    <t>Mounting (connecting) of meassuring cells, as well as test settings, initiating and monitoring of the measurements progress are carried out manually on-site where the equipment is installed (PRC -0.15). Remote access is not enabled.</t>
  </si>
  <si>
    <t>Oprema se uporablja za izvajanje elektrokemijskih meritev na laboratorijskih akumulatorskih celicah z različno geometrijo ohišja (coin cell 2023, pounch cell, swagelok).</t>
  </si>
  <si>
    <t>The equipment is used to conduct electrochemical measurements on laboratory batteries with different geometries (coin cell 2023, pouch cell, swagelok)</t>
  </si>
  <si>
    <t>KI 17874</t>
  </si>
  <si>
    <t>Dominko Robert</t>
  </si>
  <si>
    <t>Visoko-loèljivi vrstièni elektronski mikroskop (HR-SEM) z detektorjem presevnih elektronov (STEM), spektrometrom rentgenskih žarkov (EDS) in sistemom za izmenjavo vzorcev v inertni atmosfer</t>
  </si>
  <si>
    <t>High-resolution scanning electron microscope (HR-SEM) with STEM detector, EDS detector and inert gas transfer system for samples</t>
  </si>
  <si>
    <t>Do opreme imajo urejen dostop vsi solastniki (KI, UL-FFA in UMB-FS), pri čemer uporabniki rezervirajo in uporabljajo opremo skladno z njihovimi sorazmernimi deleži preko rezervacijskega sistema.</t>
  </si>
  <si>
    <t>Access to the equipment is arranged for all co-owners (NIC, UL-FFA and UMB-FS), with users reserving and using the equipment according to their proportional shares through a reservation system. nly trained operators can schedule the use of the equipment, or alternatively, the measurement can be conducted by the experienced staff of the Department of Molecular Biology and Nanobiotechnology.</t>
  </si>
  <si>
    <t>Dobavljeno opremo solastniki aktivno vključujejo v svoje ARRS programe (P2-0393, P1-0034, P2-0150, P2-0145, P1-0021, P2-0152, P3―0036, P2―0118, P1―0189) ter v več kot 30 tekočih ARRS projektov. Poleg tega solastniki opremo vključujejo tudi v nekatere mednarodne raziskovalne projekte in industrijska sodelovanja.</t>
  </si>
  <si>
    <t>The co-owners actively integrate the equipment supplied into their ARRS programmes (P2-0393, P1-0034, P2-0150, P2-0145, P1-0021, P2-0152, P3-0036, P2-0118, P1-0189) and into more than 30 ongoing ARRS projects. In addition, the co-owners also integrate the equipment into some international research projects and industrial collaborations.</t>
  </si>
  <si>
    <t xml:space="preserve">P4-0176 </t>
  </si>
  <si>
    <t>dr. Roman Jerala</t>
  </si>
  <si>
    <t>P1-0189</t>
  </si>
  <si>
    <t>Naprava za kontrolo kakovosti vzorcev bioloških molekul</t>
  </si>
  <si>
    <t>Instrument for the quality control for biological samples</t>
  </si>
  <si>
    <t>Oprema je na voljo notranjim in zunanjim uporabnikom ob predhodem povpraševanju. Zainteresirani uporabniki naj kontaktirajo skrbnico naprav (Kristina Eleršič Filipič, kristina.elersic.filipic@ki.si). Opremo lahko ob vnaprejšnjem dogovoru uporabljajo usposobljeni operaterji ali pa meritev izvede osebje Odseka za molekularno biologijo in nanobiotehnologijo.</t>
  </si>
  <si>
    <t>The equipment is accessible to both internal and external users upon prior request. Individuals interested in utilizing the equipment should contact the device administrator (Kristina Eleršič Filipič, kristina.elersic.filipic@ki.si). Only trained operators can schedule the use of the equipment, or alternatively, the measurement can be conducted by the experienced staff of the Department of Molecular Biology and Nanobiotechnology.</t>
  </si>
  <si>
    <t>Prometheus Panta omogoča hkratno multiparametrično karakterizacijo proteinov in tudi ostalih bioloških molekul v temperaturnem območju 15-110 °C, in sicer določanje temperature prevoja, velikosti in agregacije delcev. Označevanje molekul ni potrebno, saj gre za merjenje intrinzične fluorescence proteinov.</t>
  </si>
  <si>
    <t>Prometheus Panta facilitates the simultaneous multiparametric analysis of proteins and various biological molecules within a temperature range of 15-110 °C. This includes determining the transition temperature, size, and aggregation of particles. Importantly, there is no need for labelling molecules, as the device measures the intrinsic fluorescence of proteins.</t>
  </si>
  <si>
    <t>KI 18659</t>
  </si>
  <si>
    <t>113001</t>
  </si>
  <si>
    <t xml:space="preserve"> 114391</t>
  </si>
  <si>
    <t>787 115</t>
  </si>
  <si>
    <t>Petra Sušjan</t>
  </si>
  <si>
    <t xml:space="preserve">D11 krovni program </t>
  </si>
  <si>
    <t>Eksperimentalna celica s kontrolirano vlažnostjo za rentgenski praškovni difraktometer</t>
  </si>
  <si>
    <t>Experimental cell with controlled humidity for X-ray powder diffractometer</t>
  </si>
  <si>
    <t>Po dogovoru s skrbnikom opreme, ki je naveden za spletni strani odseka</t>
  </si>
  <si>
    <t>By agreement with the equipment administrator, which is listed on the website of the depatment</t>
  </si>
  <si>
    <t>Spremljanje strukturnih sprememb kristaliničnih materialov med hidratacijo in dehidratacijo</t>
  </si>
  <si>
    <t>Monitoring of structural changes of crystalline materials during hydration and dehydration</t>
  </si>
  <si>
    <t>Mikrofluidna naprava za pripravo lipidnih nanodelcev</t>
  </si>
  <si>
    <t>Microfluidic device for the preparation of lipid nanoparticles</t>
  </si>
  <si>
    <t>Oprema je dostopna vsem notranjim in zunanjim uporabnikom. Vsi uporabniki morajo za samostojno delo na aparaturi izkazati ustrezno poznavanje delovanja naprave ter ustrezne izkušnje. Kadar ne gre za izkušene uporabnike, njihove eksperimente izvedejo operaterji oziroma odgovorni sodelavci za infrastrukturo. V vsakem primeru je pred pričetkom eksperimentov potrebno ovrednotiti projekt, zahtevnost analiz in kompleksnost vzorcev.</t>
  </si>
  <si>
    <t>The equipment is accessible to all internal and external users. All users must have adequate knowledge and experience to operate the equipment independently. In the case of non-experienced users, the operators or the Infrastructure facility shall carry out their experiments. In all cases, the project, the complexity of the analyses and the complexity of the samples must be evaluated before the experiments are started.</t>
  </si>
  <si>
    <t>Mikrofluidna naprava omogoča pripravo večjih količin lipidnih nanodelcev, z natančno definirano formulacijo in fizikalnimi lastnostmi. Te obsegajo kemijsko formulacijo (vsebnost posameznih lipidnih komponent), velikost in obliko lipidnih nanodelcev ter količino enkapsuliranega materiala znotraj lipidnih nanodelcev. Omogoča zanesljivo pripravo potencialnih terapevtskih agensov že na predklinični ravni. Naprava omogoča pakiranje različnih nukleinskih kislin in proteinov (in druge biološke učinkovine) ter kombinacije obeh v lipidne nanodelce s prej določenimi lastnostmi.</t>
  </si>
  <si>
    <t>The microfluidic device allows the preparation of large quantities of lipid nanoparticles, with well-defined formulation and physical properties. These include the chemical formulation (content of individual lipid components), the size and shape of the lipid nanoparticles and the amount of encapsulated material within the lipid nanoparticles. It allows the reliable preparation of potential therapeutic agents already at the pre-clinical level. The device allows the packaging of different nucleic acids and proteins (and other biological agents) and combinations of both into lipid nanoparticles with predefined properties.</t>
  </si>
  <si>
    <t>18667, 18666</t>
  </si>
  <si>
    <t>Peter Pečan</t>
  </si>
  <si>
    <t>Špela Malenšek</t>
  </si>
  <si>
    <t>Jernej Stare</t>
  </si>
  <si>
    <t>Nadgradnja raèunalniške gruèe v Ažmanovem raèunskem centru</t>
  </si>
  <si>
    <t>HPC cluster upgrade in Ažman Computational Center</t>
  </si>
  <si>
    <t>Zagotovljen oddaljeni dostop prek SSH protokola in Client-Server integracijske sheme. Za uporabo HPC računalniške gruče kontaktirati vodjo Ažmanovega računskega centra (marjana.novič@ki.si) ali skrbnika opreme (jernej.stare@ki.si). Dostop urejen v 15 dneh.</t>
  </si>
  <si>
    <t>SSH remote access and Client-Server Integration Scheme. In order to get access to the HPC cluster, please send request to head of Ažman Computing Center (marjana.novic@ki.si) or responsible researcher (jernej.stare@ki.si). Access can be arranged in 15 days.</t>
  </si>
  <si>
    <t>Računalniška gruča omogoča simulacije in računanje s področja teoretične kemije, posebej takšne, ki potrebujejo visoko računsko moč, in podpira masivno paralelne algoritme, ki so v rabi v HPC opravilih. Visoka zmogljivost gruče bo omogočala sočasno uporabo velikemu številu raziskovalcev.</t>
  </si>
  <si>
    <t>This computer cluster enables simulations and computations in the field of theoretical chemistry, particularly those requiring high computational power. It supports massively parallel algorithms used in HPC tasks. The high performance of the cluster will allow simultaneous use by a large number of researchers.</t>
  </si>
  <si>
    <t>Martin Šala</t>
  </si>
  <si>
    <t>Elementni masni spektrometer na èas preleta (ICP-TOF-MS)</t>
  </si>
  <si>
    <t>Inductively coupled plasma time-of-flight mass spectrometer</t>
  </si>
  <si>
    <t>Opis postopka dostopa do opreme je objavljen na https://www.ki.si/o-institutu/raziskovalna-infrastruktura/</t>
  </si>
  <si>
    <t>The procedure of gainng access to the instrument is published on https://www.ki.si/o-institutu/raziskovalna-infrastruktura/</t>
  </si>
  <si>
    <t>Induktivno sklopljena plazma z masna spektrometrijo na čas preleta (ICP-TOFMS) omogoča multielementno analizo v kratkem časovnem obdobju, zaradi česar je obetavno orodje za analizo nanodelcev v realnih vzorcih in hitro elementno oslikovanje.</t>
  </si>
  <si>
    <t>Inductively coupled plasma time-of-flight mass spectrometry (ICP-TOFMS) allows for multi-element analysis in a short time period, thus making it a promising tool for the analysis of NPs in real-world samples and high speed elemental mapping.</t>
  </si>
  <si>
    <t>KI018773</t>
  </si>
  <si>
    <t>Nanomanipulator posameznih molekul na osnovi TIRF in optiène pincete</t>
  </si>
  <si>
    <t>Nanomanipulator of individual molecules based on TIRF and optical tweezer</t>
  </si>
  <si>
    <t>Po dogovoru s skrbnikom dr. Ajasja Ljubetič (ajasja.ljubetic@ki.si).</t>
  </si>
  <si>
    <t>Upon agreement with the administrator dr. Ajasja Ljubetič (ajasja,ljubetic@ki.si)</t>
  </si>
  <si>
    <t>LUMICKS C-Trap EDGE 350 omogoča hkratno merjenje TIRF v treh kanalih (488nm, 532 nm and 638 nm), slikanje vlaken oz. drugih struktur na površini stekla brez oznak (IRM – Interference Reflection Microscopy) ter uporabo optične pincete za manipulacijo z vzorci in merjenje sil. Naprava je sklopljena z mikrofluidnim sistemom s 6 kanali. Nanomanipulator posameznih molekul tako združuje celo tri optične metode in omogoča zaznavanje molekul in premik delcev z natančnostjo do 1 nanometra.</t>
  </si>
  <si>
    <t>The LUMICKS C-Trap EDGE 350 allows simultaneous TIRF measurements in three channels (488nm, 532nm and 638nm), imaging of fibres or other structures on the glass surface without labels (IRM - Interference Reflection Microscopy), and the use of optical tweezers for sample manipulation and force measurements. The instrument is coupled to a 6 channel microfluidic system. The single-molecule nanomanipulator thus combines three optical methods to detect molecules and particle movements with an accuracy of up to 1 nanometre.</t>
  </si>
  <si>
    <t>Loop of Fun Horizon EIC PathFinder challenges ID 101070817</t>
  </si>
  <si>
    <t>P1-0418</t>
  </si>
  <si>
    <t>Petar Djinović</t>
  </si>
  <si>
    <t>laser širokega spektralnega obmoèja</t>
  </si>
  <si>
    <t>supercontinuum white light fiber laser</t>
  </si>
  <si>
    <t>Kontaktirajte skrbnika opreme (dr. Petar Djinović) na e-mail (petar.djinovic@ki.si) ali preko telefona 01/4760-267. Na kratko opišite raziskovalni izziv, kako oz. na kakšen način pričakujete da si boste lahko pomagali z raziskovalno opremo, ter ali je raziskava ali projekt, (so)financiran s sredstvi državnega proračuna. https://www.nktphotonics.com/products/supercontinuum-white-light-lasers/superk-fianium/</t>
  </si>
  <si>
    <t>Contact the operator (dr. Petar Djinović) via email (petar.djinovic@ki.si) or telephone 01/4760-267. Briefly describe the scientific problem, explain how you expect to benefit from the research equipment and provide information whether your research or project is (co)financed by means of the state budget. https://www.nktphotonics.com/products/supercontinuum-white-light-lasers/superk-fianium/</t>
  </si>
  <si>
    <t>SuperK FIANIUM superkontinuum laser oddaja svetlobo visoke svetlosti v območju med 400 in 2400 nm. Oglejte si specifikacije na priloženi povezavi za več informacij: https://www.nktphotonics.com/products/supercontinuum-white-light-lasers/superk-fianium/.Z uporabo filtra valovnih dolžin VariaK lahko SuperK pretvorimo v ultra nastavljiv laser s poljubno izbiro valovnih dolžin v območju med 400 in 840 nm. Primeren je za karakterizacijo v vidnem in bližnjem infrardečem območju, visoke moči, zelo stabilen, prilagodljiv in enostaven za uporabo. Glavna področja uporabe so karakterizacija nanostruktur, fotovoltaična karakterizacija in fotokataliza.</t>
  </si>
  <si>
    <t>The SuperK FIANIUM supercontinuum white light laser emits light in the range between 400 and 2400 nm. See the specifications in the attached link: https://www.nktphotonics.com/products/supercontinuum-white-light-lasers/superk-fianium/. By addingthe VariaK filter, the SuperK can be converted into an ultra-tunable laser with arbitrary wavelength selection between 400 and 840 nm. Laser source is suitable for characterization both in the visible and near-infrared ranges, high power, very stable, flexible and easy to use. Main fields of use are characterization of nanostructures, photovoltaic characterization and photocatalysis.</t>
  </si>
  <si>
    <t xml:space="preserve">N2-0265 </t>
  </si>
  <si>
    <t xml:space="preserve">P1-0418 </t>
  </si>
  <si>
    <t>Kristijan Lorber</t>
  </si>
  <si>
    <t>Pretoèni sistem z asimetriènim preènim pretokom (AF4) / Asymmetric flow field flow fractionation system (AF4)</t>
  </si>
  <si>
    <t>Asymmetric flow field flow fractionation (AF4)</t>
  </si>
  <si>
    <t>Funkcionalni opis opreme ja na spletni strani https://www.ki.si/odseki/d07-odsek-za-polimerno-kemijo-in-tehnologijo/oprema/, kjer je naveden kontakt (eMa Žagar) in telefonska številka.</t>
  </si>
  <si>
    <t>Functional description of the equipment can be found on the website https://www.ki.si/odseki/d07-odsek-za-polimerno-kemijo-in-tehnologijo/operma/, where the contact (Ema Žagar) and telephone number are indicated.</t>
  </si>
  <si>
    <t>Pretočni sistem z asimetričnim prečnim pretokom (AF4), sklopljenim z detektorjem na statično sipanje svetlobe pri več kotih (MALS) in vgrajenim modulom za dinamično sipanje svetlobe (DLS) omogoča ločevanje makromolekul in večjih struktur v nanometrskem območju po velikosti ter določitev povprečij in porazdelitev radija sukanja (Rg) in hidrodinamskega radija (Rh) ter konformacijo makromolekul in oblike delcev.</t>
  </si>
  <si>
    <t>Asymmetric flow-field flow fractionation (AF4), coupled with multi-angle static light scattering (MALS) and an integrated dynamic light scattering (DLS) module, enables the separation of macromolecules and larger structures in the nanometre range and the determination of the average radius of gyration (Rg) and average hydrodynamic radius (Rh) and their distributions together with the conformation of macromolecules and particle shape.</t>
  </si>
  <si>
    <t>J2-4438</t>
  </si>
  <si>
    <t>Krka</t>
  </si>
  <si>
    <t>Razred</t>
  </si>
  <si>
    <t>Class</t>
  </si>
  <si>
    <t>Red</t>
  </si>
  <si>
    <t>Order</t>
  </si>
  <si>
    <t>Vrsta</t>
  </si>
  <si>
    <t>Genus</t>
  </si>
  <si>
    <t>Procesna Oprema – Fizikalna</t>
  </si>
  <si>
    <t>Process Equipment – Physical</t>
  </si>
  <si>
    <t>Nanašanje tankih filmov</t>
  </si>
  <si>
    <t>Thin Film Deposition</t>
  </si>
  <si>
    <t>Izparjevalec</t>
  </si>
  <si>
    <t>Evaporator</t>
  </si>
  <si>
    <t xml:space="preserve">Epitaksija z molekularnim žarkom  </t>
  </si>
  <si>
    <t>Molecular Beam Epitaxy</t>
  </si>
  <si>
    <t>Pršilnik</t>
  </si>
  <si>
    <t>Sputterer</t>
  </si>
  <si>
    <t>Nanašanje s pulznim laserjem</t>
  </si>
  <si>
    <t>Pulsed Laser Deposition</t>
  </si>
  <si>
    <t>Nanašanje s kemijskimi hlapi</t>
  </si>
  <si>
    <t>Chemical Vapour Deposition</t>
  </si>
  <si>
    <t>Elektro-nanašanje</t>
  </si>
  <si>
    <t>Electrodeposition</t>
  </si>
  <si>
    <t>Nanašanje z ionskim žarkom</t>
  </si>
  <si>
    <t>Ion Beam Deposition</t>
  </si>
  <si>
    <t>Litografija</t>
  </si>
  <si>
    <t>Lithography</t>
  </si>
  <si>
    <t>Optična</t>
  </si>
  <si>
    <t>Optical</t>
  </si>
  <si>
    <t>Elektronski žarek</t>
  </si>
  <si>
    <t>Electron beam</t>
  </si>
  <si>
    <t>Karakterizacija</t>
  </si>
  <si>
    <t>Ion Beam</t>
  </si>
  <si>
    <t>Laser (nameri-piši)</t>
  </si>
  <si>
    <t>Laser (Direct-Write)</t>
  </si>
  <si>
    <t>Jedkanje</t>
  </si>
  <si>
    <t>Etching</t>
  </si>
  <si>
    <t>Reaktivni ion</t>
  </si>
  <si>
    <t>Reactive Ion</t>
  </si>
  <si>
    <t>Plazma</t>
  </si>
  <si>
    <t>Plasma</t>
  </si>
  <si>
    <t>Laser</t>
  </si>
  <si>
    <t>Mehansko</t>
  </si>
  <si>
    <t>Mechanical</t>
  </si>
  <si>
    <t>Frezanje z ionskim žarkom</t>
  </si>
  <si>
    <t>Ion Beam Milling</t>
  </si>
  <si>
    <t>Kontrolirano okolje</t>
  </si>
  <si>
    <t>Controlled Environment</t>
  </si>
  <si>
    <t>Peč</t>
  </si>
  <si>
    <t>Furnace</t>
  </si>
  <si>
    <t>Hitri toplotni temperiranje</t>
  </si>
  <si>
    <t>Rapid Thermal Annealer</t>
  </si>
  <si>
    <t>Komora z rokavicami</t>
  </si>
  <si>
    <t>Glove Box</t>
  </si>
  <si>
    <t>Atmosferski reaktor</t>
  </si>
  <si>
    <t>Atmospheric Reactors</t>
  </si>
  <si>
    <t>Pakiranje</t>
  </si>
  <si>
    <t>Packaging</t>
  </si>
  <si>
    <t>Vezava z žico</t>
  </si>
  <si>
    <t>Wire Bonding</t>
  </si>
  <si>
    <t>Rezanje</t>
  </si>
  <si>
    <t>Dicing</t>
  </si>
  <si>
    <t>Enkapsulacija</t>
  </si>
  <si>
    <t>Encapsulation</t>
  </si>
  <si>
    <t>Characterisation</t>
  </si>
  <si>
    <t>Elipsometrija</t>
  </si>
  <si>
    <t>Ellipsometry</t>
  </si>
  <si>
    <t>Profilometer</t>
  </si>
  <si>
    <t>Kemijski Reaktor</t>
  </si>
  <si>
    <t>Chemical Reactor</t>
  </si>
  <si>
    <t>Kristalizacija</t>
  </si>
  <si>
    <t>Crystallisation</t>
  </si>
  <si>
    <t>Distilacija</t>
  </si>
  <si>
    <t>Distillation</t>
  </si>
  <si>
    <t>Paralelna sinteza</t>
  </si>
  <si>
    <t>Parallel Synthesis</t>
  </si>
  <si>
    <t>Tvorba delčkov</t>
  </si>
  <si>
    <t>Particle Formation</t>
  </si>
  <si>
    <t>Avtomatska ekstrakcija</t>
  </si>
  <si>
    <t>Automated Extraction</t>
  </si>
  <si>
    <t>Avtomatska sinteza</t>
  </si>
  <si>
    <t>Automated Synthesis</t>
  </si>
  <si>
    <t>Manipulacija vzorcev</t>
  </si>
  <si>
    <t>Sample Manipulation</t>
  </si>
  <si>
    <t>Manipulacija tekočin</t>
  </si>
  <si>
    <t>Liquid Handling</t>
  </si>
  <si>
    <t>Robot</t>
  </si>
  <si>
    <t>Ustavljeni pretok</t>
  </si>
  <si>
    <t>Stopped Flow</t>
  </si>
  <si>
    <t>Tekstili</t>
  </si>
  <si>
    <t>Textiles</t>
  </si>
  <si>
    <t>Produkcijo tekstilov</t>
  </si>
  <si>
    <t>Textiles Production</t>
  </si>
  <si>
    <t>Tiskanje tekstilov</t>
  </si>
  <si>
    <t>Textiles Printer</t>
  </si>
  <si>
    <t>Procesna Oprema – Biološka</t>
  </si>
  <si>
    <t>Process Equipment – Biological</t>
  </si>
  <si>
    <t>Rast in manipulacija</t>
  </si>
  <si>
    <t>Growth and Manipulation</t>
  </si>
  <si>
    <t>Bakteriologija</t>
  </si>
  <si>
    <t>Bacteriology</t>
  </si>
  <si>
    <t>Virologija</t>
  </si>
  <si>
    <t>Virology</t>
  </si>
  <si>
    <t>Celične kulture</t>
  </si>
  <si>
    <t>Cell Culture</t>
  </si>
  <si>
    <t>Fermentologija</t>
  </si>
  <si>
    <t>Fermentology</t>
  </si>
  <si>
    <t>Centrifuge</t>
  </si>
  <si>
    <t>Ultracentrifuge</t>
  </si>
  <si>
    <t>Ultracentrifuges</t>
  </si>
  <si>
    <t>Visokih hitrosti</t>
  </si>
  <si>
    <t>High Speed</t>
  </si>
  <si>
    <t>Procesiranje tkiv</t>
  </si>
  <si>
    <t>Tissue Processing</t>
  </si>
  <si>
    <t>Procesor tkiv</t>
  </si>
  <si>
    <t>Tissue Processor</t>
  </si>
  <si>
    <t>Kriostat</t>
  </si>
  <si>
    <t>Cryostat</t>
  </si>
  <si>
    <t>Mikrotom</t>
  </si>
  <si>
    <t>Microtome</t>
  </si>
  <si>
    <t>Imunski označevalec</t>
  </si>
  <si>
    <t>Immunostainer</t>
  </si>
  <si>
    <t>Dehidracija</t>
  </si>
  <si>
    <t>Dehydration</t>
  </si>
  <si>
    <t>Celični disruptor</t>
  </si>
  <si>
    <t>Cell Disruptor</t>
  </si>
  <si>
    <t>Sterilizacija</t>
  </si>
  <si>
    <t>Sterilisation</t>
  </si>
  <si>
    <t>Avtoklav</t>
  </si>
  <si>
    <t>Autoclave</t>
  </si>
  <si>
    <t>Purifikcija vode</t>
  </si>
  <si>
    <t>Water Purification</t>
  </si>
  <si>
    <t>Iradiacija</t>
  </si>
  <si>
    <t>Irradiation</t>
  </si>
  <si>
    <t>VHP dekontaminacija</t>
  </si>
  <si>
    <t>VHP Decontamination</t>
  </si>
  <si>
    <t>Fluorescenčni bralniki</t>
  </si>
  <si>
    <t>Fluorescent Readers</t>
  </si>
  <si>
    <t>UV</t>
  </si>
  <si>
    <t>Infra-rdeča</t>
  </si>
  <si>
    <t>Infra-Red</t>
  </si>
  <si>
    <t>Celični števci</t>
  </si>
  <si>
    <t>Cell Counters</t>
  </si>
  <si>
    <t>Ploščni bralniki</t>
  </si>
  <si>
    <t>Plate Readers</t>
  </si>
  <si>
    <t>Analizatorji</t>
  </si>
  <si>
    <t>Analysers</t>
  </si>
  <si>
    <t>Scintilacijski števci</t>
  </si>
  <si>
    <t>Scintillation Counters</t>
  </si>
  <si>
    <t>Karakterizacija materialov</t>
  </si>
  <si>
    <t>Materials Characterisation</t>
  </si>
  <si>
    <t>Spektroskopija</t>
  </si>
  <si>
    <t>Spectroscopy</t>
  </si>
  <si>
    <t>Raman</t>
  </si>
  <si>
    <t>Jedrska magnetna resonanca</t>
  </si>
  <si>
    <t>Nuclear Magnetic Resonance</t>
  </si>
  <si>
    <t>EPR</t>
  </si>
  <si>
    <t>Rentgenska fotoemisijska</t>
  </si>
  <si>
    <t>X-ray Photoemission</t>
  </si>
  <si>
    <t>Fluorescenca</t>
  </si>
  <si>
    <t>Fluorescence</t>
  </si>
  <si>
    <t>Cirkularni dikrometer</t>
  </si>
  <si>
    <t>Circular Dichrometer</t>
  </si>
  <si>
    <t>Spektrometrija</t>
  </si>
  <si>
    <t>Spectrometry</t>
  </si>
  <si>
    <t>Spektrofotometrija</t>
  </si>
  <si>
    <t>Spectrophotometry</t>
  </si>
  <si>
    <t>Rentgenska</t>
  </si>
  <si>
    <t>X-ray</t>
  </si>
  <si>
    <t>Masna spektrometrija</t>
  </si>
  <si>
    <t>Mass Spectrometry</t>
  </si>
  <si>
    <t>Slikanje-Imaging</t>
  </si>
  <si>
    <t>Imaging</t>
  </si>
  <si>
    <t>Magnetna resonanca</t>
  </si>
  <si>
    <t>Magnetic Resonance</t>
  </si>
  <si>
    <t>Ultrazvočna</t>
  </si>
  <si>
    <t>Ultrasound</t>
  </si>
  <si>
    <t>In Vivo Fluorescenca</t>
  </si>
  <si>
    <t>In Vivo Fluorescence</t>
  </si>
  <si>
    <t>Optična mikroskopija</t>
  </si>
  <si>
    <t>Optical Microscopy</t>
  </si>
  <si>
    <t>Confokalna</t>
  </si>
  <si>
    <t>Confocal</t>
  </si>
  <si>
    <t>Bližnjega polja</t>
  </si>
  <si>
    <t>Near Field</t>
  </si>
  <si>
    <t>Transmisijska</t>
  </si>
  <si>
    <t>Transmission</t>
  </si>
  <si>
    <t>Reflekcijska</t>
  </si>
  <si>
    <t>Reflection</t>
  </si>
  <si>
    <t>Microdisekcijska</t>
  </si>
  <si>
    <t>Microdissection</t>
  </si>
  <si>
    <t>Živih celic</t>
  </si>
  <si>
    <t>Live Cell</t>
  </si>
  <si>
    <t>Fluorescenčna</t>
  </si>
  <si>
    <t>Stereo</t>
  </si>
  <si>
    <t>Elektronska mikroskopija</t>
  </si>
  <si>
    <t>Electron Microscopy</t>
  </si>
  <si>
    <t>Skenska</t>
  </si>
  <si>
    <t>Scanning</t>
  </si>
  <si>
    <t>Skenska transmisijska</t>
  </si>
  <si>
    <t>Scanning Transmission</t>
  </si>
  <si>
    <t>Detektorji</t>
  </si>
  <si>
    <t>Detectors</t>
  </si>
  <si>
    <t>Površinska mikroskopija</t>
  </si>
  <si>
    <t>Surface Probe Microscopy</t>
  </si>
  <si>
    <t>Atomsa sila</t>
  </si>
  <si>
    <t>Atomic Force</t>
  </si>
  <si>
    <t>Skensko tuneliranje</t>
  </si>
  <si>
    <t>Scanning Tunneling</t>
  </si>
  <si>
    <t>Magnetna sila</t>
  </si>
  <si>
    <t>Magnetic Force</t>
  </si>
  <si>
    <t>Površinska analiza</t>
  </si>
  <si>
    <t>Surface analysis</t>
  </si>
  <si>
    <t>Naboj</t>
  </si>
  <si>
    <t>Charge</t>
  </si>
  <si>
    <t>Adsorpcija</t>
  </si>
  <si>
    <t>Adsorption</t>
  </si>
  <si>
    <t>Difrakcija</t>
  </si>
  <si>
    <t>Diffraction</t>
  </si>
  <si>
    <t>Elektronov nizkih energij</t>
  </si>
  <si>
    <t>Low Energy Electron</t>
  </si>
  <si>
    <t>Elektronov visokih energij</t>
  </si>
  <si>
    <t>High Energy Electron</t>
  </si>
  <si>
    <t>Magnetometrija</t>
  </si>
  <si>
    <t>Magnetometry</t>
  </si>
  <si>
    <t>Vibrirajočih vzorcev</t>
  </si>
  <si>
    <t>Vibrating Sample</t>
  </si>
  <si>
    <t>SQUID</t>
  </si>
  <si>
    <t>Kerrov pojav</t>
  </si>
  <si>
    <t>Kerr Effect</t>
  </si>
  <si>
    <t>Mehanske lastnosti</t>
  </si>
  <si>
    <t>Mechanical Properties</t>
  </si>
  <si>
    <t>Tenzometer</t>
  </si>
  <si>
    <t>Tensometer</t>
  </si>
  <si>
    <t>Reometer</t>
  </si>
  <si>
    <t>Rheometer</t>
  </si>
  <si>
    <t>Breme</t>
  </si>
  <si>
    <t>Load</t>
  </si>
  <si>
    <t>Trdost</t>
  </si>
  <si>
    <t>Hardness</t>
  </si>
  <si>
    <t>Tribometer</t>
  </si>
  <si>
    <t>Vibracija</t>
  </si>
  <si>
    <t>Vibration</t>
  </si>
  <si>
    <t>Kemijska analiza</t>
  </si>
  <si>
    <t>Chemical Analysis</t>
  </si>
  <si>
    <t>Analiza zraka</t>
  </si>
  <si>
    <t>Air Analysis</t>
  </si>
  <si>
    <t>Distilacijska analiza</t>
  </si>
  <si>
    <t>Distillation Analysis</t>
  </si>
  <si>
    <t>Analiza vode</t>
  </si>
  <si>
    <t>Water Analysis</t>
  </si>
  <si>
    <t>Trdne snovi</t>
  </si>
  <si>
    <t>Solids</t>
  </si>
  <si>
    <t>Kromatografija</t>
  </si>
  <si>
    <t>Chromatography</t>
  </si>
  <si>
    <t>Makromolekulska</t>
  </si>
  <si>
    <t>Macromolecular</t>
  </si>
  <si>
    <t>Electroforeza</t>
  </si>
  <si>
    <t>Electrophoresis</t>
  </si>
  <si>
    <t>Fizikalne lastnosti</t>
  </si>
  <si>
    <t>Physical Properties</t>
  </si>
  <si>
    <t>Analiza velikosti delcev</t>
  </si>
  <si>
    <t>Particle Size Analysis</t>
  </si>
  <si>
    <t>Zeta Potencial</t>
  </si>
  <si>
    <t>Zeta Potential</t>
  </si>
  <si>
    <t>Toplotne</t>
  </si>
  <si>
    <t>Thermal</t>
  </si>
  <si>
    <t>Geometrijske</t>
  </si>
  <si>
    <t>Geometric</t>
  </si>
  <si>
    <t>Ravnovesje</t>
  </si>
  <si>
    <t>Balance</t>
  </si>
  <si>
    <t>Vlakna</t>
  </si>
  <si>
    <t>Fibre</t>
  </si>
  <si>
    <t>Analitične centrifuge</t>
  </si>
  <si>
    <t>Analytical Centrifuges</t>
  </si>
  <si>
    <t>Meritve in analiza vzorcev</t>
  </si>
  <si>
    <t>Sample Measurement/ Analysis</t>
  </si>
  <si>
    <t>Kriogenika</t>
  </si>
  <si>
    <t>Cryogenic</t>
  </si>
  <si>
    <t>77K</t>
  </si>
  <si>
    <t>4K</t>
  </si>
  <si>
    <t>1.4K</t>
  </si>
  <si>
    <t>He3</t>
  </si>
  <si>
    <t>mili-Kelvin</t>
  </si>
  <si>
    <t>milli-Kelvin</t>
  </si>
  <si>
    <t>Elektronska</t>
  </si>
  <si>
    <t>Electronic</t>
  </si>
  <si>
    <t>Analizator mrež</t>
  </si>
  <si>
    <t>Network Analyser</t>
  </si>
  <si>
    <t>Mikrovalovne</t>
  </si>
  <si>
    <t>Microwave</t>
  </si>
  <si>
    <t>Radiofrekvenčne</t>
  </si>
  <si>
    <t>RF</t>
  </si>
  <si>
    <t>Osciloskopi</t>
  </si>
  <si>
    <t>Oscilloscope</t>
  </si>
  <si>
    <t>Gibanje</t>
  </si>
  <si>
    <t>Motion</t>
  </si>
  <si>
    <t>Visokohitrostni video</t>
  </si>
  <si>
    <t>High Speed Video</t>
  </si>
  <si>
    <t>Nizkohitrostni video</t>
  </si>
  <si>
    <t>Low Speed Video</t>
  </si>
  <si>
    <t>Telemetrija</t>
  </si>
  <si>
    <t>Telemetry</t>
  </si>
  <si>
    <t>Tekočine</t>
  </si>
  <si>
    <t>Fluid</t>
  </si>
  <si>
    <t>Haptika</t>
  </si>
  <si>
    <t>Haptics</t>
  </si>
  <si>
    <t>Barvila</t>
  </si>
  <si>
    <t>Dye</t>
  </si>
  <si>
    <t>Ekscimer</t>
  </si>
  <si>
    <t>Excimer</t>
  </si>
  <si>
    <t>Visokih moči</t>
  </si>
  <si>
    <t>High Power</t>
  </si>
  <si>
    <t>Opto-akustični sistemi</t>
  </si>
  <si>
    <t>Opto-Acoustic Systems</t>
  </si>
  <si>
    <t>Pulzni femtosekundni</t>
  </si>
  <si>
    <t>Pulsed Femtosecond</t>
  </si>
  <si>
    <t>YAG</t>
  </si>
  <si>
    <t>Kvantne informacije</t>
  </si>
  <si>
    <t>Quantum Information</t>
  </si>
  <si>
    <t>Površinska plazmonska resonanca</t>
  </si>
  <si>
    <t>Surface Plasmon Resonance</t>
  </si>
  <si>
    <t>Dualna polarizacija</t>
  </si>
  <si>
    <t>Dual-polarisation</t>
  </si>
  <si>
    <t>Bolometrija</t>
  </si>
  <si>
    <t>Bolometric</t>
  </si>
  <si>
    <r>
      <rPr>
        <sz val="11"/>
        <rFont val="Calibri"/>
        <family val="2"/>
        <charset val="238"/>
      </rPr>
      <t>Slikanje-Imaging</t>
    </r>
    <r>
      <rPr>
        <sz val="11"/>
        <rFont val="Calibri"/>
        <family val="2"/>
        <charset val="238"/>
      </rPr>
      <t xml:space="preserve"> visoke ločljivosti</t>
    </r>
  </si>
  <si>
    <t>High Resolution Imaging</t>
  </si>
  <si>
    <t>Proteini/Nukleinske kisline</t>
  </si>
  <si>
    <t>Proteins/Nucleic Acids</t>
  </si>
  <si>
    <t>Matrika</t>
  </si>
  <si>
    <t>Arrays</t>
  </si>
  <si>
    <t>PCR</t>
  </si>
  <si>
    <t>Sekvencerji</t>
  </si>
  <si>
    <t>Sequencers</t>
  </si>
  <si>
    <t>Sintetizatorji</t>
  </si>
  <si>
    <t>Synthesisers</t>
  </si>
  <si>
    <t>Bio-Medicinske</t>
  </si>
  <si>
    <t>Bio-Medical</t>
  </si>
  <si>
    <t>Kardiovaskularne</t>
  </si>
  <si>
    <t>Cardiovascular</t>
  </si>
  <si>
    <t>Ortopedske</t>
  </si>
  <si>
    <t>Orthopedic Wear</t>
  </si>
  <si>
    <t>Zobne</t>
  </si>
  <si>
    <t>Dental</t>
  </si>
  <si>
    <t>Celo telo</t>
  </si>
  <si>
    <t>Whole Body</t>
  </si>
  <si>
    <t>Celice</t>
  </si>
  <si>
    <t>Cells</t>
  </si>
  <si>
    <t>Tkiva</t>
  </si>
  <si>
    <t>Tissues</t>
  </si>
  <si>
    <t>Akustične</t>
  </si>
  <si>
    <t>Acoustic</t>
  </si>
  <si>
    <t>Doppler</t>
  </si>
  <si>
    <t>Ultrazvok</t>
  </si>
  <si>
    <t>Avdio</t>
  </si>
  <si>
    <t>Audio</t>
  </si>
  <si>
    <t>Terenske</t>
  </si>
  <si>
    <t>Field Deployable</t>
  </si>
  <si>
    <t>Liquids</t>
  </si>
  <si>
    <t>Plini</t>
  </si>
  <si>
    <t>Gases</t>
  </si>
  <si>
    <t>Plazme</t>
  </si>
  <si>
    <t>Plasmas</t>
  </si>
  <si>
    <t>Velika Instrumentacija</t>
  </si>
  <si>
    <t>Large Scale Instruments</t>
  </si>
  <si>
    <t>Simulirana okolja</t>
  </si>
  <si>
    <t>Simulated Environments</t>
  </si>
  <si>
    <t>Akustika</t>
  </si>
  <si>
    <t>Acoustics</t>
  </si>
  <si>
    <t>Izgorevanje</t>
  </si>
  <si>
    <t>Combustion</t>
  </si>
  <si>
    <t>Vožnja</t>
  </si>
  <si>
    <t>Driving</t>
  </si>
  <si>
    <t>Zračni prevoz</t>
  </si>
  <si>
    <t>Flight</t>
  </si>
  <si>
    <t>Infrastruktura</t>
  </si>
  <si>
    <t>Infrastructure</t>
  </si>
  <si>
    <t>Informacijska tehnologija</t>
  </si>
  <si>
    <t>IT</t>
  </si>
  <si>
    <t>Server</t>
  </si>
  <si>
    <t>Skladiščenje</t>
  </si>
  <si>
    <t>Storage</t>
  </si>
  <si>
    <t>Delovna postaja</t>
  </si>
  <si>
    <t>Workstation</t>
  </si>
  <si>
    <t>Paralelno računanje</t>
  </si>
  <si>
    <t>Parallel Computing</t>
  </si>
  <si>
    <t>Delo s podatki</t>
  </si>
  <si>
    <t>Data Management</t>
  </si>
  <si>
    <t>Prikaz</t>
  </si>
  <si>
    <t>Display</t>
  </si>
  <si>
    <t>Mehanična</t>
  </si>
  <si>
    <t>Hidravlika</t>
  </si>
  <si>
    <t>Hydraulic</t>
  </si>
  <si>
    <t>Delavnica</t>
  </si>
  <si>
    <t>Workshop</t>
  </si>
  <si>
    <t>CNC stroji</t>
  </si>
  <si>
    <t>CNC Machines</t>
  </si>
  <si>
    <t>Vrtanje</t>
  </si>
  <si>
    <t>Drill</t>
  </si>
  <si>
    <t>Drobljenje</t>
  </si>
  <si>
    <t>Grinding</t>
  </si>
  <si>
    <t>Spajanje</t>
  </si>
  <si>
    <t>Joining</t>
  </si>
  <si>
    <t>Vrtilna miza</t>
  </si>
  <si>
    <t>Lathe</t>
  </si>
  <si>
    <t>Mletje</t>
  </si>
  <si>
    <t>Milling</t>
  </si>
  <si>
    <t>Žaganje</t>
  </si>
  <si>
    <t>Sawing</t>
  </si>
  <si>
    <t>Sintranje</t>
  </si>
  <si>
    <t>Sintering</t>
  </si>
  <si>
    <t>Drzga rezanja</t>
  </si>
  <si>
    <t>Other Cutting</t>
  </si>
  <si>
    <t>Laboratorij</t>
  </si>
  <si>
    <t>Laboratory</t>
  </si>
  <si>
    <t>Fluids</t>
  </si>
  <si>
    <t>Medicinski</t>
  </si>
  <si>
    <t>Medical</t>
  </si>
  <si>
    <t>Kontrolirana atmosfera</t>
  </si>
  <si>
    <t>Controlled Atmosphere</t>
  </si>
  <si>
    <t>Kontrolirano okolje - soba za rast</t>
  </si>
  <si>
    <t>Controlled Environment Growth Room</t>
  </si>
  <si>
    <t>Kontrolirano okolje - skladiščenje</t>
  </si>
  <si>
    <t>Controlled Environment Storage</t>
  </si>
  <si>
    <t>Elektromagnetna zaščita</t>
  </si>
  <si>
    <t>Electromagnetic Screening</t>
  </si>
  <si>
    <t>Terenski</t>
  </si>
  <si>
    <t>Kriogenska</t>
  </si>
  <si>
    <t>Utekočinjevalec</t>
  </si>
  <si>
    <t>Liquefier</t>
  </si>
  <si>
    <t>Vozila</t>
  </si>
  <si>
    <t>Vehicles</t>
  </si>
  <si>
    <t>Za osebje</t>
  </si>
  <si>
    <t>Personnel</t>
  </si>
  <si>
    <t>Za opremo</t>
  </si>
  <si>
    <t>Equipment</t>
  </si>
  <si>
    <t>Kmetijska</t>
  </si>
  <si>
    <t>Agricultural</t>
  </si>
  <si>
    <t>V živo</t>
  </si>
  <si>
    <t>In Vivo</t>
  </si>
  <si>
    <t>Sistemi za pranje in namakanje</t>
  </si>
  <si>
    <t>Washing and Watering Systems</t>
  </si>
  <si>
    <t>Številka</t>
  </si>
  <si>
    <t>Category</t>
  </si>
  <si>
    <t>Akustične opazovalne postaje</t>
  </si>
  <si>
    <t>Acoustic monitoring stations</t>
  </si>
  <si>
    <t>Sistemi za letalske in vesoljske ter aerodinamične raziskave</t>
  </si>
  <si>
    <t>Aerospace and aerodynamics research facilities</t>
  </si>
  <si>
    <t>Centri za agronomijo, gozdarstvo in žlahtnjenje rastlin</t>
  </si>
  <si>
    <t>Agronomy, Forestry, Plant Breeding Centres</t>
  </si>
  <si>
    <t>Sistemi za analize</t>
  </si>
  <si>
    <t>Analytical Facilities</t>
  </si>
  <si>
    <t>Sistemi s poskusnimi živalmi</t>
  </si>
  <si>
    <t xml:space="preserve">Animal facilities </t>
  </si>
  <si>
    <t>Detektorji in opazovalnice astro-delcev in nevtrinov</t>
  </si>
  <si>
    <t>Astro-particle and neutrino detectors and observatories</t>
  </si>
  <si>
    <t>Atmosferski merilni sistemi</t>
  </si>
  <si>
    <t xml:space="preserve">Atmospheric Measurement Facilities </t>
  </si>
  <si>
    <t>Bio-banke vključno s semenskimi bankami</t>
  </si>
  <si>
    <t>Biobanks including Seed banks</t>
  </si>
  <si>
    <t>Sistemi za bioinformatiko</t>
  </si>
  <si>
    <t>Bio-informatics Facilities</t>
  </si>
  <si>
    <t>Sistemi za biomedicinsko slikanje</t>
  </si>
  <si>
    <t>Biomedical Imaging Facilities</t>
  </si>
  <si>
    <t>Raziskovalna oprema za celične kulture</t>
  </si>
  <si>
    <t xml:space="preserve">Cell Culture Facilities </t>
  </si>
  <si>
    <t>Centri za napredne raziskave v matematiki</t>
  </si>
  <si>
    <t>Centers for advanced research in mathematics</t>
  </si>
  <si>
    <t>Centri za razvoj industrijske matematike</t>
  </si>
  <si>
    <t>Centers for development of industrial mathematics</t>
  </si>
  <si>
    <t>Centralizirani računalniški sistemi</t>
  </si>
  <si>
    <t>Centralised Computing Facilities</t>
  </si>
  <si>
    <t>Kemične knjižnice in presejalni sistemi</t>
  </si>
  <si>
    <t xml:space="preserve">Chemical Libraries and Screening Facilities </t>
  </si>
  <si>
    <t>Raziskovalna infrastruktura za gradbeništvo</t>
  </si>
  <si>
    <t>Civil Engineering Research Infrastructures</t>
  </si>
  <si>
    <t>Raziskovalna oprema za klinične raziskave</t>
  </si>
  <si>
    <t xml:space="preserve">Clinical Research Centres </t>
  </si>
  <si>
    <t>Zbirke</t>
  </si>
  <si>
    <t>Collections</t>
  </si>
  <si>
    <t>Komunikacijska omrežja</t>
  </si>
  <si>
    <t>Communication Networks</t>
  </si>
  <si>
    <t>Sistemi za kompleksne podatke</t>
  </si>
  <si>
    <t>Complex Data Facilities</t>
  </si>
  <si>
    <t>Konceptualni modeli</t>
  </si>
  <si>
    <t>Conceptual Models</t>
  </si>
  <si>
    <t>Interdisciplinarni centri v matematiki</t>
  </si>
  <si>
    <t>Cross disciplinary  centers in mathematics</t>
  </si>
  <si>
    <t>Arhivi podatkov, repozitoriji in zbirke</t>
  </si>
  <si>
    <t xml:space="preserve">Data Archives, Data Repositories and Collections </t>
  </si>
  <si>
    <t>Baze podatkov</t>
  </si>
  <si>
    <t>Databases</t>
  </si>
  <si>
    <t>Sistemi za zbiranje in analize podatkov, vključno s statistično analizo</t>
  </si>
  <si>
    <t>Data Mining and Analysis (Methodological) Centers, including statistical analysis</t>
  </si>
  <si>
    <t xml:space="preserve">Porazdeljene računalniške zmogljivosti </t>
  </si>
  <si>
    <t>Distributed Computing Facilities</t>
  </si>
  <si>
    <t>Sateliti za opazovanje Zemlje</t>
  </si>
  <si>
    <t>Earth Observation satellites</t>
  </si>
  <si>
    <t>Podatkovni centri o zemlji, oceanih,  morjih, sladkih vodah in atmosferi</t>
  </si>
  <si>
    <t>Earth, Ocean, Marine, Freshwater, and Atmosphere Data Centres</t>
  </si>
  <si>
    <t xml:space="preserve">Laboratoriji za simulacije potresov </t>
  </si>
  <si>
    <t>Earthquake Simulation Laboratories</t>
  </si>
  <si>
    <t>Sistemi električnega in optičnega inženiringa</t>
  </si>
  <si>
    <t>Electrical and Optical Engineering Facilities</t>
  </si>
  <si>
    <t>Sistemi energetskega inženiringa (nejedrskega)</t>
  </si>
  <si>
    <t>Energy Engineering Facilities (non nuclear)</t>
  </si>
  <si>
    <t>Sistemi za raziskave na področju varstva okolja</t>
  </si>
  <si>
    <t>Environmental Health Research Facilities</t>
  </si>
  <si>
    <t>Infrastrukture za upravljanje z okoljem</t>
  </si>
  <si>
    <t>Environmental Management Infrastructures</t>
  </si>
  <si>
    <t>Sistemi za ekstremne razmere</t>
  </si>
  <si>
    <t>Extreme Conditions Facilities</t>
  </si>
  <si>
    <t>Sistemi za genomiko, transkriptomiko, proteomiko in metabolomiko</t>
  </si>
  <si>
    <t>Genomic, Transcriptomic, Proteomics and Metabolomics Facilities</t>
  </si>
  <si>
    <t>Sistemi za geotermalne raziskave</t>
  </si>
  <si>
    <t>Geothermal Research Facilities</t>
  </si>
  <si>
    <t xml:space="preserve">Observatoriji in detektorji gravitacijskih valov </t>
  </si>
  <si>
    <t>Gravitational wave detectors and Observatories</t>
  </si>
  <si>
    <t>Sistemi fizike visokih energij</t>
  </si>
  <si>
    <t>High Energy Physics Facilities</t>
  </si>
  <si>
    <t>"In situ" zemljske opazovalnice</t>
  </si>
  <si>
    <t xml:space="preserve">In situ Earth Observatories </t>
  </si>
  <si>
    <t>"In situ" morske / sladkovodne opazovalnice</t>
  </si>
  <si>
    <t>In situ Marine/Freshwater Observatories</t>
  </si>
  <si>
    <t>Intenzivni svetlobni viri</t>
  </si>
  <si>
    <t>Intense Light Sources</t>
  </si>
  <si>
    <t>Intenzivni neutronski viri</t>
  </si>
  <si>
    <t>Intense Neutron Sources</t>
  </si>
  <si>
    <t>Morski in pomorski inženirski sistemi</t>
  </si>
  <si>
    <t>Marine &amp;amp; Maritime Engineering Facilities</t>
  </si>
  <si>
    <t xml:space="preserve">Sistemi za sintezo ali testiranje materialov </t>
  </si>
  <si>
    <t>Materials Synthesis or Testing Facilities</t>
  </si>
  <si>
    <t>Matematični kompetenčni centri</t>
  </si>
  <si>
    <t>Mathematics Centres of Competence</t>
  </si>
  <si>
    <t xml:space="preserve">Sistemi s področja strojništva </t>
  </si>
  <si>
    <t>Mechanical Engineering Facilities</t>
  </si>
  <si>
    <t>Mikro-in nanotehnološki sistemi</t>
  </si>
  <si>
    <t>Micro- and Nanotechnology facilities</t>
  </si>
  <si>
    <t>Objekti za nacionalne statistike  (pisarne)</t>
  </si>
  <si>
    <t>National Statistical Facilities (offices)</t>
  </si>
  <si>
    <t xml:space="preserve">Zbirke s področja zgodovine narave </t>
  </si>
  <si>
    <t>Natural History Collections</t>
  </si>
  <si>
    <t xml:space="preserve">Sistemi za jedrske raziskave </t>
  </si>
  <si>
    <t>Nuclear Research Facilities</t>
  </si>
  <si>
    <t>Pilotni pogoni za procesna testiranja</t>
  </si>
  <si>
    <t>Pilot Plants for Process Testing</t>
  </si>
  <si>
    <t>Polarne in kriosferske raziskovalne infrastrukture</t>
  </si>
  <si>
    <t>Polar and Cryospheric Research Infrastructures</t>
  </si>
  <si>
    <t>Repozitoriji referenčnih materialov</t>
  </si>
  <si>
    <t>Reference material repositories</t>
  </si>
  <si>
    <t>Registri in študije/podatkovne baze na osnovi anket</t>
  </si>
  <si>
    <t>Registers and Survey-led Studies/Databases</t>
  </si>
  <si>
    <t xml:space="preserve">Repozitoriji </t>
  </si>
  <si>
    <t>Repositories</t>
  </si>
  <si>
    <t>Raziskovalna letala</t>
  </si>
  <si>
    <t xml:space="preserve">Research Aircraft </t>
  </si>
  <si>
    <t>Raziskovalni arhivi</t>
  </si>
  <si>
    <t>Research Archives</t>
  </si>
  <si>
    <t>Raziskovalne bibliografije</t>
  </si>
  <si>
    <t>Research Bibliographies</t>
  </si>
  <si>
    <t>Sistemi za raziskave podatkov</t>
  </si>
  <si>
    <t>Research Data Service Facilities</t>
  </si>
  <si>
    <t>Raziskovalni sistemi</t>
  </si>
  <si>
    <t>Research Facilities</t>
  </si>
  <si>
    <t>Raziskovalne knjižnice</t>
  </si>
  <si>
    <t>Research Libraries</t>
  </si>
  <si>
    <t xml:space="preserve">Sistemi za za varnost </t>
  </si>
  <si>
    <t>Safety Handling facilities</t>
  </si>
  <si>
    <t>Sistemi za programsko opremo</t>
  </si>
  <si>
    <t xml:space="preserve">Software Service Facilities </t>
  </si>
  <si>
    <t xml:space="preserve">Observatoriji za trdno zemljo, vključno s seizmološkimi postajami </t>
  </si>
  <si>
    <t>Solid Earth Observatories, including Seismological Monitoring Stations</t>
  </si>
  <si>
    <t>Testni sistemi za vesoljsko okolje</t>
  </si>
  <si>
    <t>Space Environment Test Facilities</t>
  </si>
  <si>
    <t>Sistemi za strukturno biologijo</t>
  </si>
  <si>
    <t xml:space="preserve">Structural Biology Facilities </t>
  </si>
  <si>
    <t>Sistemi za sistemsko/računsko biologijo</t>
  </si>
  <si>
    <t>Systems Biology/Computational Biology Facilities</t>
  </si>
  <si>
    <t>Telemedicinski laboratoriji in tehnologije e-zdravja</t>
  </si>
  <si>
    <t>Telemedicine laboratories and E-Health technologies</t>
  </si>
  <si>
    <t>Teleskopi</t>
  </si>
  <si>
    <t>Telescopes</t>
  </si>
  <si>
    <t>Prevajalni raziskovalni centri</t>
  </si>
  <si>
    <t>Translational Research Centres</t>
  </si>
  <si>
    <t>Podzemni laboratoriji</t>
  </si>
  <si>
    <t>Underground Laboratories</t>
  </si>
  <si>
    <t>0406-024</t>
  </si>
  <si>
    <t>P4-0053</t>
  </si>
  <si>
    <t>Aleksandra Domanjko Petrič</t>
  </si>
  <si>
    <t xml:space="preserve">18593 </t>
  </si>
  <si>
    <t>Ultrazvok-osnovna enota VIVID E9 PRO2D, osnovna enota LOGIQ S7 PRO, delovna postaja</t>
  </si>
  <si>
    <t xml:space="preserve">Ultrasound-basic unit VIVID E9 PRO2D, basic unit LOGIQ S7 PRO, working station </t>
  </si>
  <si>
    <t xml:space="preserve">Opremo lahko uporabljajo le za to usposobljene osebe zaposlene na VF. Cene so določene v ceniku UL VF. </t>
  </si>
  <si>
    <t>Only for authorized presons. Prices are defined in the price list of UL VF.</t>
  </si>
  <si>
    <t>Ultrazvočne preiskave  srca, trebušnih organov, oči in drugih periferno ležečih tkiv.</t>
  </si>
  <si>
    <t>Ultrasound examination of heart, abdomen, eyes and other peripheral tissues.</t>
  </si>
  <si>
    <t>48,00 eur/uro  (cena vključuje uporabo opreme in delo strokovnjaka)</t>
  </si>
  <si>
    <t>od 400 -3000E /leto, odvisno od leta</t>
  </si>
  <si>
    <t>67 E/uro/aparat</t>
  </si>
  <si>
    <t>97E /uro /aparat</t>
  </si>
  <si>
    <t xml:space="preserve">https://www.vf.uni-lj.si/podrocje/raziskovalna-oprema </t>
  </si>
  <si>
    <t>P40053</t>
  </si>
  <si>
    <t>Domanjko Petrič</t>
  </si>
  <si>
    <t>0406-018</t>
  </si>
  <si>
    <t>P4-0092</t>
  </si>
  <si>
    <t>Matjaž Ocepek</t>
  </si>
  <si>
    <t>11133</t>
  </si>
  <si>
    <t xml:space="preserve">Aparatura za izvajanje sekvenciranja naslednje generacije </t>
  </si>
  <si>
    <t>Ion PGM System for the next-generation sequencing</t>
  </si>
  <si>
    <t xml:space="preserve">Po predhodnem dogovoru je oprema dostopna raziskovalcem, ki so usposobljeni za delo z njo. </t>
  </si>
  <si>
    <t>The equipment is aviable to treined researchers after previous agreement with guardian of the equipment (skrbnik opreme).</t>
  </si>
  <si>
    <t xml:space="preserve">Sistem sestavlja Ion Torrent PGM sekvenator, Ion OneTouch sistem in PGM Torrent strežnik (potrebna pa je tudi dodatna laboratorijska oprema in zunanji strežnik). Oprema omogoča sekvenciranje naslednje generacije (NGS). Pridobimo lahko zaporedja genomov, metagenomska ali druga zaporedja visoke kvalitete za različne tipe vzorcev. Bioinformatsko analizo podatkov izvaja usposobljeno osebje.  </t>
  </si>
  <si>
    <t xml:space="preserve">System, composed of Ion Torrent PGM sequencer, Ion OneTouch System and  PGM Torrent server (plus additional laboratory equipment and external server needed), enables high-throughput massive parallel sequencing (next- generation sequencing, NGS). High quality genome, metagenomic or other data can be obtained for various types of samples. Bioinformatic data analyses can be performed by the trained personnel.   </t>
  </si>
  <si>
    <t>115144  115145  115146  115147</t>
  </si>
  <si>
    <t>Brezplačna uporaba</t>
  </si>
  <si>
    <t>Urška Jamnikar Ciglenečki, Darja Kušar, Bojan Papič</t>
  </si>
  <si>
    <t>J4-8224</t>
  </si>
  <si>
    <t>P4-0092,      P-16</t>
  </si>
  <si>
    <t>Igor Gruntar</t>
  </si>
  <si>
    <t>14880</t>
  </si>
  <si>
    <t>MALDI-TOF</t>
  </si>
  <si>
    <t xml:space="preserve"> Matrix-assisted laser desorption/ ionization (MALDI) - Time of Flight (TOF) Mass Spectrometry </t>
  </si>
  <si>
    <t>Opremo lahko  uporabljajo za to usposobljene osebe, zaposlene na VF. Za stranke je cena opredeljena v ceniku VF - pri uporabi za raziskovalno delo se zaračunajo stroški dela in porabljenega materiala.</t>
  </si>
  <si>
    <t>The equipment can only be used by trained personnel employed at VF. For customers, the price is defined in the VF pricelist; when used for research work, labor costs and material costs are charged.</t>
  </si>
  <si>
    <t xml:space="preserve">Sistem MALDI-TOF se uporablja za analizo celičnih proteinov na principu masne spektrometrije z namenom identifikacije mikrobov v diagnostičnem laboratoriju. </t>
  </si>
  <si>
    <t xml:space="preserve">MALDI-TOF system is employed for the analysis of cell proteins according to the principles of mass spectrometry aiming for the identification of microbes in a diagnostic laboratory. </t>
  </si>
  <si>
    <t>7,3 eur / vzorec (všteto delo in material…brez DDV)</t>
  </si>
  <si>
    <t xml:space="preserve">0,61 eur na vzorec </t>
  </si>
  <si>
    <t>3,13 eur na vzorec</t>
  </si>
  <si>
    <t>4,17 eur na vzorec</t>
  </si>
  <si>
    <t>7,3 eur  na vzorec</t>
  </si>
  <si>
    <t>4, 17, 25, 35</t>
  </si>
  <si>
    <t>Paket-16 (št. nakupa: 1)</t>
  </si>
  <si>
    <t>Urška Zajc, Igor Gruntar, Majda Golob, Jasna Mičunović, Irena Zdovc</t>
  </si>
  <si>
    <t>EUPAHW, BI SRB-SLO</t>
  </si>
  <si>
    <t>Majda Golob, Jana Avberšek</t>
  </si>
  <si>
    <t>Covaris M220 Focused ultrasonikator</t>
  </si>
  <si>
    <t>Covaris M220 Focused-ultrasonicator</t>
  </si>
  <si>
    <t>The equipment is aviable to treined researchers after previous agreement with the guardian of the equipment (skrbnik opreme)</t>
  </si>
  <si>
    <t xml:space="preserve">Ultrasonikator Covaris se uporablja pri pripravi knjižnic za NGS analize (mehanska fragmentacija DNA) ter pri pripravi vzorcev mikobakterij za MALDI-TOF identifikacijo. </t>
  </si>
  <si>
    <t>Covaris ultrasonicator is employed for NGS library preparation (mechanical fragmentation of DNA) and for sample preparation prior to MALDI-TOF identification of mycobacteria.</t>
  </si>
  <si>
    <t>P4-0053        P-17</t>
  </si>
  <si>
    <t>Računalniški tomograf SOMATOM Scope</t>
  </si>
  <si>
    <t>Computed tomography</t>
  </si>
  <si>
    <t>CT slikanja opravljamo tudi za zunanje uporabnike. Naročila sprejemamo na telefon 01 4779 277, ali preko e-pošte: rentgen@vf.uni-lj.si</t>
  </si>
  <si>
    <t>Email: rentgen@vf.uni-lj.si</t>
  </si>
  <si>
    <t>CT aparat naredi slike preseka nekega področja telesa in s tem omogoča vpogled v notranjost  telesa brez kirurškega rezanja.</t>
  </si>
  <si>
    <t>A CT scan produce cross sectional (tomographic) images of specific areas of a scaned object, allowing the user to see inside the body without cutting.</t>
  </si>
  <si>
    <t>Okvirna cena CT slikanja z narkozo in interpretacijo je 350 do 420 eur (v ceno je vključen DDV), odvisno od števila preiskovanih področij in uporabe kontrastnega sredstva</t>
  </si>
  <si>
    <t>Paket-17 (št. nakupa: 1)</t>
  </si>
  <si>
    <t>UL Veterinarska fakulteta</t>
  </si>
  <si>
    <t>P3-0003</t>
  </si>
  <si>
    <t>Onkološki inštitut</t>
  </si>
  <si>
    <t>P2-0249</t>
  </si>
  <si>
    <t>UL Fakulteta za elektrotehniko</t>
  </si>
  <si>
    <t>Klinična diagnostika pacientov</t>
  </si>
  <si>
    <t>Veterinarska fakulteta</t>
  </si>
  <si>
    <t>0406-019</t>
  </si>
  <si>
    <t xml:space="preserve">P4-0092        P-17           </t>
  </si>
  <si>
    <t>Jožica Dolenc</t>
  </si>
  <si>
    <t>Masni detektor Agilent 7010B TQ MS s plinskim kromatografom</t>
  </si>
  <si>
    <t xml:space="preserve">Mass spectrometric detector with gas chromatograph </t>
  </si>
  <si>
    <t>Dogovor o uporabi je možen kadarkoli na e-naslov jozica.dolenc@vf.uni-lj.si ali telefonsko od 7.00 do 15.00 ure med ponedeljkom in petkom.</t>
  </si>
  <si>
    <t>email:                 jozica.dolenc@vf.uni-lj.si</t>
  </si>
  <si>
    <t xml:space="preserve">Masni spektrometer je univerzalni detektor, uporaben v kombinaciji s plinsko kromatografijo. Naše aplikacije so povezane z iskanjem in določanjem ostankov veterinarskih zdravil in prepovedanih snovi v živilih živalskega izvora ter urinu in plazmi. </t>
  </si>
  <si>
    <t xml:space="preserve">Mass spectrometer is an univerzal detector which can be used in combination with gas chromatography. In our applications we identify and determine drug residues and banned substances in food of animal origin and urine and plasma. </t>
  </si>
  <si>
    <t>115816      115817     115818</t>
  </si>
  <si>
    <t>Cena ure na napravi znaša 74,49 EUR, pri čemer je všteta uporaba opreme in delo strokovnjaka.</t>
  </si>
  <si>
    <t>Paket-17 (št. nakupa: 2)</t>
  </si>
  <si>
    <t>monitoring rezidua</t>
  </si>
  <si>
    <t>Jožica Dolenc, Zala Gombač</t>
  </si>
  <si>
    <t>0406-020</t>
  </si>
  <si>
    <t>Tanja Švara</t>
  </si>
  <si>
    <t>CLEARVUE 100-240V APARAT ZA POKRIVANJE OBARV. TKIVNIH REZIN</t>
  </si>
  <si>
    <t>CLEARVUE 100-240V</t>
  </si>
  <si>
    <t>Po predhodnem dogovoru je oprema dostopna vsem raziskovalcem VF. Dogovor o uporabi je možen na e-naslov tanja.svara@vf.uni-lj.si ali telefonsko od 7.00 do 15.00 ure med ponedeljkom in petkom.</t>
  </si>
  <si>
    <t>The equipment is accessible to all VF researchers after prior agreement . The agreement is possible via e-mail tanja.svara@vf.uni-lj.si or telephone from 7.00 to 15.00 between Monday and Friday.</t>
  </si>
  <si>
    <t>Aparatura se uporablja za pokrivanje obarvanih histoloških rezin in citoloških razmazov.</t>
  </si>
  <si>
    <t>The equipment is used for covering stained histological tissue sections and cytological smears.</t>
  </si>
  <si>
    <t>Oprema je po predhodnem dogovoru na voljo vsem raziskovalcem na VF; v primeru večjega števila vzorcev pa mora uporabnik pokriti materialne stroške</t>
  </si>
  <si>
    <t>Ne moremo uvrstiti v nobeno od kategorij</t>
  </si>
  <si>
    <t>Neizučeni uporabniki ne bodo uporabljali aparature.</t>
  </si>
  <si>
    <t>Urška Jamnikar Ciglenečki</t>
  </si>
  <si>
    <t>REAL TIME QUANT STUDIO</t>
  </si>
  <si>
    <t>Oprema je dostopna raziskovalcem, ki so usposobljeni za delo z njo po predhodnem dogovoru.</t>
  </si>
  <si>
    <t xml:space="preserve">The equipment is aviable to trained research personnel after previous agreement with the guardian of the equipment </t>
  </si>
  <si>
    <t>Aparatura se uporablja za genotipizacijo, analizo ekspresije miRNA in genov, zaznavanje prisotnosti ali odsotnosti nukleinskih kislin, identifikacijo in analizo krivulje taljenja DNA.</t>
  </si>
  <si>
    <t xml:space="preserve">The QuantStudio 3 system is used for genotyping, miRNA and gene expression analysis, presence/absence detection, strain identification, and melt curve analysis. </t>
  </si>
  <si>
    <t>Urška Jamnikar Ciglenečki, Urška Henigman, Manja Križman, Jan Plut, Petra Raspor Lainšček</t>
  </si>
  <si>
    <t>monitoring zoonoz</t>
  </si>
  <si>
    <t>Urška Jamnikar Ciglenečki, Urška Henigman, Manja Križman, Petra Raspor Lainšček</t>
  </si>
  <si>
    <t>Urška Kuhar, Darja Kušar, Tina Pirš</t>
  </si>
  <si>
    <t xml:space="preserve">28450,  24296, 24598 </t>
  </si>
  <si>
    <t>SISTEM ZA MIKROFLUIDNE ANALIZE LABCHIP GX TOUCH, 24</t>
  </si>
  <si>
    <t xml:space="preserve"> LABCHIP GX TOUCH 24</t>
  </si>
  <si>
    <t>Po predhodnem dogovoru je oprema dostopna raziskovalcem, ki so usposobljeni za delo z njo.</t>
  </si>
  <si>
    <t xml:space="preserve">Instrument PerkinElmer LabChip GX Touch 24 omogoča avtomatizirano, hitro in občutljivo kvantitativno analizo nukleinskih kislin. Analiza je zelo hitra: vzorčevanje poteka neposredno iz mikrotitrske plošče, brez uporabe gelov, analiza posameznega vzorčka traja od 30 do 150 sekund, odvisno od aplikacije. Sistem z uporabo ustreznih reagentov in čipov podpira širok nabor različnih analiz, ki vključujejo analize DNA (celotna genomska DNA ali fragmenti različnih dolžin) in RNA, pri čemer ponuja tako kvantitativne rezultate (koncentracija in velikost fragmentov) kot tudi numerično oceno integritete RNA ali genomske DNA. Idealen je tudi za analizo knjižnic za sekveniranje naslednje generacije.
</t>
  </si>
  <si>
    <t xml:space="preserve">PerkinElmer LabChip GX Touch 24 instrument enables automated, fast and sensitive quantitative analysis. </t>
  </si>
  <si>
    <t xml:space="preserve">	0406-021 </t>
  </si>
  <si>
    <t>Milka Vrecl Fazarinc</t>
  </si>
  <si>
    <t>Modularni večnamenski čitalec plošč Tristar2 S LB 942</t>
  </si>
  <si>
    <t xml:space="preserve">
 TriStar² LB 942 Multimode Microplate Reader</t>
  </si>
  <si>
    <t xml:space="preserve">42152,15 eur </t>
  </si>
  <si>
    <t xml:space="preserve">Po predhodnem dogovoru je oprema dostopna raziskovalcem VF in zunanjim uporabnikom. </t>
  </si>
  <si>
    <t>The equipment is available for individual researchers at the VF and external users by prior arrangement.</t>
  </si>
  <si>
    <t>Modularni večnamenski čitalec plošč Tristar2 S LB 942 omogoča merjenje luminiscence, fluorescence. in absorbance ter signalov FRET, BRET2 in nanoBRET. Sistem vključuje dva avtomatska injektorja (razpon 10 do 100 µl), nadzor temperature (5 - 42°C), monokromator (območje merjenja 200 – 1000 nm) in detekcijski modul za AlphaScreen teste.</t>
  </si>
  <si>
    <t xml:space="preserve">Luminescence, fluorescence, and absorbance measurement including FRET, BRET2 and nanoBRET signals. The system includes two automatic injectors (range 10 to 100 µl), temperature control (5 - 42 ° C), monochromator (measuring range 200 - 1000 nm) in the detector module for AlphaScreen. </t>
  </si>
  <si>
    <t>Uporabniki opreme sami krijejo materialne stroške povezane z izvajanjem meritev</t>
  </si>
  <si>
    <t>1708,00 (redni servis)</t>
  </si>
  <si>
    <t xml:space="preserve">5 (zaradi Covid-19 v letu 2020) </t>
  </si>
  <si>
    <t xml:space="preserve"> https://www.vf.uni-lj.si/podrocje/raziskovalna-oprema  </t>
  </si>
  <si>
    <t xml:space="preserve">Paket_18 (Zap. št.  Nakupa 2) </t>
  </si>
  <si>
    <t>P4 - 0053</t>
  </si>
  <si>
    <t>mlada raziskovalka</t>
  </si>
  <si>
    <t>Maša Mavri</t>
  </si>
  <si>
    <t>BI-RS/20-21-045</t>
  </si>
  <si>
    <t>Milka Vrecl</t>
  </si>
  <si>
    <t>Rupnik Saša</t>
  </si>
  <si>
    <t>MilkoScan 7RM</t>
  </si>
  <si>
    <t>FT-IR spekrtometer omogoča merjenje maščob, beljakovin, laktoze, uree,suhe snovi, zmrziščne točke, BHB in acetona v mleku</t>
  </si>
  <si>
    <t>Determination of milkfat, protein, lactose content and freezin point with mid-infrared spectrometry</t>
  </si>
  <si>
    <t>https://www.vf.uni-lj.si/podrocje/raziskovalna-oprema</t>
  </si>
  <si>
    <t>Marija Ovsenek</t>
  </si>
  <si>
    <t>0406-022</t>
  </si>
  <si>
    <t>Marija Nemec</t>
  </si>
  <si>
    <t xml:space="preserve">Avtomatski biokemijski analizator RX Daytona Plus </t>
  </si>
  <si>
    <t>Automated biochemical analyser</t>
  </si>
  <si>
    <t xml:space="preserve">Opremo lahko  uporabljajo za to usposobljene osebe, zaposlene na VF. Cene so določene v ceniku UL VF. </t>
  </si>
  <si>
    <t>The equipment can only be used by trained personnel employed at VF. For customers, the price is defined in the VF pricelist.</t>
  </si>
  <si>
    <t>Avtomatski biokemijski analizator RX Daytona+ omogoča analizo krvnega seruma in plazme ter nekaterih drugih bioloških materialov (mleko, urin, cerebrospinalna tekočina). Aparat omogoča merjenje vsebnosti metabolitov, mikro in makroelementov, elektrolitov, encimov, antioksidantov in specifičnih kazalcev vnetja (CRP, haptoglobin, serum amiloid A).</t>
  </si>
  <si>
    <t>The RX Daytona + automatic biochemical analyzer enables the analysis of blood serum and plasma and some other biological materials (milk, urine, cerebrospinal fluid). The analyzer allows the measurement of the concentration of metabolites, micro and macroelements, electrolytes, enzymes, antioxidants and specific indicators of inflammation (CRP, haptoglobin, serum amyloid A).</t>
  </si>
  <si>
    <t>Cena ure na napravi znaša toliko, kot je vredna režijska ura tehničnega sodelavca ali strokovnjaka, ki sodeluje pri izvajanju preiskav. Vrednoti se porabljeni čas za izvedbo.</t>
  </si>
  <si>
    <t>še ni bil servisiran - predvideni približni strošek znaša 2.800,00 (letni servis)</t>
  </si>
  <si>
    <t xml:space="preserve">Ne moremo oceniti. Aparaturo smo pred kratkim dobili </t>
  </si>
  <si>
    <t>Paket 19</t>
  </si>
  <si>
    <t>dr. Gabrijela Tavčar-Kalcher</t>
  </si>
  <si>
    <t>07811</t>
  </si>
  <si>
    <t>Sistem za tekočinsko kromatografijo (HPLC) z UV/VIS in fluorescenčnim detektorjem</t>
  </si>
  <si>
    <t>HPLC system with UV/VIS and fluorescence detector</t>
  </si>
  <si>
    <t xml:space="preserve">Oprema je po predhodnem dogovoru na voljo dostopna raziskovalcem VF in zunanjim uporabnikom, ki so usposobljeni za delo z njo. </t>
  </si>
  <si>
    <t>The equipment is available for trained researchers at the VF and external users by prior arrangement.</t>
  </si>
  <si>
    <t>UV/VIS in fluorescenčni detektor sta univerzalna detektorja, ki se ju lahko uporablja v kombinaciji s HPLC. Naše aplikacije so povezane z določanjem mikotoksinov, kokciodiostatikov, vitaminov v krmi in živilih živalskega izvora.</t>
  </si>
  <si>
    <t xml:space="preserve">UV/VIS and fluorescence are univerzal detectors which can be used in combination with HPLC. In our applications we identify and determine micotoxins, cocciodiostats, vitamins in feed and food of animal origin. </t>
  </si>
  <si>
    <t>117631	Separacijski modul
117632	UV/VIS detektor
117633	Fluorescenčni detektor
117634	Računalnik
117635	Računalniški ekran</t>
  </si>
  <si>
    <t>Oprema je po predhodnem dogovoru na voljo dostopna raziskovalcem VF in zunanjim uporabnikom, ki so usposobljeni za delo z njo. V primeru večjega števila vzorcev pa mora uporabnik pokriti materialne stroške.</t>
  </si>
  <si>
    <t xml:space="preserve">Paket_19 (Zap. št.  Nakupa 1) </t>
  </si>
  <si>
    <t>Irena Indihar, Gabrijela Tavčar Kalcher, Maja Dragutinović</t>
  </si>
  <si>
    <t>Uradni nadzor, analize za naročnike</t>
  </si>
  <si>
    <t>Irena Indihar, Gabrijela Tavčar Kalcher</t>
  </si>
  <si>
    <t xml:space="preserve"> dr.Jana Avberšek</t>
  </si>
  <si>
    <t>Pomnoževalnik PCR v realnem času (QuantStudio 5 Real-Time PCR System)</t>
  </si>
  <si>
    <t>Real-time PCR QuantStudio 5 Real-Time PCR System</t>
  </si>
  <si>
    <t xml:space="preserve">Oprema je po predhodnem dogovoru dostopna raziskovalcem VF in zunanjim uporabnikom, ki so usposobljeni za delo z njo. </t>
  </si>
  <si>
    <t>Aparatura QuantStudio 5 se uporablja za kvalitativno in kvantitativno (absolutna in relativna kvantifikacija) dokazovanje nukleinskih kislin, spremljanje izražanja genov ter druge aplikacije.</t>
  </si>
  <si>
    <t>The QuantStudio 5 system is used for qualitative and quantitative (absolute and relative quantification) detection of nucleic acids, gene expression analysis and other aplications.</t>
  </si>
  <si>
    <t>118112</t>
  </si>
  <si>
    <t>uporaba aparature brezplačna, uporabnik mora pokriti materialne stroške preiskave</t>
  </si>
  <si>
    <t>Paket_20 (Zap. Št. Nakupa_101</t>
  </si>
  <si>
    <t>Avberšek, Kušar, Papić, Zajc, Kavalič, Bandelj, Šimenc</t>
  </si>
  <si>
    <t>J4-3093</t>
  </si>
  <si>
    <t>Ocepek, Zajc, Kušar, Kavalič</t>
  </si>
  <si>
    <t>J4-4558</t>
  </si>
  <si>
    <t>Avberšek, Golavšek, Kušar, papić, Kavalič</t>
  </si>
  <si>
    <t>V2-2247</t>
  </si>
  <si>
    <t>Avberšek, Kušar</t>
  </si>
  <si>
    <t>Odredba, Monitoring zoonoz (NVI), analize za naročnike</t>
  </si>
  <si>
    <t>Avberšek, Kušar, Papić, Zajc, Kavalič</t>
  </si>
  <si>
    <t>pogodba MORS</t>
  </si>
  <si>
    <t>Avberšek, Kušar, Ocepek, Zajc, Kavalič</t>
  </si>
  <si>
    <t>dr. Vesna Cerkvenik Flajs</t>
  </si>
  <si>
    <t>08602</t>
  </si>
  <si>
    <t>Visokozmogljiv tekočinski kromatograf (angl. High Performance Liquid Chromatograph - HPLC) z detektorjem z nizom diod (angl. Diode Array Detection - DAD) in fluorescenčnim detektorjem</t>
  </si>
  <si>
    <t>High Performance Liquid Chromatograph - HPLC - Diode Array Detection - DAD</t>
  </si>
  <si>
    <t>59.455,13</t>
  </si>
  <si>
    <t>Oprema je po predhodnem dogovoru dostopna raziskovalcem VF in zunanjim uporabnikom, ki so usposobljeni za delo z njo.</t>
  </si>
  <si>
    <t xml:space="preserve">Sistem HPLC-DAD/FLU deluje na področju forenzike in ekotoksikologije v veterinarski medicini. Meritve se izvajajajo za biološke in okoljske vzorce, substance pa vključujejo endokrine motilce, veterinarska zdravila, biocide, pesticide idr. </t>
  </si>
  <si>
    <t xml:space="preserve">The HPLC-DAD/FLU system works in the field of forensics and ecotoxicology in veterinary medicine. Measurements are performed for biological and environmental samples, and substances include endocrine disruptors, veterinary drugs, biocides, pesticides, etc. </t>
  </si>
  <si>
    <t>kvarterna črpalka                               117993
vzorčevalnik                                      117994
večkolonski termostat                        117995
DAD detektor                                    117996
fluorescenčni detektor                       117997
računalnik                                          117998
monitor                                              117999</t>
  </si>
  <si>
    <t>Uporabnik mora pokriti materialne stroške analiz in porabljeni čas strokovnjaka, ki sodeluje pri uporabi opreme.</t>
  </si>
  <si>
    <t xml:space="preserve">še ni bil servisiran, približni strošek letnega servisa znaša 2,000,00 EUR   </t>
  </si>
  <si>
    <t>Paket_20 (Zap. Št. Nakupa_038</t>
  </si>
  <si>
    <t>Neizučeni uporabniki opreme ne bodo uporabljali.</t>
  </si>
  <si>
    <t>Vesna Cerkvenik Flajs</t>
  </si>
  <si>
    <t>0406-021</t>
  </si>
  <si>
    <t>dr. Urška Kuhar</t>
  </si>
  <si>
    <t>MiSeq System za sekvenciranje naslednje generacije (Illumina)</t>
  </si>
  <si>
    <t>MiSeq System for the next-generation sequencing</t>
  </si>
  <si>
    <t xml:space="preserve">Po predhodnem dogovoru s skrbnikom je oprema dostopna raziskovalcem, ki so usposobljeni za delo z njo. Zaradi specifičnosti opreme mora biti skrbnik opreme navzoč ves čas dela na opremi. </t>
  </si>
  <si>
    <t>The equipment is aviable to trained researchers after previous agreement with guardian of the equipment (skrbnik opreme).</t>
  </si>
  <si>
    <t xml:space="preserve">Sistem MiSeq (Illumina) je sistem za sekvenciranje naslednje generacije (NGS), ki omogoča pridobitev velike količine zaporedij DNA visoke kakovosti. MiSeq je hiter in fleksibilen sekvenator, ki omogoča hitro sekvenciranje amplikonov, tarčnih regij DNA, tarčnih RNA, 16S rRNA in celotnih genomov bakterij ali virusov. Bioinformatsko analizo podatkov izvaja usposobljeno osebje.  </t>
  </si>
  <si>
    <t xml:space="preserve">MySeq System enables high-throughput massive parallel sequencing (next- generation sequencing, NGS). High quality genome, metagenomic or other data can be obtained for various types of samples. Bioinformatic data analyses can be performed by the trained personnel.   </t>
  </si>
  <si>
    <t>Oprema je po predhodnem dogovoru na voljo dostopna raziskovalcem VF in zunanjim uporabnikom, ki so usposobljeni za delo z njo.Zunanji uporabniki morajo pokriti stroške materiala</t>
  </si>
  <si>
    <t>nova oprema</t>
  </si>
  <si>
    <t>Paket_21 (Zap. Št. Nakupa_078</t>
  </si>
  <si>
    <t>nova oprema - šele začenjamo z uporabo</t>
  </si>
  <si>
    <t>prof. dr. Martin Dobeic (dr. Štefan Pintarič)</t>
  </si>
  <si>
    <t xml:space="preserve">	04576 (04576)</t>
  </si>
  <si>
    <t>Olfaktometer</t>
  </si>
  <si>
    <t>Olfactometer T09</t>
  </si>
  <si>
    <t>Montaža opreme ni zaključena (dela za vzpostavitev opreme bodo predvidoma zaključena do konca meseca marca 2024</t>
  </si>
  <si>
    <t>The installation of the equipment is not yet completed (by the end of March 2024)</t>
  </si>
  <si>
    <t>Meritve neugodnih vonjev</t>
  </si>
  <si>
    <t>Odor measurements</t>
  </si>
  <si>
    <t>Paket_21 (Zap. Št. Nakupa_079</t>
  </si>
  <si>
    <t>dr. Modest Vengušt</t>
  </si>
  <si>
    <t>K-laser cube performance 30 za podporo kliničnim raziskavam in podiplomskemu izobraževanju</t>
  </si>
  <si>
    <t>K - LASER CUBE PERFORMANCE 30, Class 4 therapeutic laser</t>
  </si>
  <si>
    <t>Uporablja se za veterinarsko rehabilitacijo in fizioterapijo po specialnih protokolih. Pri uporabi se izkorišča naslednje učinke: proti vnetni, proti bolečinski, izboljšana žilna aktivnost, izboljšanje delovanja živcev, izboljšana metabolna aktivnost, hitrejše celjenje ran.</t>
  </si>
  <si>
    <t>K - laser is used in veterinary rehabilitation and physiotherapy with special protocols.
K-laser therapy has an anti-edematous effect, has a positive effect on pain receptors, increases the formation of new capillaries, improves nerve function after injuries, increases metabolic activity and improves wound healing.</t>
  </si>
  <si>
    <t>0118188 - 011818802</t>
  </si>
  <si>
    <t>Paket_21 (Zap. Št. Nakupa_080</t>
  </si>
  <si>
    <t>oprema se redno uporablja (minimalno 3x tedensko)</t>
  </si>
  <si>
    <t>dr. Aleksandra Domanjko Petrič</t>
  </si>
  <si>
    <t>Rentgenski aparat s fluoroskopijo za diagnostiko in raziskovanje</t>
  </si>
  <si>
    <t xml:space="preserve">X-ray unit with fluoroscopy for diagnostic imaging and research </t>
  </si>
  <si>
    <t>399 489,54</t>
  </si>
  <si>
    <t>Opremo lahko uporabljajo le za to usposobljene osebe, zaposlene na VF. Cene so določene v ceniku UL VF. Rentgenske preiskave opravljamo tudi za zunanje uporabnike. Naročila sprejemamo na telefon 01 4779 277 po e-pošti rentgen@vf.uni-lj.si</t>
  </si>
  <si>
    <t>Only for authorized presons. Prices are defined in the price list of UL VF. Radiographic studies may also performed for external users. The appointments can be scheduled on 01 4779 277 or by email rentgen@vf.uni-lj.si</t>
  </si>
  <si>
    <t xml:space="preserve">Oprema je primerna za rentgensko diagnostiko patologije mišičnoskeletnega sistema ter organov  prsne in trebušne votline  pri  malih in velikih živalih </t>
  </si>
  <si>
    <t xml:space="preserve">The equipment may be used for radiographic imaging  of the musculoskeletal system, thorax and abdomen of small and large animals. </t>
  </si>
  <si>
    <t>3.680,00+DDV</t>
  </si>
  <si>
    <t>Paket_21 (Zap. Št. Nakupa_081</t>
  </si>
  <si>
    <t>oprema se redno uporablja</t>
  </si>
  <si>
    <t>dr. Nataša Šterbenc</t>
  </si>
  <si>
    <t>Pretočni citometer s sorterjem BD FACSAria III / Cell Sorter 3 Laser ACDU 5B/3R/2UV</t>
  </si>
  <si>
    <t>Flow cytometer - Cell Sorter BD FACSAria III / Cell Sorter 3 Laser ACDU 5B/3R/2UV</t>
  </si>
  <si>
    <t>Oprema bo po predhodnem dogovoru dostopna raziskovalcem VF in zunanjim uporabnikom. Opremo lahko  uporabljajo za to usposobljene osebe, zaposlene na VF. Za stranke je cena opredeljena v ceniku VF - pri uporabi za raziskovalno delo se zaračunajo stroški dela in porabljenega materiala.</t>
  </si>
  <si>
    <t>The equipment is accessible to all VF researchers and external users by prior arrangement. The equipment can be used by qualified VF staff. For clients, the price is defined in the VF price list - if used for research, the cost of labour and materials used will be charged.</t>
  </si>
  <si>
    <t xml:space="preserve">Sistem BD FACSAria III Cell Sorter je hitra, vsestranska in zmogljiva tehnika, ki omogoča kvalitativno in kvantitativno oceno več parametrov posameznih celic in delcev. Zaradi prilagodljivosti pretočne citometrije in zanesljivosti rezultatov je ta tehnologija postala ključna tudi v veterinarski medicini, s številnimi klinično-diagnostičnimi aplikacijami na področju imunologije, hematologije, andrologije, veterinarske onkologije ter pri delu z matičnimi celicami. Na področju veterinarske andrologije bo pretočni citometer pomembno pripomogel k optimizaciji zamrzovanja semena in sortiranja semena v sodelovanju z osemenjevalnimi centri </t>
  </si>
  <si>
    <t>The BD FACSAria III Cell Sorter system is a fast, versatile and powerful method that allows qualitative and quantitative assessment of several parameters of single cells and particles. Due to the flexibility of flow cytometry and the reliability of the results, this technology is also crucial in veterinary medicine with numerous clinical diagnostic applications in the field of immunology, haematology, andrology, veterinary oncology and when working with stem cells. In the field of veterinary andrology, the flow cytometer will contribute significantly to optimising semen freezing and semen sorting in collaboration with insemination stations.</t>
  </si>
  <si>
    <r>
      <t xml:space="preserve">143,58 </t>
    </r>
    <r>
      <rPr>
        <i/>
        <sz val="10"/>
        <rFont val="Arial"/>
        <family val="2"/>
        <charset val="238"/>
      </rPr>
      <t>(Cena letnega servisa je cca. 4.680,00 EUR + DDV Potrebno je upoštevati še približni 5% letni dvig cen</t>
    </r>
    <r>
      <rPr>
        <sz val="10"/>
        <rFont val="Arial"/>
        <family val="2"/>
        <charset val="238"/>
      </rPr>
      <t>).</t>
    </r>
  </si>
  <si>
    <t>Paket_21 (Zap. Št. Nakupa_082</t>
  </si>
  <si>
    <r>
      <t xml:space="preserve">192,39 </t>
    </r>
    <r>
      <rPr>
        <i/>
        <sz val="10"/>
        <rFont val="Arial"/>
        <family val="2"/>
        <charset val="238"/>
      </rPr>
      <t>(Neusposobljene osebe opreme ne bodo uporabljale)</t>
    </r>
    <r>
      <rPr>
        <sz val="10"/>
        <rFont val="Arial"/>
        <family val="2"/>
        <charset val="238"/>
      </rPr>
      <t>.</t>
    </r>
  </si>
  <si>
    <t>UL Veterinarska fakulteta - analize bodo izvajale osebe, zaposlene na VF, ki bodo usposobljene za delo s FC</t>
  </si>
  <si>
    <t xml:space="preserve"> Analize semana</t>
  </si>
  <si>
    <t>KGZS, Osemenjevalni center Preska in Osemenjevalno središče Ptuj - analize bodo izvajale osebe, zaposlene na VF, ki bodo usposobljene za delo s FC</t>
  </si>
  <si>
    <t>Analize za naročnike</t>
  </si>
  <si>
    <t>Metka Voga, Valentina Kubale Dvojmoč, Maja Zakošek Pipan, Mateja Bogataj, Nataša Šterbenc</t>
  </si>
  <si>
    <t>dr. Darja Kušar</t>
  </si>
  <si>
    <t>Sistem za digitalni PCR (QuantStudio Absolute Q Digital PCR System ali ekvivalent)</t>
  </si>
  <si>
    <t>QuantStudio Absolute Q Digital PCR System</t>
  </si>
  <si>
    <t>Aparatura QuantStudio Absolute Q se uporablja za kvantifikacijo tarč v vzorcih, kvantifikacija pa temelji na pomnoževanju nukleinskih kislin (DNA, RNA).</t>
  </si>
  <si>
    <t xml:space="preserve">QuantStudio Absolute Q Digital PCR System is used for the quantification of targets in samples, based on the amplification of nucleic acids (DNA, RNA). </t>
  </si>
  <si>
    <t>Paket_22 (Zap. št. nakupa_220</t>
  </si>
  <si>
    <t>Kušar, Avberšek, Kavalič, Papić, Zajc, Henigman, Šolinc, Jamnikar Ciglenečki</t>
  </si>
  <si>
    <t>Kušar, Avberšek, Kavalič, Zajc</t>
  </si>
  <si>
    <t>Znanstvenoraziskovalni center Slovenske akademije znanosti in umetnosti</t>
  </si>
  <si>
    <t>P6-0119, I0-0031</t>
  </si>
  <si>
    <t>Franci Gabrovšek, Tanja Pipan</t>
  </si>
  <si>
    <t>16180, 15687</t>
  </si>
  <si>
    <t>Krasoslovna terenska in laboratorijska oprema</t>
  </si>
  <si>
    <t>Karstological field and laboratory equipment</t>
  </si>
  <si>
    <t>Oprema je postavljena na terenu in tako stalno v rabi v sklopu raziskovalnih projektov.</t>
  </si>
  <si>
    <t>The equipment is installed in the field and therefore permanently used in the frame of our research projects.</t>
  </si>
  <si>
    <t>Dežemere Onset uporabljamo za merjenje padavin v Postojni in Vrh Korena na Javornikih ter količine prenikle vode v Postojnski jami. Z avtomatsko merilno postajo za spremljanje letnih oscilacij temperature, vlage in lastnosti kapljajoče vode proučujemo v vhodnem delu Postojnske jame vplive turistične rabe jame na jamsko okolje. Gealog S s sondami za merjenje višine vode, temperature in spec.el. prevodnosti uporabljamo za zvezne meritve prenikle vode v Postojnski jami. Enake parametre merimo s sondami Levelogger v kraških jamah, kjer se pretakajo podzemne vode rek Pivke, Unice in Reke.  Dodatna optična oprema za že obstoječi mikroskop Nikon Eclipse 600 je v rabi za opazovanje in proučevanje biološkega in mikrobiološkega materiala v podzemeljskih habitatih.</t>
  </si>
  <si>
    <t>Raingauges Onset are used for the measurement of precipitation in Postojna and Vrh Korena on Javorniki Mountains, and of dripwater in the Postojna Cave. An automatic measurement station for the monitoring of annual oscillations of temperature, air humidity, and parameters of dripwater is used for the assessment of the impact of tourist use on the cave environment in the entrance part of the Postojna Cave. Gealog S with sondes for measurement of water level, temperature, and specific electrical conductivity is used for continuous monitoring of dripwater in the Postojna Cave. The same parameters are measured with the Levelogger sondes in karst caves with underground flow of the Pivka, Unica, and Reka Rivers. Additional optical parts for the existing microscope Nikon Eclipse 600 are used for the microscopy and study of biological and microbiological materials in underground habitats.</t>
  </si>
  <si>
    <t>105845,103256,105847</t>
  </si>
  <si>
    <t xml:space="preserve">http://is.zrc-sazu.si/oprema </t>
  </si>
  <si>
    <t>042532</t>
  </si>
  <si>
    <t>P6-0119</t>
  </si>
  <si>
    <t>Nataša Viršek Ravbar</t>
  </si>
  <si>
    <t>I0-0031</t>
  </si>
  <si>
    <t>Jerneja Fridl</t>
  </si>
  <si>
    <t>P6-0038</t>
  </si>
  <si>
    <t>Nina Ledinek, Andrej Perdih</t>
  </si>
  <si>
    <t>29395, 30798</t>
  </si>
  <si>
    <t>Informacijski strežnik za tvorjenje, upravljanje in uporabo gradivskih slovarskih zbirk in programski paket SlovarRed</t>
  </si>
  <si>
    <t>Corpora Laboratory Equipment and SlovarRed (software)</t>
  </si>
  <si>
    <t>Oprema se nahaja na Inštitutu za slovenski jezik Frana Ramovša in v računalniškem centru ZRC SAZU in je namenjena samo interni uporabi (licenca).</t>
  </si>
  <si>
    <t>The equipment is located at the SRC SASA’s Fran Ramovš Institute for Slovenian Language and at the SRC SASA's Computer Centre. It is licensed for internal use only.</t>
  </si>
  <si>
    <t>Oprema je namenjena tvorjenju, upravljanju in nadaljnji uporabi slovarskih zbirk, ki nastajajo na osnovi besedilnega korpusa in  spletnega seznama besed slovenskega jezika.</t>
  </si>
  <si>
    <t>The equipment is intended for composition, management and further use of dictionary collections, which are being developed upon the textual corpus and the online collection of the Slovenian language words.</t>
  </si>
  <si>
    <t>105835,104072,104073,104074,104075,104076,104077,104078,105836,105837,105838,105839</t>
  </si>
  <si>
    <t>020132</t>
  </si>
  <si>
    <t>Kozma Ahačič</t>
  </si>
  <si>
    <t>P5-0217</t>
  </si>
  <si>
    <t>Grega Strban</t>
  </si>
  <si>
    <t>P1-0236</t>
  </si>
  <si>
    <t>Branko Vreš</t>
  </si>
  <si>
    <t>Programski paket FloVegSi</t>
  </si>
  <si>
    <t>FloVegSi (software, information system)</t>
  </si>
  <si>
    <t>Oprema se nahaja na Biološkem inštitutu Jovana Hadžija ZRC SAZU. Pogoji uporabe se določijo glede na specifiko poizvedbe morebitnih interesentov.</t>
  </si>
  <si>
    <t>The equipment is located at the SRC SASA’s Jovan Hadži Biological Institute. Terms of use are determined according to specific inquiries by potential users.</t>
  </si>
  <si>
    <t>FLOVEGSI je relacijska baza in aplikacija za hranjenje, obdelavo, izpise, grafične prikaze in povezave z drugimi programskimi orodji (Turboveg, Syntax idr.) in aplikacijami geografskega informacijskega sistema (GIS) za floristične, vegetacijske in favnistične podatke.</t>
  </si>
  <si>
    <t>Floristical and fitocenological database</t>
  </si>
  <si>
    <t>107415, 107416</t>
  </si>
  <si>
    <t>030117</t>
  </si>
  <si>
    <t>Simona Kralj Fišer</t>
  </si>
  <si>
    <t>V1-2409</t>
  </si>
  <si>
    <t>Urban Šilc</t>
  </si>
  <si>
    <t>P6-0064</t>
  </si>
  <si>
    <t>Maja Andrič</t>
  </si>
  <si>
    <t>Oprema za laboratorij za raziskovanje paleookolja</t>
  </si>
  <si>
    <t>Livingstone coring eqipment (modification after Stitz) attached to an electric hammer Makita. Coldstore. Palynological laboratory (with centrifuge Hettich Rotanta 460, water bath Memmert WB10, fume cupboard, ultrasonic bath Iskra Pio Sonis, muffle furnace Aurodent G9-5206, el. mixer Vibromix 114).</t>
  </si>
  <si>
    <t>Oprema se nahaja na Inštitutu za arheologijo ZRC SAZU in raziskovalci imajo stalen dostop do raziskovalne opreme.</t>
  </si>
  <si>
    <t>The research equipment is located at the Institute of archaeology SRC SASA and researchers have premanent access to research equipment</t>
  </si>
  <si>
    <t>Vrtalna oprema se uporablja za terensko delo (vzorčenje sedimenta). Palinološki laboratorij se uporablja za pripravo vzorcev za analizo peloda, rastlinskih makrofosilov in loss-on-ignition analizo.</t>
  </si>
  <si>
    <t>Coring equipment is used for fieldwork  - palynological coring  (sediment sampling). Samples for pollen, plant macrofossil and and loss-on-ignition analysis are prepared in palynological laboratory.</t>
  </si>
  <si>
    <t>103646,103582,103629,103640,103641,103642,103643,103644,103647,107300</t>
  </si>
  <si>
    <t>020104</t>
  </si>
  <si>
    <t>Anton Velušček</t>
  </si>
  <si>
    <t>Franjo Drole</t>
  </si>
  <si>
    <t>AV programska oprema</t>
  </si>
  <si>
    <t>2002/2003</t>
  </si>
  <si>
    <t>Audio-visual equipment</t>
  </si>
  <si>
    <t>Oprema je postavljena v predavalnici Inštituta za raziskovanje krasa ZRC SAZU in je ni možno premeščati. Za določene prireditve (Muzejski večeri Notranjskega muzeja iz Postojne, razstave različnih društev z območja Postojne, domači in mednarodnih sestanki, študijski programi) pa ob predhodni rezervaciji prostega termina omogočamo  uporabo predavalnice in opreme.</t>
  </si>
  <si>
    <t>The equipment is installed in the lecture room of the Karst Research Institute ZRC SAZU and could not be removed. By a preceding booking of a free term we enable a free use of the lecture room and equipment for certain perfomances (Museum Evenings of Notranjski muzej Postojna, expositions of various associations from the Postojna area, our and international meetings, study programmes).</t>
  </si>
  <si>
    <t>Oprema je postavljena v predavalnici Inštituta za raziskovanje krasa ZRC SAZU in jo uporabljamo za predavanja, seminarje, sestanke in podobno. Omogoča nam javne predstavitve dosežkov našega dela na področju raziskovanja krasa, še posebej pri proučevanju in ocenjevanju vplivov človekovih posegov na to občutljivo pokrajino. Predavanja vabljenih domačih in tujih gostov ter njihovo sodelovanje pri seminarjih ali sestankih pa nam omogočajo vključevanje v različne aktivnosti v domačih in mednarodnih strokovnih krogih.</t>
  </si>
  <si>
    <t>The equipment is installed in the lecture room of the Karst Research Institute ZRC SAZU and is used for lectures, seminars, meetings and similar. It enables the public presentation of our work related to  karst research, and  in particular to study and assessment of human impacts on this sensitive landscape. On the other hand the lectures of invited both Slovene and foreign experts and their engagement at seminars or meetings enable the incorporation into various activities of Slovene and international professional circles.</t>
  </si>
  <si>
    <t>030028</t>
  </si>
  <si>
    <t>P6-0111</t>
  </si>
  <si>
    <t>Marjetka Golež Kaučič, Drago Kunej</t>
  </si>
  <si>
    <t>8191, 14493</t>
  </si>
  <si>
    <t>Digitalna računalniško podprta avdio delovna postaja</t>
  </si>
  <si>
    <t>Digital computer supported audio work station</t>
  </si>
  <si>
    <t xml:space="preserve">Oprema je predvsem namenjena raziskovalnemu delu in izvajanju projektov na GNI in drugih inštitutih ZRC SAZU. </t>
  </si>
  <si>
    <t xml:space="preserve">The access is supported for scinetists and researchers on the Institute of Ethnomusicology, and other institutes of SRC SASA. </t>
  </si>
  <si>
    <t xml:space="preserve">Oprema omogoča kakovostno digitalizacijo zvočnega gradiva in shranjevanje gradiva v arhivskem digitalnem formatu. Takšen zapis omogoča preprosto in kvalitetno kopiranje in s tem lažjo dolgoročno zaščito in varovanje gradiva, katerega kopije lahko hranimo tudi v drugih sistemih in na različnih lokacijah. Oprema omogoča shranjevanje v več digitalnih formatih in s tem zagotavlja optimalno uporabo zvočnega gradiva različnim uporabnikom glede na njihove vsebinske in tehnične zahteve. </t>
  </si>
  <si>
    <t>Enables quality digitization of sound materials and storage in digital archival format. The focus is on standardization: simple and quality copying of materials and thus easier long-term preservation of material; copies can be stored in different systems and locations. The software enables storage of materials in various digital formats and therefore optimal use of sound materials for different groups of users, depending on their thematic or technical requirements.</t>
  </si>
  <si>
    <t>101043,101081,101052,101070,101082</t>
  </si>
  <si>
    <t>030036</t>
  </si>
  <si>
    <t>Marjetka Golež Kaučič</t>
  </si>
  <si>
    <t>L6-4621</t>
  </si>
  <si>
    <t>Urša Šivic</t>
  </si>
  <si>
    <t>N6-0259</t>
  </si>
  <si>
    <t>Rebeka Kunej</t>
  </si>
  <si>
    <t>N6-0231</t>
  </si>
  <si>
    <t>Drago Kunej</t>
  </si>
  <si>
    <t>Digitalni terenski laboratorij</t>
  </si>
  <si>
    <t>2006/2007</t>
  </si>
  <si>
    <t>Digital field laboratory</t>
  </si>
  <si>
    <t>Omogoča digitalno avdio, avdiovizualno in slikovno snemanje ter osnovno urejanje in segmentacijo gradiva na terenu, direktno dokumentiranje in shranjevanje gradiva v informacijski sistem ter integracijo z osrednjim informacijskim sistemom Digitalnega arhiva GNI. Gre za pomemben prehod iz analognih v digitalne tehnologije že pri pridobivanju gradiva.</t>
  </si>
  <si>
    <t>Enables digital audio and audio-visual recording and photographing. Further, the system (part of Ethnom use) has been developed to support segmentation of field recording, documenting and storing, and integration with other collections within Ethnomuse archive. The main goal of the system is to support digital manipulation of material throughout the whole process.</t>
  </si>
  <si>
    <t>101285,101287,101206,101210,101211,101212,101215,101221,101222,101223</t>
  </si>
  <si>
    <t>070266</t>
  </si>
  <si>
    <t>J6-3129</t>
  </si>
  <si>
    <t>Digitalni arhiv GNI</t>
  </si>
  <si>
    <t>GNI digital archive</t>
  </si>
  <si>
    <t>The access is supported for scinetists and researchers on the Institute of Ethnomusicology, and other institutes of SRC SASA. .</t>
  </si>
  <si>
    <t xml:space="preserve">Osnovni namen opreme je izgradnja digitalnega arhiva, ki omogoča sodobno znastvenoraziskovalno in izobraževalno delo z raznovrstnim gradivom zbirk GNI ter multimedijsko prezentacijo in integracijo slovenske kulturne dediščine v evropski in tudi širši prostor. Povezuje specifično in raznoliko gradivo: zvočno, dokumentarne filme in video, rokopise ljudskih pesmi in tekstovno gradivo, kinetograme, terenske zapise, notne zapise, fotografije idr. Oprema omogoča dokumentacijo, hrambo in dolgoročno digitalno zaščito gradiva ter njegovo preprosto vključevanje v formate in sisteme, ki so v digitalni obliki preprosto dostopne javnosti. </t>
  </si>
  <si>
    <t>Main goal of Ethnomuse is construction of the digital multimedia archive for the purpose scientific research work on varius collections from the Institute of Ethnomusicology. Further, the focus is on multimedia representation and integration of rich Slovenian cultural heritage into wider, European and international context. Ethnomuse contains specific multimedia materials and formats: audio material, video and film documentaries, manuscripts and other text materials, kinetograms, field recordings, musical notation, photo materials... The Ethnomuse system enables both digital production and post-production processes of  recording, documenting, archiving (storage) and long-term digital preservation of collections. Web application has also been developed for browsing and searching the collections (www.ethnomuse.info).</t>
  </si>
  <si>
    <t>040994</t>
  </si>
  <si>
    <t>Adrijan Košir, Anton Velušček</t>
  </si>
  <si>
    <t>15155, 13607</t>
  </si>
  <si>
    <t>Sistem za izdelavo mikroskopskih preparatov Logitech</t>
  </si>
  <si>
    <t>Logitech - thin-section preparation system</t>
  </si>
  <si>
    <t xml:space="preserve">Oprema je postavljena v laboratoriju ZRC SAZU na Novem trgu 2. Laboratorij izdeluje preparate za raziskovalce ZRC SAZU in za zunanje naročnike. </t>
  </si>
  <si>
    <t xml:space="preserve">The equipment is placed in the laboratory at the SRC SASA on Novi trg 2. Ljubljana. Laboratory makes thin sections of various natural and artificial materials for researchers at the SRC SASA and for the external clients. </t>
  </si>
  <si>
    <t>Sistem za izdelavo mikroskopskih preparatov Logitech je namenjen za kon_no izdelavo zbruskov iz arheolo_kih, geolo_kih, biolo_kih (rastlinskih in skeletnih), pedolo_kih in drugih nekovinskih in kovinskih materialov za prou_evanje pod opti_nim mikroskopom (v presevni in odsevni svetlobi, s katodno luminiscenco, UV luminiscenco itd.) ter z drugimi mikroskopskimi tehnikami (z vrsti_nim elektronskim mikroskopom, mikrosondo itd.). Jedro sistema je naprava za precizno bru_enje in poliranje vzorcev (Logitech PM5 single-workstation precision lapping and polishing machine), dodatni deli pa so prilagojeni za monta_o (lepljenje) vzorcev, predpripravo preparatov (grobo rezanje vzorcev, prilepljenih na steklo), obdelavo razli_nih materialov in za razli_ne velikosti vzorcev.</t>
  </si>
  <si>
    <t>The system for making slides Logitech is designed for final production of thin sections from archaeological, geological, biological (floral and skeletal), soil and other non-metallic and metallic materials for the study under an optical microscope (transmitted and reflective light, the cathodoluminescence, UV luminescence, etc. .) and other microscopic techniques (with SEM, microprobe etc..). The core system is a device for precision grinding and polishing of samples (Logitech PM5 precision single-workstation Lapping and polishing machine); other parts are adapted for assembly (gluing) of the samples, pre-preparation (rough cut samples, pasted on the glass), the processing of various materials and for different sample sizes.</t>
  </si>
  <si>
    <t>102181</t>
  </si>
  <si>
    <t xml:space="preserve">P6-0064 
</t>
  </si>
  <si>
    <t xml:space="preserve">P1-0008 
</t>
  </si>
  <si>
    <t>Špela Goričan</t>
  </si>
  <si>
    <t>Nadja Zupan Hajna</t>
  </si>
  <si>
    <t>Namizni rentgenski praškovni difraktometer XRD Bruker</t>
  </si>
  <si>
    <t>Bruker XRD benchtop</t>
  </si>
  <si>
    <t>Oprema je postavljena v pisarni št. 201 na Inštitutu za raziskovanje krasa ZRC SAZU v Postojni, Titov trg 2. Oprema je predvsem namenjena raziskovalnemu delu in izvajanju projektov Inštituta  (licenca). Pogoji uporabe se določijo glede na specifiko poizvedbe morebitnih interesentov.</t>
  </si>
  <si>
    <t>The equipment is installed in room 201 of the Karst Research Institute ZRC SAZU in Postojna, Titov trg 2. The equipment is primarily intended for the research work and implementation of projects of the Institute  (license). Terms of use are determined according to specific inquiries by potential users.</t>
  </si>
  <si>
    <t>XRD je namenjen določanju mineralne sestave vzorcev kamnin in sipkih sedimentov.</t>
  </si>
  <si>
    <t>XRD is intended to determine the mineral composition of rock samples and bulk sediments.</t>
  </si>
  <si>
    <t>P6-0101</t>
  </si>
  <si>
    <t>Mateja Ferk</t>
  </si>
  <si>
    <t>Laboratorijska oprema za analizo sedimenta</t>
  </si>
  <si>
    <t>Laboratory equipment for sediment analyses</t>
  </si>
  <si>
    <t>Po predhodnem dogovoru s skrbnikom opreme</t>
  </si>
  <si>
    <t>By previous agreement of the equipment manager</t>
  </si>
  <si>
    <t>Analiza sestave sedimentov in meritve velikostnih frakcij sedimenta.</t>
  </si>
  <si>
    <t>Analyses of sediment composition, and grain size analyses.</t>
  </si>
  <si>
    <t>http://is.zrc-sazu.si/oprema</t>
  </si>
  <si>
    <t>Blaž Komac</t>
  </si>
  <si>
    <t>Merjenje Triglavskega ledenika</t>
  </si>
  <si>
    <t>Matej Lipar</t>
  </si>
  <si>
    <t>Avdio sistem za obdelavo in arhiviranje zvočnega gradiva</t>
  </si>
  <si>
    <t>Audio system for processing and archiving of audio material</t>
  </si>
  <si>
    <t>Oprema je predvsem namenjena raziskovalnemu delu in izvajanju projektov na GNI in drugih inštitutih ZRC SAZU. Pogoji uporabe za morebitne zunanje uporabnike se določijo v dogovoru s skrbnikom opreme.</t>
  </si>
  <si>
    <t>The access is supported for scientists and researchers on the Institute of Ethnomusicology, and other institutes of ZRC SAZU. Terms of use for potecial external users are determined in agreement with the equipment manager.</t>
  </si>
  <si>
    <t>Sistem omogoča zanesljivo in kakovostno terensko snemanje in migracijo analognega in digitalnega gradiva v avdio delovno postajo ter zaščito, arhiviranje in dolgoročno hrambo zvočnega gradiva. Zagotavljati digitalno restavriranje, editiranje in postprodukcijo arhivskega gradiva za potrebe analize posnete vsebine in objavljanja zvočnega gradiva.</t>
  </si>
  <si>
    <t>The system support reliable and high-quality field recording and migration of analog and digital material to the audio workstation and safeguarding, archiving and long-term storage of audio material. It enables digital restoration, editing and post-production of archive material for the needs of analysis of recorded content and publication of audio material.</t>
  </si>
  <si>
    <t>Obdelava in hranjenje zvočnega gradiva Slovenskega gledališkega inštituta – projektno sodelovanje s Slovenskim gledališkim inštitutom pri digitalizaciji, arhiviranju in hranjenju zvočnega gradiva</t>
  </si>
  <si>
    <t>Adrijan Košir</t>
  </si>
  <si>
    <t>Nadgradnja vrstičnega elektronskega mikroskopa s katodnoluminiscenčnim in grobovakuumskim detektorjem sekundarnih elektronov ter sistemom za korealativno mikroskopijo</t>
  </si>
  <si>
    <t>Upgrade of a Scanning Electron Microscope with a CL and LV SED detector and  a system for correlaive microscopy</t>
  </si>
  <si>
    <t xml:space="preserve">Oprema je del laboratorija za mikroskopijo in je nameščena na SEMmikroskopu JEOL IT100 na Gosposki 13. Dostop do opreme po predhodnem dogovoru s skrbnikom. </t>
  </si>
  <si>
    <t>The equipment is part of  Laboratory for Microscopy and is mounted on JEOL IT100 SEM at Gosposka 13.  Access upon agreement with lab management.</t>
  </si>
  <si>
    <t xml:space="preserve">Mikroskopska analiza geoloških, arheoloških, bioloških in drugih naravnih in umetnih materialov. </t>
  </si>
  <si>
    <t>Microscopic analysys of geological, archaeological, biological and other natural and artificial materials.</t>
  </si>
  <si>
    <t>P1-0008</t>
  </si>
  <si>
    <t>Mateja Ferk, Matej Lipar</t>
  </si>
  <si>
    <t>33273, 50215</t>
  </si>
  <si>
    <t>XRF spektrometer za analizo sedimenta vključno z nadgradnjo v letu 2022 (mlinom in prešo za pripravo vzorcev)</t>
  </si>
  <si>
    <t>2021 in 2022</t>
  </si>
  <si>
    <t>XRF Spectrometer for Sediment Analyses including upgrades in 2022 (mill and pellet press)</t>
  </si>
  <si>
    <t>Analiza kemijske sestave snovi v trdem stanju, praškovnih vzorcev in tekočin.</t>
  </si>
  <si>
    <t>Elementary Analyses of solids, powders and liquids.</t>
  </si>
  <si>
    <t>112469, 112658,112659</t>
  </si>
  <si>
    <t>2199061, 2299061</t>
  </si>
  <si>
    <t>Aleksander Horvat</t>
  </si>
  <si>
    <t xml:space="preserve">Sistem za optično mikroskopijo </t>
  </si>
  <si>
    <t>Optical Microscopy System</t>
  </si>
  <si>
    <t>Paket 20</t>
  </si>
  <si>
    <t>Petrološke, sedimentološke in mikropaleontološke preiskave vzorcev kamnin</t>
  </si>
  <si>
    <t>Petrological, sedimentological and micropaleontological rock samples analyses</t>
  </si>
  <si>
    <t>112795, 112796, 112798, 112072, 112084</t>
  </si>
  <si>
    <t>http://is.zrc-sazu.si/oprema/</t>
  </si>
  <si>
    <t>Bojan Otoničar</t>
  </si>
  <si>
    <t>Sklop za izdelavo specialnih mikroskopskih preparatov</t>
  </si>
  <si>
    <t>Assembly for the preparation of special thin-sections</t>
  </si>
  <si>
    <t xml:space="preserve">Oprema je postavljena v geološkem laboratoriju na IZRK, Titov trg 2, Postojna. Dostop do opreme po predhodnem dogovoru s skrbnikom. </t>
  </si>
  <si>
    <t>The equipment is placed in the geological laboratory at IZRK, Titov trg 2, Postojna. Access to the equipment by previous agreement with the administrator.</t>
  </si>
  <si>
    <t>Oprema je namenjen za izdelavo zbruskov iz geoloških kamnitih vzorcev za proučevanje pod optičnim mikroskopom (v presevni in odsevni svetlobi, s katodno luminiscenco, UV luminiscenco, termometrijo tekočinskih vključkov v kristalih itd.) ter z drugimi mikroskopskimi tehnikami.</t>
  </si>
  <si>
    <t>The equipment is designed for the production of thin-sections of geological rock samples for study under an optical microscope (in transmitted and reflective light, with cathodoluminescence, UV luminescence, thermometry of fluid inclusions in crystals, etc.) and with other microscopic techniques.</t>
  </si>
  <si>
    <t>Mateja Breg Valjavec</t>
  </si>
  <si>
    <t>Sistem za daljinsko zaznavanje površja z laserskim skenerjem in termalno kamero</t>
  </si>
  <si>
    <t>Remote sensing system with laser scanner and thermal camera</t>
  </si>
  <si>
    <t>Paket 21</t>
  </si>
  <si>
    <t>Daljinsko zaznavanje zemeljskega površja s poudarkom na reliefu, gozdni vegetaciji in določanju razlik v ekoloških pogojih</t>
  </si>
  <si>
    <t>Remote sensing of the Earth's surface, focusing on relief, forest vegetation and determining differences in ecological conditions</t>
  </si>
  <si>
    <t>112934, 112873</t>
  </si>
  <si>
    <t>Znanstveno-raziskovalno središče Koper</t>
  </si>
  <si>
    <t>I0-0052</t>
  </si>
  <si>
    <t>Peter Čerče</t>
  </si>
  <si>
    <t>Arhiv spomina 2</t>
  </si>
  <si>
    <t>Memory archive 2</t>
  </si>
  <si>
    <t>Oprema je fiksno nameščena v sistemskem prostoru ZRS Koper in je v uporabi brez prekinitev</t>
  </si>
  <si>
    <t>The equipment is permanently installed in the premises of the ZRS Koper and is in the conitunous use.</t>
  </si>
  <si>
    <t>Oprema je namenjena informacijski podpori raziskovalnemu delu vseh raziskovalnih inštitutov in infrastrukturnih enot matične ustanove</t>
  </si>
  <si>
    <t>Purpose of the equipment is ICT support of all the research institutes and infrastructural units of SRC Koper</t>
  </si>
  <si>
    <t>https://www.zrs-kp.si/kategorija/projekti/infrastrukturni-program/</t>
  </si>
  <si>
    <t>P6-0272</t>
  </si>
  <si>
    <t>Egon Pelikan</t>
  </si>
  <si>
    <t>P5-0381</t>
  </si>
  <si>
    <t>Rado Pišot</t>
  </si>
  <si>
    <t>P6-0279</t>
  </si>
  <si>
    <t>Lenart Škof</t>
  </si>
  <si>
    <t>P5-0409</t>
  </si>
  <si>
    <t>Vesna Mikolič</t>
  </si>
  <si>
    <t>P6-0434</t>
  </si>
  <si>
    <t>Nadja Furlan Štante</t>
  </si>
  <si>
    <t>P5-0453</t>
  </si>
  <si>
    <t>Jerneja Penca</t>
  </si>
  <si>
    <t>Milena Bučar Miklavčič</t>
  </si>
  <si>
    <t>Tekočinski kromatograf</t>
  </si>
  <si>
    <t>HPLC Agilent 1100 with Fluorescence detektor and highly sensitive UV -visible detector</t>
  </si>
  <si>
    <t>Oprema je namenjena delu v prostorih akreditiranega Laboratorija Inštituta za oljkarstvo pri ZRS Koper. Dostopna je v času razpoložljivosti v prostorih Univerzitetnega kampusa Livade (Objekt Livade 1.0, Livade 6, 6310 Izola) po predhodnem dogovoru. Uporabo opreme zaračunavamo po internem veljavnem ceniku. Kontakt: info.izo@zrs-kp.si.</t>
  </si>
  <si>
    <t>The equipment is installed in the accredited Laboratory of the Institute of Oliveculture at ZRS Koper. The usage by other research institutions is subject of availability and is accessible at the University Campus Livade (Livade 1.0 Building, Livade 6, 6310 Izola) by prior arrangement. The cost is regulated by internal price list and is subject to change. Contact: info.izo@zrs-kp.si.</t>
  </si>
  <si>
    <t>Oprema je namenjena raziskavam in rednemu spremljanju kakovostnih parametrov oljk in oljčnega olja. Z navedeno opremo preučujemo biofenolno sestavo, tokoferole, sestavo maščobnih kislin, hlapne substance, potvorbe oljčnega olja.</t>
  </si>
  <si>
    <t>Research equipment for olive oil analyses</t>
  </si>
  <si>
    <t>Naloge državnega pomena</t>
  </si>
  <si>
    <t>Saša Volk</t>
  </si>
  <si>
    <t>Matej Kleva</t>
  </si>
  <si>
    <t>Telemetrični merilni sistem za diagnostiko srčne in živčno-mišične aktivnosti</t>
  </si>
  <si>
    <t>Telemetric system for cardio-vascular and skeletal muscle diagnostics</t>
  </si>
  <si>
    <t>Oprema je dostopna v času razpoložljivosti (predvsem od ponedeljka do petka med 8. in 13. uro) v prostorih Mediteranskega centra zdravja ZRS Koper ter po predhodnem individualnem dogovoru. Uporabo opreme zaračunavamo po internem veljavnem ceniku.</t>
  </si>
  <si>
    <t>The equipment is installed in the Laboratory of the Mediterranean Health Centre of ZRS Koper. Use of the equipement by other research institutions is subject of availability and accessible through prior individual agreement, but mainly from Monday till Friday between 8AM and 1PM. The cost is regulated by internal price list and is subject to change.</t>
  </si>
  <si>
    <t>Merilni sistem omogoča merjenje srčne frekvence in njeno prikazovanje na zaslonu računalnika v realnem času. Na osnovi te informacije lahko trener odzivneje regulira potek vadbe/tekmovanja. Podsistem (Newtest) omogoča vrednotenje maksimalne hitrosti teka in maksimalne eksplozivne moči nog ter zgornjega dela trupa.</t>
  </si>
  <si>
    <t>System enables telemetric measurement of the hear rate in real time. On the basis of this information coach couold delegate the training session or competition. Furthermore, it could measures skeletal muscle activation patternsst and functional tests (sprint velocity, jumping power)</t>
  </si>
  <si>
    <t xml:space="preserve">Noraxon Telemetry TeleMyo </t>
  </si>
  <si>
    <t>Noraxon Telemetry TeleMyo</t>
  </si>
  <si>
    <t>Prenosni elektromiografski sistem meri živčno-mišično aktivnost med gibanjem in omogoča analizo signalov v časovnem in frekvenčnem prostoru.</t>
  </si>
  <si>
    <t>Portable telemetric EMG system combines high-quality, scientifically-reliable data with mobility and flexibility. It measures neuro-muscular activity during movement and allows real-time signal analysis.</t>
  </si>
  <si>
    <t xml:space="preserve">Odskočna deska Kistler </t>
  </si>
  <si>
    <t>Kistler vaulting board</t>
  </si>
  <si>
    <t>Sistem je namenjen merjenju eksplozivne odrivne moči različnih vrst vertikalnih skokov, ravnotežja in zajemu kinetičnih parametrov koraka med hojo in tekom.</t>
  </si>
  <si>
    <t>Kistler measurement system detects and accurately measures forces and moments during vertical jump movements, performes gait analysis and kinematic motion analysis in different fields of performance diagnostics.</t>
  </si>
  <si>
    <t xml:space="preserve">Tekoča preproga Zebris </t>
  </si>
  <si>
    <t>Zebris treadmill ergometer</t>
  </si>
  <si>
    <t>Tekalna preproga omogoča izvedbo večstopenjskih obremenilnih testov, trening teka, analizo pritiska na stopalo med stojo, hojo in tekom ter meritve časovno-prostorskih parametrov hoje in teka.</t>
  </si>
  <si>
    <t>Zebris treadmill enables performance of multilevel stress tests, kinematic motion analysis, foot pressure analysis during standing, walking or running and can measure different time-space parameters of walking or running.</t>
  </si>
  <si>
    <t>Storitve MCZ</t>
  </si>
  <si>
    <t xml:space="preserve">TMG MWave modul tenziomiogram </t>
  </si>
  <si>
    <t>TMG MWave modul Tensiomyogram</t>
  </si>
  <si>
    <t>Ostalo</t>
  </si>
  <si>
    <t>Sistem je namenjen merjenju funkcionalne in lateralne asimetrije v hitrosti krčenja mišic in njihovega tonusa.</t>
  </si>
  <si>
    <t>The system is designed to measure functional and lateral asymmetries in muscle contraction velocity and tone</t>
  </si>
  <si>
    <t>Sistem za analizo mišične učinkovitosti in funkcionalnosti</t>
  </si>
  <si>
    <t>System for analysis of muscular performance and functionality</t>
  </si>
  <si>
    <t>Oprema je dostopna v času razpoložljivosti (predvsem od ponedeljka do petka med 8. in 13. uro) v prostorih laboratorija Mediteranski center zdravja ZRS Koper ter po predhodnem individualnem dogovoru. Uporabo opreme zaračunavamo po internem veljavnem ceniku.</t>
  </si>
  <si>
    <t>Sklop vsebuje štiri sisteme za celovito analizo gibanja človeka, in sicer: 1) sistem za meritev gibljivosti posameznih segmentov človekovega telesa v 3D prostoru; 2) sistem za meritev eksplozivne moči celotnega telesa; 3) sistem za merjenje ravnotežja; 4) sistem za merjenje kognitivno-motorične učinkovitosti. Oprema tako predstavlja posebnost na področju analize gibanja, saj združuje merjenja kognitivno-gibalnega stika in tako omogoča spremljanje motoričnega razvoja, snovanje in spremljanje individualnih prilagoditev treninga ter intervencij.</t>
  </si>
  <si>
    <t>Research equipment consists of four systems for a comprehensive analysis of human motion: 1) a 3D system for measuring the flexibility of individual body segments; 2) a system for measuring the full body explosive power; 3) a system for measuring static and dynamic balance; 4) a system for measuring cognitive-motor efficiency. The equipment represents a specialty in the field of motion analysis, since it combines measurements of cognitive-motor space, thus enabling the monitoring of motor development, designing physical and cognitive interventions and monitoring individual responses and adaptations.</t>
  </si>
  <si>
    <t>Plinski kromatograf 7890B GERSTEL</t>
  </si>
  <si>
    <t>Gas Chromatograph 7890B GERSTEL</t>
  </si>
  <si>
    <t>SMIP platforma za digitalizacijo raziskovanja</t>
  </si>
  <si>
    <t>SMIP (Smart Information Platform) platform for digital research</t>
  </si>
  <si>
    <t>Oprema je fiksno nameščena v strežniškem sistemskem ZRS Koper in je v uporabi brez prekinitev</t>
  </si>
  <si>
    <t>The equipment is permanently installed on the servers of ZRS Koper and is in the conitunous use.</t>
  </si>
  <si>
    <t>Sklop informacijskih orodij in gradnikov s katerimi vzpostavljamo namenske aplikacije za beleženje in sprotno obdelavo podatkov prejetih v realnem času, nadzoru, upravljanju in integraciji različnih krmilnih naprav v skupen ekosistem interneta stvari. Omogoča povezovanje večjega števila pametnih naprav, uporabnikov in aplikacij v oblaku.</t>
  </si>
  <si>
    <t>A set of information tools and widgets that we use to create dedicated applications for recording and processing of data in real time. It is designed for controlling, managing and integrating different devices (M2M - machine to machine) into a common ecosystem of the Internet of Things. It allows you to connect more smart devices, users and applications in the cloud.</t>
  </si>
  <si>
    <t>Sistem za analizo zmogljivosti</t>
  </si>
  <si>
    <t>Performance analysis system</t>
  </si>
  <si>
    <t>Sistem raziskovalne opreme omogoča meritve zmogljivosti celostno ali po posameznih sklopih: meritve vzdržljivosti, meritve srčne frekvence, meritve laktata, meritve hitrosti ter telesne sestave. Sistem omogoča celostno, kakovostno in objektivno analizo posameznika ali skupine.</t>
  </si>
  <si>
    <t>The equipment is used to assess the athlete's physical performance in terms of endurance, speed and agility, as well as to assess body composition.</t>
  </si>
  <si>
    <t>Maja Podgornik</t>
  </si>
  <si>
    <t>Mreža meteoroloških postaj CERES basic</t>
  </si>
  <si>
    <t>CERES basic meteorological stations network</t>
  </si>
  <si>
    <t>Oprema je fiksno nameščena na terenu v izbranih oljčnih nasadih</t>
  </si>
  <si>
    <t>The equipment is permanently installed on the locations of selected olive fields</t>
  </si>
  <si>
    <t>Oprema je namenjena širši javnosti, podpori AGROMETEOROLOŠKEMU PORTALU SLOVENIJE ter vsem raziskovalnim inštitucijam na področju kmetijstva in okolja</t>
  </si>
  <si>
    <t>The equipment is available to the general public and give support to the AGROMETEOROLOGICAL PORTAL OF SLOVENIA and  to the research institutions in the field of agriculture and the environment</t>
  </si>
  <si>
    <t>Jakob Fantinič</t>
  </si>
  <si>
    <t>FT-NIR spektrometer</t>
  </si>
  <si>
    <t>FT-NIR multi purpose analyzer</t>
  </si>
  <si>
    <t>MPA II je zmogljivo orodje za razvijanje sofisticiranih kalibracijskih metod za laboratorijske ali procesne potrebe in enostaven pripomoček za rutinsko uporabo pri QA/QC. Modularna tehnologija omogoča individualno konfiguracijo za vsako posamezno analitično nalogo.</t>
  </si>
  <si>
    <t>MPA II is a powerful tool for developing sophisticated calibration methods for laboratory or process requirements and an easy tool for routine use in QA / QC. The modular technology allows individual configuration for each analytical task.</t>
  </si>
  <si>
    <t>Tekočinski kromatograf HP 1200 II</t>
  </si>
  <si>
    <t>HPLC with Binary pump</t>
  </si>
  <si>
    <t>UV spektrofotometer</t>
  </si>
  <si>
    <t>Spectrophotometer UV</t>
  </si>
  <si>
    <t>Merilnik telesne sestave DXA (Dual energy X-rAy) Lunar Prodigy Pro Densitometer</t>
  </si>
  <si>
    <t>Dual-energy X-ray absorptiometry (DXA) Lunar Prodigy Pro Densitometer</t>
  </si>
  <si>
    <t>DXA naprave predstavljajo zlati standard merjenja telesne sestave (Dual-energy X-ray Absorptiometry), ki delujejo na osnovi rentgenskih žarkov z dvojno energijo. V Laboratoriju IKARUS uporabljamo visoko ločljivo napravo Lunar Prodigy Pro – P11 Full size z nameščenimi dodatnimi programskimi opcijami ‘Advanced Body Comp’ ter ‘Sarcopenia’. Naprava je primerna za spremljanje sestave celega telesa.</t>
  </si>
  <si>
    <t>DXA devices are the gold standard for body composition measurements (Dual-energy X-ray Absorptiometry), based on dual-energy X-rays. At Laboratory IKARUS we use the high-resolution Lunar Prodigy Pro - P11 Full size with the additional software options 'Advanced Body Comp' and 'Sarcopenia' installed. The device is suitable for monitoring whole body composition.</t>
  </si>
  <si>
    <t>COSMED Quark CPET</t>
  </si>
  <si>
    <t>Quark CPET je najsodobnejša aparatura za analizo izmenjave plina (VO2, VCO2) bodisi med testiranjem vadbe ali protokolom mirovanja, nameščena na tako imenovanem metaboličnem vozičku. Visokokakovostne komponente in izjemno hitri analizatorji zagotavljajo natančnost, zanesljivost in realno analizo izmenjave pljučnih plinov, tudi pri vadbah z visoko intenzivnostjo.</t>
  </si>
  <si>
    <t>Quark CPET is a state-of-the-art apparatus for gas exchange analysis (VO2, VCO2) during either exercise testing or resting protocol, mounted on a so-called metabolic cart. High-quality components and ultra-fast analysers ensure accuracy, reliability and realistic analysis of lung gas exchange, even during high-intensity exercise.</t>
  </si>
  <si>
    <t>Plinski kromatograf s FID detektorjem, avtomatskim injektorjem in avtomatskim podajalnikom vzorcev</t>
  </si>
  <si>
    <t>Gas Chromatograph (GC) with flame-ionization detection (FID), automatic injector and automatic sample feeder</t>
  </si>
  <si>
    <t>Osrednje raziskave na plinskem kromatografu s FID detektorjem potekajo na področju novih metod določevanja vsebnosti stigmastadienov, maščobnokislinske sestave in trans izomerov, vsebnosti sterolov, sterolne sestave in triterpenskih dialkoholov kot tudi odstotnega deleža 2‐gliceril mono palmitata. Z določevanjem vsebnosti stigmastadienov in trans izomerov maščobnokislinske sestave lahko ugotovimo primešanost rafiniranega oljčnega olja k deviškemu, razvoj ostalih metod pa temelji na ugotavljanju primešanosti olj, neoljčnega izvora.</t>
  </si>
  <si>
    <t>The main research on the FID gas chromatograph is in the field of new methods for the determination of stigmastadiene content, fatty acid composition and trans isomers, sterol content, sterol composition and triterpene dialcohols as well as the percentage of 2-glyceryl mono palmitate. The determination of stigmastadienes and trans isomers of the fatty acid composition can be used to determine the admixture of refined olive oil with virgin olive oil, while the development of other methods is based on the determination of the admixture of oils of non-olive origin.</t>
  </si>
  <si>
    <t>Uroš Marušič</t>
  </si>
  <si>
    <t>Oprema laboratorija SloMoBIL</t>
  </si>
  <si>
    <t>SloMoBIL (Slovenian Mobile Brain/Body Imaging lab) laboratory</t>
  </si>
  <si>
    <t>SloMoBIL sestavljajo moduli: 
Modul 1: Sistem merjenja elektrokortikalne aktivnosti možganov med gibanjem (Brezžična EEG oprema – mobilna elektroencefalografija za merjenje električne aktivnosti možganov CGX mobile 128 kanalov); 
Modul 2: Sistem navidezne resničnosti in exergaming orodja za potrebe treninga in Rehabilitacije (Oprema za zajem kinematike gibanja celotnega telesa v realnem času ter sistem navidezne resničnosti VR VIVE Pro Eye Arena (HTC VIVE) z dodatnimi senzorji za zajem gibanja);
Modul 3: Sistem merjenja nevromišične učinkovitosti (oprema za merjenje elektromiografije visoke ločljivosti (hdEMG) 2x32 elektrod z električnim stimulatorjem ter 16-kanalno sinhronizacijsko enoto PowerLab 16/35 s programsko opremo LabChart).</t>
  </si>
  <si>
    <t>SloMoBIL consists of modules: 
Module 1: System for measuring electrocortical activity of the brain during movement (Wireless EEG equipment - mobile electroencephalography for measuring electrical activity of the brain CGX mobile 128 channels); 
Module 2: Virtual reality system and exergaming tools for training and rehabilitation (Equipment for capturing kinematics of whole body movement in real time and VR VIVE Pro Eye Arena (HTC VIVE) virtual reality system with additional sensors for motion capture);
Module 3: Neuromuscular Performance Measurement System (High-Definition Electromyography (hdEMG) 2x32 electrodes with electrical stimulator and 16-channel PowerLab 16/35 synchronisation unit with LabChart software).</t>
  </si>
  <si>
    <t>J7-4601</t>
  </si>
  <si>
    <t>TBrainBoost</t>
  </si>
  <si>
    <t>Oprema za hitro spremljanje parametrov kakovosti oljk in oljčnega olja (DS NIR spektrometer)</t>
  </si>
  <si>
    <t>Near-infrared spectrometer for rapid monitoring of olive and olive oil quality parameters (DS NIR spectrometer)</t>
  </si>
  <si>
    <t xml:space="preserve">NIR analizator olja (Laboratorijski XDS-NIR SPEKTROMETER) je namenjen razvoju novih metod na področju ugotavljanja pristnosti oljčnega olja kot tudi uporabi pri že validiranih metodah za hitrejše in cenejše določevanje kakovosti oljčnega olja. Poleg kakovostnih parametrov je potrebno za ugotavljanje pristnosti določiti veliko število parametrov kot so določevanje metilnih estrov maščobnih kislin; določevanje trans-nenasičenih maščobnih kislin, določevanje vsebnosti tokoferolov in tokotrienolov, določevanje stigmastadienov, določevanje vsebnosti voskov, določevanje razlike med dejansko in teoretsko vsebnostjo triacilglicerolov z ECN 42; določevanje sestave in vsebnosti sterolov; določevanje vsebnosti alifatskih alkoholov, določevanje 2-glicerilmonopalmitata in alkilestrov. </t>
  </si>
  <si>
    <t>The NIR oil analyser (Laboratory XDS-NIR SPECTROMETER) is designed for the development of new methods in the field of olive oil authentication as well as for the application of already validated methods for faster and cheaper determination of olive oil quality. In addition to quality parameters, a large number of parameters need to be determined for authentication, such as the determination of fatty acid methyl esters; the determination of trans-unsaturated fatty acids, the determination of tocopherols and tocotrienols, determination of stigmastadienes, determination of wax content, determination of the difference between the actual and theoretical triacylglycerol content by ECN 42; determination of sterol composition and content; determination of aliphatic alcohols, determination of 2-glyceryl monopalmitate and alkyl esters.</t>
  </si>
  <si>
    <t>Podatkovni center CBZKD</t>
  </si>
  <si>
    <t>Data center CBZKD</t>
  </si>
  <si>
    <t>Oprema je fiksno nameščena v sistemskem prostoru ZRS Koper ter v dislocirani enoti in je v uporabi brez prekinitev</t>
  </si>
  <si>
    <t>The equipment is permanently installed in the premises of the ZRS Koper and  in the detached unit, and is in the conitunous use</t>
  </si>
  <si>
    <t>Podatkovni center CBZKD je sklop raziskovalne opreme za nadgradnjo obstoječe strežniške infrastrukture in je prvenstveno namenjena vzpostavitvi in povezavi novega dokumentacijskega centra, ki bo deloval v sklopu infrastrukturne organizacijske enote Center za beneško zgodovino in kulturno dediščino (CBZKD) z informacijsko infrastrukturo na sedežu ZRS Koper.</t>
  </si>
  <si>
    <t>The CBZKD Data Centre is a set of research equipment for the upgrade of the existing server infrastructure and is primarily intended for the establishment and connection of the new documentation centre, which will operate within the Centre for Venetian History and Cultural Heritage (CBZKD) infrastructure organisational unit, with the information infrastructure at the ZRS Koper headquarters.</t>
  </si>
  <si>
    <t>Boštjan Šimunič</t>
  </si>
  <si>
    <t>MC-DAQ-16 kanalni</t>
  </si>
  <si>
    <t>MC-DAQ-16 chanell</t>
  </si>
  <si>
    <t>Oprema omogoča večkanalno (do 16) merjenje mišične mehanske aktivnosti, na osnovi zajema odebelitve trebuha mišice in vibracij mišičnih vlaken ob krčenju. Lahko se uporablja tudi za merjenje premikov tetiv. Oprema omogoča merjenje v izometričnih in dinamičnih kontrakcijah in s tem merjenje medmišične sinhronizacije, potenciacije in utrujenosti. Sistem izloča analogne signale, ki jih zajemamo preko kontrolerjev (A/D) v računalnik.</t>
  </si>
  <si>
    <t>The equipment provides multi-channel (up to 16) measurement of muscle mechanical activity, based on the thickening of the muscle belly and the vibration of the muscle fibres during contraction. It can also be used to measure tendon movements. The equipment allows measurement in isometric and dynamic contractions, thus measuring intermuscular synchronisation, potentiation and fatigue. The system outputs analogue signals which are captured via controllers (A/D) to a computer.</t>
  </si>
  <si>
    <t>Projekt Vivaldi</t>
  </si>
  <si>
    <t>Nadgradnja opreme za laboratorijsko in terensko raziskovalno dejavnost</t>
  </si>
  <si>
    <t>Upgrade of equipment for laboratory and field research activities</t>
  </si>
  <si>
    <t>Oprema je namenjena terenskemu delu in delu v prostorih akreditiranega laboratorija Inštituta za oljkarstvo pri ZRS Koper. Dostopna je v času razpoložljivosti v prostorih Univerzitetnega kampusa Livade (Objekt Livade 1.0, Livade 6, 6310 Izola) po predhodnem dogovoru. Uporabo opreme zaračunavamo po internem veljavnem ceniku. Kontakt: 056637774; info.izo@zrs-kp.si.</t>
  </si>
  <si>
    <t>The equipment is intended for fieldwork and work in the accredited Laboratory of the Institute of Oliveculture at ZRS Koper. The usage by other research institutions is subject of availability and is accessible at the University Campus Livade (Livade 1.0 Building, Livade 6, 6310 Izola) by prior arrangement. The cost is regulated by internal price list and is subject to change. Contact: 056637774; info.izo@zrs-kp.si.</t>
  </si>
  <si>
    <t>Oprema za raziskovalne namene in strokovne naloge državnega pomena na področju oljkarstva in meroslovja ter naloge nacionalnega referenčnega laboratorija za področje oljčnega olja. Tlačna (Scholandrova) komora je naprava s pomočjo katere merimo vodni potencial rastlin ali rastlinskih tkiv. Deluje tako, da majhen vzorec rastlinskega materiala izpostavimo naraščajočem nivojem tlaka, dokler voda ne prične iztekati iz vzorca. Tlak, pri katerem prične voda iztekati, kaže na vodni potencial tkiva. Naprava za pripravo ultračiste vode, tehtnice in grelci so namenjeni kot pripomočki za kemijske in senzorične analize na področju oljkarstva in rastlinskih olj.</t>
  </si>
  <si>
    <t>Equipment for research purposes and professional tasks of national importance in the field of olive growing and metrology, as well as the tasks of the national reference laboratory for the field of olive oil. Pressure chamber (Scholander pressure bomb) is a device used to measure the water potential of plant tissues. It works by subjecting a small sample of plant material to increasing levels of pressure until water begins to flow out of the sample. The pressure at which water begins to flow indicates the water potential of the tissue. The laboratory equipment for the preparation of ultrapure water, analytical balances and heaters are used for chemical and sensory analyzes in the field of olive growing research and vegetable oils.</t>
  </si>
  <si>
    <t>V4-2216</t>
  </si>
  <si>
    <t>projekt Waste4Soil</t>
  </si>
  <si>
    <t>projekt POSEIDONE</t>
  </si>
  <si>
    <t>Liliana Vižintin</t>
  </si>
  <si>
    <t>Izokinetični dinamometer</t>
  </si>
  <si>
    <t>Isokinetic dynamometer</t>
  </si>
  <si>
    <t>Izokinetične naprave, kot so izokinetični dinamometri, so ključne za ocenjevanje mišične jakosti, ki jo med gibanjem s konstantno hitrostjo v določenem obsegu gibanja proizvede mišica ali mišična skupina. Naprava je zasnovana tako, da ohranja določeno hitrost gibanja ne glede na količino napora, ki ga izvaja posameznik. To omogoča zelo natančne meritve, ki lahko pomagajo pri ocenjevanju napredka med rehabilitacijo, prilagajanju vadbenega procesa in razumevanju mehanizmov poškodb ali bolezni mišično-skeletnega sistema.</t>
  </si>
  <si>
    <t>Isokinetic dynamometry is a sophisticated method used to assess muscle strength and function by measuring the force output of a muscle or muscle group during movement at a constant speed across a specific range of motion. The core component of this method is an isokinetic dynamometer, a device designed to maintain a set speed of movement regardless of the amount of effort exerted by the individual. Isokinetic testing is widely used in physical therapy, sports medicine, and research settings to assess progress during rehabilitation, determine the impact of training programs on muscle function, and guide the development of personalized training and rehabilitation protocols.</t>
  </si>
  <si>
    <t>Univerza v Novi Gorici</t>
  </si>
  <si>
    <t>1540-003</t>
  </si>
  <si>
    <t>I0-0033</t>
  </si>
  <si>
    <t>Egon Pavlica</t>
  </si>
  <si>
    <t>Vrstični mikroramanski sistem</t>
  </si>
  <si>
    <t>Scanning micro-Raman spectroscopy</t>
  </si>
  <si>
    <t>kontaktirajte Egona Pavlico (egon.pavlica@ung.si).</t>
  </si>
  <si>
    <t>contact Egon Pavlica (egon.pavlica@ung.si)</t>
  </si>
  <si>
    <t>Ramanska spektroskopija z velikostjo žarka 2 mikrometra. Možnost rastrskega zajemanja spektrov. Avtomatsko rastrsko slikanje. Valovna dolžina vzbujevalnega žarka 532nm.</t>
  </si>
  <si>
    <t>Raman spectroscopy on the resolution of 2 micrometers. Possibility to raster-scan and aquire spectra automaticaly. Wavelength of excitation laser 532nm.</t>
  </si>
  <si>
    <t>http://www-lfos.ung.si/list-of-equipment/microraman</t>
  </si>
  <si>
    <t>P20-021</t>
  </si>
  <si>
    <t>P1-0055</t>
  </si>
  <si>
    <t>Jurij Urbančič</t>
  </si>
  <si>
    <t>Čista soba z lasersko litografijo</t>
  </si>
  <si>
    <t>Clean Room with laser lithography</t>
  </si>
  <si>
    <t>po dogovoru</t>
  </si>
  <si>
    <t>oral agreement</t>
  </si>
  <si>
    <t>čista soba , opremljena z lasersko litografijo</t>
  </si>
  <si>
    <t>clean room which includes laser lithography</t>
  </si>
  <si>
    <t>www-lfos.ung.si/list-of-equipment/clean-room</t>
  </si>
  <si>
    <t>Vadym Tkachuk</t>
  </si>
  <si>
    <t>del eksperimenta časovni prelet fotovzbujenih nosilcev naboja</t>
  </si>
  <si>
    <t>part of time-of-flight photoconductivity measurement</t>
  </si>
  <si>
    <t>www-lfos.ung.si/list-of-equipment/tof</t>
  </si>
  <si>
    <t>1540-011</t>
  </si>
  <si>
    <t>P2-0412</t>
  </si>
  <si>
    <t>Matjaž Valant</t>
  </si>
  <si>
    <t>Napredni rentgenski difraktometer</t>
  </si>
  <si>
    <t>Advanced x-ray diffractometer</t>
  </si>
  <si>
    <t>Za dostop do opreme kontaktirajte Andraža Mavriča (andraz.mavric@ung.si) z opisom predvidenega eksperimenta.
Minimalen čas dostopa 1 ura. Po odobritvi eksperimenta se dostop praviloma uredi v roku enega tedna.</t>
  </si>
  <si>
    <t xml:space="preserve">For access to the equipment, contact Andraž Mavrič (andraz.mavric@ung.si) with a description of the planned experiment.
Minimum access time 1 hour. Once the experiment is approved, access is usually arranged within a week. </t>
  </si>
  <si>
    <t>Meritve praškastih vzorcev: standardna Bragg-Bretano geometrija, geometrija s paralelnim žarkom, meritve z visokotemperaturnim nastavkom. Meritve tankih filmov: standardna Bragg-Bretano geometrija, geometrija s paralelnim žarkom, meritve z nizkim kotom vpadnega žarka (GID), odboj x-žarkov (XRR), meritve z visokotemperaturnim nastavkom, analiza orientacije kristalitov (Pole figure), analiza preferenčne orientacije (Rocking curve), analiza epitaksialnih filmov (Reciprocal space mapping). Sipanje rentgenskih žarkov pri nizkih kotih (SAXS).</t>
  </si>
  <si>
    <t xml:space="preserve">Measurements of powder samples: standard Bragg-Brittany geometry, parallel beam geometry, high temperature measurements. Thin film measurements: standard Bragg-Brittany geometry, parallel beam geometry, grazing incidence measurements (GID), x-ray reflectivity (XRR), high temperature measurements, pole figure, rocking curve, reciprocal space mapping. Small angle X-ray scattering (SAXS). </t>
  </si>
  <si>
    <t>https://www.ung.si/sl/raziskave/laboratorij-za-raziskave-materialov/oprema/xrd-dostop/</t>
  </si>
  <si>
    <t>J2-50058</t>
  </si>
  <si>
    <t>Laura Milišič</t>
  </si>
  <si>
    <t>Tina Škorjanc</t>
  </si>
  <si>
    <t>J1-50220</t>
  </si>
  <si>
    <t>Andraž Mavrič</t>
  </si>
  <si>
    <t>P1-0031</t>
  </si>
  <si>
    <t>Samo Stanič</t>
  </si>
  <si>
    <t>Računalniška in eksperimentalna oprema za analizo meritev Observatorija P. Auger</t>
  </si>
  <si>
    <t>IT and experimental equipment for the analysis of the Pierre Auger observatory data</t>
  </si>
  <si>
    <t>Dostop s kvalificiranim digitalnim potrdilom</t>
  </si>
  <si>
    <t>Using valid GRID digital certificate</t>
  </si>
  <si>
    <t>Analiza podatkov</t>
  </si>
  <si>
    <t>Data analysis</t>
  </si>
  <si>
    <t>4287, 4319, 4320</t>
  </si>
  <si>
    <t>0% letno</t>
  </si>
  <si>
    <t>2% nabavne vrednost letno</t>
  </si>
  <si>
    <t>1700 raziskovalnih ur kategorije D</t>
  </si>
  <si>
    <t>60 EUR/uro</t>
  </si>
  <si>
    <t>https://www.ung.si/sl/raziskave/center-za-astrofiziko-in-kozmologijo/raziskave-cac/oprema/14-paket/</t>
  </si>
  <si>
    <t>Jon Paul Lundquist</t>
  </si>
  <si>
    <t xml:space="preserve">Univerza v Novi Gorici </t>
  </si>
  <si>
    <t>P1-0385</t>
  </si>
  <si>
    <t>Oprema za shranjevanje, procesiranje in analizo podatkov</t>
  </si>
  <si>
    <t xml:space="preserve">Equipment for data storage, processing and analysis </t>
  </si>
  <si>
    <t>Podatki dostopni po dogovoru s skrbnikom</t>
  </si>
  <si>
    <t>Contact responsible person for data</t>
  </si>
  <si>
    <t>Analiza in shranjevanje atmosferskih meritev</t>
  </si>
  <si>
    <t>Analysis and storage of atmospheric measurements</t>
  </si>
  <si>
    <t>50 EUR/uro</t>
  </si>
  <si>
    <t>https://www.ung.si/sl/raziskave/center-za-raziskave-atmosfere/projekti/oprema-za-meritve/</t>
  </si>
  <si>
    <t>90/2016</t>
  </si>
  <si>
    <t>Marija Bervida</t>
  </si>
  <si>
    <t>Saptashwa Bhattacharyya</t>
  </si>
  <si>
    <t>Oprema za razvoj ramanskega lidarja observatorija CTA</t>
  </si>
  <si>
    <t>Equipment for R&amp;D of the CTA Raman Lidar</t>
  </si>
  <si>
    <t>Meritve atmosferskih lastnosti nad observatorijem CTA</t>
  </si>
  <si>
    <t>Measurements of atmospheric properties above the CTA observatory</t>
  </si>
  <si>
    <t>7922, 7923, 7924</t>
  </si>
  <si>
    <t>20% letno</t>
  </si>
  <si>
    <t>4% nabavne vrednost letno</t>
  </si>
  <si>
    <t>https://www.ung.si/sl/raziskave/center-za-astrofiziko-in-kozmologijo/raziskave-cac/oprema/18-paket/</t>
  </si>
  <si>
    <t>3,4,5/2020</t>
  </si>
  <si>
    <t>Darko Kolar</t>
  </si>
  <si>
    <t>Saim Emin</t>
  </si>
  <si>
    <t>11991 / 34070</t>
  </si>
  <si>
    <t>Adosrpcijski analizator</t>
  </si>
  <si>
    <t>Gas sorption analyzer</t>
  </si>
  <si>
    <t>Za dostop do opreme kontaktirajte Saim Emin (saim.emin@ung.si) z opisom predvidenega eksperimenta.</t>
  </si>
  <si>
    <t xml:space="preserve">For access to the equipment, contact Saim Emin (saim.emin@ung.si) with a description of the planned experiment.
Minimum access time 1 hour. Once the experiment is approved, access is usually arranged within a week. </t>
  </si>
  <si>
    <t>Fizisorpcije meritve praškastih vzorcev: merjenje specifične površine in merjenje volumna/velikost por. Kemisorpcijske meritve praškastih vzorcev s pomočjo: temperaturno programirno desorpcije, temperaturno programirno redukcije/oksidacije, in pulzne tiracije.</t>
  </si>
  <si>
    <t>Physisorption measurements of powder samples: mesaurements of specific surface area and pore volume/sizes. Chemisorption measurement of powder samples: temperature programmed desorption, temperature programmed oxidation/reduction, pulse titration, vapor sorption studies.</t>
  </si>
  <si>
    <t>https://ung.si/sl/raziskave/laboratorij-za-raziskave-materialov/oprema/</t>
  </si>
  <si>
    <t>P20-20 /1000-22-1540</t>
  </si>
  <si>
    <t>N2-0221</t>
  </si>
  <si>
    <t>Blaž Belec</t>
  </si>
  <si>
    <t>1540-012</t>
  </si>
  <si>
    <t>P1-0112</t>
  </si>
  <si>
    <t>Giovanni De Ninno</t>
  </si>
  <si>
    <t xml:space="preserve">Elektronski analizator za izvajanje meritev kotno ločljive fotoemisijske spektroskopije in eksperimentalna komora </t>
  </si>
  <si>
    <t>Electrons analyser for angle resolved photoemission and experimental chamber</t>
  </si>
  <si>
    <t xml:space="preserve">Meritev fotoelektronov </t>
  </si>
  <si>
    <t xml:space="preserve">Measurement of photoelectrons </t>
  </si>
  <si>
    <t>200 eur/ur</t>
  </si>
  <si>
    <t>1% letno</t>
  </si>
  <si>
    <t>https://www.ung.si/sl/raziskave/laboratorij-za-kvantno-optiko/raziskovalna-oprema/</t>
  </si>
  <si>
    <t>41 1540 012 2021</t>
  </si>
  <si>
    <t>Barbara Ressel</t>
  </si>
  <si>
    <t>Sistem za pripravo tankih filmov</t>
  </si>
  <si>
    <t>Thin film deposition system</t>
  </si>
  <si>
    <t>Za dostop do opreme kontaktirajte Barbaro Ressel (barbara.ressel@ung.si) z opisom načrtovanega eksperimenta. Tarče za nanos zagotovi uporabnik. Po odobritvi eksperimenta se dostop praviloma uredi v roku enega meseca.</t>
  </si>
  <si>
    <t>For access to the equipment, contact Barbara Ressel (barbara.ressel@ung.si) with a description of the planned experiment. Sputter targets are provided by the user. After the experiment is approved, access is usually arranged within one month.</t>
  </si>
  <si>
    <t>PVD sistem podjetja Prevac omogoča rast tankih filmov magnetnih materialov (bodisi zlitin, plasti Fe, Ni ali dopiranih materialov), oksidov (kot sta aluminijev oksid in indijev kositrov oksid) in dielektrikov za aplikacije v napravah. Za boljši nadzor stehiometrije, boljšo kristaliničnost in homogenost filma je možno uporabiti reaktivno naprševanje z dušikom ali kisikom, segrevati vzorec, uporabiti napetost na podlagi ali uporabiti vir ionov, kar pomaga pri čiščenju substrata in izboljšanju kakovost nanosa.</t>
  </si>
  <si>
    <t>The PVD deposition system from Prevac allows the growth of thin films of magnetic materials (either alloys or layers of Fe, Ni, or co-doped with transition metals, for example), oxides (like alumina and indium tin oxide), and dielectrics for applications in devices.
For better stochiometry control, better crystallinity, and film homogeneity, it is possible to use reactive sputtering with nitrogen or oxygen gas, heat the sample, apply a bias to the substrate, or use an ion source, which will help in both cleaning and improving the quality.</t>
  </si>
  <si>
    <t>https://ung.si/en/research/laboratory-of-quantum-optics/equipment/thin-films-deposition/</t>
  </si>
  <si>
    <t>1540-010</t>
  </si>
  <si>
    <t>Branka Mozetič Vodovpivec</t>
  </si>
  <si>
    <t xml:space="preserve">PLINSKI KROMATOGRAF Z MASNO SELEKTIVNIM DETEKTORJEM IN SISTEMOM ZA VNOS TEKOČEGA VZORCA, VZORCA IZ PARNE FAZE, SPME IN TERMIČNO DESORBCIJO </t>
  </si>
  <si>
    <t>Gas chromatograph coupled with mass spectrometric detection combined with the robotic system for the inputs of liquid and vapor phase samples and for the inputs by means of SPME and thermal desorption</t>
  </si>
  <si>
    <t xml:space="preserve"> Sistem GC-MS v kombinaciji z večnamenskim avtomatskim vzorčevalnikom/robotom za pripravo vzorcev za analizo in iniciranjem je namenjen za analizi širokega spektra kemijskih spojin v različnih bioloških in okoljskih vzorcih.</t>
  </si>
  <si>
    <t>The GC-MS system in combination with a multi-purpose automatic sampler / robot for sample preparation for analysis and injection is is designed to analyze a wide range of chemical compounds in various biological and environmental samples.</t>
  </si>
  <si>
    <t>https://ung.si/sl/raziskave/center-za-raziskave-vina/raziskovalna-oprema/</t>
  </si>
  <si>
    <t>1540/6/2020</t>
  </si>
  <si>
    <t>Guillaume Antalick, Mitja Martelanc, Tatjana Radovanović Vukajlović</t>
  </si>
  <si>
    <t>1540-001</t>
  </si>
  <si>
    <t>P4-0107</t>
  </si>
  <si>
    <t>Ario de Marco</t>
  </si>
  <si>
    <t>Pretočni Citometer</t>
  </si>
  <si>
    <t>Flow-Cytometer</t>
  </si>
  <si>
    <t>Analiza  celičnih populacij</t>
  </si>
  <si>
    <t>Analysis of cell populations</t>
  </si>
  <si>
    <t>https://www.ung.si/sl/raziskave/laboratorij-za-vede-o-okolju-in-zivljenju/oprema/</t>
  </si>
  <si>
    <t>2019/153</t>
  </si>
  <si>
    <t xml:space="preserve"> P4-0107</t>
  </si>
  <si>
    <t>Dorota Korte</t>
  </si>
  <si>
    <t>Večnamenski optotermični spektometer</t>
  </si>
  <si>
    <t>Multipurpose optothermal spectrometer</t>
  </si>
  <si>
    <t>Za neporušeno ter nekontakto karakterizacijo materialov v okviru različnih projektov</t>
  </si>
  <si>
    <t>For non contact and non destructive characterization of materials in the framework of different projects</t>
  </si>
  <si>
    <t>2020/025</t>
  </si>
  <si>
    <t>Iain R. White</t>
  </si>
  <si>
    <t>Sistem za vzorčenje sape</t>
  </si>
  <si>
    <t>Breath Sampling System</t>
  </si>
  <si>
    <t xml:space="preserve">Za dostop do opreme kontaktirajete Iaina R. Whita (iain.white@ung.si). Časovna dostopnost in način vzorčevanja je po predhodnem dogovorom z odogovorno osebo. </t>
  </si>
  <si>
    <t xml:space="preserve">For access to equipment contact Iain White (iain.white@ung.si) Timeframe and type of sampling will be decided by prior agreement </t>
  </si>
  <si>
    <t>Vzorčenje izdihane človeške sape vzorčnim osebkom (starostna skupina, način življenja, izpostavlejnost onesnažilom). Ciljne komponente, ki jih želimo detektirati v preiskovalni izdihani sapi se lovijo v adsorpcijske kartuše, ki so predhodno kondicionirane v za to posebej namenjeni pečici. Sistem poleg vsebuje še sistem za pripravo standardnih kalibracijskih kartuš, S pomočjo katerega želene komponente določenih koncentracij adsorbiramo na adsorpcijske kartuše.</t>
  </si>
  <si>
    <t>Sampling of exhaled human breath from sample subjects (profiled by age group, health, exposure to pollutants). Target analytes in exhaled breath are captured on adsorption cartridges that are pre-conditioned in a specially designed oven. The system also contains a unit for the preparation of standard calibration cartridges, so desired components of fixed concentrations can be pre-sorbed on to sampling cartridges.</t>
  </si>
  <si>
    <t>https://ung.si/sl/raziskave/laboratorij-za-vede-o-okolju-in-zivljenju/oprema/sistem-za-vzorcenje-sape/</t>
  </si>
  <si>
    <t>P20-025</t>
  </si>
  <si>
    <t>1540 - 001
1540 - 007
1540 - 010</t>
  </si>
  <si>
    <t>Griša Močnik</t>
  </si>
  <si>
    <t>ICP-MS (Induktivno sklopljena plazma z masnim spektrometrom)</t>
  </si>
  <si>
    <t>ICP-MS (inductively coupled plasma mass spectrometer)</t>
  </si>
  <si>
    <t>253.806,08</t>
  </si>
  <si>
    <t>Oprema je dostopna od ponedelka do petka med 8.00 in 16.00 uro po predhodnem dogovoru z odgovorno osebo.</t>
  </si>
  <si>
    <t>The instrument is available every day from Monday to Friday,8.00 am to 4 pm in agreement with the responsible person.</t>
  </si>
  <si>
    <t xml:space="preserve">Oprema je namenjena kvalitativni in kvantitativni analizi elementov v sledovih, v zelo nizkih koncentracijah (velikostni red ppt).   </t>
  </si>
  <si>
    <t>The equipment is designed for qualitative and quantitative analysis of trace elements, at very low concentrations (at the part per trillion level)</t>
  </si>
  <si>
    <t>https://www.ung.si/sl/raziskave/laboratorij-za-vede-o-okolju-in-zivljenju/oprema/icp-ms/</t>
  </si>
  <si>
    <t>2022/44</t>
  </si>
  <si>
    <t>Griša Mocnik</t>
  </si>
  <si>
    <t>1540-014</t>
  </si>
  <si>
    <t>P6-0382</t>
  </si>
  <si>
    <t>Franc Marušič</t>
  </si>
  <si>
    <t>Sledilec očesnih premikov</t>
  </si>
  <si>
    <t>Eye-tracker</t>
  </si>
  <si>
    <t>Po začetnem poizvedovanju, v katerem mora potencialni uporabnik napisati tako svoje osnovne podatke kot namen uporabe opreme, kratek opis raziskovalnega problema in čas potreben za opravo raziskav, se v roku enega tedna s potencialnim uporabnikom dogovorimo o vseh podrobnostih izposoje opreme, vključno z možnostjo tehnične in ali strokovne pomoči.</t>
  </si>
  <si>
    <t xml:space="preserve">Following the initial email in which the potential user of this research equipment gives his basic information as weel as a brief explanation of what he wants to do with this equipment and what the main scientific questions behind this is. Within one week we will negotiate with the potential user all the relevant details concerning the equipment rental including optional technical or professional assistence. </t>
  </si>
  <si>
    <t>Sledilec očesnih premikov zaznava in shranjuje poglede oči glede na različne dražljaje na zaslonu. Uporablja se za študije branja, jezikoslovne študije, študije pozornosti itd.</t>
  </si>
  <si>
    <t>Eye-tracker tracks eye movement on various types of screens/objects presented to the subject. It is primarily used in Psycholinguistic research or reading, attention etc.</t>
  </si>
  <si>
    <t>https://www.ung.si/sl/raziskave/center-za-kognitivne-znanosti-jezika/oprema/</t>
  </si>
  <si>
    <t>41 1540/2/2016</t>
  </si>
  <si>
    <t>Artur Stepanov</t>
  </si>
  <si>
    <t>Oprema za elektroencefalografijo in analizo od dogodka odvisnih potencialov ('ERPs')</t>
  </si>
  <si>
    <t>Electroencephalographic equipment for measuring Event Related Potentials (ERP)</t>
  </si>
  <si>
    <t>Oprema je namenjena merjenju in analiziranju električnih signalov, ki jih oddajajo možgani na različnih območjih človeškega lasišča v povezavi z reakcijo osebe na jezikovne dražljaje. Uporablja se v psiholingvističnih raziskavah razumevanja stavkov med branjem ali poslušanjem.</t>
  </si>
  <si>
    <t>The equipment is intended for measuring and analysis of electrical signals emitted by the brain at various regions of the human scalp in connection with the person's reaction to linguistic stimuli. It is used in Psycholinguistic research on sentence comprehension during reading or listening.</t>
  </si>
  <si>
    <t>41/1540
/	018
/2019</t>
  </si>
  <si>
    <t>0782-004</t>
  </si>
  <si>
    <t>P2-0241</t>
  </si>
  <si>
    <t>prof. dr. E. Govekar</t>
  </si>
  <si>
    <t>Sistem za vizualno karakterizacijo obdelovalnih procesov in parametrov</t>
  </si>
  <si>
    <t>System for visual characterisation of manufacturing</t>
  </si>
  <si>
    <t>Oprema je dostopna v laboratoriju in je na razpolago večim souporabnikom Fakultete pod nadzorom usposobljenega člana raziskovalne skupine. Kontakt: edvard.govekar@fs.uni-lj.si</t>
  </si>
  <si>
    <t>The equipment is available in the laboratory and is available to several users under the supervision of a qualified member of the research group. Contact: edvard.govekar@fs.uni-lj.si</t>
  </si>
  <si>
    <t>Oprema se uporablja za vizualizacijo procesov v vidnem in infrardečem spektru.</t>
  </si>
  <si>
    <t>Equipment is used for visualization in the visible and infrared spectrum.</t>
  </si>
  <si>
    <t>Sistem za vizualno karakterizacijo obdelovalnih procesov in parametrov - Fakulteta za strojništvo (uni-lj.si)</t>
  </si>
  <si>
    <t>Edvard Govekar</t>
  </si>
  <si>
    <t>J7-4639</t>
  </si>
  <si>
    <t xml:space="preserve"> SEAMAC</t>
  </si>
  <si>
    <t>0782-034</t>
  </si>
  <si>
    <t>P2-0223</t>
  </si>
  <si>
    <t>prof. dr. I. Golobič</t>
  </si>
  <si>
    <t>Hitrotekoči sistem za spremljanje dinamičnih in termičnih procesov</t>
  </si>
  <si>
    <t>Fast speed fluid system for monitoring dynamical and thermo processes</t>
  </si>
  <si>
    <t>Preko spletnega ali e-mail kontakta iztok.golobic@fs.uni-lj.si je oprema skupaj z operaterjem razpoložljiva z najavo vsaj  3 dni pred snemanjem</t>
  </si>
  <si>
    <t>Via web or e-mail contact iztok.golobic@fs.uni-lj.si the equipment is available together with the operator. The reservation in needed at least 3 days before.</t>
  </si>
  <si>
    <t>Spremljanje hitrih in izjemno hitrih pojavov v laboratorijskem, industrijskem in naravnem okolju ob snemanju z več deset tisoč slik na sekundo. Omogočeno snemanje tudi preko mikroskopa do 1500 kratne povačave.</t>
  </si>
  <si>
    <r>
      <t>Follow-up</t>
    </r>
    <r>
      <rPr>
        <sz val="10"/>
        <rFont val="Arial"/>
        <family val="2"/>
        <charset val="238"/>
      </rPr>
      <t xml:space="preserve"> fast and extremely fast phenomena in laboratory, industrial and natural environment when you recorded with tens of thousands of frames per second. Allows you to record even through a microscope up to 1500 times zoom.</t>
    </r>
  </si>
  <si>
    <t>Hitrotekoči sistem za spremljanje dinamičnih in termičnih procesov - Fakulteta za strojništvo (uni-lj.si)</t>
  </si>
  <si>
    <t>Iztok Golobič</t>
  </si>
  <si>
    <t>Tržni projekti</t>
  </si>
  <si>
    <t>0782-016</t>
  </si>
  <si>
    <t>P2-0231</t>
  </si>
  <si>
    <t>prof. dr. M. Kalin</t>
  </si>
  <si>
    <t>Naprava za raziskavo fretinga s pripradajočo opremo za analizo površin</t>
  </si>
  <si>
    <t>Fretting test rig with equipment for contact surface analysis</t>
  </si>
  <si>
    <t>Oprema je na razpolago na CTD, Bogišičeva 8 po predhodnem dogovoru. Kontakt: mitjan.kalin@fs.uni-lj.si</t>
  </si>
  <si>
    <t xml:space="preserve">Equipment is available at CTD, Bogišičeva 8 with preliminary arrangement. Contact: mitjan.kalin@fs.uni-lj.si
</t>
  </si>
  <si>
    <t xml:space="preserve">Oprema je namenjena raziskavi mehanizma fretting obrabe, ki se pojavlja pri nihanjih z veliko frekvenco in amplitudo v mikrometerskem področju. S pomočjo opreme je moč zasledovati in analizirati odpornost materialov, površinskih plasti in obdelav pri fretting utrujanju.  </t>
  </si>
  <si>
    <t>The equipment is intended for the research of fretting wear mechanism, which arises at high frequency and high amplitude oscillations in micrometre domain.</t>
  </si>
  <si>
    <t>Naprava za raziskavo fretinga s pripradajočo opremo za analizo površin - Fakulteta za strojništvo (uni-lj.si)</t>
  </si>
  <si>
    <t>Mitjan Kalin</t>
  </si>
  <si>
    <t>L2-4474</t>
  </si>
  <si>
    <t>L2-50083</t>
  </si>
  <si>
    <t>Franc Majdič</t>
  </si>
  <si>
    <t>LV EU</t>
  </si>
  <si>
    <t>0782-039</t>
  </si>
  <si>
    <t>P2-0270</t>
  </si>
  <si>
    <t>prof. dr. R. Petkovšek</t>
  </si>
  <si>
    <t>Laserski izvori z opremo</t>
  </si>
  <si>
    <t>Laser sources with equipment</t>
  </si>
  <si>
    <t>Dostop do opreme je v domeni vodje Laboratorija. Kontakt: rok.petkovsek@fs.uni-lj.si</t>
  </si>
  <si>
    <r>
      <t>Access</t>
    </r>
    <r>
      <rPr>
        <sz val="10"/>
        <rFont val="Arial"/>
        <family val="2"/>
        <charset val="238"/>
      </rPr>
      <t xml:space="preserve"> to equipment is in the domain head of the Laboratory. Contact: rok.petkovsek@fs.uni-lj.si</t>
    </r>
  </si>
  <si>
    <t>Laserski izvori z opremo so namenjeni raziskavam laserskih obdelovalnih procesov in laserskih merilnih metod.</t>
  </si>
  <si>
    <r>
      <t>Laser</t>
    </r>
    <r>
      <rPr>
        <sz val="10"/>
        <rFont val="Arial"/>
        <family val="2"/>
        <charset val="238"/>
      </rPr>
      <t xml:space="preserve"> sources with equipment designed for research of laser machining processes and laser measurement methods.</t>
    </r>
  </si>
  <si>
    <t>Laserski izvori z opremo - Fakulteta za strojništvo (uni-lj.si)</t>
  </si>
  <si>
    <t>Rok Petkovšek</t>
  </si>
  <si>
    <t xml:space="preserve">Pedagoški proces </t>
  </si>
  <si>
    <t xml:space="preserve">Rok Petkovšek, Matija Jezeršek   </t>
  </si>
  <si>
    <t>Naprava za analizo degredacije biološko razgradljivih olj</t>
  </si>
  <si>
    <t>Instrumentation for degradation stability analysis of biodegradable oils</t>
  </si>
  <si>
    <t>Naprava je namenjena analizi obstojnosti biološko razgradljivih olj in drugih olj in masti, s poudarkom na degradacijski stabilnosti. .</t>
  </si>
  <si>
    <t>The instrumentation is intended for analysis of stability of biologically degradable and other oils and greases with emphasis on degradation stability.</t>
  </si>
  <si>
    <t>Naprava za analizo degredacije biološko razgradljivih olj - Fakulteta za strojništvo (uni-lj.si)</t>
  </si>
  <si>
    <t>0782-028</t>
  </si>
  <si>
    <t>P2-0264</t>
  </si>
  <si>
    <t>doc. dr. L. Slemenik Perše</t>
  </si>
  <si>
    <t>Sistem za analizo mikrodeformacij submikronskih vlaken pri termomehanskem obremenjevanju s pulznim laserjem</t>
  </si>
  <si>
    <t>2003/2004</t>
  </si>
  <si>
    <t>System for analayzing of microdeformations submicronic fibers by thermo-mechanical loading with pulse laser</t>
  </si>
  <si>
    <t>Dostop do opreme je v domeni vodje laboratorija. Kontakt: cem@fs.uni-lj.si</t>
  </si>
  <si>
    <r>
      <t>Access</t>
    </r>
    <r>
      <rPr>
        <sz val="10"/>
        <rFont val="Arial"/>
        <family val="2"/>
        <charset val="238"/>
      </rPr>
      <t xml:space="preserve"> to equipment is in the domain head of the laboratory. Contact: cem@fs.uni-lj.si</t>
    </r>
  </si>
  <si>
    <t>Oprema ja namenjena preučevanju morfologije materialov. Omogoča povečavo do 100x10 pri transmisijski ali reflektivni svetlobi. Dodatna oprema omogoča preizkavo pri povišanih temperaturah, do 350°C, spreminjajočih temperaturah s hitrostjo spreminjanja 0,01 do 30°C/min in pripravo vzorcev.</t>
  </si>
  <si>
    <t xml:space="preserve">The main purpose of equipment is specimen morphology investigation. It can be done at magnification up to 100x10 at transmitted or reflected light. Additional equipment allows also investigation at elevated temperature, up to 350°C, temperature scan from 0.01 to 30°C/min and sample preparation.  </t>
  </si>
  <si>
    <t>Sistem za analizo mikrodeformacij submikronskih vlaken pri termomehanskem obremenjevanju s pulznim laserjem - Fakulteta za strojništvo (uni-lj.si)</t>
  </si>
  <si>
    <t xml:space="preserve">Lidija Slemenik Perše </t>
  </si>
  <si>
    <t>Pedagoški proces</t>
  </si>
  <si>
    <t xml:space="preserve">Tržni projekti </t>
  </si>
  <si>
    <t>0782-013</t>
  </si>
  <si>
    <t>P2-0266</t>
  </si>
  <si>
    <t xml:space="preserve">prof. dr. F. Pušavec </t>
  </si>
  <si>
    <t>Skenirna naprava Cyclom s tipali</t>
  </si>
  <si>
    <t>Cyclom scanning device with sensors</t>
  </si>
  <si>
    <t>Dostop do skenirne naprave Cyclone je možen po dogovoru z vodjo laboratorija. Opremo je možno najeti stupaj z kvaliificiranim operaterjem. Kontakt: franci.pusavec@fs.uni-lj.si</t>
  </si>
  <si>
    <t>Access to the Cyclon scaning device is possible on a rent bases. Condition for a rent is that with equipment handled qualified operator  and that a rent is paid after use of equipment. Contact: franci.pusavec@fs.uni-lj.si</t>
  </si>
  <si>
    <t xml:space="preserve">Skenirna naprava Cyclone 2 je primerna za zelo natančno 3D-skeniranje površin predmetov oz. dimenzijsko preverjanje predmetov izven proizvodne linije. Skeniranje površine lahko poteka v ravnini (2D-skeniranje) oz. v prostoru (3D-skeniranje), pri čemer se oblikuje t.i. "oblak točk", ki je pravzaprav digitalni zapis površine. </t>
  </si>
  <si>
    <t xml:space="preserve">Renishaw Cyclone 2 scanning device is independant unit for very precise 3D-scanning and measuring tasks outside the production lines. Enclosed software offers a lot options concerning different ways to gather data from unknown 2D- profiles and 3D-surface.
</t>
  </si>
  <si>
    <t>Skenirna naprava Cyclom s tipali - Fakulteta za strojništvo (uni-lj.si)</t>
  </si>
  <si>
    <t>P2-0226</t>
  </si>
  <si>
    <t>Franci Pušavec</t>
  </si>
  <si>
    <t>Usposabljanje MR - Luka Kastelic, doktorski študenti</t>
  </si>
  <si>
    <t>EIT</t>
  </si>
  <si>
    <t>0782-001</t>
  </si>
  <si>
    <t>P2-0162</t>
  </si>
  <si>
    <t>prof. dr. B. Šarler</t>
  </si>
  <si>
    <t>CTA anemometer</t>
  </si>
  <si>
    <t>Constant Temperature Anemometer</t>
  </si>
  <si>
    <t>Dostop do opreme je v domeni vodje Laboratorija. Kontakt:bozidar.sarler@fs.uni-lj.si</t>
  </si>
  <si>
    <t>Access to equipment is in the domain of the Head of Laboratory. Contact: bozidar.sarler@fs.uni-lj.si</t>
  </si>
  <si>
    <t>CTA anemometer omogoča merjenje lokalne dinamike hitrosti v kapljevinah in plinih.</t>
  </si>
  <si>
    <t>CTA anemometer allows measurements of local velocity dynamics in gases and liquids.</t>
  </si>
  <si>
    <t>CTA anemometer - Fakulteta za strojništvo (uni-lj.si)</t>
  </si>
  <si>
    <t>Božidar Šarler</t>
  </si>
  <si>
    <t>0782-030</t>
  </si>
  <si>
    <t>prof. dr. R. Šturm</t>
  </si>
  <si>
    <t>Sistem za popis integritete površin po mehanski in toplotni obdelavi</t>
  </si>
  <si>
    <t>System for survey of surface integrity after mechanical and thermo processing</t>
  </si>
  <si>
    <t>Ponedeljek - petek,  kadar oprema ni zasedena zaradi vaj. Kontakt:  roman.sturm@fs.uni-lj.si</t>
  </si>
  <si>
    <t>Monday - Friday, when the equipment is available. Contact:  roman.sturm@fs.uni-lj.si</t>
  </si>
  <si>
    <t>SEM - elektronska mikroskopija, EDS analiza, WDS analiza; Natezni preizkus do 45 kN upogibni  in tlačni preizkus, preizkušanje lepljenih in varjenih spojev, preizkušanje dinamične trdnosti, določanje da/dn oz. hitrosti širjenja razpok, določanje odpornosti materialov in površinskih zaščitnih slojev proti koroziji. Možnost uporabe različnih vrst korozivnih medijev z različno koncentracijo.</t>
  </si>
  <si>
    <r>
      <t>SEM</t>
    </r>
    <r>
      <rPr>
        <sz val="10"/>
        <rFont val="Arial"/>
        <family val="2"/>
        <charset val="238"/>
      </rPr>
      <t xml:space="preserve"> - electron microscopy, EDS analysis, WDS analysis, tensile test up to 45 kN, bending and pressure testing, testing of glued and welded joints, fatigue testing, to determine / or nec. crack propagation speed, determine the resistance of materials and surface protective layers against corrosion. The possibility of using different types of corrosive media with different concentrations.</t>
    </r>
  </si>
  <si>
    <t>Sistem za popis integritete površin po mehanski in toplotni obdelavi - Fakulteta za strojništvo (uni-lj.si)</t>
  </si>
  <si>
    <t>Roman Šturm</t>
  </si>
  <si>
    <t>Modificiran ekstruder z regulacijo termo-mehanske obremenitve materiala</t>
  </si>
  <si>
    <t>Modificated extrudor with regulation of thermo-mechanical load of material</t>
  </si>
  <si>
    <t>Izposoja možna v skladu z dogovorom, kontakt: cem@fs.uni-lj.si</t>
  </si>
  <si>
    <r>
      <t>Possible</t>
    </r>
    <r>
      <rPr>
        <sz val="10"/>
        <rFont val="Arial"/>
        <family val="2"/>
        <charset val="238"/>
      </rPr>
      <t xml:space="preserve"> in accordance with the agreement, contact: cem@fs.uni-lj.si</t>
    </r>
  </si>
  <si>
    <t>Ekstrudor je namenjen ekstrudiranju prahu in granul plastike pri temperaturnem območju med sobno temp. in 400 °C. Ekstrudiran material ima lahko krožno obliko prereza ali pa je ekstrudiran v obliki traku.</t>
  </si>
  <si>
    <t xml:space="preserve">Extruder is designed for extrusion of powder and plastic granules in a temperature range between room temp. and 400 ° C. Extruded material may have circular or tape shape. </t>
  </si>
  <si>
    <t>Modificiran ekstruder z regulacijo termo-mehanske obremenitve materiala - Fakulteta za strojništvo (uni-lj.si)</t>
  </si>
  <si>
    <t>novo – procesiranje</t>
  </si>
  <si>
    <t>novo – ekstrudor</t>
  </si>
  <si>
    <t>0782-015</t>
  </si>
  <si>
    <t>P2-0182</t>
  </si>
  <si>
    <t>prof. dr. M. Nagode</t>
  </si>
  <si>
    <t>Merilna in računalniška oprema za specialna razvojna vrednotenja</t>
  </si>
  <si>
    <t>Mesurement and CAE equipment for special R&amp;D evaluations</t>
  </si>
  <si>
    <t>Do opreme imajo dostop partnerji razvojnega centra CRV ter ostali partnerji laboratorija LAVEK na UL-FS, s katerimi sodelujemo na skupnih razvojnih in raziskovalnih projektih. Kontakt: marko.nagode@fs.uni-lj.si</t>
  </si>
  <si>
    <r>
      <t>Access</t>
    </r>
    <r>
      <rPr>
        <sz val="10"/>
        <rFont val="Arial"/>
        <family val="2"/>
        <charset val="238"/>
      </rPr>
      <t xml:space="preserve"> to the equipment have industry development center CRV and other partners in the laboratory LAVEK UL-FS, with which we cooperate on joint development and research projects. Contact: marko.nagode@fs.uni-lj.si</t>
    </r>
  </si>
  <si>
    <t>Merilna in računalniška oprema, ki je bila kupljena v sklopu paketa 12, je namenjena izključno za eksperimentalno in numerično vrednotenje obnašanja konstrukcij, ki so obremenjene z ekstremnimi mehanskimi obremenitvami (npr. trk vozila). Eksperimentalna oprema obsega triosne pospeškomerje z univerzalnimi moduli za kondicioniranje signalov, hitro kamero in laserska senzorja pomikov. Oprema za numerično vrednotenje obsega programsko opremo za izvajanje simulacij izrazito dinamičnih pojavov ter ustrezno razširitev strojne opreme.</t>
  </si>
  <si>
    <r>
      <t>Measurement</t>
    </r>
    <r>
      <rPr>
        <sz val="10"/>
        <rFont val="Arial"/>
        <family val="2"/>
        <charset val="238"/>
      </rPr>
      <t xml:space="preserve"> and computer equipment that was purchased as part of the package 12, is intended solely for the experimental and numerical evaluation of the behavior of structures, which are burdened with extreme mechanical stress (eg, vehicle collision). The experimental equipment comprises triaxial  with universal modules for signal conditioning, speed camera and laser sensor displacements. Equipment for numerical scale software for the simulation of highly dynamical phenomena, and the appropriate extension hardware.</t>
    </r>
  </si>
  <si>
    <t>Merilna in računalniška oprema za specialna razvojna vrednotenja - Fakulteta za strojništvo (uni-lj.si)</t>
  </si>
  <si>
    <t>Marko Nagode</t>
  </si>
  <si>
    <t>Oprema za raziskave in karakterizacijo obrabnih mehanizmov na področju nanotribologije</t>
  </si>
  <si>
    <t xml:space="preserve">Equipment for investigation and characterization of wear nano-tribological mechanisms </t>
  </si>
  <si>
    <t xml:space="preserve">Oprema omogoča raziskavo obrabnih mehanizmov na nano področju, kar vključuje obremenitve v območju nN in pomike v področju 10nm – 10 µm. S pomočjo opreme je možna raziskava in karakterizacija triboloških procesov v nanopodročju za različne vrste materialov, površinskih plasti in obdelav s poudarkom na interakcijah med površino in mazivom. </t>
  </si>
  <si>
    <t>The equipment provides means of research for nano-scale wear mechanisms, which involves loads in nN range and strokes in the 10 nm - 10 µm range. The equipment provides possibilities for research and characterization of nano-scale tribological processes for different types of materials, surface layers and surface treatement with emphasis on interactions between surface and lubricant.</t>
  </si>
  <si>
    <t>Oprema za raziskave in karakterizacijo obrabnih mehanizmov na področju nanotribologije - Fakulteta za strojništvo (uni-lj.si)</t>
  </si>
  <si>
    <t>0782-002</t>
  </si>
  <si>
    <t>P2-0263</t>
  </si>
  <si>
    <t>izr. prof. dr. M. Brojan</t>
  </si>
  <si>
    <t>*v postoku odpisa osnovnega sredstva</t>
  </si>
  <si>
    <t>Laserska izvora z opremo</t>
  </si>
  <si>
    <t>Dostop do opreme je v domeni vodje laboratorija. Kontakt rok.petkovsek@fs.uni-lj.si</t>
  </si>
  <si>
    <t>Access to equipment is in the domain head of the laboratory. Contact rok.petkovsek@fs.uni-lj.si</t>
  </si>
  <si>
    <t>Lasersik izvori z opremo so namenjeni raziskavam laserskih obdelovalnih procesov in laserskih merilnih metod.</t>
  </si>
  <si>
    <t>Laserska izvora z opremo - Fakulteta za strojništvo (uni-lj.si)</t>
  </si>
  <si>
    <t xml:space="preserve">Pedagoški proces  </t>
  </si>
  <si>
    <t>Direktni kontakt s skrbnikom; za vsak primer posebej. Kontakt: edvard.govekar@fs.uni-lj.si</t>
  </si>
  <si>
    <t>0782-009</t>
  </si>
  <si>
    <t>prof. dr. A. Kitanovski/   izr. prof. dr. U. Stritih</t>
  </si>
  <si>
    <t>18580   15163</t>
  </si>
  <si>
    <t>Merilna oprema za merjenje temparaturnih polj (termovizijska kamera)</t>
  </si>
  <si>
    <t>FLIR ThermaCAM S65 -FLIR Systems</t>
  </si>
  <si>
    <t>Možnost izposoje za največ 3 dni. Kontakt: andrej.kitanovski@fs.uni-lj.si in  uros.stritih@fs.uni-lj.si.</t>
  </si>
  <si>
    <t>Possible renting for max. 3 days. Contact:  andrej.kitanovski@fs.uni-lj.si and  uros.stritih@fs.uni-lj.si.</t>
  </si>
  <si>
    <t>Termokamera za brezdotično merjenje površinskih temperatur. Dodatne informacije Fakulteta za strojništvo, tel. 01 4771103.</t>
  </si>
  <si>
    <t>Infrared camera for contactless measurements of the surface temperatures. Additional info Fakulteta za strojništvo, tel. 01 4771103.</t>
  </si>
  <si>
    <t>Merilna oprema za merjenje temparaturnih polj (termovizijska kamera) - Fakulteta za strojništvo (uni-lj.si)</t>
  </si>
  <si>
    <t>Andrej Kitanovski,    Uroš Stritih</t>
  </si>
  <si>
    <t>Tlačni senzor s procesno enoto</t>
  </si>
  <si>
    <t>Pressure sensor processing unit</t>
  </si>
  <si>
    <t>Dostop do opreme je v domeni vodje laboratorija. Kontakt:bozidar.sarler@fs.uni-lj.si</t>
  </si>
  <si>
    <t>Access to equipment is in the domain of the head of laboratory. Contact: bozidar.sarler@fs.uni-lj.si</t>
  </si>
  <si>
    <t>Optični senzor omogoča lokalne meritve dinamike tlaka v fluidih.</t>
  </si>
  <si>
    <t>Optical sensor allows local measurements of pressure dynamics in fluids.</t>
  </si>
  <si>
    <t>Tlačni senzor s procesno enoto - Fakulteta za strojništvo (uni-lj.si)</t>
  </si>
  <si>
    <t xml:space="preserve">Sistem za refunkcionalizacijo konstrukcijskih polimerov
</t>
  </si>
  <si>
    <t>2007/2008</t>
  </si>
  <si>
    <t>System for refunctionanalayzing of construction polymers</t>
  </si>
  <si>
    <t>Opreme je namenjena reološkim preiskavam materiala v skladu z ISO 3219 in ISO 6721 standardom. Poleg tega pa je na napravi možno izvesti tudi teste strižnega lezenja in relaksacije.</t>
  </si>
  <si>
    <t>The main purpose of equipment is investigation of a material rheology in compliance with ISO 3219 and ISO 6721. Besides that, also shear creep/relaxation characterization can be performed.</t>
  </si>
  <si>
    <t>Sistem za refunkcionalizacijo konstrukcijskih polimerov - Fakulteta za strojništvo (uni-lj.si)</t>
  </si>
  <si>
    <t>Naprava za izvajanje prilagojenih triboloških testov</t>
  </si>
  <si>
    <t>Interchangeable machine for adjustable tribological testing</t>
  </si>
  <si>
    <t>Naprava za izvajnaje prilagojenih triboloških testov s silami, ki omogočajo analizo vpliva pojavov majhnih sil, predvsem adsorbiranih mejnih plasti, ki zahtevajo resolucijo učinka Van der Waalsovih sil, elektrostatskih sil, sil meniskus učikov ipd, torej preizkusi v redu velikosti mini-Newronov.</t>
  </si>
  <si>
    <t>Interchangeable machine for adjustable tribological testing. Enables the analysis of effects of small forces (mN), adsorbed boundary films, Van der Waals and electrostacic forces, meniscus forces etc.</t>
  </si>
  <si>
    <t>Naprava za izvajanje prilagojenih triboloških testov - Fakulteta za strojništvo (uni-lj.si)</t>
  </si>
  <si>
    <t>Naprava za merjenje debelin "in-situ" mejnih mazalnih  filmov v rangu nanometrske skale</t>
  </si>
  <si>
    <t>Traction machine for “in-situ” measurement of boundary lubricating films on nanoscale range</t>
  </si>
  <si>
    <t>Naprava za merjenje debelin "in-situ" mejnih mazalnih  filmov v rangu nanometrske skale.</t>
  </si>
  <si>
    <t>Machine for in-situ measurement of boundary lubrication films in the nanometre range.</t>
  </si>
  <si>
    <t>Naprava za merjenje debelin "in-situ" mejnih mazalnih filmov v rangu nanometrske skale - Fakulteta za strojništvo (uni-lj.si)</t>
  </si>
  <si>
    <t>Sistem za karakterizacijo vedenja časovno-odvisnih materialov na nano in mikro skali (Nanoindenter – sistem za nanoin-dentacijo)</t>
  </si>
  <si>
    <t xml:space="preserve">Nanoindenter – system for nano-indentation </t>
  </si>
  <si>
    <t>Sistem za nanoindentacijo omogoča določitev Young-ovega modula in trdote v skladu s standardom ISO 14577. Sistem je nadgrajen z modulom za meritve modula elastičnosti in trdote (togosti) kot kontinuirne (dinamične) funkcije globine indentacije, primerno za različne materiale (kovine, polimeri, tanke plasti, zlitine, keramika, itd.).</t>
  </si>
  <si>
    <t>The Nano Indenter enables to measure Young’s modulus and hardness in compliance with ISO 14577. System is upgraded with Continuous Stiffness Measurement module that allows dynamic properties characterization of different kinds of materials (metals, polymers, thin films, alloys, ceramics, etc.).</t>
  </si>
  <si>
    <t>Sistem za karakterizacijo vedenja časovno-odvisnih materialov na nano in mikro skali (Nanoindenter – sistem za nanoin-dentacijo) - Fakulteta za strojništvo (uni-lj.si)</t>
  </si>
  <si>
    <t>novo – nanoindenter</t>
  </si>
  <si>
    <t>0782-040</t>
  </si>
  <si>
    <t>prof. dr. M. Jezeršek</t>
  </si>
  <si>
    <t>Eksperimentalni laserski sistem za mikro-obdelave</t>
  </si>
  <si>
    <t>Experimental laser based micro-machining system</t>
  </si>
  <si>
    <t>Oprema je dostopna v laboratoriju KOLT po predhodnem dogovoru s skrbnikom opreme. Kontakt: matija.jezersek@fs.uni-lj.si</t>
  </si>
  <si>
    <t>Equipment is available in the laboratory KOLT by prior arrangement with the administrator of the equipment. Contact: matija.jezersek@fs.uni-lj.si</t>
  </si>
  <si>
    <t xml:space="preserve">Oprema je namenjena raziskavam laserskih mikro-obdelovalnih procesov ter pripadajočih optodinamskih pojavov. Poseben poudarek je namenjen optimizaciji procesov z uporabo sprotnih metod merjenja procesnih parametrov.  </t>
  </si>
  <si>
    <t>The equipment is intended for research into laser micro-processing and related optodynamic phenomena. Special emphasis is given to optimization of processes by using real-time measuring of process parameters.</t>
  </si>
  <si>
    <t>Eksperimentalni laserski sistem za mikro-obdelave - Fakulteta za strojništvo (uni-lj.si)</t>
  </si>
  <si>
    <t>P2-0392</t>
  </si>
  <si>
    <t>Matija Jezeršek</t>
  </si>
  <si>
    <t>Matija Jezeršek, Rok Petkovšek</t>
  </si>
  <si>
    <t xml:space="preserve">Vertikalni rezkalni center - visokohitrostni obdelovalni stroj
</t>
  </si>
  <si>
    <t>High speed milling machine Sodick MC 430L</t>
  </si>
  <si>
    <t>drugi javni viri</t>
  </si>
  <si>
    <t>Zunanji uporabniki, ki bi želeli uporabljati kapacitete stoja za izdelavo svojih testnih izdelkov je lahko izdelavo izdelkov na stroju naročijo operaterju v laboratoriju za odrezavnje po dogovoru s predstojnikom in vljavnem ceniku delovne ure stroja in operaterja. Kontakt: franci.pusavec@fs.uni-lj.si</t>
  </si>
  <si>
    <t>Access to the high speed milling machine is possible on a rent bases. Condition for a rent is that with equipment handled qualified operator  and that a rent is paid after use of equipment. Contact: franci.pusavec@fs.uni-lj.si</t>
  </si>
  <si>
    <t>CNC-stroj (tip: MC 430L) proizvajalca SODICK, je namenjen za raziskave in izobraževanje na področju visoko- preciznega frezanja in mikro-frezanja najbolj zahtevnih materialov in kompleksnih geometrij. Nova generacija visoko hitrostnih (HSC) frezalnih centrov združuje linearne pogone na vseh oseh, s čimer je zagotovljena visoka dinamična odzivnost stroja (pospeški do 10 m/s2) in najvišja stopnja preciznosti obdelave v mikrometrskem področju pri maksimalnih vrtljajih glavnega vretena (do 40.000 vrt/min). Upravljanje stroja je izredno enostavno zahvaljujoč novemu krmilniku zasnovanem na Windows XP-okolju, ki je kombiniran s Sodick-ovo kontrolo gibanja. Vsa omenjena inovativna tehnologija, združena v CNC-stroju postavlja nove standarde za naslednjo generacijo mikro frezanja.</t>
  </si>
  <si>
    <t>CNC-machine (type: MC 430l) manufactured by SODICK , is used for research and education in the field of high-precision micro-milling and milling most challenging materials and complex geometries. A new generation of high-speed (HSC) milling centers combines linear drives in all axes, thus ensuring a high dynamic response of the machine (accelerations up to 10 m/s2) and the highest level of precision processing in the field of micrometers in maximum spindle speeds (up to 40,000 rev / min). To operate the machine is very easy thanks to the new controller concept based on Windows XP-environment, which is combined with Sodick ovo movement control. All mentioned innovative technology combined into a CNC machine sets new standards for the next generation of micro-milling.</t>
  </si>
  <si>
    <t>Vertikalni rezkalni center - visokohitrostni obdelovalni stroj - Fakulteta za strojništvo (uni-lj.si)</t>
  </si>
  <si>
    <t>L2-50079</t>
  </si>
  <si>
    <t>L2-50059</t>
  </si>
  <si>
    <t>Usposabljanje doktorski študij  MR - Luka Kastelic,  Deepa Kareepadath Santhos, doktorski študenti</t>
  </si>
  <si>
    <t>0782-037</t>
  </si>
  <si>
    <t>I0-0022</t>
  </si>
  <si>
    <t>prof. dr. J. Slavič</t>
  </si>
  <si>
    <t xml:space="preserve">Visokozmogljivi računski sestav  HPCFS
</t>
  </si>
  <si>
    <t>2010            2016         2021 (nadgradnja)</t>
  </si>
  <si>
    <t>High performance compute cluster HPCFS</t>
  </si>
  <si>
    <t>Zunanji uporabniki, ki bi želeli uporabljati računske kapacitete za svoje namene, lahko le te najamejo po dogovoru in veljavnem ceniku za zunanje uporabnike. Kontakt:
leon.kos@fs.uni-lj.si      (cena je določena za 150 jeder na uro)</t>
  </si>
  <si>
    <t>External access to computing facilities is granted on the basis of agreement and price list for external users. Contact:
leon.kos@fs.uni-lj.si</t>
  </si>
  <si>
    <t>Sestav računalnikov (cluster) lahko s porazdelitvijo na več vzporednih procesov rešuje probleme, ki bi zahtevali tedne, mesec ali celo leto pri dveh, treh ali štirih procesorskih enotah. S sestavom, ki ima 500 ali več procesorskih enot se ta čas bistveno skrajša in predvsem omogoča pospešen vpogled v rezultate. Tako dosežemo hitrejše iskanje rešitve, ki je na namiznem računalniku celo nemogoča. Na področju simulacij tehničnih sistemov je uporaba takih super računalnikov samoumevna.</t>
  </si>
  <si>
    <t>Computing cluster enables parallel solving of numerical problem tat could take weeks and more on desktop computer. Cluster with 768 procesors can quickly solve such problems and provides results in a timely maner. Faster turnaround enables research that is on desktop computer nearly impossible.</t>
  </si>
  <si>
    <t>http://hpc.fs.uni-lj.si/</t>
  </si>
  <si>
    <t>PS ULFS 0782</t>
  </si>
  <si>
    <t xml:space="preserve">prof. dr. Mihael Sekavčnik, dekan </t>
  </si>
  <si>
    <t>Programska oprema ANSYS za HPCFS</t>
  </si>
  <si>
    <t>ANSYS simulation software suite for HPCFS</t>
  </si>
  <si>
    <t>Zunanji uporabniki, ki bi želeli uporabljati računske kapacitete za svoje namene, lahko le te najamejo po dogovoru in veljavnem ceniku za zunanje uporabnike. Kontakt:
leon.kos@fs.uni-lj.si</t>
  </si>
  <si>
    <t>Usage of the software is linked to valid HPCFS access and project requiring such software based on the total available licences and academic research agreement with ANSYS for such use. Contact:
leon.kos@fs.uni-lj.si</t>
  </si>
  <si>
    <t>ANSYS simulation sofware provides numerical finite element and finite volume simualtions to the compute cluster. Multiphysics simulated includes static, dynamic, stability, temperature and heat transfer analyses of solids and fluids.</t>
  </si>
  <si>
    <t>v ceni HPCFS</t>
  </si>
  <si>
    <t>Profilometer optični 3D</t>
  </si>
  <si>
    <t>3D optical interferometer</t>
  </si>
  <si>
    <t>Oprema je na razpolago na TINT, Bogišičeva 8 po predhodnem dogovoru. Kontakt: mitjan.kalin@fs.uni-lj.si</t>
  </si>
  <si>
    <t xml:space="preserve">Equipment is available at TINT, Bogišičeva 8 with preliminary arrangement. Contact: mitjan.kalin@fs.uni-lj.si
</t>
  </si>
  <si>
    <t>Interferometer se uporablja za analizo topografij gladkih in hrapavoh površin z resolucijo pod 1 nm. Uporablja se lahko za analizo teksturiranih površin, za analizo obrabnih mehanizmov in obrabnih sledi, za geometrijske meritve, …</t>
  </si>
  <si>
    <t>3D optical interferoemter can be used for the topographical analyses of smooth and rough surfaces witn sub-nanometer resolutions. It can also be used for analyses of textured surfaces, analyses of wear mechanism and wear tracks, for the geometrical measurements, ...</t>
  </si>
  <si>
    <t>Interferometer optični 3D - Fakulteta za strojništvo (uni-lj.si)</t>
  </si>
  <si>
    <t>0782-007</t>
  </si>
  <si>
    <t>Kalibrator pospeškov z opremo</t>
  </si>
  <si>
    <t>Accelerometer calibrator</t>
  </si>
  <si>
    <t>Oprema omogoča izvajanje kalibracije pospeškomerov.</t>
  </si>
  <si>
    <t>The equipment allows one to calibrate accelerometers.</t>
  </si>
  <si>
    <t>Kalibrator pospeškov z opremo - Fakulteta za strojništvo (uni-lj.si)</t>
  </si>
  <si>
    <t>prof. dr.  R.  Petkovšek</t>
  </si>
  <si>
    <t xml:space="preserve">Oprema za nadzor in procesiranja aktivnih optičnih vlaken z ohranjanjem polarizacije
</t>
  </si>
  <si>
    <t>Equipment for control and processing of PM optical fibers</t>
  </si>
  <si>
    <t>Access to equipment is in the domain head of the Laboratory. Contact: rok.petkovsek@fs.uni-lj.si</t>
  </si>
  <si>
    <t>Oprema za nadzor in procesiranja aktivnih optičnih vlaken z ohranjanjem polarizacije</t>
  </si>
  <si>
    <t>Equipment for control and processing of PM optical fibers.</t>
  </si>
  <si>
    <t>Oprema za nadzor in procesiranja aktivnih optičnih vlaken z ohranjanjem polarizacije - Fakulteta za strojništvo (uni-lj.si)</t>
  </si>
  <si>
    <t>Laserski sistemi in merilni pribor</t>
  </si>
  <si>
    <t>Laser systems and measurement equipment</t>
  </si>
  <si>
    <t>Direct contact with the administrator for each case. Contact: edvard.govekar@.uni-lj.si</t>
  </si>
  <si>
    <t>Oprema se uporablja za lasersko obdelavo snovi ter karakterizacijo laserskega sistema in procesa.</t>
  </si>
  <si>
    <t>The equipment is used for laser manufacturing and characterization of the laser system and process.</t>
  </si>
  <si>
    <t>Laserski sistemi in merilni pribor - Fakulteta za strojništvo (uni-lj.si)</t>
  </si>
  <si>
    <t>0782-024</t>
  </si>
  <si>
    <t>P2-0401</t>
  </si>
  <si>
    <t>prof. dr. T. Katrašnik</t>
  </si>
  <si>
    <t>PEMS sistem</t>
  </si>
  <si>
    <t>Portable emission measurement system</t>
  </si>
  <si>
    <t>Oprema je na voljo po predhodnem dogovoru. Opremo je možno najeti le z operaterjem. Kontakt: tomaz.katrasnik@fs.uni-lj.si</t>
  </si>
  <si>
    <t>Equipment is available by prior arrangement. The equipment can only be rented with an operator. Contact: tomaz.katrasnik@fs.uni-lj.si</t>
  </si>
  <si>
    <t>Oprema je namenjena merjenju plinskih onesnažil v izpušnih plinih motorjev z notranjim zgorevanjem med vožnjo z vozilom.</t>
  </si>
  <si>
    <t>Equipment is aimed for measurements of gaseous exhaust emissions of internal combustion engine during regular driving with a vehicle.</t>
  </si>
  <si>
    <t>PEMS sistem - Fakulteta za strojništvo (uni-lj.si)</t>
  </si>
  <si>
    <t>Tomaž Katrašnik</t>
  </si>
  <si>
    <t>V2-2134</t>
  </si>
  <si>
    <t>Usposabljanje MR Žiga Rosec</t>
  </si>
  <si>
    <t>Phoster</t>
  </si>
  <si>
    <t>3D tiskalnik ProJet 3510 SD</t>
  </si>
  <si>
    <t>3D printer ProJet 3510 SD</t>
  </si>
  <si>
    <t>Stroja ne morejo uporabljati posamezniki, lahko pa vsak naroči izdelke iz stroja. Kontakt: franci.pusavec@fs.uni-lj.si</t>
  </si>
  <si>
    <t>The machine can not be used by individuals, but you can order any product from the machine. Contact: franci.pusavec@fs.uni-lj.si</t>
  </si>
  <si>
    <t>3D tiskalnik ProJet 3510 SD je namenjen izdelavi prototipov in končnih izdelkov. Izdelki so narejeni s tehnologijo dodajanja plasti. Izdelek je narejen direktno iz računalniškega modela.</t>
  </si>
  <si>
    <t>3D printer ProJet 3510 SD is intended for rapid prototyping and production of plastic parts by photopolymer jetting process. That is process where product is built directly from computer model by adding layers.</t>
  </si>
  <si>
    <t>3D tiskalnik ProJet 3510 SD - Fakulteta za strojništvo (uni-lj.si)</t>
  </si>
  <si>
    <t>Usposabljanje MR Luka Kastelic, Deepa Kareepadath Santhos, Vid Gostiša, doktorski študenti</t>
  </si>
  <si>
    <t xml:space="preserve">Sistem za analizo hitrih dogodkov pri prenosu toplote in snovi v vidnem in v infrardečem spektru
</t>
  </si>
  <si>
    <t>System for the analysis of fast heat and mass transfer events in visible and infrared spectrum</t>
  </si>
  <si>
    <t>Preko spletnega ali telefonskega kontakta z Laboratorijem za toplotno tehniku FS UL je oprema skupaj z operaterjem razpoložljiva z najavo vsaj  3 dni pred snemanjem. Kontakt: iztok.golobic@fs.uni-lj.si</t>
  </si>
  <si>
    <t>Via e-mail or phone contact  with Laboratory for thermal technology Faculty of Mechanical Engineering University of Ljubljana  the equipment is available together with the operator. The reservation is needed at least 3 days before. Contact: iztok.golobic@fs.uni-lj.si</t>
  </si>
  <si>
    <t>Spremljanje hitrih dogodkov prenosa toplote in snovi v vidnem in v infrardečem spektru v laboratorijskem, industrijskem in naravnem okolju. V vidnem spektru lahko uporabimo mikroskop. Za Joulovo gretje je na razpolago 1000 A DC usmernik.</t>
  </si>
  <si>
    <t xml:space="preserve">Observation of fast events during heat and mass transfer processes in visual and infrared spectrum for laboratory purposes, industrial applications and in a natural environment. For visual observations the microscope could be used as well. 1000 Amp DC power supply is used for Joule heating. </t>
  </si>
  <si>
    <t>Sistem za analizo hitrih dogodkov pri prenosu toplote in snovi v infrardečem spektru - Fakulteta za strojništvo (uni-lj.si)</t>
  </si>
  <si>
    <t>Vrstični elektronski mikroskop (SEM) - z delovanjem pri nizkem vakuumu (LV-SEM) in EDS analizatorjem, z možnostjo analize z oljem kontaminiranih in neprevodnih vzorcev</t>
  </si>
  <si>
    <t xml:space="preserve">Scanning Electron Microscope (SEM) with  low vacuum mode (LV-SEM) and EDS analyzer, also for analyzing with oil contaminated or non-conductive samples      </t>
  </si>
  <si>
    <t xml:space="preserve">Oprema je dostopna v laboratoriju TINT. S predhodno najavo vsaj en teden pred izvedbo analiz,  je oprema skupaj z operaterjem razpoložljiva vsem fakultetnim in zunanjim partnerjem laboratorija TINT. Kontakt: mitjan.kalin@tint.fs.uni-lj.si   </t>
  </si>
  <si>
    <t xml:space="preserve">Equipment is available in the Laboratory TINT for faculty staff and other laboratory partners. Reservation of the eqipment and a qualified member of the research group is mandatory at least one week in advance. Contact: mitjan.kalin@tint.fs.uni-lj.si     </t>
  </si>
  <si>
    <t xml:space="preserve">Oprema je namenjena izvedbi površinskih analiz (ugotavljanje obrabnih mehanizmov, stanja površin in kemijske sestave vzorcev) na vseh tipih vzorcev (električno prevodnih in neprevodnih) pri povečavah od 5x do 300.000x. Delovanje v režimu nizkega vakuuma omogoča tudi  izvedbo analiz z oljem kontaminiranih vzorcih. </t>
  </si>
  <si>
    <t>Equipment allows a performance of surface analyses (identification of wear mechanisms, surface's conditions and chemical composition of spacimens) for all types of specimens (electrically conductive and non-conductive) at magnifications 5x-300.000x. Low vacuum mode also enables to perform analyses on samples contaminated with oil.</t>
  </si>
  <si>
    <t>Vrstični elektronski mikroskop (SEM) - z delovanjem pri nizkem vakuumu (LV-SEM) in EDS analizatorjem, z možnostjo analize z oljem kontaminiranih in neprevodnih vzorcev - Fakulteta za strojništvo (uni-lj.si)</t>
  </si>
  <si>
    <t xml:space="preserve">Optični brezkontaktni 3D mikroskop
</t>
  </si>
  <si>
    <t>Optical contactless
3D microscope</t>
  </si>
  <si>
    <t>Oprema je dostopna po predhodnem 
dogovoru s predstojnikom katerdre
za management obdelovalnih tehnologij,
Fakulteta za strojništvo, Univeza v Ljubljani. Kontakt: franci.pusavec@fs.uni-lj.si</t>
  </si>
  <si>
    <t>The equipment is available based on the agreement with the head of Department for management of manufacturing technologies. Contact: franci.pusavec@fs.uni-lj.si</t>
  </si>
  <si>
    <t>Naprava je namenjena za zajem in 
karakterizacije topografije (3D) površin,
vključno z evalvacijo karakteristik
površin (hrapavost, valovitost, radiji, itd.). Naprava omogoča zajem in diagnostiko na makro in mikro nivoju, z negotovostjo do nano območja.</t>
  </si>
  <si>
    <t>The equipment is used for grab
and characterization of the surface
topology (3D), including the evaluation
of characteristics (roughness, waviness, radius, etc.). The device offers grabbing and diagnostics on macro and micro level, with the uncertainty down to nano range.</t>
  </si>
  <si>
    <t>Optični brezkontaktni 3D mikroskop - Fakulteta za strojništvo (uni-lj.si)</t>
  </si>
  <si>
    <t xml:space="preserve">Usposabljanje doktorski študij  MR Luka Kastelic, Deepa Kareepadath Santhos, Vid Gostiša, Mark Porenta, doktorski študenti  </t>
  </si>
  <si>
    <t xml:space="preserve">Visokoločljiva hitra kamera za raziskave laserskih procesov, kavitacije in deformacij
</t>
  </si>
  <si>
    <t>Highresolution and highspeed camera for research of laser processes, cavitation and deformation</t>
  </si>
  <si>
    <t>Dostop do opreme je v domeni laboratorijev LASTEH, FOLAS, LADISK in LVTS. Kontakt janko.slavic@fs.uni-lj.si</t>
  </si>
  <si>
    <t>Access to equipment is in the domain of laboratories LASTEH, FOLAS, LADISK and LVTS. Contact: janko.slavic@fs.uni-lj.si</t>
  </si>
  <si>
    <t>Kamera je namenjena vizualizaciji ekstremno hitrih pojavov. Hitrost snemanja: do 20000 slik/sek pri polni ločljivosti in do 2.000.000 slik/s pri zmanjšani ločljivosti. Polna ločljivost: 1024x1024 točk.</t>
  </si>
  <si>
    <t>The camera is intended for visualization of extremely fast phenomena. Recording speed: up to 20,000 fps at full resolution and up to 2,000,000 fps at reduced resolution. Full resolution: 1024x1024 pixels.</t>
  </si>
  <si>
    <t>Visokoločljiva hitra kamera za raziskave laserskih procesov, kavitacije in deformacij - Fakulteta za strojništvo (uni-lj.si)</t>
  </si>
  <si>
    <t>Matija Jezeršek, Janko Slavič, Marko Hočevar  Rok Petkovšek</t>
  </si>
  <si>
    <t>Pikosekundni vlakenski laser s spremenljivo dolžino bliskov za optodinamske mikroobdelave</t>
  </si>
  <si>
    <t>Picosecond fibre laser with adjustable pulse duration for optodynamic microprocessing</t>
  </si>
  <si>
    <t>Dostop do opreme je v domeni laboratorija LASTEH. Kontakt: matija.jezersek@fs.uni-lj.si</t>
  </si>
  <si>
    <t>Access to equipment is in the domain of laboratory LASTEH. Contact: matija.jezersek@fs.uni-lj.si</t>
  </si>
  <si>
    <t>Kupljeni laserski izvor odpira nove možnosti naprednega procesiranja materialov. Zaradi kratkih laserskih bliskov (trajanje pod 10 ps) in relativno visoke povprečne moči (6 W) omogoča raziskave na področju napredne funkcionalizacije površin, izdelave mikroizvrtin brez toplotno vplivanega območja, mikro obdelave toplotno občutljivih materialov ter laserskega hladnega označevanja.</t>
  </si>
  <si>
    <r>
      <t>Purchased</t>
    </r>
    <r>
      <rPr>
        <sz val="10"/>
        <rFont val="Arial"/>
        <family val="2"/>
        <charset val="238"/>
      </rPr>
      <t xml:space="preserve"> laser source opens up new possibilities for advanced material processing. Due to short laser pulses (duration less than 10 ps) and a relatively high average power (6 W) allows research on advanced functionalization of surfaces, microdrilling, minimization of heat-affected zone, micro-processing of heat-sensitive materials, and cold laser marking.</t>
    </r>
  </si>
  <si>
    <t>Pikosekundni vlakenski laser s spremenljivo dolžino bliskov za optodinamske mikroobdelave - Fakulteta za strojništvo (uni-lj.si)</t>
  </si>
  <si>
    <t xml:space="preserve">XRD System za merjenje zaostalih napetosti in zaostalega avstenita 
</t>
  </si>
  <si>
    <t>XRD stress analysis system</t>
  </si>
  <si>
    <t>Naročilo na Katedro za tehnologijo materialov. Meritve izvede izučen operater.</t>
  </si>
  <si>
    <t>Direct order at Katedra za tehnologijo materialov (Materials technology). Measurements are performed by trained operator.</t>
  </si>
  <si>
    <t>Meritve zaostalih napetosti in zaostalega avstenita. Možnost elektrokemičnega odtapljanja material.</t>
  </si>
  <si>
    <t>Measurements of residual stresses and retained austenite. It is possible to perform electrochemical etching.</t>
  </si>
  <si>
    <t>XRD System za merjenje zaostalih napetosti in zaostalega avstenita - Fakulteta za strojništvo (uni-lj.si)</t>
  </si>
  <si>
    <t>asist. dr. A. Jeromen</t>
  </si>
  <si>
    <t>Digitalni optični mikroskop z zajemom topografije</t>
  </si>
  <si>
    <t>Digital optical microscope with capture of topography</t>
  </si>
  <si>
    <t>Dostop je mogoč po predhodnem dogovoru. Kontakt: andrej.jeromen@fs.uni-lj.si</t>
  </si>
  <si>
    <t>Access is possible upon prior arrangement. Contact: andrej.jeromen@fs.uni-lj.si</t>
  </si>
  <si>
    <t>Digitalni optični mikroskop je namenjen opazovanju in slikanju vzorcev s pomočjo vidne svetlobe. Omogoča razpon povečav 0,1-2000x, različne vrste osvetlitve ter nagib glave. 3D motorizacija mizice in programska oprema omogočata samodejno sestavljanje slik, 3D meritve vzorcev ter analizo velikosti delcev.</t>
  </si>
  <si>
    <t>The digital optical microscope is intended for observation and imaging of samples by means of visible light. It provides a magnification range of 0.1-2000x, different types of illumination, and tilting of the head. 3D motorized table and software allow automated image stitching, 3D sample measurements, and grain size analysis.</t>
  </si>
  <si>
    <t>Digitalni optični mikroskop z zajemom topografije - Fakulteta za strojništvo (uni-lj.si)</t>
  </si>
  <si>
    <t xml:space="preserve">P2-0241      P2-0266        P2-0248       P2-0270       </t>
  </si>
  <si>
    <t>Edvard Govekar Franci Pušavec  Niko Herakovič   Rok Petkovšek</t>
  </si>
  <si>
    <t>Damjan Klobčar  Tomaž Pepelnjak   Joško Valentinčič</t>
  </si>
  <si>
    <t>J7-4693</t>
  </si>
  <si>
    <r>
      <t xml:space="preserve">0782-014   </t>
    </r>
    <r>
      <rPr>
        <sz val="10"/>
        <rFont val="Arial"/>
        <family val="2"/>
      </rPr>
      <t xml:space="preserve">0782-015 </t>
    </r>
    <r>
      <rPr>
        <sz val="10"/>
        <rFont val="Arial"/>
        <family val="2"/>
        <charset val="238"/>
      </rPr>
      <t xml:space="preserve">  
</t>
    </r>
  </si>
  <si>
    <r>
      <t xml:space="preserve">prof. dr. M. Nagode /       </t>
    </r>
    <r>
      <rPr>
        <sz val="10"/>
        <rFont val="Arial"/>
        <family val="2"/>
      </rPr>
      <t>prof.dr. J. Klemenc</t>
    </r>
  </si>
  <si>
    <r>
      <t xml:space="preserve">13469  
</t>
    </r>
    <r>
      <rPr>
        <sz val="10"/>
        <rFont val="Arial"/>
        <family val="2"/>
      </rPr>
      <t>16334</t>
    </r>
  </si>
  <si>
    <t xml:space="preserve">Nadgradnja MTS 100 kN sistema z enoosnim 25 kN servo-pulzirnim preskuševališčem
</t>
  </si>
  <si>
    <r>
      <t xml:space="preserve">2016
2017 (nadgradnja 1)
2018 (nadgradnja 2 in 3)                 </t>
    </r>
    <r>
      <rPr>
        <sz val="11"/>
        <rFont val="Calibri"/>
        <family val="2"/>
        <scheme val="minor"/>
      </rPr>
      <t xml:space="preserve"> 2023 (nadgradnja 4)</t>
    </r>
  </si>
  <si>
    <t>Upgrade of the MTS 100 kN testing machine with the uniaxial 25 kN servo-pulsating testing machine</t>
  </si>
  <si>
    <t>Oprema se uporablja za lastne raziskave. Oprema je na voljo tudi za zunanje narocnike. Cena za storitve se za vsakega narocnika dogovori individualno glede na zahteve narocnika in potrebno opremo. Kontaktna oseba za izdelavo ponudbe je prof. Jernej Klemenc.</t>
  </si>
  <si>
    <t>The equipment is used for our R&amp;D. The equipment is also available for external clients. The quote is prepared individually according to requested service and equipment. Inquiries are handled by prof. Jernej Klemenc.</t>
  </si>
  <si>
    <t>Oprema omogoča izvajanje ločenih enoosnih natezno-tlačnih preizkusov gradiv do maksimalne sile +/-100 kN oz. +/-25 kN; statično (natezni test) ali dinamično (malociklično in velikociklično utrujanje). Oprema je pripravljena tudi za preizkuse pri povišanih temperaturah z uporabo temperaturnih komor.</t>
  </si>
  <si>
    <t>The equipment can be used to conduct separate uniaxial tensile-compression tests on material up to max. force +/- 100 kN and +/- 25 kN, respectively; static (tensile test) and dynamic (low cycle and high cycle fatigue tests). The equipment is ready for tests at high temperatures by using the temperature chambers.</t>
  </si>
  <si>
    <t>Nadgradnja MTS 100 kN sistema z enoosnim 25 kN servo-pulzirnim preskuševališčem - Fakulteta za strojništvo (uni-lj.si)</t>
  </si>
  <si>
    <t>10               20</t>
  </si>
  <si>
    <t>Jernej Klemenc</t>
  </si>
  <si>
    <t>Mikroskop na atomsko silo (atomic force microscope, AFM) z možnostjo kvantitativne analize mehanskih lastnosti inženirskih triboloških površin in mejnih filmov</t>
  </si>
  <si>
    <t>Atomic force microscope (AFM) with possibility of quantitative analysis of mechanical properties of tribological surfaces and boundary films</t>
  </si>
  <si>
    <t>Nova pridobitev laboratorija je mikroskop na atomsko silo (AFM) MFP 3D Origin, Asylum Research, Oxford Instruments. Ena izmed glavnih prednosti novega mikroskopa je možnost kvantitativnega vrednotenja mehanskih in triboloških lastnosti površin ter mejnih filmov, kot so elastičnost, dušenje, togost, trenje, disipacija energije, itd. Prav te lastnosti mejnih filmov imajo bistven pomen pri novejših triboloških študijah in omogočajo nov razvoj zelenih tehnologij mazanja, ki uporabljajo nove aditive in tvorijo filme, ki so običajno šibkejši, zato je kvantitativna primerjava med njimi ključnega pomena.</t>
  </si>
  <si>
    <t>We have recently purchased a new atomic force microscope (AFM) MFP 3D Origin, Asylum Research, Oxford Instruments. One of the main advantages of the new AFM is quantitative evaluation of the mechanical and tribological properties of surfaces and boundary films, such as for instance elasticity, damping, stiffness, friction, energy dissipation, etc. These properties of the boundary films are essential for newer tribological studies and allow for the new development of green lubrication technologies that use new additives and form films that are usually weaker, therefore quantitative comparison between them is crucial.</t>
  </si>
  <si>
    <t>Mikroskop na atomsko silo (atomic force microscope, AFM) z možnostjo kvantitativne analize mehanskih lastnosti inženirskih triboloških površin in mejnih filmov - Fakulteta za strojništvo (uni-lj.si)</t>
  </si>
  <si>
    <t>0782-009 </t>
  </si>
  <si>
    <t>prof. dr. A. Kitanovski</t>
  </si>
  <si>
    <t xml:space="preserve">Modularni raziskovalni hladilni sistem </t>
  </si>
  <si>
    <t>Modular research refrigerator system</t>
  </si>
  <si>
    <t>Oprema je na voljo po dogovoru z vodjo laboratorija. Opremo je možno najeti skupaj z operaterjem. Kontakt: andrej.kitanovski@fs.uni-lj.si</t>
  </si>
  <si>
    <t>Equipment is available by arrangement with the head of the laboratory. The equipment can be rented together with the operator. Contact: andrej.kitanovski@fs.uni-lj.si</t>
  </si>
  <si>
    <t>Ta sistem omogoča merjenje dinamičnih lastnosti parno-kompresijskih ciklov. Pri tem je možna enostavna menjava komponent, za namene parametričnih analiz.</t>
  </si>
  <si>
    <t>This system enables dynamic measurements of vapor-compression cycles. The components can be easily replaced to allow for parametric analyses.</t>
  </si>
  <si>
    <t>Modularni raziskovalni hladilni sistem - Fakulteta za strojništvo (uni-lj.si)</t>
  </si>
  <si>
    <t>Andrej Kitanovski</t>
  </si>
  <si>
    <t>0782-033</t>
  </si>
  <si>
    <t>P2-0422 </t>
  </si>
  <si>
    <t>prof. dr. M. Dular</t>
  </si>
  <si>
    <t>Stereo vizualizacijski sistem za analizo visokofrekvenčnih pojavov s področja dinamike tekočin</t>
  </si>
  <si>
    <t>Stereo visualization system for analysis of high frequency phenomena in fluid dynamics</t>
  </si>
  <si>
    <t>Sistem se nahaja v stari stavbi v sobi S/I-60b.Telefonska številka sobe je 723. Sistem je potrebno rezervirati najmanj en teden prej pri ales.malnersic@fs.uni-lj.si.</t>
  </si>
  <si>
    <t>System is located in old building in room S/I-60b. Telepohone number of the room is 723. System can be reserved at least one week prior with ales.malnersic@fs.uni-lj.si.</t>
  </si>
  <si>
    <t>Sistem sestavljati dve hitri kameri Photron Mini UX100. Ena je monokromatska, druga pa barvna. Programska oprema je brezplačna in je dosegljiva na strani proizvajalca.</t>
  </si>
  <si>
    <t>The system consists of two high-speed Photron Mini UX100 cameras. One is monochromatic and the other is color. The software is free of charge and is available on the manufacturer's site.</t>
  </si>
  <si>
    <t>Stereo vizualizacijski sistem za analizo visokofrekvenčnih pojavov s področja dinamike tekočin - Fakulteta za strojništvo (uni-lj.si)</t>
  </si>
  <si>
    <t>Matevž Dular</t>
  </si>
  <si>
    <t>Marko Hočevar, Matevž Dular</t>
  </si>
  <si>
    <t>CABUM</t>
  </si>
  <si>
    <t>Vlakenski laser visokih moči z nadzorom in upravljanjem procesnih parametrov v realnem času</t>
  </si>
  <si>
    <t>High-power fiber laser with real-time control of process parameters</t>
  </si>
  <si>
    <t>Oprema je dostopna v laboratoriju LASTEH po predhodnem dogovoru s skrbnikom opreme. Kontakt: matija.jezersek@fs.uni-lj.si</t>
  </si>
  <si>
    <t>Equipment is available in the laboratory LASTEH by prior arrangement with the administrator of the equipment. Contact: matija.jezersek@fs.uni-lj.si</t>
  </si>
  <si>
    <t>Laser je namenjen raziskavam laserskih obdelovalnih procesov, kjer se zahteva visoka kontinuirna moč do 3 kW in sprotna kontrola parametrov.</t>
  </si>
  <si>
    <t>The laser is intended for research of laser machining processes, where high continuous power up to 3 kW and real-time control are required.</t>
  </si>
  <si>
    <t>Vlakenski laser visokih moči z nadzorom in upravljanjem procesnih parametrov v realnem času - Fakulteta za strojništvo (uni-lj.si)</t>
  </si>
  <si>
    <t>0782-031</t>
  </si>
  <si>
    <t>izr. prof. dr. J. Kutin</t>
  </si>
  <si>
    <t>Laserski Dopplerjev merilni sistem za merjenje hitrosti zraka</t>
  </si>
  <si>
    <t>Laser DSoppler Anemometer</t>
  </si>
  <si>
    <t>Oprema je na voljo po dogovoru z vodjo laboratorija. Opremo je možno najeti skupaj z operaterjem. Kontakt: joze.kutin@fs.uni-lj.si.</t>
  </si>
  <si>
    <t>Equipment is available by arrangement with the head of the laboratory. The equipment can be rented only with the operator. Contact: joze.kutin@fs.uni-lj.si.</t>
  </si>
  <si>
    <t xml:space="preserve">Merilni sistem je sestavljen iz dvo-komponentnega LDA merilnika, pozicionirnega sistema in pripadajoče programske opreme. Merilni sistem omogoča merjenje hitrosti zraka v vetrovniku z zaprto merilno sekcijo. Laserski merilnik je moči 150 mW. </t>
  </si>
  <si>
    <t>The measuring equipment consists of two-component LDA, traverse system and software. It enables measurements of air velocity in  the  wind tunnel with closed measuring section. LDA probe power is 150 mW.</t>
  </si>
  <si>
    <t>Laserski Dopplerjev merilni sistem za merjenje hitrosti zraka - Fakulteta za strojništvo (uni-lj.si)</t>
  </si>
  <si>
    <t>Akreditirana meroslovna analiza</t>
  </si>
  <si>
    <t>Jože Kutin</t>
  </si>
  <si>
    <t>Naprava za merjenje koncentracije števila delcev v izpušnih plinih vozil v realnem prometnem toku</t>
  </si>
  <si>
    <t>Real-time measurement system for engine exhaust solid particle number concentration</t>
  </si>
  <si>
    <t>Dostop do opreme imajo sodelavci Laboratorija za motorje z notranjim zgorevanjem in elektromobilnost (LICeM) ter ostale strokovno usposobljene osebe ob predhodnem dogovoru z vodjo LICeM. Naprava je shranjena v zakljenjenem in ustrezno varovanjem prostoru.</t>
  </si>
  <si>
    <t>Members of the Laboratory for Internal Combustion Engines and Electromobility (LICeM) and other professionally qualified persons have access to the equipment upon prior agreement with the LICeM leader. The device is stored in a locked and properly secured area.</t>
  </si>
  <si>
    <t>Naprava za merjenje koncentracije števila delcev je naprava za neprekinjeno merjenje števila delcev v vzorcu aerosola, zajetega iz izpušne cevi. Ta naprava je optimizirana za opravljanje izpustov na motorjih z notranjim zgorevanjem v realnem prometnem toku.</t>
  </si>
  <si>
    <t>The particle counter is a continuous particle measurement device which measures the total number of particles present in an aerosol sample, taken from an engine exhaust system. This device is optimized for measurements of internal combustion engines in realworld conditions.</t>
  </si>
  <si>
    <t>Naprava za merjenje koncentracije števila delcev v izpušnih plinih vozil v realnem prometnem toku - Fakulteta za strojništvo (uni-lj.si)</t>
  </si>
  <si>
    <t>4, 32, 46</t>
  </si>
  <si>
    <t>Usposabljanje MR Žiga Rose</t>
  </si>
  <si>
    <t>Visoko prilagodljiv laserski obdelovalni sistem</t>
  </si>
  <si>
    <t>Highly adaptable laser processing system</t>
  </si>
  <si>
    <t>Oprema omogoča preizkušanje novih in obstoječih laserskih virov za aplikacije procesiranja materialov.</t>
  </si>
  <si>
    <t xml:space="preserve">The equipment serves as a test stand for new and existing laser sources for the application of material processing. </t>
  </si>
  <si>
    <t>Visoko prilagodljiv laserski obdelovalni sistem - Fakulteta za strojništvo (uni-lj.si)</t>
  </si>
  <si>
    <t xml:space="preserve">doc. dr. L. Slemenik Perše  </t>
  </si>
  <si>
    <t>Reometrski sistem</t>
  </si>
  <si>
    <t>Modular compact rheometer</t>
  </si>
  <si>
    <t>Dostop do opreme je možen preko skrbnika. Kontakt: lidija.slemenik.perse@fs.uni-lj.si</t>
  </si>
  <si>
    <t>Access to the equipment is possible through the administrator. Contact: lidija.slemenik.perse@fs.uni-lj.si</t>
  </si>
  <si>
    <t xml:space="preserve">Karakterizacija  tekočih, poltrdnih in trdnih materialov; določitev obnašanja materialov pod vplivom zunanje obremenitve </t>
  </si>
  <si>
    <t>Characterization of liquid, semi-solid and solid materials; determination of materials behaviour under external load</t>
  </si>
  <si>
    <t>Reometrski sistem - Fakulteta za strojništvo (uni-lj.si)</t>
  </si>
  <si>
    <t>L2-3172</t>
  </si>
  <si>
    <t>Miroslav Halilovič</t>
  </si>
  <si>
    <t>izr. prof. dr. F.  Majdič</t>
  </si>
  <si>
    <t>Diagnostična oprema za hidravlično olje</t>
  </si>
  <si>
    <t>Diagnostic equipment for hydraulic oil</t>
  </si>
  <si>
    <t>Oprema je dostopna v laboratoriju in je na razpolago večim souporabnikom pod nadzorom usposobljenega člana raziskovalne skupine. Kontakt: franc.majdic@fs.uni-lj.si</t>
  </si>
  <si>
    <t>The equipment is available in the laboratory and is available to several users under the supervision of a qualified member of the research group. Contact: franc.majdic@fs.uni-lj.si</t>
  </si>
  <si>
    <t>Oprema je namenjena diagnostiki hidravličnega olja (čistoča).</t>
  </si>
  <si>
    <t>Equipment is used for diagnostics of hydraulic oil (cleanliness).</t>
  </si>
  <si>
    <t>Diagnostična oprema za hidravlično olje - Fakulteta za strojništvo (uni-lj.si)</t>
  </si>
  <si>
    <t>Pedagoški proces, ind.</t>
  </si>
  <si>
    <t>prof. dr. F. Pušavec</t>
  </si>
  <si>
    <t>Visoko-tog, visoko-precizen in visoko-hitrostni vertikalni obdelovalni center s 5 simultanimi obdelovalnimi osmi</t>
  </si>
  <si>
    <t>High-rigidity, high-precision and high-speed productive CNC center with 5 machining axis</t>
  </si>
  <si>
    <t>Dostop se skoordinira z vodjem laboratorija za odrezavnaje: franci.pusavec@fs.uni-lj.si</t>
  </si>
  <si>
    <t xml:space="preserve">For availability should be arranged with the head of the Laboratory for machining: franci.pusavec@fs.uni-lj.si </t>
  </si>
  <si>
    <t>Obdelovlani center je namenjen za raziskave na področju procesa frezanja</t>
  </si>
  <si>
    <t>Machining center is planned to be used for research purposes related to milling processes</t>
  </si>
  <si>
    <t>Visoko-tog, visoko-precizen in visoko-hitrostni vertikalni obdelovalni center s 5 simultanimi obdelovalnimi osmi - Fakulteta za strojništvo (uni-lj.si)</t>
  </si>
  <si>
    <t xml:space="preserve">Usposabljanje doktorski študij  MR Matjaž Kernn, Luka Kastelic, Mark Porenta, doktorski študenti  </t>
  </si>
  <si>
    <t>0782-018</t>
  </si>
  <si>
    <t>P2-0109</t>
  </si>
  <si>
    <t>izr. prof. dr. R.  Kunc</t>
  </si>
  <si>
    <t>Preizkuševališče Virtual</t>
  </si>
  <si>
    <t>Sled test device VIRTUAL</t>
  </si>
  <si>
    <t>Potencialni uporabniki naj za informacije v zvezi z razpoložljivostjo, tahtevami in podporo pri uporabi preizkuševališča kontaktirajo odgovorno osebo na oddelku.</t>
  </si>
  <si>
    <t xml:space="preserve">Potential users should contact the person in charge of the department to be provided with further information regarding availability, requirements and support in using the sled test device. </t>
  </si>
  <si>
    <t xml:space="preserve">Preizkuševališče VIRTUAL je zasnovano za generiranje nadzorovanih pospeškov vozil udeleženih v urbanem prometu. Linearno pomična platforma ima največji pospešek 0.7 g in hod 5 m. Preizkuševališče dopušča uporabo dodatne merilne opreme za meritve dinamičnega odziva človeškega telesa v pogojih, kakršnim so izpostavljeni potniki v vozilih. </t>
  </si>
  <si>
    <t xml:space="preserve">Sled test device VIRTUAL is designed for generating controlled accelerations of vehicles in urban traffic. Linear moving platform has 0.7 g max. acceleration and 5 m max. stroke. The device enables installing additional equipment for measuring human body dynamic response under conditions of vehicle occupant loading.  </t>
  </si>
  <si>
    <t>Preizkuševališče Virtual - Fakulteta za strojništvo (uni-lj.si)</t>
  </si>
  <si>
    <t>Robert Kunc</t>
  </si>
  <si>
    <t>VIRTUAL</t>
  </si>
  <si>
    <t>Simon Krašna</t>
  </si>
  <si>
    <t>0782-020</t>
  </si>
  <si>
    <t>doc. dr. R. Vrabič</t>
  </si>
  <si>
    <t>Kibernetsko-fizični obdelovalni sistem</t>
  </si>
  <si>
    <t>Cyber-physical milling system</t>
  </si>
  <si>
    <t>Za dostop je kontaktna oseba dr. Rok Vrabič, telefonsko 01 4771 753 ali po e-pošti (rok.vrabic@fs.uni-lj.si). Čas dostopa po dogovoru.</t>
  </si>
  <si>
    <t>Contact person is dr. Rok Vrabič, either by phone (00 386 1 4771 753) or by email (rok.vrabic@fs.uni-lj.si). Access details arranged on individual request basis.</t>
  </si>
  <si>
    <t>Oprema je CNC obdelovalni center Cincinnati Milacron, na katerem je bila narejena nadgradnja (retrofit) z najsodobnejšimi pogoni in krmilniki. Oprema omogoča raziskave industrijskega interneta stvari, kibernetsko-fizičnih sistemov, digitalnih dvojčkov in vzdrževanja po stanju.</t>
  </si>
  <si>
    <t>The equipment is a CNC milling centre Cincinnati Milacron, retrofitted with state-of-the-art drives and controllers. The equipment can be used for research of Industrial Internet of Things, Cyber-Physical Systems, Digital Twins, and predictive maintenance.</t>
  </si>
  <si>
    <t>K-6936</t>
  </si>
  <si>
    <t>Kibernetsko-fizični obdelovalni sistem - Fakulteta za strojništvo (uni-lj.si)</t>
  </si>
  <si>
    <t>Polirni stroj Ecoflow 80 AFC</t>
  </si>
  <si>
    <t>Polishing machine tool - AFM Ecoflow 80 AFC</t>
  </si>
  <si>
    <t>Polirni stroj je namenjen za raziskave na širšem področju izboljševanju integritete površin.</t>
  </si>
  <si>
    <t>Polishing machine is planned to be used for research purposes related general surface integrity improvements.</t>
  </si>
  <si>
    <t>Polirni stroj Ecoflow 80 AFC - Fakulteta za strojništvo (uni-lj.si)</t>
  </si>
  <si>
    <t>Elektrodinamični stresalnik s kontrolerjem za nadzor ne-Gaussovih processov</t>
  </si>
  <si>
    <t>Electrodynamic shaker with non-Gaussian excitation control</t>
  </si>
  <si>
    <t>Pospešeni vibracijski test. Raziskave vibracijskega utrujanja.</t>
  </si>
  <si>
    <t>Accelerated vibration tests. Research on vibration fatigue.</t>
  </si>
  <si>
    <t>Elektrodinamični stresalnik s kontrolerjem za nadzor ne-Gaussovih processov - Fakulteta za strojništvo (uni-lj.si)</t>
  </si>
  <si>
    <t>Janko Slavič</t>
  </si>
  <si>
    <t>0782-006</t>
  </si>
  <si>
    <t>izr. prof. dr. M. Halilovič</t>
  </si>
  <si>
    <t>Merilni sistem za 360° merjenje deformacij površin objektov na podlagi korelacije digitalnih slik</t>
  </si>
  <si>
    <t>Full-field strain measuring system based on digital image correlation for 360° view</t>
  </si>
  <si>
    <t>Dostop do opreme je možen po dogovoru s skrbnikom.</t>
  </si>
  <si>
    <t>Access to equippment must be agreed with supervisor of the equipment.</t>
  </si>
  <si>
    <t>Optični merilni sistem je namenjen zajemu deformacijskega polja med obremenjevanjem v 360° pogledu, kar je primerno za karakterizacijo mehanskih lastnosti materialov.</t>
  </si>
  <si>
    <t>The optical measuring system is aimed to acquire the deformation field during loading in a 360° view, which is suitable for characterizing the mechanical properties of materials.</t>
  </si>
  <si>
    <t>Merilni sistem za 360° merjenje deformacij površin objektov na podlagi korelacije digitalnih slik - Fakulteta za strojništvo (uni-lj.si)</t>
  </si>
  <si>
    <t>prof. dr. R.  Šturm</t>
  </si>
  <si>
    <t>VH1202 – Stacionarni merilec trdote</t>
  </si>
  <si>
    <t>Vickers Hardness tester</t>
  </si>
  <si>
    <t>Dostop do opreme je možen po dogovoru s skrbnikom (vloga - ponudba - izvedba).</t>
  </si>
  <si>
    <t>Access to equippment must be agreed with supervisor of the equipment (application - offer-  execution).</t>
  </si>
  <si>
    <t>Merjenje trdote: HV, HK.</t>
  </si>
  <si>
    <t>Hardness measurements: HV, HK.</t>
  </si>
  <si>
    <t>VH1202 – Stacionarni merilec trdote - Fakulteta za strojništvo (uni-lj.si)</t>
  </si>
  <si>
    <t>Modularni raziskovalni sistem za analizo mikrofluidnih toplotnih stikal</t>
  </si>
  <si>
    <t>Modular system for research and analysis of microfluidic thermal switches</t>
  </si>
  <si>
    <t xml:space="preserve">Za dostop do opreme je potrebno najmanj 1 mesec pred potentialno rabo kontaktirati skrbnika opreme na email: andrej.kitanovski@fs.uni-lj.si ter cc (darja.jelocnik@fs.uni-lj.si). </t>
  </si>
  <si>
    <t xml:space="preserve">To access the equipment it is necessary to send and email at least one month before the potential use, to the following email: andrej.kitanovski@fs.uni-lj.si ter cc (darja.jelocnik@fs.uni-lj.si). </t>
  </si>
  <si>
    <t>Oprema se lahko uporablja za preverjanje zasnove površin z mikro-fluidnim sistemo in oceno nadzora nad omočenjem in ter navezujočih se lastnosti takšne površine.</t>
  </si>
  <si>
    <t>The equipment can be used in verification of the design of microfluid surfaces and the cevaluation of the wetting control and properties of such a surface.</t>
  </si>
  <si>
    <t>Modularni raziskovalni sistem za analizo mikrofluidnih toplotnih stikal - Fakulteta za strojništvo (uni-lj.si)</t>
  </si>
  <si>
    <t>SUPERCOOL</t>
  </si>
  <si>
    <t>Jaka Tušek</t>
  </si>
  <si>
    <t>Naprava za merjenje trenja in 3D porazdelitve debelin elasto-hidrodinamičnih filmov v mikrometrskem območju</t>
  </si>
  <si>
    <t>Device for measurement of ultra-thin lubricating film and friction in elasto-hydrodynamic contact</t>
  </si>
  <si>
    <t xml:space="preserve">Equipment is available in the Laboratory TINT for faculty staff and other laboratory partners. Reservation of the eqipment and a qualified member of the research group is mandatory at least one week in advance. Contact: mitjan.kalin@tint.fs.uni-lj.si   </t>
  </si>
  <si>
    <t>Merjenje trenja in debeline mazalnega filma v elastohidrodinamičnem kontaktu.</t>
  </si>
  <si>
    <t>Measurement of friction and lubricating film in the electrohydrodynamic contacts.</t>
  </si>
  <si>
    <t>Naprava za merjenje trenja in 3D porazdelitve debelin elasto-hidrodinamičnih filmov v mikrometrskem območju - Fakulteta za strojništvo (uni-lj.si)</t>
  </si>
  <si>
    <t>Pametni sistem nadzora izdelovalnega procesa, ki združuje podsisteme: diagnostično orodje odrezovalnega procesa, sistem diagnostike obremenitev obdelovalnega stroja, merilni sistem dimenzijske natančnosti končnih izdelkov s povratno zanko na odrezovalni/obdelovalni proces, ter fluorescenčna kamera za diagnostiko čistosti izdelkov</t>
  </si>
  <si>
    <t>Smart system for control of production process that combines following subsystems: machining process diagnostic tool, system for tracking the  machine tool loads, measurement system of produced aprts with feedback to the production/machining process, and fluorescence camera for cleanliness evaluation</t>
  </si>
  <si>
    <t>Oprema je dostopna po predhodnem 
dogovoru s predstojnikom katerdre
za management obdelovalnih tehnologij,
Fakultetaza strojništvo, Univeza v Ljubljani.</t>
  </si>
  <si>
    <t>The equipment is available based
on the agreement with the head
of Department for management
of manufacturing technologies</t>
  </si>
  <si>
    <t>Naprava je prigrajena na obdelovalni center Doosan NX6500 (razen kamere, ki je lahko širše uporabna) in je namenjena za sprotno in celostno spremljanje izdelovalnega procesa, stroja in izdelka, vključno s povratno zanko.</t>
  </si>
  <si>
    <t>Device is installed on the machining center Doosan NX6500 (in case of camere it can be used also for other more general applications), and is used for inline and complete monitoring of manufacturing process, machine tool and product, including the feedback loop.</t>
  </si>
  <si>
    <t>Pametni sistem nadzora izdelovalnega procesa - Fakulteta za strojništvo (uni-lj.si)</t>
  </si>
  <si>
    <t xml:space="preserve">Usposabljanje doktorski študij  MR - Luka Kastelic, Deepa Kareepadath Santhos, Vid Gostiša, Mark Porenta, doktorski študenti  </t>
  </si>
  <si>
    <t>0782-041</t>
  </si>
  <si>
    <t>prof. dr. P. Podržaj</t>
  </si>
  <si>
    <t>Oprema za raziskave distribuiranega vodenja naprednih proizvodnih sistemov</t>
  </si>
  <si>
    <t>Equipment for research of distributed control of advanced production systems</t>
  </si>
  <si>
    <t>Po  dogovoru s predstojnikom laboratorija.</t>
  </si>
  <si>
    <t>By prior agreement with the head of the lab.</t>
  </si>
  <si>
    <t>Oprema je skupek elementov (dva industrijska robota, mobilni robot, PLK, industrijski računalnik in več nadzornih kamer), ki omogočajo raziskave distribuiranega vodenja naprednih proizvodnih sistemov.</t>
  </si>
  <si>
    <t>The equipment is a set of elements (two industrial robots, mobile robot, PLC, industrial computer and several monitoring cameras)which enable the research of a distributed control of advanced production systems.</t>
  </si>
  <si>
    <t>Oprema za raziskave distribuiranega vodenja naprednih proizvodnih sistemov - Fakulteta za strojništvo (uni-lj.si)</t>
  </si>
  <si>
    <t>Primož Podržaj</t>
  </si>
  <si>
    <t>Multifunkcionalni merilni sistem za določanje časovno in frekvenčno odvisnih mehanskih lastnosti polimerov in kompozitov</t>
  </si>
  <si>
    <t>Multifunctional measuring system for determination of time and frequency dependent mechanical properties of polymers and composites</t>
  </si>
  <si>
    <t>Karakterizacija  tekočih, poltrdnih in trdnih materialov; določitev mehanskih lastnosti različnih materialov pod vplivom zunanje obremenitve.</t>
  </si>
  <si>
    <t>Characterization of liquid, semi-solid and solid materials; determination of mechanical properties of materials under external load.</t>
  </si>
  <si>
    <t>Multifunkcionalni merilni sistem za določanje časovno in frekvenčno odvisnih mehanskih lastnosti polimerov in kompozitov - Fakulteta za strojništvo (uni-lj.si)</t>
  </si>
  <si>
    <t>Sistem za spremljanje nestacionarnih procesov pri prenosu toplote in snovi z infrardečo hitrotekočo kamero</t>
  </si>
  <si>
    <t>System for observation of transient heat and mass transfer phenomena</t>
  </si>
  <si>
    <t>Dostop do opreme je možen s predhodno najavo pri skrbniku opreme. Glede konfiguracije opreme je potreben dogovor vsaj 1 teden pred izvedbo meritev oz. dostopa. Med uporabo mora biti prisoten skrbnik oz. pooblaščena oseba, ki tudi rokuje s sistemom. Oprema se uporablja v dvournih časovnih blokih med 7.00-17.00.</t>
  </si>
  <si>
    <t>Access to the equipment is possible through prior notice to the equipment administrator. Configuration of the equipment needs to be agreed upon at least 1 week before performing measurements/accessing the equipment. During the equipment usage, the administrator or another authorized person needs to be present and also serves as the equipment operator. The equipment can be used in 2 hour blocks between 7.00 and 17.00.</t>
  </si>
  <si>
    <t>Oprema je namenjena spremljanju pojavov na področju prenosa toplote in snovi s poudarkom na fenomenih fazne spremembe. Poudarek je na visokohitrostnem spremljanju nestacionarnih pojavov z visoko krajevno resolucijo. Glede na fizikalni mehanizem opazovanja je potrebno prilagoditi zasnovo eksperimenta oz. konfiguracijo opazovanega pojava, kar je potrebno uskladiti s skrbnikom sistema.</t>
  </si>
  <si>
    <t>The equipment is intended for observation of phenomena in the field of heat and mass transfer with an emphasis on the phase-change phenomena. The emphasis is on high-speed monitoring of transient phenomena with high spatial resolution. According to the physical mechanism of observation, it is necessary to adjust the design of the experiment and the configuration of the observed phenomenon, which needs to be coordinated with the system administrator.</t>
  </si>
  <si>
    <t>Sistem za spremljanje nestacionarnih procesov pri prenosu toplote in snovi z infrardečo hitrotekočo kamero - Fakulteta za strojništvo (uni-lj.si)</t>
  </si>
  <si>
    <t>3        3      3</t>
  </si>
  <si>
    <t>3     4      4</t>
  </si>
  <si>
    <t>3       1        7</t>
  </si>
  <si>
    <t>doc. dr. V. Agrež</t>
  </si>
  <si>
    <t xml:space="preserve">Laserski sistem za raziskave dielektričnega preboja v vodi </t>
  </si>
  <si>
    <t>Laser system for dielectric breakdown research</t>
  </si>
  <si>
    <t>Access to the equipment is in the domain of the head of the laboratory. Contact rok.petkovsek@fs.uni-lj.si</t>
  </si>
  <si>
    <t>Oprema omogoča raziskave dielektričnega preboja v vodi in spremljajoče kavitacije.</t>
  </si>
  <si>
    <t>The equipment serves for conducting research on dielectric breakdown in water and accompanying cavitation.</t>
  </si>
  <si>
    <t>Laserski sistem za raziskave dielektričnega preboja v vodi - Fakulteta za strojništvo (uni-lj.si)</t>
  </si>
  <si>
    <t>izr. prof. dr. D. Klobčar</t>
  </si>
  <si>
    <t>Oprema za nadgradnjo robotskega sistema v napredni 3D tiskalnik kovin</t>
  </si>
  <si>
    <t>2021 nadgradnja 2022</t>
  </si>
  <si>
    <t>Quipment for upgrading robotic system into advanced 3D metal printer</t>
  </si>
  <si>
    <t xml:space="preserve">Dostop do opreme je mogoč s kontaktom na naslednji e-mail: lavarlab@fs.uni-lj.si. Za uporabo opreme je potreben izkušen operater. </t>
  </si>
  <si>
    <t>Access to the equipment is possible by contacting the following e-mail: lavarlab@fs.uni-lj.si. An experienced operator is required to operate the equipment.</t>
  </si>
  <si>
    <t>Oprema je namenjena 3D oblikovnemu obločnemu navarjanju z žico, toplotni obdelavi izdelkov, ter obdelavi podatkov.</t>
  </si>
  <si>
    <t>The equipment is intended for Wire Arc Additive Manufacturing, heat treatment of materials, and data processing.</t>
  </si>
  <si>
    <t>Oprema za nadgradnjo robotskega sistema v napredni 3D tiskalnik kovin - Fakulteta za strojništvo (uni-lj.si)</t>
  </si>
  <si>
    <t>6        1</t>
  </si>
  <si>
    <t>3     4</t>
  </si>
  <si>
    <t>4        1</t>
  </si>
  <si>
    <t>46        38</t>
  </si>
  <si>
    <t>155, 66</t>
  </si>
  <si>
    <t xml:space="preserve">Damjan Klobčar </t>
  </si>
  <si>
    <t>Usposabljanje MR Mirza Imširovič in doktorski študenti</t>
  </si>
  <si>
    <t xml:space="preserve">prof. dr. E. Govekar /       asist. dr. A. Jeromen </t>
  </si>
  <si>
    <t xml:space="preserve">8782      20270 </t>
  </si>
  <si>
    <t xml:space="preserve">System for 3D printing by selective laser melting of metal powder  </t>
  </si>
  <si>
    <t>Po predhodnem dogovoru na naslov edvard.govekar@fs.uni-lj.si. Brez posebnih časovnih omejitev.</t>
  </si>
  <si>
    <t>By contact in advance to edvard.govekar@fs.uni-lj.si. No specific time constraints.</t>
  </si>
  <si>
    <t>Sistem je namenjen 3D tiskanju kosov do velikosti 300x300x300 mm3 s tehnologijo SLM iz naslednjih kovinskih materialov: nerjavno jeklo 316L (1.4404), orodno jeklo MS1 (1.2709), aluminijeva zlitina AlSi10Mg (3.2381) in titanova zlitina Ti6Al4V (3.7165). Sistem dopolnjuje namenska programska oprema za optimizacijo parametrov 3D tiskanja.</t>
  </si>
  <si>
    <t>The system is used for 3D printing objects up to a size of 300x300x300 mm3 using SLM technology and the following metallic materials: 316L stainless steel (1.4404), MS1 tool steel (1.2709), AlSi10Mg aluminum alloy (3.2381) and Ti6Al4V titanium alloy (3.7165). The system is complemented by specialized software for optimization of 3D printing parameters.</t>
  </si>
  <si>
    <t>Sistem za 3D tisk s selektivnim laserskim pretaljevanjem kovinskega prahu - Fakulteta za strojništvo (uni-lj.si)</t>
  </si>
  <si>
    <t xml:space="preserve">Edvard Govekar </t>
  </si>
  <si>
    <t xml:space="preserve">Sistem za raziskave in analizo NIR in SWIR vlakenskih laserjev </t>
  </si>
  <si>
    <t>System for research and analysis of NIR and SWIR fiber lasers</t>
  </si>
  <si>
    <t>Raziskovalna oprema predstavlja testno razvojne zmogljivosti za nove tipe vlakenski laserjev visokih moči, v območju NIR in SWIR valovnih dolžin. Omogoča analizo vpliva, ki ga imajo posamezne laserske komponente na časovno in prostorsko obliko laserskega žarka.</t>
  </si>
  <si>
    <t>The research equipment represents test development capabilities for new types of high power fiber lasers, in the range of NIR and SWIR wavelengths. It enables the analysis of the influence of individual laser components on the temporal and spatial shape of the laser beam.</t>
  </si>
  <si>
    <t>Sistem za raziskave in analizo NIR in SWIR vlakenskih laserjev - Fakulteta za strojništvo (uni-lj.si)</t>
  </si>
  <si>
    <t>Hitra termokamera</t>
  </si>
  <si>
    <t>High-Speed IR camera</t>
  </si>
  <si>
    <t>Merjenje hitrih termičnih pojavov.</t>
  </si>
  <si>
    <t>The high-speed camera can be used for analyzing thermodynamic events, as in ballistics, combustion or experimental mechanics experiments.</t>
  </si>
  <si>
    <t>Hitra termokamera - Fakulteta za strojništvo (uni-lj.si)</t>
  </si>
  <si>
    <t>izr. prof. dr. R. Kunc</t>
  </si>
  <si>
    <t>Statično in dinamično preizkuševališče Step Engineering UD08</t>
  </si>
  <si>
    <t>2021       nadgradnja  2023</t>
  </si>
  <si>
    <t xml:space="preserve">Universal uniaxial static and dynamic testing equipment  Step Engineering UD08 </t>
  </si>
  <si>
    <t>Potencialni uporabniki naj za informacije v zvezi z razpoložljivostjo, zahtevami in podporo pri uporabi preizkuševališča kontaktirajo odgovorno osebo na oddelku.</t>
  </si>
  <si>
    <t>Potential users should contact the responsible person in the department for information regarding availability, requirements and support in using the testing facility.</t>
  </si>
  <si>
    <t>Oprema omogoča izvajanje monotoni in dinamičnih enoosnih natezno-tlačnih preizkusov gradiv do maksimalne dinamične sile +/-20 kN oz. +/-14 kN statično, pri frekvenci do 100 Hz in maksimalni hitrosti pomika 1 m/s. Zaznavanje deformacij je mogoče preko mehanskega clip-on ekstensometra ali 3D DIC sistema za merjenje prostorskih deformacijskih polj. Oprema omogoča zagotavljanje okolijskih pogojev ( temperatura od -60°C do + 195°C ter vlaga (do 10% RH do 90%RH).</t>
  </si>
  <si>
    <t>The equipment enables the performance of monotonic and dynamic uniaxial tension-compression tests of materials up to a maximum dynamic force of +/-20 kN or +/-14 kN static, at a frequency of up to 100 Hz and a maximum travel speed of 1 m/s. Detection of deformations is possible via a mechanical clip-on extensometer or a 3D DIC system for measuring spatial deformation fields. The equipment enables the provision of environmental conditions (temperature from -60°C to + 195°C and humidity (up to 10% RH to 90% RH).</t>
  </si>
  <si>
    <t>Statično in dinamično preizkuševališče Step Engineering UD08 - Fakulteta za strojništvo (uni-lj.si)</t>
  </si>
  <si>
    <t>156, 25</t>
  </si>
  <si>
    <t>Metalurški optični mikroskop ZEISS Axioscope 5 z dodatki</t>
  </si>
  <si>
    <t>Optical microscope</t>
  </si>
  <si>
    <t>Optična mikroskopija, povečave 100 - 1000x.</t>
  </si>
  <si>
    <t>Optical microscopy, magnifications 100 - 1000x.</t>
  </si>
  <si>
    <t>Metalurški optični mikroskop ZEISS Axioscope 5 z dodatki - Fakulteta za strojništvo (uni-lj.si)</t>
  </si>
  <si>
    <t>Nano-točkovni konfokalni profilometer z visokoločljivo 3D digitalno mikroskopijo za sub-mikronske analize triboloških površin na realnih inženirskih komponentah</t>
  </si>
  <si>
    <t>Nano-point confocal profilometer with high-resolution 3D digital microscopy for sub-micron analyzes of tribological surfaces on real engineering components</t>
  </si>
  <si>
    <r>
      <t>Oprema je namenjena izvedbi brez kontaktnih površinskih analiz merjenja topografije, ki omogoča skeniranje profila ali celotne površine na vseh tipih vzorcev. Omogoča skeniranje površine znotraj 150</t>
    </r>
    <r>
      <rPr>
        <sz val="10"/>
        <rFont val="Calibri"/>
        <family val="2"/>
        <charset val="238"/>
      </rPr>
      <t>μ</t>
    </r>
    <r>
      <rPr>
        <sz val="10"/>
        <rFont val="Arial"/>
        <family val="2"/>
        <charset val="238"/>
      </rPr>
      <t>m višinske razlike, z 1μm lateralno resolucijo in 20nm višinsko natančnostjo.</t>
    </r>
  </si>
  <si>
    <t xml:space="preserve"> Equipment allows non-contact surface analysis of topography measurements and enables scanning of a  profile or entire surface on all types of samples. It allows scanning of a surface within 150μm height difference, with 1μm lateral resolution and 20nm height accuracy.</t>
  </si>
  <si>
    <t>Nano-točkovni konfokalni profilometer z visokoločljivo 3D digitalno mikroskopijo za sub-mikronske analize triboloških površin na realnih inženirskih komponentah - Fakulteta za strojništvo (uni-lj.si)</t>
  </si>
  <si>
    <t>Pulzni dinamični generator tlaka kapljevine</t>
  </si>
  <si>
    <t>Pulse dynamic generator of liquid pressure</t>
  </si>
  <si>
    <t>Oprema je na voljo po dogovoru z vodjo laboratorija. Opremo je možno najeti skupaj z operaterjem. Kontakt: joze.kutin@fs.uni-lj.si</t>
  </si>
  <si>
    <t>Equipment is available by arrangement with the head of the lab. The equipment can be rented only with the operator. Contact: joze.kutin@fs.uni-lj.si</t>
  </si>
  <si>
    <t>Dinamični tlačni generator omogoča generiranje pulznih tlačnih sprememb v kapljevini (olje). V preskusno tlačno komoro je vstavljen premični bat, na katerega deluje pnevmatsko gnan izstrelek (projektil). Oblika pulza je podobna polovici periode sinusnega signala in traja manj kot 2 ms, sistem pa dosega amplitude tlaka do cca. 200 MPa.</t>
  </si>
  <si>
    <t>The dynamic pressure generator enables the generation of pulse pressure changes in the liquid (oil). A movable piston, which is inserted into the test pressure chamber, is driven with a pneumatically driven projectile. The shape of the pulse is similar to half of the period of the sinusoidal signal lasting less than 2 ms, and the system achieves pressure amplitudes of up to approx. 200 MPa.</t>
  </si>
  <si>
    <t>Pulzni dinamični generator tlaka kapljevine - Fakulteta za strojništvo (uni-lj.si)</t>
  </si>
  <si>
    <t>Napredni izdelovalni in testni sistem gorivnih celic</t>
  </si>
  <si>
    <t>Advanced manufacturing and testing system for fuel cells</t>
  </si>
  <si>
    <t>Oprema je dostopna po predhodnem dogovoru s predstojnikom katedre za management obdelovalnih tehnologij, Fakulteta za strojništvo, Univerza v Ljubljani.</t>
  </si>
  <si>
    <t>The equipment is available by prior arrangement with the Head of the Department of Management of Manufacturing Technologies, Faculty of Mechanical Engineering, University of Ljubljana.</t>
  </si>
  <si>
    <t>Sistem ki združuje sistem za napraševanje kovin, napravo za precizno merjenje 3D topografij, ter napravo za testiranje in karakterizacijo gorilnih celic.</t>
  </si>
  <si>
    <t>A system that combines a metal cold spray technology equipment, a device for precise measurement of 3D topographies, and a device for testing and characterization of fuel cells.</t>
  </si>
  <si>
    <t>Napredni izdelovalni in testni sistem gorivnih celic - Fakulteta za strojništvo (uni-lj.si)</t>
  </si>
  <si>
    <t>1/3</t>
  </si>
  <si>
    <t>1/4</t>
  </si>
  <si>
    <t>1/1</t>
  </si>
  <si>
    <t xml:space="preserve">Sistemi s področja strojništva / Mechanical Engineering Facilities </t>
  </si>
  <si>
    <t xml:space="preserve">Usposabljanje MR Luka Kastelic, doktorski študenti  </t>
  </si>
  <si>
    <t>Z2-4471 </t>
  </si>
  <si>
    <t>Damir Grguraš</t>
  </si>
  <si>
    <t xml:space="preserve">doc. dr. L. Slemenik Perše </t>
  </si>
  <si>
    <t>Instrument Discovery DSC 2500 (Diferenčna dinamična kalorimetrija z vgrajenim avtomatskim vzorčevalnikom)</t>
  </si>
  <si>
    <t>Instrument Discovery DSC 2500 (Differential Scanning Calorimeter, with autosampler)</t>
  </si>
  <si>
    <t>Določevanje količine absorbirane ali sproščene toplote pri spremembi strukture materiala, ter temperatura, pri kateri je le ta nastala.</t>
  </si>
  <si>
    <t>Determination of the amount of heat absorbed or released during structural change of material, and the temperature, at which the heat was generated.</t>
  </si>
  <si>
    <t>Instrument Discovery DSC 2500 (Diferenčna dinamična kalorimetrija z vgrajenim avtomatskim vzorčevalnikom) - Fakulteta za strojništvo (uni-lj.si)</t>
  </si>
  <si>
    <t>0782-012</t>
  </si>
  <si>
    <t xml:space="preserve">P2-0248 </t>
  </si>
  <si>
    <t>prof. dr. N. Herakovič</t>
  </si>
  <si>
    <t>Modulna robotizirana montažna linija</t>
  </si>
  <si>
    <t>Modular robotized assembly line</t>
  </si>
  <si>
    <t xml:space="preserve">Dostop do opreme je v domeni vodje laboratorija. Kontakt: niko.herakovic@fs.uni-lj.si                                        Oprema je na razpolago po predhodnem dogovoru.     </t>
  </si>
  <si>
    <t xml:space="preserve">Access to equipment is in the domain head of the laboratory. Contact: niko.herakovic@fs.uni-lj.si                               Equipment is available with preliminary arrangement.      </t>
  </si>
  <si>
    <t xml:space="preserve">Oprema se uporablja za raziskave fleksibilnosti in agilnosti montažnih in strežnih sistemov v konceptu pametne tovarne, računanja na robu, komunikacijskih protokolov in prenosa podatkov. </t>
  </si>
  <si>
    <t xml:space="preserve">The equipment is used to research the flexibility and agility of assembly and handling systems in the concept of smart factory, edge computing, communication protocols and data transmission. </t>
  </si>
  <si>
    <t>Modulna robotizirana montažna linija - Fakulteta za strojništvo (uni-lj.si)</t>
  </si>
  <si>
    <t>P2-0248</t>
  </si>
  <si>
    <t>Niko Herakovič</t>
  </si>
  <si>
    <t>Strežnik supermicro SYS-1029TP-DTR</t>
  </si>
  <si>
    <t>Supermicro SYS-1029TP-DTR server</t>
  </si>
  <si>
    <t xml:space="preserve">Oprema je dostopna preko računalniške mreže FS (SSH protokol). Potrebno je uporabniško ime, ki ga dodeli administrator sistema (Z. Rek) po odobritvi predstojnika katedre LFDT. </t>
  </si>
  <si>
    <t>The equipment is accessible via the FS computer network (SSH protocol). A username is required, which is assigned by the system administrator (Z. Rek) after approval by the LFDT Chair.</t>
  </si>
  <si>
    <t>Izvajanje numeričnih simulacij in analize rezultatov.</t>
  </si>
  <si>
    <t>Carry out numerical simulations and analyse the results.</t>
  </si>
  <si>
    <t>Strežnik supermicro SYS-1029TP-DTR - Fakulteta za strojništvo (uni-lj.si)</t>
  </si>
  <si>
    <t>Opomba: Strežnik supermicro SYS-1029TP-DTR pri različni obremenitvi deluje vse dni v mesecu</t>
  </si>
  <si>
    <t xml:space="preserve">(24 ur na dan), saj se na njem izvajajo daljše numerične simulacije in analize rezultatov. </t>
  </si>
  <si>
    <t>0782-014         0782-015</t>
  </si>
  <si>
    <t>prof. dr. M. Nagode /    prof. dr. J. Klemenc</t>
  </si>
  <si>
    <t>13469   16334</t>
  </si>
  <si>
    <t>Naprava za testiranje baterij</t>
  </si>
  <si>
    <t xml:space="preserve">High Precision  Battery Test Equipment </t>
  </si>
  <si>
    <t>Oprema se uporablja za lastne raziskave. Oprema je na voljo tudi za zunanje naročnike. Cena za storitve se za vsakega naročnika dogovori individualno glede na zahteve naročnika in potrebno opremo. Kontaktna oseba za izdelavo ponudbe je prof. Jernej Klemenc.</t>
  </si>
  <si>
    <t>Oprema omogoča sočasno (do osem) testiranje napetostno-tokovnega odziva polnilnih litijevih baterij. Omogočeno je testiranje s konstantnim tokom, napetostjo, močjo ali njihovo kombinacijo; pri veliki natančnosti med  +/- 60A in do 5V po kanalu . Oprema ima več programskih, kot tudi mehanskih varnostnih mehanizmov pred poškodbo baterije in okolice.</t>
  </si>
  <si>
    <t>The equipment enables simultaneous (up to eight) testing of the voltage-current response of rechargeable lithium batteries. Testing with constant current, voltage, power or a combination thereof is possible; at high accuracy between +/- 60A and up to 5V per channel. The equipment has several software as well as mechanical safety mechanisms against damage to the battery and the nearby surrounding.</t>
  </si>
  <si>
    <t>Naprava za testiranje baterij - Fakulteta za strojništvo (uni-lj.si)</t>
  </si>
  <si>
    <t>Marko Nagode, Jernej Klemenc</t>
  </si>
  <si>
    <t xml:space="preserve">0782-040 </t>
  </si>
  <si>
    <t>P2-0392 </t>
  </si>
  <si>
    <t>izr. prof. dr. P.  Gregorčič</t>
  </si>
  <si>
    <t>Laserski sistem z velikim razponom repeticije ultrakratkih bliskov s spremenljivo dolžino za raziskave v optodinamiki</t>
  </si>
  <si>
    <t>Laser system enabling wide range of repetition rates and ultra-short pulses with variable duration for the research in optodynamics</t>
  </si>
  <si>
    <t>Dostop do opreme je v domeni vodje laboratorija. Kontakt: matija.jezersek@fs.uni-lj.si.  Oprema je na razpolago po predhodnem dogovoru.</t>
  </si>
  <si>
    <t>Access to equipment is in the responsibility of the head of the laboratory. Contact: matija.jezersek@fs.uni-lj.si. Equipment is available by prior arrangement.</t>
  </si>
  <si>
    <t xml:space="preserve">Oprema se uporablja za raziskave na področjih interakcija med svetlobo in snovjo, laserskih obdelovalnih in drugih procesov ter laserskih medicinskih posegov. </t>
  </si>
  <si>
    <t>The equipment is used for research in the fields of light-matter interaction, laser machining and other processes, and medical laser applications.</t>
  </si>
  <si>
    <t>Laserski sistem z velikim razponom repeticije ultrakratkih bliskov s spremenljivo dolžino za raziskave v optodinamiki - Fakulteta za strojništvo (uni-lj.si)</t>
  </si>
  <si>
    <t>Matija Jezeršek Peter Gregorčič</t>
  </si>
  <si>
    <t>Ramanski spektrometer z optičnim mikroskopom</t>
  </si>
  <si>
    <t>Raman spectrometer with an optical mikroscope</t>
  </si>
  <si>
    <t xml:space="preserve">Oprema je dostopna v laboratoriju TINT. S predhodno najavo vsaj en teden pred izvedbo analiz, je oprema skupaj z operaterjem razpoložljiva vsem fakultetnim in zunanjim partnerjem laboratorija TINT. Kontakt: mitjan.kalin@fs.uni-lj.si   </t>
  </si>
  <si>
    <t xml:space="preserve">Equipment is available in the Laboratory TINT for faculty staff and other laboratory partners. Reservation of the eqipment and a qualified member of the research group is mandatory at least one week in advance. Contact: mitjan.kalin@fs.uni-lj.si   </t>
  </si>
  <si>
    <t>Ta popolnoma avtomatiziran Raman spektrometer z optičnim mikroskopom se uporablja za identifikacijo molekul in preučevanje kemičnih vezi ter intramolekularnih vezi z visoko prostorsko &lt; 1 um in spektralno ločljivostjo ~ 1 cm^(−1). Zaznavno območje valovnih števil je 50–4000 cm^(−1) in je dopolnilna metoda IR spektroskopiji. Omogoča 2D mapiranje. Preučevani vzorci ne zahtevajo dodatne priprave. Uporablja se za karakterizacijo materialov, zlasti za preučevanje mejnih nanofilmov, merjenje temperature in iskanje kristalografske orientacije vzorca. Uporablja se lahko za analizo nanožic, grafena, diamantom podobnih prevlek (DLC), kvantnih pik, fulerenov in polimerov.</t>
  </si>
  <si>
    <t>This fully automated Raman spectrometer with optical microscope is used to identify molecules and study chemical bonding and intramolecular bonds with high spatial &lt; 1 um and spectral resolution ~ 1 cm^(-1). The detectable wavenumber range is 50–4000 cm^(−1) and is a complementary detection method to IR spectroscopy. This scientific tool enables 2D mapping. The studied samples do not require any addition preparation steps. Additionally, this device is used to characterize materials, especially to study boundary nanofilms, measure temperature, and find the crystallographic orientation of a sample. It can be used to analyze nanowires, graphene, diamond-like coatings (DLCs), quantuum dots, fullerens and polymers.</t>
  </si>
  <si>
    <t>Ramanski spektrometer z optičnim mikroskopom - Fakulteta za strojništvo (uni-lj.si)</t>
  </si>
  <si>
    <t>Modularni sistem za karakterizacijo izotropnih in anizotropnih termičnih lastnosti aplikativnih multifunkcionalnih materialov</t>
  </si>
  <si>
    <t>Modular system for characterisation of isotropic and anisotropic thermal properties of applied multifunctional materials</t>
  </si>
  <si>
    <t>Dostop do LFA naprave je možen po dogovoru z vodjo laboratorija (prof. Kitanovski). Opremo je možno najeti stupaj s kvaliificiranim operaterjem iz LAHDE.</t>
  </si>
  <si>
    <t>Access to the LFA device is possible by arrangement with the head of the laboratory (Prof. Kitanovski). The equipment can be rented with a qualified operator from LAHDE.</t>
  </si>
  <si>
    <t xml:space="preserve">Modularni sistem je osnovan na laser flash metodi za merjenje izotropnih in anizotropnih termičnih lastnosti v multifunkcionalnih materialih, v temperaturnem območju -100 °C do 500 °C. Različni nastavki omogočajo merjenje naslednjih tipov vzorcev: tanke plasti, trdne vzorce, kapljevine, paste, praške. </t>
  </si>
  <si>
    <t xml:space="preserve">The modular system is based on the laser flash method for the measurement of isotropic and anisotropic thermal properties in multifunctional materials, in the temperature range -100 °C to 500 °C. Different sample holders allow the measurement of the following sample types: thin films, solid samples, liquids, pastes, powders. </t>
  </si>
  <si>
    <t>Modularni sistem za karakterizacijo izotropnih in anizotropnih termičnih lastnosti aplikativnih multifunkcionalnih materialov - Fakulteta za strojništvo (uni-lj.si)</t>
  </si>
  <si>
    <t xml:space="preserve">Etalonski merilnik pretoka plina s pomičnim batom </t>
  </si>
  <si>
    <t>Gas flow calibration standard - piston prover</t>
  </si>
  <si>
    <t xml:space="preserve">Merilnik pretoka s pomičnim batom je namenjem za merjenje pretoka plina v merilnem območju od 30 sl/min do 1500 sl/min v območju tlaka do 3 bar abs. </t>
  </si>
  <si>
    <t xml:space="preserve">Piston prover can be applied for measurement of gas flow rate in the measuring range between 30 sl/min and 1500 sl/min up to maximum rated pressure 45 psia. </t>
  </si>
  <si>
    <t>Etalonski merilnik pretoka plina s pomičnim batom - Fakulteta za strojništvo (uni-lj.si)</t>
  </si>
  <si>
    <t>MetHyInfra</t>
  </si>
  <si>
    <t>Pozicionirno-analitični sistem za laserske nano-obdelave</t>
  </si>
  <si>
    <t>Positioning-analytical system for laser nano-processing</t>
  </si>
  <si>
    <t>Raziskovalna oprema omogoča pozicioniranje in analizo vzorcev z nanometrsko natančnostjo in je kompatibilna s sodobnimi laserskimi izvori. Omogoča še dodatno razširitev funkcionalnosti s skenirniki laserskega žarka.</t>
  </si>
  <si>
    <t>The research equipment enables the positioning and analysis of samples with nanometer precision and is compatible with modern laser sources. It enables further expansion of functionality with laser beam scanning systems.</t>
  </si>
  <si>
    <t>Pozicionirno-analitični sistem za laserske nano-obdelave - Fakulteta za strojništvo (uni-lj.si)</t>
  </si>
  <si>
    <t>prof. dr. F.  Pušavec</t>
  </si>
  <si>
    <t>Visoko natančni 3D mikro EDM (electircal discharge maschining) CNC obdelovalni stroj</t>
  </si>
  <si>
    <t>High precision 3D micro EDM CNC machine tool</t>
  </si>
  <si>
    <t>Oprema je namenjena preciznemu EDM vrtnanju in potopnemu erodiranju.</t>
  </si>
  <si>
    <t>Equipment is dedicated for mico EDM drilling and sinking EDM.</t>
  </si>
  <si>
    <t>Visoko natančni 3D mikro EDM (electircal discharge maschining) CNC obdelovalni stroj - Fakulteta za strojništvo (uni-lj.si)</t>
  </si>
  <si>
    <t>0782-025</t>
  </si>
  <si>
    <t>prof. dr. M. Sekavčnik</t>
  </si>
  <si>
    <t>FTIR - spektroskopija z Fourierjevo transformacijo</t>
  </si>
  <si>
    <t>Gasmet DX4000 Multicomponent FTIR Gas Analyzer</t>
  </si>
  <si>
    <t>Za dostop do opreme prosim kontaktirajte Andreja Senegačnika (andrej.senegacnik@fs.uni-lj.si) ali Urbana Žvar Baškoviča (urban.zvar-baskovic@fs.uni-lj.si)</t>
  </si>
  <si>
    <t>To access the device, please contact Andrej Senegačnik (andrej.senegacnik@fs.uni-lj.si) or Urban Žvar Baškovič (urban.zvar-baskovic@fs.uni-lj.si)</t>
  </si>
  <si>
    <t>Gasmet-ov DX4000 plinski spektrometer s Fourierjevo transformacijo. Absorbcijska celica je segreta do 180°C, absorbcijski spekter se  računalniško obdela s Forierjevo transformacijo. Analizator omogoča zaznavanje plinskih polutantov  v sledovih  v vlažnih in korozivnih plinskih zmeseh. Omogoča simultano merjenje 50 plinov.</t>
  </si>
  <si>
    <t>The Gasmet DX4000 incorporates a Fourier transform infrared, FTIR gas spectrometer, a temperature-controlled sample cell, and signal processing electronics. It can measure trace concentrations of pollutants in wet, corrosive gas streams. The sample cell can be heated up to 180 °C. Simultaneous analysis of up to 50 gas compounds with IR absorption.</t>
  </si>
  <si>
    <t>FTIR - spektroskopija z Fourierjevo transformacijo - Fakulteta za strojništvo (uni-lj.si)</t>
  </si>
  <si>
    <t>4, 46</t>
  </si>
  <si>
    <t>Usposabljanje MR - Žiga Rosec</t>
  </si>
  <si>
    <t>Optično - laserski sistem za karakterizacijo hitrostnih razmer v posebnih makro in mini fluidnih sistemih</t>
  </si>
  <si>
    <t>Optical-laser system for the characterisation of velocity conditions in special macro and mini-fluid systems</t>
  </si>
  <si>
    <t>Oprema se nahaja v prostorih laboratorija LFDT ali LVTS. Z opremo rokuje osebje, ki sistem razume, ga zna uporabljati in se drži varnostnih predpisov. Po predhodnem dogovoru je glede na razpoložljivost opreme in operativne osebe mogoče opravljanje meritev.</t>
  </si>
  <si>
    <t>The equipment is located in the LFDT or LVTS laboratory. It is handled by personnel who understand the system, know how to use it, and adhere to safety regulations. Measurements may be carried out by prior arrangement, depending on the availability of the equipment and the operating person.</t>
  </si>
  <si>
    <t>Izvajanje meritev in obdelava merjenih vrednosti za 2D karakterizacijo hitrostnih polj v sistemih prilagojenih za opravljanje optičnih meritev.</t>
  </si>
  <si>
    <t>Performing measurements and processing the measured values for the 2D characterization of velocity fields in systems adapted for optical measurements.</t>
  </si>
  <si>
    <t>Optično - laserski sistem za karakterizacijo hitrostnih razmer v posebnih makro in mini fluidnih sistemih - Fakulteta za strojništvo (uni-lj.si)</t>
  </si>
  <si>
    <t>P2-0422</t>
  </si>
  <si>
    <t>0782-011</t>
  </si>
  <si>
    <t>P2-0248 </t>
  </si>
  <si>
    <t>izr. prof. dr. J. Valentinčič</t>
  </si>
  <si>
    <t>BMF Precision, Inc., BMF microArch S240 10 micron 3D Printer - stereolitografski DLP 3D tiskalnik z ločljivostjo 10 um in delovnim območjem 100 x 100 x 75 mm</t>
  </si>
  <si>
    <t>BMF microArch S240 10 micron projection SLA 3D Printer</t>
  </si>
  <si>
    <t>Oprema je na voljo v stari stavbi FS, kletna etaža, soba 18A. Za uporabo opreme se najavi pri skrbniku (Izidor Sabotin) na telefonsko številko 01 477 1 774 v času med 8:00 in 16:00 vsak delavnik.</t>
  </si>
  <si>
    <r>
      <t>The equipment is available in the old FS building, basement floor, room 18A.</t>
    </r>
    <r>
      <rPr>
        <sz val="10"/>
        <rFont val="Arial"/>
        <family val="2"/>
      </rPr>
      <t xml:space="preserve"> To use the equipment, contact the administrator (Izidor Sabotin) on the phone number 01 477 1 774 between 8:00 a.m. and 4:00 p.m. every weekday.</t>
    </r>
  </si>
  <si>
    <t xml:space="preserve">3D tiskalnik je namenjen izdelavi manjših mikrostrukturiranih izdelkov iz fotopolimera z dimenzijskimi tolerancami med ±10 µm. Maksimalni delovni volumen je 100x100x75 mm. Minimalna debelina plasti je 5 µm. Izdelava večjih izdelkov traja tipično nekaj dni.  </t>
  </si>
  <si>
    <t>The 3D printer is suitable for the production of smaller microstructured products from photopolymer with dimensional tolerances between ±10 µm. The maximum working volume is 100x100x75 mm. The minimum layer thickness is 5 µm. Production of larger products typically takes a few days.</t>
  </si>
  <si>
    <t>BMF Precision, Inc., BMF microArch S240 10 micron 3D Printer - stereolitografski DLP 3D tiskalnik z ločljivostjo 10 um in delovnim območjem 100 x 100 x 75 mm - Fakulteta za strojništvo (uni-lj.si)</t>
  </si>
  <si>
    <t>47 - Mikro-in nanotehnološki sistemi</t>
  </si>
  <si>
    <t>Joško Valentinčič</t>
  </si>
  <si>
    <t>P2-0263 </t>
  </si>
  <si>
    <t>Oprema za raziskave pametnih 3D natisnjenih vibracijsko in temperaturno obremenjenih struktur</t>
  </si>
  <si>
    <t>Research equipment for 3d printed structures at different temperatures</t>
  </si>
  <si>
    <t>Merjenje dinamičnih obremenitev pri različnih temperaturah.</t>
  </si>
  <si>
    <t>Research of dynamically loaded structures at different temperatures.</t>
  </si>
  <si>
    <t>Oprema za raziskave pametnih 3D natisnjenih vibracijsko in temperaturno obremenjenih struktur - Fakulteta za strojništvo (uni-lj.si)</t>
  </si>
  <si>
    <t>P2-0182 </t>
  </si>
  <si>
    <t>prof. dr. J. Klemenc</t>
  </si>
  <si>
    <t>Hitrotekoča video kamera</t>
  </si>
  <si>
    <t>High-speed camera</t>
  </si>
  <si>
    <t>Hitra kamera je na voljo v Laboratoriju za vrednotenje konstrukcij ali v Laboratoriju za strojne elemente. Montirana je na prenosnem stativu. Dostop do opreme je le po vnaprejšnji najavi.</t>
  </si>
  <si>
    <t>The high-speed camera is available at the Laboratory for structure evaluation of Laboratory for machine elements. It is mounted on a transferable tripod. Access is available ony upon the registration.</t>
  </si>
  <si>
    <t>Snemanje visoko-hitrostnih pojavov.</t>
  </si>
  <si>
    <t>Recording high-speed phenomena.</t>
  </si>
  <si>
    <t>Hitrotekoča video kamera - Fakulteta za strojništvo (uni-lj.si)</t>
  </si>
  <si>
    <t>Laboratorijska naprava SMART VISCOMETER</t>
  </si>
  <si>
    <t>Laboratory device SMART VISCOMETER</t>
  </si>
  <si>
    <t>Merjenje dinamične viskoznosti in gostote goriv in maziv pri različnih temperaturah. Določitev kinematične viskoznosti, indeksa viskoznosti in strižne hitrosti. Temperaturno območje: -20°C do 135°C. Območje viskoznosti: 0,2 do 30.000 mm²/s. Zahtevana prostornina vzorca: 5 mL. Standardi: ASTM D7042, EN 16896, ASTM D4052, ISO 12185.</t>
  </si>
  <si>
    <t>Measurement of dynamic viscosity and density of fuels and lubricants at different temperatures. Determination of kinematic viscosity, viscosity index and shear rate. Temperature range: -20°C to 135°C. Viscosity range: 0.2 to 30,000 mm²/s. Required sample volume: 5 mL. Standards: ASTM D7042, EN 16896, ASTM D4052, ISO 12185.</t>
  </si>
  <si>
    <t>Laboratorijska naprava SMART VISCOMETER - Fakulteta za strojništvo (uni-lj.si)</t>
  </si>
  <si>
    <t>Profilometer - kontaktni merilnik hrapavosti</t>
  </si>
  <si>
    <t>Contact profilometer – to measure of surface roughness</t>
  </si>
  <si>
    <t>Oprema omogoča meritve površinske topografije z uporabo konice za skeniranje profila in območja. Največja dolžina pomika konice je 120 mm katero lahko skenira s spremenljivo hitrostjo od 0,1 do 5 mm/s. Na voljo je več možnosti konic za različne profile hrapavosti s višinskim premikom do 1,04 mm. Skladnost s standardi - DIN 4768, ISO 4287.</t>
  </si>
  <si>
    <t>The equipment allows surface topography measurements using stylus tip to scan line profile and even area. The maximum traverse length of stylus is 120 mm and can scan with variable speeds from 0.1 to 5 mm/s. Multiple stylus options for different roughness profiles are available with lateral movement up to 1.04 mm. Complying standards - DIN 4768, ISO 4287.</t>
  </si>
  <si>
    <t>Profilometer - kontaktni merilnik hrapavosti - Fakulteta za strojništvo (uni-lj.si)</t>
  </si>
  <si>
    <t>Stroj za oblikovanje z vbrizgavanjem XPLORE</t>
  </si>
  <si>
    <t>XPLORE Injection Molding Machine</t>
  </si>
  <si>
    <t>Priprava majhnih vzorcev za različne karakterizacijske tehnike.</t>
  </si>
  <si>
    <t>Preparation of small samples for various characterization tests.</t>
  </si>
  <si>
    <t>Stroj za oblikovanje z vbrizgavanjem XPLORE - Fakulteta za strojništvo (uni-lj.si)</t>
  </si>
  <si>
    <t>Usposabljanje MR -Stefan Serafimoski in doktorski študenti</t>
  </si>
  <si>
    <t xml:space="preserve">prof. dr. P. Podržaj </t>
  </si>
  <si>
    <t>Simulacijska oprema FlexSim GP</t>
  </si>
  <si>
    <t>FlexSim GP simulation equipment</t>
  </si>
  <si>
    <t>Oprema je dostopna v laboratoriju in je po predhodnem dogovoru na razpolago pod nadzorom usposobljenega člana raziskovalne skupine. Kontakt: tomaz.berlec@fs.uni-lj.si</t>
  </si>
  <si>
    <t>The equipment is accessible in the laboratory and is available by prior agreement under the supervision of a qualified member of the research team. Contact: tomaz.berlec@fs.uni-lj.si</t>
  </si>
  <si>
    <t>Oprema se uporablja za raziskave časovnih analiz, materialnih tokov, fleksibilnosti in agilnosti proizvodnih sistemov.</t>
  </si>
  <si>
    <t>The equipment is used for research on time analysis, material flows, flexibility and agility of production systems.</t>
  </si>
  <si>
    <t>Simulacijska oprema FlexSim GP - Fakulteta za strojništvo (uni-lj.si)</t>
  </si>
  <si>
    <t>Primož Podržaj, Tomaž Berlec</t>
  </si>
  <si>
    <t>Robotiziran laserski obdelovalni sistem z optodinamskim nadzorom</t>
  </si>
  <si>
    <t>Robotic laser processing system with optodynamic control</t>
  </si>
  <si>
    <t>Po dogovoru s skrbnikom opreme</t>
  </si>
  <si>
    <t>By agreement with the equipment administrator</t>
  </si>
  <si>
    <t>Oprema je namenjena raziskavam laserskih obdelovalnih procesov na velikih in kompleksno oblikovanih izdelkih.</t>
  </si>
  <si>
    <t>The equipment is intended for research into laser processing processes on large and complexly designed products.</t>
  </si>
  <si>
    <t>23000001</t>
  </si>
  <si>
    <t>Robotiziran laserski obdelovalni sistem z optodinamskim nadzorom - Fakulteta za strojništvo (uni-lj.si)</t>
  </si>
  <si>
    <t>J7-50094</t>
  </si>
  <si>
    <t>Daniele Vella</t>
  </si>
  <si>
    <t>prof. dr. G. Čepon</t>
  </si>
  <si>
    <t>Oprema za raziskave na področju razvoja hibridnih digitalnih dvojčkov za ovrednotenje vibracijske poškodovanosti naprav</t>
  </si>
  <si>
    <t>Equipment for research in the field of developing hybrid digital twins for assessing the vibrational damage of devices</t>
  </si>
  <si>
    <t>Oprema omogoča meritve vibracijskega odziva in izdelavo prototipnih struktur.</t>
  </si>
  <si>
    <t>The equipment enables measurements of vibrational response and the creation of prototype structures.</t>
  </si>
  <si>
    <t>23000002</t>
  </si>
  <si>
    <t>Oprema za raziskave na področju razvoja hibridnih digitalnih dvojčkov za ovrednotenje vibracijske poškodovanosti naprav - Fakulteta za strojništvo (uni-lj.si)</t>
  </si>
  <si>
    <t>Gregor Čepon</t>
  </si>
  <si>
    <t>P2-0231 </t>
  </si>
  <si>
    <t>Sistem za tribološko in nanomehansko karakterizacijo mejnih površinskih mazalnih filmov v širokem območju mehanskih in temperaturnih obremenitev</t>
  </si>
  <si>
    <t>System for tribological and nanomechanical characterization of the lubricating film interface in a wide range of loads and temperatures</t>
  </si>
  <si>
    <t xml:space="preserve">Oprema je dostopna v laboratoriju TINT. S predhodno najavo vsaj en teden pred izvedbo analiz,  je oprema skupaj z operaterjem razpoložljiva vsem fakultetnim in zunanjim partnerjem laboratorija TINT. Kontakt: mitjan.kalin@fs.uni-lj.si.   </t>
  </si>
  <si>
    <t>Equipment is available in the Laboratory TINT for faculty staff and other laboratory partners. Reservation of the eqipment and a qualified member of the research group is mandatory at least one week in advance. Contact: mitjan.kalin@fs.uni-lj.si.</t>
  </si>
  <si>
    <t>Nova oprema bo omogočala študij in podporo zelenim tehnologijam mazanja, v industriji in še posebej elektro-mobilnosti. Zagotavlja preizkušanje kontaktov pri različnih pogojih, kjer lahko izvajamo teste pri pogojih, ki so primerljivi z realnimi in parametrične študije nano-mazalnih filmov.</t>
  </si>
  <si>
    <t>The new equipment will enable the study and support of green lubrication technologies, in industry and especially electro-mobility. It provides tribological contact testing under various conditions, where it can perform tests under conditions comparable to real and parametric studies of nano-lubricant films.</t>
  </si>
  <si>
    <t>23000016</t>
  </si>
  <si>
    <t>Sistem za tribološko in nanomehansko karakterizacijo mejnih površinskih mazalnih filmov v širokem območju mehanskih in temperaturnih obremenitev - Fakulteta za strojništvo (uni-lj.si)</t>
  </si>
  <si>
    <t>0782-030 </t>
  </si>
  <si>
    <t>P2-0270 </t>
  </si>
  <si>
    <t>FT-I04 Femto-Indenter z dodatki</t>
  </si>
  <si>
    <t>Femto-indenter</t>
  </si>
  <si>
    <t>Najava in kordinacija na mail: roman.sturm@fs.uni-lj.si.</t>
  </si>
  <si>
    <t>Announcement and coordination by mail: roman.sturm@fs.uni-lj.si.</t>
  </si>
  <si>
    <t>Meritve trdote na nano skali obrementev, izvajanje testov razenja.</t>
  </si>
  <si>
    <t>Hardness measurements on the nano scale of loads, carrying out abrasion tests.</t>
  </si>
  <si>
    <t>23000003</t>
  </si>
  <si>
    <t>FT-I04 Femto-Indenter z dodatki - Fakulteta za strojništvo (uni-lj.si)</t>
  </si>
  <si>
    <t>Univerzalna naprava za mehansko preizkušanje materialov in nosilnosti strukturnih elementov</t>
  </si>
  <si>
    <t>Universal testing machine for mechanical testing of materials and load bearing structural elements</t>
  </si>
  <si>
    <t>Oprema se nahaja v sobi I/7 Laboratorija za nelinearno mehaniko (LANEM) na UL-FS, do katerega imajo dostop zaposleni v tem laboratoriju.</t>
  </si>
  <si>
    <t>The equipment is located in room I/7 of the Laboratory for nonlinear mechanics (LANEM) at UL-FME, which is accessible to all the employees of this laboratory.</t>
  </si>
  <si>
    <t>Izvajanje nateznih in tlačnih preizkusov z natančno kontrolo pomika ali sile, ter hkratnim zajemanjem analognih in digitalnih signalov drugih relevantnih spremenljivk, na preizkušancih različnih oblik in materialov za potrebe raziskovalne, pedagoške in industrijske dejavnosti.</t>
  </si>
  <si>
    <t>Tensile and compression testing of specimens of various shapes and materials with precise control of displacement or force and simultaneous logging of other analog and digital signals of relevant variables for research, pedagogical and industrial purposes.</t>
  </si>
  <si>
    <t>23000004</t>
  </si>
  <si>
    <t>Univerzalna naprava za mehansko preizkušanje materialov in nosilnosti strukturnih elementov - Fakulteta za strojništvo (uni-lj.si)</t>
  </si>
  <si>
    <t>P2-0223 </t>
  </si>
  <si>
    <t>18580 </t>
  </si>
  <si>
    <t>Sistem za termično karakterizacijo multifunkcionalnih energijskih materialov</t>
  </si>
  <si>
    <t>System for thermal characterization of multifunctional energy materials</t>
  </si>
  <si>
    <t>Dostop do sistema je možen po dogovoru z vodjo laboratorija (prof. Kitanovski). Opremo je možno najeti stupaj s kvaliificiranim operaterjem iz LAHDE.</t>
  </si>
  <si>
    <t>Access to the system is possible by arrangement with the head of the laboratory (Prof. Kitanovski). The equipment can be rented with a qualified operator from LAHDE.</t>
  </si>
  <si>
    <t>Sistem omogoča merjenje specifične toplote materialov, temperature tališča in entalpije taljenja, temperature kristalizacije, stopnje kristaliničnosti in porazdelitve molekulske mase. Za zagotavljanje različnih temperaturnih pogojev med -170 in + 600 °C sta napravi pridruženi še grelni in hladilni sistem. Naparava omogoča tudi merjenje vzorcev v treh različnih vrstah atmosfer (vrsta plina).</t>
  </si>
  <si>
    <t>The system allows the measurement of the specific heat of materials, the melting point and enthalpy of fusion, the temperature of crystallisation, the degree of crystallinity and the molecular weight distribution. A heating and cooling system are added to provide a range of temperature conditions between -170 °C and + 600 °C. The apparatus also allows the measurement of samples in three different atmospheres (gas type).</t>
  </si>
  <si>
    <t>23000005</t>
  </si>
  <si>
    <t>Sistem za termično karakterizacijo multifunkcionalnih energijskih materialov - Fakulteta za strojništvo (uni-lj.si)</t>
  </si>
  <si>
    <t>Sistem za ultra hitro opazovanje procesov</t>
  </si>
  <si>
    <t>System for observation of ultrafast phenomena</t>
  </si>
  <si>
    <t>Sistem se nahaja v stari stavbi v sobi S/I-60b.Telefonska številka sobe je 1723. Sistem je potrebno rezervirati najmanj dva tedna prej pri ales.malnersic@fs.uni-lj.si.</t>
  </si>
  <si>
    <t>System is located in old building in room S/I-60b. Telepohone number of the room is 723. System can be reserved at least two weeks prior with ales.malnersic@fs.uni-lj.si.</t>
  </si>
  <si>
    <t>Specialized Imaging KIRANA je ultra hitra video kamera, ki združuje prilagodljivost video kamere s hitrostjo/ločljivostjo. Edinstven senzor ponuja 180 slik s hitrostjo zajemanja do 7 milijonov slik/sekundo pri polni ločljivosti.</t>
  </si>
  <si>
    <t xml:space="preserve">The Specialised Imaging KIRANA is a true ultra high-speed video camera that combines the flexibility of a video camera with the speed/resolutions. The unique custom design sensor offers 180 images at capture speeds up to 7 Million Images/second at full resolution. </t>
  </si>
  <si>
    <t>23000006</t>
  </si>
  <si>
    <t>Sistem za ultra hitro opazovanje procesov - Fakulteta za strojništvo (uni-lj.si)</t>
  </si>
  <si>
    <t>P2-0266 </t>
  </si>
  <si>
    <t xml:space="preserve">Visoko kvalitetni merilni instrumentalni sistem za zajem podatkov, testiranje in kontrolo fizičnih fenomenov proizvodnih procesov za njihovo zeleno preobrazbo in izboljšanje delovnega okolja   </t>
  </si>
  <si>
    <t xml:space="preserve">High quality instrumentation system for data acquisition, testing and control of physical phenomena of production processes for their green transformation and improvement of the working environment  </t>
  </si>
  <si>
    <t>Kontaktirenje predstojnika Katedre za management obdelovalnih tehnologij: franci.pusavec@fs.uni-lj.si.</t>
  </si>
  <si>
    <t>Contact head of the department - Management of Manufacturing technologies: franci.pusavec@fs.uni-lj.si.</t>
  </si>
  <si>
    <t>Oprema je namenjena izvajanje meritev.</t>
  </si>
  <si>
    <t>Perform measurements.</t>
  </si>
  <si>
    <t>23000007</t>
  </si>
  <si>
    <t>Visoko kvalitetni merilni instrumentalni sistem za zajem podatkov, testiranje in kontrolo fizičnih fenomenov proizvodnih procesov za njihovo zeleno preobrazbo in izboljšanje delovnega okolja - Fakulteta za strojništvo (uni-lj.si)</t>
  </si>
  <si>
    <t>1,4,25,32,46</t>
  </si>
  <si>
    <t xml:space="preserve">Usposabljanje doktorski študij  MR - Luka Kastelic, Deepa Kareepadath Santhos, Vid Gostiša, doktorski študenti  </t>
  </si>
  <si>
    <t>0782-034 </t>
  </si>
  <si>
    <t xml:space="preserve">Procesni sistem za spremljanje prenosa toplote in snovi z visoko krajevno in časovno resolucijo </t>
  </si>
  <si>
    <t>Process system for monitoring heat and mass transfer with high spatial and temporal resolution</t>
  </si>
  <si>
    <t>Dostop do opreme je omogočen v skladu s predhodnim dogovorom skrbnika opreme. Dostop do opreme je omogočen v času uradnih ur Fakultete za strojništvo Univerze v Ljubljani.</t>
  </si>
  <si>
    <t>Access to the equipment is provided in accordance with prior arrangement with the equipment custodian.  Access to the equipment is granted during the official working hours of the Faculty of Mechanical Engineering at the University of Ljubljana.</t>
  </si>
  <si>
    <t>Oprema omogoča izvajanje meritev z visoko krajevno resolucijo na področju prenosa toplote in snovi s poudarkom na merjenju veličin, ki vključujejo merjenje temperature, tlaka in sestave plinov ter vizualizacijo hitrih pojavov ob omogočanju sihronizacije opreme tudi z zunanjimi napravami.</t>
  </si>
  <si>
    <t>The equipment enables high spatial resolution measurements in the field of heat and mass transfer, with a focus on measuring quantities including temperature, pressure, and gas composition, as well as the visualization of rapid phenomena. It also allows synchronization with external devices.</t>
  </si>
  <si>
    <t>23000008</t>
  </si>
  <si>
    <t>Procesni sistem za spremljanje prenosa toplote in snovi z visoko krajevno in časovno resolucijo - Fakulteta za strojništvo (uni-lj.si)</t>
  </si>
  <si>
    <t>asist. dr. D. Horvat  /       prof. dr. R. Petkovšek</t>
  </si>
  <si>
    <t>Elektronsko-optični analitski sistem za karakterizacijo pikosekundnih laserskih pulzov</t>
  </si>
  <si>
    <t>Electro-optical analytical system for characterization of  picosecond laser pulses</t>
  </si>
  <si>
    <t>Dostop do opreme je v domeni vodje laboratorija. Kontakt rok.petkovsek@fs.uni-lj.si.</t>
  </si>
  <si>
    <t>Access to the equipment is in the domain of the head of the laboratory. Contact rok.petkovsek@fs.uni-lj.si.</t>
  </si>
  <si>
    <t xml:space="preserve">20 kHz osciloskop z opremo:  fotodiodni detektorji za karakterizacijo pikosekundnih laserskih pulzov z valovnimi dolžinami od zeleno do bližnje infrardeče. 
</t>
  </si>
  <si>
    <t>20 kHz osciloscope with  equipement amog which are photodiode detectors to characerize picosecond laser pulses from green to near infrared wavelengths.</t>
  </si>
  <si>
    <t>23000009</t>
  </si>
  <si>
    <t>Elektronsko-optični analitski sistem za karakterizacijo pikosekundnih laserskih pulzov - Fakulteta za strojništvo (uni-lj.si)</t>
  </si>
  <si>
    <t xml:space="preserve">Matija Jezeršek   </t>
  </si>
  <si>
    <t xml:space="preserve">znan. sod. dr. M. Zupanc/ prof. dr. R. Petkovšek    </t>
  </si>
  <si>
    <t>Optični analitski sistem za meritve površin v vakuumu</t>
  </si>
  <si>
    <t>Optical analytical system for surface measurements</t>
  </si>
  <si>
    <t>Za dostop do opreme kontraktirajte: rok.petkovsek@fs.uni-lj.si.</t>
  </si>
  <si>
    <t>To access the equipment, contract: rok.petkovsek@fs.uni-lj.si.</t>
  </si>
  <si>
    <t>Optični analitski sistem za meritve obdelanih površin  je namenjen uporabi na področju obdelave površin z naprednimi laserskimi viri in za raziskave površinskih lastnosti v povezavi s pojavom kavitacije.</t>
  </si>
  <si>
    <t>The optical analytical system for measurements of treated surfaces is intended for use in the field of surface processing with advanced laser sources and for the  research of surface properties and its influence on cavitation.</t>
  </si>
  <si>
    <t>23000010</t>
  </si>
  <si>
    <t>Optični analitski sistem za meritve površin v vakuumu - Fakulteta za strojništvo (uni-lj.si)</t>
  </si>
  <si>
    <t xml:space="preserve">Rok Petkovšek </t>
  </si>
  <si>
    <t>0782-028 </t>
  </si>
  <si>
    <t>P2-0264 </t>
  </si>
  <si>
    <t>Večnamenska naprava nove generacije za izdelavo in spremljanje tokovnega vedenja visokokoncentriranih multifunkcijskih naprednih materialov v majhnem volumnu</t>
  </si>
  <si>
    <t>A new generation multifunctional device for the production and monitoring of the flow behavior of highly concentrated multifunctional advanced materials in a small volume</t>
  </si>
  <si>
    <t>Dostop do opreme je možen preko skrbnika. Kontakt: lidija.slemenik.perse@fs.uni-lj.si.</t>
  </si>
  <si>
    <t>Access to the equipment is possible through the administrator. Contact: lidija.slemenik.perse@fs.uni-lj.si.</t>
  </si>
  <si>
    <t>Naprava zagotavlja homogeno razporeditev polnila v polimerni matrici in omogoča doseganje končnih ciljnih lastnosti naprednih materialov v optimalnem časovnem in finančnem okviru, saj lahko deluje pri visokem navoru, visoki hitrosti in v majhnih volumnih. Med procesom izdelave lahko merimo in nadzorujemo različne parametre (viskoznost, navor, hitrost, temperatura, itd.), s čimer je omogočena optimizacija procesa izdelave in analiza ter napoved kvalitete izdelanega materiala.</t>
  </si>
  <si>
    <t>The device ensures a homogeneous distribution of the filler in the polymer matrix and enables the achievement of the final target properties of advanced materials in an optimal time and low costs, as it can operate at high torque, high speed and in small volumes. During the manufacturing process, it is possible to measure and control various parameters (viscosity, torque, speed, temperature, etc.), which enables optimization of the manufacturing process together with analysis and prediction of the quality of the manufactured material.</t>
  </si>
  <si>
    <t>Večnamenska naprava nove generacije za izdelavo in spremljanje tokovnega vedenja visokokoncentriranih multifunkcijskih naprednih materialov v majhnem volumnu - Fakulteta za strojništvo (uni-lj.si)</t>
  </si>
  <si>
    <t>0782-006 </t>
  </si>
  <si>
    <t>Termeraturna komora za večkamerni dvostranski merilni sistem</t>
  </si>
  <si>
    <t>Temperature chamber for double-sided multi-camera measuring system</t>
  </si>
  <si>
    <t>Access to the equipment must be agreed with the supervisor of the equipment.</t>
  </si>
  <si>
    <t>Temperaturna komora se uporablja v kombinaciji z večkamernim merilnim sistemom za merjenje pomikov in deformacij preizkušancev pri povišanih ali znižanih temperaturah. Merilna oprema omogoča tudi merjenje odziva preizkušanca ob segrevanju in/ali ohlajanju.</t>
  </si>
  <si>
    <t>The temperature chamber is used in combination with a multi-camera measuring system to measure displacements and strains of samples at elevated or reduced temperatures. The measuring equipment also enables the measurement of the reaction of the sample when heated and/or cooled.</t>
  </si>
  <si>
    <t>23000012</t>
  </si>
  <si>
    <t>Termeraturna komora za večkamerni dvostranski merilni sistem - Fakulteta za strojništvo (uni-lj.si)</t>
  </si>
  <si>
    <t>0782-024 </t>
  </si>
  <si>
    <t>P2-0401 </t>
  </si>
  <si>
    <t>23468 </t>
  </si>
  <si>
    <t>Napredni testni sistem gorivnih celic</t>
  </si>
  <si>
    <t>Advanced system for fuel cell testing</t>
  </si>
  <si>
    <t>Oprema je na voljo po predhodnem dogovoru. Opremo je možno najeti le z operaterjem. Kontakt: andrej.lotric@fs.uni-lj.si.</t>
  </si>
  <si>
    <t>The equipment is available by prior agreement. The equipment can only be rented with the operator. Contact: andrej.lotric@fs.uni-lj.si.</t>
  </si>
  <si>
    <t>Oprema je namenjena za karakterizacijo PEM gorivnih celic in njihovih jedrnih komponent.</t>
  </si>
  <si>
    <t>The equipment is intended for the characterization of PEM fuel cells and their core components.</t>
  </si>
  <si>
    <t>23000013</t>
  </si>
  <si>
    <t>Napredni testni sistem gorivnih celic - Fakulteta za strojništvo (uni-lj.si)</t>
  </si>
  <si>
    <t>EKPO</t>
  </si>
  <si>
    <t>doc. dr. T. Seljak</t>
  </si>
  <si>
    <t>Optični sistem  za spremljanje emisije reaktivnih tokov v IR in UV spektru</t>
  </si>
  <si>
    <t>Optical system for visualization of reactive-flow self emission in IR and UV spectrum</t>
  </si>
  <si>
    <t>Oprema je dostopna po predhodnem dogovoru. Ob uporabi opreme je nujna prisotnost usposobljenega operaterja.</t>
  </si>
  <si>
    <t xml:space="preserve">Equipment is available on demand. Trained operator of equipment is required at all times. </t>
  </si>
  <si>
    <t>Oprema je sestavljena iz kamere, ojačevalnika, optičnih filtrov ter sistema za zajem in obdelavo slike. Spremlja lahko lastno emisijo OH in CH radikalov. Primerna je za analizo procesov zgorevanja.</t>
  </si>
  <si>
    <t>Equipment consits of camera, amplifier, optical filters and post-processing software. It detects OH and CH radical self-emission. It is suitable for investigation of combustion processes.</t>
  </si>
  <si>
    <t>23000014</t>
  </si>
  <si>
    <t>Optični sistem za spremljanje emisije reaktivnih tokov v IR in UV spektru - Fakulteta za strojništvo (uni-lj.si)</t>
  </si>
  <si>
    <t>Tomaž Katrašnik, Tine Seljak</t>
  </si>
  <si>
    <t>Projekt Energen</t>
  </si>
  <si>
    <t>izr. prof. dr. J. Valentinčić</t>
  </si>
  <si>
    <t>Naprava za plazemsko elektropolitsko poliranje</t>
  </si>
  <si>
    <t>Plasma-electrolytic polishing machine - PePtopus 80</t>
  </si>
  <si>
    <t>Oprema je na voljo v stari stavbi FS, pritljičje, prostor SI-40. Za uporabo opreme se najavi pri skrbniku (Pavel Drešar) na telefonsko številko 01-477-1-710 v času med 8:00 in 13:00 vsak delavnik.</t>
  </si>
  <si>
    <t>The equipment is available in the old FS building, ground floor, room SI-40. To use the equipment, contact the administrator (Pavel Drešar) on the phone number 01 477 1 710 between 8:00 a.m. and 3:00 p.m. every weekday.</t>
  </si>
  <si>
    <t>Stroj za Plazemsko elektrolitsko poliranje je namenjen poliranju površin kovinskih kosov. Največja površina poliranja je omejena do 1000 cm2. Za posamezen tip materiala je potreben specifični elektrolit.</t>
  </si>
  <si>
    <t>Plasma electrolytic polishing machine is suitable for polishing of metal parts. Maximum polishing surface is limited to 1000 cm2. For different materials specific electrolyte needs to be used.</t>
  </si>
  <si>
    <t>23000015</t>
  </si>
  <si>
    <t>Naprava za plazemsko elektropolitsko poliranje - Fakulteta za strojništvo (uni-lj.si)</t>
  </si>
  <si>
    <t>46 - Sistemi s področja strojništva</t>
  </si>
  <si>
    <t>SEAMAC</t>
  </si>
  <si>
    <t>0782-017 </t>
  </si>
  <si>
    <t>izr. prof. dr. B. Jerman</t>
  </si>
  <si>
    <t>14345 </t>
  </si>
  <si>
    <t>Oprema za robotski strojni vid Pickit Edu HD Kit</t>
  </si>
  <si>
    <t>Machine vision system Pickit Edu HD Kit 3.0</t>
  </si>
  <si>
    <t>Zainteresirani se zglasijo pri vodji laboratorija, ki  odobri uporabo opreme. Oprema je trenutno nameščena na robotu na UM FL v Celju, kjer je v uporabi za skupne raziskave.</t>
  </si>
  <si>
    <t>Interested parties should contact the head of the laboratory, who will authorise the use of the equipment. The equipment is currently installed on a robot at UM FL in Celje, where it is used for joint research work.</t>
  </si>
  <si>
    <t xml:space="preserve">Oprema omogoča uporabo strojnega vida. Namenjena je uporabi z roboti in trenutno za raziskave  robotskega komisioniranja. </t>
  </si>
  <si>
    <t>The equipment enables the use of machine vision. It is intended for use with numerically controlled machines and robots. It is currently being used for research in the field of robot-assisted order picking.</t>
  </si>
  <si>
    <t>Oprema za robotski strojni vid Pickit Edu HD Kit - Fakulteta za strojništvo (uni-lj.si)</t>
  </si>
  <si>
    <t>P2-0157</t>
  </si>
  <si>
    <t>Mirko Ficko</t>
  </si>
  <si>
    <t>0782-001 </t>
  </si>
  <si>
    <t>Strežnik Supermicro Superserver SYS-241E</t>
  </si>
  <si>
    <t>Multiprocessor Computing Server</t>
  </si>
  <si>
    <t>Za uporabnike v FS omrežju je omogočen Remote Desktop dostop.
Uporabniki zunaj FS omrežja potrebujejo VPN dostop do FS omrežja.</t>
  </si>
  <si>
    <t>Remote Desktop access is enabled for users in the FS network.
Users outside the FS network need VPN access to the FS network.</t>
  </si>
  <si>
    <t>Izvajanje paralelnih numeričnih simulacij.</t>
  </si>
  <si>
    <t>Running parallel numerical simulations.</t>
  </si>
  <si>
    <t>Strežnik Supermicro Superserver SYS-241E - Fakulteta za strojništvo (uni-lj.si)</t>
  </si>
  <si>
    <t>0782-003</t>
  </si>
  <si>
    <t>Raziskovalno razvojni sistem za uporovno varjenje</t>
  </si>
  <si>
    <t>R&amp;D system for resistance welding</t>
  </si>
  <si>
    <t>The equipment is available in the laboratory and is available under the supervision of a qualified member of the research team. Contact: head of the laboratory, izr. prof. dr. Damjan Klobčar.</t>
  </si>
  <si>
    <t>Uporovno varjenje in mikro uporovno varjenje.</t>
  </si>
  <si>
    <t>Resistance welding and micro resistance welding.</t>
  </si>
  <si>
    <t>Raziskovalno razvojni sistem za uporovno varjenje - Fakulteta za strojništvo (uni-lj.si)</t>
  </si>
  <si>
    <t>ONKOLOŠKI INŠTITUT LJUBLJANA</t>
  </si>
  <si>
    <t>Srdjan Novaković</t>
  </si>
  <si>
    <t>SEKVENTOR DRUGE GENERACIJE-MISEQDX-ILLUMINA</t>
  </si>
  <si>
    <t>NGS – next generation sequenator</t>
  </si>
  <si>
    <t>Oprema se uporablja samo za potrebe Onkološkega inštituta Ljubljana. Cena za uporabo opreme je zgolj informativne narave in je ne zaračunavamo zunanjim inštitucijami.</t>
  </si>
  <si>
    <t>The equipment is used only for the needs of the Institute of Oncology Ljubljana. The price for the use of the equipment is only for the informative use.</t>
  </si>
  <si>
    <t>Sekvenciranje. Napravo uporabljamo za  rutinsko diagnostiko in raziskovalne namene.</t>
  </si>
  <si>
    <t>Sequencing. The device is used for routine diagnostic and research purposes.</t>
  </si>
  <si>
    <t xml:space="preserve">37981 SEKVENTOR DRUGE GENERACIJE-MISEQDX-ILLUMINA
38256 RAČ. THINK STATION P900TWR MT (ZA SEKVENTOR INV. 3
38257 RAČ.LENOVO THINKCENTRE M93p (ZA SEKVENTOR INV. 379
38258 MONITOR DELL P2815Q 28" (ZA SEKVENTOR INV. 37981)
38259 MONITOR DELL P2815Q 28" (ZA SEKVENTOR INV. 37981)
38260 UPS SMC1500I- APC SMART8ZA SEKVENTOR INV. 37981)
</t>
  </si>
  <si>
    <t>https://www.onko-i.si/dejavnosti/raziskovalna_in_izobrazevalna_dejavnost/raziskovalna_oprema/</t>
  </si>
  <si>
    <t>P3-0352</t>
  </si>
  <si>
    <t>Vida Stegel</t>
  </si>
  <si>
    <t>P3-0321</t>
  </si>
  <si>
    <t>Gregor Serša</t>
  </si>
  <si>
    <t>APARAT X-RAY GULMAY MOD. D3225</t>
  </si>
  <si>
    <t>X-RAY MACHINE GULMAY</t>
  </si>
  <si>
    <t>Za izvajanje ionizirajočega obsevanja celic, tkiv in celotnega organizma laboratorijskih miši</t>
  </si>
  <si>
    <t>For ionizing iradiation of cells, tissues and whole laboratory mice.</t>
  </si>
  <si>
    <t>Simona Kranjc Brezar, Urška Kamenšek, Urša Lampreht Tratar, Tim Božič, Živa Modic, Iva Šantek, Ajda Medved, Saša Kupčič, Boštjan Markelc</t>
  </si>
  <si>
    <t>J3-3083</t>
  </si>
  <si>
    <t xml:space="preserve">Urša Lampreht Tratar, Tanja Jesenko, Tim Božič, Boštjan Markelc, Urška Kamenšek, </t>
  </si>
  <si>
    <t>J3-4504</t>
  </si>
  <si>
    <t>Urša Lampreht Tratar, Maja Čemažar, Boštjan Markelc</t>
  </si>
  <si>
    <t>L3-50111 </t>
  </si>
  <si>
    <t>Ajda Medved, Tanja Jesenko, Urška Kamenšek, Simona Kranjc Brezar, Urša Lampreht Tratar, Tim Božič</t>
  </si>
  <si>
    <t>Maja Čemažar</t>
  </si>
  <si>
    <t>Laserski skenirni sistem in konfokalni mikroskop</t>
  </si>
  <si>
    <t>Laser scanning system and confocal microscope</t>
  </si>
  <si>
    <t>Za opazovanje fizioloških procesov v živih živalih</t>
  </si>
  <si>
    <t>For obseervation of physiological processes in live animals</t>
  </si>
  <si>
    <t>39698-MIKROSKOP KONFOKALNI-LASERSKI SKENIRNI SISTEM LSM8 39699-MONITOR DELL ULTRASHARP U3017 30" WIDE-ZA LSM800  39700-RAČ.ESPRIMO P920 ZA LSM800 S PROG. ZEN 2,3 Z MODUL</t>
  </si>
  <si>
    <t>P16-200</t>
  </si>
  <si>
    <t>Prenosni ultrazvok Mindary M9GI</t>
  </si>
  <si>
    <t>Portable ultrasound system Mindraz M9GI</t>
  </si>
  <si>
    <t>Za potrebe sledenja učinkov elektroterapije in elektrokemoterapije, specifično za spremlanje strukturnih sprememb tkiva ter pretoka krvi.</t>
  </si>
  <si>
    <t>For observation of the effects of electroporation and electrochemotherapy on the level of tissue structure and blood flow.</t>
  </si>
  <si>
    <t>42221-ULTRAZVOK MINDRAY M9                                           42222-VOZIČEK UMT-500 Z PEM-51
042041 - Anestezijski aparat VetFlo</t>
  </si>
  <si>
    <t>P17</t>
  </si>
  <si>
    <t xml:space="preserve">Sistem za avtomatizirano digitalno mikroskopijo in več-funkcijsko detekcijo
</t>
  </si>
  <si>
    <t>Cytation 1Cell Imaging Multi-Mode Reader</t>
  </si>
  <si>
    <t>Za merjenje testov, ki temeljijo na spremembah v absorbanci ter fluorescenci ter multimodalno slikanje celičnih kultur, z možnostjo  inkubacije celic (CO2, O2, Temperatura)</t>
  </si>
  <si>
    <t>For measuring tests based on changes in absorbance or fluorescence and multimodal imaging of cell cultures, with the possibility of incubation of cells (CO2, O2, Temperature)</t>
  </si>
  <si>
    <t>43839-CYTATION 1 CELL IMAGING-SISTEM ZA AVT. DIG.MIKROSKOPIRANJE</t>
  </si>
  <si>
    <t>P18</t>
  </si>
  <si>
    <t>J1-4417</t>
  </si>
  <si>
    <t>Maša Omerzel, Urša Lampreht Tratar, Maja Čemažar</t>
  </si>
  <si>
    <t>Optični sistem za spremljanje uspešnosti proti-tumorskih terapij na in vitro ter in vivo nivoju</t>
  </si>
  <si>
    <t xml:space="preserve">IVIS Lumina XRMS III &amp; Zeiss Axio Obsever 7  </t>
  </si>
  <si>
    <t>Za avtomatizirano slikanje bioluminiscence, fluorescence ter rentgensko slikanje miši v anesteziji in s multimodalno slikanje celičnih kultur, z možnostjo inkubacije celic (CO2, O2, Temperatura)</t>
  </si>
  <si>
    <t>For automated bioluminescence, fluorescence and X-ray imaging of mice under anaesthesia and multimodal imaging of cell cultures, with the option of cell incubation (CO2, O2, Temperature)</t>
  </si>
  <si>
    <t>048120 - IVIS Lumina XRMS Series III
048208 - ZEISS Axio Observer 7</t>
  </si>
  <si>
    <t>P21</t>
  </si>
  <si>
    <t>J3-50110</t>
  </si>
  <si>
    <t>Urša Lampreht Tratar, Maja Čemažar, Boštjan Markelc, Jaka Vrevc Žlajpah, Saša Kupčič</t>
  </si>
  <si>
    <t>P3-0428</t>
  </si>
  <si>
    <t>Urša Lampreht Tratar, Tim Božič</t>
  </si>
  <si>
    <t>J2-4480</t>
  </si>
  <si>
    <t>Univerza v Ljubljani, Fakulteta za matematiko in fiziko</t>
  </si>
  <si>
    <t>P1-0099</t>
  </si>
  <si>
    <t>Miha Ravnik</t>
  </si>
  <si>
    <t>Računalniška gruča Asgard (Paket 13)</t>
  </si>
  <si>
    <t>Asgard Computing cluster</t>
  </si>
  <si>
    <t>Oddaljeni dostop v skladu z razpoložljivostjo opreme in v dogovoru s kontaktno osebo</t>
  </si>
  <si>
    <t>Remote access upon request - check the availability with the contact person.</t>
  </si>
  <si>
    <t>Gruča računalnikov z okoli 170 procesorskimi jedri, namenjena intenzivnemu numeričnemu računstvu.</t>
  </si>
  <si>
    <t>Computer cluster (170 processor cores approx.) for numerically intensive computation.</t>
  </si>
  <si>
    <t>http://www.fmf.uni-lj.si/si/</t>
  </si>
  <si>
    <t xml:space="preserve">Primož Ziherl </t>
  </si>
  <si>
    <t>P1-0188</t>
  </si>
  <si>
    <t xml:space="preserve">Gregor Skok </t>
  </si>
  <si>
    <t>MRIC</t>
  </si>
  <si>
    <t>Hibridna računalniška gruča za intenzivno vzporedno računanje in multidisciplinarno rabo - gruča Olimp (Paket 16)</t>
  </si>
  <si>
    <t>Hybrid computer cluster for intensive parallel computation and multidisciplinary applications - Olimp</t>
  </si>
  <si>
    <t>Gruča računalnikov z okoli 240 procesorskimi jedri, namenjena intenzivnemu (tudi visoko paralelnemu) numeričnemu računstvu. Vsebuje tudi grafične procesne enote.</t>
  </si>
  <si>
    <t>Computer cluster (240 processor cores approx.) for numerically intensive (also highly parallel) computation. Contains also graphucal processing units.</t>
  </si>
  <si>
    <t>P1-0402</t>
  </si>
  <si>
    <t>Tomaž Prosen</t>
  </si>
  <si>
    <t>P1-0389</t>
  </si>
  <si>
    <t>Matija Milanič</t>
  </si>
  <si>
    <t>P1-0044</t>
  </si>
  <si>
    <t>Računalniška gruča Grom</t>
  </si>
  <si>
    <t>Storm Computing cluster</t>
  </si>
  <si>
    <t>Gruča računalnikov z okoli 100 procesorskimi jedri, namenjena intenzivnemu numeričnemu računstvu.</t>
  </si>
  <si>
    <t>Computer cluster (100 processor cores approx.) for numerically intensive computation.</t>
  </si>
  <si>
    <t>Janez Bonča</t>
  </si>
  <si>
    <t>Računalniška gruča Avalon</t>
  </si>
  <si>
    <t>Avalon Computing cluster</t>
  </si>
  <si>
    <t>Gruča računalnikov z okoli 360 procesorskimi jedri, namenjena intenzivnemu (tudi zmerno paralelnemu) numeričnemu računstvu.</t>
  </si>
  <si>
    <t>Computer cluster (360 processor cores approx.) for numerically intensive (also moderately parallel) computation.</t>
  </si>
  <si>
    <t>Računalniška gruča za intenzivno multidisciplinarno računanje – gruča Paket 17 v sklopu sistema računskih strežnikov Olimp</t>
  </si>
  <si>
    <t>Gruča v sklopu sistema računskih strežnikov Olimp s 432 procesorskimi nitmi za intenzivno (tudi visoko paralelno) numeričnemo računstvo.</t>
  </si>
  <si>
    <t>Computer cluster in a system of computer clusters Olimp with 432 processor cores approx. for numerically intensive (also highly parallel) computation.</t>
  </si>
  <si>
    <t xml:space="preserve"> Tomaž Zwitter</t>
  </si>
  <si>
    <t>Projekt TECANT</t>
  </si>
  <si>
    <t>Urban Simončič</t>
  </si>
  <si>
    <t>Gregor Skačej</t>
  </si>
  <si>
    <t>Računalniška gruča Valhala</t>
  </si>
  <si>
    <t>2018/2019</t>
  </si>
  <si>
    <t>Valhala Computing cluster</t>
  </si>
  <si>
    <t>Gruča računskih strežnikov s 180 procesorskimi jedri za intenzivno numerično računstvo.</t>
  </si>
  <si>
    <t>Computer cluster (180 processor cores) for numerically intensive computation.</t>
  </si>
  <si>
    <t>Blaž Jesenko</t>
  </si>
  <si>
    <t>Diskovno polje za intenzivno  obdelavo podatkov ter arhiviranje Mari</t>
  </si>
  <si>
    <t>Mari NAS storage</t>
  </si>
  <si>
    <t>Oddaljeni dostop za raziskovalce, ki je omogočen po dogovoru s kontaktno osebo. Diskovno polje je priklopljeno na vse gruče in na voljo vsem uporabnikom gruč.</t>
  </si>
  <si>
    <t>Remote access for researchers upon request. Disk field connected to clusters and available to all users of  clusters.</t>
  </si>
  <si>
    <t>Diskovno polje deluje v sklopu računskih gruč. Kapaciteta 0.5PB. Dostopno vsem raziskovalcem.</t>
  </si>
  <si>
    <t>The disk array operates as part of computational clusters. Capacity 0.5PB. Available to all researchers.</t>
  </si>
  <si>
    <t>Prenosna hiperspektralna kamera</t>
  </si>
  <si>
    <t>Handheld hyperspectral camera</t>
  </si>
  <si>
    <t>Uporaba za raziskovalce je omogočena po dogovoru s kontaktno osebo in ob prisotnosti strokovno usposobljenega uporabnika. Razpoložljivost opreme je odvisna od trenutnih raziskovalnih aktivnosti raziskovalne skupine za Medicinsko fiziko.</t>
  </si>
  <si>
    <t>Researchers can get access to the camera upon request. An experienced camera user must be handling the camera. The availibility of the camera depends on  present research activities in Medical physics research group.</t>
  </si>
  <si>
    <t>Prenosna hiperspektralna kamera na področju 400-1000 nm in ločlivostjo cca. 5 nm. Halogenski reflektorji in stojala.</t>
  </si>
  <si>
    <t>Handheld hyperspectral camera with 400-1000 nm spectral range and approx. 5 nm spectral resolution. Halogen light-sources and tripods.</t>
  </si>
  <si>
    <t>Računalniška gruča Valhala, širitev 2020/21</t>
  </si>
  <si>
    <t>2020/2021</t>
  </si>
  <si>
    <t>Valhala Computing cluster, upgrade</t>
  </si>
  <si>
    <t>Gruča računskih strežnikov s 192 procesorskimi jedri za intenzivno numerično računstvo.</t>
  </si>
  <si>
    <t>Computer cluster (192 processor cores) for numerically intensive computation.</t>
  </si>
  <si>
    <t>P1-0125</t>
  </si>
  <si>
    <t>Denis Arčon</t>
  </si>
  <si>
    <t>Oprema za realizacijo kvantne komunikacije (Paket 19)</t>
  </si>
  <si>
    <t>Research equipment for the development of quantum communication methods</t>
  </si>
  <si>
    <t>Oprema deluje v sklopu laboratorija za kvantno optiko. Namenjena je razvoju metod kvantne komunikacije</t>
  </si>
  <si>
    <t>The equipment is part of the Quantum Optics Laboratory. It is intended for the development of quantum communication methods.</t>
  </si>
  <si>
    <t>P1-0416</t>
  </si>
  <si>
    <t>Rainer Kaltenbaek</t>
  </si>
  <si>
    <t>J2-2514</t>
  </si>
  <si>
    <t>Anton Ramšak</t>
  </si>
  <si>
    <t>Visoko‐spominsko intenzivna računalniška gruča (Paket 20)</t>
  </si>
  <si>
    <t xml:space="preserve">High-Memory Intensive Computing Cluster </t>
  </si>
  <si>
    <t>Gruča računskih strežnikov z 288 procesorskimi jedri in visokim spominom 2TB na rezino</t>
  </si>
  <si>
    <t xml:space="preserve">Computer cluster (288 processor cores) with high memory (2TB/node) </t>
  </si>
  <si>
    <t>Tomaž Zwitter</t>
  </si>
  <si>
    <t>P1-0192</t>
  </si>
  <si>
    <t>Irena Drevenšek Olenik</t>
  </si>
  <si>
    <t>Set za karakterizacijo in analizo površin in tankih plasti</t>
  </si>
  <si>
    <t>Kit for the characterization and analysis of surfaces and thin films</t>
  </si>
  <si>
    <t>Uporaba izbranega instrumenta za raziskovalce je omogočena po dogovoru s kontaktno osebo in ob prisotnosti strokovno usposobljenega uporabnika. Razpoložljivost opreme je odvisna od trenutnih raziskovalnih aktivnosti raziskovalnih skupin Svetloba in snov (P1-0192, kontaktna oseba I. Drevenšek-Olenik), Medicinska fizika (P1-0389, kontaktna oseba M. Milanič) In Raziskave atomov, molekul in struktur s fotoni in delci (P1-0112, kontaktna oseba D. Cvetko)</t>
  </si>
  <si>
    <t xml:space="preserve">The use of the selected instrument by researchers is subject to the agreement of the contact person and the presence of a qualified user. The availability of the equipment depends on the current research activities of the research groups Light and Matter (P1-0192, contact person I. Drevenšek-Olenik), Medical Physics (P1-0389, contact person M. Milanič) and Research on Atoms, Molecules and Structures with Photons and Particles (P1-0112, contact person D. Cvetko).
</t>
  </si>
  <si>
    <t>Set naprav za karakterizacijo in analizo površin in tankih plasti je namenjen slikanju površin in tankih plasti, raziskavam dinamičnih pojavov na površinah in v tankih plasteh ter generaciji fotoinduciranih procesov na/v njih. Sestavljen je iz treh naprav za slikanje in analizo površinske topografije na mikro in nano skalah; dveh specialnih kamer ter vlakenskega sunkovnega laserskega izvora .</t>
  </si>
  <si>
    <t>The Surface and Thin Film Characterization and Analysis Set is used to image surfaces and thin films, to investigate dynamic phenomena on surfaces and in thin films and to generate photo-induced processes on/in them. It consists of three devices for the imaging and analysis of surface topography at the micro and nano level: two special cameras and a fibre laser beam source.</t>
  </si>
  <si>
    <t>0014782, 0014850, 0014766, 0014783, 0015154, 0015147, 0015166</t>
  </si>
  <si>
    <t>https://www.fmf.uni-lj.si/sl/raziskave/raziskovalna-oprema/analizo-povrsin-in-tankih-plasti/</t>
  </si>
  <si>
    <t>3.4.</t>
  </si>
  <si>
    <t>3.4.3.</t>
  </si>
  <si>
    <t>I.Drevenšek Olenik</t>
  </si>
  <si>
    <t>Dean Cvetko</t>
  </si>
  <si>
    <t>Natan Osterman</t>
  </si>
  <si>
    <t>Sistem za fotostrukturiranje s polarizirano svetlobo</t>
  </si>
  <si>
    <t>Polarised Light Photostructuring System</t>
  </si>
  <si>
    <t>Sistem za fotostrukturiranje s polarizirano svetlobo bo omogočal konotrolirano spreminjanje lastnosti svetlobno občutljivih snovi z mikrometrsko natančnostjo s pomočjo polariziranega svetlobnega snopa. Sistem bo tudi namenjen strukturiranju fotoreaktivnih kemikalij v mikrofluidičnih kanalih.</t>
  </si>
  <si>
    <t>The system for photostructuring with polarised light will make it possible to change the properties of light-sensitive materials with the help of a polarised light beam in a controlled manner and with a precision in the micrometre range. The system will also be designed for the structuring of photoreactive chemicals in microfluidic channels.</t>
  </si>
  <si>
    <t>0015220, 0014851, 0014852, 0014853, 0015046, 0014765, 0014843, 0015218, 0015165, 0015226, 0015216</t>
  </si>
  <si>
    <t>https://www.fmf.uni-lj.si/sl/raziskave/raziskovalna-oprema/sistem-za-fotostrukturiranje/</t>
  </si>
  <si>
    <t>Hibridna CPU-GPU računalniška gruča</t>
  </si>
  <si>
    <t>Hybrid CPU-GPU compute cluster</t>
  </si>
  <si>
    <t>Kontakt preko stikov na: https://www.fmf.uni-lj.si/sl/raziskave/raziskovalna-oprema/cpu-gpu/Dogovor o primernosti in dostopnosti. Odobritev.</t>
  </si>
  <si>
    <t>Contact via information on: https://www.fmf.uni-lj.si/sl/raziskave/raziskovalna-oprema/cpu-gpu/ Agreement about appropriate use and availability.Approval.</t>
  </si>
  <si>
    <t>Hibridna CPU-GPU visoko-spominska intenzivna računalniška gruča z visoko količino dinamičnega RAM spomina in deloma vključenimi grafičnimi karticami. Oprema bo omogočila obravnavo velikih kolišin podatkov in nadalje reševanje fizikalnih problemov, v zadnjem času iz tem strojnega učenja in umetne inteligence.</t>
  </si>
  <si>
    <t>A hybrid, memory-intensive CPU-GPU computing cluster with a high proportion of dynamic RAM and partially integrated graphics cards. The equipment will enable the processing of large data clusters and promote the solution of physical problems, more recently also in the areas of machine learning and artificial intelligence.</t>
  </si>
  <si>
    <t>0014774, 0014777, 0014780, 0014796, 0014797, 0014798, 0014799, 0014800, 0014801, 0014802, 0014803, 0014804, 0014805, 0014806, 0014807, 0014808, 0014809, 0014810, 0014811, 0014812, 0014813, 0014814, 0014815, 0014816, 0014817, 0014818, 0014819</t>
  </si>
  <si>
    <t>https://www.fmf.uni-lj.si/sl/raziskave/raziskovalna-oprema/cpu-gpu/</t>
  </si>
  <si>
    <t>0.1</t>
  </si>
  <si>
    <t>0.4</t>
  </si>
  <si>
    <t>P1-0219</t>
  </si>
  <si>
    <t>P1-0291</t>
  </si>
  <si>
    <t>Primož Potočnik</t>
  </si>
  <si>
    <t>P1-0188M</t>
  </si>
  <si>
    <t>Gregor Skok</t>
  </si>
  <si>
    <t>Oddelek za fiziko</t>
  </si>
  <si>
    <t>Primož Ziherl</t>
  </si>
  <si>
    <t>Sistem za presevno optično slikanje bioloških in nebioloških vzorcev</t>
  </si>
  <si>
    <t>System for optical cross-sectional imaging of biological and non-biological samples</t>
  </si>
  <si>
    <t>Dostop do opreme mogoč v skladu z razpoložljivostjo opreme in v dogovoru s skrbnikom opreme.Pred začetkom dela mora biti skrbnik seznanjen s postopki in operacijami, za katere bo oprema uporabljena. Delo z opremo je mogoče samo pod nadzorom skrbnika opreme, v prostorih FMF in za postopke ter operacije, ki so bile predhodno dogovorjene. Če skrbnik opreme oceni, da nameravana uporaba ni skladna z navodili za uporabo opreme in bi lahko opremi  škodovala ali jo uničila, lahko skrbnik opreme zavrne dostop do opreme.</t>
  </si>
  <si>
    <t>Access to the equipment is possible in accordance with the availability of the equipment and in agreement with the equipment administrator. Before starting work, the administrator must be informed about the procedures and operations for which the equipment will be used. Work with the equipment is possible only under the supervision of the equipment administrator, in the FMF premises and for procedures and operations that have been previously agreed upon. If the equipment administrator determines that the intended use does not comply with the instructions for use of the equipment and could damage or destroy the equipment, the equipment administrator may refuse access to the equipment.</t>
  </si>
  <si>
    <t>Sistem za presevno optično slikanje je sestavljen iz laserskega sistema za osvetljevanje slikanega vzorca, optičnega sistema za vodenje in refrenčne meritve laserskega žarka, ojačevalnika slike s proženjem ter digitalne kamere. Sistem omogočal slikanje razmeroma debelih vzorcev tako bioloških kot nebioloških vzorcev.</t>
  </si>
  <si>
    <t>The optical cross-section imaging system consists of a laser system to illuminate the sample to be imaged, an optical system to guide and refract the laser beam, a triggered image intensifier and a digital camera. The system is able to image relatively thick samples, both biological and non-biological.</t>
  </si>
  <si>
    <t>0014784, 0014862, 0015191, 0015211</t>
  </si>
  <si>
    <t>https://www.fmf.uni-lj.si/sl/raziskave/raziskovalna-oprema/presevno-opticno-slikanje/</t>
  </si>
  <si>
    <t>Astronoski teleskop</t>
  </si>
  <si>
    <t>Astronomical telescope</t>
  </si>
  <si>
    <t>Profesionalni astronomski teleskop z vsemi elementi, ki zagotavljajo astrometrično, spektroskopsko in fotometrično opazovanje zvezd in drugih vesoljskih objektov. Omogoča nemoteno vklapljanje v plan dela programa in projektov.</t>
  </si>
  <si>
    <t>A professional astronomical telescope with all the elements required for astrometric, spectroscopic and photometric observations of stars and other celestial objects. It enables smooth integration into the work schedule of the programme and projects.</t>
  </si>
  <si>
    <t>https://www.fmf.uni-lj.si/sl/raziskave/raziskovalna-oprema/astronomski-teleskop/</t>
  </si>
  <si>
    <t>Maruša Bradač</t>
  </si>
  <si>
    <t xml:space="preserve">Denis Arčon </t>
  </si>
  <si>
    <t>MPMS 3 SQUID magnetometer</t>
  </si>
  <si>
    <t xml:space="preserve">dostop do opreme je odprt  ob predhodni najavi s kontaktno osebo. V načrtu je priprava ustrezne aplikacije za rezervacijski postopek eksperimentalnega časa. </t>
  </si>
  <si>
    <t>Access to the equipment is open upon prior notice with the contact person. There are plans to develop an appropriate application for the experimental time reservation process.</t>
  </si>
  <si>
    <t>Oprema je namenjena merjenju magnetnih lastnosti  materialov.</t>
  </si>
  <si>
    <t>The equipment is intended for measuring the magnetic properties of materials.</t>
  </si>
  <si>
    <t>https://www.fmf.uni-lj.si/sl/raziskave/raziskovalna-oprema/mpms-3-squid-magnetometer-paket-22/</t>
  </si>
  <si>
    <t xml:space="preserve">Miha Ravnik </t>
  </si>
  <si>
    <t>Diskovno polje za hibridno CPU-GPU visoko-spominsko intenzivno računalniško gručo UL FMF</t>
  </si>
  <si>
    <t>Kontakt preko stikov na: https://www.fmf.uni-lj.si/sl/raziskave/raziskovalna-oprema/diskovno-polje-za-hibridno-cpu-gpu-visoko-spominsko-intenzivno-racunalnisko-gruco-ulfmf-paket-22/ Dogovor o primernosti in dostopnosti. Odobritev.</t>
  </si>
  <si>
    <t>Contact via information on: https://www.fmf.uni-lj.si/sl/raziskave/raziskovalna-oprema/diskovno-polje-za-hibridno-cpu-gpu-visoko-spominsko-intenzivno-racunalnisko-gruco-ulfmf-paket-22/ Agreement about appropriate use and availability.Approval.</t>
  </si>
  <si>
    <t>Diskovno polje za hibridno CPU-GPU visoko-spominsko intenzivno računalniško gručo. Oprema omogoča obravnavo velikih količin podatkov.</t>
  </si>
  <si>
    <t>Memory hard disk for the  hybrid, memory-intensive CPU-GPU computing cluster. The equipment enable the processing of large data.</t>
  </si>
  <si>
    <t>16239-16243,14611-14615, 14611-14615</t>
  </si>
  <si>
    <t>https://www.fmf.uni-lj.si/sl/raziskave/raziskovalna-oprema/diskovno-polje-za-hibridno-cpu-gpu-visoko-spominsko-intenzivno-racunalnisko-gruco-ulfmf-paket-22/</t>
  </si>
  <si>
    <t xml:space="preserve">Rainer Oliver Kaltenbaek </t>
  </si>
  <si>
    <t>Izvor 1560 nm laserske svetlobe z nizkim šumom za kvantno optiko in optomehanske eksperimente</t>
  </si>
  <si>
    <t>Narrowband tuneable laser, low-noise fiber amplifier, low-noise electrical signal amplifiers, GHz signal generator</t>
  </si>
  <si>
    <t>Oprema se uporablja za poskuse na področju kvantne optomehanike in kvantne optike. Izhodni signal ozkopasovnega in nastavljivega 1560 nm laserja bo razdeljen na dva dela - en del bo uporabljen za zaklepanje laserja v optični votlini z visoko natančnostjo, drugi del pa bo poslan skozi elektrooptični ojačevalnik jakosti in nato ojačen v vlakenskem ojačevalniku z nizkim šumom. Ta močan žarek bo nato uporabljen za lovljenje dielektričnih testnih delcev za poskuse na področju optomehanike, šibkejši žarek pa bo poslan skozi GHz elektrooptični modulator za ustvarjanje stranskega pasu, ki bo zaklenjen v optično votlino z visoko fineso. Za to bomo uporabili generator GHz signala. Nizkošumni ojačevalniki bodo uporabljeni za izboljšanje signala iz fotodiod, ki se uporabljajo za zaznavanje gibanja ujetega delca. 
Translated with DeepL.com (free version)</t>
  </si>
  <si>
    <t xml:space="preserve">The equipment is being used for experiments in quantum optomechanics and quantum optics. The output of the narrow-band and tuneable 1560 nm laser will be split into two parts - one part will be used to lock the laser to a high-finesse optical cavity, another part will be sent through an electro-optical intensity amplifier and then amplified in a low-noise fiber amplifier. This strong beam will then be used to trap dielectric test particles for experiments on optomechanics, and the weaker beam will be sent through a GHz electro-optic modulator to generate a sideband that is locked to a high-finesse optical cavity. For this, we will use the GHz signal generator. The low-noise amplifiers will be used for improving the signal from photodiodes that are used to detect the motion of the trapped particle. </t>
  </si>
  <si>
    <t>16360, 16172, 16527, 16498, 16499, 16494-16497</t>
  </si>
  <si>
    <t>https://www.fmf.uni-lj.si/sl/raziskave/raziskovalna-oprema/izvor-1560nm-laserske-svetlobe-z-nizkim-sumom-za-kvantno-optiko-in-optomehanske-eksperimente-paket-22/</t>
  </si>
  <si>
    <t xml:space="preserve">Matija Milanič </t>
  </si>
  <si>
    <t>Napredni sistem za analizo in shranjevanje medicinskih podatkov</t>
  </si>
  <si>
    <t xml:space="preserve">Za dostop do opreme sta potrebna VPN fakultete za matematiko in fiziko, ter uporabniški račun za dostop strežnika. Dostop je omogočen preko ssh protokola. Za dostop naj se kontaktira administratorja opreme. </t>
  </si>
  <si>
    <t xml:space="preserve">Access to the equipment requires a VPN for the faculties of mathematics and physics, as well as a user account for server access. Access is enabled via the ssh protocol. The equipment administrator should be contacted for access. </t>
  </si>
  <si>
    <t>Oprema je namenjena shranjevanju in obdelavi medicinskih podatkov.</t>
  </si>
  <si>
    <t xml:space="preserve">The equipment is intended for the storage and processing of medical data. </t>
  </si>
  <si>
    <t>16210, 16257</t>
  </si>
  <si>
    <t>https://www.fmf.uni-lj.si/sl/raziskave/raziskovalna-oprema/napredni-sistem-za-analizo-in-shranjevanje-medicinskih-podatkov/</t>
  </si>
  <si>
    <t>Kmetijski inštitut Slovenije</t>
  </si>
  <si>
    <t>P4-0133</t>
  </si>
  <si>
    <t>Franc Čuš</t>
  </si>
  <si>
    <t>Bioreaktorski sistem za preučevanje mikrobioloških procesov in mikrobiomov v vinarstvu</t>
  </si>
  <si>
    <t>A bioreactor system for the study of microbiological processes and microbiomes in winemaking</t>
  </si>
  <si>
    <t>Oprema je na razpolago po dogovoru s skrbnikom; čas dostopa je odvisen od zasedenosti opreme. Opremo lahko uporabljajo le izkušeni operaterji oziroma v prisotnosti izkušenih operaterjev</t>
  </si>
  <si>
    <t>The equipment is available upon agreement; access time is dependable on equipment occupation. The equipment can only be used by an experienced operator or in the presence of experienced operator</t>
  </si>
  <si>
    <t>Bioreaktorski sistem (BS) je namenjen spremljanju mikrobioloških procesov v vinarstvu in optimizaciji vseh vrst fermentacij, ki jih uporabljamo v predelavi grozdja. Gre tako za izbor primernih starterskih kultur kvasovk in bakterij z namenom dviga kakovosti in poudarjanja tipičnosti vin pridelanih na določenem geografskem območju. Pri tem je BS namenjen proučevanju vplivov procesnih pogojev (temperatura, vrsta in količina hranil, osmotski stres) na tvorbo kvasnih in bakterijskih metabolitov, ki vplivajo na kemijsko in senzorično kakovost ter varnost pridelanega vina.</t>
  </si>
  <si>
    <t>The bioreactor system (BS) is used to monitor the microbiological processes in winemaking and to optimize all types of fermentation in grape processing. It is therefore a question of selecting suitable starter cultures of yeasts and bacteria with the aim of improving the quality and enhancing the typicity of the wines produced in a specific geographical area. Here, BS aims to study the effects of process conditions (temperature, type and quantity of nutrients, osmotic stress) on the formation of yeast and bacterial metabolites that influence the chemical and sensory quality and safety of the wine produced.</t>
  </si>
  <si>
    <t>8080</t>
  </si>
  <si>
    <t>https://www.kis.si/Oprema/</t>
  </si>
  <si>
    <t>0 %(oprema še ni dokončno nameščena)</t>
  </si>
  <si>
    <t>P4-0072</t>
  </si>
  <si>
    <t>Saša Širca</t>
  </si>
  <si>
    <t xml:space="preserve">MICROSTATION - sistem BioLog </t>
  </si>
  <si>
    <t>MICROSTATION - system BioLog</t>
  </si>
  <si>
    <t xml:space="preserve">Identifikacija bakterij in filamentoznih gliv. Analiza mikrobnih združb glede na metabolizem 31 virov ogljika z možnostjo analize fiziologije izolatov na številnih drugih metabolitih. Oprema je sestavljena iz spektrofotometra in računalniških programov MicroLog ter Gen5. </t>
  </si>
  <si>
    <t>Idetification of bacteria and filamentous fungi. Microbial community analysis based on 31 sources of carbon with a possibility to analyse isolates's physiology on numerous other metabolites. Equipment package contains spectrophotometer with computer software (MicroLog, Gen5).</t>
  </si>
  <si>
    <t xml:space="preserve">7988, 7852, 7982, 7983, 7984, 7985 </t>
  </si>
  <si>
    <t>P4-0431</t>
  </si>
  <si>
    <t>dr. Janja Lamovšek</t>
  </si>
  <si>
    <t>Strokovne naloge iz varstva rastlin - Identifikacija bakterijskih izolatov</t>
  </si>
  <si>
    <t>Ajda Moškrič</t>
  </si>
  <si>
    <t xml:space="preserve">Oprema za nadgradnjo laboratorijev za biotehnološke in kemijske analize v živinoreji in vinarstvu   </t>
  </si>
  <si>
    <t>Equipment for Upgrading Laboratories for Biotechnological and Chemical Analyses in Livestock Farming and Viticulture</t>
  </si>
  <si>
    <t xml:space="preserve">Oprema služi raziskavam v živinoreji in vinarstvu. Nadgrajuje in dopolnjuje obstoječo opremo in omogoča večji obseg raziskav na področju molekularnih analiz DNA, RNA in proteinov (živinoreja) in nadaljevanju spremljanja geografskega porekla vina z metodo SNIF-NMR (vinarstvo). </t>
  </si>
  <si>
    <t>The equipment is used in animal production and oenology research. It upgrades and expands the existing equipment and  allows for greater scope of research in the field of molecular analysis of DNA, RNA and proteins (animal production) and the continuation of monitoring of geographic origin of wine with the SNIF-NMR method (oenology).</t>
  </si>
  <si>
    <t xml:space="preserve">6255/1, 7880, 7902 </t>
  </si>
  <si>
    <t>v delovnem času</t>
  </si>
  <si>
    <t>Maja Ivana Smodiš Škerl, Ajda Moškrič, Katarina Mole, Andraž Marinč, Martin Škrlep, Jani Debeljak, Bojana Savić, Nina Batorek, Klavdija Poklukar Žnidaršič, Iva Kmetič Ceglar, Katja Šuklje Antalick</t>
  </si>
  <si>
    <t>I0-0011</t>
  </si>
  <si>
    <t>Mojca Škof</t>
  </si>
  <si>
    <t>Sistem za raziskave in razvoj tehnik ohranitvene obdelave tal kot temeljne usmeritve kmetijstva za varovanje naravnih virov (tla, površinske in podzemne vode) in prispevek k blaženju klimatskih sprememb.</t>
  </si>
  <si>
    <t>A system for research and development of conservation tillage techniques as a fundamental direction of agriculture for the protection of natural resouces (soil, surface and underground water) and contribution to mitigating climate change.</t>
  </si>
  <si>
    <t>Raziskovalna oprema omogoča osnovno in strniščno obdelavo poskusnih površin na način minimalne ali ohranitvene obdelave tal. Oprema predstavlja osnovo preciznega kmetijstva pri številnih nalogah - obdelava tal, setev, gnojenje, škropljenje, žetev...</t>
  </si>
  <si>
    <t>Research equipment enables basic and stubble treatment of experimental areas in the manner of minimal or conservation soil treatment. The equipment is the basis of precision agriculture for many tasks - tillage, sowing, fertilizing, spraying, harvesting...</t>
  </si>
  <si>
    <t xml:space="preserve">7931, 7989, 7990, </t>
  </si>
  <si>
    <t xml:space="preserve">P4-0431 </t>
  </si>
  <si>
    <t>Jaka Razinger</t>
  </si>
  <si>
    <t>Stereomikroskopski lupi</t>
  </si>
  <si>
    <t>stereomicroscope</t>
  </si>
  <si>
    <t>Opazovanje in analiza objektov pri nizkih do zmernih povečavah, pri čemer je možno opazovati tridimenzionalne strukture. Stereomikroskopa omogočata veliko delovno razdaljo, širok razpon povečav (4x do 160X), vsestranski system osvetljevanja raznovrstnih vzorcev on napreden system za zajem digitalnih fotografij. Stereomikroskopi so poleg biologije in kmetijstva lahko uporabljeni v različnih panogah in aplikacijah.</t>
  </si>
  <si>
    <t>Observation and analysis of objects at low to moderate magnifications, allowing for the observation of three-dimensional structures. Stereomicroscopes provide a large working distance, a wide range of magnifications (4x to 160x), a versatile illumination system for various samples, and an advanced system for capturing digital photographs. Besides biology and agriculture, stereomicroscopes can be used in various industries and applications.</t>
  </si>
  <si>
    <t xml:space="preserve">008011; 008012 </t>
  </si>
  <si>
    <t>J4-50140</t>
  </si>
  <si>
    <t>Hans Josef Schroers, Urša prislan, Janja Zajc, Eva Kovačec</t>
  </si>
  <si>
    <t>L-50142</t>
  </si>
  <si>
    <t>Špela Modic, Igor Nekrep, Jaka Razinger, Eva Praprotnik</t>
  </si>
  <si>
    <t>J4-4552</t>
  </si>
  <si>
    <t>J1-4394</t>
  </si>
  <si>
    <t xml:space="preserve">Strokovna podpora UVHVVR in diagnostika - mikologija </t>
  </si>
  <si>
    <t>Strokovna podpora UVHVVR in diagnostika - entomologija</t>
  </si>
  <si>
    <t>Barbara Pipan</t>
  </si>
  <si>
    <t>Sistem za kvantifikacijo tarčnih molekul in nukleinskih kislin</t>
  </si>
  <si>
    <t>System for quantification of target molecules and nucleic acids</t>
  </si>
  <si>
    <t>Paket 22</t>
  </si>
  <si>
    <t>Oprema je na razpolago po dogovoru s skrbnikom; čas dostopa je odvisen od zasedenosti opreme. Opremo lahko uporabljajo le izkušeni operaterji oziroma v prisotnosti izkušenih operaterjev.</t>
  </si>
  <si>
    <t>The equipment is available upon agreement; access time is dependable on equipment occupation. The equipment can only be used by an experienced operator or in the presence of experienced operator.</t>
  </si>
  <si>
    <t>Sistem za kvantifikacijo tarčnih molekul in nukleinskih kislin predstavlja celosten sistem, ki vključuje meritve odziva na biotski stres (povzročitelji patogeni) in abiotski stres (npr. visoke temperature, pomanjkanje vode) pri rastlinah ter hkratno detekcijo in identifikacijo prisotnosti patogenov, ki vzpostavljene stresne situacije povzročajo. Z uporabo opreme bomo lahko določili in identificirali patogene in druge stresne dejavnike, preverili odziv rastlin na stresne pogoje, analizirali interakcije med rastlino in povzročiteljem stresa (patogen, suša, visoke temperature, zmrzal) na različnih nivojih: fiziološkem, genetskem, genomskem in transkriptomskem.</t>
  </si>
  <si>
    <t>The System for quantification of target molecules and nucleic acids is an integrated system that includes measurements of the response to biotic stress (pathogens) and abiotic stress (e.g. high temperatures, water deficit) in plants, and the simultaneous detection and identification of the presence of pathogens that cause the established stress situations. The equipment will be used to detect and identify pathogens and other stress factors, to verify the response of plants to stress conditions, and to analyse the interactions between the plant and the stressor (pathogen, drought, high temperature, frost) at different levels: physiological, genetic, genomic and transcriptomic.</t>
  </si>
  <si>
    <t>8228, 8451, 8452 , 8362, 8363, 8364, 8365, 8366, 8431, 8457</t>
  </si>
  <si>
    <t>Andreja Vanzo</t>
  </si>
  <si>
    <t>Tekočinski kromatograf z masno selektivnim detektorjem s trojnim kvadrupolom (LCMS-QQQ)</t>
  </si>
  <si>
    <t>Triple Quadrupole liquid cromatography mass spectrometry (LCMS-QQQ)</t>
  </si>
  <si>
    <t>Oprema je na razpolago po dogovoru s skrbnikom; čas dostopa je odvisen od zasedenosti opreme. Opremo lahkom uporabljajo le izkušeni operaterji oziroma ostali v prisotnosti izkušenih operaterjev.</t>
  </si>
  <si>
    <t>Aparat za analizo učinkovin in njihovih metabolitov v kompleksnih bioloških vzorcih. Trojni kvadrupolni LC/MS zadnje generacije je ultravisoko zmogljiv sistem, izdelan za raziskovalne in testne laboratorije, ki preiskujejo velike serije vzorcev. Ta LC-MS/MS dosega meje zaznavanja na ravni ppq za najzahtevnejše analite v težkem matriksu, na primer v omics, živilski in okoljski analizi, hkrati pa zagotavlja visoko natančnost pri časih zadrževanja, manjših od milisekunde.</t>
  </si>
  <si>
    <t>Apparatus for the analysis of active substances and their metabolites in complex biological samples. The last generation LC/MS system is an ultrahigh-performance system built for research and testing labs investigating large batches of samples. This LC/MS/MS achieves ppq-level detection limits for the most challenging analytes in heavy matrix, for example in omics, food, and environmental analysis, while providing high precision at sub-millisecond dwell times.</t>
  </si>
  <si>
    <t>008462</t>
  </si>
  <si>
    <t>Zavod za gradbeništvo Slovenije</t>
  </si>
  <si>
    <t>1502-005</t>
  </si>
  <si>
    <t>Mihael Ramšak</t>
  </si>
  <si>
    <t>ANALIZATOR ZVOKA 2270 G-4 BRUEL &amp; KJAER S PRIBOROM</t>
  </si>
  <si>
    <t>Sound level meter and analyser type 2270 Bruel@Kjaer</t>
  </si>
  <si>
    <t>Merilne opreme ni možno izposoditi, možno jo je najeti skupaj z za delo usposobljeno osebo</t>
  </si>
  <si>
    <t>The equipment is not for renting, it can be hired including qualified personel</t>
  </si>
  <si>
    <t>Oprema se uporablja za merjenje in analizo zvočnih ravni.</t>
  </si>
  <si>
    <t>Equipment is used for measurment and analysis of sound levels</t>
  </si>
  <si>
    <t>https://www.zag.si/raziskave-in-razvoj/seznam-opreme/seznam-opreme-podrobno/?id=95</t>
  </si>
  <si>
    <t>I0-0032</t>
  </si>
  <si>
    <t>Razni</t>
  </si>
  <si>
    <t>P2-0273</t>
  </si>
  <si>
    <t>Tržni nalogi</t>
  </si>
  <si>
    <t>Drugi RP</t>
  </si>
  <si>
    <t>1502-007</t>
  </si>
  <si>
    <t>Stanislav Lenart</t>
  </si>
  <si>
    <t>Dinamični torzijski triosni aparat</t>
  </si>
  <si>
    <t>Dynamic torsional hollow cylinder apparatus</t>
  </si>
  <si>
    <t>Dostop do opreme je možen po predhodnem dogovoru.</t>
  </si>
  <si>
    <t xml:space="preserve">Use of the equipment is possible and depends upon the preliminary agreement. The equipment can be used only by qualified and authorized person. </t>
  </si>
  <si>
    <t>Primerno za preiskave nevezanih zemljin (melji, peski). Obremenjevanje v osni in torzijski smeri (rotiranje glavnih osi). Frekvenca obremenitve do 50 Hz. Anizotropno napetostno stanje.</t>
  </si>
  <si>
    <t>Suitable to cohesionless soils tests (silts, sands). Loading in axial and torsional mode (principal stress rotation). Frequency of loading up to 50 Hz. Anisotropic stress state.</t>
  </si>
  <si>
    <t>2673600     2673699</t>
  </si>
  <si>
    <t>https://www.zag.si/raziskave-in-razvoj/seznam-opreme/seznam-opreme-podrobno/?id=52</t>
  </si>
  <si>
    <t>Sabina Jordan</t>
  </si>
  <si>
    <t>Kalorimetrična komora za laboratorijsko merjenje toplotnih lastnosti gradbenih konstrukcij in elementov</t>
  </si>
  <si>
    <t>Calorimetric chamber for laboratory measurment of thermal properties of construction products and elements</t>
  </si>
  <si>
    <t>Dostop do opreme je možen po predhodnem dogovoru. Cena preiskave je odvisna od zahtevnosti eksperimenta.</t>
  </si>
  <si>
    <t>Use of the equipment is possible and depends upon the preliminary agreement. The study cost depends of the complexy of the experiment.</t>
  </si>
  <si>
    <t>Komora omogoča merjenje toplotnih tokov v nadzorovanih pogojih. Omogoča merjenje transmisijskih in sevalnih tokov ter količin kot sta toplotna prehodnost in prepustnost za energijo sončnega sevanja.</t>
  </si>
  <si>
    <t>The chamber is used to measure heat flows in controlled conditions. It is possible to measure transmissive and radiative heat transfer. Quantities such as thermal transmission and g-value can be measured.</t>
  </si>
  <si>
    <t>2829399     2829300</t>
  </si>
  <si>
    <t>https://www.zag.si/raziskave-in-razvoj/seznam-opreme/seznam-opreme-podrobno/?id=69</t>
  </si>
  <si>
    <t>1502-006</t>
  </si>
  <si>
    <t>Uroš Bohinc</t>
  </si>
  <si>
    <t xml:space="preserve">Merilni sistem za meritve deformacij z optičnimi vlakni </t>
  </si>
  <si>
    <t>SMARTEC SOFO fibre optic deformation measurement system</t>
  </si>
  <si>
    <t xml:space="preserve">Merilni sistem za meritev deformacij z optičnimi vlakni si je mogoče izposoditi ob vnaprejšnji rezervaciji - najmanj 3 mesece pred izposojo. Delo na opremi lahko izvaja za to usposobljena oseba. </t>
  </si>
  <si>
    <t>The system is available for renting. The reservation should be made at least 3 months prior to the date of rent. The price per day consists of two parts: - MGCplus instrument 250eur/day, MGCplus amplifier module 50eur/day. The system can be used only by qualified and authorized person.</t>
  </si>
  <si>
    <t>Sistem SOFO proizvajalca SMARTEC je namenjen meritvam deformacij s pomočjo optičnih vlaken. Sestavlja ga optična čitalna enota s senzorji različnih dolžin. Omogoča vzpostavitev dolgotrajnega monitoringa pomikov oddaljenih objektov.</t>
  </si>
  <si>
    <t>System for optical measurement of displacement SOFO from SMARTEC. It consists of optical measuring unit and fibre optic sensors of various lengths. It is possible to set up a long term monitoring of displacements on a distant object.</t>
  </si>
  <si>
    <t>2522400     2522499</t>
  </si>
  <si>
    <t>https://www.zag.si/raziskave-in-razvoj/seznam-opreme/seznam-opreme-podrobno/?id=76</t>
  </si>
  <si>
    <t>NI v uporabi</t>
  </si>
  <si>
    <t>Merilni sistem za meritve dinamičnih vplivov na konstrukcije</t>
  </si>
  <si>
    <t>Data acquisition system for measurement of dynamic influences on structures</t>
  </si>
  <si>
    <t xml:space="preserve">Sistem si je mogoče izposoditi ob vnaprejšnji rezervaciji - najmanj 3 mesece pred izposojo. Delo na opremi lahko izvaja za to usposobljena oseba. </t>
  </si>
  <si>
    <t>Oprema je namenjena dinamični meritvi različnih, predvsem mehanskih veličin (pomik, sila, moment, deformacija, temperatura …). Sestavljata jo dva merilna ojačevalnika MGCplus proizvajalca HBM, z različnimi enokanalnimi ojačevalnimi moduli.</t>
  </si>
  <si>
    <t>The system consists of two measuring amplifiers MGCplus with additional amplifier modules from HBM. It is possible to connect various sensors: force, moment, displacement, acceleration, temperature,…</t>
  </si>
  <si>
    <t xml:space="preserve">2459399    2459499   2459300   2459400 </t>
  </si>
  <si>
    <t>https://www.zag.si/raziskave-in-razvoj/seznam-opreme/seznam-opreme-podrobno/?id=77</t>
  </si>
  <si>
    <t>Oprema za preiskave dinamičnega obnašanja zemljin med potresom - III.sklop</t>
  </si>
  <si>
    <t xml:space="preserve">Single axis seismic shaking table with servohydraulic regulation system </t>
  </si>
  <si>
    <t>Paket 10</t>
  </si>
  <si>
    <t>Oprema je vgrajena v preskusni hali laboratorija in jo je mogoče le najeti. Delo na opremi lahko izvaja za to usposobljena oseba. Rezervacija opreme se opravi vsaj 3 mesece pred izvedbo preiskav.</t>
  </si>
  <si>
    <t>Since the test equipment is installed in the laboratory it is available for use only at its original location. The equipment can be used only by qualified and authorized person. The reservation should be made at least 3 months prior to the date of rent.</t>
  </si>
  <si>
    <t>Enokomponentna potresna miza se uporablja le skupaj s servohidravličnim sistemom INOVA. Je trajno vgrajena v preskusni hali Laboratorija za konstrukcije. Njena nosilnost je 5000 kg, največji pospešek 6 g.</t>
  </si>
  <si>
    <t>Seismic shaking table is used only in conjuction with servohydraulic system INOVA. It is permanently installed in the Laboratory for structures. Its capacity is 5t of useful load. The maximum acceleration is 6 g.</t>
  </si>
  <si>
    <t>2444399   2444499   2444599   2444300   2444400   2444500</t>
  </si>
  <si>
    <t>ODSLUŽENA NEUPORABNA</t>
  </si>
  <si>
    <t>1502-003</t>
  </si>
  <si>
    <t>Tadeja Kosec</t>
  </si>
  <si>
    <t>Potenciostat/galvanostat Autolab 100 - Sistem za karakterizacijo mehansko-korozijskih procesov - I. sklop</t>
  </si>
  <si>
    <t>Potentiastat/galvanostat</t>
  </si>
  <si>
    <t>Dostop do opreme je možen po predhodnem dogovoru.  Delo na opremi lahko izvaja za to usposobljena oseba. Cena preiskave je odvisna od zahtevnosti eksperimenta.</t>
  </si>
  <si>
    <t>Potenciostat/galvanostat omogoča številne elektrokemijske eksperimente, korozijske eksperimente ter meritve elektrokemijsko impedančno spektroskopijo.</t>
  </si>
  <si>
    <t>Potenciostat/galvanostat enables  to conduct versatile electrochemical experiments, corrosion experiments and electrochemical impedance spectroscopy of different materials.</t>
  </si>
  <si>
    <t>2768600   2768699</t>
  </si>
  <si>
    <t>https://www.zag.si/raziskave-in-razvoj/seznam-opreme/seznam-opreme-podrobno/?id=25</t>
  </si>
  <si>
    <t>1502-008</t>
  </si>
  <si>
    <t>Anton Štibler</t>
  </si>
  <si>
    <t>Preskusni stroj s pripadajočo opremo za etalon za silo</t>
  </si>
  <si>
    <t>Zwick Z600 with auxiliary equipment as force standard machine</t>
  </si>
  <si>
    <t>Delo na opremi lahko izvaja za to usposobljena oseba iz Laboratorija za metrologijo.</t>
  </si>
  <si>
    <t>The equipment can be used only by qualified and authorized person of Laboratory for metrology ZAG</t>
  </si>
  <si>
    <t>Referenčni etalon za silo od 500 N do 600 kN za nateg in tlak.</t>
  </si>
  <si>
    <t>Force standard machine 500 N to 600 kN for tension and compression.</t>
  </si>
  <si>
    <t>2849300
2883500
2855500</t>
  </si>
  <si>
    <t>https://www.zag.si/raziskave-in-razvoj/seznam-opreme/seznam-opreme-podrobno/?id=70</t>
  </si>
  <si>
    <t>1502-002</t>
  </si>
  <si>
    <t>Aljoša Šajna</t>
  </si>
  <si>
    <t>SISTEM ZA DETEKCIJO AKUSTIČNE EMISIJE III ZUNANJI</t>
  </si>
  <si>
    <t>Acoustic Emission Testing Equipment</t>
  </si>
  <si>
    <t>Merilne opreme ni možno isposoditi, možno jo je najeti skupaj z za delo usposobljeno osebo</t>
  </si>
  <si>
    <t>Oprema je namenjena za spremljanje novonastajajočih in aktivnost obtoječih razpok v betonu</t>
  </si>
  <si>
    <t>The equiment is to be used for the detection of new-born and activity of old cracks in cincrete.</t>
  </si>
  <si>
    <t>https://www.zag.si/raziskave-in-razvoj/seznam-opreme/seznam-opreme-podrobno/?id=60</t>
  </si>
  <si>
    <t>Sistem za karakterizacijo mehansko-korozijskih procesov - II. sklop</t>
  </si>
  <si>
    <t>2011, NADGRADNJA 2019</t>
  </si>
  <si>
    <t>SSRT autoclave with scratching device for mechanical and corrosion tests-II.part</t>
  </si>
  <si>
    <t>Dostop do opreme je možen po predhodnem dogovoru. Delo na opremi lahko izvaja za to usposobljena oseba. Cena preiskave je odvisna od zahtevnosti eksperimenta.</t>
  </si>
  <si>
    <t>Avtoklav z obtočnim sistemom omogoča izpostavo vzorcev v zelo čisti vodi pri temperaturi do 300°C. Zaradi visokega tlaka (do 170 bar) je voda vseskozi v tekočem agregatnem stanju. Tovrstno okolje je značilno za primarni hladilni krog vrelovodnega (BWR) jedrskega reaktorja. Avtoklav je prvenstveno namenjen prav simulaciji tega okolja za potrebe preiskav napetostno-korozijskega pokanja kovinskih komponent v primarnem krogu jedrskega reaktorja. Avtoklav ima 3L titanovo tlačno posodo, vgrajen ima natezni stroj s hodom 24 mm in maks. silo 30 kN, ki omogoča natezne preizkuse (SSRT, konst. obremenitev ipd.).  Obtočni sistem regulira količino raztopljenega kisika (20-3000 ppb) in opravlja čiščenje vode (prevodnost pod 0.1 uS/cm). Pretok je nastavljiv v območju 0.2-0.3 L/min. Med izpostavo/natezanjem lahko izvajamo tudi določene elektrokemijske preiskave – avtoklav ima 4 kabelske prevodnice za povezavo vzorca (ali več njih) in zunanjosti, prav tako ima tudi Cu/Cu2O/ZrO2 referenčno elektrodo.</t>
  </si>
  <si>
    <t>An autoclave with recirculation loop is dedicated equipment for exposure of specimen in a pure water at high temperatures up 300°C. Due to high pressure (max 170 bar) the water remains in liquid state. Such environment is characteristic for the primary cooling loop of the nuclear boiling water reactor. The autoclave is primarily intended for the study of stress corrosion cracking of metals that appear in the primary cooling loop. It has 3L titanium pressure vessel with an integrated screw-driven tensile machine with max. load of 30 kN that is suitable for slow tests such as SSRT, const. load, const. elongation etc. Recirculation loops is responsible for controlling the chemistry of the circulating water (oxygen conc. 20-3000 pppb, conductivity below 0.1 uS/cm) and flow rate (0.2-0.3 L/min and pressure (up to 170 bar). Autoclave has 4 feedthroughs for wiring sample(s) in the autoclave with outer electrochemical instruments, it contains also Cu/Cu2O/ZrO2 solid-state reference electrode.</t>
  </si>
  <si>
    <t>2829000
2829099
2829002
2829001
2829098</t>
  </si>
  <si>
    <t>https://www.zag.si/raziskave-in-razvoj/seznam-opreme/</t>
  </si>
  <si>
    <t>Paket 14: 61         Paket 17: 132</t>
  </si>
  <si>
    <t>Lidija Korat</t>
  </si>
  <si>
    <t>Sistem za rentgensko mikrotomografijo + nadgradnja 40X objektiv</t>
  </si>
  <si>
    <t>2011, NADGRADNJA 2021</t>
  </si>
  <si>
    <t>Micro-computed tomography system</t>
  </si>
  <si>
    <t xml:space="preserve">Dostop do opreme je možen po predhodnem dogovoru. Z opremo lahko rokuje le za to usposobljeno osebje (usposobljeno s strani proizvajalca). Potrebno je slediti zahtevam za varnost pri delo z virom sevanja. </t>
  </si>
  <si>
    <t>Equipment is available by preliminary arrangement, but it can be used only by qualified person, which has been previously trained by producer. There are special safety requirements for handling x-ray sources.</t>
  </si>
  <si>
    <t>Oprema se uporablja za 3D globinsko in površinsko skeniranje. Ločljivost je odvisna od velikosti vzorca, njegove gostote, atomskega števila in debeline. Poleg osnovne opreme je na voljo dodatna oprema za določanje in-situ natezne in tlačne trdnosti in za staranje pri povišanj/znižani temperaturi. Možno je opazovati mokre ali nasičene vzorce.</t>
  </si>
  <si>
    <t xml:space="preserve">Equipment is used for 3D structural and surface visualisation. Resolution is dependent on size of the sample, its density, atomic number and thickness. Beisde basic equipment, environmnetal chamber (heating-cooling) and stage for in-situ tensile and compressive experiments are available. Scanning of wet and humid samples is also possible.  </t>
  </si>
  <si>
    <t>2829499     2829400         2829401     3251999    3251900</t>
  </si>
  <si>
    <t>https://www.zag.si/raziskave-in-razvoj/seznam-opreme/seznam-opreme-podrobno/?id=17</t>
  </si>
  <si>
    <t>Paket 14: 64       Paket 19: 118</t>
  </si>
  <si>
    <t>J4-4546
J7-50231</t>
  </si>
  <si>
    <t>Razni
Razni</t>
  </si>
  <si>
    <t>30
20</t>
  </si>
  <si>
    <t>J7-50226</t>
  </si>
  <si>
    <t>SISTEM ZA TEST.NESATURIRANIH ZEMLJIN</t>
  </si>
  <si>
    <t>Unsaturated Soil Testing System</t>
  </si>
  <si>
    <t>Oprema omogoča direktne meritve pornega tlaka za potrebe določevanja matrične sukcije na delnosaturiranih zemljinah. Porozne ploščice s točko vstopa zraka 500 ali 1500 kPa za testiranje nesaturiranih zemljin.</t>
  </si>
  <si>
    <t>Equipment provides a direct measurement of pore water pressure for the measurement of matric suction on partly saturated soils. High-air-entry porous disc (either 500 or 1500kPa) for unsaturated soil testing</t>
  </si>
  <si>
    <t>https://www.zag.si/raziskave-in-razvoj/seznam-opreme/seznam-opreme-podrobno/?id=75</t>
  </si>
  <si>
    <t>SPEKTROMETER OES OPTIČNI EMISIJSKI</t>
  </si>
  <si>
    <t>Optical Emission Spectroscope</t>
  </si>
  <si>
    <t>kemijska analiza kovin</t>
  </si>
  <si>
    <t>chemical analysis of metals</t>
  </si>
  <si>
    <t>https://www.zag.si/raziskave-in-razvoj/seznam-opreme/seznam-opreme-podrobno/?id=31</t>
  </si>
  <si>
    <t>Tribokorozimeter - Sistem za karakterizacijo mehansko-korozijskih procesov - I. sklop</t>
  </si>
  <si>
    <t>Tribocorrosimeter</t>
  </si>
  <si>
    <t>Use of the equipment is possible and depends upon the preliminary agreement. The equipment can be used only by qualified and authorized person. The study cost depends of the complexy of the experiment.</t>
  </si>
  <si>
    <t>Tribokorozimeter je naprava za določanje tako triboloških lastnosti  (pin on disc in recipročni kontakt) materiala kot tudi korozijskih lastnosti, ločeno ali v skupnem delovanju. Tribokorozimeter obsega tudi profilometer za določanje hrapavosti in obrabe materiala.</t>
  </si>
  <si>
    <t>Tribocorrsimeter is an equipment for determination of tribocorrosive characteristics of metal material (pin on disc and reciprocating sliding contact) as well as abrasive and corrosion properties alone. Tribocorrosimeter includes prophylometer for determination of roughness and abrasive wear of the material.</t>
  </si>
  <si>
    <t>2761400   2761499</t>
  </si>
  <si>
    <t>https://www.zag.si/raziskave-in-razvoj/seznam-opreme/seznam-opreme-podrobno/?id=26</t>
  </si>
  <si>
    <t>Slavko Pandža</t>
  </si>
  <si>
    <t>Univerzalni stroj za določanje mehanskih lastnosti do 2500 kN</t>
  </si>
  <si>
    <t>2004, 2017 nadgradnja</t>
  </si>
  <si>
    <t>Universal testing machine ZWICK Z2500Y + nadgradnja 2017</t>
  </si>
  <si>
    <t>866.749,28, 175.277,89 nadgdadnja</t>
  </si>
  <si>
    <t>Oprema je dostopna po predhodnem dogovoru, uporablja pa jo lahko le za to usposobljena in pooblaščena oseba.</t>
  </si>
  <si>
    <t>Equipment is available by preliminary arrangement, but it can be used only by qualified and authorized person.</t>
  </si>
  <si>
    <t>Za izvajanje nateznih, tlačnih in upogibnih preskusov za kovine, beton in les. Stroj je opremljen z digitalno merilno opremo in kontrolno elektroniko ter programsko opremo za izvajanje nateznih, tlačnih in upogibnih preskusov. Maksimalna sila 2500 kN, delovni gib s hidravličnimi čeljustmi max. 2000 mm. Z opremo izvajamo tudi nestandarne preskuse po željah strank. Na opremi izvajamo preskušanja v sklopu certificiranja in priprave slovenskih tehničnih soglasij.</t>
  </si>
  <si>
    <t xml:space="preserve">For carrying out tensile, compresion and benting tests for metals, concrete and wood. Machine is equiped with digial mesurment and control electronics and software for tensile, compresion and bending tests. Fmax, at least 2500 kN, tewst stroke with hydraulic grips at least 2000mm.  With machine perform also non-standard test on request of customer. With machine we perform tests for certificatoin of products and preparation of Slovenian tehnical approvals. </t>
  </si>
  <si>
    <t>2507800     2507898    2507899   2507900      2507998    2507999    2507801</t>
  </si>
  <si>
    <t>https://www.zag.si/raziskave-in-razvoj/seznam-opreme/seznam-opreme-podrobno/?id=29</t>
  </si>
  <si>
    <t>1502-001</t>
  </si>
  <si>
    <t>Vilma Ducman</t>
  </si>
  <si>
    <t>Živosrebrni porozimeter</t>
  </si>
  <si>
    <t>Mercury Porosimeter Autopore IV 9510</t>
  </si>
  <si>
    <t xml:space="preserve">Oprema zaradi rokovanja s Hg ni splošno dostopna. Uporablja jo lahko le za to usposobljena in pooblaščena oseba. Pogoji dostopa (cena in čas) se oblikujejo glede na število meritev in zahtevnost vzorca individualno za vsakega naročnika. </t>
  </si>
  <si>
    <t>Equipment is not generally available due to handling with mercury. It can be used only by trained and authorised personnel. Services conditions (costs, time) are being arranged individually based on number of measurements and complexity of sample.</t>
  </si>
  <si>
    <t>Oprema deluje v območju tlaka do 414 MPa, kar omogoča določitev por s premerom od 360 µm do 0.003 µm. Ločljivost meritev pri vtiskanju in iztiskanju je najmanj 0.1 mL volumna živega srebra. Parametri, ki se jih da določiti, so: celokupni volumen por, porazdelitev velikosti por, delež poroznosti, gostota materiala ter transportne lastnosti zgradbe sistema por.</t>
  </si>
  <si>
    <t>The equipment works within the pressure range from almost zero up to 414 MPa, which makes it possible to measure pore diameters with sizes ranging from 360 µm to 0.003 µm. Data resolution is better than 0.1 mL for mercury intrusion and extrusion volumes. Prameters that can be determined: total pore volume, pore size distribution, percent porosity, density of the material, transport properties of the pore structure.</t>
  </si>
  <si>
    <t>2615100     2615199</t>
  </si>
  <si>
    <t>https://www.zag.si/raziskave-in-razvoj/seznam-opreme/seznam-opreme-podrobno/?id=6</t>
  </si>
  <si>
    <t>Nataša Knez</t>
  </si>
  <si>
    <t>ANALIZATOR PLINOV FTIR</t>
  </si>
  <si>
    <t>FTIR Gas Analyser</t>
  </si>
  <si>
    <t>v roku enega meseca po predhodni najavi samo ob prisotnosti strokovnjaka ZAG</t>
  </si>
  <si>
    <t>within one month by appointment only, in the presence of an expert from ZAG</t>
  </si>
  <si>
    <t>Naprava omogoča sprotno merjenje koncentracije strupenih plinov, ki se sproščajo pri gorenju</t>
  </si>
  <si>
    <t>The device allows simultaneous measurement of the concentration of toxic gases emitted during combustion</t>
  </si>
  <si>
    <t>https://www.zag.si/raziskave-in-razvoj/seznam-opreme/seznam-opreme-podrobno/?id=64</t>
  </si>
  <si>
    <t>KONUSNI KALORIMETER</t>
  </si>
  <si>
    <t>2015, nadgradnja 2018</t>
  </si>
  <si>
    <t>Cone Calorimeter</t>
  </si>
  <si>
    <t>Naprava omogoča spremljanje mase, sproščanja toplote, koncentracije O2, CO2, CO, temperature, prosojnosti dimnih plinov med obremenitvijo vzorca s toplotnim sevanjem do 50 kW/m2. Programska oprema omogoča oceno razreda odziva preskušanega proizvoda na ogenj. Mogoča povezava in meritev sestave dimnih plinov s FTIR.</t>
  </si>
  <si>
    <t>Measurement of mass loss rate, rate of heat release, concentration of O2, CO2, CO, temperature, smoke release rate during radiant heat of up to 50 kW/m2. Software allowes prediction of classification of reaction to fire of product. Possible measurement of released gases with FTIR.</t>
  </si>
  <si>
    <t>2959500     2959501         2959502</t>
  </si>
  <si>
    <t>https://www.zag.si/raziskave-in-razvoj/seznam-opreme/seznam-opreme-podrobno/?id=65</t>
  </si>
  <si>
    <t>DIMNA KOMORA</t>
  </si>
  <si>
    <t>Smoke Density Chamber</t>
  </si>
  <si>
    <t>Zrakotesna komora za merjenje specifične optične gostote dima in izgube mase pri gorenju vzorca, izpostavljenega toplotnemu sevanju do 50 kW/m2. Mogoča povezava in meritev sestave dimnih plinov s FTIR.</t>
  </si>
  <si>
    <t xml:space="preserve">Airtight chamber for measurement of specific optical density of smoke and mass loss of product exposed to radiant heat of up to 50 kW/m2. Possible measurement of released gases with FTIR.  </t>
  </si>
  <si>
    <t>https://www.zag.si/raziskave-in-razvoj/seznam-opreme/seznam-opreme-podrobno/?id=66</t>
  </si>
  <si>
    <t>Drugi RP
lastni razvoj</t>
  </si>
  <si>
    <t>25
20</t>
  </si>
  <si>
    <t>1502-004</t>
  </si>
  <si>
    <t>Peter Nadrah</t>
  </si>
  <si>
    <t>NAPRAVA ZA MERITEV VELIKOSTI DELCEV IN ZETA POTENCIALA</t>
  </si>
  <si>
    <t>Instrument for particle sizing and zeta potential measurement</t>
  </si>
  <si>
    <t>Dostop je možen po predhodnem dogovoru z vodjo laboratorija.</t>
  </si>
  <si>
    <t>Access is possible in agreement with the head of the laboratory.</t>
  </si>
  <si>
    <t>Oprema je namenjena merjenju velikosti delcev v suspenzijah, meritvi zeta potenciala in določitvi izoelektrične točke s titracijo.</t>
  </si>
  <si>
    <t>The instrument is used for measurement of particle sizes in suspensions, of zeta potential and determinataion of isoelectric point.</t>
  </si>
  <si>
    <t>https://www.zag.si/raziskave-in-razvoj/seznam-opreme/seznam-opreme-podrobno/?id=71</t>
  </si>
  <si>
    <t>Tomislav Tomše</t>
  </si>
  <si>
    <t>KOMORA TIP IWB-600 CCK ZA PRESKUŠANJE NOTRANJE ODPORNOSTI</t>
  </si>
  <si>
    <t>Chamber for measurement of internal durability</t>
  </si>
  <si>
    <t>po predhodnem dogovoru samo ob navzočnosti operaterja</t>
  </si>
  <si>
    <t>Access is possible in agreement with the head of the laboratory and under supervision of the operator</t>
  </si>
  <si>
    <t>Preizkušanje notranje odpornosti betona proti zmrzovanju in tajanju</t>
  </si>
  <si>
    <t>Testing of internal durabitily of concrete against freezing and melting</t>
  </si>
  <si>
    <t>https://www.zag.si/raziskave-in-razvoj/seznam-opreme/seznam-opreme-podrobno/?id=59</t>
  </si>
  <si>
    <t>DIGESTORIJ TIP TA 1500/ST HEMLING</t>
  </si>
  <si>
    <t>Fume hood</t>
  </si>
  <si>
    <t>Digestoriji so namenjeni izvajanju kemijskih reakcij, kjer so uporabljene nevarne ali hlapne kemikalije.</t>
  </si>
  <si>
    <t>Fume hoods are used for carrying out chemical reactions involving dangerous or volatile chemicals.</t>
  </si>
  <si>
    <t>2913600          2913500          2913800          2913700</t>
  </si>
  <si>
    <t>https://www.zag.si/raziskave-in-razvoj/seznam-opreme/seznam-opreme-podrobno/?id=72</t>
  </si>
  <si>
    <t>Mateja Štefančič</t>
  </si>
  <si>
    <t>REOMETER MODULARNI OSCILACIJSKI MCR 302</t>
  </si>
  <si>
    <t>MCR rheometer</t>
  </si>
  <si>
    <t>Dostop do opreme je možen po predhodnem dogovoru s skrbnikom opreme in samo ob navzočnosti enega od usposobljenih operaterjev</t>
  </si>
  <si>
    <t>Access is possible in agreement with the person responsible for the equipment and only under the supervision of one of the qualified operators</t>
  </si>
  <si>
    <t>Preizkušanje reoloških lastnosti anorganskih veziv ali drugih tekočih do viskoplastičnih materialov v rotaciji in oscilaciji, v odvisnosti od časa in temperature (-40° - +200 °C). Preizkušanje reoloških značilnosti bitumnov po standardiziranih metodah SIST EN 14470 - Ugotavljanje kompleksnega strižnega modula in faznega kota - DSR), EN 16659 - Multiple Stress Creep and Recovery Test - MSCRT.</t>
  </si>
  <si>
    <t>Testing of the rheological properties of inorganic binders and other liquid to viskoplastic materials in the rotation and/or oscillation mode as a function of time and temperature (-40 ° - 200 ° C). Testing rheological characteristics of bituminous binders using standardized methods SIST EN 14470 - Determination of complex shear modulus and phase angle - DSR), EN 16659 - Multiple Stress Creep and Recovery Test - MSCRT.</t>
  </si>
  <si>
    <t>2983100          2982900          2983000</t>
  </si>
  <si>
    <t>https://www.zag.si/raziskave-in-razvoj/seznam-opreme/seznam-opreme-podrobno/?id=74</t>
  </si>
  <si>
    <t>J4-4546</t>
  </si>
  <si>
    <t>Aleš Traven</t>
  </si>
  <si>
    <t>KOMORA UV MODEL Q-SUN XE-3</t>
  </si>
  <si>
    <t>Q SUN chamber</t>
  </si>
  <si>
    <t>Dostop je možen po predhodnem dogovoru z vodjo laboratorija. Oprema se uporablja za daljše teste, ki trajajo tudi do več mesecev, cena v €/uro je preračunana na 24 ur</t>
  </si>
  <si>
    <t>Access is possible in agreement with the head of the laboratory. Equipment is used for longer exposures, that last up to few months, price in €/hour is calculated per 24 hours</t>
  </si>
  <si>
    <t xml:space="preserve">Komora je namenjena izpostavi vzorcev pospešenemu umetnemu staranju (simulacija vremenskih razmer): UV sevanje, pršenje z vodo, spreminjanje temperature in relativne vlage. </t>
  </si>
  <si>
    <t>Chamber is used for exposure the samples to accelerating artifical ageing (simulation of weather conditions): UV exposure, rainning, cycling different temperature and relative humidity</t>
  </si>
  <si>
    <t>https://www.zag.si/raziskave-in-razvoj/seznam-opreme/seznam-opreme-podrobno/?id=73</t>
  </si>
  <si>
    <t>Sabina Dolenec</t>
  </si>
  <si>
    <t>IZOTERMNI KALORIMETER TAM Air 8</t>
  </si>
  <si>
    <t>Isothermal calorimeter Tam Air 8</t>
  </si>
  <si>
    <t>Izotermni kalorimeter kontinuirano meri in prikazuje toplotni tok, ki nastane kot posledica različnih reakcij v preiskanem vzorcu in je učinkovita metoda pri študiju procesa hidratacije cementnih past, malt ali betonov pri konstantni temperaturi.</t>
  </si>
  <si>
    <t>Isothermal calorimeter continuously measures and displays the heat flow, as a result of various reactions. It is an effective method in studying the hydration of cement pastes, mortars or concrete at a constant temperature.</t>
  </si>
  <si>
    <t>3020800          3020801</t>
  </si>
  <si>
    <t>https://www.zag.si/raziskave-in-razvoj/seznam-opreme/seznam-opreme-podrobno/?id=67</t>
  </si>
  <si>
    <t>15
20</t>
  </si>
  <si>
    <t>Barbara Likar</t>
  </si>
  <si>
    <t>MERILNIK PREPUSTNOSTI GEOSINTETIKOV</t>
  </si>
  <si>
    <t>Instrument for testing the water permeability of geotextiles, fleeces and related materials.</t>
  </si>
  <si>
    <t>Inštrument je namenjen merjenju vodoprepustnosti geotekstilov in podobnih materialov.</t>
  </si>
  <si>
    <t xml:space="preserve">The instrument is used for measurement water permeability of geotextiles and other similar materials. </t>
  </si>
  <si>
    <t>https://www.zag.si/raziskave-in-razvoj/seznam-opreme/seznam-opreme-podrobno/?id=78</t>
  </si>
  <si>
    <t>BAT HIDRAVLIČNI 1000 kN MTS</t>
  </si>
  <si>
    <t>Hydraulic actuator 1000kN</t>
  </si>
  <si>
    <t>Za izvajanje dinamičnih obremenitev konstrukcijskih elementov</t>
  </si>
  <si>
    <t>For application of dynamic loading of structural elements</t>
  </si>
  <si>
    <t>https://www.zag.si/raziskave-in-razvoj/seznam-opreme/seznam-opreme-podrobno/?id=79</t>
  </si>
  <si>
    <t>KOMORA HIGROTERMALNA TIP TVK-30/85</t>
  </si>
  <si>
    <t>Hygrothermal Chamber TVK-30/85</t>
  </si>
  <si>
    <t>Komora za vzpostavitev in cikliranje higro-termalnih razmer, v temperaturnem območju od -30°C do 85°C in območju relativne vlažnosti od 10% do 98%, namenjena za testiranje higrotermalnega odziva oziroma pospešenega staranja velikih vzorcev (npr. ETICS z ometom)</t>
  </si>
  <si>
    <t>Chamber for sustaining and cycling of hygro-thermal conditions, in the temperature range from -30°C to 85°C and in the relative humidity range from 10% to 98%, intended for hygrothermal behavior testing or accelerated aging of large samples (e.g. ETICS with rendering)</t>
  </si>
  <si>
    <t>https://www.zag.si/raziskave-in-razvoj/seznam-opreme/seznam-opreme-podrobno/?id=80</t>
  </si>
  <si>
    <t>Janez Bernard</t>
  </si>
  <si>
    <t>22313 </t>
  </si>
  <si>
    <r>
      <t>STROJ TRGALNI ZWICK Z100-SN S PRIBOROM-</t>
    </r>
    <r>
      <rPr>
        <b/>
        <sz val="10"/>
        <rFont val="Arial"/>
        <family val="2"/>
        <charset val="238"/>
      </rPr>
      <t>NADGRADNJA</t>
    </r>
  </si>
  <si>
    <t>1997, 2017 nadgradnja</t>
  </si>
  <si>
    <t>Universal testing machine ZWICK Z100 + upgrade 2017</t>
  </si>
  <si>
    <t>250.942,5, 116.260,51 nadgradnja</t>
  </si>
  <si>
    <t>Univerzalni preskusni stroj se uporablja za določanje nateznih, strižnih in ostalih mehanskih lastnosti materialov</t>
  </si>
  <si>
    <t xml:space="preserve">The universal testing machine is ussually used for determination of tensile, compressive and other mechanical properties of the materials  </t>
  </si>
  <si>
    <t>2302300    2302301</t>
  </si>
  <si>
    <t>https://www.zag.si/raziskave-in-razvoj/seznam-opreme/seznam-opreme-podrobno/?id=18</t>
  </si>
  <si>
    <t>KALORIMETER BOMBNI 6200CL S SISTEMOM ZA DOVAJANJE</t>
  </si>
  <si>
    <t xml:space="preserve">Isoperibolic bomb calorimeter </t>
  </si>
  <si>
    <t>Določitev sežigne toplote (PCS)</t>
  </si>
  <si>
    <t>Determination of gross heat of combustion (PCS)</t>
  </si>
  <si>
    <t>https://www.zag.si/raziskave-in-razvoj/seznam-opreme/seznam-opreme-podrobno/?id=81</t>
  </si>
  <si>
    <t>Andrej Kranjc</t>
  </si>
  <si>
    <t>Stiskalnica Instron hidravlična Univerzalna + nadgradnja s 250 kN hidravličnimi čeljustmi s črpalko za Instron 1342</t>
  </si>
  <si>
    <t>1988 + 2018 nadgradnja</t>
  </si>
  <si>
    <t xml:space="preserve">250 kN hydraulic grips with grip power supply for Instron 1342 </t>
  </si>
  <si>
    <t>185.588,37, nadgradnja 42.928,75</t>
  </si>
  <si>
    <t>Uporablja se za dinamičneo preskušanje armaturnega jekla</t>
  </si>
  <si>
    <t>It is used for fatigue test on reinforcing steel bars</t>
  </si>
  <si>
    <t>1621000          1621001</t>
  </si>
  <si>
    <t>https://www.zag.si/raziskave-in-razvoj/seznam-opreme/seznam-opreme-podrobno/?id=83</t>
  </si>
  <si>
    <t>Maček Roman</t>
  </si>
  <si>
    <t>Zamrzovalno odtaljevalna komora</t>
  </si>
  <si>
    <t>Freezing thawing chamber</t>
  </si>
  <si>
    <t>Zamrzovalna odtaljevalna komora je posebej konstruirana in izdelana v skladu z zahtevami zamrzovalno odtaljevalnega postopka po standardih EN 1348:2007, EN 10545:1995 in EN 539-2:2013. Posebnost komore je predvsem v kombinaciji naprave komora-kopel in popolnoma avtomatiziranem postopku zamrzovanja v zraku in odtaljevanja v vodi, brez premeščanja vzorcev. Naprava je opremljena z mikroprocesorskim krmilnikom DPC-420, ki omogoča popolnoma avtomatizirano in v celoti programabilno vodenje procesa. Območje: min - 20 °C; max. 50 °C</t>
  </si>
  <si>
    <t>The freezing thawing chamber is specially designed and manufactured in accordance with the requirements of the freezing thawing process according to EN 1348: 2007, EN 10545: 1995 and EN 539-2: 2013. The specialty of the chamber is especially in the combination of the chamber-bath device and the fully automated process of freezing in the air and thawing in water, without moving samples. The device is equipped with a microprocessor controller DPC-420, which allows fully automated and fully programmable process control. Range: min - 20 ° C; max. 50 ° C</t>
  </si>
  <si>
    <t>https://www.zag.si/raziskave-in-razvoj/seznam-opreme/seznam-opreme-podrobno/?id=118</t>
  </si>
  <si>
    <t>Lidija Ržek</t>
  </si>
  <si>
    <t>Reometer modularni MCR 102 + Peltier kapa</t>
  </si>
  <si>
    <t>3128800          3128801          3128802</t>
  </si>
  <si>
    <t>https://www.zag.si/raziskave-in-razvoj/seznam-opreme/seznam-opreme-podrobno/?id=128</t>
  </si>
  <si>
    <t>IZOTERMNI KALORIMETER TAM Air 3</t>
  </si>
  <si>
    <t>Isothermal calorimeter Tam Air 3</t>
  </si>
  <si>
    <t>Ana Mladenović</t>
  </si>
  <si>
    <t>Masni spektrometer z induktivno sklopljeno plazmo, AGILENT 7900 ORS ICP-MS</t>
  </si>
  <si>
    <t>Agilent Technologies, Inc., 5301 Stevens Creek Blvd.
Santa Clara, CA 95051
United States</t>
  </si>
  <si>
    <t xml:space="preserve">ICP-MS je zmogljiva, hitra tehnika multielementne analize za določevanje elementov v okviru nizkih mej zaznavnosti, tudi do ng/L, z relativnim standardnim odklonom ± 2 % </t>
  </si>
  <si>
    <t>ICP-MS is a powerful, fast multi-element analysis technique for determination of elements within low detection limits, even up to ng / L, with a ± 2% relative standard deviation.</t>
  </si>
  <si>
    <t>3161600
3161699</t>
  </si>
  <si>
    <t>https://www.zag.si/raziskave-in-razvoj/seznam-opreme/seznam-opreme-podrobno/?id=85</t>
  </si>
  <si>
    <t>N2-0320
J1-50032
J1-4413
J7-50228</t>
  </si>
  <si>
    <t>Razni
Razni
Razni
Razni</t>
  </si>
  <si>
    <t>10
3
10
30</t>
  </si>
  <si>
    <t>ERA-MIN3 CO2TREAT</t>
  </si>
  <si>
    <t xml:space="preserve">
Razni</t>
  </si>
  <si>
    <t xml:space="preserve">
5</t>
  </si>
  <si>
    <t>Primož Oprčkal</t>
  </si>
  <si>
    <t>STISKALNICA ZA DOLOČ. TLAČNE TRDNOSTI TONI TECHNIK</t>
  </si>
  <si>
    <t>PRESSURE DETERMINATION PRESS TONI TECHNIK</t>
  </si>
  <si>
    <t>Stiskalnica za serijsko določanje mehanskih lastnosti gradbenega materiala ToniPRAX služi za določanje  statičnega tlaka, nateznega in upogibnega preskušanja. S tlačnim obremenitvenim okvirjem se lahko izvedejo poskusi do 300 kN, za upogibno preskušanje pa do 10 kN. Celotna konfiguracija in vse tehnične podrobnosti so zasnovane za preskušanje prizem 40 x 40 x 160 mm3, vendar je z dodatnimi nastavki možno preskušanje tudi manjših vzorcev nekonvencionalnih dimenzij. Možno je kontrolirati tudi razpon med osmi pri 3-točkovnem preskušanju upogibne trdnosti. ToniTROL (model 0510), s katerim krmilimo napravo, je narejen po svoji izvedbi in predvideni uporabi v skladu z DIN EN 196-1, ISO 679, ASTM C349, ASTM C109, DIN 51220 in DIN EN ISO 7500-1 kot samodejni servohidravlični preskusni stroj v razredu natančnosti 1.</t>
  </si>
  <si>
    <t>Compression and Bending Test Plant ToniPRAX is used for measuring mechanical properties of building materials, i.e. static pressure, tensile and bending tests. Tests up to 300 kN can be performed with a compression test frame and up to 10 kN for flexural testing. The entire configuration and all technical details are designed for testing 40 x 40 x 160 mm3 prisms, but with additional attachments, it is possible to test even smaller samples of unconventional dimensions. It is also possible to control the range between the axes in a 3-point flexural strength test. ToniTROL (model 0510), with which we control the device, is made according to its design and intended use in accordance with DIN EN 196-1, ISO 679, ASTM C349, ASTM C109, DIN 51220 and DIN EN ISO 7500-1 as an automatic servo-hydraulic test machine in the accuracy class 1.</t>
  </si>
  <si>
    <t>https://www.zag.si/raziskave-in-razvoj/seznam-opreme/seznam-opreme-podrobno/?id=117</t>
  </si>
  <si>
    <t>J4-4546
N2-0320</t>
  </si>
  <si>
    <t>10
3</t>
  </si>
  <si>
    <t>J1-50032</t>
  </si>
  <si>
    <t>ANALIZATOR ASFALTA INFRATEST CUBE TIP 20-11600</t>
  </si>
  <si>
    <t>ASPHALT ANALYZER INFRATEST CUBE TYPE 20-11600</t>
  </si>
  <si>
    <t>Analizator asfalta razdeli asfaltno mešanico na osnovni komponenti: agregat inn bitumen. Omogoča analizo asfaltnih mešanic, ki vsebujejo gumi bitumen.</t>
  </si>
  <si>
    <t>The asphalt analyzer divides the asphalt mixture into basic components: aggregate and bitumen. It allows the analysis of asphalt mixtures containing rubber bitumen.</t>
  </si>
  <si>
    <t>https://www.zag.si/raziskave-in-razvoj/seznam-opreme/seznam-opreme-podrobno/?id=129</t>
  </si>
  <si>
    <t>OPTIČNO MERILNI SISTEM 3D GOM ARAMIS SRS Z DODATKI</t>
  </si>
  <si>
    <t>Optical deformation measurement system GOM ARAMIS SRX</t>
  </si>
  <si>
    <t>Brezkontaktna meritev 
prostorskih pomikov in deformacij 
izbranih tarč ali dela površine. 
Sistem temelji na principih 
bližnjeslikovne stereofotogrametrije.</t>
  </si>
  <si>
    <t>Non contact measurement 
of 3d displacement and deformation 
of selected targets or surface. 
The system is based on the principles 
of close range stereophogrammetry.</t>
  </si>
  <si>
    <t>3179000
3179099</t>
  </si>
  <si>
    <t>https://www.zag.si/raziskave-in-razvoj/seznam-opreme/seznam-opreme-podrobno/?id=109</t>
  </si>
  <si>
    <t>N2-0280</t>
  </si>
  <si>
    <t>ANALIZATOR TOC/TN MULTI N/C 3100 (CLD) Z AS VARIO</t>
  </si>
  <si>
    <t>Multi N/C analyzer (CLD) with AS Vario</t>
  </si>
  <si>
    <t xml:space="preserve">Oprema se uporablja za določevanje organske snovi in dušika v trdnih in tekočih vzorcih. </t>
  </si>
  <si>
    <t xml:space="preserve">Analyzer is used for determination of organic carbon and nitrogen in solid and liquid samples. </t>
  </si>
  <si>
    <t>3180000
3180099</t>
  </si>
  <si>
    <t>https://www.zag.si/raziskave-in-razvoj/seznam-opreme/seznam-opreme-podrobno/?id=104</t>
  </si>
  <si>
    <t>J1-4413</t>
  </si>
  <si>
    <t>Laserski analizator porazdelitve velikosti in oblike delcev</t>
  </si>
  <si>
    <t>Laser particle size and shape distribution analyzer</t>
  </si>
  <si>
    <t>Določanje porazdelitve velikosti delcev drobnozrnatih vzorcev (10 nm - 2 mm) v disperziji ali v turbulentnem toku zraka in slikovni prikaz oblike delcev na podlagi dinamične analize slike</t>
  </si>
  <si>
    <t xml:space="preserve">Particle size distribution analysis of particulate materials (10 nm - 2 mm) in dry and wet mode and dinamic image analysis to analyse shape of examined particles </t>
  </si>
  <si>
    <t>3182600
3182699</t>
  </si>
  <si>
    <t>https://www.zag.si/raziskave-in-razvoj/seznam-opreme/seznam-opreme-podrobno/?id=107</t>
  </si>
  <si>
    <t>20
10</t>
  </si>
  <si>
    <t>Andreja Pondelak</t>
  </si>
  <si>
    <t>Vakuumsko tlačna komora VPT-135</t>
  </si>
  <si>
    <t>Vacuum pressure chamber VPT-135</t>
  </si>
  <si>
    <t>Komora  omogoča:  Vakuumsko tlačno impregnacijo, termično modifikacijo lesa in drugih materialov v vakuumu,  sušenje v vakuumu in/ali pri povišani temperaturi, dezinfekcijo materialov pri povišani temperaturi in tlaku. Vse postopke je možno izvajati tudi v različnih atmosferah (npr: N2, CO2, Ar).</t>
  </si>
  <si>
    <t>The chamber enables: Vacuum pressure impregnation, thermal modification of wood and other materials in vacuum, drying in vacuum and / or at elevated temperature, disinfection of materials at elevated temperature and pressure. All procedures can also be performed in different atmospheres (eg: N2, CO2, Ar).</t>
  </si>
  <si>
    <t>3189300
3189399</t>
  </si>
  <si>
    <t>https://www.zag.si/raziskave-in-razvoj/seznam-opreme/seznam-opreme-podrobno/?id=103</t>
  </si>
  <si>
    <t>3D sistem za merjenje in analizo geometrijskih odstopanj okroglih profilov</t>
  </si>
  <si>
    <t>3D system for measuring and analyzing geometric deviations of round profiles</t>
  </si>
  <si>
    <t>Oprema omogoča zajem 3D slike armaturne palice s premerom do 50 mm z avtomatsko izmero njenih osnovnih lastnosti (nominalni premer, orientacija, razporeditev in višina reber) in natančno merjenje korozijskih poškodb po izpostavi v agresivnih okoljih. Z natančnimi izmerami globin lokalnih korozijskih poškodb, obsegom poškodovane površine, njeno topografijo, zmanjšanjem preseka palice in volumnom korodiranega materiala oprema omogoča natančno analizo korozijskih poškodb, iz katere je možen izračun lokalnih in generalnih korozijskih hitrosti.</t>
  </si>
  <si>
    <t>The equipment enables the capture of a 3D image of a reinforcing bar with a diameter of up to 50 mm with automatic measurement of its basic properties (nominal diameter, orientation, distribution and height of ribs) and accurate measurement of corrosion damage after exposure in aggressive environments. By accurately measuring the depths of local corrosion damage, the extent of the damaged surface, its topography, the reduction of the bar cross-section and the volume of corroded material, the equipment allows a precise analysis of the corrosion damage from which it is possible to calculate local and general corrosion rates.</t>
  </si>
  <si>
    <t>3188900
3188999</t>
  </si>
  <si>
    <t>https://www.zag.si/raziskave-in-razvoj/seznam-opreme/seznam-opreme-podrobno/?id=108</t>
  </si>
  <si>
    <t>SISTEM MERILNI TROKANALNI AVT.ZA MERJ.KONC.KISIKA</t>
  </si>
  <si>
    <t xml:space="preserve">Three-channel measuring system for measuring of oxygen concentration </t>
  </si>
  <si>
    <t xml:space="preserve">Merilni sistem se uporablja pri požarnih preskusih, kjer se spremlja časovni potek koncentracije kisika v dimnih plinih na več mernih mestih </t>
  </si>
  <si>
    <t>The measuring system is used in fire tests, where the time course of the oxygen concentration in the flue gases is monitored at several measuring points.</t>
  </si>
  <si>
    <t>3200700
3200799</t>
  </si>
  <si>
    <t>https://www.zag.si/raziskave-in-razvoj/seznam-opreme/seznam-opreme-podrobno/?id=105</t>
  </si>
  <si>
    <t>Erika Švara Fabjan (sprememba skrbnika opreme s 1.1.2021)</t>
  </si>
  <si>
    <t>SPEKTROFOTOMETER LAMBDA 1050 UV-VIS Z INTEG. SFERO</t>
  </si>
  <si>
    <t>LAMBDA 1050 UV-VIS SPECTROPHOTOMETER WITH INTEGRATED SPHERE</t>
  </si>
  <si>
    <t>Instrument se uporablja za določevanje spektroskopskih lastnosti snovi v UV, vidnem in NIR območju. Možno je meriti presevano ali odbito svetlobo tekočih in trdnih vzorcev.</t>
  </si>
  <si>
    <t>Instrument is used for determination of spectroscopic properties of matter in UV, visible and NIR region. It is possible to measure transmitted or reflected light of liquid and solid samples.</t>
  </si>
  <si>
    <t>3206100
3206199</t>
  </si>
  <si>
    <t>https://www.zag.si/raziskave-in-razvoj/seznam-opreme/seznam-opreme-podrobno/?id=110</t>
  </si>
  <si>
    <t xml:space="preserve">
J7-50231</t>
  </si>
  <si>
    <t>Lina Završnik</t>
  </si>
  <si>
    <t>PEČ TALILNA ELEKTRIČNA XRFUSE1</t>
  </si>
  <si>
    <t>ELECTRIC FUSION MACHINE XRFUSE1</t>
  </si>
  <si>
    <t xml:space="preserve">Avtomatska električna talilna peč omogoča pripravo diskov za XRF analizo, omogoča doseganja visokih temperatur (1200°C), ter natančno in točno spremljanje temperature. Homogenizacija vzorca je dosežena s tresenjem, nagibanjem in spreminjanjem hitrosti.  
Možno je spreminjanje vseh talilnih parametrov: temperature, hitrosti mešanja in amplitude, časa delovanja.
</t>
  </si>
  <si>
    <t>The automatic electric fusion machine enables the preparation of glass disks for XRF analysis, enables the achievement of high temperatures (1200 ° C), and accurate and precise temperature monitoring. Homogenization of the sample is achieved by rocking, variable angle and speed. It is possible to change all melting parameters: temperature, mixing speed and amplitude, operating time.</t>
  </si>
  <si>
    <t>https://www.zag.si/raziskave-in-razvoj/seznam-opreme/seznam-opreme-podrobno/?id=116</t>
  </si>
  <si>
    <t>Sara Seršen</t>
  </si>
  <si>
    <t>IONSKI KROMATOGRAF - DIONEX INTEGRION HPIC SYSTEM</t>
  </si>
  <si>
    <t>ION CHROMATOGRAPH - DIONEX INTEGRION HPIC SYSTEM</t>
  </si>
  <si>
    <t>49776,01
71964,06</t>
  </si>
  <si>
    <t xml:space="preserve">Ionski kromatograf »Dionex Integrion HPIC System« podjetja Thermo Fisher Scientific je instrument za kvalitativno in kvantitativno analizo različnih ionov (na primer fluoridi, kloridi, sulfati, nitrati, fosfati, ipd.) v tekočih vzorcih. </t>
  </si>
  <si>
    <t xml:space="preserve">The "Dionex Integrion HPIC System" ion chromatography system from Thermo Fisher Scientific is an instrument for qualitative and quantitative analysis of several ions (fluorides, chlorides, sulfates, nitrates, phosphates, etc.) in liquid samples. </t>
  </si>
  <si>
    <t>3248800
november in december 
3248801</t>
  </si>
  <si>
    <t>5,85600117647059
8,47</t>
  </si>
  <si>
    <t>1,46400029411765
2,12</t>
  </si>
  <si>
    <t>https://www.zag.si/raziskave-in-razvoj/seznam-opreme/seznam-opreme-podrobno/?id=111</t>
  </si>
  <si>
    <t>N2-0320
J1-4413
J7-50228</t>
  </si>
  <si>
    <t>Razni
Razni
Razni</t>
  </si>
  <si>
    <t>3
3
30</t>
  </si>
  <si>
    <t>Erika Švara Fabjan</t>
  </si>
  <si>
    <t>KOMBINIRANI NAPRŠEVALNI SISTEM S KOVI. IN OGLJIKOM</t>
  </si>
  <si>
    <t>Combined system for  sputtering and carbon coating</t>
  </si>
  <si>
    <t>Naprševalni sistem se uporablja za pripravo neprevodnih vzorcev za SEM, TEM in FEGSEM mikroskope ter druge analitske metode, kjer je naprševanje z visoko ločljivostjo potrebno.</t>
  </si>
  <si>
    <t>The system is used to prepare non-conductive samples for SEM, TEM and FEGSEM microscopes and other analytical methods where high resolution analysis is required.</t>
  </si>
  <si>
    <t>3251699 3251600</t>
  </si>
  <si>
    <t>https://www.zag.si/raziskave-in-razvoj/seznam-opreme/seznam-opreme-podrobno/?id=115</t>
  </si>
  <si>
    <t>J7-50231</t>
  </si>
  <si>
    <t>Rok Vezočnik</t>
  </si>
  <si>
    <t>MERILNI SISTEM ZA DIG. GRAJ. OKOLJA LEICA RTC 360</t>
  </si>
  <si>
    <t>Metric 3D system for digitalization, modelling and analysis of geometry of the built environment</t>
  </si>
  <si>
    <t>Merilni instrument RTC360 švicarskega proizvajalca Leica Geosystems je trenutno najbolj produktivno-precizen statični laserski skener na trgu merske opreme. Njegove tehnične karakteristike omogočajo široko uporabo na področjih gradbeništva in arhitekture, industrije, kulturne dediščine, modeliranja BIM, obnov in rekonstrukcij, forenzike ipd. Instrument ima domet med 0,5 m – 130 m, poleg tega pa ga odlikuje velika hitrost zajema, visoka merska natančnost ter kakovostna fotografija, ki se lahko uporabi kot dodaten vir informacij pri evidentiranju stanja objektov v prostoru. Pomembna lastnost instrumenta je tudi njegova visoka stopnja avtomatizacije pri zajemu meritev na terenu, kar neposredno vpliva na hitrost in učinkovitost terenskega dela.</t>
  </si>
  <si>
    <t xml:space="preserve">Metric 3D system RTC360 designed by the Swiss manufacturer Leica Geosystems is currently the most productively-precise static laser scanner available. Its technical specifications enable its use in a wide range of interest areas from civil engineering and architecture to industry, cultural heritage, BIM modelling, building renovation and reconstruction, forensics etc. The instrument operates in the range of 0.5 m - 130 m and has a very high data acquisition speed and measuring precision. It also provides high quality photographic material which can be used as an additional source of information in the process of monitoring buildings and infrastructure. Moreover, the instrument operates via a highly automatized fieldwork protocol which allows for great efficiency when performing the measurements. </t>
  </si>
  <si>
    <t>3253399
3253300
3253302</t>
  </si>
  <si>
    <t>https://www.zag.si/raziskave-in-razvoj/seznam-opreme/seznam-opreme-podrobno/?id=114</t>
  </si>
  <si>
    <t>Majda Pavlin</t>
  </si>
  <si>
    <t>SISTEM MIKROVALOVNI MILESTONE 49010 ETHOS UP</t>
  </si>
  <si>
    <t>ETHOS UP Microwave Digestion System</t>
  </si>
  <si>
    <t>Mikrovalovni razkroj je pogosto uporabljena tehnika razgradnje organskih ali anorganskih vzorcev z uporabo različnih kislin pri čemer dobimo razkrojen vzorec, ki je namenjen za elementarno analizo kovin (merjeno z ICP-MS, IC-OES itd.). Razkroj pomeni razgradnjo vzorca pomočjo močnih kislin, kot so dušikova, žveplova, perklorova in druge  da dobimo vzorec v tekoči obliki (razkrojen vzorec mora biti prozoren, brez delcev usedlin). V teflonsko/kvarčno cev zatehtamo majhno količino vzorca (do 250 mg) in različne količine kislin. Količina in vrsta kisline, ki se uporablja za mikrovalovni razkroj je odvisna od sestave vzorca (kemijska in mineraloška sestava). Za geološke vzorce, industrijske, gradbene odpadke, sedimente in druge vzorce, ki vsebujejo silikate, je potrebna višja temperatura in dodatek HF kisline. Razkroj običajno traje nekje do ene ure, odvisno od kompleksnosti vzorca.</t>
  </si>
  <si>
    <t>Microwave digestion is a commonly used digestion technique to dissolve (digest) different organic or inorganic samples by using of various acids in order to prepare samples for elemental analsis (measured by ICP-MS, IC-OES etc.). Digestion means the decomposition of a sample in strong acids such as nitric, sulfuric, perchloric and other acids in order to obtain the sample in liquid form. Small amount of sample (up to 250 mg) and various volume of acids are weighed in the teflon/quartz tube. The amount and the type of the acid used for digestion depends on the sample composition (chemical and mineralogical composition) where higher temperature and the addition of HF acid are mostly needed for geological samples, industrial, construction and demolition waste, sediments and other samples contain silicates. Decomposition usually takes up to an hour, depending on the complexity of the sample.</t>
  </si>
  <si>
    <t>https://www.zag.si/raziskave-in-razvoj/seznam-opreme/seznam-opreme-podrobno/?id=130</t>
  </si>
  <si>
    <t>N2-0320</t>
  </si>
  <si>
    <t xml:space="preserve">KOMORA ZA PREIZKUŠANJE NOTRANJE ODPORNOSTI BETONA </t>
  </si>
  <si>
    <t>https://www.zag.si/raziskave-in-razvoj/seznam-opreme/seznam-opreme-podrobno/?id=131</t>
  </si>
  <si>
    <t>PEČ CEVNA ROTACIJSKA PROTHEM RTR15/120/1000-3Z</t>
  </si>
  <si>
    <t>Rotary tube furnace Protherm RTR 15/120/1000-3Z</t>
  </si>
  <si>
    <t>Rotacijska cevna peč omogoča izdelavo različnih materialov, kot so žganje cementnega klinkerja, priprava lahkih agregatov, termična aktivacija materialov za mineralne dodatke (npr. kalcinacija glin) itd. Peč ima tri neodvisne ogrevalne cone s skupno dolžino ogrevanja (3 × 330 mm) 1000 mm in maksimalno temperaturo žganja, ki jo pri uporabi rotacijske cevne peči lahko dosežemoo 1500 °C. Cev je izdelana iz ognjevzdržnega materiala, ki dobro prenaša temperaturne šoke, njen premer je Ø 120 mm in dolžina približno 2000 mm. Trenutno imamo na razpolago cev iz mullitne keramike, kar omogoča izvedbo eksperimentov pri temperaturi do 1300 °C. Prehod materiala med območji omogočata vrtenje (4–20 vrtljajev/min) in nagib cevi (do 15°).</t>
  </si>
  <si>
    <t>Rotary tube furnace enables the production of various materials, such as cement clinker, preparation of light aggregates, thermal activation of materials for mineral additives (e.g. clay calcination), etc. Furnace has 3 independent heating zones of total length (3x330mm) 1000mm. Maximum operation temperature of furnace is 1500 ° C but since we are currently using Mullite based tube the maximum allowed operating temperature is 1300 ° C. The tube is made of refractory material (e.g. mullite tube), which withstands temperature shocks, its diameter is Ø 120 mm and its length approx. 2000 mm The passage of material between the zones allows rotation (4-20 rpm) and tilt of the tube (up to 15 °).</t>
  </si>
  <si>
    <t>3273099
3273000</t>
  </si>
  <si>
    <t>https://www.zag.si/raziskave-in-razvoj/seznam-opreme/seznam-opreme-podrobno/?id=112</t>
  </si>
  <si>
    <t>KOMORA KLIMATSKA DINAMIČNA MFK 720 400 V</t>
  </si>
  <si>
    <t>Dynamic climatic chamber</t>
  </si>
  <si>
    <t>v pripravi</t>
  </si>
  <si>
    <t>in preparation</t>
  </si>
  <si>
    <t>https://www.zag.si/raziskave-in-razvoj/seznam-opreme/seznam-opreme-podrobno/?id=132</t>
  </si>
  <si>
    <t>Barbara Treppo Mekiš</t>
  </si>
  <si>
    <t>RAZISKOVALNO-MERILNI SISTEM ZA ZAJEMANJE ELEKT.</t>
  </si>
  <si>
    <t>3331600
3359700
3359800
3359900
3360000
3360100</t>
  </si>
  <si>
    <t>https://www.zag.si/raziskave-in-razvoj/seznam-opreme/seznam-opreme-podrobno/?id=133</t>
  </si>
  <si>
    <t>Obzorje 2020 MEZeroE</t>
  </si>
  <si>
    <t>Rok Rudolf</t>
  </si>
  <si>
    <t>SISTEM RAZISK.-MER.ZA USTVARJANJE IN ZAJEM AVDIO</t>
  </si>
  <si>
    <t>https://www.zag.si/raziskave-in-razvoj/seznam-opreme/seznam-opreme-podrobno/?id=134</t>
  </si>
  <si>
    <t>SISTEM RAZISKOVALNO - MERILNI ZA VZBUJANJE IN</t>
  </si>
  <si>
    <t>https://www.zag.si/raziskave-in-razvoj/seznam-opreme/seznam-opreme-podrobno/?id=135</t>
  </si>
  <si>
    <t>SISTEM ZA MEHANSKO PRESKUŠANJE MATERIALOV</t>
  </si>
  <si>
    <t>SYSTEM FOR MECHANICAL TESTING of MATERIALS</t>
  </si>
  <si>
    <t>Merilnik trdote DuraScan 70G5 proizvajalca EMCO-TEST Prüfmaschinen GmbH (Avstrija, http://www.emcotest.com/) s pripadajočo programsko opremo, nam omogoča meritve trdote po Vickersu (SIST EN 6507-1) v območju od 0,00025 - 62,5 kg (HV 0.00025 do HV 60).</t>
  </si>
  <si>
    <t>The DuraScan 70G5 hardness tester from EMCO-TEST Prüfmaschinen GmbH (Austria, http://www.emcotest.com/) with the associated software allows us to measure hardness according to Vickers (SIST EN 6507-1) in the range from 0.00025 - 62.5 kg (HV 0.00025 to HV 60).</t>
  </si>
  <si>
    <t>3350500
3350599</t>
  </si>
  <si>
    <t>https://www.zag.si/raziskave-in-razvoj/seznam-opreme/seznam-opreme-podrobno/?id=120</t>
  </si>
  <si>
    <t>SISTEM LABORATORIJSKI MERILNI IN NADZORNI CME</t>
  </si>
  <si>
    <t>3359300
3359400
3359500
3359600</t>
  </si>
  <si>
    <t>https://www.zag.si/raziskave-in-razvoj/seznam-opreme/seznam-opreme-podrobno/?id=136</t>
  </si>
  <si>
    <t>POSTAJA ROBOTSKA ZA DIGITALNO PROIZVODNJO KU-KA</t>
  </si>
  <si>
    <t>KU-KA ROBOTIC STATION FOR DIGITAL PRODUCTION</t>
  </si>
  <si>
    <t>https://www.zag.si/raziskave-in-razvoj/seznam-opreme/seznam-opreme-podrobno/?id=137</t>
  </si>
  <si>
    <t>L2-50045</t>
  </si>
  <si>
    <t>SPEKTROMETER OPTIČNI EMISIJSKI Z INDUKTIVNO PLAZMO</t>
  </si>
  <si>
    <t>INDUCTIVE PLASMA OPTICAL EMISSION SPECTROMETER</t>
  </si>
  <si>
    <t>Optično emisijska spektroskopija z induktivno sklopljeno plazmo (ICP-OES) je analizna tehnika, ki se uporablja za detekcijo različnih kemijskih elementov. To je vrsta emisijske spektroskopije, ki uporablja induktivno sklopljeno plazmo za produkcijo vzbujenih atomov in ionov, ki oddajajo elektromagnetno sevanje pri valovnih dolžinah, značilnih za določen element. Plazma je visokotemperaturni vir ioniziranega plina (običajno je to argona), ki ga vzdržujejo induktivno sklopljene električne tuljave pri visokih frekvencah (MHz). Temperatura plazme je v območju od 6000 do 10000 K. Intenzivnost emisij različnih valovnih dolžin svetlobe je sorazmerna s koncentracijami elementov v vzorcu.</t>
  </si>
  <si>
    <t>Inductively coupled plasma optical emission spectroscopy (ICP-OES) is an analytical technique used to detect various chemical elements. It is a type of emission spectroscopy that uses inductively coupled plasma to produce excited atoms and ions that emit electromagnetic radiation at wavelengths characteristic of a particular element. The plasma is a high-temperature source of ionised gas (usually argon) maintained at high frequencies (MHz) by inductively coupled electrical coils. The temperature of the plasma is in the range 6000 to 10000 K. The intensity of the emission of different wavelengths of light is proportional to the concentrations of the elements in the sample.</t>
  </si>
  <si>
    <t>3361200
3361299</t>
  </si>
  <si>
    <t>https://www.zag.si/raziskave-in-razvoj/seznam-opreme/seznam-opreme-podrobno/?id=119</t>
  </si>
  <si>
    <t>J7-50228
N2-0320</t>
  </si>
  <si>
    <t>20
30</t>
  </si>
  <si>
    <t>DIGESTORIJ DIM. 200X100X250</t>
  </si>
  <si>
    <t>https://www.zag.si/raziskave-in-razvoj/seznam-opreme/seznam-opreme-podrobno/?id=138</t>
  </si>
  <si>
    <t>J7-50228</t>
  </si>
  <si>
    <t>SISTEM RAZISKOVALNO - MERILNI ZA OPTIČNO MERJENJE</t>
  </si>
  <si>
    <t>RESEARCH AND MEASUREMENT SYSTEM FOR OPTICAL MEASUREMENT</t>
  </si>
  <si>
    <t>https://www.zag.si/raziskave-in-razvoj/seznam-opreme/seznam-opreme-podrobno/?id=139</t>
  </si>
  <si>
    <t>Branka Mušič</t>
  </si>
  <si>
    <t>GNETILNI STROJ Z EKSTRUDERJEM IN PELETIRNIKOM</t>
  </si>
  <si>
    <t>KNEADER WITH EXTRUDER AND PELLETIZER</t>
  </si>
  <si>
    <t>Uporaba gnetilnega ekstrudorja LAB20 omogoča različne nastavitev in konfiguracije, tj. procesnih postopkov, s tem kvalitetnejše raziskave in boljše razumevanje tako materiala kot procesa ter naprej hitrejši razvoj v smeri zelene kemije in hitrejšo vzpostavitev nove (pilotne) proizvodnje. Upravljanje takšnega sistema pa je uporabniku prijazno, saj je digitalno vodeno preko zaslona, na katerem so ves čas vidne glavne spremenljivke procesa.</t>
  </si>
  <si>
    <t>The use of the LAB20 kneading extruder allows for different set-ups and configurations, i.e. process steps, thus allowing for better quality research and understanding of both the material and the process, as well as faster development towards green chemistry and faster set-up of new (pilot) production. The operation of such a system is user-friendly as it is digitally controlled via a screen where the main process variables are visible at all times.</t>
  </si>
  <si>
    <t>3370000
3370099</t>
  </si>
  <si>
    <t>https://www.zag.si/raziskave-in-razvoj/seznam-opreme/seznam-opreme-podrobno/?id=121</t>
  </si>
  <si>
    <t>5
5</t>
  </si>
  <si>
    <t>SISTEM ZA MEH. PRESKUŠANJE MAT- MIKROMERILEC TRDOT</t>
  </si>
  <si>
    <t>System for mechanical testing of materials</t>
  </si>
  <si>
    <t>Servohidravlični stroj z zmožnostjo aksialne obremenitve v natezni in tlačni smeri omogoča izvajanje tako statičnih kot dinamičnih preskušanj.
Osnovne karakteristike opreme:
območje sile: ± 1000 kN,
svetla širina stroja: 850 mm,
hod stroja: 1500 mm,
hod bata: 250 mm,
hidravlične zagozdne in samozatezne zagozdne čeljusti za:
natezni preskus jekla po EN ISO 6892-1:2019,
dinamični in natezni preskus armaturnega jekla ter armaturnih mrež po EN ISO 15630-1, 2:2019,
dinamični preskus pletenih pramen po EN ISO 15630-3:2019.
Nekatere metode mehanskega preskušanja so akreditirane pri Slovenski akreditaciji.</t>
  </si>
  <si>
    <t>A servo-hydraulic machine with axial load capability in both tensile and compressive directions enables both static and dynamic testing to be performed.
Basic features of the equipment:
– nominal force: ± 1000 kN,
– width of test space between columns: 800 mm,
– stroke of the machine: 1600 mm,
– actuator stroke: 250 mm,
– hydraulic wedge grips and clamping jaws for:
– tensile test of steel according to EN ISO 6892-1:2019,
- dynamic test and tensile test of reinforcing steel and reinforcing mesh according to EN ISO 15630-1, 2:2019,
– dynamic test of wire strands according to EN ISO 15630-3:2019.
Some methods of mechanical testing are accredited by the Slovenian Accreditation.</t>
  </si>
  <si>
    <t>3399700
3399799</t>
  </si>
  <si>
    <t>https://www.zag.si/raziskave-in-razvoj/seznam-opreme/seznam-opreme-podrobno/?id=122</t>
  </si>
  <si>
    <t>MERILNIK TOPLOTNE PREVODNOSTI FOX 50 110 C 220VAC</t>
  </si>
  <si>
    <t>HFM-heat flux meter for small samples FOX 50 110 C 220VAC</t>
  </si>
  <si>
    <t>Merilnik toplotne prevodnost in toplotne kapacitete – spodaj so podane proizvajalčeve karakteristike. Temperaturno področje plošč: -10°C do 110°C Območje toplotnih prevodnosti: 0,1 W/mK do 10 W/mK Območje toplotnega upora merjenca: 0,003 m2K/W do 0,05 m2K/W Točnost: 3% Ponovljivost: 2% Velikost vzorca: cylinder premera 51 mm Velikost merilnega dela: 25 mm × 25 mm</t>
  </si>
  <si>
    <t>Thermal conductivity and heat capacity meter - the manufacturer's characteristics are given below. Plate temperature range: -10°C to 110°C Thermal conductivity range: 0.1 W/mK to 10 W/mK Specimen thermal resistance range: 0.003 m2K/W to 0.05 m2K/W Accuracy: 3% Repeatability: 2% Sample size: cylinder diameter 51 mm Size of measuring part: 25 mm × 25 mm</t>
  </si>
  <si>
    <t>3396000
3396099</t>
  </si>
  <si>
    <t>https://www.zag.si/raziskave-in-razvoj/seznam-opreme/seznam-opreme-podrobno/?id=124</t>
  </si>
  <si>
    <t>Ana Brunčič</t>
  </si>
  <si>
    <t>Reometer za sveža malto in beton</t>
  </si>
  <si>
    <t>Rheometer for fresh mortar and concrete</t>
  </si>
  <si>
    <t>Zainteresirana raziskovalna javnost lahko do reometra Viskomat XL dostopa z izraženim interesom prek e-pošte ali telefona skrbnice opreme. Po vzpostavljenem kontaktu je organiziran sestanek, na katerem se ugotovita vrsta, obseg in način izvedbe meritev ter določi prosti termin za izvedbo meritev. Meritve izvaja usposobljeno osebje ZAG, lahko ob prisotnosti tujih strokovnjakov. Kontaktni podatki so objavljeni na spletni strani ZAG</t>
  </si>
  <si>
    <t>The interested research public can access the Viskomat XL rheometer with expressed interest via e-mail or phone. After the contact is established, a meeting is organized at which the type, scope and manner of performance of the measurements as well as available term for the performance of the measurements is determined. The measurements are carried out by the qualified staff of ZAG, presence of foreign experts is allowed. Contact details are published on the ZAG website.</t>
  </si>
  <si>
    <t>Reometer viskomat je namenjen mehanski karakterizaciji grobozrnatih materialov, predvsem malt in betonov. Gre za doslej edini reometer za beton, maksimalne velikosti zrna do 16 mm, ki omogoča oscilacijske meritve. S tovrstnim načinom merjenja se lahko poleg temeljne tokovne krivulje določajo tudi mehanske lastnosti svežega betona: modul akumulacije energije (storage modulus) G', modul energetskih izgub (loss modulus) G'', fazni zamik med njima, statična in dinamična viskoznost ipd. Na podlagi teh je možna izpeljava reoloških modelov, na katerih bo v prihodnosti lahko temeljila digitalizacija gradnje s kontrolo kakovosti. Omogoča tudi meritve obdelavnosti in časa vezanja v odvisnosti od časa in temperature ter določanje vpliva mineralnih in kemijskih dodatkov, gostote pakiranja delcev, naboja delcev ipd. na reološke lastnosti cementnih kompozitov.</t>
  </si>
  <si>
    <t>The rheometer Viskomat XL is intended for the mechanical characterization of coarse-grained materials, especially mortars and concretes. It is so far the only rheometer for concrete, with a maximum grain size of up to 16 mm, which enables oscillation measurements. With this type of measurement, in addition to the basic flow curve, the mechanical properties of fresh concrete can also be determined: storage modulus G', loss modulus G'', phase shift between them, static and dynamic viscosity, etc. Based on these, it is possible to derive rheological models, on which the digitization of construction with quality control can be based in the future. It also enables measurements of workability and setting time as a function of time and temperature, the influence of mineral and chemical additives, particle packing density, particle charge, etc. on the rheological properties of cement composites.</t>
  </si>
  <si>
    <t>3413800
3413899</t>
  </si>
  <si>
    <t>https://www.zag.si/raziskave-in-razvoj/seznam-opreme/seznam-opreme-podrobno/?id=123</t>
  </si>
  <si>
    <t>David Bogataj</t>
  </si>
  <si>
    <t>Sistem opreme za geomehansko karakterizacijo recikliranih materialov</t>
  </si>
  <si>
    <t>Equipment system for geomechanical characterization of recycled materials</t>
  </si>
  <si>
    <t>Dostop do opreme je možen po predhodnem dogovoru s skrbnikom opreme in samo ob navzočnosti enega od usposobljenih operaterjev
Lokacija: ZAG, Dimičeva 12., Ljubljana. Najava preko e-pošte barbara.likar@zag.si</t>
  </si>
  <si>
    <t>Access is possible in agreement with the person responsible for the equipment and only under the supervision of one of the qualified operators
Location: ZAG, Dimičeva 12., Ljubljana. Contact: e-mail barbara.likar@zag.si</t>
  </si>
  <si>
    <t>Geomehanska karakterizacija recikliranih in zemljinskih materialov</t>
  </si>
  <si>
    <t>Geomechanical characterisation of recycled and earth materials</t>
  </si>
  <si>
    <t>3405800
3405899
3405900
3405999</t>
  </si>
  <si>
    <t>https://www.zag.si/raziskave-in-razvoj/seznam-opreme/seznam-opreme-podrobno/?id=125</t>
  </si>
  <si>
    <t>Horizon Europe LIAISON</t>
  </si>
  <si>
    <t>DROBILEC ČELJUSTNI BB250 Z PRIBOROM</t>
  </si>
  <si>
    <t>JAW CRUSHER BB250 WITH ACCESSORIES</t>
  </si>
  <si>
    <t>https://www.zag.si/raziskave-in-razvoj/seznam-opreme/seznam-opreme-podrobno/?id=140</t>
  </si>
  <si>
    <t>KOMORA KLIMATSKA ZA PRIZME V 3-DELNIH KALUPIH</t>
  </si>
  <si>
    <t>CONDITIONING CHAMBER FOR PRISMS IN 3-PART MOULDS</t>
  </si>
  <si>
    <t>https://www.zag.si/raziskave-in-razvoj/seznam-opreme/seznam-opreme-podrobno/?id=141</t>
  </si>
  <si>
    <t xml:space="preserve">
20</t>
  </si>
  <si>
    <t>ŽAGA PRECIZNA NA DIAMANTNO NITKO DWS-100 ZA</t>
  </si>
  <si>
    <t>DWS-100 DIAMOND THREAD PRECISION SAW</t>
  </si>
  <si>
    <t>https://www.zag.si/raziskave-in-razvoj/seznam-opreme/seznam-opreme-podrobno/?id=142</t>
  </si>
  <si>
    <t>ČISTILNA NAPRAVA ZA ČIŠČENJE DIMNIH PLINOV</t>
  </si>
  <si>
    <t>FLUE GAS CLEANING PLANT</t>
  </si>
  <si>
    <t>Oprema se uporablja za čiščenje dimnih plinov pri požarnih testih</t>
  </si>
  <si>
    <t>Equipment used for flue gas cleaning in fire tests</t>
  </si>
  <si>
    <t>3209300
3209399</t>
  </si>
  <si>
    <t>https://www.zag.si/raziskave-in-razvoj/seznam-opreme/seznam-opreme-podrobno/?id=143</t>
  </si>
  <si>
    <t>L2-50046</t>
  </si>
  <si>
    <t>DVIGALO MOSTNO DVONOSILČNO Z NOSILNOSTJO 20 TON</t>
  </si>
  <si>
    <t>20 TONNE CAPACITY DOUBLE GIRDER BRIDGE CRANE</t>
  </si>
  <si>
    <t>Dvigalo se uporablja za sestavljanje raziskovalne opreme in težjih vzorcev v Rožarnem laboratoriju v Logatcu</t>
  </si>
  <si>
    <t>A hoist is used to assemble research equipment and heavier samples in the Logatec Corner Laboratory</t>
  </si>
  <si>
    <t>https://www.zag.si/raziskave-in-razvoj/seznam-opreme/seznam-opreme-podrobno/?id=144</t>
  </si>
  <si>
    <t>20
20</t>
  </si>
  <si>
    <t>OPREMA ZA MERITVE ODZIVA NA OGENJ</t>
  </si>
  <si>
    <t>EQUIPMENT FOR MEASURING REACTION TO FIRE</t>
  </si>
  <si>
    <t>3232600
3232699</t>
  </si>
  <si>
    <t>https://www.zag.si/raziskave-in-razvoj/seznam-opreme/seznam-opreme-podrobno/?id=145</t>
  </si>
  <si>
    <t>10
20</t>
  </si>
  <si>
    <t>PEČ KOMBINIRANA FLEKSIBILNA ZA PRESKUŠANJE POŽ.ODP</t>
  </si>
  <si>
    <t>Combined, flexible furnace for fire resistance testing of building structures</t>
  </si>
  <si>
    <t>Kombinirana, fleksibilna peč za preskušanje požarne odpornosti gradbenih konstrukcij omogoča testiranje različnih gradbenih konstrukcij v velikih formatih. Peč je sestavljena iz delov, ki omogočajo meritve vzorcev do velikosti 8 m x 4 m. Uporabna je za testiranje strešnih, stropnih, visokih ali širokih stenskih konstrukcij ter 3D detajlov spojev med stropnimi in stenskimi konstrukcijami. Peč simulira različne faze požara, vključno s počasi razvijajočimi se požari, požari s kontroliranim odvodom toplote, standardnimi celuloznimi požari in izjemno hitro rastočimi ogljikovodikovimi požari. Omogoča tudi dolgotrajno testiranje do porušitve in vnos mehanskih obremenitev med preskušanjem.</t>
  </si>
  <si>
    <t>The combined, flexible fire resistance oven for building structures allows for large-format testing of a wide range of building structures. The furnace consists of sections that allow the measurement of specimens up to 8 m x 4 m. It can be used for testing roof, ceiling, high or wide wall constructions and 3D details of joints between ceiling and wall constructions. The furnace simulates different fire phases including slow developing fires, controlled heat extraction fires, standard cellulose fires and extremely fast growing hydrocarbon fires. It also allows for long term testing to burst and the introduction of mechanical stresses during testing.</t>
  </si>
  <si>
    <t>3268400
3268499</t>
  </si>
  <si>
    <t>https://www.zag.si/raziskave-in-razvoj/seznam-opreme/seznam-opreme-podrobno/?id=113</t>
  </si>
  <si>
    <t>PEČ VERTIKALNA ZA PRESKUŠANJE POŽARNE ODPORNOSTI</t>
  </si>
  <si>
    <t>Vertical furnace for fire resistance testing of building structures</t>
  </si>
  <si>
    <t>3180300
3180399</t>
  </si>
  <si>
    <t>https://www.zag.si/raziskave-in-razvoj/seznam-opreme/seznam-opreme-podrobno/?id=146</t>
  </si>
  <si>
    <t>Lidija Korat Bensa</t>
  </si>
  <si>
    <t>MIKROTOMOGRAF VISOKOLOČLJIV RENTGENSKI RAČUNALNIŠK</t>
  </si>
  <si>
    <t>High resolution X-ray computed microtomograph</t>
  </si>
  <si>
    <t xml:space="preserve">Dostop do opreme je možen po predhodnem dogovoru s skrbnikom opreme in samo ob navzočnosti enega od usposobljenih operaterjev. Po vzpostavljenem kontaktu je organiziran sestanek, na katerem se ugotovita vrsta, obseg in način izvedbe meritev ter določi prosti termin za izvedbo meritev. Kontaktni podatki skrbnikov so objavljeni na spletni strani ZAG. </t>
  </si>
  <si>
    <t>Access is only possible upon approval of the person responsible for the device and only under the supervision of a qualified employee. Once a contact has been established, a meeting will be arranged to determine the type, scope and manner of the analysis and to agree a date for carrying out it. The contact details of the responsible person are published on the ZAG website.</t>
  </si>
  <si>
    <t xml:space="preserve">ZAG je edina raziskovalna ustanova v Sloveniji, ki se že več kot 12 let ukvarja z rentgensko računalniško mikrotomografijo (XmCT), in edina, ki to tehnologijo uporablja na področju trajnostnih gradbenih rešitev, vključno z zaščito kulturne dediščine in shranjevanjem energije. Na oddelku za materiale na ZAGu deluje center za 3D rentgensko slikanje (3DXIM), ki je opremljen z dvema različnima napravama XmCT in računalniškim laboratorijem za obdelavo, analizo in vizualizacijo pridobljenih 3D podatkov. Tehni;ne specifikacije nprave RX Solutions EasyTom XL Ultra 160/230 omogočajo nedestruktivno analizo notranjih lastnosti različnih materialov glede na kemijsko sestavo, gostoto in velikost. Natančneje, ta visokotehnološka raziskovalna oprema omogoča analizo 3D mikrostrukturnih lastnosti različnih materialov v statičnem in dinamičnem načinu. </t>
  </si>
  <si>
    <t>ZAG is the only research institution in Slovenia that has been working in the field of X-ray computed microtomography (XmCT) for more than 12 years, and the only one using this technology in the field of sustainable construction solutions, including cultural heritage protection and energy storage. In the Department of Materials at ZAG, a 3D X-ray imaging center (3DXIM) is operational equipped with two different XmCT scanners and a computational laboratory for processing, analysis and visualization of 3D data. The technical specifications of the purchased RX Solutions EasyTom XL Ultra 160/230 scanner allow analysing, with a non-destructive approach and in the 3D domain, the internal features of a wide range of materials. More specifically, this high-tech research equipment enables to analyse the 3D microstructural properties of various materials both in static and dynamic modes.</t>
  </si>
  <si>
    <t>3441600 3441699</t>
  </si>
  <si>
    <t>https://www.zag.si/en/research-and-development/equipment-list/equipment-list-details/?id=126</t>
  </si>
  <si>
    <t>J7-50226      J7-50231</t>
  </si>
  <si>
    <t>10      15</t>
  </si>
  <si>
    <t>20
25</t>
  </si>
  <si>
    <t>Wilson Ulises Rojas Alva</t>
  </si>
  <si>
    <t>KALORIMETER S POSPEŠENO HITROSTJO</t>
  </si>
  <si>
    <t>ARC (Accelerating Rate Calorimeter)</t>
  </si>
  <si>
    <t xml:space="preserve">Skupek ARC bo imel dva glavna uporabnika, ZAG in KI, z ustreznimi glavnimi upravljavci (po enim za vsako raziskovalno organizacijo). Vsem raziskovalnim organizacijam v Sloveniji bo omogočen prednostni dostop do opreme na podlagi individualnega dogovora. Zainteresiranim raziskovalnim organizacijam v Sloveniji bo zagotovljeno tudi posebno usposabljanje in dogovori o uporabi opreme in prostorov požarnega laboratorija. Cenik za uporabo opreme bo pripravljen v skladu s Pravilnikom o oblikovanju cen za uporabo raziskovalne opreme, informiranju in poročanju o uporabi raziskovalne opreme, št. 007.5/2023-1. Ta cenik bo zainteresiranim raziskovalnim organizacijam na voljo na spletnih straneh https://www.zag.si/raziskave-in-razvoj/seznam-opreme/ in https://www.zag.si/raziskave-in-razvoj/podatki-o-opremi/.
</t>
  </si>
  <si>
    <t xml:space="preserve">The ARC assembly will have two main users, ZAG and KI, with the corresponding main operators (one for each research organisation). All the research organisations in Slovenia will be granted priority access to the equipment based on a case-by-case agreement. Also, specific training and agreements on the use of the equipment and the fire laboratory facilities will be provided to the interested research organisations in Slovenia. A price list for the use of the equipment will be drafted following the Rules on Pricing for the Use of Research Equipment, Information and Reporting on the Use of Research Equipment, No 007.5/2023-1. This price list will be available for interested research organisations on the website https://www.zag.si/raziskave-in-razvoj/seznam-opreme/ and https://www.zag.si/raziskave-in-razvoj/podatki-o-opremi/ </t>
  </si>
  <si>
    <t xml:space="preserve">Pospeševalna kalorimetrija (ARC) je pogosto orodje, ki se uporablja pri vrednotenju toplotne stabilnosti nevarnih materialov za odkrivanje toplotno eksotermnih reakcij razgradnje ter za zagotavljanje podatkov o hitrosti segrevanja in tlaku, ki se uporabljajo za modeliranje kinetike reakcije in celo za izračun velikosti razbremenilnih zračnikov. Podatki omogočajo količinsko opredelitev eksotermičnih reakcij, vpliv toplote na materiale in simulacijo reakcij v baterijskih celicah. Splošni namen opreme ARC je raziskovanje požarne varnosti baterij in študij toplotne degradacije. </t>
  </si>
  <si>
    <t xml:space="preserve">Acceleratory rate calorimetry (ARC) is a common tool used in the thermal stability evaluation of hazardous materials to detect thermally exothermic decomposition reactions and to provide self-heat rate and pressure data that are used to model the kinetics of a reaction and even calculate relief vent sizing. In turn, the data allows for quantifying exothermic reactions, the effect of heat upon materials and simulating runaway reactions of battery cells. The general purpose of the ARC equipment is to investigate the fire safety of batteries and thermal degradation studies. </t>
  </si>
  <si>
    <t>3461900 3461999</t>
  </si>
  <si>
    <t>https://www.zag.si/en/research-and-development/equipment-list/equipment-list-details/?id=127</t>
  </si>
  <si>
    <t>25
40</t>
  </si>
  <si>
    <t>Andrea Lucherini</t>
  </si>
  <si>
    <t>GORILNIK IR OGREVALNI AVTOMATSKI GoGaS</t>
  </si>
  <si>
    <t>IR HEATING AUTOMATIC BURNER GoGaS</t>
  </si>
  <si>
    <t>Sara Tominc</t>
  </si>
  <si>
    <t>POSTAJA DELOVNA PC Q5000 IR TGA</t>
  </si>
  <si>
    <t>Thermogravimetric Analyzer (TGA) Q5000 IR</t>
  </si>
  <si>
    <t>Termogravimetrična analiza (TGA) je tehnika, ki se uporablja v termični analizi za merjenje spremembe mase vzorca, ko se segreva, hladi ali vzdržuje pri konstantni temperaturi v določeni atmosferi</t>
  </si>
  <si>
    <t>Thermogravimetric analysis (TGA) is a technique used in thermal analysis to measure the change in mass of a sample as it is heated, cooled, or held at a constant temperature in a defined atmosphere</t>
  </si>
  <si>
    <t>MODULARNI SPEKTROFLUOROMETER VISOKO ZMOG. UV/VIS/N</t>
  </si>
  <si>
    <t>MODULAR HIGH PERFORMANCE SPECTROFLUOROMETER  UV/VIS/N</t>
  </si>
  <si>
    <t>10    30</t>
  </si>
  <si>
    <t>Marija Nagode</t>
  </si>
  <si>
    <t>KOMORA ZAMRZOVALNA - ODTAJEVALNA IWB-150 CCK</t>
  </si>
  <si>
    <t>20     25</t>
  </si>
  <si>
    <t>Mirjam Leskovšek</t>
  </si>
  <si>
    <t>JSM 6060 LV - nizko vakuumski scanning elektronski mikroskop</t>
  </si>
  <si>
    <t>JSM 6060 LV - Low vakuum scanning electron microscope</t>
  </si>
  <si>
    <t>Oprema je na razpolago po dogovoru; čas dostopa je odvisen od zasedenosti opreme. Rezervacije: barbara.golja@ntf.uni-lj.si</t>
  </si>
  <si>
    <t>The equipment is available upon agreement; access time is dependable on equipment occupation. Rezervation: barbara.golja@ntf.uni-lj.si</t>
  </si>
  <si>
    <t>SEM je namenjen študiji površine, morfologije in topografije površin ter velikosti delcev.</t>
  </si>
  <si>
    <t>SEM is designed for surface, morphology and tography studies as well as for determination of particle size.</t>
  </si>
  <si>
    <t>http://www.ntf.uni-lj.si/ntf/raziskovanje/raziskovalno-delo/raziskovalna-oprema/</t>
  </si>
  <si>
    <t>VIP NES</t>
  </si>
  <si>
    <t>trg</t>
  </si>
  <si>
    <t>zunanji uporabnik</t>
  </si>
  <si>
    <t>Jožef Medved</t>
  </si>
  <si>
    <t>Simultana termična analiza, STA449 C Jupiter</t>
  </si>
  <si>
    <t>Simultan thermal analyse, STA 449 Jupiter, Netzsch</t>
  </si>
  <si>
    <t xml:space="preserve">Oprema je dostopna po dogovoru z operaterji oz. skrbnikom opreme. </t>
  </si>
  <si>
    <t xml:space="preserve">The equipment is available by agreement with the operator or with chief of the laboratory. </t>
  </si>
  <si>
    <t xml:space="preserve">Simultana termična analiza (STA) je metoda termične analize, ki omogoča istočasno preizkušanje različnih vzorcev z dvema ali več termo-analitskimi metodami. Običajno sta to termogravimetrija (TG) in diferenčna termična analiza (DTA) ali diferenčna vrstična kalorimetrija (DSC). Tako lahko v vzorcu istočasno preiskujemo energetske procese in spremembe mase. STA meritev je kompleksna meritev, ki jo lahko uporabimo za določevanje fizikalno-kemičnih lastnosti posameznih, predvsem novih materialov. Istočasno pa omogoča modeliranje tehnoloških procesov. Analiza STA krivulj nam omogoča določitve premenskih temperatur (tališče, vrelišče, alotropske modifikacije), toplotnih efektov (talilna/strjevalna entalpija, toplota zgorevanja,…), specifične toplote cp, izgube ali prirastka mase itd.  </t>
  </si>
  <si>
    <t xml:space="preserve">Simultaneous thermal analysis (STA) is a method of thermal analysis, witch makes possible to investigate variety of samples by two or three thermal-analytical methods. Usually those are thermogravimetry (TG), differential thermal analysis (DTA) and differential scanning calorimetry (DSC). Simultaneously the investigation can be done on processes based on energy difference (absorbing and relaxing heat under reaction) and investigation in mass change (oxidation, degradation etc.). STA measurement is a complex measurement, witch is recommended for determine physical – chemical properties of materials, especially new one. Simultaneously the modeling of technological processes can be done. STA analysis makes possible to determine characteristic temperatures (melting point, boiling point, allotropic modifications etc.), thermal effect (melting / solidification enthalpy, combustion heat etc.), specific heat Cp, loss or increment of mass etc.  </t>
  </si>
  <si>
    <t>260374, 260375</t>
  </si>
  <si>
    <t>P1-0195</t>
  </si>
  <si>
    <t>študijski proces</t>
  </si>
  <si>
    <t>zaključna dela</t>
  </si>
  <si>
    <t>industrijski projekti</t>
  </si>
  <si>
    <t>Diana Gregor Svetec</t>
  </si>
  <si>
    <t>Univerzalni elektronski dinamometer INSTRON serije 5567</t>
  </si>
  <si>
    <t>Tensile testing machine INSTRON 5567</t>
  </si>
  <si>
    <t>Dinamometer INSTRON naprava omogoča meritve nateznih lastnosti kot tudi izvedbo testov tlačne obremenitve, zdrsov, upogibov in prebojev na različnih materialih (tekstilije, papir, kovine, plastika,…). Naprava je opremljena tudi s klimatsko komoro, s temperaturnim območjem delovanja med 20 in +80 °C in relativno vlažnostjo 30-80 %.</t>
  </si>
  <si>
    <t>Tensile testing machine enables measurements of tensile characteristics as well as tests of stress under pressure, slides, bends and breaks of different materials (textiles, paper, metal, plastics,…). It also includes air-condition chamber that covers temperature range from 20 to 80 °C and relative humidity from 30-80 %.</t>
  </si>
  <si>
    <t>Sabina Bračko</t>
  </si>
  <si>
    <t>Xenotest - instrument za ugotavljanje vpliva svetlobe in vremenskih pogojev na material</t>
  </si>
  <si>
    <t>Xenotest - Light Exposure and Weather Testing Instrument</t>
  </si>
  <si>
    <t>Xenotest Alpha omogoča pospešeno simulacijo delovanja svetlobe, toplote in vlage na material. Z uporabo ksenonske sijalke in ustreznih filtrov je mogoče ponazoriti svetlobo z različnimi spektralnimi karakteristikami. Temperaturno območje: 30–70 °C, relativna zračna vlažnost 10 in 95 %. Instrument omogoča izvedbo analiz v skladu s standardi za področje tekstila, papirja in plastike: ISO 105-B02, ISO 105-B04, ISO 105-B06, ISO 12040, ISO 4892, ISO 11341.</t>
  </si>
  <si>
    <t>Xenotest Alpha simulates and accelerates the action of sunlight, heat and humidity on material. An integrated xenon lamp with different filter systems covers a wide irradiation range. The temperature range: 30–70 °C, relative humidity 10 to 95 %. Xenotest Alpha meets the requirements of numerous standards and test methods for textiles, paper and plastics: ISO 105-B02, ISO 105-B04, ISO 105-B06, ISO 12040, ISO 4892, ISO 11341.</t>
  </si>
  <si>
    <t>Primož Mrvar</t>
  </si>
  <si>
    <t>Sistem za analizo slike</t>
  </si>
  <si>
    <t>Analysis Materials Research Lab</t>
  </si>
  <si>
    <t>Oprema je namenjena za določanje deleža, velikosti, oblike in porazdelitve mikrostrukturnih sestavin, merjenja deleža, velikosti in porazdelitve različnih elementov mikrostrukture, kot so to na primer kristalna zrna, kristalne meje, različne plasti, ki so in-situ na supstratu, kot tudi dobljene z nanašanjem, poroznosti (krčilna in plinska pri zlitinah, pore pri keramiki), itd. Prav tako so mogoče dimenzijske meritve različnih makro in mikro odtisov na preiskovanih vzorcih.</t>
  </si>
  <si>
    <t>With this equipment we can determine portion, size, shape and distribution of microstructure components, size and distribution of elements of microstructure, like crystal grain, crystal border, different layers which are in-situ on the substrata, porosity (gas and shrinkage at alloys, pore at ceramics). It is possible to measure dimensions on macro and micro samples.</t>
  </si>
  <si>
    <t>MR J Mrvar</t>
  </si>
  <si>
    <t>P2-0344</t>
  </si>
  <si>
    <t>Aleš Nagode</t>
  </si>
  <si>
    <t>Vrstični elektronski mikroskop z mikroanaliznim sistemom</t>
  </si>
  <si>
    <t>Jeol JSM 5610</t>
  </si>
  <si>
    <t>The equipment is available by agreement with the operator or with chief of the laboratory.</t>
  </si>
  <si>
    <t>Analiza povrišn, morfologija, fazna in analiza kem. sestave (EDS)</t>
  </si>
  <si>
    <t>Surface analysis, morphology, phase and chemical composition (EDS)</t>
  </si>
  <si>
    <t>Vakumska indukcijska talilna in livna peč</t>
  </si>
  <si>
    <t>Induction vacuum melting and casting furnace</t>
  </si>
  <si>
    <t>Peč je primerna za izdelavo in oplemenitenje ter litje različnih materialov. Eksperimentalna računalniško krmiljena naprava omogoča: gravitacijsko litje v trajne forme, gravitacijsko litje v enkratne forme izdelane z različnimi ognjeobstojnimi materiali, centrifugalno gravitacijsko litje v školjke (precizijsko litje) in trajne forme. Vakuumska talilna peč je skonstruirana tako, da lahko talilno peč uporabljamo tudi s sistemom za usmerjeno strjevanje.</t>
  </si>
  <si>
    <t>The furnace is suitable for development, improvement and casting several materials. With experimental, computer regulated furnace we can do:  - gravity casting in permanent mold - gravity casting in mold from molding material - centrifugal casting in shell (investment casting) and permanent molds - vacuum furnace is constructed in the way that we can use the system for oriented solidification.</t>
  </si>
  <si>
    <t>Boštjan Markoli</t>
  </si>
  <si>
    <t>Vrstični elektronski mikroskop</t>
  </si>
  <si>
    <t>JEOL JSM-7600F field emission scanning electron microscope</t>
  </si>
  <si>
    <t xml:space="preserve">Operaterji z licenco rezervirajo termine na mikroskopu preko on-line rezervacijskega sistema Centra za elektronsko mikroskopijo (CEM), ki deluje v okviru Instituta Jožef Stefan v Ljubljani. Mikroskop lahko uporabljajo le izkušeni in predhodno šolani operaterji. Zunanji uporabniki lahko opremo uporabljajo le ob prisotnosti izkušenega oziroma izučenega operaterja. </t>
  </si>
  <si>
    <t>Licensed operators access the microscope via on-line reservation system of the Center for Electron Microscopy (CEM) which is a part of Jožef Stefan Institute. Microscope can only be used by experienced and trained operators. Any outside users can use the equipment only in the presence of a experienced and trained operator.</t>
  </si>
  <si>
    <t>Vrstični elektronski mikroskop JEOL JSM-7600F omogoča slikanje površin vzorcev na podlagi sekundarnih in odbitih elektronov z ločljivostjo do nekja nm. Mikroskop je opremeljen tudi za določevanje kemijske analize materialov na mikronskem področju (EDXS, WDXS), za določevanje kristalne orientacije (EBDS), opremljen pa je tudi za e-litografijo.</t>
  </si>
  <si>
    <t xml:space="preserve">Scanning elecron microscope JEOL JSM-7600F enables observation of the surface of materials with spatial resolution on nm scale (secondary electrons, back-scattered electrons). The microscope also enables determination of chemical composition on micro scale (EDXS, WDXS), determination of crystal texture (EBSD), and is alos equipped with e-litography.  </t>
  </si>
  <si>
    <t>MR A Zaky</t>
  </si>
  <si>
    <t>Matej Dolenec</t>
  </si>
  <si>
    <t>Mikroskop NIKON Eclipse</t>
  </si>
  <si>
    <t>Geološki mikroskop s presevno in odsevno svrtlobo 4 kos; 1 kos nadgradnja za fotografiranje vzorcev</t>
  </si>
  <si>
    <t>oprema namenjena študentom dodiplomskega in podiplomskega študija, redne vaje in mikroskopija v času prostih ur v dogovoru z mentorji in tehničnimi sodelavci</t>
  </si>
  <si>
    <t>equipment intended for students of undergraduate and postgraduate studies, regular exercises and microscopy during off hours, in agreement with mentors and technical team</t>
  </si>
  <si>
    <t xml:space="preserve">Mikroskopija sedimentoloških, petroloških, mineraloških in rudnih zbruskov in obrusov </t>
  </si>
  <si>
    <t>Microscopy of sedimentological, petrological, mineralogical and mineral samples</t>
  </si>
  <si>
    <t>Dinamično mehanski analizator</t>
  </si>
  <si>
    <t>Dynamic Mechanical Analyzer Q800</t>
  </si>
  <si>
    <t>The equipment is available upon agreement; access time is dependable on equipment occupation. Reservation: barbara.golja@ntf.uni-lj.si</t>
  </si>
  <si>
    <t>Dinamično mehanski analizator ali DMA je splošno ime za opremo, ki mehansko vzbuja deformacijo vzorca iz poljubnega materiala in meri njegov odziv. Vzbujevalna deformacija je sinusoidna, konstantna ali stopenjska, ali z enako hitrostjo. Različne odzive vzorca na deformacijo (20 pokazateljev) je mogoče spremljati kot funkcijo temperature in časa.</t>
  </si>
  <si>
    <t xml:space="preserve">The DMA presents equipment, which mechanically causes deformation of sample from material and measures its response. Caused deformation may be sinusoid, constant, graduated or with constant speed. 20 various parameters as a measurement of responses can be monitored as a function of temperature and time. </t>
  </si>
  <si>
    <t>2.st.</t>
  </si>
  <si>
    <t>Klemen Možina</t>
  </si>
  <si>
    <t>Rezalni grafični stroj Wohlenberg</t>
  </si>
  <si>
    <t>Wohlenberg High Speed Guillotines 76</t>
  </si>
  <si>
    <t>Lastni viri</t>
  </si>
  <si>
    <t>Oprema je na razpolago po dogovoru; čas dostopa je odvisen od zasedenosti opreme. Rezervacije: klemen.mozina@ntf.uni-lj.si</t>
  </si>
  <si>
    <t>The equipment is available upon agreement; access time is dependable on equipment occupation. Reservation: klemen.mozina@ntf.uni-lj.si</t>
  </si>
  <si>
    <t>Wohlenberg 76je profersionalna rezalna mašina za rezanje papirja, kartona ali drugih materialov v obliki listov, tako v sklopu, kot tudi v obliki posameznih listov. Rezalna širina je 760 mm in maksimalna debelina je 110 mm.</t>
  </si>
  <si>
    <t>The Wohlenberg 76 is a professional cuting machine for cutting paper, boards and other sheet materials both in stack or single. The cutting width is 760 mm and the maximum possible feed is 110 mm.</t>
  </si>
  <si>
    <t>vaje</t>
  </si>
  <si>
    <t>Goran Vižintin</t>
  </si>
  <si>
    <t>Georadar Proex system KIT optical</t>
  </si>
  <si>
    <t>2010, 2016</t>
  </si>
  <si>
    <t>Oprema je na voljo le ustrezno usposobljenim osebam, ki so opravile tečaj merjenja in obdelave podatkov pri proizvajalcu opreme Mala. Kontaktna oseba: goran.vizintin@guest.arnes.si</t>
  </si>
  <si>
    <t>Equipment is available only to suitably qualified persons who have passed the course in measurement and data processing at the manufacturer of equipment. Contact: goran.vizintin @ guest.arnes.si</t>
  </si>
  <si>
    <t>Ta vrsta georadarja je namenjena določanju geoloških struktur v suhih in nizko prevodnih kamninah,  nizko prevodni vodi, ledu itd. Globina je odvisna od tipa anten, trenutno lahko dosežemo globine do največ 50 metrov.</t>
  </si>
  <si>
    <t>This type of ground penetrating radar is designed to measure the geological structures in the dry and low conductive rocks, low conductive water, ice, etc.. Depth depends on the type of antenna, the current setup can reach depths of up to 50 meters.</t>
  </si>
  <si>
    <t>Računalniški program Thermo - Calc</t>
  </si>
  <si>
    <t>TCS SGTE Database</t>
  </si>
  <si>
    <t>Računalniški program Thermo-calc je namenjen za izračunavanje faz in konstrukcijo faznih diagramov z različnimi bazami podatkov.</t>
  </si>
  <si>
    <t xml:space="preserve">Thermo - calc software is meaning for calculation of phase daigrams and termodynamic properties with diferent data bases.  </t>
  </si>
  <si>
    <t xml:space="preserve">Boštjan Markoli </t>
  </si>
  <si>
    <t>Mikroskop Zeiss Axio Imager.A1m</t>
  </si>
  <si>
    <t>Light optical microscope ZEISS Axio Imager.A1m</t>
  </si>
  <si>
    <t>Oprema je na razpolago po dogovoru; čas dostopa je odvisen od zasedenosti opreme. Kontaktna oseba za dogovor termina uporabe: bostjan markoli</t>
  </si>
  <si>
    <t>The equipment is available upon agreement; access time is dependable on equipment occupation. Contact person: bostjan markoli</t>
  </si>
  <si>
    <t>Visokozmogljivi optični mikroskop za opazovanje površine materialografskih vzorcev v svetlem in temnem polju, v polarizirani svetlobi ter diferenčnem kontrastu. Omogoča ugotavljanje deležev faz v mikrozgradbi materiala in njihove absolutne in povprečne velikosti.</t>
  </si>
  <si>
    <t>High-performance light optical microscope for observation of surfaces of materialographic specimens in bright and dark-field, polarized light and diferential contrast. It also enables determination of phase fraction and absolute and mean size of particles.</t>
  </si>
  <si>
    <t>CastQC</t>
  </si>
  <si>
    <t>1. st.        2.st.         3.st.</t>
  </si>
  <si>
    <t xml:space="preserve">Borut Kosec </t>
  </si>
  <si>
    <t>Kalorimeter C 200</t>
  </si>
  <si>
    <t xml:space="preserve">Calorimeter 200 C </t>
  </si>
  <si>
    <t>Oprema je dostopna po dogovoru z operaterji oz. skrbnikom opreme. Rezervacija termina: marija.ribic@omm.ntf.uni-lj.si</t>
  </si>
  <si>
    <t>The equipment is available by agreement with the operator or with head of the laboratory. Termine reservation: marija.ribic@omm.ntf.uni-lj.si</t>
  </si>
  <si>
    <t xml:space="preserve">
Določitev kurilnosti in zgorevalne toplote trdnih in tekočih goriv v skladu s standardi DIN 51900,ISO 1928, ASTM D240, ASTM D4809, ASTM D5865, ASTM D1989, ASTM D5468, ASTM E711.</t>
  </si>
  <si>
    <t>Determing gross calorific values of solid and liquid samples. Validation according to standards DIN 51900,ISO 1928, ASTM D240, ASTM D4809, ASTM D5865, ASTM D1989, ASTM D5468, ASTM E711.</t>
  </si>
  <si>
    <t>vaje TTI</t>
  </si>
  <si>
    <t>kalibracija           SEM SPeric</t>
  </si>
  <si>
    <t>0,63               3,44</t>
  </si>
  <si>
    <t xml:space="preserve">Matija Zorc          </t>
  </si>
  <si>
    <t>Aparat za merjenje defektov v kov. materialih z metodo vrtinčnih tokov</t>
  </si>
  <si>
    <t>Eddy current</t>
  </si>
  <si>
    <t>Oprema je dostopna po dogovoru s skrbnikom opreme. Rezervacija termina: milan.bizjak@omm.ntf.uni-lj.si</t>
  </si>
  <si>
    <t>The equipment is available by agreement with the head of the laboratory. Termine reservation: milan.bizjak@omm.ntf.uni-lj.si</t>
  </si>
  <si>
    <t xml:space="preserve">Preiskave brez porušitve materiala strojnih delov in komponent. </t>
  </si>
  <si>
    <t xml:space="preserve">Nondestructive testing of mechanical parts and components. </t>
  </si>
  <si>
    <t>P2-0205</t>
  </si>
  <si>
    <t>Instrument za analizo toplotnih konstant Hot Disk TPS 2200</t>
  </si>
  <si>
    <t>Thermal Constant Analyser Instrument Hot Disk TPS 2200</t>
  </si>
  <si>
    <t>BI-RS/23-25-035</t>
  </si>
  <si>
    <t>diplome</t>
  </si>
  <si>
    <t>kalibracija</t>
  </si>
  <si>
    <t>P2-0213</t>
  </si>
  <si>
    <t>Barbara Simončič</t>
  </si>
  <si>
    <t>Laboratorijski aparat za sušenje, kondenziranje in fiksiranje</t>
  </si>
  <si>
    <t>Laboratory drying, condensation and fixation apparatus</t>
  </si>
  <si>
    <t>Laboratorijski aparat je namenjen sušenju, kondenziranju in fiksiranju različnih materialov. Uporablja se lahko samostojno ali pa ga vključimo v kontinuirno linijo z dvovaljčnim fularjem, na katerem se lahko izvajajo najsodobnejši impregnirni postopki plemenitenja tekstilij. K sušilniku je vključena še premazovalna enota namenjena za enostransko premazovanje papirja in ploskih tekstilij ter tiskanje na papir.</t>
  </si>
  <si>
    <t>Laboratory apparatus is intended for drying, condensation and fixation of different materials. It can be used independently or it can be included into continuous line with 2-roll foulard on which the newest padding procedures are implemented. The apparatus also includes a coating unit, which is intended for one-sided coating of paper and tekstiles and also for printing to paper.</t>
  </si>
  <si>
    <t>903050, 903056</t>
  </si>
  <si>
    <t xml:space="preserve">P2-0205 </t>
  </si>
  <si>
    <t>Vrstični elektronski mikroskop na poljsko emisijo Thermo Scientific ESEM  FEG Quattro S</t>
  </si>
  <si>
    <t>FEG Scanning electron microscope ThermoScientific ESEM FEG Quattro S</t>
  </si>
  <si>
    <t xml:space="preserve">The equipment is available upon agreement with the operator or with the chief of the laboratory. </t>
  </si>
  <si>
    <t xml:space="preserve">FEG SEM je opremljen za slikanje vzorcev s sekundarnimi elektroni (SE), odbitimi elektroni (BE) in transmisijskimi elektroni (STEM) z ločljivostjo nekaj nanometrov. Opremljen je še z detektorjem za (mikro)kemijsko analizo (EDXS), nosilcem za insitu ohlajanje do -60 °C in segrevanje do 1000 °C </t>
  </si>
  <si>
    <t>FEG SEM is equipped for imaging with secondary electrons (SEI), backscatter electrons (BEI) and transmission electrons (STEM). It also poses detector for (micro)chemical analysis (EDXS), cooling stage (to -60 °C) and heating stage (to 1000 °C) for insitu dynamic testing</t>
  </si>
  <si>
    <t>218,66 izhodiščna cena (vsakič se izračuna v odvisnosti od načina opravljene analize in vrste nosilca)</t>
  </si>
  <si>
    <t>N2-0375</t>
  </si>
  <si>
    <t xml:space="preserve">2.st.                                     3.st.                       </t>
  </si>
  <si>
    <t>v okvari                                                                 trg</t>
  </si>
  <si>
    <t xml:space="preserve">                                                                    Mahle          Lotrič</t>
  </si>
  <si>
    <t xml:space="preserve">75                             2                         </t>
  </si>
  <si>
    <t>Andrej Šmuc</t>
  </si>
  <si>
    <t>ANALYSETTE 22 NanoTec (FRITSCH) oprema za lasersko metodo merjenja velikosti delcev</t>
  </si>
  <si>
    <t xml:space="preserve">ANALYSETTE 22 NanoTec (FRITSCH) laser particle and image (DIA) sizer  </t>
  </si>
  <si>
    <t>Oprema je dostopna na Oddelku za geologijo, Aškerčeva 12, v laboratoriju M7 (medetaža). Najem opreme ali samostojno delo ni možno brez usposabljanja upravljalca opreme.</t>
  </si>
  <si>
    <t>Equipment is available at the Department of Geology, Aškerčeva 12, LAB M7. Equipment rental or independent work is not possible without qualified technician.</t>
  </si>
  <si>
    <t>Merjenje velikosti in oblike delcev</t>
  </si>
  <si>
    <t>Particle size and shape determination</t>
  </si>
  <si>
    <t xml:space="preserve">http://www.ntf.uni-lj.si/ntf/raziskovanje/raziskovalno-delo/raziskovalna-oprema/ </t>
  </si>
  <si>
    <t>J6-50213</t>
  </si>
  <si>
    <t>raziskava OGRO</t>
  </si>
  <si>
    <t>servis</t>
  </si>
  <si>
    <t>Visoko temperaturni in visokotlačni reaktor LIMBO</t>
  </si>
  <si>
    <t>LIMBO high temperature and high pressure reactor</t>
  </si>
  <si>
    <t>Oprema je na razpolago po dogovoru; čas dostopa je odvisen od zasedenosti opreme. Rezervacije: barbara.simoncic@ntf.uni-lj.si</t>
  </si>
  <si>
    <t>The equipment is available upon agreement; access time is dependable on equipment occupation. Reservation: barbara.simoncic@ntf.uni-lj.si</t>
  </si>
  <si>
    <t xml:space="preserve">Visokotlačni reaktor (avtoklav) je namenjen za raznolike kemijske reakcije, kjer je potreben povišan tlak (do 300 bar) in temperatura (do 350 °C). Primeren je za sintezo in modifikacijo polimerov, kompozitov ter drugih organskih in anorganskih struktur.  </t>
  </si>
  <si>
    <t>The high-pressure reactor (autoclave) is designed for a variety of chemical reactions where high pressure (up to 300 bar) and temperature (up to 350 ° C) are required. It is suitable for the synthesis and modification of polymers, composites and other organic and inorganic structures.</t>
  </si>
  <si>
    <t>PISTON CORER naprava za odvzem jedrnikov iz večjih globin</t>
  </si>
  <si>
    <t>PISTON CORER core catcher for hard sediment</t>
  </si>
  <si>
    <t xml:space="preserve">Oprema je dostopna na Oddelku za geologijo, Aškerčeva 12, v depoju. Najem opreme brez šolanih upravljalcev NTF ni možno. </t>
  </si>
  <si>
    <t>Equipment is available at the Department of Geology, Aškerčeva 12, LAB M7. Equipment rental or independent work is not possible without qualified technician from FNSE.</t>
  </si>
  <si>
    <t>Jedrovanje sedimentov</t>
  </si>
  <si>
    <t>sediment coring</t>
  </si>
  <si>
    <t>Klementina Možina</t>
  </si>
  <si>
    <t>Migrate TOBII PRO Studio to Pro Lab Full Edition</t>
  </si>
  <si>
    <t>Tobii Pro Glasses 3 – Eye tracking glasses</t>
  </si>
  <si>
    <t>Oprema je na razpolago po dogovoru; čas dostopa je odvisen od zasedenosti opreme. Rezervacije: klementina.mozina@ntf.uni-lj.si</t>
  </si>
  <si>
    <t>The equipment is available upon agreement; access time is dependable on equipment occupation. Reservation: klementina.mozina@ntf.uni-lj.si</t>
  </si>
  <si>
    <t>Tobii Pro Glasses 3 (očala za sledenje očesnim premikom) so samostojna naprava, zasnovana za zaznavanje očesnih premikov v realnem času v prostoru in na različnih predmetih, površinah, projekcijah in zaslonih. Očala Tobii Pro Glasses 3 omogočajo izdelavo študij na področjih, kot so npr. gibanje prometa, športnikov, prodaje izdelkov (trgovinske police), tipografija, spletne strani ter tiskani (tiskovine, embalaža itd.) in digitalni mediji (televizija, mobilne naprave, telefoni).</t>
  </si>
  <si>
    <t>Tobii Pro Glasses 3 are designed for eye-tracking studies of real-time world or scenes such as physical objects, projections and video screens. The glasses Tobii Pro Glasses 3 enable studies which require specific stimuli setups, such as studies of traffic movement, sportspeople, product sales (shop shelves), typography, webpages, printed materials and packaging, or television, mobile devices and phones.</t>
  </si>
  <si>
    <t>P2-0195</t>
  </si>
  <si>
    <t xml:space="preserve">Vakuumska obločna talilna peč VACUUM ARC EQ-SP-MSM208 </t>
  </si>
  <si>
    <t xml:space="preserve">Compact Vacuum Arc melting system EQ-SP-MSM208 </t>
  </si>
  <si>
    <t>Oprema je dostopna po dogovoru z operaterji oz. skrbnikom opreme.</t>
  </si>
  <si>
    <t>The equipment is available by arrangement with the operators or the equipment administrator.</t>
  </si>
  <si>
    <t>Obločni talini sistem je namenjen taljenju do 10 g kovinskih materialov s tališčem vse do tališča
volframa (preko 3000 °C) pri zelo nizkem nadtlaku ali v nizkem vakuumu (običajno Ar). Poleg tega je
sistem opremljen z bakreno kokilo, ki omogoča ulivanje palic s premerom 6 mm s pomočjo
vakuumskega sesanja.</t>
  </si>
  <si>
    <t>The arc melting system is designed for melting up to 10 g of metallic materials with a melting point
up to tungsten (above 3000 °C) under a tiny positive or low vacuum atmosphere (usually Ar). In
addition, the system is equipped with a copper mould for vacuum suction casting of rods with a
diameter of 6 mm.</t>
  </si>
  <si>
    <t>32,29</t>
  </si>
  <si>
    <t>0,26</t>
  </si>
  <si>
    <t>0,39</t>
  </si>
  <si>
    <t>31,64</t>
  </si>
  <si>
    <t>26,24</t>
  </si>
  <si>
    <t>Barbara Golja</t>
  </si>
  <si>
    <t>FT-IR Spektrometer PerkinElmar Spectrum 3</t>
  </si>
  <si>
    <t>FT-IR spectrometer Perkin Elmer Spectrum 3</t>
  </si>
  <si>
    <t>FT-IR spektrometer  omogoča identifikacijo kemijske in delno tudi fizikalne strukture snovi (identifikacija funkcionalnih skupin v molekulah).  Omogoča uporabo ATR in transmisijske tehnike snemanja.</t>
  </si>
  <si>
    <t>The FT-IR spectrometer was designed for identification of chemical and partially physical structure of substance (identification of functional groups in molecules). It enables the use of ATR and transmission methods of IR scanning.</t>
  </si>
  <si>
    <t>15,01</t>
  </si>
  <si>
    <t>Mihael Brenčič</t>
  </si>
  <si>
    <t>T-RDI Stream Pro ultrazvočni merilnik pretokov</t>
  </si>
  <si>
    <t>T-RDI Stream Pro flow meter</t>
  </si>
  <si>
    <t>Meritve pretokov na vodotokih</t>
  </si>
  <si>
    <t xml:space="preserve"> Streamflow measurements </t>
  </si>
  <si>
    <t>Barbara Blaznik</t>
  </si>
  <si>
    <t>Spektrofotometer Datacolor Spectro 1050</t>
  </si>
  <si>
    <t>Spectrophotometer  Datacolor Spectro 1050</t>
  </si>
  <si>
    <t>Oprema je na razpolago po dogovoru; čas dostopa je odvisen od zasedenosti opreme. Rezervacije: barbara.golja@ntf.uni-lj.si, barbara.blaznik@ntf.uni-lj.si</t>
  </si>
  <si>
    <t>The equipment is available upon agreement; access time is dependable on equipment occupation. Reservation: barbara.golja@ntf.uni-lj.si, barbara.blaznik@ntf.uni-lj.si</t>
  </si>
  <si>
    <t>Namizni spektoktrofotometer Datacolor Spectro 1050 omogoča nadzor kvalitete različnih obarvanih vzorcev na področju tekstila, plastike, barv, premazov itn. Poleg merjenja refleksije in transmisije v vidnem delu spektra (360–700 nm s korakom po 10 nm), omogoča tudi merjenje temperature vzorcev z natančnostjo ± 0,5 °C</t>
  </si>
  <si>
    <t>The Datacolor Spectro 1050 spectrophotometer enables quality control of various colored samples in the field of textiles, plastics, paints, coatings, etc. In addition to measuring the reflection and transmission in the visible part of the spectrum (360-700 nm with a step of 10 nm), it also enables the measurement of the temperature of samples with an accuracy of ± 0.5 ° C</t>
  </si>
  <si>
    <t>8,35</t>
  </si>
  <si>
    <t>1,01</t>
  </si>
  <si>
    <t>7,34</t>
  </si>
  <si>
    <t>zunanji upporabnik</t>
  </si>
  <si>
    <t>Prenosni spektralni analizator NITON XRF5+</t>
  </si>
  <si>
    <t>Portable spectrum analyzer NITON XRF5+</t>
  </si>
  <si>
    <t xml:space="preserve">Dostop do opreme je možen le tehnikom, ki imajo opravljen tečaj varstva pred sevanji, osebno dozimetrijo in opravljen zdravniški pregled in opravljeno usposabljanje v centru NITON Munchen </t>
  </si>
  <si>
    <t>Access to the equipment is possible only to technicians who have completed a course of radiation protection, personal dozimetry, medical certificate and the training course in Munich Niton Center.</t>
  </si>
  <si>
    <t>Nedestruktivna / destruktivna elementna XRF analiza različnih vzorcev kamnin, tal, mineralov, zlitin, žlinder, keramike, barvil...</t>
  </si>
  <si>
    <t>Non-destructive, destructive elemental XRF analyses of different samples of rocks, soils, minerals, alloys, slags, pottery, pigments ...</t>
  </si>
  <si>
    <t>Interreg EROSTOP</t>
  </si>
  <si>
    <t>Marija Gorjanc</t>
  </si>
  <si>
    <t>UV/Vis spektrofotometer Lambda 850+</t>
  </si>
  <si>
    <t>UV/Vis spectrophotometer Lambda 850+</t>
  </si>
  <si>
    <t xml:space="preserve">Oprema je na razpolago po dogovoru; čas dostopa je odvisen od zasedenosti opreme. Rezervacije: barbara.golja@ntf.uni-lj.si, </t>
  </si>
  <si>
    <t xml:space="preserve">The equipment is available upon agreement; access time is dependable on equipment occupation. Reservation: barbara.golja@ntf.uni-lj.si, </t>
  </si>
  <si>
    <t>Spektrofotometer je optična naprava, namenjena merjenju prepustnosti in odboja trdnih vzorcev, tekočin in praškov. Je visokozmogljiv sistem za meritve v UV in           
vidnem področju. Uporabljamo ga zaugotavljanje koncentracij barvil, spremljanje kinetike reakcij, merjenje UV-prepustnosti materialov, itd.</t>
  </si>
  <si>
    <t>A spectrophotometer is an optical device designed to measure the permeability and reflection of solid samples, liquids and powders. It is a high performance system for measurements in UV and in the visible filed. We use it to determine the concentrations of dyes, monitor kinetics of reactions, measure the UV permeability of materials, etc</t>
  </si>
  <si>
    <t>8,83</t>
  </si>
  <si>
    <t>1,49</t>
  </si>
  <si>
    <t>MR D Glažar</t>
  </si>
  <si>
    <t>Medved Jožef</t>
  </si>
  <si>
    <t>DSC 404F3D00 PEGASUSwith CC300</t>
  </si>
  <si>
    <t>DSC 404F1D00 Pegasus with CC300</t>
  </si>
  <si>
    <t>Oprema je na razpolago po dogovoru; čas dostopa je odvisen od zasedenosti opreme. Rezervacije: jozef.medved@ntf.uni-lj.si</t>
  </si>
  <si>
    <t>The equipment is available upon agreement; access time is dependable on equipment occupation. Reservation: jozef.medved@ntf.uni-lj.si</t>
  </si>
  <si>
    <t>Naprava omogoča merjenje z diferenčno vrstično kalorimetrijo, s katero določamo termodinamične lastnosti materialov</t>
  </si>
  <si>
    <t>The instrument enables measurements with differential scanning calorimetry which is used to determine the thermodynamic properties of materials.</t>
  </si>
  <si>
    <t>DSC 204F1D00 PHOENIX with CC300</t>
  </si>
  <si>
    <t>DSC 204F1D00 Phoenix with CC300</t>
  </si>
  <si>
    <t>Pelcon Automatic Thin Section Machine</t>
  </si>
  <si>
    <t>Najem opreme ali samostojno delo ni možno, potrebno je posebno usposabljanje upravljavca opreme  Vse druge informacije: primoz.miklavc@ntf.uni-lj.si ali ema.hrovatin@ntf.uni-lj.si</t>
  </si>
  <si>
    <t>Equipment rental or independent work is not possible because it needs a qualified technician. All other information: primoz.miklavc@ntf.uni-lj.si or ema.hrovatin@ntf.uni-lj.si</t>
  </si>
  <si>
    <t>Izdelava visokokvalitetnih poliranih zbruskov in obrusov kamnin, sedimentov, tal, betona in agregatov, ki se uporabljajo za optično polarizacijsko mikroskopijo, petrografsko in mikrostrukturno analizo, elektronsko mikroskopijo, lasersko ablacijo, mikrosondo, itd</t>
  </si>
  <si>
    <t>For high quality thin and thick sections of rocks, sediments, soils, concrete and aggregates used for optical microscopy, petrography, microstructure analysis, electronic microscopy, laser ablation, microprobe, etc.</t>
  </si>
  <si>
    <t>Za izkušenega uporabnika:  106,24 €/vzorec. Cena za neizkušenega uporabnika: 158,66€/vzorec.</t>
  </si>
  <si>
    <t>https://www.ntf.uni-lj.si/ntf/raziskovanje/raziskovalno-delo/opisi-raziskovalne-opreme/</t>
  </si>
  <si>
    <t>Sistem za preučevanje obstojnosti ploskih vzorcev in 3D predmetov na svetlobo</t>
  </si>
  <si>
    <t xml:space="preserve"> System for studying the resistance of flat samples and 3D objects to light</t>
  </si>
  <si>
    <t>Oprema je dostopna na Snežniški ulici in  je na razpolago po dogovoru. Rezervacije na: barbara.golja@ntf.uni-lj.si</t>
  </si>
  <si>
    <t xml:space="preserve"> Polno opremljeni komori za preučevanje vremenskega vpliva, svetlobne obstojnosti in fotostabilnosti ploskih in 3D  vzorcev.</t>
  </si>
  <si>
    <t>Fully equipped chambers for studying weathering, light fastness and photostability of flat and 3D samples.</t>
  </si>
  <si>
    <t>5477-I</t>
  </si>
  <si>
    <t>3D digitalni mikroskop</t>
  </si>
  <si>
    <t>3D digital microscope</t>
  </si>
  <si>
    <t>Oprema je dostopna na Katedri za inženirske materiale, Lepi pot 11, v pritličju, in je na razpolago po dogovoru z skrbnikom opreme. Rezervacije na: ales.nagode@ntf.uni-lj.si</t>
  </si>
  <si>
    <t>The equipment is available upon agreement; access time is dependable on equipment occupation. Reservation: ales.nagode@ntf.uni-lj.si</t>
  </si>
  <si>
    <t>3D digitalni mikroskop Olympus DSX1000 je specializiran instrument za tridimenzionalno slikanje površin različnih materialov, vključno s kovinskimi, keramičnimi, polimernimi in kompozitnimi. Analiza je mogoča tako na makro kot mikro ravni.</t>
  </si>
  <si>
    <t>The Olympus DSX1000 3D digital microscope is a specialized instrument for three-dimensional imaging of the surfaces of various materials, including metals, ceramics, polymers and composites. Analysis is possible at both the macro and micro levels.</t>
  </si>
  <si>
    <t>5563-I</t>
  </si>
  <si>
    <t>1.st.      2.st.</t>
  </si>
  <si>
    <t>učenje dela na napravi</t>
  </si>
  <si>
    <t>Rentgentski praškovni difraktometer EMPYREAN</t>
  </si>
  <si>
    <t>Empyrean MultiCore III X-ray diffractometer – XRD</t>
  </si>
  <si>
    <t>Oprema je dostopna na Oddelku za geologijo, Aškerčeva 12, v drugem nadstropju, soba 203. Dostop do opreme je možen le osebam, ki imajo opravljen tečaj varstva pred ionizirajočimi sevanji, osebno dozimetrijo in opravljen zdravniški pregled ter opravljeno osnovno usposabljanje za rokovanje z aparaturo. Rezervacije so možne po predhodnem dogovoru z odgovorno osebo na NTF.</t>
  </si>
  <si>
    <t xml:space="preserve"> Access to the equipment is only possible for individuals who have completed a course in radiation protection, has personal dosimeter, has medical crtificate and has passed the basic training course for handling the equioment. Reservations:matej.dolenec@ntf.uni-lj.si</t>
  </si>
  <si>
    <t>Kvalitativno in kvantitativno določanje mineralne sestave kristaljenih snovi (naravni in umetni materiali). Destruktivno/nedestruktivno določanje mineralne sestave</t>
  </si>
  <si>
    <t xml:space="preserve">Qualitative and quantitative determination of the mineral composition of crystalline substances (natural and artificial materials)
Destructive/non-destructive determination of the mineral composition </t>
  </si>
  <si>
    <t>5614-I</t>
  </si>
  <si>
    <t>kalibracija                  trg</t>
  </si>
  <si>
    <t>2,3                   14,0</t>
  </si>
  <si>
    <t>001</t>
  </si>
  <si>
    <t>Janez Košmrlj</t>
  </si>
  <si>
    <t>Bruker AVANCE 500 MHz NMR spektrometer</t>
  </si>
  <si>
    <t xml:space="preserve"> Bruker AVANCE 500 MHz NMR spectrometer</t>
  </si>
  <si>
    <t>Načela za uporabo inštrumentalnega časa so objavljena na spletni strani IC UL FKKT (http://www.fkkt.uni-lj.si/sl/raziskovalna-infrastruktura/enota-za-analizo-organskih-molekul/nmr-500/)</t>
  </si>
  <si>
    <t>Services are available to all subject to previous notice. Details can be found at https://www.fkkt.uni-lj.si/en/research-infrastructure/</t>
  </si>
  <si>
    <t>Oprema je namenjena raziskovalcem za določanje strukture, konformacij in dinamike molekul v raztopini</t>
  </si>
  <si>
    <t>The equipment enables the determination of structure, conforamtion, and dynamics of molecules in solution</t>
  </si>
  <si>
    <t>013767</t>
  </si>
  <si>
    <t>http://www.fkkt.uni-lj.si/sl/storitve/#c397</t>
  </si>
  <si>
    <t>P1-0230</t>
  </si>
  <si>
    <t>Člani programske skupine P1-0230</t>
  </si>
  <si>
    <t>P-0179</t>
  </si>
  <si>
    <t>Člani programske skupine P-0179</t>
  </si>
  <si>
    <t>P1-0175</t>
  </si>
  <si>
    <t>Člani programske skupine P-0175</t>
  </si>
  <si>
    <t>P1-0134</t>
  </si>
  <si>
    <t>Člani programske skupine P1-0134</t>
  </si>
  <si>
    <t>Vzdrževanje, pedagoško delo, ostali programi in projekti, zunanji</t>
  </si>
  <si>
    <t>006</t>
  </si>
  <si>
    <t>P1-0201</t>
  </si>
  <si>
    <t>Matija Tomšič</t>
  </si>
  <si>
    <t>04614</t>
  </si>
  <si>
    <t>"3D-DLS Research Lab" raziskovalni inštrument za merjenje (3D) dinamičnega in statičnega sipanja laserske svetlobe</t>
  </si>
  <si>
    <t>3D DLS Spectrometer, LS Instruments GmbH</t>
  </si>
  <si>
    <t>Oprema je dostopna le po predhodnem dogovoru in pod vodstvom strokovno usposobljene osebe. Cena določitve hidrodinamskega radija  in molske mase je odvisna od zahtevnosti meritve in računskih postopkov ter interpretacije rezultatov. Določi se s skrbnikom inštrumenta oziroma operaterjem.</t>
  </si>
  <si>
    <t>The qeuipment is available on the basis of a previous agreement and with a supervision of authorized personel. The price  for the determination of molar mass and/or size depends on the pretentiousness of measurements, on the complexity of data treatment (if required) and on the used time.</t>
  </si>
  <si>
    <t>določanje velikosti (molske mase, hidrodinamskega radija in radija sukanja) delcev v koloidnih sistemih</t>
  </si>
  <si>
    <t>determination of size (molar mass, hydrodynamic radius and radius of gyration) of colloidal particles</t>
  </si>
  <si>
    <t>012577</t>
  </si>
  <si>
    <t>Člani programske skupine P1-0201</t>
  </si>
  <si>
    <t>J3-3066</t>
  </si>
  <si>
    <t>Ksenija Kogej</t>
  </si>
  <si>
    <t>N1-0308</t>
  </si>
  <si>
    <t>Pedagoško delo, ostali programi in projekti na FKKT</t>
  </si>
  <si>
    <t>002</t>
  </si>
  <si>
    <t>P2-0191</t>
  </si>
  <si>
    <t>Matjaž Krajnc</t>
  </si>
  <si>
    <t>Avtomatiziran laboratorijski reaktor Labmax Automatic LAB</t>
  </si>
  <si>
    <t>Mettler Tolledo LabMax Automatic Lab Reactor</t>
  </si>
  <si>
    <t>Po dogovoru</t>
  </si>
  <si>
    <t>Agreement with operator/institution</t>
  </si>
  <si>
    <t>Oprema omogoča avtomatsko kontrolo parametrov in obratovalnih pogojev v reaktorju, kot so temperatura, pH vrednost, mešalni pogoji in doziranje reaktantov.</t>
  </si>
  <si>
    <t>automatic controll of process paremeters and operating conditions in a lab reactor</t>
  </si>
  <si>
    <t>012983</t>
  </si>
  <si>
    <t xml:space="preserve">Detektor v Sistemu za merjenje ozkokotnega rentgenskega sipanja (Mythen 1K) - SAXS </t>
  </si>
  <si>
    <t xml:space="preserve">(Mythen 1K) - SAXS </t>
  </si>
  <si>
    <t>Zainteresirani uporabnik se obrne na skrbnika opreme, ki organizira izvedbo eksperimentov. Cena meritev je odvisna od zahtevnosti eksperimentov in interpretacije podakov. Informacijo o ceni dobite od skrbnika ob dogovoru za izvedbo eksperimentov.</t>
  </si>
  <si>
    <t>Interested customer contacts the caretaker of the instrument, who organizes the data collection. The price depends on the complexity of the data collection needed. The information about the price is obtained from the caretaker before the agreement for data collection.</t>
  </si>
  <si>
    <t>Strukturne raziskave vzorcev z metodo SAXS.</t>
  </si>
  <si>
    <t>Structural studies of the samples utilizint the SAXS technique.</t>
  </si>
  <si>
    <t>014591</t>
  </si>
  <si>
    <t>Jurij Lah</t>
  </si>
  <si>
    <t>Diferenčni dinamični kalorimeter-NANO II DSC</t>
  </si>
  <si>
    <t>NANO II DSC Calorimeter</t>
  </si>
  <si>
    <t>Zainteresirani uporabnik se obrne na skrbnika opreme, ki organizira izvedbo eksperimentov in po potrebi poskrbi za interpretacijo dobljenih podatkov. Cena celotnega postopka eksperimentalne analize je zelo odvisna od zahtevnosti eksperimentov in interpretacije podakov. Informacijo o ceni dobite od skrbnika ob dogovoru za izvedbo eksperimentov.</t>
  </si>
  <si>
    <t>Interested customer contacts the caretaker of the instrument, who organizes the data collection and, if needed, their interpretation. The price of the whole procedure of experimental analysis is strongly dependent on the difficulty of data collection and their interpretation. The information about the price is obtained from the caretaker before the agreement for data collection.</t>
  </si>
  <si>
    <t>Stabilnost biološko pomembnih molekul v raztopinah. Termodinamika strukturnih prehodov bioloških makromolekul.</t>
  </si>
  <si>
    <t>Stability of biologically important molecules in solutions. Thermodynamics of structural transitions  of biopolymers.</t>
  </si>
  <si>
    <t>007109</t>
  </si>
  <si>
    <t>Miha Lukšič</t>
  </si>
  <si>
    <t>DMA/SDTA861e Dinamični mehanski analizator - komplet</t>
  </si>
  <si>
    <t>Mettler Tolledo DMA/SDTA 861e Dynamic Mechanical Analyzer (complete)</t>
  </si>
  <si>
    <t>Oprema je namenjena testiranju mehanskih lastnosti trdnih in visoko-viskoznih materialov v odvisnosti od temperature in uporabljene frekvence. Omogoča obremenjevanje vzorcev na nateg, kompresijo, upogib in strig.</t>
  </si>
  <si>
    <t>determination of dynamic mechanical properties of materials</t>
  </si>
  <si>
    <t>011702</t>
  </si>
  <si>
    <t>TRG</t>
  </si>
  <si>
    <t>FTIR "in-situ" reakcijski sistem ReactIR iC10</t>
  </si>
  <si>
    <t>Mettler Toledo reactIR iC10, an FTIR-based in situ reaction analysis system</t>
  </si>
  <si>
    <t>Oprema je namenjena spremljanju kemijskih reakcij in nekaterih faznih sprememb med procesom s pomočjo "in-line" beleženja FTIR spektrov.</t>
  </si>
  <si>
    <t>in-line FTIR data collection</t>
  </si>
  <si>
    <t>010292</t>
  </si>
  <si>
    <t>009</t>
  </si>
  <si>
    <t>P1-0153</t>
  </si>
  <si>
    <t>Matevž Pompe</t>
  </si>
  <si>
    <t>Ionski kromatograf Dionex</t>
  </si>
  <si>
    <t>The cost of the service depends on the duration of the experiment and the time needed for data evaluation.</t>
  </si>
  <si>
    <t>Določanje organskin in anorganskih ionov</t>
  </si>
  <si>
    <t>Determination of organic and inorganic ions</t>
  </si>
  <si>
    <t>013896</t>
  </si>
  <si>
    <t>Matevž Pompe Gregor Marolt</t>
  </si>
  <si>
    <t xml:space="preserve">Izotermni filtracijski mikrokalorimeter </t>
  </si>
  <si>
    <t>Nano ITC isothermal titration calorimeter</t>
  </si>
  <si>
    <t>Termodinamika vezanja molekul v raztopinah.</t>
  </si>
  <si>
    <t>Thermodynamics of molecular binding in solutions.</t>
  </si>
  <si>
    <t>014710</t>
  </si>
  <si>
    <t>Izotermni titracijski (ITC) mikrokalorimeter</t>
  </si>
  <si>
    <t>VP-ITC Isothermal Titration Calorimeter</t>
  </si>
  <si>
    <t>011247</t>
  </si>
  <si>
    <t xml:space="preserve"> </t>
  </si>
  <si>
    <t>010</t>
  </si>
  <si>
    <t xml:space="preserve"> P2-0346</t>
  </si>
  <si>
    <t>Barbara Novosel</t>
  </si>
  <si>
    <t>07027</t>
  </si>
  <si>
    <t>Komora eksplozijska 20l</t>
  </si>
  <si>
    <t>Kuhner</t>
  </si>
  <si>
    <t>Po dogovoru, več informacij zainteresirane osebe dobijo pri doc. dr. Barbari Novosel, barbara.novosel@fkkt.uni-lj.si.</t>
  </si>
  <si>
    <t>The equipment is avalable for pedagogical and research work and interested customer.</t>
  </si>
  <si>
    <t>Določitev eksplozijskih parametrov prašnih, plinskih in hibridnih eksplozij. Določitev maksimalnega tlaka, maksimalne hitrosti porasta tlaka in izračun Kst. Določitev Minimalne eksplozijske koncentracije in mejne koncentracije kisika.</t>
  </si>
  <si>
    <t>Determination of explosion parameters of dust, gas and hybrid explosions. Determination of the maximum pressure, maximum pressure rate and calculation of Kst. Determination of Minimum Explosion Concentrations and Limit Oxygen Concentrations.</t>
  </si>
  <si>
    <t>014582</t>
  </si>
  <si>
    <t>pedagoško delo</t>
  </si>
  <si>
    <t>diplomanti 1. in 2. stopnje</t>
  </si>
  <si>
    <t>Katedra KPPPV</t>
  </si>
  <si>
    <t>Barbara Novosel, vzdrževanje</t>
  </si>
  <si>
    <t>vzdrževanje, servis</t>
  </si>
  <si>
    <t>008</t>
  </si>
  <si>
    <t>Romana Cerc Korošec</t>
  </si>
  <si>
    <t>Masni spektrometer GSD</t>
  </si>
  <si>
    <t xml:space="preserve">Thermostar Gas GSD </t>
  </si>
  <si>
    <t>Oprema  se uporablja sklopljeno s termično analizo, kadar je potrebna analiza plinov pri termični razgradnji snovi.</t>
  </si>
  <si>
    <t>The instrument is used for coupled thermogravimetry-mass spectrometry analysis, when analysis of evolved gases during thermal decomposition is required.</t>
  </si>
  <si>
    <t>013883</t>
  </si>
  <si>
    <t>Programska skupina  Katedra za anorgansko kemijo, ostali uporabniki FKKT</t>
  </si>
  <si>
    <t>diplomanti 1. in druge stopnje</t>
  </si>
  <si>
    <t>Helena Prosen</t>
  </si>
  <si>
    <t>Plinski kromatograf z MS detektorjem in TD ter pirolizno enoto (Agilent GC-7890A, MS-5975C)</t>
  </si>
  <si>
    <t>GC-MS System with TD and Pyrolysis units (Agilent GC-7890A, MS-5975C)</t>
  </si>
  <si>
    <t>GC-MS sistem za analizo organskih hlapnih komponent</t>
  </si>
  <si>
    <t>GC-MS system for analysis of volatile organic compounds</t>
  </si>
  <si>
    <t>012564</t>
  </si>
  <si>
    <t xml:space="preserve">Uporabniki iz PS P1-0153, ostali uporabniki iz UL FKKT. </t>
  </si>
  <si>
    <t>P1-0447</t>
  </si>
  <si>
    <t>Uporabniki iz PS  P1-0447, ostali uporabniki iz UL FKKT.</t>
  </si>
  <si>
    <t>003</t>
  </si>
  <si>
    <t>Physica MCR 301</t>
  </si>
  <si>
    <t>Agreement with operator/Institution</t>
  </si>
  <si>
    <t>Celica za določanje reoloških lastnosti polimerov do 400 °C. Modul za določanje nizkoviskoznih tekočin.</t>
  </si>
  <si>
    <t>Rheological characterisation of non-newtionian materials in wide range of shear deformations: highly viscous materials in temp. range -20°C to 200°C and low viscosity fluids in tem pange -20 to 100°C.</t>
  </si>
  <si>
    <t>012692</t>
  </si>
  <si>
    <t>005</t>
  </si>
  <si>
    <t>P1-0207</t>
  </si>
  <si>
    <t>Gregor Gunčar</t>
  </si>
  <si>
    <t>Robot za proteinsko kristalizacijo DUNN</t>
  </si>
  <si>
    <t>Crystal Gryphon mit Laptop</t>
  </si>
  <si>
    <t>Oprema je dostopna po predhodnem dogovoru in jo lahko uporablja uporabnik sam, če je za to usposobljen. Drugače je na voljo strokovna pomoč.</t>
  </si>
  <si>
    <t>Equipment is available to all qualified users upon request. For other users we will provide on-site support.</t>
  </si>
  <si>
    <t>Priprava kristalizacijskih nastavkov proteinov z različnimi pufri v nanokapljicah (100nL) na mikrotiterskih ploščah s 96-vdolbinicami.</t>
  </si>
  <si>
    <t>Nanoliter pipetting of 96-well plate protein crystalization screens and protein samples.</t>
  </si>
  <si>
    <t>013842</t>
  </si>
  <si>
    <t>Katedra za Biokemijo,FKKT</t>
  </si>
  <si>
    <t>Katedra za Fizikalno kemijo, FKKT</t>
  </si>
  <si>
    <t>diplomanti 1. in 2. stopnje, vzdrževanje</t>
  </si>
  <si>
    <t>13822</t>
  </si>
  <si>
    <t>Tekočinski kromatograf z masnim detektorjem na čas preleta (TOF)</t>
  </si>
  <si>
    <t>Agilent 6224 Accurate Mass TOF LC/MS system</t>
  </si>
  <si>
    <t>Načela za uporabo inštrumentalnega časa so objavljena na spletni strani IC UL FKKT (http://www.fkkt.uni-lj.si/sl/raziskovalna-infrastruktura/enota-za-analizo-organskih-molekul/hrms/)</t>
  </si>
  <si>
    <t>Services are available to all subject to previous notice. Details can be found at (http://www.fkkt.uni-lj.si/sl/raziskovalna-infrastruktura/enota-za-analizo-organskih-molekul/hrms/)</t>
  </si>
  <si>
    <t>Oprema je namenjena raziskovalcem za določanje čitoče in natančne molekulske mase spojin.</t>
  </si>
  <si>
    <t>The equipmnet is intended for the determination of purity and exact molecular mass of compounds</t>
  </si>
  <si>
    <t>013835</t>
  </si>
  <si>
    <t>P1-0179</t>
  </si>
  <si>
    <t>Vzdrževanje, drugi uporabniki, pedagoško delo</t>
  </si>
  <si>
    <t xml:space="preserve">Tekočinski kromatograf z masno spektrometričnim detektorjem (HPLC-MS/MS, Perkin Elmer Series 2000, Applied Biosystems 3200 Q Trap) </t>
  </si>
  <si>
    <t>HPLC-MS/MS System (Perkin Elmer Series 2000, Applied Biosystems 3200 Q Trap)</t>
  </si>
  <si>
    <t>Določanje in identifikacija organskih komponent</t>
  </si>
  <si>
    <t>Determination and identification of organic constituents</t>
  </si>
  <si>
    <t>011914</t>
  </si>
  <si>
    <t>Anton Meden</t>
  </si>
  <si>
    <t xml:space="preserve">Visokoločljivi rentgenski praškovni difraktometer </t>
  </si>
  <si>
    <t>High resolution X-ray powder diffractometer</t>
  </si>
  <si>
    <t>Zainteresirani uporabnik se obrne na skrbnika opreme, ki organizira snemanje vzorcev in po potrebi poskrbi za interpretacijo. Za uporabnike z UL FKKT je storitev brezplačna, drugi uporabniki plačajo stroške snemanja in interpretacije. Cena je zelo odvisna od načina senamnja in zahtevnosti interpretacije, informacijo o ceni dobite od skrbnika pred dogovorom za snemanje, okvirna vrednost je 100 EUR na uro snemanja.</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</si>
  <si>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strongly dependent on the data collection parameters and the difficulty of the interpretation, the information on the price is obtained fom the caretaker before the agreement for data collection, informational price is 100 EUR per hour of data collection.</t>
  </si>
  <si>
    <t>Osnovna uporaba je kvalitativna in kvantitativna fazna anliza polikristaliničnih snovi (trdnih ali uprašenih). V določenih primerih je možno  tudi natančno merjenje parametrov osnovne celice, indeksiranje, Rietveldova analiza in reševanje kristalne strukture.</t>
  </si>
  <si>
    <t>The basic application is qualitative and quantitative phase analysis of polycrystalline samples (solid or powdered). Precise measurement of the unit cell parameters, indexing, Rietveld refinement and crystal structure determination are also possible in certain cases.</t>
  </si>
  <si>
    <t>011405</t>
  </si>
  <si>
    <t>Urška Lavrenčič Štangar</t>
  </si>
  <si>
    <t xml:space="preserve">Multi-detektorski GPC sistem;
Tekočinski kromatograf s kombinacijo detektorjev za UV, refrakcijski indeks, sipanje svetlobe in viskoznost
</t>
  </si>
  <si>
    <t xml:space="preserve">Multi-detector GPC system; 
Liquid chromatography with the combination of UV, refractive index, light scattering and viscosity detectors.
</t>
  </si>
  <si>
    <t>Po dogovoru z odgovorno osebo. Načela za uporabo inštrumentalnega časa so objavljena na spletni strani IC UL FKKT (http://www.fkkt.uni-lj.si/sl/raziskovalna-infrastruktura/enota-za-analizo-makromolekul/gpc/)</t>
  </si>
  <si>
    <t>Agreement with operator. Details can be found at http://www.fkkt.uni-lj.si/sl/raziskovalna-infrastruktura/enota-za-analizo-makromolekul/gpc/</t>
  </si>
  <si>
    <t>Analizni sistem za določanje molekulski mas, porazdelitve molekulskih mas, velikosti molekul, razvejenosti in konformacije</t>
  </si>
  <si>
    <t xml:space="preserve">Analytic system for molecular weights determination, molecular weight distribution, molecule size, conformation and branching. </t>
  </si>
  <si>
    <t>015269</t>
  </si>
  <si>
    <t>Absorpcijski in emisijski spektropolarimeter - JASCO J-1500</t>
  </si>
  <si>
    <t>Absorption and emission CD spectrophotometer - JASCO J-1500</t>
  </si>
  <si>
    <t xml:space="preserve">Spremljanje (strukturnih) lastnosti (bio)molekul v raztopinah preko njihove interakcije s polarizirano svetlobo </t>
  </si>
  <si>
    <t>Monitoring (structural) characteristics of (bio)molecules in solution based on their interaction with polarized light</t>
  </si>
  <si>
    <t>015270</t>
  </si>
  <si>
    <t xml:space="preserve">Vera Župunski </t>
  </si>
  <si>
    <t>Visokozmogljivi fluorescenčni mikroskop za bio.anal.kem.spojin</t>
  </si>
  <si>
    <t>High performance fluorescence microscope for biological analysis of chemical compounds</t>
  </si>
  <si>
    <t>Vizualizacija fluorescenčnih makromolekul ali molekul, označenih s fluorescenčnimi barvili, njihove lokalizacije in kolokalizacije v celicah. Vizualizacija neobarvanih vzorcev z metodo DIC (Differential Interference Contrast).</t>
  </si>
  <si>
    <t>Visualisation of fluorescent macromolecules or fluorescently labelled molecules, their localisation and co-localisation in the cells. Visualisation of unstained samples using DIC (Differential Interference Contrast).</t>
  </si>
  <si>
    <t>015271</t>
  </si>
  <si>
    <t>https://fkkt.uni-lj.si/raziskovalna-infrastruktura/predstavitev-in-poslanstvo</t>
  </si>
  <si>
    <t>P1-0140</t>
  </si>
  <si>
    <t>Miha Pavšič, Aljaž Gaber, Tina Logonder</t>
  </si>
  <si>
    <t>Gregor Gunčar, Vera Župunski, Marija Kisilak</t>
  </si>
  <si>
    <t>J3-4503</t>
  </si>
  <si>
    <t>Vera Župunski</t>
  </si>
  <si>
    <t>Jurij Svete</t>
  </si>
  <si>
    <t>08284</t>
  </si>
  <si>
    <t>Elementni analizator CHNS/O Analyser 2400 Series II.</t>
  </si>
  <si>
    <t>2400 Series II CHNS/O Elemental Analyzer</t>
  </si>
  <si>
    <t>Po dogovoru s prof.dr. Jurijem Svetetom. Aparatura za mikroanalizo C, H, N, S v organskih spojinah je dostopna vsem potencialnim uporabnikom, glede na njihovo povpraševanje.</t>
  </si>
  <si>
    <t>Agreement with operator Prof.Dr. Jurij Svete:Phone No. +386 479 8562; E-mail: jurij.svete@fkkt.uni-lj.si</t>
  </si>
  <si>
    <t>Mikroanalize CHNS</t>
  </si>
  <si>
    <t>Elemental microanalyses</t>
  </si>
  <si>
    <t>015278</t>
  </si>
  <si>
    <t>http://www.fkkt.uni-lj.si/sl/raziskovalna-infrastruktura/enota-za-analizo-organskih-molekul/chnso/</t>
  </si>
  <si>
    <t>Andreja Žgajnar Gotvajn</t>
  </si>
  <si>
    <t>Matija Strlič</t>
  </si>
  <si>
    <t>Miha Pavšič</t>
  </si>
  <si>
    <t>Sistem za kromatografijo bioloških makromolekul, sklopljen z naprednim karakterizacijskim sistemom</t>
  </si>
  <si>
    <t>Chromatographic system for biological macromolecules coupled to an advanced characterization system</t>
  </si>
  <si>
    <t>Kromatografija bioloških makromolekul v analitičnem in preparativnem merilu in njihova karakterizacija.</t>
  </si>
  <si>
    <t>Chromatography of biological macromolecules at analytical and semipreparative scale and their characterization.</t>
  </si>
  <si>
    <t>015855, 015856</t>
  </si>
  <si>
    <t>http://www.fkkt.uni-lj.si/sl/raziskovalna-infrastruktura/enota-za-analizo-makromolekul/sistem-za-kromatografijo-bioloskih-makromolekul-sklopljen-z-naprednim-karakterizacijskim-sistemom/</t>
  </si>
  <si>
    <t>N1-0191</t>
  </si>
  <si>
    <t>Miha Pavšič, Jošt Hočevar, Kristina Djinović-Carugo</t>
  </si>
  <si>
    <t>Gregor Gunčar, Vera Župunski</t>
  </si>
  <si>
    <t>Aljaž Gaber, Miha Pavšič, Adja Taler-Verčič</t>
  </si>
  <si>
    <t>Novinec Marko, Ana Obaha, Milena Stojkovska</t>
  </si>
  <si>
    <t>diplomanti 2. stopnje</t>
  </si>
  <si>
    <r>
      <t>Laserski sistem za karakterizacijo nanodelcev v raztopinah in suspenzijah Litesizer</t>
    </r>
    <r>
      <rPr>
        <vertAlign val="superscript"/>
        <sz val="10"/>
        <rFont val="Arial"/>
        <family val="2"/>
        <charset val="238"/>
      </rPr>
      <t>TM</t>
    </r>
    <r>
      <rPr>
        <sz val="10"/>
        <rFont val="Arial"/>
        <family val="2"/>
        <charset val="238"/>
      </rPr>
      <t xml:space="preserve"> 500
</t>
    </r>
  </si>
  <si>
    <r>
      <t>Laser system for characterisation of  nanoparticles in solutions and suspensions Litesizer</t>
    </r>
    <r>
      <rPr>
        <vertAlign val="superscript"/>
        <sz val="10"/>
        <rFont val="Arial"/>
        <family val="2"/>
        <charset val="238"/>
      </rPr>
      <t>TM</t>
    </r>
    <r>
      <rPr>
        <sz val="10"/>
        <rFont val="Arial"/>
        <family val="2"/>
        <charset val="238"/>
      </rPr>
      <t xml:space="preserve"> 500</t>
    </r>
  </si>
  <si>
    <t>Sistem LitesizerTM 500 omogoča določanje 6 različnih eksperimentalnih parametrov: velikosti, elektroforetske mobilnosti, zeta-potenciala in molekulske mase koloidnih delcev ter prepustnosti in lomnega količnika preiskovane raztopine.</t>
  </si>
  <si>
    <t>System LitesizerTM 500 can be used to experimentally determine 6 parameters: size, electrophoretic mobility, zeta potential and molecular mass of the colloidal particles and the transmittance and refractive index of the sample solution.</t>
  </si>
  <si>
    <t>015738</t>
  </si>
  <si>
    <t>http://www.fkkt.uni-lj.si/sl/raziskovalna-infrastruktura/enota-za-analizo-makromolekul/laserski-sistem-za-karakterizacijo-nanodelcev-v-raztopinah-in-suspenzijah-litesizertm-500/</t>
  </si>
  <si>
    <t>Sklopljen sistem za termično analizo: termogravimetrija ‒ vmesnik za shranjevanje plinskih komponent ‒ plinska kromatografija/masna spektrometrija</t>
  </si>
  <si>
    <t>Coupled system for thermal analysis: thermogravimetry ‒ gas storage interface ‒ gas chromatography/mass spectrometry</t>
  </si>
  <si>
    <t>Sklopljen sistem omogoča analizo kompleksnejših termičnih razpadov, vzorčevanje sproščenih plinov pri določeni stopnji razpada in njihovo nadaljnjo analizo s plinsko kromatografijo/masno spektrometrijo.</t>
  </si>
  <si>
    <t xml:space="preserve">Coupled system enables analysis of complex thermal decompositions, collection of the evolved gasses during different stages of thermal decomposition and their further analysis using gas chromatography/mass spectrometer. </t>
  </si>
  <si>
    <t>015928</t>
  </si>
  <si>
    <t>http://www.fkkt.uni-lj.si/sl/raziskovalna-infrastruktura/enota-za-analizo-malih-molekul/sklopljen-sistem-za-termicno-analizo/#c1228</t>
  </si>
  <si>
    <t>Člani programske skupine</t>
  </si>
  <si>
    <t>sofinancerji</t>
  </si>
  <si>
    <t>Melamin d.d., Fenolit d.d.</t>
  </si>
  <si>
    <t>Ultra visokoločljivostni tekočinski kromatograf s tandemsko masno spektrometrijo</t>
  </si>
  <si>
    <t>Ultra high resolution liquid chromatograph with tandem mass spectrometry</t>
  </si>
  <si>
    <t>016614</t>
  </si>
  <si>
    <t>https://www.fkkt.uni-lj.si/sl/raziskovalna-infrastruktura/enota-za-analizo-makromolekul/ultra-visokolocljivostni-tekocinski-kromatograf-s-tandemsko-masno-spektrometrijo/</t>
  </si>
  <si>
    <t>Bruker Avance NEO 600 MHz NMR spektrometer</t>
  </si>
  <si>
    <t>Bruker Avance NEO 600 MHz NMR spectrometer</t>
  </si>
  <si>
    <t>Načela za uporabo inštrumentalnega časa so objavljena na spletni strani IC UL FKKT (https://www.fkkt.uni-lj.si/sl/raziskovalna-infrastruktura/enota-za-analizo-organskih-molekul/nmr-600/)</t>
  </si>
  <si>
    <t>016806</t>
  </si>
  <si>
    <t>https://www.fkkt.uni-lj.si/sl/raziskovalna-infrastruktura/enota-za-analizo-organskih-molekul/nmr-600/</t>
  </si>
  <si>
    <t>Vzdrževanje, servis</t>
  </si>
  <si>
    <t>Komore za pospešeno razgradnjo (sklop opreme)</t>
  </si>
  <si>
    <t>Accelerated degradation chamber set</t>
  </si>
  <si>
    <t>Zainteresirani uporabnik se obrne na skrbnika opreme, ki organizira izvedbo eksperimentov. Cena je odvisna od zahtevnosti eksperimentov in interpretacije podakov. Informacijo o ceni dobite od skrbnika ob dogovoru za izvedbo eksperimentov</t>
  </si>
  <si>
    <t>Interested researchers should contact the person responsible for the instrument, to agree on sample exposure and data collection and, if needed, their interpretation. The cost of use depends on the type and length of experiment and on data interpretation. Information about the cost can be obtained from the person in charge of the instrument.</t>
  </si>
  <si>
    <t>Pospešena razgradnja in testiranje materialov pod vplivom povišane temperature in/ali vlage ter svetlobe.</t>
  </si>
  <si>
    <t>Accelerated degradation and testing of materials at conditions of elevated T and RH and/or light.</t>
  </si>
  <si>
    <t>016733, 016734, 016735</t>
  </si>
  <si>
    <t>https://www.fkkt.uni-lj.si/index.php?id=785</t>
  </si>
  <si>
    <t>P1-0153, I0-E012</t>
  </si>
  <si>
    <t>člani programske skupine</t>
  </si>
  <si>
    <t>ARRS projekti: N1-0250, N1-0271, n1-0241, N1-0228, J4-3085</t>
  </si>
  <si>
    <t>člani projektnih skupin</t>
  </si>
  <si>
    <t>EU projekti: HEFP-E-RIHS IP, HEFP-ARCHE, HEFP-GREENART</t>
  </si>
  <si>
    <t>Bojan Šarac</t>
  </si>
  <si>
    <t>Mikrokalorimetrski sistem  TAM IV z enoto za ITC (izotermno titracijsko kalorimetrijo)</t>
  </si>
  <si>
    <t>TAM IV microcalorimeter system with ITC (isothermal titration calorimetry) unit</t>
  </si>
  <si>
    <t>Zainteresirani uporabnik se obrne na skrbnika opreme, ki organizira izvedbo eksperimentov. Cena je odvisna od zahtevnosti eksperimentov in interpretacije podatkov. Informacijo o ceni dobite od skrbnika ob dogovoru za izvedbo eksperimentov.</t>
  </si>
  <si>
    <t xml:space="preserve">Merjenja toplotnih efektov pri različnih procesih (micelizacija in drugi procesi samourejanja, asociacija, mešanje,…) v vodnih in  nevodnih medijih. </t>
  </si>
  <si>
    <t>Measurements of thermal effects
 in various processes
 (micellization and other self-organizing
 processes, association, mixing,...) 
in aqueous and non-aqueous media.</t>
  </si>
  <si>
    <t>017011</t>
  </si>
  <si>
    <t>https://www.fkkt.uni-lj.si/sl/raziskovalna-infrastruktura/enota-za-analizo-malih-molekul/</t>
  </si>
  <si>
    <t xml:space="preserve">P1-0201 </t>
  </si>
  <si>
    <t>Bojan Šarac, Domen Goste, Vesna Arrigler</t>
  </si>
  <si>
    <t>Mikrovalovni reaktorski sistem Flexiwave</t>
  </si>
  <si>
    <t>Sinteza nanodelcev oziroma spojin, sintranje trdnih delcev.</t>
  </si>
  <si>
    <t>Synthesis of nanoparticles or compounds, sintering of solid particles.</t>
  </si>
  <si>
    <t>017034</t>
  </si>
  <si>
    <t>Programska skupina P1-0134, Katedra za anorgansko kemijo</t>
  </si>
  <si>
    <t>P1-0148</t>
  </si>
  <si>
    <t>Andraž Šuligoj</t>
  </si>
  <si>
    <t>J1-4401</t>
  </si>
  <si>
    <t>Romana Cerc Korošec, Praveen Kumar</t>
  </si>
  <si>
    <t>Jakob Kljun</t>
  </si>
  <si>
    <t>Kristalizator</t>
  </si>
  <si>
    <t>CrystalBreeder</t>
  </si>
  <si>
    <t>Po dogovoru z odgovorno osebo (prof. dr. Anton Meden) ali operaterjem doc. dr. Jakobom Kljunom</t>
  </si>
  <si>
    <t>In agreement with prof. dr. Anton Meden or operator asst. prof. Jakob Kljun</t>
  </si>
  <si>
    <t>Kristalizator CrystalBreeder vsebuje 32 mikroreaktorjev s sistemom za mešanje reakcijskih zmesi in z delovno prostornino do 250 mikrolitrov postavljenih v 8 termostatiranih komorah.
Naprava omogoča kristalizacijo malih molekul s tremi različnimi tehnikami:
Termostati omogočajo izvajanje eksperimentov kristalizacije s temperaturnimi programi območju med -15 in 150 °C z natančnostjo meritve temperature do 0,1 stopinje.
Preko modula za izhlapevanje topil in vakuumske črpalke je možno kristalizacije izvajati ob znižanem tlaku z nadzorovanim izhlapevanjem topila iz reakcijske zmesi.
Modul za parno difuzijo omogoča kristalizacijo z nadzorovanim prehajanjem par drugega topila v reakcijsko zmes.</t>
  </si>
  <si>
    <t>CrystalBreeder contains 32 microreactors with stirring modules and working volume of 250 microliters set in 8 temperature-controlled chambers. It allows small molecule crystallization experiments with three experimental techniques: Temperature controlled crystallization experiments in the range between -15 and 150 °C (+/- 0,1 °C). The evaporation module allows slow evaporation of solvents from the reactor by reducing the pressure with the use of the connected vacuum pump.  The module for vapour diffusion allows crystallization experiments with controlled diffusion vapors of a second solvent into the reaction mixture.</t>
  </si>
  <si>
    <t>017035</t>
  </si>
  <si>
    <t>Programska skupina P1-0175, Katedra za anorgansko kemijo</t>
  </si>
  <si>
    <t>raziskovalno delo v sklupi zaključnih del študentov 1. in 2. stopnje</t>
  </si>
  <si>
    <t>Jurij Reščič</t>
  </si>
  <si>
    <t>Visokozmogljivi računalniški sistem (HPC) za izvajanje simulacij s področja kemije</t>
  </si>
  <si>
    <t>High performace computing system for simulations from chemistry field</t>
  </si>
  <si>
    <t>Računalniški sistem je namenjen simulacijam molekulske dinamike, kvantnomehanskim izračunom, molekulskemu sidranju in sorodne uporabe s podorčja kemije in kemijskega inženirstva.</t>
  </si>
  <si>
    <t xml:space="preserve">Computer sistem is used for molecular dynamic simulations, quantum mechanical calculations, molecular docking, and other uses from the field of chemistry and chemical engineering. </t>
  </si>
  <si>
    <t>017012, 017013, 017014, 017015, 017016, 017017, 017018, 017019</t>
  </si>
  <si>
    <t>https://www.fkkt.uni-lj.si/sl/raziskovalna-infrastruktura/</t>
  </si>
  <si>
    <t>1 in 4</t>
  </si>
  <si>
    <t>Člani programske skupine Fizikalna kemija</t>
  </si>
  <si>
    <t>RM1-GM135136</t>
  </si>
  <si>
    <t>člani projektne skupine</t>
  </si>
  <si>
    <t>20-MCSA.Trokhymcuk-283</t>
  </si>
  <si>
    <t>MSCA4Ukraine  AvH ID: 1233648</t>
  </si>
  <si>
    <t>Sistem za določanje emisij plinov iz materialov</t>
  </si>
  <si>
    <t>System for determination of gas emissions from materials</t>
  </si>
  <si>
    <t>Določanje emisij plinov iz različnih materialov z mikrokomorami in ionskim kromatografom.</t>
  </si>
  <si>
    <t>Determination of gas emissions from different materials with microchambers and ion chromatograph.</t>
  </si>
  <si>
    <t>017093, 017094</t>
  </si>
  <si>
    <t>https://www.fkkt.uni-lj.si/sl/raziskovalna-infrastruktura/enota-za-dediscinsko-znanost-e-rihssi/</t>
  </si>
  <si>
    <t xml:space="preserve">Jernej Iskra </t>
  </si>
  <si>
    <t>In situ ATR IR spektrometer s potopno sondo</t>
  </si>
  <si>
    <t>In situ ATR IR spectrometer with probe for liquid phase</t>
  </si>
  <si>
    <t>Po dogovoru z odgovorno osebo (prof. dr. Jernej Iskra)</t>
  </si>
  <si>
    <t>In agreement with prof. dr. Jernej Iskra</t>
  </si>
  <si>
    <t>ATR IR spektrometer za spremljanje reakcij in analizo pretovrb v realnem času.</t>
  </si>
  <si>
    <t>ATR IR spectrometer for analysis of reaction mixtures in real time.</t>
  </si>
  <si>
    <t>017303</t>
  </si>
  <si>
    <t>https://fkkt.uni-lj.si/raziskovalna-infrastruktura/enota-za-analizo-organskih-molekul</t>
  </si>
  <si>
    <t>ARRS projekti: N1-0185, J2-2495</t>
  </si>
  <si>
    <t>Uporaba v pedagoškem delu (Doktorski študijski
program Tekstilstvo,
grafika in tekstilno
oblikovanje)</t>
  </si>
  <si>
    <t>študenti nap redmetu Sodobne analitske tehnike</t>
  </si>
  <si>
    <t>Lev Matoh</t>
  </si>
  <si>
    <t>Analizator celokupnega organskega ogljika Shimadzu TOC-L CPN FA</t>
  </si>
  <si>
    <t>Shimadzu Total Organic Carbon analyzer TOC-L CPN FA</t>
  </si>
  <si>
    <t>Po dogovoru z odgovorno osebo</t>
  </si>
  <si>
    <t>By agreement with the responsible person</t>
  </si>
  <si>
    <t>Določanje celokupnega organskega ogljikaje pomembna analiza pri določanju kvalitete vode ter za kontrolo pri čiščenju odpadnih in procesnih vod. Naprava omogoča določevanje tudi zelo nizkih koncentracij organskega ogljika (50 µg/L) kar je pomembno pri spermljanju razgradnje organskih spojin v deionizirani vodi, hkrati pa zagotavlja, da lahko trdimo, da je večina organskih spojin v raztopini res pretvorjena v anorganske spojine - predvsem CO2 in vodo. Sam sistem ima tudi modul za določanje celokupnega organskega ogljika v trdnih vzrocih, recimo v zemlji.</t>
  </si>
  <si>
    <t>Determining Total Organic Carbon (TOC) is an important analysis for assessing water quality and for controlling the treatment of wastewater and process water. The device allows for the determination of very low concentrations of organic carbon (50 µg/L), which is crucial for monitoring the degradation of organic compounds in deionized water, while also ensuring that the majority of organic compounds in the solution are indeed converted into inorganic compounds - primarily CO2 and water. The system also includes a module for determining total organic carbon in solid samples.</t>
  </si>
  <si>
    <t>017291</t>
  </si>
  <si>
    <t>https://fkkt.uni-lj.si/raziskovalna-infrastruktura/enota-za-analizo-malih-molekul</t>
  </si>
  <si>
    <t>P1-0134, P1-0418</t>
  </si>
  <si>
    <t>člani programskih skupin</t>
  </si>
  <si>
    <t>J2-4444, J2-4441</t>
  </si>
  <si>
    <t>Irena Kralj Cigić</t>
  </si>
  <si>
    <t>Sklop prenosne opreme za karakterizacijo površin materialov kulturne dedišèine</t>
  </si>
  <si>
    <t>Portable equipment for surface characterisation of heritage materials</t>
  </si>
  <si>
    <t>Karakterizacija površin različnih materialov z digitalnim mikroskopom in FTIR spektrometrom.</t>
  </si>
  <si>
    <t>Characterisation of surface of different materials with digital microscope and FTIR spectrometer.</t>
  </si>
  <si>
    <t>017306, 017202</t>
  </si>
  <si>
    <t>https://fkkt.uni-lj.si/sl/raziskovalna-infrastruktura/enota-za-dediscinsko-znanost-e-rihssi/</t>
  </si>
  <si>
    <t>ARRS projekti: N1-0250, N1-0271, N1-0241, N1-0228, J4-3085, J7-50226, J7-50093</t>
  </si>
  <si>
    <t>Janez Cerkovnik</t>
  </si>
  <si>
    <t>Plinski kromatograf z masno selektivnim detektorjem (GC-MSD)</t>
  </si>
  <si>
    <t>Gas Chromatograph with Mass Selective  Detector (GC-MSD)</t>
  </si>
  <si>
    <t>Zainteresirani uporabnik se obrne na skrbnika opreme, ki organizira izvedbo eksperimentov in po potrebi poskrbi za interpretacijo dobljenih podatkov. Za uporabnike z UL FKKT je storitev brezplačna, drugi uporabniki plačajo stroške snemanja in interpretacije. Cena je odvisna od načina senamnja in zahtevnosti interpretacije. Informacijo o ceni dobite od skrbnika ob dogovoru za izvedbo eksperimentov.</t>
  </si>
  <si>
    <t>Interested customer contacts the caretaker of the instrument, who then organizes the data collection and, if needed, interpretation of the patterns. For the customers from UL FKKT, the service is free of charge, other customers pay the expenses of the data collection and interpretation. The price is dependent on the data collection parameters and the difficulty of the interpretation. The information on the price is obtained fom the caretaker before the agreement for data collection.</t>
  </si>
  <si>
    <t>Oprema je namenjena raziskovalcem za določanje sestave vzorcev, čistoče in identifikaciji na osnovi masnega spektra spojin v vzorcu.</t>
  </si>
  <si>
    <t>The equipment is intended for researchers to determine the composition of samples, purity and identification based on the mass spectrum of compounds in the sample.</t>
  </si>
  <si>
    <t>017315</t>
  </si>
  <si>
    <t xml:space="preserve">člani programske skupine </t>
  </si>
  <si>
    <t>San Hadži</t>
  </si>
  <si>
    <t>Sistem za izotermno titracijsko kalorimetrijo</t>
  </si>
  <si>
    <t>System for isothermal titration calorimetry</t>
  </si>
  <si>
    <t>Po dogovoru z odgovorno osebo.</t>
  </si>
  <si>
    <t>By agreement with the responsible person.</t>
  </si>
  <si>
    <t>Spremljanje toplotnih efektov pri vezanju (bio)molekul v raztopini.</t>
  </si>
  <si>
    <t>Monitoring of heat effects accompanying the binding of (bio)molecules in solution.</t>
  </si>
  <si>
    <t>017383</t>
  </si>
  <si>
    <t>https://fkkt.uni-lj.si/raziskovalna-infrastruktura/</t>
  </si>
  <si>
    <t>007</t>
  </si>
  <si>
    <t>Marjan Marinšek</t>
  </si>
  <si>
    <t>Visokoločljivostni vrstični elektronski mikroskop na poljsko emisijo (FE_SEM)</t>
  </si>
  <si>
    <t>High resolution field emission electron microscope (FE_SEM)</t>
  </si>
  <si>
    <t>Načela za uporabo inštrumentalnega časa so objavljena na spletni strani IC UL FKKT (https://fkkt.uni-lj.si/raziskovalna-infrastruktura/enota-za-analizo-malih-molekul)</t>
  </si>
  <si>
    <t>Services are available to all subject to previous notice. Details can be found at (https://fkkt.uni-lj.si/raziskovalna-infrastruktura/enota-za-analizo-malih-molekul)</t>
  </si>
  <si>
    <t>Oprema je namenjena raziskovalcem za opazovanje površine vzorcev (SE, BSE, EDX) na mikro in nano nivoju</t>
  </si>
  <si>
    <t>The equipment enables the determination of samples' microstructure (SE, BSE, EDX) on micro- and nano-level</t>
  </si>
  <si>
    <t>017566</t>
  </si>
  <si>
    <t>P1-0175 </t>
  </si>
  <si>
    <t>Marjan Marinšek, Tina Skalar</t>
  </si>
  <si>
    <t>Boštjan Žener, Marija Zupančič</t>
  </si>
  <si>
    <t>J1-4415</t>
  </si>
  <si>
    <t>Ula Putar, Tina Skalar</t>
  </si>
  <si>
    <t>N2-0298 </t>
  </si>
  <si>
    <t>Aleš Podgornik</t>
  </si>
  <si>
    <t>pedagoško delo - vaje</t>
  </si>
  <si>
    <t>operater FE-SEM, asistent</t>
  </si>
  <si>
    <t>Elektrokinetični analizator za analizo trdnih površin</t>
  </si>
  <si>
    <t>Electrokinetic Analyzer for Solid Surface Analysis</t>
  </si>
  <si>
    <t>Po dogovoru s skrbnikom.</t>
  </si>
  <si>
    <t>By agreement with the administrator.</t>
  </si>
  <si>
    <t>Določanje zeta potenciala (ZP) na površini trdnih (planarnih) vzorcev. Merjenje ZP makro delcev (&gt;25 µm). Spremljanje kinetike adsorpcije in desorpcije na površini trdnih snovi (odzivni čas: 200 ms).</t>
  </si>
  <si>
    <t>Determination of the zeta potential (ZP) at the surface of solid (planar) samples. Measurement of ZP of macro particles (&gt;25 µm). Monitoring of adsorption and desorption kinetics on the surface of solids (response time: 200 ms).</t>
  </si>
  <si>
    <t>017611</t>
  </si>
  <si>
    <t>Dr. Andraž Šuligoj</t>
  </si>
  <si>
    <t>Nejc Petek</t>
  </si>
  <si>
    <t>Visoko zmogljiv FluoroMax Plus fluorometer</t>
  </si>
  <si>
    <t>FluoroMax Plus Steady State and Lifetime Spectrofluorometer</t>
  </si>
  <si>
    <t>Oprema je dostopna po dogovoru s skrbnikom opreme.</t>
  </si>
  <si>
    <t>The equipment is available after consultation with the equipment manager.</t>
  </si>
  <si>
    <t>Visoko zmogljiv spektrometer za merjenje statične fluorescence, fosforescence in življenjske dobe fluorescence in fosforescence je vrhunski fotoluminiscenčni spektrometer z modularno zasnovo in popolnoma avtomatizirano strojno opremo. Sposoben je izvajati ogromno različnih meritev v stanju dinamičnega ravnovesja in časovno ločenih meritev z izjemno prilagodljivostjo tako v spektralnem (UV/VIS do NIR) kot tudi časovnem območju (od ps do ms).</t>
  </si>
  <si>
    <t>The high-performance spectrometer for static fluorescence, phosphorescence, fluorescence and phosphorescence lifetime measurements is a state-of-the-art photoluminescence spectrometer with a modular design and fully automated hardware. It is capable of performing a variety of steady-state and time-resolved measurements with exceptional flexibility in both the spectral (UV/VIS to NIR) and temporal (ps to ms) ranges.</t>
  </si>
  <si>
    <t>017877</t>
  </si>
  <si>
    <t xml:space="preserve">https://fkkt.uni-lj.si/raziskovalna-infrastruktura/enota-za-analizo-organskih-molekul </t>
  </si>
  <si>
    <t>spektrometer v 2024 še ni bil oprativen; potekalo je usposabljanje skupine operaterjev za delo na spektrometru</t>
  </si>
  <si>
    <t>P1-0048, P1-0140</t>
  </si>
  <si>
    <t>Sistem za izvedbo pripravljalnih in zaključnih procesov proizvodnje rekombinantnih proteinov v laboratorijskem merilu</t>
  </si>
  <si>
    <t>Laboratory system for upstream and downstream processes in recombinant protein production</t>
  </si>
  <si>
    <t>Predhodni dogovor s skrbnico opreme. Možna je tudi uporaba posameznih sklopov opreme.</t>
  </si>
  <si>
    <t>Contact the person responsible for the instrument.</t>
  </si>
  <si>
    <t>Sistem sestavljajo 4 sklopi: avtoklav, laboratorijski stresalnik za gojenje mikroorganizmov, naprava za verižno reakcijo s polimerazo in Dewarjeva posoda za shranjevanje trajnih kultur sesalskih celic.</t>
  </si>
  <si>
    <t>The system consists of an autoclave, a thermostated laboratory shaker for the cultivation of microorganisms, a thermocycler and a Dewar flask for the preservation of mammalian cell stocks.</t>
  </si>
  <si>
    <t>017787, 017794, 017804, 017805</t>
  </si>
  <si>
    <t>P1-0230, P1-0179, P1-0134, P1-0201</t>
  </si>
  <si>
    <t>Martin Gazvoda</t>
  </si>
  <si>
    <t>Avtomatiziran sistem za sintezo peptidov</t>
  </si>
  <si>
    <t>Automated peptide synthesizer</t>
  </si>
  <si>
    <t>Oprema je dostopna po predhodnem dogovoru s skrbnikom opreme.</t>
  </si>
  <si>
    <t>Equipment is available by prior arrangement with the equipment administrator.</t>
  </si>
  <si>
    <t xml:space="preserve">Instrument omogoča sintezo krajših in daljših peptidov, tudi manjših proteinov, s točno določenim aminokislinskim zaporedjem. Sinteza temelji na metodi sinteze peptidov na trdnem nosilcu (SPPS, angl. solid-phase peptide synthesis) in je avtomatizirana. Instrument po vnaprej določenem zaporedju dodaja ustrezno zaščitene aminokisline v sekvenco peptida, ki ga je mogoče pripraviti v merilu od 100 mg do 1 grama.  </t>
  </si>
  <si>
    <t>The instrument enables the synthesis of short and longer peptides, including small proteins, with a precisely defined amino acid sequence. It employs the solid-phase peptide synthesis method (SPPS), which is automated. The instrument sequentially adds appropriately protected amino acids to the growing peptide chain, following a predetermined sequence. It supports synthesis at a scale of 100 mg to 1 gram.</t>
  </si>
  <si>
    <t>017748</t>
  </si>
  <si>
    <t xml:space="preserve">(100) instrument je bil instaliran konec avgusta 2024 in je tako v uporabi od sredine septembra 2024. </t>
  </si>
  <si>
    <t xml:space="preserve">Člani programske skupine </t>
  </si>
  <si>
    <t>izvedba manjšega raziskovalno-aplikativnega projekta, Martin Gazvoda</t>
  </si>
  <si>
    <t>P2-0191, P1-0201, P1-0179, P1-0175, P1-0153</t>
  </si>
  <si>
    <t>Ula Putar</t>
  </si>
  <si>
    <t>Infrardeči spektrometer s Fourierovo transformacijo in mikroskopom (FTIR mikroskop)</t>
  </si>
  <si>
    <t>Fourier Transform Infrared Microscope (FTIR microscope)</t>
  </si>
  <si>
    <t>Bruker Lumos II je samostoječ FTIR slikovni mikroskop z visoko zmogljivostjo v kateremkoli merilnem načinu (transmisija, refleksija ali ATR) in vključuje tri detektorje: MCT detektor, hlajen s tekočim dušikom, termoelektrično hlajen MCT detektor ter FPA ('Focal Plane Array') detektor. Naprava omogoča analizo vzorcev različnih velikosti, omogoča pa tudi direktno vstavitev večjih vzorcev na mizico. Naprava omogoča najrazličnejše aplikacije kot so analiza in identifikacija premazov, mikroplastike ter različnih drugih polimerov, aplikacije v umetnosti in kulturni dediščini, farmacevtski industriji, slikanje tkiv ter analizo diamantov in drugih kamnov.</t>
  </si>
  <si>
    <t>The Bruker Lumos II is an FTIR imaging microscope with high performance in any measurement mode (transmission, reflection or ATR) and comprises three detectors: a liquid nitrogen cooled MCT detector, a thermoelectrically cooled MCT detector and a FPA detector ('Focal Plane Array'). The device enables samples of different sizes to be analysed and also allows larger samples to be placed directly on the stage. The instrument enables a variety of applications such as the analysis and identification of coatings, microplastics and various other polymers, applications in art and cultural heritage, in the pharmaceutical industry, in tissue imaging and in the analysis of diamonds and other stones.</t>
  </si>
  <si>
    <t>017790</t>
  </si>
  <si>
    <t>60% *opomba: naprava je bila konec septembra šele inštalirana, zato je  bila naprava v letu 2024 uporabljena predvsem za uvajanje v delo z njo ter poskusne meritve v okviru obstoječih projektov.</t>
  </si>
  <si>
    <t>J1-4415 </t>
  </si>
  <si>
    <t xml:space="preserve">Mark Starin, Ula Putar, Gabriela Kalčikova, Barbara Klun </t>
  </si>
  <si>
    <t>P2-0191 </t>
  </si>
  <si>
    <t>Borut Šketa</t>
  </si>
  <si>
    <t>Oprema za olfaktometrično analizo</t>
  </si>
  <si>
    <t>Olfactometric Analysis Equipment</t>
  </si>
  <si>
    <t>Oprema za olfaktometrično analizo omogoča analizo hlapnih spojin s plinsko kromatografijo v povezavi z masnospektrometrično in olfaktometrično detekcijo. Sistem omogoča direkten vnos vzorca preko injektorja ali preko termične desorbcije.</t>
  </si>
  <si>
    <t>Equipment for olfactometric analysis enable the analysis of volatile compounds by gas chromatography in combination with mass spectrometric and olfactometric detection. The system allows direct sample introduction via the injector or via thermal desorption.</t>
  </si>
  <si>
    <t>017788</t>
  </si>
  <si>
    <t>https://www.fkkt.uni-lj.si/sl/raziskovalna-infrastruktura/enota-za-dediscinsko-znanost-e-rihssi</t>
  </si>
  <si>
    <t>ARIS projekti: J7-50233, J7-50226, N1-250, J7-50093</t>
  </si>
  <si>
    <t>Univerza v Mariboru, Fakulteta za strojništvo</t>
  </si>
  <si>
    <t>P2-0118</t>
  </si>
  <si>
    <t>dr. Lidija Fras Zemljič</t>
  </si>
  <si>
    <t>QCM - Kvarčna mikrotehtnica (Quartz Crystal Microbalance)</t>
  </si>
  <si>
    <t>Quartz Crystal microbala.</t>
  </si>
  <si>
    <t>Uporaba raz. opreme je možna po predhodnem dogovoru. V ceni ni materialnih stroškov.</t>
  </si>
  <si>
    <t>Use is possible on the basis of prior agreement</t>
  </si>
  <si>
    <t>Določanje adsorpcije/desorpcije na mejni fazi trdno/tekoče.</t>
  </si>
  <si>
    <t>The equipment is intendent for research.</t>
  </si>
  <si>
    <t>http://www.fs.um.si/raziskovanje/raziskovalna-oprema/</t>
  </si>
  <si>
    <t>Lidija Fras Zemljič</t>
  </si>
  <si>
    <t>L2-3163</t>
  </si>
  <si>
    <t>Matej Bračič</t>
  </si>
  <si>
    <t>J1-4416</t>
  </si>
  <si>
    <t xml:space="preserve">Olivija Plohl </t>
  </si>
  <si>
    <t>Doktorski kandidati v okviru P2-0118</t>
  </si>
  <si>
    <t xml:space="preserve">Sodelovanje s tujimi partnerji </t>
  </si>
  <si>
    <t>UNI Zagreb</t>
  </si>
  <si>
    <t>Kombinirani širokokotni in ozkokotni rentgenski aparat (DIFRAKTOMETER D8 Advance)</t>
  </si>
  <si>
    <t>System 3 SWAXS</t>
  </si>
  <si>
    <t>Dogovor.</t>
  </si>
  <si>
    <t>Oprema je namenjena raziskovalni dejavnosti v okviru nacionalnih in mednarodnih projektov ter za delo MR. Sistem omogoča določitve velikosti por in notranje strukture materialov  v velikostnem razredu nanoskale. Naprava omogoča preiskovanje vzorcev tudi v tekočini. Širokokotni nastavek omogoča določitev stopnje kristaliničnosti in razdalj med atomi s pod-nanometrsko ločljivostjo.</t>
  </si>
  <si>
    <t>The equipment is intended for research activities within national and international projects and for the work of MR. The system allows the determination of pore sizes and internal structure of materials also in the nano size class. The device allows the examination of samples even in liquid. The wide-angle attachment makes it possible to determine the degree of crystallinity and the distances between atoms with a sub-nanometer resolution.</t>
  </si>
  <si>
    <t>GONIOMETER OCA 35 - naprava za avt.spremljanje meritev stičnih kotov</t>
  </si>
  <si>
    <t>Goniometer OCA 35</t>
  </si>
  <si>
    <t>Uporaba opreme je možna po predhodnem dogovoru in ne vključuje stroškov materiala.</t>
  </si>
  <si>
    <t xml:space="preserve">Oprema omogoča  merjenje omočljivosti  površin gladkih in trdnih materialov različnega izvora. Meritve potekajo s določitvojo stičnega kota s uporabo različnih topil in pri različni temperaturi. Kapljevina moči trdnino, ce je kot mocenja &lt; 90 oz. cosq&gt;0. Mejna primera sta q=0°, ko kapljevina absolutno moci trdnino, in q=180°, ko kapljevina ne moci trdnine. </t>
  </si>
  <si>
    <t>The equipment enables the measurement of the wettability of surfaces of smooth and solid materials of various origins. Measurements are made by determining the contact angle using different solvents and at different temperatures. A liquid strength is a solid if the wetting angle is &lt;90 oz. cosq&gt; 0. The boundary cases are q = 0 ° when the liquid absolutely strengthens the solid, and  q= 180 ° when the liquid does not strengthen the solid.</t>
  </si>
  <si>
    <t>46109</t>
  </si>
  <si>
    <t>TISKALNIK INKJET DIMATIX MATERIALS</t>
  </si>
  <si>
    <t>Printer Dimatix Materials</t>
  </si>
  <si>
    <t>Omogoča nanos različnih premazov na površino trdnih vzorcev. InkJet tiskalnik omogoča nanašanje tekočih materialov na podlago velikosti  A4 z uporabo piezo brizgalne kartuše za enkratno uporabo. Ta tiskalnik lahko oblikuje in definira vzorce na površini približno 200 x 300 mm in debeline do 25 mm z nastavljivo višino Z. Temperatura vakuumske plošče, ki pritrjuje podlago, je lahko do 60 ° C. Sistem ima tudi integrirano kamero za on-line spremljanje in optimizacijo karakteristik tvorbe in depozicije kapljice.  Ta sistem omogoča enostavno tiskanje struktur in vzorcev za preverjanje procesov in izdelavo prototipov.</t>
  </si>
  <si>
    <t>Allows the application of various coatings on surface solid samples. The InkJet printer allows the disposable use of A4-based liquid materials using disposable inkjet cards. This printer can design and define patterns on an area of ​​approximately 200 x 300 mm in thicknesses up to 25 mm with adjustable height Z. The temperature of the vacuum plates that attach the substrate can be up to 60 ° C. The system also has an integrated web camera to optimize features droplet formation and deposition. This system makes it easy to print structures and samples for process verification and prototyping.</t>
  </si>
  <si>
    <t>46946</t>
  </si>
  <si>
    <t>ITN Foodtranet</t>
  </si>
  <si>
    <t xml:space="preserve">Athra John </t>
  </si>
  <si>
    <t>dr.Lidija Fras Zemljič</t>
  </si>
  <si>
    <t>3D - tiskalnik za biomedicinske aplikacije</t>
  </si>
  <si>
    <t>Bioscaffolder</t>
  </si>
  <si>
    <t>Tiskalnik je uporaben predvsem za razvoj pametnih bioloških nadomestkov, kot so 3D ogrodja, ki imajo potencial obnavljanja, vzdrževanja in izboljšanja funkcij tkiv, ki imajo zaradi različnih patoloških vplivov okrnjeno delovanje. Vsestranskost tiskalnika se odraža s sposobnostjo oblikovanja 3D ogrodij in zapletenih geometrijskih modelov z natančnim nadzorom, ponovljivostjo in z uporabo široke palete vhodnih polimernih materialov.</t>
  </si>
  <si>
    <t>The printer is mainly used for the development of smart biological substitutes, such as 3D frames, which have the potential to restore, maintain and improve the functions of tissues that have impaired function due to various pathological influences. The versatility of the printer is reflected in its ability to design 3D frames and complex geometric models with precise control, repeatability, and the use of a wide range of input polymeric materials.</t>
  </si>
  <si>
    <t>FTIR Spectrum 3 in IR mikroskop Spotlight 200i</t>
  </si>
  <si>
    <t>FTIR Spectrum 3 and IR mikroskope Spotlight 200i</t>
  </si>
  <si>
    <t>Sistem FT-IR mikroskopije Spectrum Spotlight 200i omogoča določitev elementne sestave in  delo v naslednjih načinih:• transmisija• refleksija• mikro ATR z uporabo priloženega ATR objektiva (L1862043 Automated micro ATR)• opcijsko ATR mapiranje s posebnim germanijevim nastavkom. Omogoča točkovno zajemanje z visokoobčutljivim MB MCT detektorjem 100x100 um. Preklop med vidnim in IR območjem je zagotovljen brez mehanskega  preklapljanja. Vključuje specializirano programsko opremo, ki zagotavlja avtomatsko kontrolo celotnega sistema v eni aplikaciji, ki vključuje pregled vidne slike, načrtovanje IR eksperimenta po površini, po liniji ali v posamezni točki, pridobivanje IR slike v  totalni IR absorpciji ali v IR spektralnem zemljevidu, manipulacije s slikami,  ekstrakcijo podatkov in izdelavo poročil. K programski opremi je dodan tudi  Multisearch za napredno iskanje po knjižnicah, odlično zlasti v primeru, ko je snov neznane narave.</t>
  </si>
  <si>
    <t>The Spectrum Spotlight 200i FT-IR microscopy system enables the determination of elemental composition in the work in the following ways: • transmission • reflection • micro ATR using the included ATR lens (L1862043 Automated micro ATR) • optional ATR mapping with a special germanium attachment. It enables point capture with a high-light MB MCT detector 100x100 um. Switching between the visible and IR range is ensured without mechanical switching. Includes specialized software that provides automatic control of the entire system in one application, including viewing visible images, planning an IR experiment on the surface, along a line or at individual points, obtaining an IR image in total IR absorption or in an IR spectral map, image manipulation , data extraction and report. Multisearch for advanced library search is also added to the software for easir examination of unknown materials.</t>
  </si>
  <si>
    <t>48354, 48355</t>
  </si>
  <si>
    <t>ARIS - mladi raziskovalci</t>
  </si>
  <si>
    <t>J1-4416 </t>
  </si>
  <si>
    <t>Kemijsko oslikovanje</t>
  </si>
  <si>
    <t>Kemijsko oslikovanje s površinsko desorpcijo in visokoločljivim manjim spektrometrom</t>
  </si>
  <si>
    <t xml:space="preserve">Oprema se nahaja na Kemijskem inštitutu. Dostopna je po vnaprejšnjem dogovoru. </t>
  </si>
  <si>
    <t>Equimpent available at National institute of chemistry. Use is possible on the basis of prior agreement.</t>
  </si>
  <si>
    <t>Služi za oslikovanje s površinsko desorpcijo in visokoločljivostnim masnim spektrometrom na čas preleta s tekočinskim kromatografom.</t>
  </si>
  <si>
    <t>It is used for imaging by surface desorption and high-resolution mass spectrometry on a time-of-flight liquid chromatograph.</t>
  </si>
  <si>
    <t>P2-0137</t>
  </si>
  <si>
    <t>dr. Nenad Gubeljak</t>
  </si>
  <si>
    <t xml:space="preserve">Integralni merilni sklop za mehanske preizkuse na nizki in povišani temperaturi </t>
  </si>
  <si>
    <t xml:space="preserve">Integral measuring a set of mechanical tests at low and elevated temperatures
</t>
  </si>
  <si>
    <t xml:space="preserve">Oprema je v laboratoriju za strojne elemente in konstrukcije-LASEK (A-002). Dostopna je po vnaprejšnjem dogovoru. </t>
  </si>
  <si>
    <t>Oprema je namenjena za določitev deformacijskega stanja konstrukcijske komponente in meritev odziva materiala na obremenitev.</t>
  </si>
  <si>
    <t>Na osnovi meritev je možno dobiti podatke o pomikih in deformaciji na površini, ki ob znani obremenitvi je primerna za primerjavo za numerično dobljenimi rezultati (npr. z MKE)</t>
  </si>
  <si>
    <t>Nenad Gubeljak</t>
  </si>
  <si>
    <t>Naprava za meritev deformacij na površ.predmetov</t>
  </si>
  <si>
    <t>Device for measument of deformation</t>
  </si>
  <si>
    <t>44662</t>
  </si>
  <si>
    <t>Mobilni merni sistem ARAMIS za merjenje deformacij na površini</t>
  </si>
  <si>
    <t>Mobile system for stereoptical measurment of surface</t>
  </si>
  <si>
    <t>44958</t>
  </si>
  <si>
    <t>Mikroskop Olympus SZX 12</t>
  </si>
  <si>
    <t>Stereo microscope</t>
  </si>
  <si>
    <t>Na osnovi podanega pisneg zahtevka izdamo ponudbo.</t>
  </si>
  <si>
    <t xml:space="preserve">Offer is issued according to request </t>
  </si>
  <si>
    <t>Meritev neravnih površin do povečave x144</t>
  </si>
  <si>
    <t>Measurment of distances and area size up to x144 magnification</t>
  </si>
  <si>
    <t>30.90</t>
  </si>
  <si>
    <t>Naprava za meritev zaostalih napetosti Pulstec u-x360</t>
  </si>
  <si>
    <t>Device for measument residual stresses by x-ray</t>
  </si>
  <si>
    <t>Neporušna meritev zaostlalih napetosti z x-žarki</t>
  </si>
  <si>
    <t>Non-destructive measurement by x-ray deffraction</t>
  </si>
  <si>
    <t xml:space="preserve">P2-0120 </t>
  </si>
  <si>
    <t>dr. Tomaž Vuherer</t>
  </si>
  <si>
    <t>Rotacijski upogibni stroj UBM 200</t>
  </si>
  <si>
    <t>Rotary bending machine UBM 200</t>
  </si>
  <si>
    <t>Predhodna najava pri vodju laboratorija +386 2 220 7677</t>
  </si>
  <si>
    <t>Previous anouncenent at head of welding laboratory  +386 2 220 7677</t>
  </si>
  <si>
    <t>Rotacijski upogibni preizkus do 160 Nm in premera18 mm</t>
  </si>
  <si>
    <t>Rotary bending test up to 160 Nm and diametre 18 mm</t>
  </si>
  <si>
    <t>43157</t>
  </si>
  <si>
    <t>P2-0120</t>
  </si>
  <si>
    <t>doc. dr. Tomaž Vuherer - red. prof. dr. Ivan Anžel</t>
  </si>
  <si>
    <t>Utrujanje za doktorate</t>
  </si>
  <si>
    <t>doktorski študenti</t>
  </si>
  <si>
    <t>BI-ME/23-24-019</t>
  </si>
  <si>
    <t>doc dr. Tomaž Vuherer - red. prof. dr. Darko Bajić</t>
  </si>
  <si>
    <t>BI-BA/24-25-041</t>
  </si>
  <si>
    <t>Tomaž Vuherer - Mersida manjgo</t>
  </si>
  <si>
    <t>Določevanje dinamične trdnosti</t>
  </si>
  <si>
    <t>Kolding d.o.o.</t>
  </si>
  <si>
    <t>Crackotronik-oprema za ciklično obrem. vzorcev mat. in določitev Voehlerjeve krivulje</t>
  </si>
  <si>
    <t>Cractronik for crack growth measurement and woheler curve determination</t>
  </si>
  <si>
    <t>Določevanje rasti razpoke in določevanje woherejeve krivulje pri utrujanju materiala</t>
  </si>
  <si>
    <t>Determination of fatigue crack growth and determination of Woehler curve at fatigue of material</t>
  </si>
  <si>
    <t>45878</t>
  </si>
  <si>
    <t>24.40</t>
  </si>
  <si>
    <t>Tomaž Vuherer - red. prof. dr. Ivan Anžel</t>
  </si>
  <si>
    <t>Utrujanje za doktorate + Mehanika loma za doktorante FS MB in FS LJ</t>
  </si>
  <si>
    <t>Tomaž Vuherer - Darko Bajić - SLO -Črnogorski bilateralni projekt</t>
  </si>
  <si>
    <t>Tomaž Vuherer - Mersida Manjgo SLO - BIH bilateralni projekt</t>
  </si>
  <si>
    <t>Parisove krivulje - Industrijski projekti</t>
  </si>
  <si>
    <t>red. prof. dr. Gubeljak Industrijski projekti</t>
  </si>
  <si>
    <t>Lomna žilavost</t>
  </si>
  <si>
    <t xml:space="preserve">izr.. prof. dr. Klobčar (FS LJ) Industrijski projekti + projekti FS LJ - N2-0328 </t>
  </si>
  <si>
    <t>P2-0190</t>
  </si>
  <si>
    <t>dr. Bojan Ačko</t>
  </si>
  <si>
    <t>Trikoordinatna merilna naprava</t>
  </si>
  <si>
    <t>Co-ordinate measuring machine</t>
  </si>
  <si>
    <t>Primarno je oprema namenjena raziskavam, lahko pa jo v obsegu 80 ur/mesec uporabljamo tudi za storitve industriji in za pedagoški proces.</t>
  </si>
  <si>
    <t>Primarni namen uporabe  je raziskovalna dejavnost (nacionalni raziskovalni programi, evropski projekti, doktorati, magisteriji, razvoj nacionalnega etalona), uporabna pa je tudi v pedagoškem procesu ter za meritve in kalibracije. Z opremo lahko merimo kompleksne industrijske proizvode do volumna 1200 mm x 850 mm x 600 mm, uporabna pa je tudi za kalibracijo opredmetenih mer kot so npr. kalibraski obroči in trni ter navojni kalibri.</t>
  </si>
  <si>
    <t>The equipment is primarily used for research (national research programs, European projects, development of the national standard for length) but it is also used in the education process as well as for calibration and measurements. The equipment can be applied for measuring complex industrial products up to the volume of 1200 mm x 850 mm x 600 mm, as well as for calibrating materialised measures of length, such as standard rings and plugs and thread gauges.</t>
  </si>
  <si>
    <t>45174,45175, 45176</t>
  </si>
  <si>
    <t>Bojan Ačko</t>
  </si>
  <si>
    <t>Nacionalni etalon</t>
  </si>
  <si>
    <t>Frekvenčno stabiliziran laser-Lasertex Allanov sistem</t>
  </si>
  <si>
    <t>Laser frequency standard; primary standard for length</t>
  </si>
  <si>
    <t>Oprema je namenjena za raziskave in umerjanje laserjev z valovno dolžino v rdečem delu spektra. Zunanji uporabniki lahko dostopajo do opreme izključno ob prisotnosti našega operaterja po predhodnem dogovoru.</t>
  </si>
  <si>
    <t>Primarni namen uporabe  je raziskovalna dejavnost (nacionalni raziskovalni programi, evropski projekti, doktorati, magisteriji, razvoj nacionalnega etalona), uporabna pa je tudi v pedagoškem procesu ter za meritve in kalibracije. Z opremo lahko umerjamo frekvence laserjev z valovno dolžino 633 nm, uporabna pa je tudi za neposredne meritve pomikov/dolžin z nanometrsko resolucijo.</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</si>
  <si>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frequency of laser with wavelengths 633 nm, as weel as for direct measurement of displacement/length with nanometer resolution.</t>
  </si>
  <si>
    <t xml:space="preserve"> B. Ačko</t>
  </si>
  <si>
    <t>Laserski interferometer Lasertex s progr.opremo</t>
  </si>
  <si>
    <t>Laser interferometer - Lasertex</t>
  </si>
  <si>
    <t xml:space="preserve">Oprema je namenjena za raziskave in umerjanje industrijskih laserjev. </t>
  </si>
  <si>
    <t>Primarni namen uporabe je raziskovalna dejavnost (nacionalni raziskovalni programi, evropski projekti, doktorati, magisteriji, razvoj nacionalnega etalona), uporabna pa je tudi v pedagoškem procesu ter za meritve in kalibracije. Z opremo lahko umerjano 1D in 3D merilnike dolžin, lahko pa jo uporabimo tudi kot merilni sistem z nanometrsko resolucijo na 1D, 2D in 2D merilnikih. Merilno območje je do 30 m.</t>
  </si>
  <si>
    <t>The equipment is primarily used for research (national research programs, European projects, development of the national standard for length) but it is also used in the education process as well as for calibration and measurements. The equipment can be applied for calibrating 1D and 3D length measurement instruments, as well as for measurement system with nanometer resolution on 1D, 2D and 3D measuring instruments. The measurement range is 30 m.</t>
  </si>
  <si>
    <t xml:space="preserve">http://www.fs.um.si/raziskovanje/raziskovalna-oprema/ </t>
  </si>
  <si>
    <t>P2-0063</t>
  </si>
  <si>
    <t>dr. Zoran Ren</t>
  </si>
  <si>
    <t>HPC strežnik + QNAP DISK.POLJE</t>
  </si>
  <si>
    <t>HPC server + QNAP data field</t>
  </si>
  <si>
    <t xml:space="preserve">- posredovanje povpraševanja skrbniku opreme dr. Zoranu Renu (zoran.ren@um.si) z navedbo želenega obsega koriščenja opreme
- izdelava ponudbe za koriščenje opreme
- sklenitev pogodbe o koriščenju opreme
- odprtje uporabniškega računa na računalniškem sistemu z dogovorjenimi pravicami oddaljenega dostopa za dogovorjeni čas koriščenja opreme
</t>
  </si>
  <si>
    <t>- forward request for equipment use to dr. Zoran Ren (zoran.ren@um.si)
- receive an offer for equipment use
- sign contract for equipment use
- receive a username with assigned privileges on computer system for remote access of agreed duration of equipment use</t>
  </si>
  <si>
    <t>Računalniška gruča HPC CORE@UM  je namenjena za izvajanje zahtevnih znanstvenih numeričnih simulacij in omogoča vzporedno obdelavo podatkov na 240 računskih jedri. Strojno opremo povezuje programska oprema Rocks 6.1 (Emerald Boa). Nameščena je naslednja licenčna programska oprema:
- ANSYS v2019 - za numerične simulacije inženirskih problemov
- LS-DYNA - za dinamične analize
- BEMFLOW - za numerične simulacije tekočin</t>
  </si>
  <si>
    <t>Computer cluster HPC CORE@UM is intended for advanced scientific computing and enables parallel processing on 240 computing cores. The system runs under operating system  Rocks 6.1 (Emerald Boa). The following licensed software is installed on the system:
- ANSYS v2019 - for computaional simulations of engineering problems
- LS-DYNA - for computaional simulations of dynamics of solid bodies
- BEMFLOW - for computational simulations of fluids</t>
  </si>
  <si>
    <t>46764</t>
  </si>
  <si>
    <t>IP UM - CORE@UM</t>
  </si>
  <si>
    <t>Zoran Ren</t>
  </si>
  <si>
    <t>P2-0196</t>
  </si>
  <si>
    <t>Matjaž Hriberšek</t>
  </si>
  <si>
    <t>P2-0424</t>
  </si>
  <si>
    <t>dr. Vanja Kokol</t>
  </si>
  <si>
    <t>Uv-Vis spektrofotometer Tecan Infinite M200</t>
  </si>
  <si>
    <t>Uv-Vis spectrophotometer Tecan Infinite M200</t>
  </si>
  <si>
    <t>Uporaba je možna po predhodnem dogovoru.</t>
  </si>
  <si>
    <t>Use is possible on the basis of prior agreement.</t>
  </si>
  <si>
    <t>Računalniško-podprt večmodalni ploščni visokozmogljiv bralnik za detekcijo raztopin z absorpcijskim in fluorescenčnim monokromatorjem/filtrom z zgornjim ali spodnjim čitalnikom, ki omogočajo ELISA in druga testiranja, ter kvantifikacijo nukleinskih kislin.</t>
  </si>
  <si>
    <t>Computer-supported multimode plate reder for high-performance detection of solutions by absorbance and fluorescence monochromators/filters with top or bottom readings, that provide performing ELISA and other assays, and nucleic acid quantification.</t>
  </si>
  <si>
    <t>44690</t>
  </si>
  <si>
    <t>Vanja Kokol</t>
  </si>
  <si>
    <t>J2-60048</t>
  </si>
  <si>
    <t>J2-3037</t>
  </si>
  <si>
    <t>Flag-Era 2D paper</t>
  </si>
  <si>
    <t>3D kapilarna elektroforeza G1600 z Uv-Vis detekcijo</t>
  </si>
  <si>
    <t>3D Capilary electrophoresis Agilent G1600 with Uv-Vis detection</t>
  </si>
  <si>
    <t>Računalniško-vodena hitra analiza z visoko učinkovitostjo in ločljivostjo vzorca (1-2 ml, glede na maso in naboj molekul) znotraj podaljšane kapilare in pri konstantni temperaturi (5-40 C) ter z uporabo kapilarne elektrokromatografije (CEC), masno-spektrometrične kapilarne elektroforeze (CE / MS) in UV / Vis diodnega-detektorja (190-600 nm, natančnosti 1 nm). Sistem deluje pod konstantno napetostjo (0-30 kV), tokom (0-300 µA) ali močjo (0-6 W), in vključuje avtomatski zbiralnik frakcij.</t>
  </si>
  <si>
    <t xml:space="preserve">Computer-controlled rapid, high-efficiency and resolution analysis of sample (1-2 mL, by mass and charge of molecules) within an extended light-path capillary at controlled temperature (5-40 ºC) using capillary electrochromatography (CEC), capillary-electrophoresis mass-spectrometry (CE/MS), and UV/Vis diode-array detector (190-600 nm, accurency of 1 nm). System operate under constant voltage (0-30 kV), current (0-300 µA) or power (0-6 W), and include automated fraction collector. </t>
  </si>
  <si>
    <t>44770</t>
  </si>
  <si>
    <t>HPLC-SEC (Agilen 1200) z RI, Uv-Vis in flurescenčno detekcijo</t>
  </si>
  <si>
    <t>HPLC-SEC (Agilen 1200) with RI, Uv-Vis and fluorescence detection</t>
  </si>
  <si>
    <t>Računalniško-vodena industrijska standardna visokozmogljiva tekočinska kromatografija (HPLC) za hitro in rutinsko kemijsko analizo izdelkov z visoko učinkovitostjo in zanesljivostjo. Sistemi vključuje: vakuumski razplinjevalnik, kvaternarno črpalko, avtomatski vzorčevalnik, termostatizirano območje kolone, lomni količnik (RI), visoko-občutljiv spremenljivi UV-Vis (190-640 nm) in fluorescenčni (več valovnih dolžin) detektor.</t>
  </si>
  <si>
    <t>Computer-controlled industry-standard high-performance liqid chromatography (HPLC) for fast-track and routine chemical analysis of products with high efficiency and reliability. Systems include: vacuum degasser, quaternary pump, automatic sampler, thermostatized column area, refractive index (RI), high-sensitivity variable UV-Vis (190-640 nm) and multi-wavelength fluorescence detectors.</t>
  </si>
  <si>
    <t>45680</t>
  </si>
  <si>
    <t>Oksimeter - Lab. merilnik raztopljenega in plinastega kisika (OXY-10, PreSens GmbH)</t>
  </si>
  <si>
    <t>Oxymether-Lab. equipment for measuring dissolved and gasous oxygen (OXY-10, PreSens GmbH)</t>
  </si>
  <si>
    <t>Računalniško-podprt večkanalni merilnik kisika za vzporedno spremljanje z do 10 mikrosenzorji (tipa PSt1: meja zaznavanja 20 ppb, območje med 0 - 50% kisika) na osnovi 140 µm vlaken, v temperaturnem območju med 0 - 50 °C in do 80% relativne vlažnosti.</t>
  </si>
  <si>
    <t>Computer-supported multi-channel oxygen meter for parallel monitoring with up to 10 microsensors (type PSt1: detection limit 20 ppb, range between 0 - 50% oxygen) based on 140 µm fibers, in the temperature range between 0 - 50 ° C and up to 80% relative humidity.</t>
  </si>
  <si>
    <t>46456</t>
  </si>
  <si>
    <t>Sistem za določanje hitrosti prepustnosti kisika (Perme OX2/230, Labthink instr.)</t>
  </si>
  <si>
    <t>Oxygen transmission rate system (Perme OX2/230, Labthink inst.)</t>
  </si>
  <si>
    <t>Računalniško-vodeno merjenje hitrosti prepustnosti kisika filmov, folij in embalaže (vključno s steklenicami) v območju med 0,01 ~ 65,000 cm3/m2/dan pri temperaturi med 15-55ºC in vlažnosti 0% ter med 35-90%, ter določanje življenjske dobe.</t>
  </si>
  <si>
    <t>Computer-controlled measuring of oxygen transmission rate of films, foils and packages (including bottles) in a range between 0,01 ~ 65,000 cm3/m2/day at temperature of 15-55ºC and humidity of 0% or between 35-90%, and determining the durability life.</t>
  </si>
  <si>
    <t>46949</t>
  </si>
  <si>
    <t>Laboratorijska naprava STIRO ROVING LAB, Mesdan</t>
  </si>
  <si>
    <t>Laboratory device STIRO ROVING LAB, Mesdan</t>
  </si>
  <si>
    <t>Uporaba je možna po pedhodnem naročilu; stroški materiala niso vključeni.</t>
  </si>
  <si>
    <t>Use is possible on the basis of prior agreement; costs of materials are not included.</t>
  </si>
  <si>
    <t>Laboratorijska naprava za predelavo vlakninske koprene v pramen ali pred-prejo z navijanjem.</t>
  </si>
  <si>
    <t>Laboratory device for converting fibrous web into sliver or roving including winding on a cylindrical tube.</t>
  </si>
  <si>
    <r>
      <rPr>
        <sz val="11"/>
        <rFont val="Calibri (Body)"/>
      </rPr>
      <t>Modularni kompaktni</t>
    </r>
    <r>
      <rPr>
        <sz val="11"/>
        <rFont val="Calibri"/>
        <family val="2"/>
        <charset val="238"/>
        <scheme val="minor"/>
      </rPr>
      <t xml:space="preserve"> reometer, MCR 92, Anton Paar</t>
    </r>
  </si>
  <si>
    <t>Modular compact rheometer SmartPave MCR 92, Anton Paar</t>
  </si>
  <si>
    <t>Uporaba je možna po pedhodnem naročilu; stroški materiala in dodatnih merilnih sistemov niso vključeni.</t>
  </si>
  <si>
    <t>Use is possible on the bassi of prior agreement; costs of materials and additional measuring systems are not included.</t>
  </si>
  <si>
    <t>Računalniško podprt in temepraturno kontroliran reometer za izvajanje rotacijskih in oscilacijskih testiranj vzorcev</t>
  </si>
  <si>
    <t>Computer-aided and temperature-controlled rheometer for performing rotational and oscillatory testing of samples</t>
  </si>
  <si>
    <t>dr. Julija Volmajer Valh</t>
  </si>
  <si>
    <t>FT-IR spektrofotometer z računalnikom</t>
  </si>
  <si>
    <t xml:space="preserve">NIR FT-RAMAN spectrophotometer with AUTOIMAGE microscope
</t>
  </si>
  <si>
    <t>Oprema je namenjena bazičnim raziskavam v kemiji (anorganska, organska kemija, sintezna kemija, okoljska kemija, polimerna kemija, tekstilna kemija), lahko pa tudi raznim analiznim namenom.</t>
  </si>
  <si>
    <t xml:space="preserve">P2-0118 </t>
  </si>
  <si>
    <t>Raziskovalci PS</t>
  </si>
  <si>
    <t>J7-3149</t>
  </si>
  <si>
    <t>Olivija Plohl</t>
  </si>
  <si>
    <t xml:space="preserve"> J7-3149</t>
  </si>
  <si>
    <t>Julija Volmajer Valh</t>
  </si>
  <si>
    <t xml:space="preserve">J2-3053  </t>
  </si>
  <si>
    <t>Vera Vivod</t>
  </si>
  <si>
    <t>ARIS mladi raziskovalci</t>
  </si>
  <si>
    <t>mladi raziskovalci</t>
  </si>
  <si>
    <t>Študenti</t>
  </si>
  <si>
    <t>Sistem za visokotlačno in visokotemperaturno hidrolizo</t>
  </si>
  <si>
    <t>High pressure and high temperature hydrolysis system</t>
  </si>
  <si>
    <t>Uporaba je možna po pedhodnem naročilu</t>
  </si>
  <si>
    <t>Reaktor se uporablja za izvajanje reakcij pri visokem tlaku in temperaturi</t>
  </si>
  <si>
    <t>The reactor is used to carry out reactions at high pressure and temperature</t>
  </si>
  <si>
    <t>dr. Igor Drstvenšek</t>
  </si>
  <si>
    <t xml:space="preserve">Sistem za geometrijsko verifikacijo in podporo inženirskemu oblikovanju </t>
  </si>
  <si>
    <t>A system for verification of geometric and engineering design support - ATOS II.</t>
  </si>
  <si>
    <t>Uporaba je možna po predhodnem dogovoru in ne vključuje stroškov materiala.</t>
  </si>
  <si>
    <t>oprema je namejena za trirazsežno digitalizacijo predmetnosti v poligonizirane modele iz katerih je mogoče izdelati CAD modele</t>
  </si>
  <si>
    <t>s primerjavo izvornih CAD modelov s 3D skeni predmetov lahko analitično ugotavljamo odstopanja in deformacije pri postopkih izdelave le teh</t>
  </si>
  <si>
    <t>Igor Drstvenšek</t>
  </si>
  <si>
    <t>RAČUNALNIŠKI SISTEM ATOS OPTERON OSA 250+monitor TFT 19"</t>
  </si>
  <si>
    <t>A part of the system for 3D scanning</t>
  </si>
  <si>
    <t>Use is possible by prior arrangement and does not include the cost of materials.</t>
  </si>
  <si>
    <t xml:space="preserve">Oprema je namenjena vsem vrstam raz. dejavnosti </t>
  </si>
  <si>
    <t xml:space="preserve">The equipment is designed for all types of research activities </t>
  </si>
  <si>
    <t>44875</t>
  </si>
  <si>
    <t>FOTOGRAFSKA KAMERA TRITOP,MERILNI KRIŽ 1m in mer.enota za 2m komplet</t>
  </si>
  <si>
    <t>44834</t>
  </si>
  <si>
    <t>DIG.KAMERA ATOS s projektorjem, merilne enote in 3 kompleti objektivov(20,80,150cm)</t>
  </si>
  <si>
    <t>44876</t>
  </si>
  <si>
    <t>dr.Igor Drstvenšek</t>
  </si>
  <si>
    <t>Sistem za vakuumsko litje poliuretana in voska MCP 4/01</t>
  </si>
  <si>
    <t>Vacuum Casting of polyurethane resins and wax Equipment</t>
  </si>
  <si>
    <t>Gravitacijsko litje poliurethana ali voska v vnaprej pripravljene silikonske kalupe</t>
  </si>
  <si>
    <t>Casting of Poliurethane or wax into silicone rubber molds</t>
  </si>
  <si>
    <t>P2-0123</t>
  </si>
  <si>
    <t>dr.Jelka Geršak</t>
  </si>
  <si>
    <t>TERMOKAMERA IR FLIR P65</t>
  </si>
  <si>
    <t>ThermaCAM Flir P65</t>
  </si>
  <si>
    <t>Na podlagi pisnega zahtevka izdamo ponudbo.</t>
  </si>
  <si>
    <t>Termovizijska merilna kamera služi za termografske analize, ki omogočajo natančno analizo temperaturnega stanja snovi oz. opazovanega objekta.</t>
  </si>
  <si>
    <t>Thermal IR camera used for thermographic analysis, which enables
 a detailed analysis of the temperature state of the substance respectively. observed object.</t>
  </si>
  <si>
    <t xml:space="preserve"> P2-0123</t>
  </si>
  <si>
    <t>Jelka Geršak</t>
  </si>
  <si>
    <t>CMEPIUS  CIII‐SI‐0217</t>
  </si>
  <si>
    <t xml:space="preserve"> Doktorandi </t>
  </si>
  <si>
    <t>dr. Andreja Rudolf</t>
  </si>
  <si>
    <t>3D telesni skener</t>
  </si>
  <si>
    <t>3D Body skener</t>
  </si>
  <si>
    <t xml:space="preserve">3D telesni skener služi za zajemanje telsnih mer merjencev in izgradnjo 3D telesnega modela. </t>
  </si>
  <si>
    <t>A 3D body scanner is used to capture the body measurements of aubhects and create a 3D body model.</t>
  </si>
  <si>
    <t>Andreja Rudolf</t>
  </si>
  <si>
    <t>pred. Tadeja Penko</t>
  </si>
  <si>
    <t>Tadeja Penko</t>
  </si>
  <si>
    <t>dr. Jure Marn</t>
  </si>
  <si>
    <t>Elektronski sistem za zajemanje podatkov SOLO II-15</t>
  </si>
  <si>
    <t>Electronic data acquisition system SOLO II-15</t>
  </si>
  <si>
    <t>Namen opreme so meritve in analiza tokov.</t>
  </si>
  <si>
    <t xml:space="preserve">Purpose of this equipment is measurement and analysis of flow. </t>
  </si>
  <si>
    <t>43111</t>
  </si>
  <si>
    <t>KEPOI</t>
  </si>
  <si>
    <t>Dodatna oprema za laserski merilnik pretoka vode</t>
  </si>
  <si>
    <t>Additional equipment for laser anemometer</t>
  </si>
  <si>
    <t>43112</t>
  </si>
  <si>
    <t>dr. Matej Zadravec</t>
  </si>
  <si>
    <t>Liofilizator</t>
  </si>
  <si>
    <t>Laboratory Freeze Drier</t>
  </si>
  <si>
    <t>Uporaba opreme je možna po predhodnem dogovoru in ne vključuje stroškov materiala.Ustrezno strokovno usposobljena oseba. Potrebna znanje uporabe in rokovanja z laserjem. Potrebna računalniška znanja in znanja merilnih metod.</t>
  </si>
  <si>
    <t>Use is possible on the basis of prior agreement. Appropriately qualified person. Required knowledge of laser use and handling. Required computer skills and knowledge of measurement methods.</t>
  </si>
  <si>
    <t>ARIS - programska skupina</t>
  </si>
  <si>
    <t>Blaž Kamenik, Matej Zadravec</t>
  </si>
  <si>
    <t>Sistem za karakterizacijo velikosti in meritev hitrosti razpršenih delcev ter kapljic v dejanskem času</t>
  </si>
  <si>
    <t>System for characterization of the size and measurement of the velocity of dispersed particles and droplets in actual time</t>
  </si>
  <si>
    <t xml:space="preserve">Sistem za karakterizacijo velikosti in meritev hitrosti razpršenih delcev, ter kapljic v dejanskem času (VisiSize) sestavljajo laser, visoko zmogljiva kamera in računalnik. Laser in kamera sta nameščena na tirnico, ki omogoča prilagajanje njune oddaljenosti. Sistem omogoča natančno opazovanje in določanje velikosti delcev pri različnih kotih razpršitve. Robustna izdelava komponent sistema omogoča, da jih namestimo v opazovan tok razpršenih delcev in tako določimo njihovo velikost tudi v samem jedru razpršenih delcev. </t>
  </si>
  <si>
    <t>The system for characterizing the size and measuring the velocity of dispersed particles and real-time droplets (VisiSize) consists of a laser, a high-power camera, and a computer. The laser and camera are mounted on a rail that allows you to adjust their distance. The system allows accurate observation and sizing of particles at different scattering angles. The robust design of the system components allows them to be placed in the observed flow of dispersed particles and thus determine their size even in the core of the dispersed particles.</t>
  </si>
  <si>
    <t>http://www.kepoi.fs.um.si/upload/editor/hriberšek/Paket-opreme-19_dostopnost.pdf</t>
  </si>
  <si>
    <t>Timi Gomboc, Matej Zadravec</t>
  </si>
  <si>
    <t>Diplomsko delo</t>
  </si>
  <si>
    <t>Študent Sandi Sukič, Timi Gomboc</t>
  </si>
  <si>
    <t>dr. Jurij Iljaž</t>
  </si>
  <si>
    <t>Termokamera</t>
  </si>
  <si>
    <t xml:space="preserve">IR camera
</t>
  </si>
  <si>
    <t>Namen opreme je meritev površinske temperature s pomočjo IR spektra</t>
  </si>
  <si>
    <t>Purpose of this equipment is to measure surface temperature using IR spectrum.</t>
  </si>
  <si>
    <t>47325, 47326</t>
  </si>
  <si>
    <t>dr. Ivan Anžel</t>
  </si>
  <si>
    <t>Sistem za kvantitativno analizo mikroskopske slike z opremo</t>
  </si>
  <si>
    <t>System for quantitative analysis of microscopic figures with equipment</t>
  </si>
  <si>
    <t>Za raziskovalno delo v okviru nacionalnih in mednarodnih projektov, ter reševanje industrijskih problemov.</t>
  </si>
  <si>
    <t>The equipment is intended for research work in the frame of national and international programes as well as for solving the industrial problems .</t>
  </si>
  <si>
    <t>Ivan Anžel</t>
  </si>
  <si>
    <t>IO-0029</t>
  </si>
  <si>
    <t>Rebka Rudolf</t>
  </si>
  <si>
    <t>ARRS - mladi raziskovalci</t>
  </si>
  <si>
    <t>Optični mikroskop Epihot 300</t>
  </si>
  <si>
    <t>fs.um.si</t>
  </si>
  <si>
    <t>Sistem za kvantitativno analizo slike Microcam II</t>
  </si>
  <si>
    <t>Livarski sistem za specialne zlitine</t>
  </si>
  <si>
    <t>P22-230</t>
  </si>
  <si>
    <t>dr. Franc Zupanič</t>
  </si>
  <si>
    <t xml:space="preserve">Vrstični elektronsko/ionski mikroskop SEM/FIB QUANTA 200 3D </t>
  </si>
  <si>
    <t xml:space="preserve">Low vacuum scanning electron microscope with iFIB </t>
  </si>
  <si>
    <t>Uporaba je možna po pedhodnem naročilu in ne vključuje stroškov materiala.</t>
  </si>
  <si>
    <t>Quanta 200 3D je okoljski vrstični elektronski mikroskop z dvojnim curkov – elektronskim in ionskim. Mikroskop ima ime »okoljski« oziroma »ESEM«, ker omogoča delo pri različnih tlakih in do 100 % -ni vlažnosti. Pri visokem vakuumu lahko opazujemo prevodne vzorcev (npr. kovinskih vzorcev ali neprevodnih vzorcev, ki so prevlečeni s prevodno plastjo). Pri nizkem vakuumu lahko opazujemo tako  prevodne kot tudi neprevodne vzorce brez predhodne priprave. Pri »ESEM« načinu dela lahko opazujemo vse vrste vzorcev (polimerni materiali, keramika, neprevodne površinske plasti, geološke, biološke in medicinske vzorce), možno je tudi opazovanje vlažnih, mastnih in umazanih vzorcev (sveže rastline, živa bitja ali tkiva) ter in-situ procesov. Z ionsko puško (FIB) lahko opazujemo in tudi obdelujemo materiale (jedkanje površine vzorca, rezanje, poliranje rezane površine, vrisovanje raznih vzorcev na različne materiale ter obdelujemo materiale v nano- in mikroobmočju. Nanos platine zaščiti površino pred poškodbami, ki bi nastale pri ionskem rezanju, omogoča natančnejši rez, zmanjša ali odpravi električno nabijanje neprevodnega vzorca in omogoči prevodne povezave med elementi.</t>
  </si>
  <si>
    <t>Quanta 200 3D is an environmental scanning electron microscope with double beams - electron and ion. The microscope is called "environmental" or "ESEM" because it allows you to work at different pressures and up to 100% humidity. At high vacuum, we can observe conductive samples (e.g. metal samples or non-conductive samples coated with a conductive layer). At low vacuum, we can observe both conductive and non-conductive samples without prior preparation. In "ESEM" mode, we can observe all types of samples (polymeric materials, ceramics, non-conductive surface layers, geological, biological and medical samples). It is also possible to observe wet, greasy and dirty samples (fresh plants, living beings or tissues) and in-situ processes. We can observe and process materials (etching the surface of the sample, cutting, polishing the cut surface, drawing various patterns on different materials and processing materials in the nano- and micro-area. Applying platinum protects the surface from damage caused by ionic cutting, allows more accurate cutting, reduces or eliminates the electrical charge of the non-conductive sample and allows conductive connections between the elements.</t>
  </si>
  <si>
    <t>44601</t>
  </si>
  <si>
    <t>Franc Zupanič</t>
  </si>
  <si>
    <t>Visokoločljivi vrstični elektronski mikroskop FE SEM SIRION 400 NC z EDX mikroanalizatorjem</t>
  </si>
  <si>
    <t xml:space="preserve">High resolution field emission scanning electron microscope with EDX microanalyser </t>
  </si>
  <si>
    <t>Uporaba je možna po predhodnem naročilu in ne vključuje stroškov materiela.</t>
  </si>
  <si>
    <t>Sirion FEG je visokoločljivostni vrstični elektronski mikroskop s poljsko emisijo elektronov. Opazujemo in analiziramo lahko delce v nanometrskem območju. Sirion ima Schottky-jev izvor elektronov, kjer dobimo s poljsko emisijo elektronov curek z majhnim premerom in veliko gostoto. Rezultat je visoka ločljivost, tudi pri majhnih napetostih: 1,0 nm pri 15 kV ali 2,0 nm pri 1 kV. Mikroskop je opremljen za mikrokemično analizo z energijsko disperzijskim spektrometrom EDS Oxford INCA 350. Omogoča kvalitativno in kvantitativno mikrokemično analizo v točki in na ploskvi, ter kvalitativno linijsko analizo in ploskovno porazdelitev elementov. Analiziramo lahko elemente od berilija naprej.</t>
  </si>
  <si>
    <t>Sirion FEG is a high-resolution field electron microscope with field electron emission. Particles in the nanometer range can be observed and analyzed. Sirion has a Schottky electron origin, where we obtain a small diameter electron beam and high electron density by field electron emission. The result is high resolution, even at low voltages: 1.0 nm at 15 kV or 2.0 nm at 1 kV. The microscope is equipped with energy dispersion spectrometer EDS Oxford INCA 350 for microchemical analysis. It enables qualitative and quantitative microchemical analysis in a point and on the surface, as well as qualitative line analysis and surface distribution of elements. Elements from beryllium onwards can be analyzed.</t>
  </si>
  <si>
    <t>44602</t>
  </si>
  <si>
    <t>dr. Mirko Ficko</t>
  </si>
  <si>
    <t>Stružnica CNC horizontalna DOOSAN LYNX 220LMA s krmiljem FANUC 0iTC+MGi</t>
  </si>
  <si>
    <t>Horizontal CNC-lathe DOOSAN LYNX 220 LMA with control FANUC 0iTC+MGi</t>
  </si>
  <si>
    <t>Po dogovoru v LAPOS (učenje programiranja krmilija sistema in izvajanja obdelave, tečaj od 45 do 62 ur, cena izvedbe tečaja 630 €/slušatelja, za od 3 do 6 slušateljev).</t>
  </si>
  <si>
    <t xml:space="preserve">Use is possible on the basis of prior agreement with Laboratory for flexible manufacturing systems (for learning of CNC control and manufacturing; course of 45-62 hours; 630€ pro person;  3-6 perosnd). </t>
  </si>
  <si>
    <t>Machining by turning and live tooling for process of drilling and milling.</t>
  </si>
  <si>
    <t>Learning of CNC sontrols, turning and live tooling.</t>
  </si>
  <si>
    <t>46980</t>
  </si>
  <si>
    <t>Simon Klančnik</t>
  </si>
  <si>
    <t>L2-3167</t>
  </si>
  <si>
    <t>David Potočnik</t>
  </si>
  <si>
    <t>dr. Srečko Glodež</t>
  </si>
  <si>
    <t>Elektro-dinamični preizkusni stroj</t>
  </si>
  <si>
    <t>Electrodynamic Testing Machine</t>
  </si>
  <si>
    <t>Uporaba opreme je možna po predhodnem dogovoru.</t>
  </si>
  <si>
    <t>The equipment can be utilized with prior arrangements.</t>
  </si>
  <si>
    <t>Statična in dinamična mehanska karakterizacija inženirskih gradiv.</t>
  </si>
  <si>
    <t>Static and dynamic mechanical characterization of engineering materials.</t>
  </si>
  <si>
    <t>https://lavkon.fs.um.si/equipment/</t>
  </si>
  <si>
    <t>Branko Nečemer</t>
  </si>
  <si>
    <t>Z2-50082</t>
  </si>
  <si>
    <t>Elektrodinamični stresalnik</t>
  </si>
  <si>
    <t xml:space="preserve">Electrodynamic Vibration Exciter </t>
  </si>
  <si>
    <t>Dinamična mehanska karakterizacija inženirskih gradiv.</t>
  </si>
  <si>
    <t>Dynamic mechanical characterization of engineering materials.</t>
  </si>
  <si>
    <t>dr. Alenka Ojstršek</t>
  </si>
  <si>
    <t>Spektrofluriometer</t>
  </si>
  <si>
    <t>Spectroflurometer</t>
  </si>
  <si>
    <t>Omogoča merjenje absorbance (230 – 1000 nm) in fluorescence (280 – 850 nm; izbor), plus spektralno skeniranje (eksitacija in emisija). Oprema je namenjena raziskovalni dejavnosti.</t>
  </si>
  <si>
    <t>Measuring the absorbance (230 – 1000 nm) and fluorescence (280 – 850 nm; selection), plus spectral scanning (excitation and emission). For research activities.</t>
  </si>
  <si>
    <t>Maša Hren</t>
  </si>
  <si>
    <t>0,5%</t>
  </si>
  <si>
    <t>J2-50086</t>
  </si>
  <si>
    <t>Sara Krajnc Maša Hren</t>
  </si>
  <si>
    <t>0,5% 0,8%</t>
  </si>
  <si>
    <t>P1-0403</t>
  </si>
  <si>
    <t>P21-038</t>
  </si>
  <si>
    <t>Nataša PIPENBAHER</t>
  </si>
  <si>
    <t>Oprema biokemijskega laboratorija: PURELAB FLEX 3 - SISTEM ZA PRIPRAVO ULTRAČISTE VODE</t>
  </si>
  <si>
    <t>Biochemistry laboratory equipment: the PURELAB FLEX 3 - ULTRAPURE WATER PREPARATION SYSTEM</t>
  </si>
  <si>
    <r>
      <rPr>
        <sz val="9"/>
        <rFont val="Arial"/>
        <family val="2"/>
        <charset val="238"/>
      </rPr>
      <t xml:space="preserve">Skrbnica opreme: Nataša PIPENBAHER (natasa.pipenbaher@um.si)          </t>
    </r>
    <r>
      <rPr>
        <u/>
        <sz val="10"/>
        <color indexed="12"/>
        <rFont val="Arial"/>
        <family val="2"/>
        <charset val="238"/>
      </rPr>
      <t xml:space="preserve">https://www.fnm.um.si/index.php/domov-raziskovanje-odprti-dostop/                              </t>
    </r>
  </si>
  <si>
    <r>
      <rPr>
        <sz val="9"/>
        <rFont val="Arial"/>
        <family val="2"/>
        <charset val="238"/>
      </rPr>
      <t xml:space="preserve">Equipment administrator: Nataša PIPENBAHER (natasa.pipenbaher@um.si)          </t>
    </r>
    <r>
      <rPr>
        <u/>
        <sz val="10"/>
        <color indexed="12"/>
        <rFont val="Arial"/>
        <family val="2"/>
        <charset val="238"/>
      </rPr>
      <t xml:space="preserve">https://www.fnm.um.si/index.php/domov-raziskovanje-odprti-dostop/                              </t>
    </r>
  </si>
  <si>
    <t xml:space="preserve">Sistem za čisto vodo je namenjen proizvodnji deionizirane vode za namen njene nadaljnje uporabe.
PURELAB flex 3 Sistem za pripravo ultračiste vode iz vodovodne vode. Princip čiščenja RO, UV in kartuša (ionska izmenjava) Voda tipa I in &gt; III (v rezervoarju) UV žarnica 185/254nm za zmanjšano vrednost TOC Upornost pri 25°C 18,2MOhm-cm TOC: &lt; 5ppb Zahteve za vodovodno vodo Vhodni tlak vode 2-6 bar (priporočeni &gt; 4 bar) Vhodna prevodnost vode (priporočena): &lt; 1400uS/cm Temperatura 4-40°C (priporočena 10-25°C) Napajanje: 100-240/56-60 V/Hz Dimenzije š x g x v 236 x 470 x 900-1020 mm (s fleksibilno roko za iztok ultra čiste vode) Vgrajen rezervoar: 7L Hitrost polnjenja rezervoarja: do 10 l/h Hitrost iztoka ultra iste vode: do 2 l/min z možnostjo nastavitve izbranega volumna vode. Prikaz kvalitete vode in nivoja vode v rezervoarju na roki za iztok ultra iste vode.  </t>
  </si>
  <si>
    <t xml:space="preserve">A clean water system is designed to produce deionised water for further use.
PURELAB flex 3 System for the production of ultrapure water from tap water. Purification principle RO, UV and cartridge (ion exchange) Type I and &gt; III water (in tank) UV lamp 185/254nm for reduced TOC value Resistivity at 25°C 18,2MOhm-cm TOC: &lt; 5ppb Tap water requirements Inlet water pressure 2-6 bar (recommended &gt; 4 bar) Inlet water conductivity (recommended): &lt; 1400uS/cm Temperature 4-40°C (recommended 10-25°C) Power supply: 100-240/56-60 V/Hz Dimensions W x D x H 236 x 470 x 900-1020 mm (with flexible arm for ultrapure water outlet) Built-in tank: 7L Tank filling rate: up to 10 l/h Ultrapure water outlet rate: up to 2 l/min with selectable water volume. Water quality and tank level display on the ultra-same water outlet arm. </t>
  </si>
  <si>
    <t>https://www.fnm.um.si/index.php/domov-raziskovanje-odprti-dostop/</t>
  </si>
  <si>
    <t>4 leta</t>
  </si>
  <si>
    <t>Člani raziskovalne skupine P1-0403: Sonja ŠKORNIK, Nina ŠAJNA, Franc JANŽEKOVIČ, Tina KLENOVŠEK; Vesna KLOKOČOVNIK, Eva HORVAT (MR)</t>
  </si>
  <si>
    <t>Podpora raziskovalnega dela in tekoče raziskovalno delo ter študijski proces (diplomske in magistrske raziskovalne naloge - učenje bodočih raziskovalcev o delu z raziskovalno opremo)</t>
  </si>
  <si>
    <t>Oddelek za biologijo, FNM: Eva VELER, Veno Jaša GRUJIĆ.</t>
  </si>
  <si>
    <t>Andreja SAVIČ</t>
  </si>
  <si>
    <t>Oprema biokemijskega laboratorija: MICROSCOP SET -  Stereo mikroskop SZ51  (8 kom)</t>
  </si>
  <si>
    <t>Biochemistry laboratory equipment: MICROSCOP SET - Stereo microscope SZ51 (8 pcs)</t>
  </si>
  <si>
    <r>
      <rPr>
        <sz val="9"/>
        <rFont val="Arial"/>
        <family val="2"/>
        <charset val="238"/>
      </rPr>
      <t xml:space="preserve">Skrbnica opreme: Andreja SAVIČ  (andreja.savic@um.si)          </t>
    </r>
    <r>
      <rPr>
        <u/>
        <sz val="10"/>
        <color indexed="12"/>
        <rFont val="Arial"/>
        <family val="2"/>
        <charset val="238"/>
      </rPr>
      <t xml:space="preserve">https://www.fnm.um.si/index.php/domov-raziskovanje-odprti-dostop/                              </t>
    </r>
  </si>
  <si>
    <r>
      <rPr>
        <sz val="9"/>
        <rFont val="Arial"/>
        <family val="2"/>
        <charset val="238"/>
      </rPr>
      <t xml:space="preserve">Equipment administrator: Andreja SAVIČ (andreja.savic@um.si)          </t>
    </r>
    <r>
      <rPr>
        <u/>
        <sz val="10"/>
        <color indexed="12"/>
        <rFont val="Arial"/>
        <family val="2"/>
        <charset val="238"/>
      </rPr>
      <t xml:space="preserve">https://www.fnm.um.si/index.php/domov-raziskovanje-odprti-dostop/                              </t>
    </r>
  </si>
  <si>
    <t>Mikroskopi so namenjeni pregledovanju bioloških objektov velikosti od 10 μm do 35 mm. Stroškovno učinkovit SZ51 povečavni stereo mikroskop ponuja široko paleto funkcij o znanosti o življenju. Novi ComfortView okularji omogočajo hitro in udobno opazovanje z prednostjo nadzora učenja aberacije in univerzalno stojalo z LED osvetlitvijo združuje vse prednosti LED tehnologije. Ozek kot konvergenco poti-slike tvori v optični sistem Greenough, ki zagotavlja odlično sliko in globino osredotočenosti. Antistatični materiali in premazi zaščitijo vzorce pred elektrostatičnimi razelektritvami.</t>
  </si>
  <si>
    <t>The microscopes are designed to examine biological objects from 10 μm to 35 mm in size. The cost-effective SZ51 magnifying stereo microscope offers a wide range of life science features. The new ComfortView eyepieces allow fast and comfortable observation with the advantage of aberration learning control and the universal stand with LED illumination combines all the advantages of LED technology. A narro17719w angle convergence of path-images forms in the Greenough optical system, providing excellent image and depth of focus. Antistatic materials and coatings protect samples from electrostatic discharges.</t>
  </si>
  <si>
    <t>17724; 17725; 17726; 17727; 17728; 17729; 17730; 17731.</t>
  </si>
  <si>
    <t>Oprema biokemijskega laboratorija: MICROSCOP SET - pokončni mikroskop CX23LED (4 kom)</t>
  </si>
  <si>
    <t>Biochemistry laboratory equipment: MICROSCOP SET - upright microscope CX23LED (4 pcs)</t>
  </si>
  <si>
    <r>
      <rPr>
        <sz val="9"/>
        <rFont val="Arial"/>
        <family val="2"/>
        <charset val="238"/>
      </rPr>
      <t xml:space="preserve">Skrbnica opreme: Andreja SAVIČ (andreja.savic@um.si)          </t>
    </r>
    <r>
      <rPr>
        <u/>
        <sz val="10"/>
        <color indexed="12"/>
        <rFont val="Arial"/>
        <family val="2"/>
        <charset val="238"/>
      </rPr>
      <t xml:space="preserve">https://www.fnm.um.si/index.php/domov-raziskovanje-odprti-dostop/                              </t>
    </r>
  </si>
  <si>
    <r>
      <rPr>
        <sz val="9"/>
        <rFont val="Arial"/>
        <family val="2"/>
        <charset val="238"/>
      </rPr>
      <t xml:space="preserve">Equipment administrator: Andreja SAVIČ (andreja.savic@m.si)          </t>
    </r>
    <r>
      <rPr>
        <u/>
        <sz val="10"/>
        <color indexed="12"/>
        <rFont val="Arial"/>
        <family val="2"/>
        <charset val="238"/>
      </rPr>
      <t xml:space="preserve">https://www.fnm.um.si/index.php/domov-raziskovanje-odprti-dostop/                              </t>
    </r>
  </si>
  <si>
    <t>Mikroskopi so namenjeni pregledovanju bioloških objektov velikosti od 10 μm do 35 mm. Pokončni mikroskop CX23LED je klinični mikroskop z vgrajeno LED osvetlitvijo, ki ponuja dosledne dolgoročne zmogljivosti za izobraževalne namene. Ta stroškovno učinkovit mikroskopski sistem lahko osvetli vzorce s podobno intenzivnostjo svetlobe, ki jo ponuja halogenska žarnica. Poleg tega LED svetlobni vir proizvaja bolj enotno, nadzorovano in stabilno osvetlitev za visoko kakovost prikazovanja. Kot okolju prijazen in enostaven za uporabo je ta mikroskop idealen za uporabo v  biologiji in medicini.</t>
  </si>
  <si>
    <t>The microscopes are designed to examine biological objects ranging in size from 10 μm to 35 mm. The CX23LED upright microscope is a clinical microscope with built-in LED illumination that offers consistent long-term performance for educational purposes. This cost-effective microscope system can illuminate specimens with similar light intensity to that offered by a halogen lamp. In addition, the LED light source produces a more uniform, controlled and stable illumination for high quality imaging. Being environmentally friendly and easy to use, this microscope is ideal for use in biology and medicine.</t>
  </si>
  <si>
    <t>17719; 17732; 17733; 17734.</t>
  </si>
  <si>
    <t>Petra PERANIĆ</t>
  </si>
  <si>
    <t>Oprema biokemijskega laboratorija: DIGESTORIJ</t>
  </si>
  <si>
    <t>Biochemistry laboratory equipment: digester</t>
  </si>
  <si>
    <r>
      <rPr>
        <sz val="9"/>
        <rFont val="Arial"/>
        <family val="2"/>
        <charset val="238"/>
      </rPr>
      <t xml:space="preserve">Skrbnica opreme: Petra PERANIĆ (petra.peranic@um.si)          </t>
    </r>
    <r>
      <rPr>
        <u/>
        <sz val="10"/>
        <color indexed="12"/>
        <rFont val="Arial"/>
        <family val="2"/>
        <charset val="238"/>
      </rPr>
      <t xml:space="preserve">https://www.fnm.um.si/index.php/domov-raziskovanje-odprti-dostop/                              </t>
    </r>
  </si>
  <si>
    <r>
      <rPr>
        <sz val="9"/>
        <rFont val="Arial"/>
        <family val="2"/>
        <charset val="238"/>
      </rPr>
      <t xml:space="preserve">Equipment administrator: Petra PERANIĆ (petra.peranic@um.si)          </t>
    </r>
    <r>
      <rPr>
        <u/>
        <sz val="10"/>
        <color indexed="12"/>
        <rFont val="Arial"/>
        <family val="2"/>
        <charset val="238"/>
      </rPr>
      <t xml:space="preserve">https://www.fnm.um.si/index.php/domov-raziskovanje-odprti-dostop/                              </t>
    </r>
  </si>
  <si>
    <t>Digestorij je namenjen odsesovanju zraka pri delu s hlapljivimi snovmi oziroma zdravju škodljivimi snovmi. Digestorij za stoječe delo LAB Interior. H-podnožje s stranskimi pokrivnimi paneli in horizontalne instalacijske plošče. Vertikalno teleskopsko drsno okno z vgrajenimi horizontalnimi drsnimi segmenti iz varnostnega stekla.
Notranja obloga delovne komore fenol laminat, z dvojnim hrbtom in pritrdilci za stative. LED razsvetljava komore. V komori je izlivno korito, pipa za vodo in priključek za plin. Delovna plošča iz monolitne keramike s protirazlivno obrobo po celotnem obodu. Poddigestorijske omarice so dvokrilne, lesene in neprezračevane. Nad omaricami so štiri električne vtičnice (230 V) .  Spredaj desno so vgrajeni upravljalni gumbi za vklop in izklop ventilatorja ter razsvetljave. Vizualni in akustični alarm ob neustreznem vleku ter vizualni in akustični alarm ob preodprtju digestorijskega okna. Ventilator je kislinsko odporen.</t>
  </si>
  <si>
    <t>The fume cupboard is designed for extracting air when working with volatile substances or substances harmful to health. LAB Interior fume cupboard for standing work. H base with side cover panels and horizontal installation panels. Vertical telescopic sliding window with integrated horizontal sliding safety glass segments.
Interior work chamber lining phenolic laminate, with double back and tripod fixings. LED lighting of the chamber. The chamber has a spout, a water tap and a gas connection. Monolithic ceramic worktop with anti-spill trim around the entire perimeter. The under-digestion cupboards shall be double-leaf, wooden and non-ventilated. There shall be four electrical sockets (230 V) above the cupboards. Control buttons for switching the fan and lighting on and off shall be fitted at the front right. Visual and acoustic alarm in case of inadequate draught and visual and acoustic alarm in case of opening of the fume cupboard window. The fan is acid-resistant.</t>
  </si>
  <si>
    <t>Biochemistry laboratory equipment: DIGESTER</t>
  </si>
  <si>
    <t>Člani raziskovalne skupine P1-0403: Sonja ŠKORNIK,  Nina ŠAJNA, Franc JANŽEKOVIČ, Tina KLENOVŠEK; Vesna KLOKOČOVNIK, Eva HORVAT (MR)</t>
  </si>
  <si>
    <t>Tina KLENOVŠEK</t>
  </si>
  <si>
    <t>Oprema biokemijskega laboratorija: Osvetlitev KAISER REPRO LED OSVETLITEV RB 5070 DX2, – KAISER5550 (2X161SMD-LED, 5600K, CRI 95, 3000 LUX,)</t>
  </si>
  <si>
    <t>Biochemistry laboratory equipment: lighting KAISER REPRO LED LIGHT RB 5070 DX2</t>
  </si>
  <si>
    <r>
      <rPr>
        <sz val="9"/>
        <rFont val="Arial"/>
        <family val="2"/>
        <charset val="238"/>
      </rPr>
      <t xml:space="preserve">Skrbnica opreme: Tina KLENOVŠEK (tina.klenovsek@um.si)          </t>
    </r>
    <r>
      <rPr>
        <u/>
        <sz val="10"/>
        <color indexed="12"/>
        <rFont val="Arial"/>
        <family val="2"/>
        <charset val="238"/>
      </rPr>
      <t xml:space="preserve">https://www.fnm.um.si/index.php/domov-raziskovanje-odprti-dostop/                              </t>
    </r>
  </si>
  <si>
    <r>
      <rPr>
        <sz val="9"/>
        <rFont val="Arial"/>
        <family val="2"/>
        <charset val="238"/>
      </rPr>
      <t xml:space="preserve">Equipment administrator: Tina KLENOVŠEK (tina.klenovsek@um.si)          </t>
    </r>
    <r>
      <rPr>
        <u/>
        <sz val="10"/>
        <color indexed="12"/>
        <rFont val="Arial"/>
        <family val="2"/>
        <charset val="238"/>
      </rPr>
      <t xml:space="preserve">https://www.fnm.um.si/index.php/domov-raziskovanje-odprti-dostop/                              </t>
    </r>
  </si>
  <si>
    <t>Luči za osvetlitev biološkega materiala za zajemanje fotografij. LED dnevna svetilka z dvema svetlobnima nizoma za enakomerno in mehko osvetlitev. Emitirana svetloba nima nobene vsebnosti IR in UV. Delovanje z enosmernim tokom zagotavlja svetlobo brez utripanja brez preostalega valovanja. Vsaka luč je opremljena s 161 izbranimi belimi SMD LED. Luči je mogoče zatemniti ločeno ali skupaj. Odstranljiv difuzijski pokrov (5466).Luči lahko nagibate, obračate in nastavljate po višini. Navpične ročice svetilke, ki jih je mogoče nagniti z zaporami. Pritrjen z močnimi podstavki sponk iz tlačne litine, širina sponke do 48 mm (1,9 in.).</t>
  </si>
  <si>
    <t>Lights to illuminate biological material for taking photographs. LED daylight lamp with two light strings for even and soft illumination. The emitted light has no IR and UV content. DC operation provides flicker-free light with no residual ripple. Each light is equipped with 161 selected white SMD LEDs. The lights can be dimmed separately or together. Removable diffusion cover (5466).The lights can be tilted, rotated and adjusted in height. Vertical lamp arms that can be tilted with stops. Fixed with strong die-cast clip bases, clip width up to 48 mm (1,9 in.).</t>
  </si>
  <si>
    <t>02</t>
  </si>
  <si>
    <t>Janja Marc</t>
  </si>
  <si>
    <t>12189</t>
  </si>
  <si>
    <t>PCR sistem za kvantifikacijo in analizo nukleinskih kislin v realnem času</t>
  </si>
  <si>
    <t>ABI PRISM Nucleic Acid PrepStation</t>
  </si>
  <si>
    <t xml:space="preserve">Javni dostop do opreme ni predviden. V vsakem primeru se je za eventualni dostop do opreme potrebno dogovoriti s skrbnikom opreme, ki mora biti zaradi specifičnosti aparatur, navzoč ves čas njihove uporabe. </t>
  </si>
  <si>
    <t>Access to equippment must be agreed with supervisor of the equipment. Due to delicate nature of the equipment supervisor must be present through whole agreed working time on the equipment.</t>
  </si>
  <si>
    <t>PCR system for analysis of nucleic acids in real time</t>
  </si>
  <si>
    <t>06822</t>
  </si>
  <si>
    <t>http://www.ffa.uni-lj.si/raziskave/raziskovalna-oprema/0/arrs</t>
  </si>
  <si>
    <t>Pedagoško delo</t>
  </si>
  <si>
    <t>strokovna sodelavka</t>
  </si>
  <si>
    <t>Janko Kos</t>
  </si>
  <si>
    <t>Mikroskopski sistem za biološko  vrednotenje učinkovin</t>
  </si>
  <si>
    <t>Automated Platform for Live Cell Imaging</t>
  </si>
  <si>
    <t>Fluorescenčni mikroskopski sistem za dinamično mikroskopijo živih celic</t>
  </si>
  <si>
    <t xml:space="preserve">Fluorescence microscope for life cell imaging </t>
  </si>
  <si>
    <t>11273</t>
  </si>
  <si>
    <t xml:space="preserve">Fluorescenčni pretočni citometer ni v uporabi že tri leta. Tudi v pedagoške namene se ne uporablja. </t>
  </si>
  <si>
    <t>Denaturacijski HPLC</t>
  </si>
  <si>
    <t>Transgenomic WAVE MD dHPLC SISTEM Plus</t>
  </si>
  <si>
    <t>Aparat za separacijo in analizo fragmentov DNA</t>
  </si>
  <si>
    <t>For DNA fragment separation and analysis</t>
  </si>
  <si>
    <t>11411</t>
  </si>
  <si>
    <t>odpisan v letu 2021</t>
  </si>
  <si>
    <t>Fluorescenčni pretočni citometer</t>
  </si>
  <si>
    <t>BD FACSCalibur  Flow Cytometer</t>
  </si>
  <si>
    <t>Aparat za imuno citokemične analize.</t>
  </si>
  <si>
    <t>For immuno cyto chemical analysis</t>
  </si>
  <si>
    <t>11408</t>
  </si>
  <si>
    <t xml:space="preserve">Mikroskopski sistem za vrednotenje bioloških molekul ni v uporabi vsaj eno leto. Ne uporablja se v pedagoške namene, servisiranje ne bi bilo smiselno. </t>
  </si>
  <si>
    <t>01</t>
  </si>
  <si>
    <t>Marija Bogataj</t>
  </si>
  <si>
    <t>Pretočni sistem za testiranje sproščanja (USP IV)</t>
  </si>
  <si>
    <t>SOTAX CE 7 smart DISSOTEST ON/OFF-LINE</t>
  </si>
  <si>
    <t>Avtomatski sistem za testiranje  sproščanja.</t>
  </si>
  <si>
    <t>Automated system for dissolution tests according to the-flowthrough method (USP 4)</t>
  </si>
  <si>
    <t>11476</t>
  </si>
  <si>
    <t>P4-0127</t>
  </si>
  <si>
    <t>Tomaž Bratkovič</t>
  </si>
  <si>
    <t>Kromatografski sistem AKTAexplorer 10 S</t>
  </si>
  <si>
    <t>Chromatographic system ÄKTAexplorer 10 S</t>
  </si>
  <si>
    <t>ÄKTAexplorer 10 S je kromatografski sistem za analizno in preparativno separacijo proteinov in polisaharidov iz kompleksnih bioloških vzorcev. Opremljen je z UV-VIS in konduktometričnim detektorjem ter senzorjem pH. Poseben mešalni sistem omogoča avtomatsko pripravo pufrov (mobilnih faz) z različnimi vrednostmi pH za hiter razvoj in optimizacijo separacijskih metod. Vzorce nanašamo ročno ali avtomatsko. Z ustreznimi kromatografskimi kolonami sistem uporabljamo za gelsko filtracijo, ionsko-izmenjevalno kromatografijo, afinitetno kromatografijo in hidrofobno kromatografijo.</t>
  </si>
  <si>
    <t>Chromatographic system ÄKTAexplorer 10 S is intended for analytical and preparative separation of proteins and polysaccharides from complex biological samples. It is equipped with UV-VIS and conductometric detectors, and a pH sensor. A mixing system enables automatic buffer (i.e., mobile phase) preparation to speed up design and optimization of separation methods. Samples can be loaded either manually or automatically. The chromatographic system can be used for size-exclusion, ion-exchange, affinity, and hydrophobic chromatography.</t>
  </si>
  <si>
    <t>P1-0420</t>
  </si>
  <si>
    <t>Klemen Gnidovec</t>
  </si>
  <si>
    <t>Urša Pečar Fonović</t>
  </si>
  <si>
    <t>J3-50099</t>
  </si>
  <si>
    <t>Mojca Lunder</t>
  </si>
  <si>
    <t>P1-0208</t>
  </si>
  <si>
    <t>Jernej Cingl</t>
  </si>
  <si>
    <t>Jurij Trontelj</t>
  </si>
  <si>
    <t>23420</t>
  </si>
  <si>
    <t>Tekočinski kromatograf ultra visoke zmogljivosti sklopljen s tandemskim masnim spektrometrom vrste trojni kvadrupol (UHPLC-MS/MS)</t>
  </si>
  <si>
    <t>Ultra high preasure liquid chromatograph with triple quadrupole tandem mass spectrometer (LC/MS/MS) Agilent 6460</t>
  </si>
  <si>
    <t>Aparat za analizo učinkovin in njihovih metabolitov  v kompleksnih bioloških vzorcih</t>
  </si>
  <si>
    <t>Analysis of drugs and their metabolites in complex samples.</t>
  </si>
  <si>
    <t>http://www.ffa.uni-lj.si/raziskave/raziskovalna-oprema/lc-ms-ms-tipa-trojni-kvadrupol-(qqq)</t>
  </si>
  <si>
    <t>p1-0189</t>
  </si>
  <si>
    <t>Raziskovalci programa + diplomanti</t>
  </si>
  <si>
    <t>L3-3177</t>
  </si>
  <si>
    <t>Raziskovalec z doktoratom</t>
  </si>
  <si>
    <t>storitve za tržne projekte UL FFA</t>
  </si>
  <si>
    <t>raziskovalec z doktoratom</t>
  </si>
  <si>
    <t>izvajanje pedagoškega procesa (Vaje S2LBM biomedicinska analitika</t>
  </si>
  <si>
    <t>Asistent z doktoratom</t>
  </si>
  <si>
    <t>Martina Hrast Rambaher</t>
  </si>
  <si>
    <t>32036</t>
  </si>
  <si>
    <t xml:space="preserve">Optični čitalec - Biotek </t>
  </si>
  <si>
    <t xml:space="preserve">Čitalec mikrotitrskih plošč (Synergy H4) in robot za pipetiranje (Precision XS) Multi-Mode Microplate Reader (SINERGY H4) and robot for automatic pipetting (PRECISION XS) </t>
  </si>
  <si>
    <t>Naprava se uporablja za avtomatizirano delo z mikrotitrskimi ploščami. Robotski del skrbi za pipetiranje, čitalec pa za analizo vzorcev. Čitalec omogoča detekcijo UV-VIS absorbance, fluorescence, fluorescenčne polarizacije, »time resolved« fluorescence in luminiscence z možnostjo končne, kinetične in spektralne detekcije.</t>
  </si>
  <si>
    <t>Equipment is used for automated work with microtiter plates. Robotic part takes care of pipeting, while microplate reader analizes the samples. Microplate reader detection of UV-VIS absorbance, fluorescence, fluorescence polarisation, time resolved fluorescence and luminescence with endpoint, kinetic and spectral detection.</t>
  </si>
  <si>
    <t>doktorandi, raziskovalci, diplomanti</t>
  </si>
  <si>
    <t>J3-50123</t>
  </si>
  <si>
    <t>J1-50039</t>
  </si>
  <si>
    <t>Alenka Šmid</t>
  </si>
  <si>
    <t>29982</t>
  </si>
  <si>
    <t>Genetski analizator GenomeLab™ GeXP</t>
  </si>
  <si>
    <t>GenomeLab™ GeXP Genetic Analysis System (Beckman Coulter)</t>
  </si>
  <si>
    <t>Oprema je namenjena separaciji fragmentov DNA na podlagi velikosti in obarvanosti s flourescentnimi barvili. To aparaturo tako uporabljamo za določanje nukleotidnega zaporedja DNA, dolžine mikrosatelitnih ponovitev ali drugih dolžinskih polimorfizmov, služi pa lahko tudi za merjenje izražanja genov. Zaradi njene zanesljivosti in ponovljivosti rezultatov je zato ne uporabljamo samo v raziskovalne namene temveč tudi genetsko diagnostiko.</t>
  </si>
  <si>
    <t xml:space="preserve"> Primary use of the equipment is a separation of DNA fragments based on their size and fluorescent dyes. The equipment is intended for sequencing of DNA, measurement of microsatellite length or other length polymorphisms. However it can serve also for gene expression analysis. Because of its reliability and repeatability it is used not only for research purposes but also for clinical diagnostics.</t>
  </si>
  <si>
    <t>tržno - Laboratorij za molekularno diagnostiko</t>
  </si>
  <si>
    <t>pedagoško</t>
  </si>
  <si>
    <t>vaje, specializanti</t>
  </si>
  <si>
    <t>Petra Kocbek</t>
  </si>
  <si>
    <t>Ultra centrifuga WX</t>
  </si>
  <si>
    <t>Ultra centrifuga WX 100, Sorvall (Thermo Fischer scientific)</t>
  </si>
  <si>
    <t xml:space="preserve">Ultracentrifuga Sorvall® WX 100 Ultra Series omogoča centrifugiranje s hitrostjo do 100.000 rpm (800.000 x g). Takše sile so potrebne za ločevanje koloidnih delcev od disperznega medija.
Uporabljamo jo v procesih izdelave, vrednotenja in analitike sodobnih nanodostavnih sistemov, kot tudi klasičnih farmacevtskih oblik ter nenazadnje tudi v biotehnoloških raziskavah za namene separacije, čiščenja ter predhodne priprave vzorcev za druge analitske metode. 
</t>
  </si>
  <si>
    <t>Ultracentrifuge Sorvall® WX 100 Ultra Series enables centrifugation speed up to rpm (800.000 x g). Such forces are needed for separation of colloidal particles from disperse medium. It is used in preparation, characterization in analytics of novel nanodelivery systems as well as classical dosage forms. In biotechnological research its application enables separation, cleaning and pre-preparation of samples for other analytical methods.</t>
  </si>
  <si>
    <t>J7-4635</t>
  </si>
  <si>
    <t>J2-3043 </t>
  </si>
  <si>
    <t>Mirjam Gosenca Matjaž</t>
  </si>
  <si>
    <t>Modularni reometer (Anton Paar, Physica MCR 301)</t>
  </si>
  <si>
    <t>Reometer - Anton Paar</t>
  </si>
  <si>
    <t xml:space="preserve">Za določanje viskoznosti tekočih in poltrdnih dostavnih sistemov in s tem povezanega preverjanja stabilnosti. Tem sistemom določamo tudi plastične in elastične lastnosti s pomočjo oscilacijske reometrije in tako razlagamo njihovo obnašanje (npr pri aplikaciji krem, mazil). 
Reološke lastnosti določamo tudi na medfazah predvsem v primeru, ko je njihova karakterizacija pomembna za razumevanje nekega proces (npr. elektrostatskega sukanja za izdelavo nanovlaken) ali za vrednotenje stabilnosti (določanje stabilnosti emulzij). Naprava s polarizacijskim mikroskopom omogoča tudi opazovanje struktur tekočih kristalov in njihovo obnašanje v času reološkega vrednotenja. Napravo pa lahko uporabljamo tudi kot 'texture analyzer', saj lahko merimo odpornost obloge pelet v odvisnosti od aplicirane sile.
</t>
  </si>
  <si>
    <t>To determine the viscosity of the liquid and semi-solid delivery systems and with this associated stability testing. It is also possible to determine the plastic and elastic properties of those systems through Oscillatory rheometry and thus explain their behavior (for example, during application of creams, ointments). We used this device to determine rheological properties at interfaces, especially in the case when their characterization is important for understanding a process (eg, electrospinning to produce nanofibres) or to evaluate the system stability (the stability of emulsions). The device with a polarizing microscope enables observation of liquid crystals structures and their behavior during the rheological evaluation. The device can also be used as a 'texture analyzer', because we can measure the resistance of the pellet coating depending on the applied force.</t>
  </si>
  <si>
    <t>doktorandi, raziskovalci na UL FFA, magistrandi in diplomandi,  tehnični sodelavci</t>
  </si>
  <si>
    <t>Tekočinski kromatograf HPLC 1260 Infinity - Agilent Technologies</t>
  </si>
  <si>
    <t>Agilent 1260 Infinity Quaternary LC</t>
  </si>
  <si>
    <t>Naprava se uporablja za določanje aktivnosti encimov, ki so pomembni pri zdravljenju z določenimi zdravili ter za analitiko številnih metabolitov v kompleksnih bioloških vzorcih. Sistem omogoča dober nadzor kromatografskih pogojev</t>
  </si>
  <si>
    <t>Equipment is used for determination of enzyme activity for enzymes which are important in therapies with different drugs as well as measurement of metabolites in complex biological samples. System enables a good control of chromatographic parameters.</t>
  </si>
  <si>
    <t>P1-0208 </t>
  </si>
  <si>
    <t>raziskovalci, magistrandi</t>
  </si>
  <si>
    <t>IP-0510</t>
  </si>
  <si>
    <t>Anamarija Zega</t>
  </si>
  <si>
    <t>21456</t>
  </si>
  <si>
    <t>400 MHz NMR spektrometervisoke ločljivosti</t>
  </si>
  <si>
    <t xml:space="preserve">Na FFA razpolagamo z BRUKER AVANCE III 400 MHz NMR spektrometrom z naslednjimi lastnostmi: magnet - 400 MHz/54 mm UltraShield Plus, 2 merilni sondi 5 mm BBFOplus in  5 mm BBI ter avtomatski menjalec vzorcev (16 mest) SampleXpress Lite. Njegovi glavni lastnosti sta hitrost meritev in avtomatizacija, ki omogoča samodejno delovanje v daljšem časovnem obdobju (npr. 2 dni). 
NMR (nuklearna (jedrska) magnetna resonanca) je spektroskopska tehnika, ki nam omogoča vpogled v strukturo spojin. Na osnovi izmerjenih spektrov lahko določimo ali potrdimo strukturo spojin, njihovo prostorsko obliko spojin, merimo hitrosti kemijskih pretvorb in opazujemo interakcije majhnih molekul z makromolekulami.
</t>
  </si>
  <si>
    <t xml:space="preserve">FFA disposes with Bruker Avance III 400 MHz NMR spectrometer with the following properties: magnet - 400 MHz/54 mm UltraShield Plus, 2 probes BBFOplus (5 mm) and BBI (5 mm), and automatic sample changer (16 positions) SampleXpress Lite. Its main features are measurement speed and automation that enables automatic operation over extended periods of time (eg. 2 days). </t>
  </si>
  <si>
    <t> Farmacevtska kemija: načrtovanje, sinteza in vrednotenje učinkovin; P1-0208 (B)</t>
  </si>
  <si>
    <t>Vodja: prof. dr. Stanislav Gobec, Uporabniki: vsi člani Katedre za farmacevtsko kemijo</t>
  </si>
  <si>
    <t>Vodja: prof. dr. Peterlin Mašič; Uporabniki: vsi člani projekta</t>
  </si>
  <si>
    <t>J1-50038</t>
  </si>
  <si>
    <t>Vodja :  prof. dr.Tihomir Tomašič; Uporabniki: vsi člani projekta</t>
  </si>
  <si>
    <t>J1-50023 </t>
  </si>
  <si>
    <t>Vodja: dr. Andrej Cotman: Uporabniki: vsi člani projekta</t>
  </si>
  <si>
    <t>Vaje, diplomanti, magistranti, doktoranti</t>
  </si>
  <si>
    <t>študentje EMŠ, S2 IND FAR, študentje Biomedicina</t>
  </si>
  <si>
    <t>Rok Dreu</t>
  </si>
  <si>
    <t>Hitro vrteči granulator 4M8Trix</t>
  </si>
  <si>
    <t>High shear Granulator  4M8Trix</t>
  </si>
  <si>
    <t>Naprava je namenjena izvedbi tehnološkega procesa izdelave zrnc po postopku mokre granulacije z razgrajevanjem. Po opcijski nadgradnji jo je moč uporabljati tudi za postopke granuliranja s talinami. Hitrovrteči mešalnik se uporablja tako v pedagoške namene pri poučevanju tehnologij granuliranja kot v raziskovalne namene ter pri izvedbi aplikativnih projektov.</t>
  </si>
  <si>
    <t xml:space="preserve">Equipment is intended for prepraration of granules by high shear wet granualtion technique. With optional upgrade it could also be used in hot-melt granulation procedures. High-shear granulator is used when teaching granulation techniques, in resarch work and for support in realization of applied projects. </t>
  </si>
  <si>
    <t>Oprema v okvari / na poprvavilu (celotno leto 2024)</t>
  </si>
  <si>
    <t>21455</t>
  </si>
  <si>
    <r>
      <t xml:space="preserve">Mini oblagalnik za tablete GMPC </t>
    </r>
    <r>
      <rPr>
        <i/>
        <sz val="10"/>
        <rFont val="Arial"/>
        <family val="2"/>
        <charset val="238"/>
      </rPr>
      <t>I</t>
    </r>
  </si>
  <si>
    <t>Pan Coatear GMPC I</t>
  </si>
  <si>
    <t>Naprava je namenjena izvedbi tehnološkeag procesa oblaganja tablet, ki ga je moč izvesti s pomočjo vodnih disperzij, ob manjšem pretoku disperzije za oblaganje pa tudi z organskimi topili. Oblaganje je moč izvesti v 0,8 L ali 1,6 L perforiranem bobnu za oblaganje. Naprava je opremljena s sistemom za zapisovanje procesnih spremenljivk.</t>
  </si>
  <si>
    <t xml:space="preserve">Process equipment is intended for coating of pharamaceutical tablets. Coating can ber performed with water based coating dispersions, while when low spraying rate is used also usage of organic dispersions is permitted. Coating operation can be performed in a 0,8 L or 1,6 L perfrorated drum. Equipment includes system for recording of process parameters. </t>
  </si>
  <si>
    <t>Izvedba vaj pri predemtih Industrijska farmacija (EM FAR), Farmacevtska tehnologija (S2 INF)</t>
  </si>
  <si>
    <t>Blaž Grilc, Barbara Sterle Zorec</t>
  </si>
  <si>
    <t>Janez Ilaš</t>
  </si>
  <si>
    <t>24400</t>
  </si>
  <si>
    <t>Masni spektrometer (MS)</t>
  </si>
  <si>
    <t>Mass spectrometer (MS)</t>
  </si>
  <si>
    <t>Masni spektrometer je namenjen določanju molske mase različnih spojin (sinteznih produktov, naravnih spojin, peptidov, ...).</t>
  </si>
  <si>
    <t>The mass spectrometer is designed to determine the molecular weight of the various compounds (synthetic products, natural compounds, peptides, ...).</t>
  </si>
  <si>
    <t>uporablja se od 8 do 12 ur na dan (praktično čisto vsi raziskovalci, čisto vsi doktoranti in čisto vsi diplomanti na Katedri FK in posledično tudi vsi aktivni projekti)</t>
  </si>
  <si>
    <t>Martina Gobec</t>
  </si>
  <si>
    <t>32034</t>
  </si>
  <si>
    <t>Namizni pretočni citometer</t>
  </si>
  <si>
    <t xml:space="preserve">Flow cytometer Attune NxT </t>
  </si>
  <si>
    <t xml:space="preserve">Pretočni citometer je namenjen predvsem analizi celic, kjer se lahko vrednotijo najrazličnejši imuno citološki parametri (od DNK, protienov, ipd..). </t>
  </si>
  <si>
    <t>The flow cytometer is designed for celll analysis, wher several immuno cytological parameter can be determned (DNA, proteins,…)</t>
  </si>
  <si>
    <t>raziskovalci na UL FFA, doktorandi, magistrandi in diplomandi</t>
  </si>
  <si>
    <t>P1-0420 </t>
  </si>
  <si>
    <t>P3-0298 </t>
  </si>
  <si>
    <t>Zoran Lavrič</t>
  </si>
  <si>
    <t>32037</t>
  </si>
  <si>
    <t>Sistem za elektrostatsko sukanje nanovlaken</t>
  </si>
  <si>
    <t xml:space="preserve">System for electrostatic spinning of nanofibers </t>
  </si>
  <si>
    <t>Public access to the equipment is not forseen. In any case one has to agree the details of an eventual access with its superviser which has to be present through whole agreed working time on the equipment.</t>
  </si>
  <si>
    <t xml:space="preserve">Naprava je namenjena izvedbi elektrosktatskega razprševanja mikrodelcev in nanodelcev ter za elektrostatsko sukanje nanovlaken. Naprava ima modul za kondicioniranje zraka, ki omogoča nadzor temperature (17-45°C) in relativne vlažnosti (25-75%) procesnega zraka. Med delovanjem je procesni prostor zaprt ter aktivno prezračevan, kar omogoča varno delo z organskimi topili.  Medprocesni videonadzorni sistem omogoča optimizacijo procesa elektrostatskega razprševanja, pri tem pa naprava omogoča zajem  slike in procesnih podatkov na zunanji računalnik. Možno je razprševanje skozi več šob naenkrat.  </t>
  </si>
  <si>
    <t xml:space="preserve">Process equipment is intended for electrostatic spraying of microparticles and nanoparticles as well as for electrostatic spinning of nanofibers.  The device has an air conditioning module that enables control of temperature (17-45°C) and relative humidity (25-75%) of the process air. The process chamber of the equipment is enclosed and separated form the surroundings during operation. Active ventilation of the process chamber enables safe work with organic solvents. Video monitoring system enables easy optimisation of electrostatic spraying or spinning. The equipment enables recording of video and process parameters to an externally connected copmuter. Special accessory enables spraying through multiple nozzles in parallel.     </t>
  </si>
  <si>
    <t>http://www.ffa.uni-lj.si/raziskave/raziskovalna-oprema/sistem-za-elektrostatsko-sukanje-nanovlaken</t>
  </si>
  <si>
    <t xml:space="preserve">P1-0420 </t>
  </si>
  <si>
    <t xml:space="preserve">P3-0310 </t>
  </si>
  <si>
    <t xml:space="preserve"> J7-4418</t>
  </si>
  <si>
    <t>vodja. Dr. Špela Zupančič</t>
  </si>
  <si>
    <t xml:space="preserve">Raziskovalni projekti:J4-4556, J2-3043, J3-3062 </t>
  </si>
  <si>
    <t xml:space="preserve">HPLC Liquid chromatograph </t>
  </si>
  <si>
    <t>Sistem za visokotlačno tekočinsko kromatografijo. Binarna črpalka sistema HPLC je opremljena z razplinjevalnikom in lahko tvori tlak do 600 barov pri pretoku do 5 ml / min. Vzorčevalnik z regulacijo temperature prostora za vzorce ima dva predala, pri čemer se lahko v vsakegaki vstavi dve vzorčni plošči s 54 standardnimi vialami volumna 1,5 mL. Modul za termostatiranje kolon omogoča natančen nadzor temperature kolone. Diodni detektor z žarnicami za ultravijolično in vidno svetlobo ima spremenljivo velikost vstopne reže spektrometra, ki lahko snema spektre z ločljivostjo 1024 točk, pri čemer je sposoben večkanalnega snemanja pri različnih valovnih dolžinah in tudi snemanja spektrov pri vsaki časovni točki za ustvarjanje map izoabsorbanc. Sistem se uporablja za različne naloge v farmacevtski analizi, vključno pri testih raztapljanja, določanju vsebnosti, nečistot in topnosti kakor tudi širše za določanje identitete in količine analitov v kompleksnih heterogenih vzorcih, ki se proizvajajo na Katedri za farmacevtsko tehnologijo. Sistem v splošnem služi kot orodje, ki zagotavlja analitično povratno informacijo v procesu razvoja novih farmacevtskih oblik, formulacij in procesov.</t>
  </si>
  <si>
    <t xml:space="preserve">High pressure liquid chromatography system. Binary pump of the HPLC system is equipped with degasser and is capable of generating pressures up to 600 bar at a flowrate of up to 5 mL/min. Multisampler with temperature control of sample compartment has two drawers each holding 2 sample plates with 54 standard vials of 1.5 mL volume. Column heater module provides precise temperature control of column. Diode array detector with UV and VIS lamps has a variable slit size, records spectra with resolution of 1024 point, is capable of multichannel recording at different wavelengths as well as recording spectra for each time point to generate isoabsorbance maps. The system is used for various task in pharmaceutical analysis including dissolution testing, assay, solubility determinations and more generally to determine identity and quantity of analytes in complex heterogeneous samples that are produced at the Chair of Pharmaceutical Technology and serves as a tool that provides analytical feedback in the process of developing new dosage forms, formulations and processing technologies.  </t>
  </si>
  <si>
    <t>http://www.ffa.uni-lj.si/raziskave/raziskovalna-oprema/tekocinski-kromatograf-hplc</t>
  </si>
  <si>
    <t>doktorandi, raziskave</t>
  </si>
  <si>
    <t>Zoran Lavrič, Tatjana Hrovatič, Klemen Kreft</t>
  </si>
  <si>
    <t>Pretočni citometer s sočasnim zajemanjem slike (Imaging flow cytometer)</t>
  </si>
  <si>
    <t>Imaging flow cytometer</t>
  </si>
  <si>
    <t>Naprava je namenjena analizi celic oz. majhnih delcev in prodobivanju podrobne slike velikega števila analiziranih dogodkov v relativno kratkem času. Omogoča proučevanje želenih fenotipskih lastnosti, ki smo jih predhodno označili s flourescenčnimi barvil (npr. kolokalizacija, internalizacija, diferenciacija, imedcelična interakcija). Analiziramo lahko večk kot 1000 celic na sekundo in za vsako posamezno celico hkrati dobimo do 8 slik na različnih folurescenčnih kanalih z visoko občutljivostjo. To omogoča kvantifikacijo celičnih lastnosti, kot je morfologija in jakost flourescenčne probe na, v ali med celicami (tudi v primeru redkih dogodkov in heterogenih vzorcih).</t>
  </si>
  <si>
    <t>Imaging flow cytometer provides users with the ability to gain detailed images of a large number of cells in a relatively short period of time. It enables the analysis of desired phenotypical properties, which are previousl labeled with flourescent dyes (e.g co-localization, internalization, stem cell differentiation, and cell-cell interactions).
ImageStreamX MarkII produces up to 10 high resolution images of each cell directly in flow, at rates exceeding 1,000 cells per second, and with the fluorescence sensitivity of conventional flow cytometers. These capabilities allow you to quantitate cellular morphology and the intensity and location of fluorescent probes on, in, or between cells, even in rare sub-populations and highly heterogeneous samples.</t>
  </si>
  <si>
    <t>raziskovalci na UL FFA, doktorandi, magistrandi in diplomandi; OPOMBA: aparatura je v okvari in zato v močno omjeni uporabi</t>
  </si>
  <si>
    <t>Ilija German Ilić</t>
  </si>
  <si>
    <t>Laserski difraktometer</t>
  </si>
  <si>
    <t>Laser diffractometer</t>
  </si>
  <si>
    <t>Oprema je namenjena meritvam velikosti in porazdelitve velikosti delcev okvirno v območju od 0,1 do 2000 µm. Meritve so mogoče s suho celico (disperzija trdno/plinasto) ali mokro celico (disperziji trdno/tekoče ali tekoče/tekoče), vključno z uporabo organskih topil.</t>
  </si>
  <si>
    <t>Equipment is intended for measurements of particle size and particle size distributions roughly in range of 0.1 to 2000 µm. The measurements can be done with dry cell (dispersion solid/gas) or wet cell (dispersions solid/liquid or liquid/liquid), including use of organic solvents.</t>
  </si>
  <si>
    <t>http://www.ffa.uni-lj.si/raziskave/raziskovalna-oprema/laserski-difraktometer</t>
  </si>
  <si>
    <t>Planinšek, Dreu, German Ilić, Lavrič, Dragar (vodja prof. dr. Mitja Kos)</t>
  </si>
  <si>
    <t>Ahlin Grabnar Pegi</t>
  </si>
  <si>
    <t>Fotonska korelacijska spektroskopija in laserska Dopplerjeva elektroforeza (Zetasizer Ultra)</t>
  </si>
  <si>
    <t>Photon correlation spectroscopy and laser Doppler electrophoresis (Zetasizer Ultra)</t>
  </si>
  <si>
    <t>Access to equipment must be agreed with supervisor of the equipment. Due to delicate nature of the equipment supervisor must be present through whole agreed working time on the equipment.</t>
  </si>
  <si>
    <t>Naprava Zetasizer Ultra (Malvern Panalytical) vključuje dve merilni tehniki. Fotonska korelacijska spektroskopija je metoda za določanje velikosti delcev v nanometrskem območju (0,6 nm - 6 µm). Laser Dopplerjeva elektroforeza je metoda za določevanje zeta potenciala delcev. Napravo uporabljamo za vrednotenje nanodostavnih sistemov.</t>
  </si>
  <si>
    <t>Zetasizer Nano Ultra (Malvern Panalytical) includes two measurement techniques. Photon correlation spectroscopy is a method for determination of the particle size in the nanometer range (0.6 nm - 6 μm). Laser Doppler electrophoresis is a method for the determination of the zeta potential of particles. The device is used for the characterization of nanodelivery systems.</t>
  </si>
  <si>
    <t>P. Ahlin Grabnar, P. Kocbek, A. Zvonar Pobirk, Š. Zupančič, M. Bjelošević Žiberna, B. Zorec Sterle, Č. Dragar, M. Prašnikar, K. Kirbus</t>
  </si>
  <si>
    <t>L1-3160</t>
  </si>
  <si>
    <t>Vodja: prof. dr. Iztok Grabnar</t>
  </si>
  <si>
    <t>J2-3043</t>
  </si>
  <si>
    <t>Vodja: dr. Slavko Kralj</t>
  </si>
  <si>
    <t>Vaje, diplomanti, magistranti, MR, doktoranti</t>
  </si>
  <si>
    <t>Dvovijačna naprava za iztiskanje talin (HME, Hot melt extrusion) in kontinuirano vlažno granuliranje (TSG, Twin screw granulation) s podporno opremo za dovajanje materialov, hlajenje in oblikovanje produkta</t>
  </si>
  <si>
    <t>Leistritz ZSE 12 HP-PH twin screw hot melt extruder for hot melt extrusion (HME) and twin screw granulation (TSG) with supporting equipment for material feed, cooling and processing of extrudates</t>
  </si>
  <si>
    <t>Naprava je namenjena za kontinuirano in nadzorovano dovajanje praškaste mešanice materialov v samo napravo ter kontinuirano izdelavo trdnih disperzij učinkovin v polimernem ogrodju s sledečim ohlajanjem iztiskanca na tekočem traku in odrezovanjem v delce definiranih dolžin (od 1,0 do 2,0 mm). Pretvorba naprave omogoča izvedbo procesa kontinuiranega vlažnega granuliranja praškastih materialov z  nadzorovanim dodajanjem granulacijske tekočine za nadzor razmerja kapljevine in trdnih snovi v kontinuiranem procesu granuliranja. Naprava ima osem-področni nadzor nad temperaturo procesiranih materialov, kjer je vsako področje aktivno hlajeno in ali ogrevano, za namen nadzora nad viskoznostjo mešanice materialov oz. za vzdrževanje termično pogojene stabilnosti procesiranih materialov (velja za proces iztiskanja talin in granuliranje).</t>
  </si>
  <si>
    <t>The device is capable of continuous and controlled delivery of the powder mixture of materials into the device itself and the following continuous production of solid dispersions of the active ingredients in the polymeric matrix. On exit from the die the filaments are continuous cooled on the conveyor belt and then cut into pellets of defined lengths (from 1.0 to 2.0 mm). Conversion of the device enables the process of continuous wet granulation of powder materials with controlled addition of granulation fluid to control the ratio of liquid to solids in a continuous granulation process. The device has eight-zone temperature control of the processed material, where each zone is actively cooled and or heated, for the purpose of controlling the viscosity of the material mixture, or to maintain thermally conditioned stability of the processed materials (applies to the melt extrusion and granulation process).</t>
  </si>
  <si>
    <t>http://www.ffa.uni-lj.si/raziskave/raziskovalna-oprema/dvovijacna-naprava-za-iztiskanje-talin-in-kontinuirano-vlazno-granuliranje</t>
  </si>
  <si>
    <t>Zoran Lavrič, Blaž Grilc</t>
  </si>
  <si>
    <t>UHPLC-MS/MS Tekočinski kromatrograf z masnim detektorjem vrste trojni kvadrapol/linearna ionska past, model: Agilent 1290 Infinity II / Sciex QTRAP 5500+</t>
  </si>
  <si>
    <t>UHPLC-MS/MS Liquid chromatograph coupled to mass detector triple quadrupole/linear ion trap. Agilent 1290 Infinity II / Sciex QTRAP 5500+</t>
  </si>
  <si>
    <t>Po dogovoru s skrbnikom. Zaradi specifičnosti opreme mora biti skrbnik opreme navzoč ves čas dela na opremi.</t>
  </si>
  <si>
    <t>Access to equippment must be agreed with supervisor of the equipment. Due to delicate nature of the equipment supervisor must be present through whole ageed working time on the equipment.</t>
  </si>
  <si>
    <t xml:space="preserve">Aparat je namenjen merjenju zdravilnih učinkovin, njihovih metabolitov in transformacijskih produktov v kompleksnih bioloških in okoljskih vzorcih. </t>
  </si>
  <si>
    <t>Analysis of drugs, their metabolites and transformation products in complex biological and environmental samples.</t>
  </si>
  <si>
    <t>http://www.ffa.uni-lj.si/raziskave/raziskovalna-oprema/tekocinski-kromatograf-z-masnim-detektorjem</t>
  </si>
  <si>
    <t>J7-4635  </t>
  </si>
  <si>
    <t>N1-0363</t>
  </si>
  <si>
    <t>izvajanje pedagoškega procesa (Vaje S2LBM Metabolomika</t>
  </si>
  <si>
    <t>Stane Pajk</t>
  </si>
  <si>
    <t>UHPLC z DAD in CAD detektorjem</t>
  </si>
  <si>
    <t>UHPLC system coupled to DAD and CAD detector</t>
  </si>
  <si>
    <t xml:space="preserve">Oprema je namenjena 2D kromatografija, kromatograf je  sklopljen z DAD in CAD, z možnostjo sklopitve z masnim detektorjem (Orbitrap). </t>
  </si>
  <si>
    <t xml:space="preserve">Equipement is capable of 2D chromathography and is coupled with DAD and CAD and potentially with mass detector. </t>
  </si>
  <si>
    <t>http://www.ffa.uni-lj.si/raziskave/raziskovalna-oprema/uhplc-z-dad-in-cad-detektorjem</t>
  </si>
  <si>
    <t>Stane Pajk, Janez Ilaš</t>
  </si>
  <si>
    <t>J3-3079</t>
  </si>
  <si>
    <t xml:space="preserve">J1-50038 </t>
  </si>
  <si>
    <t>Magistrska naloga</t>
  </si>
  <si>
    <t>Luka Joveski, Tjaša Javornik, Sara Gabrovec, Lucija Dražil</t>
  </si>
  <si>
    <t>Delo v sklopu doktorske disertacije</t>
  </si>
  <si>
    <t>Blaž Lebar, Tinkara Lekić</t>
  </si>
  <si>
    <t>Integrirani sistem konfokalnega Ramanskega mikroskopa in mikroskopa na atomsko silo XploRA PLUS-OmegaScope</t>
  </si>
  <si>
    <t>Integrirani sistem konfokalnega Ramanskega mikroskopa in mikroskopa na atomsko silo omogoča izvajanje različnih načinov mikroskopske analize vzorca. Konfokalni mikroskop omogoča opazovanje in zajem vidne mikroskopske slike. Vira laserske svetlobe (532 nm in 785 nm), pripadajoči optični elementi in detektor povratno sipane Raman svetlobe omogočajo točkovne meritve lastnosti na principu Raman spektroskopije in fotoluminiscenčne spektroskopije v dveh in treh dimenzijah, kar omogoča mikroskopsko Ramansko mapiranje površine in volumna vzorcev na zraku (površine in prerezi razsutih prostih delcev, granul, pelet, tablet, kapsul, filmov, laminatov, ekstrudatov, itd.) ter v tekočem mediju (vlakna, delci, celice, tkiva, itd.).</t>
  </si>
  <si>
    <t>The integrated system of the confocal Raman microscope and the atomic force microscope allows various methods of microscopic analysis of the sample to be performed. The confocal microscope enables the observation and capture of a visible microscopic image. Laser light sources (532 nm and 785 nm), associated optical elements and Raman backscatter detector enable point measurements of properties on the principle of Raman spectroscopy and photoluminescent spectroscopy in two and three dimensions, which allows microscopic Raman mapping of the surface and volume of the sample surface and cross-sections of bulk free particles, granules, pellets, tablets, capsules, films, laminates, extrudates, etc.) and in a liquid medium (fibers, particles, cells, tissues, etc.).</t>
  </si>
  <si>
    <t>15750</t>
  </si>
  <si>
    <t>http://www.ffa.uni-lj.si/raziskave/raziskovalna-oprema/integrirani-sistem-konfokalnega-ramanskega-mikroskopa-in-mikroskopa-na-atomsko-silo-xplora-plus-omegascope</t>
  </si>
  <si>
    <t xml:space="preserve">Zoran  Lavrič, Blaž Grilc, Mercedes Vitek, Nina Katarina Grilc, Ana Baumgartner </t>
  </si>
  <si>
    <t>Horizon-HLTH-2021 REMEDI4ALL</t>
  </si>
  <si>
    <t>Blaž Grilc</t>
  </si>
  <si>
    <t>Robert Roškar</t>
  </si>
  <si>
    <t>Večstopenjski LC/MS sistem - tekočinski kromatograf sklopljen z visoko-resolucijskim masnim detektorjem</t>
  </si>
  <si>
    <t>Multistage LC/MS system</t>
  </si>
  <si>
    <t>https://www.ffa.uni-lj.si/raziskave/raziskovalna-oprema/tekocinski-kromatograf-sklopljen-z-visoko-resolucijskim-masnim-detektorjem-na-cas-preleta</t>
  </si>
  <si>
    <t xml:space="preserve">P1-0189      J7-4418       L1-3160 </t>
  </si>
  <si>
    <t>Dunja Urbančič</t>
  </si>
  <si>
    <t>HPLC - Tekočinski kromatograf visoke ločljivosti</t>
  </si>
  <si>
    <t xml:space="preserve">HPLC - High performance liquid chromatograph </t>
  </si>
  <si>
    <t>Oprema je dostopna na Fakulteti za farmacijo, Aškerčeva 7, 1000 Ljubljana. Eventualni dostop po dogovoru s skrbnikom. Zaradi specifičnosti opreme mora biti skrbnik opreme navzoč ves čas dela na opremi.</t>
  </si>
  <si>
    <t>The equipment is available at the Faculty of Pharmacy, Aškerčeva 7, 1000 Ljubljana. Access is possible by arrangement with the caretaker. Due to the specificity of the equipment, the caretaker must be present at all times during work on the equipment.</t>
  </si>
  <si>
    <t xml:space="preserve"> monitoring zdravilnih učinkovin tekom zdravljenja, merjenje aktivnosti encimov, detekcija preko DAD in FLD detektorjev, termostatiran sistem, kvarterna črpalka</t>
  </si>
  <si>
    <t>therapeutic drug monitoring, measuring enzyme activity, detection using DAD and FLD detectors, thermostated system, quaternary pump</t>
  </si>
  <si>
    <t>Zaradi specifičnosti opreme mora biti skrbnik opreme navzoč ves čas dela na opremi.</t>
  </si>
  <si>
    <t>http://www.ffa.uni-lj.si/fakulteta/organiziranost/infrastrukturni-center/eatris-slovenija</t>
  </si>
  <si>
    <t>35, 70</t>
  </si>
  <si>
    <t>P-0208</t>
  </si>
  <si>
    <t>IC EATRIS</t>
  </si>
  <si>
    <t>Jaka Klemen</t>
  </si>
  <si>
    <t>Nika Biškup</t>
  </si>
  <si>
    <t>Večmodularni čitalec mikrotitrskih plošč</t>
  </si>
  <si>
    <t xml:space="preserve">Naprava je namenjena zajemanju signala absorbance, flourescence, časovno odvisne fluorescence, polarizacije fluorescence ali luminiscence na mikrotitrskih ploščah različnih dimenzij (vsaj do velikosti 384 vdolbinic). Omogoča učinkovito zajemanje podatkov ter njihovo obdelavo in je zaradi konfiguracije uporabna na številnih področjih (spektrofotometrija, fluorimetrija, encimska kinetika, celična biologija, …).
</t>
  </si>
  <si>
    <t xml:space="preserve">The device is designed to capture the signal of absorbance, fluorescence, time-dependent fluorescence, fluorescence polarization or luminescence on microtiter plates of various dimensions (at least up to the size of 384 wells). It enables efficient data collection and processing. It is useful in many fields (spectrophotometry, fluorimetry, enzyme kinetics, cell biology,…) due to its configuration.
</t>
  </si>
  <si>
    <t>0787-002</t>
  </si>
  <si>
    <t>24400 </t>
  </si>
  <si>
    <t>Bioslojni interferometer (Bio-Layer Interferometry - BLI)</t>
  </si>
  <si>
    <t>Bio-Layer Interferometry - BLI</t>
  </si>
  <si>
    <t>The equipment is available at the Faculty of Pharmacy, Aškerčeva 7, 1000 Ljubljana. Possible access by agreement with the administrator. Due to the specificity of the equipment, the equipment administrator must be present at all times when working on the equipment.</t>
  </si>
  <si>
    <t>BLI Octet R4 (Sartorius) omogoča analizo molekulskih interakcij v realnem času brez označevanja interakcijskih partnerjev. Sistem omogoča 4-kanalno spremljanje interakcij (afinitete vezave in kinetike) med molekulami, večjimi od 150 Da, ter določanje koncentracije bioloških molekul (npr. proteinov, peptidov, DNA, RNA ipd.) v kompleksnih vzorcih. Delo poteka v mikrotitrskih ploščicah s 96 vdolbinicami (zahteva po vsaj 180 μL vzorca) pri temperaturi med 15 in 40 °C. Dostopni so biosenzorji za različne načine imobilizacije enega od interakcijskih partnerjev (npr. kovalentna vezava prek aminskih skupin liganda, protein A za vezavo IgG, Ni-NTA za vezavo proteinov, označenih s heksahistidinskim zaporedjem (His-tag) idr.).</t>
  </si>
  <si>
    <t>BLI Octet R4 (Sartorius) enables the analysis of molecular interactions in real time without labelling the interaction partners. The system enables 4-channel monitoring of interactions (binding affinity and kinetics) between molecules larger than 150 Da, as well as determination of the concentration of biological molecules (e.g. proteins, peptides, DNA, RNA, etc.) in complex samples. The work is carried out in microtiter plates with 96 wells (requires at least 180 μL of sample) at a temperature between 15 and 40 °C. Biosensors are available for various methods of immobilization of one of the interaction partners (e.g. covalent binding via amine groups of the ligand, protein A for binding IgG, Ni-NTA for binding proteins marked with a hexahistidine sequence (His-tag), etc.).</t>
  </si>
  <si>
    <t>https://www.ffa.uni-lj.si/raziskave/raziskovalna-oprema/bioslojni-interferometer-(bio-layer-interferometry---bli)-model-octet-r4</t>
  </si>
  <si>
    <t>Ana Jug MR in programska skupina; Klemen Gnidovec, Katedra FB</t>
  </si>
  <si>
    <t>28861 </t>
  </si>
  <si>
    <t>UHPLC sistem sklopljen z masnim detektorjem (UHPLC-MS)</t>
  </si>
  <si>
    <t>UHPLC system coupled to mass detector (UHPLC-MS)</t>
  </si>
  <si>
    <t>The equipment can be found at the Faculty of Pharmacy, located at Aškerčeva 7, 1000 Ljubljana. Access is possible upon agreement with the equipment's caretaker. Given the specialized nature of the equipment, it is required that the caretaker be present throughout the duration of its use.</t>
  </si>
  <si>
    <t>Sistem tekočinske kromatografije sklopljene z masno spektrometrijo (LC-MS) je zasnovan posebej za kvalitativne in kvantitativne ocene majhnih molekul, prisotnih v različnih vrstah vzorcev. Analite najprej loči tekočinski kromatograf ultra visoke ločljivosti (UHPLC). Dobavljen sistem omogoča zelo visoke tlake, kar olajša uporabo visoko učinkovitih kolon, ki bistveno izboljšajo kakovost ločevanja analitov. Po separaciji analite vodimo do masnega spektrometra (MS). Masni spektrometer, uporabljen v tem sistemu, je tipa trojnega kvadrupola, ki slovi po izjemni občutljivosti, selektivnosti in robustnosti. Z njim lahko spremljamo napredek kemijskih sintez, lahko služi kot zanesljivo orodje za potrjevanje istovetnosti spojin in določanje koncentracije specifičnih spojin v zahtevnih matrikah, kot so celice, plazma in kri.</t>
  </si>
  <si>
    <t>The liquid chromatography-mass spectrometry (LC-MS) system is specifically designed for the qualitative and quantitative assessments of small molecules present in various types of samples. Analytes are first separated using an ultra-high performance liquid chromatograph (UHPLC). The provided system supports very high pressures, which facilitates the use of highly efficient columns that significantly improve the quality of analyte separation. After separation, the analytes are directed to the mass spectrometer (MS). The mass spectrometer used in this system is of the triple quadrupole type, renowned for its exceptional sensitivity, selectivity, and robustness. It allows monitoring the progress of chemical syntheses, for confirming the identity of compounds and determining the concentration of specific compounds in challenging matrices such as cells, plasma, and blood.</t>
  </si>
  <si>
    <t>https://www.ffa.uni-lj.si/raziskave/raziskovalna-oprema/uhplc-sistem-sklopljen-z-masnim-detektorjem-(uhplc-ms)</t>
  </si>
  <si>
    <t>Projekt FFA RA/104-2020</t>
  </si>
  <si>
    <t xml:space="preserve">Magistrska naloga </t>
  </si>
  <si>
    <t>Natalija Papež, Eva Kumperger, 
Teja Saksida</t>
  </si>
  <si>
    <t>Anja Pišlar</t>
  </si>
  <si>
    <t>Pretočni citometer, s štirimi "solid state" laserji (vijoličnim, modrim, rdeèim in rumenim) z možnostjo avtomatskega zajemanja vzorcev</t>
  </si>
  <si>
    <t>Flow cytometer with four solid state lasers with automatic sampler</t>
  </si>
  <si>
    <t>Oprema je dostopna na Univerzi v Ljubljani, Fakulteti za farmacijo, Aškerčeva 7, 1000 Ljubljana. Dostop je možen po dogovoru s skrbnikom. Zaradi specifičnosti opreme mora biti skrbnik opreme navzoč ves čas dela na opremi.</t>
  </si>
  <si>
    <t>Equipment is available at the University of Ljubljana, Faculty of Pharmacy, Aškerčeva 7, 1000 Ljubljana. Access to equipment must be agreed with supervisor of the equipment. Due to delicate nature of the equipment supervisor must be present through whole agreed working time on the equipment.</t>
  </si>
  <si>
    <t xml:space="preserve">Pretočni citometer Attune NxT je sestavljen iz celice (črpalke) za injiciranje vzorcev, optičnega sistema s “solid state flat top” diodnimi laserji, elektronike s pripadajočim programskim paketom in dela za shranjevanje delovnih tekočin in odpadnih reagentov. Attune NxT je majhen aparat dimenzij 40 cm x 58 cm x 43 cm, je enostaven za uporabo in vzdrževanje in zanj zadostujejo normalni laboratorijski pogoji. Sistem je nadgrajen z enoto za avtomatski odvzem vzorca CytKick Max Autosampler. Ta omogoča hitro obdelavo več vzorcev s samodejno analizo vzorcev iz plošč s 96-imi in 384-imi vdolbinicami (standardne in »deep well« plošče), kot tudi odvzem vzorcev iz plošč z dimenzijami po meri in stojal za mikrocentrifugirke volumna 1,5 ali 2,0 mL. Vključuje »boost mode«, ki omogoča hitrejšo obdelavo vzorcev. Poleg tega z uporabo posebnih stojal za plošče in mikrocentrifugirke omogoča pasivno hlajenje vzorcev. </t>
  </si>
  <si>
    <t>Attune NxT flow cytometer consists of a cell (pump) for sample injection, an optical system with "solid state flat top" diode lasers, electronics with an associated software package, and a part for storing working fluids and waste reagents. Attune NxT is a small device with dimensions of 40 cm x 58 cm x 43 cm, it is easy to use and maintain, and it is sufficient for normal laboratory conditions. The system is upgraded with an automatic sample collection unit CytKick Max Autosampler. This enables rapid processing of multiple samples by automatically analyzing samples from 96-well and 384-well plates (standard and deep-well plates), as well as sampling from custom-sized plates and 1.5 or 2 microcentrifuge tubes. It includes a "boost mode" that enables faster sample processing. In addition, by using special plate racks and a microcentrifuge, it enables passive cooling of samples.</t>
  </si>
  <si>
    <t>https://www.ffa.uni-lj.si/raziskave/raziskovalna-oprema/pretocni-citometer-attune-nxt-z-enoto-za-avtomatski-odvzem-vzorca-cytkick-max</t>
  </si>
  <si>
    <t>11. Raziskovalna oprema za celične kulture</t>
  </si>
  <si>
    <t>Selena Horvat, Anja Pišlar</t>
  </si>
  <si>
    <t>P3-0124 </t>
  </si>
  <si>
    <t>Jaka Rotman Primec</t>
  </si>
  <si>
    <t>Živa Zajec</t>
  </si>
  <si>
    <t>I0-E011 </t>
  </si>
  <si>
    <t>0787-001</t>
  </si>
  <si>
    <t>Difuzijske celice za vrednotenje sprošèanja in dermalne absorpcije z avtomatiziranim sistemom vzorèenja (ti. Phoenix t sistem suhe toplote)</t>
  </si>
  <si>
    <t>Diffusion cells for release and dermal absorption evaluation with an automated sampling system (i.e. Phoenix dry heat system)</t>
  </si>
  <si>
    <t>Difuzijske celice za vrednotenje sproščanja in dermalne absorpcije z avtomatiziranim sistemom vzorčenja (ti. Phoenix sistem suhe toplote) omogočajo ponovljivo in robustno vrednotenje sproščanja in permeabilnosti oz. dermalne absorpcije z uporabo umetnih ali naravnih membran za (trans)dermalne sistemov s širokim razponom viskoznosti. Naprava je bila na Fakulteto za farmacijo dostavljena 24.10. 2023 in instalacija uspešno zaključena 25. 10. 2023. Napredno izobraževanje uporabe aparature je bilo izvedeno 26. 10. 2023. Od takrat dalje aparaturo uporabljamo raziskovalci programske skupine P1-0189, ki smo del Katedre za farmacevtsko tehnologijo na Fakulteti za farmacijo, Univerzi v Ljubljani, po povpraševanje pa bo na voljo tudi raziskovalcem iz drugih programskih skupin oz. slovenskih raziskovalnih institucij. Pridobljena raziskovalna oprema zagotavlja homogeno koncentracijo sproščene spojine v celotnem receptorskem mediju in tako točne in ponovljive rezultate, avtomatiziran odvzem receptorske tekočine pa omogoča časovno bolj prilagodljivo izvedbo eksperimentov in s tem lažje in hitrejše raziskovanje.</t>
  </si>
  <si>
    <t>Difuzijske celice z avtomatiziranim sistemom vzorčenja omogočajo testiranje sproščanja (IVRT; in vitro release test) in permeabilnosti (IVPT; in vitro permeation test) v okviru razvoja, vrednotenja ali potrjevanja terapevtske ekvivalence (trans)dermalnih formulacij s širokim razponom viskoznosti.</t>
  </si>
  <si>
    <t>Diffusion cells with an automated sampling system enable release (IVRT; in vitro release test) and permeability (IVPT; in vitro permeation test) testing in the context of development and characterization or therapeutic equivalence evaluation of (trans)dermal formulations exhibiting a wide range of viscosities.</t>
  </si>
  <si>
    <t>https://www.ffa.uni-lj.si/raziskave/raziskovalna-oprema/difuzijske-celice-za-vrednotenje-sprozanja-in-dermalne-absorpcije-z-avtomatiziranim-sistemom-vzorcenja-in-na-osnovi-sistema-suhe-toplote</t>
  </si>
  <si>
    <t>raziskovalci na UL FFA, doktorandi</t>
  </si>
  <si>
    <t>Simon Žakelj</t>
  </si>
  <si>
    <t>Tekočinski kromatograf visoke ločljivosti za biofarmacevtsko in fizikalno-kemijsko karakterizacijo</t>
  </si>
  <si>
    <t>High Performance Liquid Chromatograph for Biopharmaceutical and Physico-chemical characterisation</t>
  </si>
  <si>
    <t>Aparat je namenjen separaciji kompleksnih kombinacij topljencev v tekočih vzorcih pri pritiskih vsaj do 600 bar. Za potrebe fizikalno kemijske karakterizacije učinkovin in spojin v razvoju mobilno fazo sestavlja pri visokem pritisku s štirimi črpalnimi glavami in omogoča izbor med desetimi točili vsaj za eno od črpalnih glav. Termostatirani avtomatski vzorčevalnik omogoča delo z mikrotitrskimi ploščami in pladnji za viale. Omogoča uporabo in avtomatizirano preklapljanje med različnimi termostatiranimi kromatografskimi kolonami s kombinacijo dveh UV-Vis detektorjev pa zagotavlja razširitev uporabnega območja (linearnosti) posamične metode.</t>
  </si>
  <si>
    <t>The instrument is intended for the separation of complex combinations of solutes in liquid samples at pressures of at least up to 600 bar. For the purpose of physicochemical characterization of active substances and compounds in development, the mobile phase is composed at high pressure using four pump heads and allows selection between at least ten solvents for one of the pump heads. The thermostatted autosampler enables work with microtiter plates and vial trays. It allows the use and automated switching between different thermostatted chromatographic columns, while the combination of two UV-Vis detectors ensures an extension of the useful range (linearity) of individual methods.</t>
  </si>
  <si>
    <t>https://www.ffa.uni-lj.si/raziskave/raziskovalna-oprema/</t>
  </si>
  <si>
    <t>Raziskovalci programa</t>
  </si>
  <si>
    <t>Doktorandi</t>
  </si>
  <si>
    <t>Liquid Chromatograph</t>
  </si>
  <si>
    <t>Aparat je namenjen separaciji kompleksnih kombinacij topljencev v tekočih vzorcih pri pritiskih vsaj do 600 bar. Mobilno fazo sestavlja pri visokem pritisku z dvema črpalnima glavama. Termostatirani avtomatski vzorčevalnik omogoča delo z mikrotitrskimi ploščami in pladnji za viale. UV-Vis detektor z nizom diod omogoča sočasno merjenje kromatogramov in UV-Vis spektrov.</t>
  </si>
  <si>
    <t>The instrument is intended for the separation of complex combinations of solutes in liquid samples at pressures of at least up to 600 bar. The mobile phase is composed at high pressure using two pump heads. The thermostatted autosampler enables work with microtiter plates and vial trays. The diode array UV-Vis detector allows simultaneous measurement of chromatograms and UV-Vis spectra.</t>
  </si>
  <si>
    <t>Raziskovalci programa + doktorandi</t>
  </si>
  <si>
    <t>Bojan Doljak</t>
  </si>
  <si>
    <t xml:space="preserve">Več-modularni čitalec mikrotitrskih ploščic - absorbanca, fluorescenca, luminiscenca </t>
  </si>
  <si>
    <t>Multimode microtiter plate reader - absorbance, fluorescence, luminescence</t>
  </si>
  <si>
    <t>Oprema je dostopna na Fakulteti za farmacijo, Aškerčeva 7, 1000 Ljubljana. Eventualni dostop po dogovoru s skrbnikom. Samostojna uporaba opreme je mogoča po predhodnem usposabljanju.</t>
  </si>
  <si>
    <t>The equipment can be found at the Faculty of Pharmacy, located at Aškerčeva 7, 1000 Ljubljana. Access is possible upon agreement with the equipment's caretaker. 
Independent use of the equipment is possible after prior training.</t>
  </si>
  <si>
    <t>Aparat je namenjen kvantifikaciji bioloških molekul (zlasti proteinov in nukleinskih kislin) ter različnim imunokemijskim (kvantifikacija specifičnih komponent v (kompleksnih) vzorcih), encimskim (zaviranje encimske aktivnosti, ocena specifičnosti) in celičnim testom (npr. spremljanje metabolične aktivnosti, oceni citotoksičnosti snovi oz. celične viabilnosti). Večmodularnost (merjenje absorbance, fluorescence (vključno s časovno odvisno fluorescenco) in luminiscence) omogoča zelo širok nabor aplikacij.</t>
  </si>
  <si>
    <t>The device is intended for the quantification of biological molecules (especially proteins and nucleic acids) and various immunochemical (quantification of specific components in (complex) samples), enzymatic (inhibition of enzyme activity, assessment of specificity) and cellular assays (e.g. monitoring of metabolic activity, assessment of substances' cytotoxicity or cell viability). Multimodality (measurement of absorbance, fluorescence (including time-dependent fluorescence) and luminescence) enables a very wide range of applications.</t>
  </si>
  <si>
    <t>SEP: 2,4 
OKT: 6,8 
NOV: 11,9 
DEC: 20,0 
40,1</t>
  </si>
  <si>
    <t>Anja Pišlar,
Selena Horvat</t>
  </si>
  <si>
    <t>1,2 
4,0 
3,8
10,6</t>
  </si>
  <si>
    <t>Črt Dragar,
Klemen Gnidovec</t>
  </si>
  <si>
    <t>1,2 
2,8 
8,1
5,6</t>
  </si>
  <si>
    <t>Armando Tratenšek,
Mercedes Vitek</t>
  </si>
  <si>
    <t xml:space="preserve">0
0
0
3,8 </t>
  </si>
  <si>
    <t>Sistem za preparativno kromatografijo sklopljen z masnim detektorjem</t>
  </si>
  <si>
    <t>Preparative chromatography system coupled to a mass detector and ELSD detector</t>
  </si>
  <si>
    <t>Aparat služi za separacijo kompleksnih zmesi vzorcev analitov (od 5 mg do več gramov), detekcija le-teh pa je možna z različnimi detektorji (UV-Vis, ELSD, masna spektrometrija).</t>
  </si>
  <si>
    <t>The apparatus is used to separate complex mixtures of analyte samples (ranging from 5 mg to several grams) and enables their detection with various detectors, including UV-Vis, ELSD, and mass spectrometry</t>
  </si>
  <si>
    <t>Knez, Meden, Ilaš Purić, Jug</t>
  </si>
  <si>
    <t>Alenka Zvonar Pobirk</t>
  </si>
  <si>
    <t>Naprava za napredno vrednotenje teksture farmacevtskih vzorcev</t>
  </si>
  <si>
    <t>Device of advanced pharmaceutical texture analysis</t>
  </si>
  <si>
    <t>Naprava za napredno vrednotenje teksture farmacevtskih vzorcev omogoča enostavno prilagajanje konfiguracije z namenom vpetja in analize teksture heterogenih farmacevtskih vzorcev s specifičnimi geometrijskimi lastnostmi (npr. trdnih sistemov za (per)oralno in parenteralno aplikacijo, kot so praški, zrnca, pelete in tablete, kapsule, liofilizati in implantati, različnih filmov in obližev, poltrdnih sistemov in viskoznih tekočin, pa tudi filamentov, različnih tkiv in različnih materialov za farmacevtsko ovojnino). Aparatura med drugim omogoča vrednotenje reoloških lastnosti praškov, natezne trdnosti, togosti, žilavosti, elastičnosti, adhezije, mukoadhezije, jakosti gela in nabrekanja delcev, razmaznosti in iztisljivosti poltrdnih formulacij, raztegljivosti filmov in vlaken, pri čemer omogoča nadzor nad temperaturo kakor tudi zapis video signala sprememb vzorca med meritvijo. Pri testih iztiskanja (iz injekcijskih brizg, tub, vrečk) omogoča tudi določitev masnega pretoka v odvisnosti od sile iztiskanja. Zajeti parametri (sila, premik, video zapis, masa) so sinhronizirani in omogočajo medsebojno primerjavo in analizo.</t>
  </si>
  <si>
    <t>The device for pharmaceutical texture analysis enables adaptable configuration to assess mechanical and rheological properties of pharmaceutical samples (solid dosage forms for oral and parenteral administration, polymeric films, transdermal patches, semi-solid systems, viscous liquids, filaments, biological tissues, packaging materials). It facilitates comprehensive evaluation of rheological and mechanical attributes (powder flow, tensile strength, stiffness, toughness, elasticity, adhesion, mucoadhesion, gel strength, particle swelling, spreadability, and extrudability testing, as well as the elongation and mechanical integrity of films and fibers). For extrusion testing (from syringes) it determines mass flow rate based on applied force. Synchronized acquisition of force, displacement, video, and mass allows precise analysis and material characterization under controlled conditions.</t>
  </si>
  <si>
    <t>25-30</t>
  </si>
  <si>
    <t xml:space="preserve">Doktorandi, zaposleni na UL FFA; faziskovalce z dr. na raziskovalnem programu, magistrandi in diplomandi, tehnični sodelavci </t>
  </si>
  <si>
    <t>Avtomatiziran visoko-zmogljiv sistem za fenotipsko analizo celic (Sistem za celično barvanje)</t>
  </si>
  <si>
    <t>Automated high-conent analysis system for phenotypic analysis of cells (Cell painting system)</t>
  </si>
  <si>
    <t>Avtomatiziran visoko-zmogljivi sistem za konfokalno zajemanje in analizo slik ("high-content analysis system") omogoča pridobivanje fiziološko relevantnih informacij v obliki slik za zahtevnejša testiranja bioloških sistemov. Sistem vsebuje ustrezne vire svetlobe, emisijske filtre in programsko opremo. Omogoča hiter konfokalni zajem slik ter pridobivanje in analizo večje količine slik fiksiranih in živih celic na 2D in 3D nivoju. Njegova uporaba bo namenjena celičnemu slikanju, ugotavljanju celičnega cikla, apoptoze, avtofagije in diferenciacije celic, testiranju citotoksičnosti spojin, preliminarni analizi signalnih poti ipd.</t>
  </si>
  <si>
    <t>The Operetta CLS high-content analysis system offers an advanced platform for acquiring physiologically relevant image data, ideal for complex biological testing. Designed to facilitate confocal and non-confocal imaging, the system supports high-throughput and high-content analysis. Key applications include: imaging in 2D and 3D; analysis of the cell cycle, apoptosis, autophagy, and cell differentiation; cytotoxicity testing of compounds; preliminary analysis of signalling pathways. The system’s robust capabilities ensure precise imaging for both fixed and live cells, providing valuable insights for research and development.</t>
  </si>
  <si>
    <t>Dunja Urbančič
Gordana Gosheva</t>
  </si>
  <si>
    <t>Lara Smrdel</t>
  </si>
  <si>
    <t>J3-50116 </t>
  </si>
  <si>
    <t xml:space="preserve">Konfokalni mikroskop z laserskim skeniranjem  s štirimi laserji in z visoko občutljivimi detektorji GaAsP </t>
  </si>
  <si>
    <t>Confocal laser scanning microscope with four lasers and high-sensitivity GaAsP detectors</t>
  </si>
  <si>
    <t>Aparat služi za občutljivo slikovno analizo celičnih karakteristik in posameznih makromolekul.</t>
  </si>
  <si>
    <t xml:space="preserve">The device is used for sensitive imaging analysis of cellular characteristics and individual macromolecules. </t>
  </si>
  <si>
    <t>Fakulteta za gradbeništvo in geodezijo</t>
  </si>
  <si>
    <t>P2-0185</t>
  </si>
  <si>
    <t>Franc Čepon, prof. dr. Violeta Bokan Bosiljkov</t>
  </si>
  <si>
    <t>17449, 10379</t>
  </si>
  <si>
    <t>ConTec VISKOMETER 5 Z OSTALO OPREMO</t>
  </si>
  <si>
    <t>ConTec Viscometer 5 with additional equipment</t>
  </si>
  <si>
    <t>Oprema je dostopna za preiskave zunanjih naročnikov ob predhodnem dogovoru. Preiskave opravi operater UL FGG. Oprema je na voljo v terminih, ko na njej ne poteka pedagoška in raziskovalna dejavnost UL FGG.</t>
  </si>
  <si>
    <t>Equipment is available for external clients by prior arrangement. Tests are performed by UL FGG operator. Equipment is available  when it is not needed in the teaching and research activities of UL FGG.</t>
  </si>
  <si>
    <t>ConTec Viscometer 5 je koaksialen cilindrični viskometer za suspenzije z grobimi delci, ki je primeren za merjenje reoloških lastnosti cementne paste, malte in betona s posedom 120 mm ali več.</t>
  </si>
  <si>
    <t>The ConTec-Viscometer 5 is a coaxial cylinder viscometer for course particle suspension that is suitable to measure the rheological properties of cement paste, mortar and concrete with about 120mm slump or higher.</t>
  </si>
  <si>
    <t>http://www3.fgg.uni-lj.si/</t>
  </si>
  <si>
    <t xml:space="preserve">P2-0185 </t>
  </si>
  <si>
    <t>Violeta Bokan Bosiljkov</t>
  </si>
  <si>
    <t>Franci Čepon</t>
  </si>
  <si>
    <t>P2-0227</t>
  </si>
  <si>
    <t>prof. dr. Bojan Stopar</t>
  </si>
  <si>
    <t>GNSS VIVA SMARTPOLE EDU SET Z DOD.</t>
  </si>
  <si>
    <t>GNSS RECEIVER + TACHEOMETER (SMARTPOLE)</t>
  </si>
  <si>
    <t>Oprema je dostopna zunanjim naročnikom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</si>
  <si>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Equipment is available for external clients by prior arrangement at least 14 days in advance. Support by UL FGG operator is required. Equipment is available when it is not needed in the teaching and research activities of UL FGG. Use of licensed SW for data manipulation is not included.</t>
  </si>
  <si>
    <t>Instrument za visokonatančne GNSS meritve v geodeziji. Omogoča tudi hkratno izvedbo GNSS in klasičnih terestričnih geodetskih meritev v realnem času. Uporaba licenčne programske oprema za obdelavo podatkov meritev ni vključena</t>
  </si>
  <si>
    <t>Instrument for high precision GNSS measurements in geodesy. It also allows the simultaneous performance of GNSS and conventional terrestrial geodetic measurements in real time. Use of licensed software for post-processing asurement data is not included.</t>
  </si>
  <si>
    <t>Albin Mencin</t>
  </si>
  <si>
    <t>Instrument for high precision GNSS measurements in geodesy. It also allows the simultaneous performance of GNSS and conventional terrestrial geodetic measurements in real time. Use of licensed software for post.processing asurement data is not included.</t>
  </si>
  <si>
    <t>P2-0158</t>
  </si>
  <si>
    <t>izr. prof. dr. Primož Može</t>
  </si>
  <si>
    <t>HIDRAVLIČNA OPREMA PREIZKUŠEVALIŠČA 3000</t>
  </si>
  <si>
    <t>HYDRAULIC TEST EQUIPMENT</t>
  </si>
  <si>
    <t>Equipment is available for external clients by prior arrangement. Tests are performed by UL FGG operator. Equipment is available  when it is not needed in the teaching and research activities of UL FGG.</t>
  </si>
  <si>
    <t>Računalniško voden hidravlični bat kapacitete 3000 kN in pripadajoča okvirna konstrukcija in strižna stena omogočata izvedbo različni testov kot so: upogibni test, tlačni test, strižni test. Z batom lahko obremenjujemo le v eni smeri z največjo hitrostjo obremenjevanja 0.3 mm/s. Dolžina hoda je omejena na 300 mm</t>
  </si>
  <si>
    <t>Computer controlled hydraulic piston with capacity of 3000 kN with associated frame construction and shear wall allows the excecution of various tests such as: bending test, pressure test, shear test. The load can be applied only in one direction and the speed of the load application is limited to 0.3 mm/s. The stroke is limited to 300 mm.</t>
  </si>
  <si>
    <t>HIDRAVLIČNI BAT</t>
  </si>
  <si>
    <t>HYDRAULIC ACTUATOR</t>
  </si>
  <si>
    <t>Hidravlični dinamični bat kapacitete +-250 kN in hodom +- 200 mm se uporablja za izvedbo strižnih, upogibnih in tlačno/nateznih testov. Tipični primeri testov, ki jih izvajamo z uporabo takšnih batov so: strižni test sten, upogbni test nosilcev, itd.</t>
  </si>
  <si>
    <t>Zwick servohydraulic testing actuator with test load +-250 kN and stroke of +-250 mm. The actuator can be used for different applications. Typically it is used to perform shear test on wals, flexural test of beams, etc.</t>
  </si>
  <si>
    <t>P2-0180</t>
  </si>
  <si>
    <t>znan. sod. dr. Andrej Vidmar</t>
  </si>
  <si>
    <t>IZOKINETIČNI VZORČEVALNIK KONCENTRACIJE</t>
  </si>
  <si>
    <t>Sampler Manning VST</t>
  </si>
  <si>
    <t>Oprema je dostopna za preiskave zunanjih naročnikov ob predhodnem dogovoru. Preiskave opravi operater UL FGG. Oprema je na voljo v terminih, ko na njej ne poteka pedagoška in raziskovalna dejavnost UL FGG. Kritje stroškov amortizacije, pogona in tehnične podpore.</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</si>
  <si>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t>
  </si>
  <si>
    <t>Izokinetično vzorčevanje odpadne ali rečne vode.</t>
  </si>
  <si>
    <t>Isokinetic sampling of sewage water or river water.</t>
  </si>
  <si>
    <t>doc. dr. Sabina Kolbl Repinc</t>
  </si>
  <si>
    <t>LASERSKI GRANULOMETER ANALYETTE</t>
  </si>
  <si>
    <t>FRITSCH Laser Granulometer Analysette</t>
  </si>
  <si>
    <t>Laboratorijsko določanje zrnavostne sestave.</t>
  </si>
  <si>
    <t>Grain-size distribution determination in a lab.</t>
  </si>
  <si>
    <t>V4-24026 </t>
  </si>
  <si>
    <t>Kolbl Repinc</t>
  </si>
  <si>
    <t>J7-50152</t>
  </si>
  <si>
    <t>MERILEC PROFILNI DOPPLER PRET,HITROSTI</t>
  </si>
  <si>
    <t>SonTek RiverSurveyor M9</t>
  </si>
  <si>
    <t>Meritve pretočnih hitrosti v rekah.</t>
  </si>
  <si>
    <t>River flow velocity measurements.</t>
  </si>
  <si>
    <t>MERILEC ZRNAVOSTI SUS.SNOVI LISST</t>
  </si>
  <si>
    <t>Sequoia LISST-SL</t>
  </si>
  <si>
    <t>Meritve koncentracij suspendiranih snovi in njihove zrnavosti.</t>
  </si>
  <si>
    <t>Suspended solids concentrations and granulometry measurements.</t>
  </si>
  <si>
    <t>doc.dr. Jože Lopatič</t>
  </si>
  <si>
    <t>17443, 08443</t>
  </si>
  <si>
    <t>MERSKA OPREMA Z DODATKI</t>
  </si>
  <si>
    <t>DATA ACQUSITION SYSTEM</t>
  </si>
  <si>
    <t>Sistem za zajem podatkov z 32 kanali. Sistem je namenjen zajemu različnih fizikalnih količin (pomiki, deformacije, sile, pospeški, temperatura), ki jih merimo na preizukušancih.</t>
  </si>
  <si>
    <t>Data acquisition system with 32 chanels. The system can be used to capture different physical quantities (displacements, strains, forces, acceleration) measured on the test specimen.</t>
  </si>
  <si>
    <t>Drago Saje</t>
  </si>
  <si>
    <t>izr. prof. dr. Dušan Kogoj</t>
  </si>
  <si>
    <t>POSTAJA MULTI STATION MS50 3D EDU SET INSTRUMENT</t>
  </si>
  <si>
    <t>MULTISTATION (LASER SCANNER + TACHEOMETER)</t>
  </si>
  <si>
    <t>Oprema je dostopna zunanjim naročnikov ob predhodnem naročilu vsaj 14 dni vnaprej. Pri uporabi opreme je potrebna navzočnost operaterja UL FGG. Oprema je na voljo v terminih, ko na njej ne poteka pedagoška in raziskovalna dejavnost UL FGG. Uporaba licenčne programske opreme za obdelavo podatkov ni vključena.</t>
  </si>
  <si>
    <t xml:space="preserve">Klasične terestrične geodetske meritve za vzpostavitev geodetskih mrež, detajlno izmero in zakoličbo. Izmere v inženirski geodeziji. Uporaba zahteva dodatno opremo in ustrezno programsko opremo za obdelavo meritev. </t>
  </si>
  <si>
    <t>Terrestrial geodetic measurements for the realisation of geodetic nets, topographic surveying and stakeout. Ingeneering surveying. Additional equipment is necessary, proper SW for measuring data processing is required.</t>
  </si>
  <si>
    <t>233+P19:AB1952</t>
  </si>
  <si>
    <t>joz</t>
  </si>
  <si>
    <t xml:space="preserve">RAYTEC OPREMA ZA  LASERSKO MERJENJE POMIKOV </t>
  </si>
  <si>
    <t>Raytec laser surveying system</t>
  </si>
  <si>
    <t xml:space="preserve">Raytec merski sistem (OSSY-Optical Surveying System) za merjenje ponikov z uporabo diodnega laserja. </t>
  </si>
  <si>
    <t xml:space="preserve">Raytec measuring system  (OSSY-Optical Surveying System) for measurement of displacements  using diode laser pointer. </t>
  </si>
  <si>
    <t>SENZOR ULTIMA-XT DTS RANGE 5KM, 4 PROGRAMI</t>
  </si>
  <si>
    <t>Distributed Temperature Sensor Silixa XT-DTS 5km</t>
  </si>
  <si>
    <t>Porazdeljeno merjenje temperature rečne vode.</t>
  </si>
  <si>
    <t>Distributed measurements of river water temperature.</t>
  </si>
  <si>
    <t>doc.dr. Matej Maček</t>
  </si>
  <si>
    <t>Ciklični strižni aparat</t>
  </si>
  <si>
    <t>CYCLIC SIMPLE SHEAR TESTER, Electro-Pneumatic Servo Control Type</t>
  </si>
  <si>
    <t>Ciklični enostavni strižni aparat za drobnozrnate in debelo zrnate zemljine s premerom zrn do 2 mm, ki omogoča merjenje strižne trdnosti, občutljivosti na likvifakcijo, strižnega modula in dušenje.</t>
  </si>
  <si>
    <t xml:space="preserve">Dynamic simple shear apparatus for cohesive soil and cohesionless soil with maximum particle diameter of  2mm. It is possible to measure shear strength, liquefaction, shear modulus and damping properties. </t>
  </si>
  <si>
    <t>STISKALNICA HIDRAVLIČNA NPC/DIGIT 12/12</t>
  </si>
  <si>
    <t>Hydraulic press NPC/DIGIT 12/12</t>
  </si>
  <si>
    <t>Oprema je namenjena proizvodnji kompozitnih plošč iz odpadne embalaže in odpadnega tekstila, namenjenih za uporabo v gradbeništvu.</t>
  </si>
  <si>
    <t>The equipment is intended for the manufacture of construction products - composite panels made of packaging waste and waste textiles.</t>
  </si>
  <si>
    <t>&lt;</t>
  </si>
  <si>
    <t>UNIVERZALNI MERILNI SISTEM DEWESOFT UP-X-7DEWE-2500</t>
  </si>
  <si>
    <t>UNIVERSAL DATA ACQUSITION SYSTEM DEWESOFT UP-X-7DEWE-2500</t>
  </si>
  <si>
    <t xml:space="preserve">Prenosni merilni sistem in program za zajem podatkov. Sistem je namenjen zajemu različnih fizikalnih količin (pomiki, deformacije, sile, pospeški, temperatura), ki jih merimo na preizukušancih. </t>
  </si>
  <si>
    <t>Removable data acquisition system and software.  The system can be used to capture different physical quantities (displacements, strains, forces, acceleration) measured on the test specimen.</t>
  </si>
  <si>
    <t>Pedagoško delo in  promoocija FGG</t>
  </si>
  <si>
    <t>Jože Lopatič</t>
  </si>
  <si>
    <t>Franci Čepon, asis. dr. David Antolinc</t>
  </si>
  <si>
    <t>17449, 30691</t>
  </si>
  <si>
    <t>UNIVERZALNI PREIZKUŠEVALNI STROJ ZWICK/ROELL</t>
  </si>
  <si>
    <t>Universal testing machine Zwick/Roell</t>
  </si>
  <si>
    <t>Univerzalni preizkuševalni stroj Zwick/Roell kapacitete 100 kN. Namenjen izvajanju statičnih in dinamičnih preiskav materialov in gradbenih proizvodov.</t>
  </si>
  <si>
    <t>Universal testing machine Zwick/Roell with capacity of 100 kN. Aimed for static and dynamic testing of materials and construction products.</t>
  </si>
  <si>
    <t>Franc Čepon, asist. Petra Štukovnik</t>
  </si>
  <si>
    <t>17449, 31255</t>
  </si>
  <si>
    <t>VIDEOMIKROSKOP HIROX KH</t>
  </si>
  <si>
    <t>VIDEOMICROSCOPE HIROX KH</t>
  </si>
  <si>
    <t>Mikroskopski sistem HIROX 3D je optični video-mikroskop, ki omogoča mikroskopske analize vzorcev in površin v laboratoriju in na terenu. Z njim analiziramo zbruske in obruske ter neobdelane površine - s pomočjo multifokus slike in ostalih orodij.</t>
  </si>
  <si>
    <t>Microscopic system HIROX 3D is optical video-microscope that allows microscopic analysis of samples and surfaces in the laboratory and in the field. We can analyze thin sections and polished sections, and also original surfaces - with the help of multifocus images and other tools.</t>
  </si>
  <si>
    <t>Tilen Turk</t>
  </si>
  <si>
    <t>Ekspertiza za zunanjega naročnika</t>
  </si>
  <si>
    <t>ANALITIČNA NAPRAVA AMPTS II</t>
  </si>
  <si>
    <t>2015, 2020</t>
  </si>
  <si>
    <t>AUTOMATIC METHANE POTENTIAL TEST SYSTEM II</t>
  </si>
  <si>
    <t>Oprema je dostopna za preiskave zunanjih naročnikov ob predhodnem dogovoru. Preiskave opravi operater UL FGG. Oprema je na voljo v terminih, ko na njej ne poteka pedagoška in raziskovalna dejavnost UL FGG. Meritve trajajo 30dni.</t>
  </si>
  <si>
    <t>Equipment is available for external clients by prior arrangement. Tests are performed by UL FGG operator. Equipment is available  when it is not needed in the teaching and research activities of UL FGG. Measurement duration is 30 days</t>
  </si>
  <si>
    <t>Meritve metanskih potencialov za anaerobno presnovo različnih organsko razgradljivih substratov.</t>
  </si>
  <si>
    <t>Methane yield measurements of various organicaly degradable susbtrates in anaerobic digestion</t>
  </si>
  <si>
    <t>P2-0260</t>
  </si>
  <si>
    <t>prof. dr. Dejan Zupan</t>
  </si>
  <si>
    <t>VIBROMETER PDV-100PLUS EDU-KIT PORTABLE</t>
  </si>
  <si>
    <t>PORTABLE LASER VIBROMETER PDV-100</t>
  </si>
  <si>
    <t>Vibrometer brezkontaktno meri hitrosti točk na površini telesa v razponu 0 do 22 kHz. Zajema lahko digitalne in analogne signale. Oprema omogoča natančno in učinkovito obdelavo zajetih podatkov.</t>
  </si>
  <si>
    <t>Vibrometer measures surface velocity without contact in the frequency range 0 to 22 kHz. Analog and digital output signal can be obtained. Data acquisition enables precise and efficient data analysis.</t>
  </si>
  <si>
    <t>prof. dr. Tatjana Isaković</t>
  </si>
  <si>
    <t>SOFISTIK</t>
  </si>
  <si>
    <t>2015, 2019</t>
  </si>
  <si>
    <t>Oprema je dostopna za preiskave zunanjih naročnikov ob predhodnem dogovoru. Modeliranje in analize izvede strokovnjak z UL FGG. Oprema je na voljo v terminih, ko na njej ne poteka pedagoška in raziskovalna dejavnost UL FGG.</t>
  </si>
  <si>
    <t>Equipment is available for external clients by prior arrangement. Modeling and analysis are performed by expert from UL FGG. Equipment is available  when it is not needed in the teaching and research activities of UL FGG.</t>
  </si>
  <si>
    <t>Programska oprema za analizo in dimenzioniranje konstrukcij</t>
  </si>
  <si>
    <t>Software for the analysis and design of structures</t>
  </si>
  <si>
    <t>Dejan Zupan, Goran Turk, Bojan Čas</t>
  </si>
  <si>
    <t>Preiskave vibracij dela ostrešja telovadnice Zavoda Anton Martina Slomška</t>
  </si>
  <si>
    <t>LASER DIGITAL VIBROMETER-SET PDV-100PLUS</t>
  </si>
  <si>
    <t> </t>
  </si>
  <si>
    <t>Direktni strižni aparat</t>
  </si>
  <si>
    <t>2005, 2015</t>
  </si>
  <si>
    <t>Direct shear apparatus</t>
  </si>
  <si>
    <t>Direktni strižni aparat za preiskave strižnih lastnosti zemljin z Dmax do 2 mm</t>
  </si>
  <si>
    <t>Direct shear apparatus for the determination of shear strength of soil with Dmax up to 2 mm</t>
  </si>
  <si>
    <t>78,72</t>
  </si>
  <si>
    <t>2,76</t>
  </si>
  <si>
    <t>6,00</t>
  </si>
  <si>
    <t>70,00</t>
  </si>
  <si>
    <t>78,76</t>
  </si>
  <si>
    <t>15,00</t>
  </si>
  <si>
    <t>100,00</t>
  </si>
  <si>
    <t>izvajanje meritev v sklopu predmeta Eksperimentalne metode v geotehniki</t>
  </si>
  <si>
    <t>M. Maček</t>
  </si>
  <si>
    <t>izvajanje meritev s klopu diplome študenta Domna Makuca</t>
  </si>
  <si>
    <t>Domen Makuc</t>
  </si>
  <si>
    <t>Rak Gašper</t>
  </si>
  <si>
    <t>PROG.OPREMA-DHI MIKE FLOOD</t>
  </si>
  <si>
    <t>2008-2018</t>
  </si>
  <si>
    <t>SOFTWARE DHI MIKE FLOOD</t>
  </si>
  <si>
    <t xml:space="preserve">Programska oprema za simuliranje in analizo vodnega toka v rečnih koritih, poplavnih površinah in delovanja hidrotehničnih objektov.  </t>
  </si>
  <si>
    <t>Software for the simulations and analysis of water flow in river systems, floodplains and hydroengineering structures.</t>
  </si>
  <si>
    <t>prof. dr. Goran Turk</t>
  </si>
  <si>
    <t>3D integralni sistem za optično zajemanje polja pomikov in deformacij s sistemom - fotoaparati</t>
  </si>
  <si>
    <t>Nikon Cameras with high resolutions, Zeiss lenses - fixed, 1000 fps Sony camera, fish eye lens, Photoscan software</t>
  </si>
  <si>
    <t>Oprema omogoča 4 točkovne fotogrametrične meritve pomikov s pomočjo programske opreme Photoscan. Sony fotoaparat z možnostjo 1000 posnetkov na sekundo ter širokokotni objektiv.</t>
  </si>
  <si>
    <t>The equipment enables 4-point photogrametric measurements using Photoscan software. A Sony 1000 fps high speed camera and fish-eye lens.</t>
  </si>
  <si>
    <t>Goran Turk</t>
  </si>
  <si>
    <t>P2-0406</t>
  </si>
  <si>
    <t>Dejan Grigillo</t>
  </si>
  <si>
    <t>ERIES FLEJOI</t>
  </si>
  <si>
    <t>Matija Gams</t>
  </si>
  <si>
    <t>pedagoško delo v okviru katedre KSKE</t>
  </si>
  <si>
    <t>Mitja Košir, Jaka Potočnik</t>
  </si>
  <si>
    <t>3D integralni sistem za optično zajemanje polja pomikov in deformacij s sistemom - KRMILNIK</t>
  </si>
  <si>
    <t>MTS FlexTest 60 Controller - 4 stations - 3 channels</t>
  </si>
  <si>
    <t>Oprema omogoča simultano neodvisno krmiljenje servo-hidravličnih batov na večih preizkuševališčih hkrati ali pa simultano večosno krmiljenje servo-hidravličnih batov na enem preizkuševališču.</t>
  </si>
  <si>
    <t>The equipment enables simultaneous independent control of the servo-hydraulic actuators at several testing sites or simultaneous multiaxial control of the servo-hydraulic actuators on one test site.</t>
  </si>
  <si>
    <t>N2-0315</t>
  </si>
  <si>
    <t>Primož Može</t>
  </si>
  <si>
    <t>asist. dr. Gašper Štebe, doc. dr. Klemen Kregar</t>
  </si>
  <si>
    <t>36874 33435</t>
  </si>
  <si>
    <t>TAHIMETER ELEKTRONSKI TS30 UNI SET V KOM</t>
  </si>
  <si>
    <t>2009, 2011</t>
  </si>
  <si>
    <t>TACHIMETER ELECTRONIC TS30 UNI SET</t>
  </si>
  <si>
    <t>Precizna izmera horizontalnih in 3D mikro geodetskih mrež za kontrolo stabilnosti in merjenje premikov naravnih in grajenih objektov, precizne zakoličbe v gradbeništvu in strojništvu.</t>
  </si>
  <si>
    <t>Measurenemt in precise terrestrial geodetic micro nets for the stability control and determination of displacements, preciste stake out in civil engineering and mechanical engineering.</t>
  </si>
  <si>
    <t xml:space="preserve">Oprema za resonančni test na valjastih preizkušancih zemljin </t>
  </si>
  <si>
    <t>Resonant column test</t>
  </si>
  <si>
    <t>Oprema za resonančni test zemljin omogoča merjenje strižnega modula in dušenja v odvisnosti od strižne deformacije. Preiskave so lahko opravijo v izotropnih ali anizotropnih napetostnih pogojih.</t>
  </si>
  <si>
    <t>Resonant column test is used for measurements of shear modulus and damping as a function of shear strain. Tests can be performed in isotropic or K0 stress conditions.</t>
  </si>
  <si>
    <t>http://www.fgg.uni-lj.si/</t>
  </si>
  <si>
    <t>dopolnilne meritve, servisiranje opreme v sklopu doktorske naloge MR Timoteja  Jurčka</t>
  </si>
  <si>
    <t>Timotej Jurček</t>
  </si>
  <si>
    <t>prof. dr. Matjaž Mikoš</t>
  </si>
  <si>
    <t>Zamrzovalno grelna komora Schleibinger</t>
  </si>
  <si>
    <t xml:space="preserve">Freeze Thaw tester </t>
  </si>
  <si>
    <t>Oprema je dostopna za preiskave zunanjih naročnikov ob predhodnem dogovoru. Preiskave opravi operater UL FGG. Oprema je na voljo v terminih, ko na njej ne poteka pedagoška in raziskovalna dejavnost UL FGG. Kritje stroškov amortizacije, pogona in tehnične podpore. Minimalni najem je 30 dni.</t>
  </si>
  <si>
    <t>Equipment is available for external clients by prior arrangement. Tests are performed by UL FGG operator. Equipment is available  when it is not needed in the teaching and research activities of UL FGG. Covering appreciation costs, operational costs, and costs of technical support. Minimum hire is 30 days.</t>
  </si>
  <si>
    <t xml:space="preserve">Naprava omogoča standardizirano testiranje zmrzlinske odpornosti betonov, agregatov in naravnega kamna. Območje delovanja je med +40 in -35 stopinjjami C. Omogočeno je tudi preplavljanje vzorcev. </t>
  </si>
  <si>
    <t>The device enables standardized testing of frost resistance of concrete, aggregates and natural stone. The operating range is between +40 and -35 degrees C. Sample flooding is also possible.</t>
  </si>
  <si>
    <t>Analizator zrnavosti in oblike CAMSIZER XL</t>
  </si>
  <si>
    <t>Particle size analyzer CAMSIZER XL</t>
  </si>
  <si>
    <t>Oprema je dostopna za preiskave zunanjih naročnikov ob predhodnem dogovoru. Preiskave opravi operater UL FGG. Oprema je na voljo v terminih, ko na njej ne poteka pedagoška in raziskovalna dejavnost UL FGG. Kritje stroškov amortizacije, pogona in tehničnega dela. Minimalni najem je 10 ur za en vzorec (1-5 kg)</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</si>
  <si>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Minimal hire is 10 hours per one sample (1-5 kg).</t>
  </si>
  <si>
    <t>Naprava s svojo visoko zmogljivo kamero omogoča optične meritve zrnavosti in oblike agregatnih materialov (0,16 - 135 mm). Naprava določi zrnavostno krivuljo analiziranega vzorca ter izvrednoti s pomočjo 3D dinamične analize slik preko 40 velikostnih in oblikovnih parametrov.</t>
  </si>
  <si>
    <t>The device with its high-performance camera enables optical measurements of grain size and shape of aggregate materials (0.16 - 135 mm). The device determines the grain curve of the analyzed sample and evaluates with the help of 3D dynamic image analysis over 40 size and shape/form parameters.</t>
  </si>
  <si>
    <t>Franc Čepon, prof. dr. Vlatko Bosiljkov</t>
  </si>
  <si>
    <t>17449, 15189</t>
  </si>
  <si>
    <t>Univerzalna elektromehanska preizkuševalna naprava MTS Exceed E43.504 z računalnikom za upravljanje</t>
  </si>
  <si>
    <t>MTS Exceed E43.504 Test System</t>
  </si>
  <si>
    <t>P19-0150</t>
  </si>
  <si>
    <t>Oprema je dostopna za preiskave zunanjih naročnikov ob predhodnem dogovoru. Preiskave opravi operater UL FGG. Oprema je na voljo v terminih, ko na njej ne poteka pedagoška in raziskovalna dejavnost UL FGG. Kritje stroškov amortizacije, pogona in tehničnega dela. </t>
  </si>
  <si>
    <t>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</si>
  <si>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Naprava je opremljena s spodnjo nepremično in zgornjo premično glavo s čeljustmi, med katere se namesti preizkušanec, ki ga v osnovi lahko obremenimo v tlaku ali nategu. Čeljusti jo možno opremiti z zamenljivimi vložki, ki zagotavljajo vpetje ploščatih ali cilindričnih preizkušancev različnih dimenzij ter s tlačnima ploščama, preko katerih lahko obremenimo preizkušance v tlaku, ali z namensko mizo, s katero je možno testirati preizkušance v upogibu. </t>
  </si>
  <si>
    <t>The device is equipped with a lower fixed and upper movable head with jaws, between which the test specimen is placed. It can be loaded in pressure or tension. The jaws can be equipped with replaceable inserts that ensure the clamping of flat or cylindrical test specimens of various dimensions and with pressure plates, through which we can load the test specimens in compression, or with a device with which it is possible to test specimens in bending.</t>
  </si>
  <si>
    <t>100,25</t>
  </si>
  <si>
    <t>13,07</t>
  </si>
  <si>
    <t>25,00</t>
  </si>
  <si>
    <t>108,07</t>
  </si>
  <si>
    <t>65,00</t>
  </si>
  <si>
    <t>Sistem za meritve pretoka in spremljanje kakovosti površinskih tekočih voda v urbanem okolju</t>
  </si>
  <si>
    <t>027214; 027773; 027213</t>
  </si>
  <si>
    <t>prof. dr. Matjaž Dolšek</t>
  </si>
  <si>
    <t>Sistem za ovrednotenje vibracij</t>
  </si>
  <si>
    <t>System for  evaluation of  vibrations</t>
  </si>
  <si>
    <t>Del opreme je dostopna za preiskave zunanjih naročnikov ob predhodnem dogovoru. Preiskave opravi operater UL FGG. Oprema je na voljo v terminih, ko na njej ne poteka pedagoška in raziskovalna dejavnost UL FGG. Kritje stroškov amortizacije, pogona in tehničnega dela. </t>
  </si>
  <si>
    <t>Part of the equipment is available for external clients by prior arrangement. Tests are performed by UL FGG operator. Equipment is available  when it is not needed in the teaching and research activities of UL FGG. Covering appreciation costs, operational costs, and costs of technical analysis. </t>
  </si>
  <si>
    <t>Permanentno in začasno merjenje pospeškov na konstrukcijah</t>
  </si>
  <si>
    <t>Permanent and temporary measurement of accelerations on structures</t>
  </si>
  <si>
    <t>027775, 027774</t>
  </si>
  <si>
    <t>102,25</t>
  </si>
  <si>
    <t>Dolšek, Janevski</t>
  </si>
  <si>
    <t>Bioreaktorski simulacijski sistem in spremljanje reološih lastnosti odpadnih voda in blata iz ČN</t>
  </si>
  <si>
    <t>Bioreactor simulation system and monitoring of rheological properties of wastewater and sludge from wastewater treatment plants</t>
  </si>
  <si>
    <t>Del opreme je dostopna za preiskave zunanjih naročnikov ob predhodnem dogovoru. Preiskave opravi operater UL FGG. Oprema je na voljo v terminih, ko na njej ne poteka pedagoška in raziskovalna dejavnost UL FGG. K</t>
  </si>
  <si>
    <t>Part of the equipment is available for external clients by prior arrangement. Tests are performed by UL FGG operator. Equipment is available  when it is not needed in the teaching and research activities of UL FGG. C</t>
  </si>
  <si>
    <t>Simulacija anaerobnih gnilišč ČN na laboratorijskem merilu z reometrom za merjenje reoloških lastnosti (viskoznost, viskoelstični modul, loss modul...) različnih odpadnih voda in blat iz ČN, vode ter podobnih tekočih vzorcev pri različnih temperaturah in ob različnih predobdelavah (npr. s hidrodinamsko kavitacijo).
Z reaktorskim sistemom lahko v šaržnem in kontinuirnem sistemu določamo proizvodnjo metana in posnemamo pogoje anaerobnih gnilišč na ČN in bioplinarn. Na ta način lahko s kombinacijo predobdelav in spreminjanjem reoloških lastnosti optimiziramo proizvodnjo metana glede na spremenjene reologške lastnosti in vnešeno energijo za predobdelavo substratov, črpanje in mešanje.</t>
  </si>
  <si>
    <t>Simulation of anaerobic digestion of WWTPs on a laboratory scale with a rheometer to measure the rheological properties (viscosity, viscoelastic modulus, loss modulus, etc.) of different WWTP effluents and sludges, water and similar liquid samples at different temperatures and with different pre-treatments (e.g. hydrodynamic cavitation).
The reactor system can be used to determine methane production in batch and continuous systems and to mimic the conditions of full scale anaerobic digesters at WWTPs and biogas plants. In this way, by combining pre-treatments and varying the rheological properties, methane production can be optimised according to the changed rheological properties and the input energy for the pre-treatment of the substrates, pumping and mixing.</t>
  </si>
  <si>
    <t>028133, 028067</t>
  </si>
  <si>
    <t>6.67% (Reometer) in 11.67% BS Sistem</t>
  </si>
  <si>
    <t>3, 2</t>
  </si>
  <si>
    <t>10, 1</t>
  </si>
  <si>
    <t>2, 6</t>
  </si>
  <si>
    <t>402-1/2023 (BS Sistem), 402-3/2023 (Reometer)</t>
  </si>
  <si>
    <t>J7-50152 </t>
  </si>
  <si>
    <t>Kolbl Repinc, Blagojevič</t>
  </si>
  <si>
    <t>V4-24026</t>
  </si>
  <si>
    <t>doc. dr. Anže Babič, doc. dr. Matija Gams</t>
  </si>
  <si>
    <t>Optični 3D mobilni merilni sistem za merjenje polja pomikov in deformacij</t>
  </si>
  <si>
    <t xml:space="preserve">Optical 3D mobile measurement system for displacements and strains </t>
  </si>
  <si>
    <t xml:space="preserve">Oprema je dostopna za uporabo ob predhodnem dogovoru s skrbnikom opreme. </t>
  </si>
  <si>
    <t>Equipment is available for use with prior arrangement with the keeper.</t>
  </si>
  <si>
    <t>Optične meritve pomikov na površini preizkušancev.</t>
  </si>
  <si>
    <t>Optical displacement measurements on the surface of specimens.</t>
  </si>
  <si>
    <t>95,24</t>
  </si>
  <si>
    <t>402-2/2023</t>
  </si>
  <si>
    <t>Matija Gams, David Antolinc</t>
  </si>
  <si>
    <t>Matija Gams, Nemanja Krtinić</t>
  </si>
  <si>
    <t xml:space="preserve">Goran Turk </t>
  </si>
  <si>
    <t>Meritve za magistrsko nalogo (kandidat Miha Masten)</t>
  </si>
  <si>
    <t>Matija Gams, Anže Babič</t>
  </si>
  <si>
    <t>Nadgradnja raziskovalne pilotne ploskve "Urbani park".</t>
  </si>
  <si>
    <t>Upgrade of the research plot Urban park</t>
  </si>
  <si>
    <t>Oprema je namenjena neprekinjenim meritvam na pilotni ploskvi in načeloma ne more biti dostopna.</t>
  </si>
  <si>
    <t>The equipment is dedicated to continuos measurements on the pilot plot and consequently cannot be borrowed or used alsewhere.</t>
  </si>
  <si>
    <t>Oprema je namenjena neprekinjenim meritvam elementov lokalne vodn vilance na eksperimentalni pilotni ploskvi.</t>
  </si>
  <si>
    <t>The equipment is used for continuous measurements of the water balance elements at the experimental research pilot plot.</t>
  </si>
  <si>
    <t>028980, 028981, 028405</t>
  </si>
  <si>
    <t>24,00</t>
  </si>
  <si>
    <t>3,00</t>
  </si>
  <si>
    <t>1,00</t>
  </si>
  <si>
    <t>20,00</t>
  </si>
  <si>
    <t>https://www.en.fgg.uni-lj.si/raziskovalna-oprema/</t>
  </si>
  <si>
    <t>prof. dr. Krištof Oštir</t>
  </si>
  <si>
    <t>Geozaver - Računalniški sistem za zmogljivo obdelavo prostorskih podatkov</t>
  </si>
  <si>
    <t>Geozaver - A computer system for advanced spatial data processing</t>
  </si>
  <si>
    <t>Zmogljiv sistem za napredno obdelavo geoprostorskih in satelitskih podatkov, ki temelji na grafičnih procesorjih, vključuje več grafičnih procesorjev NVIDIA A100.</t>
  </si>
  <si>
    <t>The powerful GPU-based advanced geospatial and satellite data processing system includes multiple NVIDIA A100 GPUs.</t>
  </si>
  <si>
    <t>Računalniški sistem (Quantum d.o.o.) - 028888
Licenca SARscape (NV5 Geospatial) - 028887</t>
  </si>
  <si>
    <t>27, 28</t>
  </si>
  <si>
    <t>10-100</t>
  </si>
  <si>
    <t>Vzspostavitev in testiranje</t>
  </si>
  <si>
    <t>Matija Gerčer</t>
  </si>
  <si>
    <t>prof. dr. Violeta Bokan Bosiljkov</t>
  </si>
  <si>
    <t xml:space="preserve">Robotska celica za 3D tisk z betoni </t>
  </si>
  <si>
    <t>Robotic cell for 3D printing with concrete</t>
  </si>
  <si>
    <t>Robotska celica za 3D tisk z betoni je sistem, ki vključuje zmogljivo robotsko roko FANUC R2000Ic/165F (nosilnost 165 kg in doseg 2,655 m) s 6-imi prostostnimi stopnjami in kontinuirni mešalec/črpalko MAI Multimix-3D Generation II s pripadajočo opremo za 3D tisk s cementnimi kompoziti. Robotsko celico sestavlja še oprema za komunikacijo med mešalcem in robotom ter varnostni sistemi, za varno delo z robotom. Robotska celica za zdaj omogoča 3D tisk z betonom z ekstruzijo ali z brizganjem.</t>
  </si>
  <si>
    <t>The 3D concrete printing robot cell is a system that includes a powerful FANUC R2000Ic/165F robot arm (165 kg payload and 2.655 m reach) with 6 degrees of freedom and  MAI Multimix-3D Generation II continuous mixer/pump with associated equipment for 3D printing with cementitious composites. The robotic cell also consists of the equipment for communication between the mixer and the robot as well as the safety systems for safe work with the robot. The robotic cell is currently capable of 3D printing with concrete by extrusion or spraying.</t>
  </si>
  <si>
    <t>23,5</t>
  </si>
  <si>
    <t>148,5</t>
  </si>
  <si>
    <t>https://www.fgg.uni-lj.si/wp-content/uploads/2024/03/ARRS-RI-Evidenca-opreme-UL-FGG-2024-koncna.pdf</t>
  </si>
  <si>
    <t>P4-0220</t>
  </si>
  <si>
    <t>Nadja Kokalj Vokač</t>
  </si>
  <si>
    <t>Aparat za avotmatizirano sekvenciranje PSQ 96, System SQA Pyrosequencing</t>
  </si>
  <si>
    <t>Beckman Coulter sekvenator 285501 CEQ 8000 Genetic analysis system</t>
  </si>
  <si>
    <t>Oprema je dostopna po dogovoru</t>
  </si>
  <si>
    <t>Equipment is available according to agreement</t>
  </si>
  <si>
    <t>Omogoča ločevanje fragmentov enovijačnih DNA verig z najvećjo natančnostjo (1bp). Zato se uporablja za natančno meritev velikosti alelov pri analizi polimorfnih ponavaljajočih se zaporedij nukleotidov. Zelo senzitivna fluorescetna detekcija omogoča kvantifikacijo jakosti signalov in uporabo pri določanju števila lokusov (kvantitativna analiza). V kombinaciji z Sangerjevo metodo omogoča določanje zaporedja nukleotidov (sekveniranje) in zato mutacijsko analizo.</t>
  </si>
  <si>
    <t>Beckman Coulter CEQ8000 is a machine for  capillary  electrophoresis with fluorescent detection which is capable of separating single stranded DNA fragments with 1 bp difference. This allows precise measurement of allele lengths of polymophic fragments. Highly sensitive fluorescent detection enables quantitative analysis and copy number analysis of loci of interest. In combination with the Sanger chemistry sequencing and mutation analysis is also available.</t>
  </si>
  <si>
    <t>60-80</t>
  </si>
  <si>
    <t>http://www.ukc-mb.si</t>
  </si>
  <si>
    <t>Laboratorij za medicinsko genetiko</t>
  </si>
  <si>
    <t xml:space="preserve">Diagnostika in drugi raziskovalni nameni
</t>
  </si>
  <si>
    <t>Iztok Takač</t>
  </si>
  <si>
    <t>3D/4D digitalni diagnostični ultrazvočni aparat za aplikacije v ginekologiji Accuvix-xq prestige</t>
  </si>
  <si>
    <t>3D/4D digital diagnostic ultrasound machine for applications in gynecology Accuvix-xq prestige</t>
  </si>
  <si>
    <t>Ultrazvočni pregledi v ginekologiji. Abdominalni in vaginalni pregledi.</t>
  </si>
  <si>
    <t>Ultrasonics examinations in gynecology. Abdominal and vaginal examinations.</t>
  </si>
  <si>
    <t>Klinika za ginekol. in perinatol.</t>
  </si>
  <si>
    <t>Raziskovalni fluorescenčni mikroskop z računalniško opremo za analizo slike</t>
  </si>
  <si>
    <t xml:space="preserve">Research light microscope with computer software for image analysis </t>
  </si>
  <si>
    <t xml:space="preserve">Fluorescenčni raziskovalni mikroskop omogoča svetlobno mikroskopijo in analizo fluorescenčne slike do 1000X povečave, predvsem za potrebe molekularne citogenetske analize: FISH, CGH. Pripadajoča kamera in računalniška oprema služi za zajemanje, analizo in arhiviranje slike. Omogočena je kariotipizacija, FISH, M-FISH in CGH analiza. </t>
  </si>
  <si>
    <t xml:space="preserve">Fluorescent research microscope is used for bright field and fluorescent microscopy with 1000X magnification, mostly used for the needs of molecular cytogenetics analysis: FISH, CGH. Belonging camera and computer equipment is used for image capture, image analysis and archiving, enabling karyotypization, FISH, M-FISH and CGH. </t>
  </si>
  <si>
    <t>90-100</t>
  </si>
  <si>
    <t>P3-0335</t>
  </si>
  <si>
    <t>Vojko Flis</t>
  </si>
  <si>
    <t>Ultrazvočni diagnostični aparat</t>
  </si>
  <si>
    <t xml:space="preserve">Diagnostic ultrasound machine </t>
  </si>
  <si>
    <t>Ultrazvočni pregledi v abdominalni urgenci. Abdominalni in vaskularni pregledi.</t>
  </si>
  <si>
    <t>Ultrasound examinations of acute abdomen. Abdominal and vascular examinations.</t>
  </si>
  <si>
    <t>Predvidoma 50-80</t>
  </si>
  <si>
    <t>UKC MB</t>
  </si>
  <si>
    <t>Visokoresolucijski čitalec za mikromreže</t>
  </si>
  <si>
    <t>Microarray scanner</t>
  </si>
  <si>
    <t xml:space="preserve">Čitalec omogoča analizo mikromrež, kar se uporablja za določanje števila kopij strukturnih genetskih variabilnosti, analizo izražanja genov, določanje enobaznih polimorfizmov pri analizi vezave dedovanja. Aparat meri jakost fluorescence označenega vzorca DNA ali RNA v primerjavi s kontrolno označeno DNA ali RNA. </t>
  </si>
  <si>
    <t>The scanner analyses microarray slides  for the detection of copy number variations, gene expression, single nucletide polymorphisms.</t>
  </si>
  <si>
    <t>P2-0046</t>
  </si>
  <si>
    <t>Artur Pahor</t>
  </si>
  <si>
    <t>Digitalni ultrazvočni aparat ALOKA Alpha 10 z LCD monitorjem</t>
  </si>
  <si>
    <t xml:space="preserve">Ultrasound machine ALOKA Alpha 10 with monitor </t>
  </si>
  <si>
    <t>Ultrazvok srca in ožilja</t>
  </si>
  <si>
    <t>Cardiac and vascular ultrasound</t>
  </si>
  <si>
    <t>Željko Knez</t>
  </si>
  <si>
    <t>UKC Maribor</t>
  </si>
  <si>
    <t>P3-0327</t>
  </si>
  <si>
    <t>Borut Kovačič</t>
  </si>
  <si>
    <t>Sistem video za morfodinamiko zarodkov</t>
  </si>
  <si>
    <t>Time lapsse system</t>
  </si>
  <si>
    <t>Paket 15</t>
  </si>
  <si>
    <t>Oprema je dostopna po dogovoru z vodjo Laboratorija za OBMP</t>
  </si>
  <si>
    <t>Equipment is available according to agreement with head of IVF laboratory</t>
  </si>
  <si>
    <t>Video sistem služi za spremljanje razvoja in morfodinamike predimplantacijskih zarodkov in vitro in za ugotavljanje nepravilnosti v delitvah njihovih celic.</t>
  </si>
  <si>
    <t>Time lapse system is used for continuous monitoring of preimplantation embryo development and morphodinamic in vitro and for identification  of cleavage irregularities.</t>
  </si>
  <si>
    <t>Laboratorij za OBMP</t>
  </si>
  <si>
    <t xml:space="preserve">Optična oprema za mikrokirurške operacije na modih in mikrofertilizacijo s semenčicami iz tkiva mod pri moških s težko obliko azoospermije </t>
  </si>
  <si>
    <t>Optical equipment for microsurgical testicular biopsy and intracytoplasmic sperm injection with testicular spermatozoa in men with a severe azospermia</t>
  </si>
  <si>
    <t>En del optične opreme se uporablja za identifikacijo semenskih kanalčkov z ohranjeno spermatogenezo med mikrokirurško biopsijo testisa. Drugi del optične opreme se uporablja za identifikacijo in izolacijo sperme iz bioptičnega tkiva, ki se nato uporablja v postopku intracitoplazmatske injekcije semenčic v procesu oploditve in vitro.</t>
  </si>
  <si>
    <t>One part of the optical equipment is used to identify tubuli seminiferi with preserved spermatogenesis during microsurgical testicular biopsy. The second part of optical equipment is used to identify and isolate sperm from bioptic tissue , which is then used in the intracytoplasmic sperm injection in the in vitro fertilization process.</t>
  </si>
  <si>
    <t>132892; 133312</t>
  </si>
  <si>
    <t>P3-0036</t>
  </si>
  <si>
    <t>Jernej Dolinšek</t>
  </si>
  <si>
    <t>Aparat za diagnostiko zgornjega prebavnega trakta Laborie Solar GI</t>
  </si>
  <si>
    <t>HRMI - High Resolution Manometry and Impedance</t>
  </si>
  <si>
    <t>Sistem omogoča hkratno zajemanje številnih podatkov o tlaki in impedanci v požiralniku od žrela do želodca. Omogoča natančno analizo in diagnostiko motenj požiranja v skladu s klasifikacijo Chicago.</t>
  </si>
  <si>
    <t>The system allows the simultaneous capture of a number of data on pressure and impedance in the esophagus from the throat to the stomach. It allows accurate analysis and diagnosis of swallowing disorders according to the Chicago classification.</t>
  </si>
  <si>
    <t>Klinika za pediatrijo</t>
  </si>
  <si>
    <t>Sekvenator za genske analize MiSeq</t>
  </si>
  <si>
    <t>MiSeq - Illumina</t>
  </si>
  <si>
    <t>Omogoča analizo več vzorcev in več genov hkrati, sekvenciranje amplikonov in tarčno sekvenciranje.</t>
  </si>
  <si>
    <t>It allows the analysis of multiple samples and multiple genes simultaneously, amplicon sequencing, and target sequencing.</t>
  </si>
  <si>
    <t>Aparat UZ GE Voluson P8</t>
  </si>
  <si>
    <t>Ultrasound GE Voluson P8</t>
  </si>
  <si>
    <t>Ultrazvočni pregledi v ginekologiji.</t>
  </si>
  <si>
    <t>Ultrasonics examinations in gynecology</t>
  </si>
  <si>
    <t>Modularna inkubatorska postaja ESCO MAV-4D8-MC, Inkubator ESCO MRI-6A10</t>
  </si>
  <si>
    <t>Modular incubator station</t>
  </si>
  <si>
    <t>Postaja zagotavlja kontrolirano inkubacijo človeških jajčnih celic in zarodkov.</t>
  </si>
  <si>
    <t>The station provides controlled incubation of human eggs and embryos.</t>
  </si>
  <si>
    <t>143666; 143667; 143668; 143669</t>
  </si>
  <si>
    <t>53,46;
 53,57;
 53,57;
 53,42</t>
  </si>
  <si>
    <t>2,30;
 2,39;
 2,39; 
2,26</t>
  </si>
  <si>
    <t>6,48;
 6,50;
 6,50;
 6,48</t>
  </si>
  <si>
    <t>44,68;
44,68;
44,68
44,68</t>
  </si>
  <si>
    <t>53,46;
53,57 
 53,57; 
53,42</t>
  </si>
  <si>
    <t xml:space="preserve">Aparat za verižno reakcijo s polimerazo v realnem času </t>
  </si>
  <si>
    <t>Real-time polymerase chain reaction apparatus</t>
  </si>
  <si>
    <t>Aparat za verižno reakcijo s polimerazo v realnem času omogoča natančno določanje nukleinskih kislin v bioloških vzorcih.</t>
  </si>
  <si>
    <t>Real-time polymerase chain reaction apparatus enables accurate determination of nucleic acids in biological samples.</t>
  </si>
  <si>
    <t>Veèprekatni inkubator z integrirano kamero, mikroskopom in raèunalniškim programom za sledenje morfodinamike razvoja zarodkov in vitro.</t>
  </si>
  <si>
    <t>Multi-chamber incubator with integrated camera, microscope and computer program for tracking the morphodynamics of embryo development in vitro</t>
  </si>
  <si>
    <t>The equipment is installed in the Department of Reproductive Medicine and Gynecological Endocrinology. The equipment is accessible to external users by agreement with the process manager, Prof. Borut Kovačič, Univ. B.Sc. biol., PhD.</t>
  </si>
  <si>
    <t>Inkubatorji s time-lapse sistemom v Sloveniji so, vendar tako napredne tehnologije s tako nadzorovanimi fizikalno parametri in tako napredno pripadajočo programsko opremo, kot jih nudi zgoraj omenjena oprema, v Sloveniji ni.</t>
  </si>
  <si>
    <t>There are incubators with a time-lapse system in Slovenia, but there is no such advanced technology with such controlled physical parameters and such advanced related software as the above-mentioned equipment offers in Slovenia.</t>
  </si>
  <si>
    <t>Avtomatiziran sistem za sekvenciranje naslednje generacije s povezljivim in komplementarnim sistemom za izolacijo nukleinskih kislin</t>
  </si>
  <si>
    <t>Automated Next Generation Sequencing System with Linkable and Complementary Nucleic Acid Isolation System</t>
  </si>
  <si>
    <t xml:space="preserve">Avtomatiziran sistem za sekvenciranje naslednje generacije s povezljivim in komplementarnim sistemom za izolacijo nukleinskih kislin omogoča najsodobnejšo, najučinkovitejšo in časovno najbolj racionalen sistem za proučevanje tumorskih genomov. Sekvenatorji naslednje generacije so v genetski laboratorijih zaradi svoje široke rabe skoraj popolnoma izpodrinili uporabo klasičnih metod, kot sta sekvenciranje po Sangerju in RT-PCR. Pri proučevanju tumorskih genomov so pri sekvenciranju ključni vnosi majhne količine začetnega vzorca, preprečevanje kontaminacije, zelo dobra sledljivost vzorcev ter dobra očutljivost in natačnost dobljenih analiz. </t>
  </si>
  <si>
    <t>An automated next-generation sequencing system with a linkable and complementary nucleic acid isolation system provides the most modern, efficient and time-efficient system for studying tumor genomes. Due to their widespread use, next-generation sequencers have almost completely replaced the use of classical methods such as Sanger sequencing and RT-PCR in genetic laboratories. In the study of tumor genomes, the input of a small amount of the initial sample, prevention of contamination, very good traceability of the samples and good sensitivity and accuracy of the obtained analyzes are key in sequencing.</t>
  </si>
  <si>
    <t>00160750; 00160749; 00160772</t>
  </si>
  <si>
    <t>6,78; 4,78; 5,78</t>
  </si>
  <si>
    <t xml:space="preserve">6,37;
 6,98;
 6,98;
</t>
  </si>
  <si>
    <t>48,78; 48,78; 48,78</t>
  </si>
  <si>
    <t>61,93; 60,54; 61,54</t>
  </si>
  <si>
    <t>104</t>
  </si>
  <si>
    <t>P4-0085</t>
  </si>
  <si>
    <t>Marjetka Suhadolc</t>
  </si>
  <si>
    <t>Oprema za proučevnje dinamike dušika in razgradnje pesticidov v tleh</t>
  </si>
  <si>
    <t>Equipment for studying nitrogen dynamic and pesticide degradation in soil</t>
  </si>
  <si>
    <t>Oprema je dostopna drugim uporabnikom. Čas uporabe je usklajen v pogovoru z "skrbnikom" opreme M. Suhadolc, Katedra za pedologijo.</t>
  </si>
  <si>
    <t xml:space="preserve">Equipment is available to other users. Time adjustments are made by personal communication with M. Suhadolc, Chair of soil science.  </t>
  </si>
  <si>
    <t xml:space="preserve">Osnovna oprema za preučevanje genov in mikrobnih združb, ki sodelujejo v mikrobno pogojenih procesih v tleh, npr. transformacije dušika in razgradnje pesticidov.  </t>
  </si>
  <si>
    <t>Basic equipment for studying genes and microbial communities in microbial mediated processes in soils, like nitrogen transformations and pesticide degradation.</t>
  </si>
  <si>
    <t xml:space="preserve"> 3403664     3403663     3403662    3403661     3403657   </t>
  </si>
  <si>
    <t>https://www.bf.uni-lj.si/sl/raziskave/raziskovalna-oprema/</t>
  </si>
  <si>
    <t>Suhadolc</t>
  </si>
  <si>
    <t>L4-9315</t>
  </si>
  <si>
    <t>Dominik Vodnik</t>
  </si>
  <si>
    <t>08259</t>
  </si>
  <si>
    <t>Oprema za merjenje tokov ogljikovega dioksida (CO2)</t>
  </si>
  <si>
    <r>
      <t>Soil gas (CO</t>
    </r>
    <r>
      <rPr>
        <vertAlign val="subscript"/>
        <sz val="10"/>
        <rFont val="Arial"/>
        <family val="2"/>
      </rPr>
      <t>2</t>
    </r>
    <r>
      <rPr>
        <sz val="10"/>
        <rFont val="Arial"/>
        <family val="2"/>
      </rPr>
      <t xml:space="preserve">) flux sxtem </t>
    </r>
  </si>
  <si>
    <t>Telefonsko ali po internetu preko skrbnika opreme</t>
  </si>
  <si>
    <t xml:space="preserve">Telephone or  internet contact to apparatus keeper. </t>
  </si>
  <si>
    <t>Kontinuirane avtomatizirane meritve dihanja tal.</t>
  </si>
  <si>
    <t>Continuous automated soil respiration measurements</t>
  </si>
  <si>
    <t>20,02</t>
  </si>
  <si>
    <t>9,81</t>
  </si>
  <si>
    <t>22,81</t>
  </si>
  <si>
    <t>Klemen Eler</t>
  </si>
  <si>
    <t>Marina Pintar</t>
  </si>
  <si>
    <t>10024</t>
  </si>
  <si>
    <t>Merilniki volumske  vsebnosti vode , temperature in elektroprevodnosti v tleh, Hydra probes</t>
  </si>
  <si>
    <t>Soil water content, temperature and soil electrical conductivity probes, Hydra probes</t>
  </si>
  <si>
    <t>Zasedenost opreme je 100%.</t>
  </si>
  <si>
    <t xml:space="preserve">Occupancy of equipment is 100%. </t>
  </si>
  <si>
    <t>Merjenje vsebnosti vode v tleh, temperature, električne prevodnsoti. Vsebnost vode na osnovi merjenja dielektrične konstamte</t>
  </si>
  <si>
    <t>Measurements of soil water content, temperature and electrical conductivity. Soil water content is measured based on dielectric constant.</t>
  </si>
  <si>
    <t>J2-8162</t>
  </si>
  <si>
    <t>P4-0013</t>
  </si>
  <si>
    <t>Robert Veberič</t>
  </si>
  <si>
    <t>06404</t>
  </si>
  <si>
    <t>Masni spektrometer z ionsko pastjo in HPLC sistemom</t>
  </si>
  <si>
    <t>HPLC-MS</t>
  </si>
  <si>
    <t>oprema je prvenstveno namenjena  raziskavam v programski skupini Hortikultura P4-0013</t>
  </si>
  <si>
    <t>the equpment is mainly for research purpose of program group Horticulture P4-0013</t>
  </si>
  <si>
    <t>kvalitativna analiza nizkomolekularnih organski snovi rastlinskega izvora</t>
  </si>
  <si>
    <t>qualitative identification of low-molecular organic compounds in plant materials</t>
  </si>
  <si>
    <t>31,07</t>
  </si>
  <si>
    <t>15,66</t>
  </si>
  <si>
    <t>15,41</t>
  </si>
  <si>
    <t>19,41</t>
  </si>
  <si>
    <t>35,83</t>
  </si>
  <si>
    <t>Robert Veberrič</t>
  </si>
  <si>
    <t>P4-0077</t>
  </si>
  <si>
    <t>Tjaša Cesar</t>
  </si>
  <si>
    <t>50811</t>
  </si>
  <si>
    <t>Sklop opreme za podporo študijam rastlinske genomike in interakcij rastlina-patogen (kvantitativni PCR Quant Studio 5 Real Time, PCR naprava ProFlex PCR Termocikler, avtoklav MLS-3781L-PE, komora PCR (UV/PCR Cabinet UVT-B-AR), brezprašni komori Iskra PIO serije MC12-2, rastna komora IZR LO 600-S za tkivne kulture)</t>
  </si>
  <si>
    <t xml:space="preserve">Equipment set to support plant genomics and plant-pathogen interaction studies (quantitative PCR Quant Studio 5 Real Time, PCR cycler ProFlex PCR Termocikler, avtoclave MLS-3781L-PE, PCR cabinet (UV/PCR Cabinet UVT-B-AR), laminar flow cabinet Iskra PIO </t>
  </si>
  <si>
    <t>Okvirna letna zasedenost opreme je 70%, uporaba možna po predhodnem dogovoru, najem opreme po predhodnem dogovoru.</t>
  </si>
  <si>
    <t xml:space="preserve">Yearly occupancy of equipment is approximately 70%, use and hire of equipment is possible based on the agreement of both parties. </t>
  </si>
  <si>
    <t>Kvantitativni PCR, end-point PCR, avtoklaviranje vzorcev, sterilno delo.</t>
  </si>
  <si>
    <t>Quantitative PCR, end-point PCR, autoclaving of samples, sterile work.</t>
  </si>
  <si>
    <t>3407004, 3407017, 3407084, 3407085, 3407055, 3407046, 3407047</t>
  </si>
  <si>
    <t>11,35</t>
  </si>
  <si>
    <t>10,1</t>
  </si>
  <si>
    <t>1,25</t>
  </si>
  <si>
    <t>14,09</t>
  </si>
  <si>
    <t>35,62</t>
  </si>
  <si>
    <t>41</t>
  </si>
  <si>
    <t>Jernej Jakše, Nataša Štajner, Jana Murovec, Luthar Zlata, Katarina Rudolf Pilih, Sabina Berne, Helena Volk, Ester Stajič, Taja Jeseničnik, Vanja Miljanić, Katja Jamnik</t>
  </si>
  <si>
    <t>HEUROPE.SOB4ES</t>
  </si>
  <si>
    <t>Robert Veberic</t>
  </si>
  <si>
    <t>HPLC tekočinski kromatograf</t>
  </si>
  <si>
    <t>HPLC</t>
  </si>
  <si>
    <t>analize primarnih in sekundarnih rastlinskih metabolitov</t>
  </si>
  <si>
    <t>analyses of  primary and secondary plant metabolites</t>
  </si>
  <si>
    <t>18,28</t>
  </si>
  <si>
    <t>3,03</t>
  </si>
  <si>
    <t>15,25</t>
  </si>
  <si>
    <t>19,23</t>
  </si>
  <si>
    <t>44,5</t>
  </si>
  <si>
    <t>P1-0184</t>
  </si>
  <si>
    <t>Rok Kostanjšek (Miloš Vittori)</t>
  </si>
  <si>
    <t>Field emission scanning electron microscope JSM-7500F</t>
  </si>
  <si>
    <t>Oprema je dostopna zunanjim in notranjim uporabnikom po predhodnem dogovoru</t>
  </si>
  <si>
    <t>Beside the partners, the equipment is accesable to outer users based on prior agreement</t>
  </si>
  <si>
    <t>Visokoločljivostni vrstični elektronski mikroskop namenjen opazovajnu površin občutljivih bioloških in drugih materialov pri manjših pospeševalnih napetostin snopa elektronov</t>
  </si>
  <si>
    <t>High resolution field emission electron microscope for observation of surface of biological and other delicate materials at low energy beam of electrons</t>
  </si>
  <si>
    <t>55,27</t>
  </si>
  <si>
    <t>Kostanjšek Rok, Vittori Miloš, Ana Žuran, Teo Delić, Gregor Benko</t>
  </si>
  <si>
    <t>MR Eli Podnar Mikrobiologija</t>
  </si>
  <si>
    <t>Eli Podnar, Rok Kostanjšek</t>
  </si>
  <si>
    <t>MR Amela Kujović</t>
  </si>
  <si>
    <t>Amela Kujović, Miloš Vittori</t>
  </si>
  <si>
    <t>pedagoško delo BF</t>
  </si>
  <si>
    <t>Rok Kostanjšek, Miloš Vittori, Urban Bogataj</t>
  </si>
  <si>
    <t>Gregor Bajc</t>
  </si>
  <si>
    <t>Biacore X - Detektor površinske plazmonske resonance</t>
  </si>
  <si>
    <t>Biacore X</t>
  </si>
  <si>
    <t xml:space="preserve">Oprema je dostopna zunanjim in notranjim uporabnikom po predhodni rezervaciji razpoložljivega časa. </t>
  </si>
  <si>
    <t xml:space="preserve">The equipment is available to internal and external users based on prior reservation of available time. </t>
  </si>
  <si>
    <t>Refraktometer X je zasnovan na elektro-kvantnooptični tehnologiji na osnovi površinske plazmonske resonance. Omogoča merjenje vezave različnih v realnem času (od nekaj sekund do nekaj minut), kar je edinstvena in izjemno hitra metoda za zasledovanje kinetike asociacije in disociacije ligandov brez predhodne kemijske modifikacije ligandov.</t>
  </si>
  <si>
    <t>This apparatus allow measurements of binding kinetics of various biological molecules in real time. It is based on surface plasmon resonance and uses sensor chips that allow capturing of practically any biological molecule.</t>
  </si>
  <si>
    <t>13-mr 24.ogrin</t>
  </si>
  <si>
    <t>Ana Ogrin</t>
  </si>
  <si>
    <t>Refraktometer T200 (Biacore AB)</t>
  </si>
  <si>
    <t>Biacore T200</t>
  </si>
  <si>
    <t>Oprema je dostopna zunanjim in notranjim uporabnikom po predhodni rezervaciji razpoložljivega časa. Prednost pri uporabi imajo sicer predstavniki konzorcija, ki je bil ustanovljen za potrebe nakupa aparature.</t>
  </si>
  <si>
    <t>The equipment is available to internal and external users based on prior reservation of available time. The advantage is given to users from the consortium that was established upon the purchased of the equipment.</t>
  </si>
  <si>
    <t>Refraktometer T100 je zasnovan na najsodobnejši elektro-kvantnooptični tehnologiji, ki vključuje vir monokromatske svetlobe (laser), optični polarizator, poseben sistem, ki meri kot in intenziteto popolno odbite svetlobe na tankem kovinskem sloju (elementarno zlato) kot posledico spremembe lomnega količnika tik ob kovinskem sloju. Z ustrezno izbiro površin, ki se nanesejo na zlati čip, je mogoče meriti vezavo različni ligandov med seboj v realnem času (od nekaj sekund do nekaj minut), kar je edinstvena in izjemno hitra metoda za zasledovanje kinetike asociacije in disociacije ligandov brez predhodne kemijske modifikacije ligandov.</t>
  </si>
  <si>
    <t>Kity Požek</t>
  </si>
  <si>
    <t>MR 22.zezelj-Luka MR</t>
  </si>
  <si>
    <t>Luka Žeželj</t>
  </si>
  <si>
    <t>pedagoško delo (laboratorijske vaje)</t>
  </si>
  <si>
    <t>Rok Kostanjšek (Urban Bogataj, Aleš Kladnik, Nada Žnidaršič)</t>
  </si>
  <si>
    <t>07737</t>
  </si>
  <si>
    <t>Fluorescentni in presevni svetlobni mikroskop s sistemom za analizo in 3-D rekonstrukcijo slike</t>
  </si>
  <si>
    <t>Axioimager Z.1 (Zeiss) with  Apotome</t>
  </si>
  <si>
    <t>Oprema je na razpolago vsem zunanjim uporabnikom (20%) na osnovi predhodnega dogovora in eventuelnega usposabljanja. Cena ure je določena s cenikom BF.</t>
  </si>
  <si>
    <t xml:space="preserve">The equipment is available for external users (20%) based on agreement of both parties. Price is determined by the current price list of BF </t>
  </si>
  <si>
    <t>Raziskovalno in pedagoško delo, opis bioloških struktur in materialov z analizo in 3-D rekonstrukcijo mikroskopske slike</t>
  </si>
  <si>
    <t>Equipment is used in research and education in description of biologiocal structures and materials with  possible image analysis and 3-Dreconstruction of samples.</t>
  </si>
  <si>
    <t>23,16</t>
  </si>
  <si>
    <t>2,5</t>
  </si>
  <si>
    <t>214, 209</t>
  </si>
  <si>
    <t>Vittori, Bogataj, Mrak, Bizjak Mali, Gredar, Kunčič, Dolar, Perc, Petrišič, Benko</t>
  </si>
  <si>
    <t>P1-0207, P2-0424, J2-3052, Z1-2634</t>
  </si>
  <si>
    <t>Kononenko, Drobne</t>
  </si>
  <si>
    <t>H2020 (PlasticFatE), H2020 (NOVA), HEUROPE.ACCORDS, HEUROPE.REPOXYBLE</t>
  </si>
  <si>
    <t>Kononenko, Novak, Drobne</t>
  </si>
  <si>
    <t>13.MR 21.Perc</t>
  </si>
  <si>
    <t>Perc</t>
  </si>
  <si>
    <t>MR Saje Špela</t>
  </si>
  <si>
    <t>Saje Špela</t>
  </si>
  <si>
    <t>Mrak, Bizjak-Mali, Bogataj</t>
  </si>
  <si>
    <t>Nada Žnidaršič</t>
  </si>
  <si>
    <t>Krioultramikrotom</t>
  </si>
  <si>
    <t>Leica EM UC6</t>
  </si>
  <si>
    <t>Oprema je v prvi vrsti namenjena izvajanju znanstveno raziskovalne in pedagoške dejavnosti pogodbenih strank, ki so sodelovale pri skupni nabavi (Pogodba o skupni nabavi in uporabi opreme Krioultramikrotom Leica UC6/FC/6, l. 2007.) Za uporabnike, ki niso soinvestitorji, je uporaba možna v skladu z individualnimi dogovori.</t>
  </si>
  <si>
    <t>Equipment is available mainly for research and teaching programs of the institutions participating in joint investment. Access for other users is possible according to individual agreements.</t>
  </si>
  <si>
    <t>Omogoča izdelavo poltankih in ultratankih rezin bioloških vzorcev in vzorcev industrijskih materialov; omogoča kriorezanje - izdelavo rezin iz zamrznjenih vzorcev pri temperaturi do -185oC. Sestavni deli krioultramikrotoma so ultramikrotom z nožem, komora za kriorezanje, Dewar posoda ze tekoči dušik s pripadajočo opremo, kontrolna enota za krmiljenje sistema in antivibracijska podlaga. Sistem ima optimalne možnosti za rezanje pri znižani gladini tekočine v nožu in suho rezanje. Sistem nudi možnost uporabe antistatske naprave in njeno regulacijo. Krioultramikrotom naj nudi optimalne možnosti za reguliranje pozicije noža in za nadzor delovnega polja.</t>
  </si>
  <si>
    <t>Cryoultramicrotome for semithin and ultrathin sectioning of biological and material specimens at room temperature and cryosectioning.</t>
  </si>
  <si>
    <t>47,85</t>
  </si>
  <si>
    <t>9,33</t>
  </si>
  <si>
    <t>40,80</t>
  </si>
  <si>
    <t>33,05</t>
  </si>
  <si>
    <t>50,13</t>
  </si>
  <si>
    <t>Žnidaršič, Mrak</t>
  </si>
  <si>
    <t>mlada razsikovalka</t>
  </si>
  <si>
    <t>Ana Žuran</t>
  </si>
  <si>
    <t>Katja Kunčič</t>
  </si>
  <si>
    <t>Polona Mrak</t>
  </si>
  <si>
    <t>Kromatografski sistem FPLC AKTA pure 25 L1</t>
  </si>
  <si>
    <t>FPLC chromatography system AKTA pure 25 L1</t>
  </si>
  <si>
    <t>drugi javni in zasebni viri</t>
  </si>
  <si>
    <t>Inštrument trenutno ni na voljo zunanjim uporabnikom.</t>
  </si>
  <si>
    <t>Instrument is currently not available to external users.</t>
  </si>
  <si>
    <t xml:space="preserve">Sistem FPLC omogoča avtomatizirano ločevanje proteinov glede na njihovo velikost, naboj, hidrofobnost ali afiniteto do nosilca, na principu različnih izvedb tekočinske kromatografije. Uporablja se za pripravo čistih proteinskih vzorcev ter analize velikosti in agregacije proteinov.  </t>
  </si>
  <si>
    <t>FPLC system enables various types of liquid chromatographic techniques for automated separation of proteins based on protein size, charge, hydrophobicity or matrix affinity. The system is used for preparation of pure protein samples and analysis of protein size and aggregation.</t>
  </si>
  <si>
    <t>25,5</t>
  </si>
  <si>
    <t>0</t>
  </si>
  <si>
    <t>25.5</t>
  </si>
  <si>
    <t>21</t>
  </si>
  <si>
    <t>46,5</t>
  </si>
  <si>
    <t>https://www.bf.uni-lj.si/sl/enote/biologija/raziskave/raziskovalna-oprema/22/fplc</t>
  </si>
  <si>
    <t>Tadeja Bele</t>
  </si>
  <si>
    <t>P4-0059</t>
  </si>
  <si>
    <t>Maja Jurc</t>
  </si>
  <si>
    <t>02491</t>
  </si>
  <si>
    <t>Oprema za fitopatološki laboratorij (sestavni del Laboratorija za zdravje gozda BF-G)</t>
  </si>
  <si>
    <t>Equipment for phytopathological laboratory (an integral part of the Laboratory for Forest Health BF-G)</t>
  </si>
  <si>
    <t xml:space="preserve">Oprema je namenjena raziskovalnemu delu programske skupine P4-0059 </t>
  </si>
  <si>
    <t xml:space="preserve">Equipment serves for basic research  of the program group P4-0059 </t>
  </si>
  <si>
    <t>Osnovna oprema za razvoj fitopatološkega laboratorija, ki bo omogočala izolacijo gliv in drugih patogenih organizmov v čiste kulture ter gojenje teh organizmov v kontroliranih pogojih.</t>
  </si>
  <si>
    <t>The basic equipment for the development of a phytopathological laboratory that will enable the isolation of fungi and other pathogenic organisms into pure cultures and the cultivation of these organisms in controlled conditions.</t>
  </si>
  <si>
    <t>3604360, 3604361, 3604104, 3604105, 3604106</t>
  </si>
  <si>
    <t xml:space="preserve">P4-0059 </t>
  </si>
  <si>
    <t>dr. Milan Kobal</t>
  </si>
  <si>
    <t>YellowScan Surveyor Ultra - UAV laserski skener</t>
  </si>
  <si>
    <t xml:space="preserve">YellowScan Surveyor Ultra - UAV laser scanner </t>
  </si>
  <si>
    <t>Oprema je namenjena raziskovalnemu delu programske skupine P4-0059 in izobraževanju dodiplomskih in podiplomskih študentov.</t>
  </si>
  <si>
    <t>Equipment serves for basic research  of the program group P4-0059 and and for demonstrations for undergraduate and postgraduate students.</t>
  </si>
  <si>
    <t>Oprema za lasersko skeniranje površja za integracijo na daljinsko vodeni letalnik</t>
  </si>
  <si>
    <t>Laser scanner for  unmanned aerial vehicle</t>
  </si>
  <si>
    <t>14,65</t>
  </si>
  <si>
    <t>https://bit.ly/3xuCu7A</t>
  </si>
  <si>
    <t>406</t>
  </si>
  <si>
    <t>P4-0015</t>
  </si>
  <si>
    <t>Miha Humar</t>
  </si>
  <si>
    <t>19106</t>
  </si>
  <si>
    <t>Oprema za modifikacijo lesa (oprema je sestavljena iz več kosov in sicer ekstrakcijske enote Soxlet, univerzalnega testirnega stroja, Mlina za les, Digestorija, Komore za modifikacijo)</t>
  </si>
  <si>
    <t>2009</t>
  </si>
  <si>
    <t>Eqipement for wood modification</t>
  </si>
  <si>
    <t>paket 14</t>
  </si>
  <si>
    <t>Oprema je dostopna vsem RO po predhodnem dogovoru</t>
  </si>
  <si>
    <t>Eqiupment is available to all research organisation according to precedent arangement</t>
  </si>
  <si>
    <t>Ekstracija lesa, mletje lesa, določanje mehanskih lastnosti lesa, termična in druge modifikacije lesa</t>
  </si>
  <si>
    <t>Extraction of wood, milling of wood, determination of mechanical properties of wood, thermal and other modifications of wood</t>
  </si>
  <si>
    <t>4007585</t>
  </si>
  <si>
    <t>100</t>
  </si>
  <si>
    <t>3</t>
  </si>
  <si>
    <t>10</t>
  </si>
  <si>
    <t>4</t>
  </si>
  <si>
    <t>5</t>
  </si>
  <si>
    <t>P4- 0015</t>
  </si>
  <si>
    <t>Miha Humar, Boštjan Lesar, Mllan Šernek, Bogdan Šega, Sergej Medved; , Luka Kopač</t>
  </si>
  <si>
    <t>25%</t>
  </si>
  <si>
    <t>P4-0430</t>
  </si>
  <si>
    <t>Davor Kržišnik</t>
  </si>
  <si>
    <t>Miha Humar, Boštjan Lesar, Jaka Levanič, Blaž Jemec, Meta Pivk, Eli Keržič</t>
  </si>
  <si>
    <t>Miha Humar, Boštjan Lesar, Jaka Levanič, Blaž Jemec, Meta Pivk, Eli Keržič, Luka Kopač</t>
  </si>
  <si>
    <t>15%</t>
  </si>
  <si>
    <t>Pedagoško delo, Diplome, Doktorati</t>
  </si>
  <si>
    <t>20%</t>
  </si>
  <si>
    <t xml:space="preserve">Individualno raziskovlano delo </t>
  </si>
  <si>
    <t>Odd za lesarstvo</t>
  </si>
  <si>
    <t>5%</t>
  </si>
  <si>
    <t>Rentgenski fluorescenčni spektrometer (XRF)</t>
  </si>
  <si>
    <t>2007</t>
  </si>
  <si>
    <t>X-ray fluorescence spectrometer</t>
  </si>
  <si>
    <t>Kvantitativna in kvalitativna analiza elemntov v vrsti med S in U v tekočinah, bioloških vzorcih…</t>
  </si>
  <si>
    <t>Quantitative and qualitative analysis of the elements between S and U in water and biological samples</t>
  </si>
  <si>
    <t>3902526</t>
  </si>
  <si>
    <t>2</t>
  </si>
  <si>
    <t>Miha Humar, Boštjan Lesar, Jaka Levanič, Blaž Jemec, Meta Pivk, Eli Keržič,, Luka Kopač</t>
  </si>
  <si>
    <t>405</t>
  </si>
  <si>
    <t>Oprema za določanje kontaktnega kota tekočin (Goniometer)</t>
  </si>
  <si>
    <t>2016</t>
  </si>
  <si>
    <t>Equipement for contact angle measuremnt (Goniometer)</t>
  </si>
  <si>
    <t>Analiza površin, kontaktnih kotov</t>
  </si>
  <si>
    <t>Surface analysis, contact angles</t>
  </si>
  <si>
    <t>3903063, 3903071</t>
  </si>
  <si>
    <t>7</t>
  </si>
  <si>
    <t>Miha Humar, Boštjan Lesar, Jaka Levanič, Blaž Jemec, Meta Pivk, Eli Keržič, , Luka Kopač</t>
  </si>
  <si>
    <t>10%</t>
  </si>
  <si>
    <t>Oprema za kontinuirano spremljaje vlažnosti lesa</t>
  </si>
  <si>
    <t>2014</t>
  </si>
  <si>
    <t>Equipment for continous moisture monitoring</t>
  </si>
  <si>
    <t>Vlažnost lesa in drugih materialov</t>
  </si>
  <si>
    <t>Wood moisture contet</t>
  </si>
  <si>
    <t>3902946
3902951
3903013
3903015
3903020
3903112
3903114
3903115
3903116</t>
  </si>
  <si>
    <t>Milan Šernek</t>
  </si>
  <si>
    <t>Reometer ARES s sistemom za utrjevanje</t>
  </si>
  <si>
    <t>Rheometer ARES</t>
  </si>
  <si>
    <t>Analiza reoloških lastnosti polimerov (lepil, površinskih premazov…)</t>
  </si>
  <si>
    <t>Analysis of rheological properties of polymers (glue, surface coatings…)</t>
  </si>
  <si>
    <t>Milan Šernek, Mirko Kariž</t>
  </si>
  <si>
    <t>J4-50131</t>
  </si>
  <si>
    <t>Milan Šernek, Jure Žigon, Aleš Straže</t>
  </si>
  <si>
    <t>Marko Petrič (Matjaž Pavlič)</t>
  </si>
  <si>
    <t>00395</t>
  </si>
  <si>
    <t>Visokozmoglivostni tenziometer</t>
  </si>
  <si>
    <t>Higefficient tensiometer</t>
  </si>
  <si>
    <t>Merjenje stičnih kotov tekočin (Wilhelmyjeva metoda), izračuni proste površinske energije, merjenje površinske napetosti tekočin (metoda z obročkom), določanje kapilarnega navzema tekočin, hitrost usedanja netopnih komponent v tekočini,...</t>
  </si>
  <si>
    <t>Measurements of contact angles (Wilhelmy plate method), calculation of surface free energy, measurements of surface tension of liquids (ring method), determination of capillary uptake of liquids, determination of sedimentation of solid particles in liquids,..</t>
  </si>
  <si>
    <t>0,20</t>
  </si>
  <si>
    <t>19,61</t>
  </si>
  <si>
    <t>https://www.bf.uni-lj.si/sl/raziskave/raziskovalna-oprema/73/tenziometer-k100-mk2</t>
  </si>
  <si>
    <t>Miha Humar, Boštjan Lesar, Marko Petrič, Matjaž Pavlič, Luka Albreht</t>
  </si>
  <si>
    <t>35%</t>
  </si>
  <si>
    <t>P4- 0430</t>
  </si>
  <si>
    <t>Davor Kržišnik, Jure Žigon</t>
  </si>
  <si>
    <t>UNIDO</t>
  </si>
  <si>
    <t>Boštjan Lesar, Miha Humar, Blaž Jemec</t>
  </si>
  <si>
    <t>Jure Žigon</t>
  </si>
  <si>
    <t>Pedagoško delo Diplome Dr</t>
  </si>
  <si>
    <t>Miha Humar, Boštjan Lesar, Davor Kržišnik, Marko Petrič, Matjaž Pavlič, Jure Žigon</t>
  </si>
  <si>
    <t>403</t>
  </si>
  <si>
    <t>Primož Oven / Viljem Vek</t>
  </si>
  <si>
    <t>11223 / 30758</t>
  </si>
  <si>
    <t>HPLC spektrometer</t>
  </si>
  <si>
    <t>2010</t>
  </si>
  <si>
    <t xml:space="preserve">HPLC analiza </t>
  </si>
  <si>
    <t xml:space="preserve">HPLC analysis </t>
  </si>
  <si>
    <t>3902764</t>
  </si>
  <si>
    <t>216.11</t>
  </si>
  <si>
    <t>210.19</t>
  </si>
  <si>
    <t>19.4</t>
  </si>
  <si>
    <t>80</t>
  </si>
  <si>
    <t>11</t>
  </si>
  <si>
    <t>Primož Oven, Viljem Vek, Urša Osolnik, Ida Poljanšek</t>
  </si>
  <si>
    <t>30%</t>
  </si>
  <si>
    <t>CELISE</t>
  </si>
  <si>
    <t>BAPUR</t>
  </si>
  <si>
    <t>Individualno raziskovlano delo</t>
  </si>
  <si>
    <t>Maks Merela</t>
  </si>
  <si>
    <t>02937</t>
  </si>
  <si>
    <t>Svetlobni mikroskop Nikon Eclypse E 800</t>
  </si>
  <si>
    <t>1998</t>
  </si>
  <si>
    <t>Light mycroscopy</t>
  </si>
  <si>
    <t xml:space="preserve">mikroskopija lesa </t>
  </si>
  <si>
    <t>Light microscopy of wood</t>
  </si>
  <si>
    <t>3901804</t>
  </si>
  <si>
    <t>19,70</t>
  </si>
  <si>
    <t>40%</t>
  </si>
  <si>
    <t>Maks Merela, Angela Balzano, Luka Krže</t>
  </si>
  <si>
    <t>Individualno raziskovalno delo</t>
  </si>
  <si>
    <t>Maks Merela, Angela Balzano</t>
  </si>
  <si>
    <t>LCR meter</t>
  </si>
  <si>
    <t>2004</t>
  </si>
  <si>
    <t>Drugi javni in zasebni viri</t>
  </si>
  <si>
    <t>Oprema za merjenje električnih in dielektričnih lastnosti tekočih in trdnih snovi (75 kHz - 30 MHz) .</t>
  </si>
  <si>
    <t>Dielectric analysis (75 kHz - 30 MHz)</t>
  </si>
  <si>
    <t>44</t>
  </si>
  <si>
    <t>50%</t>
  </si>
  <si>
    <t>Milan Šernek, Mirko Kariž, Bogdan Šega</t>
  </si>
  <si>
    <t>Sergej Medved (Bogdan Šega)</t>
  </si>
  <si>
    <t>15410</t>
  </si>
  <si>
    <t>Stroj za merjenje mehanskih lastnosti, Zwick Z100</t>
  </si>
  <si>
    <t>Universal testing machine, Zwick Z100</t>
  </si>
  <si>
    <t>Preskušanje mehanskih lastnosti materialov kot so upogibna, tlačna, natezna in strižna trdnost, MOE do 100 kN.</t>
  </si>
  <si>
    <t>Testing of mechanical properties of materials such as bending, compression, tensile and shear strength, MOE up to 100 kN.</t>
  </si>
  <si>
    <t>3901802</t>
  </si>
  <si>
    <t>37,81</t>
  </si>
  <si>
    <t>70%</t>
  </si>
  <si>
    <t>3, 4</t>
  </si>
  <si>
    <t>70 %</t>
  </si>
  <si>
    <t>Sergej Medved, Bogdan Šega, Milan Šernek, Samo Grbec, Mirko Kariž, Matjaž Pavlič, Luka Albreht, Boštjan Lesar, Tomaž Kušar,  Blaž Jemec, Luka Krže</t>
  </si>
  <si>
    <t>50 %</t>
  </si>
  <si>
    <t>Milan Šernek, Jure Žigon, Aleš Straže, Samo Grbec</t>
  </si>
  <si>
    <t>Davor Kržišnik, Aleš Straže, Jure Žigon</t>
  </si>
  <si>
    <t>5 %</t>
  </si>
  <si>
    <t>Pedagoško delo, Diplome, Magisteriji, Doktorati</t>
  </si>
  <si>
    <t>10 %</t>
  </si>
  <si>
    <t>Diferenčni dinamični kalorimeter DSC</t>
  </si>
  <si>
    <t>Differential scanning calorimetry DSC</t>
  </si>
  <si>
    <t>DSC analiza</t>
  </si>
  <si>
    <t xml:space="preserve">DSC analysis </t>
  </si>
  <si>
    <t>60%</t>
  </si>
  <si>
    <t>Milan Šernek, Marko Petrič, Mirko Kariž, Bogdan Šega, Ida Poljanšek</t>
  </si>
  <si>
    <t>Milan Šernek, Marko Petrič, Mirko Kariž, Bogdan Šega, Jure Žigon, Ida Poljanšek</t>
  </si>
  <si>
    <t>Komora za simulacijo izpostavitve svetlobi in vremenskim vplivom, SUNTEST® XXL</t>
  </si>
  <si>
    <t>2011</t>
  </si>
  <si>
    <t>SUNTEST® XXL+ Light Exposure and Weathering Testing Instrument</t>
  </si>
  <si>
    <t>Lastna sredstva (pridobljena na trgu -testirna dejavnost)</t>
  </si>
  <si>
    <t>Umetno pospešeno staranje lesa, lignoceluloznih kompozitov in katerihkoli drugih materialov</t>
  </si>
  <si>
    <t>Artificial accelerated weathering of wood, lignocellulosic composites and any other materials</t>
  </si>
  <si>
    <t>3902828</t>
  </si>
  <si>
    <t>1,41</t>
  </si>
  <si>
    <t>7,41</t>
  </si>
  <si>
    <t>https://www.bf.uni-lj.si/sl/raziskave/raziskovalna-oprema/74/stroj-za-umetno-pospeseno-staranje,-atlas-suntest-xxxl+</t>
  </si>
  <si>
    <t>6</t>
  </si>
  <si>
    <t>Marko Petrič
Matjaž Pavlič
Luka Albreht, Miha Humar, Boštjan Lesar</t>
  </si>
  <si>
    <t>Projekt SiDG</t>
  </si>
  <si>
    <t xml:space="preserve">Pedagoško in raziskovalno delo </t>
  </si>
  <si>
    <t>Matjaž pavlič, Marko Petrič, Jure Žigon, Luka Albreht</t>
  </si>
  <si>
    <t>Testirna dejavnost</t>
  </si>
  <si>
    <t>Marko Petrič
Jure Žigon
Matjaž Pavlič
Luka Albreht</t>
  </si>
  <si>
    <t>SEM mikroskop Quanta 250</t>
  </si>
  <si>
    <t>SEM microscope Quanta 250</t>
  </si>
  <si>
    <t>Electron microscopy</t>
  </si>
  <si>
    <t>Oprema za določanje sorpcijskih lastnosti materialov DVS</t>
  </si>
  <si>
    <t>Dynamic Sorption Analyser</t>
  </si>
  <si>
    <t>Določanje sorpcijskih lastnosti materialov</t>
  </si>
  <si>
    <t>Sorption analysis of materials</t>
  </si>
  <si>
    <t>Digitalni mikroskop za analizo površin lesa in lignoceluloznih kompozitov</t>
  </si>
  <si>
    <t>Digital microscope for surface analysis of wood and lignocelulosic materials</t>
  </si>
  <si>
    <t>Prostostoječi digitalni, laserski konfokalni
mikroskop za analizo površin
2. Povečave med 10 × in 5000 ×
3. Omogoča delo s suhimi ali mokrimi vzorci pri
okoljskih pogojih
4. Analiza površin
5. Zajem slike preko laserja in digitalno
6. Delovna mizica z možnostjo pomika v štirih oseh
(x, y, z, r)</t>
  </si>
  <si>
    <t>Stand alone digital, laser confocal microscope for
analysis of wood, wood based composites …
2. Due to the specification related to analysis of
wood, it enables analysis in wet and dry conditions,
observation of composites, nanoparticles in wood
3. Magnification range 10 × - 5000 ×
4. Surface analysis
5. Image acquisition with laser and digitally – true
colours
6. Combined imaging with various detectors
7. Working table with movement in four axes (x, y, z,
r), motorized movement in axes x, y, z.</t>
  </si>
  <si>
    <t>Sistem za avtomatizirano vrednotenje zlepljenostiAutomated Bonding Evaluation System (ABES)</t>
  </si>
  <si>
    <t>Automated Bonding Evaluation System (ABES) - Adhesive Evaluation</t>
  </si>
  <si>
    <t>ABES je raziskovalna oprema, ki omogoča raziskovanje kinetike utrjevanja lepila na osnovi ugotavljanja trdnosti novonastalega lepilnega spoja. Omogoča vpogled v rast strižne trdnosti lepilnega spoja po določenem času stiskanja in pod kontroliranimi toplotnimi, kemičnimi in obremenitvenimi pogoji.</t>
  </si>
  <si>
    <t>ABES is a research equipment that enables evaluation of the kinetics of adhesive curing based on the determination of the strength of the newly formed adhesive joint. It provides insight into the shear strength development of the adhesive joint after a specified compression time and under controlled thermal, chemical and loading conditions.</t>
  </si>
  <si>
    <t>P17-87</t>
  </si>
  <si>
    <t>Milan Šernek, Samo Grbec</t>
  </si>
  <si>
    <t>HS-GC-MSD; plinski kromatograf z masno selektivnim detektorjem in vzorčevalnikom plinske faze</t>
  </si>
  <si>
    <t>HS-GC-MSD; gas chromatography with mass selective detector and head space</t>
  </si>
  <si>
    <t>Kromatografska analiza</t>
  </si>
  <si>
    <t>Gas chromatography coupled to mass spectrometry is very often used for separation, identification and quantification of volatile compounds in food. Typical use of the equipment is for aroma profiling, quantification of fatty acid and pesticides.</t>
  </si>
  <si>
    <t>Primož Oven, Ida Poljanšek, Viljem Vek, Urša Osolnik</t>
  </si>
  <si>
    <t>Primož Oven, Ida Poljanšek, Viljem Vek; Urša Osolnik</t>
  </si>
  <si>
    <t>Manja Kitek Kuzman</t>
  </si>
  <si>
    <t>Standardizirana oprema za raziskave in preizkušanja pohištvenih elementov</t>
  </si>
  <si>
    <t>Standardized equipment for research and testing of furniture elements</t>
  </si>
  <si>
    <t>Standardizirana oprema za raziskave in preizkušanje pohištvenih elementov je namenjena
preizkušanju inovativnih izdelkov iz lesa in lesnih kompozitov v fazi konstruiranja in
oblikovanja</t>
  </si>
  <si>
    <t>Standardized equipment for research and testing of furniture elements is intended for
testing innovative wood products in the proces of design</t>
  </si>
  <si>
    <t>Kušar Tomaž, Kitek Kuzman Manja, Mirko Kariž, Luka Albreht</t>
  </si>
  <si>
    <t>WooBAdh/Projekt ERA NET CoBioTech</t>
  </si>
  <si>
    <t>Milan Šernek, Luka Albreht</t>
  </si>
  <si>
    <t xml:space="preserve">Applause </t>
  </si>
  <si>
    <t>Manja Kitek Kuzman, Tomaž Kušar, Mirko Kariž, Luka Albreht</t>
  </si>
  <si>
    <t>Bilateralni proj. BI_US/22-24-043 Vloga ekoinovacij na področju proizvodov iz lesa listavcev za razvoj trajnostne družbe</t>
  </si>
  <si>
    <t>Manja kitek Kuzman, Mirko Kariž, Milan Šernek</t>
  </si>
  <si>
    <t>Individulano raziskovalno delo, Preskušanje pohištva, Diplome</t>
  </si>
  <si>
    <t>Manja Kitek Kuzman, Mirko Kariž Tomaž Kušar</t>
  </si>
  <si>
    <t>Dinamični Mehanski Analizator (DMA)</t>
  </si>
  <si>
    <t>Dynamic Mechanical Analysis (DMA)</t>
  </si>
  <si>
    <t xml:space="preserve">Oprema je namenjena določanju utrujanja, lezenja in preiskavi dinamičnih mehanskih lastnosti lesa, lesnih kompozitov, polimerov. Testiranje lahko poteka v nategu, tlaku ali upogibu s silai do 1000 N. </t>
  </si>
  <si>
    <t>The equipment is intended for determination of fatigue, creep and investigation of dynamic mechanical properties of wood, wood composites, polymers. Testing can be performed in tension, pressure or bending with forces up to 1000 N.</t>
  </si>
  <si>
    <t>V4-2017</t>
  </si>
  <si>
    <t>P4-0097</t>
  </si>
  <si>
    <t>Janez Salobir (Alenka Levart)</t>
  </si>
  <si>
    <t>00886</t>
  </si>
  <si>
    <t>Atomski absorpcijski spektrometer (Aanalyst 200)</t>
  </si>
  <si>
    <t xml:space="preserve">Atomic absorption spectrometer  Aanalyst 200 </t>
  </si>
  <si>
    <t>Oprema je na razpolago za zunanje uporabnike po predhodnem dogovoru in rezervaciji termina. Cena meritev in priprave vzorcev po veljavnem ceniku.</t>
  </si>
  <si>
    <t>Eqiupment is available to external researchers after prior arrangement and reservation of available time. Price for sample preparation and measurements is determined by the current price list.</t>
  </si>
  <si>
    <t>Atomski absorpcijski spektrometer je namenjen za določevanje mineralov (Na, K, Mg, Ca, Fe, Zn, Cu, Se- hidridna tehnika).</t>
  </si>
  <si>
    <t>Atomic absorption spectrophotometer is used for etermination of minerals (Na, K, Mg, Ca, Fe, Zn, Cu, Mn, Se - using hydride generation technique)</t>
  </si>
  <si>
    <t>Janez Salobir, Alenka Levart, Marko Kodra, Mojca Koman Rajšp, Nika Založnik</t>
  </si>
  <si>
    <t>individualno raziskovalno delo</t>
  </si>
  <si>
    <t>Janez Salobir, Alenka Levart, Marko Kodra, Mojca Koman Rajšp</t>
  </si>
  <si>
    <t>dr. Peter Dovč</t>
  </si>
  <si>
    <t>Avtomatiziran sistem za ločevanje velikostnih razredov nukleinskih kislin</t>
  </si>
  <si>
    <t>Automated system for size-based separation of nucleic acids</t>
  </si>
  <si>
    <t>29.114,08</t>
  </si>
  <si>
    <t>Do raziskovalne opreme imajo dostop člani programske skupini in drugih raziskovalnih skupin na Oddelk za zootehniko UL BF. Po dogovoru je oprema dostopna tudi za druge raziskovalce izven BF.</t>
  </si>
  <si>
    <t>Equipment is accessible for members of the program group and researchers from other research groups at the Department of Animal Science, UL BF. Upon request it equipment available also for other researchers outside of the BF.</t>
  </si>
  <si>
    <t>Oprema je namenjena predvsem frakcioniranju nukleinskih kislin.</t>
  </si>
  <si>
    <t>Equipment is dedicated for size fractionation of nucleic acids.</t>
  </si>
  <si>
    <t>P22-115</t>
  </si>
  <si>
    <t>Peter Dovč</t>
  </si>
  <si>
    <t>05098</t>
  </si>
  <si>
    <t>Avtomatski genetski analizator visoke zmogljivosti</t>
  </si>
  <si>
    <t>High throughput genetic analyzer</t>
  </si>
  <si>
    <t>Oprema je dostopna članom konzorcija in po dogovoru tudi zunanjim uporabnikom</t>
  </si>
  <si>
    <t>Access have members of the consortium and upon agreement also to external users</t>
  </si>
  <si>
    <t>Oprema je namenjena genotipizaciji (tipična aplikacija je tipizacija mikrosatelitnih lokusov) in klasičnemu sekvenciranju (terminatorska tehnologija)</t>
  </si>
  <si>
    <t>The equipment is devoted to genotyping (microsatellite analysis) and to classica sequencing (terminator technology)</t>
  </si>
  <si>
    <t>Jernej Jakše</t>
  </si>
  <si>
    <t>Oprema za zamrzovanje, hranjenje in analizo genskih virov</t>
  </si>
  <si>
    <t>Equipment for storaging and analysis of animla gentic resources</t>
  </si>
  <si>
    <t>Oprema je dostopna članom programske skupine in za delo celotne Genske banke v živinoreji, ki pokriva hranjenje somatskih in zarodnih celic ter izoliranih nukleinskih kislin</t>
  </si>
  <si>
    <t>The equipment is available to the members of the research programme and to all participants in the Animal Gene Bank, which covers storaging of somatic and germ cells as well as isolated nucleic acids.</t>
  </si>
  <si>
    <t>Oprema zagotavlja centralno arhiviranje živalskega genetskega materiala za namene genetske analitike in potencialnih rekonstitucijskih ukrepov za ogoržene populacije.</t>
  </si>
  <si>
    <t>The equipment enables central archiving of naimal genetic material for the analytic purposes and possible regenerative actions in endangered populations.</t>
  </si>
  <si>
    <t xml:space="preserve">4008456, 4008457, 4008458, 4008461, 4008463, 4008464, 4008465, 4008466, 4008467, 4008469      </t>
  </si>
  <si>
    <t>Andreja Čanžek Majhenič</t>
  </si>
  <si>
    <t>Sistem za PCR v realnem času s 5-6 optičnimi filtri in možnostjo merjenja HRM - tališčne točke, z visoko rezolucijo</t>
  </si>
  <si>
    <t>CFX96 TOUCH SYSTEM Real-Time PCR Detection System, Modular Thermal Cycler Platform with Precision Melt Analysis Software</t>
  </si>
  <si>
    <t xml:space="preserve">Oprema je dostopna (v obsegu 40 % zmogljivosti)  tudi za zunanje uporabnike, na Oddelku za zootehniko, Groblje 3, Domžale. 
Termin in cena uporabe po dogovoru s skrbniki.  
</t>
  </si>
  <si>
    <t>The equipment is available (40% of capacity) also for external users, at the Department of Animal Science, Groblje 3, Domžale. The term and price of use by agreement with the administrators.</t>
  </si>
  <si>
    <t>Določevanje količine pomnoženih odsekov DNA v realnem času s pomočjo verižne reakcije s polimerazo (PCR) ter ločevanje PCR pomnožkov z različnim nukleotidnim zaporedjem na osnovi talilne krivulje.</t>
  </si>
  <si>
    <t>Real time quantification of PCR amplified target DNA segments and high resolution melt (HRM)  analysis of the PCR amplicons by melt curve based on their different composition, length, GC content.</t>
  </si>
  <si>
    <t>4010897    4010899    4010900</t>
  </si>
  <si>
    <t>P17-174</t>
  </si>
  <si>
    <t>P4 0097 (Prehrana in mikrobna ekologija prebavil)</t>
  </si>
  <si>
    <t>Tanja Obermajer</t>
  </si>
  <si>
    <t>pedagoško delo (laboratorijske vaje), diplomske in magistrske naloge</t>
  </si>
  <si>
    <t>Diana Paveljšek, Primož Treven</t>
  </si>
  <si>
    <t xml:space="preserve">Bojana Bogovič Matijašić </t>
  </si>
  <si>
    <t>MBSAn (Modularni paralelni bioreaktorski sistem za preučevanje (mikro)bioloških procesov in mikrobiomov iz anaerobnih okolij)</t>
  </si>
  <si>
    <t xml:space="preserve"> Modular parallel bioreactor system for the study of (micro) biological processes in anaerobic environments</t>
  </si>
  <si>
    <t xml:space="preserve">Oprema je dostopna (v obsegu 20 % zmogljivosti)  tudi za zunanje uporabnike, na Oddelku za zootehniko, Groblje 3, Domžale. 
Obvezen je predhoden dogovor s skrbnikom opreme. Cena uporabe po dogovoru (odvisno od trajanja in zahtevnosti poskusa, itd.). 
</t>
  </si>
  <si>
    <t xml:space="preserve">The equipment is  available (20% of capacity)  to external users at at the Department of Animal Science, Groblje 2, 1230 Domžale. Reservation in advance is mandatory. The price depends on the duration and nature of the experiment. </t>
  </si>
  <si>
    <t xml:space="preserve">Sistem, ki je sestavljen iz 4 bioreaktorskih posod  z delovnim volumnom 300 - 1000 ml, omogoča regulacijo temperature, pH, mešanja ter vzorčenje tekočih in plinastih vzorcev.  Bioreaktorji lahko delujejo paralelno na kontinuirni način, šaržni način ali na način z dohranjevanjem.  Sistem omogoča vodenje in proučevanje anaerobnih procesov in natančno merjenje količine in koncentracije proizvedenih plinov (CH4 in H2). 
</t>
  </si>
  <si>
    <t xml:space="preserve">The bioreactor system is fully equipped with 4 culture vessels  (300-100 mL working volume) with freely  configurable pumps, pH and pO2 sensors, two fully automatic gas lines with mass flow controllers. The system allows the study of anaerobic processes and precise measurement of the quantity and concentration of produced gases (CH4 and H2). </t>
  </si>
  <si>
    <t>P17-073</t>
  </si>
  <si>
    <t>Bojana Bogovič Matijašić, Diana Paveljšek, Lijana Fanedl</t>
  </si>
  <si>
    <t>Paveljšek Diana, Fanedl Lijana</t>
  </si>
  <si>
    <t>Sistem za in vivo slikanje fluorescence in bioluminiscence</t>
  </si>
  <si>
    <t xml:space="preserve">System for bioimaging by fluorescence and bioluminescence on live animals </t>
  </si>
  <si>
    <t>Oprema je namenjena raziskovalnemu delu programske skupine P4-0220 in izobraževanju dodiplomskih študentov.</t>
  </si>
  <si>
    <t>Equipment serves for basic research  of the program group P4-0220 and and for demonstrations for undergraduate students.</t>
  </si>
  <si>
    <t xml:space="preserve">Sistem omogoča bioimaging s pomočjo fluorescence in bioluminiscence na živih živalih (miši, ribe, C. elegans…) z detekcijo emisij v širšem spektralnem območju od zelenega do bližjnjega IR področja. </t>
  </si>
  <si>
    <t>The system enables bioimaging by fluorescence and bioluminescence on live animals (mice, fish, C. elegans ...) with the detection of emissions in the wider spectral range from green to near IR.</t>
  </si>
  <si>
    <t>Nadgradnja sistema za mikroinjiciranje zarodkov in evkariontskih celic</t>
  </si>
  <si>
    <t>Upgrade of the system for micro-injection of embryos and eukariotic cells</t>
  </si>
  <si>
    <t>Do opreme je moč dostopiti po predhodni najavi in opravljenem uvajanju za uporabo tega sklopa opreme.</t>
  </si>
  <si>
    <t xml:space="preserve">Access is possible upon request and after completed training for the use of this part of the equipment. </t>
  </si>
  <si>
    <t>Oprema je konfigurirana za mikroinjiciranje predimplantacijskih faz zarodkov, za mikroinjiciranje adherentnih celičnih kultur je potrebna adaptacija, ki jo izvedejo člani raziskovalne skupine.</t>
  </si>
  <si>
    <t xml:space="preserve">The set up of the equipment is adapted to microinjection of preimplantation embryos, for microinjection of adherent cell cultures, the adaptation, done by the members of the research group  is necessary. </t>
  </si>
  <si>
    <t>4010958/3</t>
  </si>
  <si>
    <t>P17-121</t>
  </si>
  <si>
    <t>Genetski analizator Applied Biosystems 3500 (8 kapilar)</t>
  </si>
  <si>
    <t>Genetic Analyser</t>
  </si>
  <si>
    <t>Oprema je dostopna na na Oddelku za zootehniko, Groblje 3, Domžale za člane konzorcija</t>
  </si>
  <si>
    <t>Equipment is accessible at department of Animal Science, Groblje 3, Domžale for the members of consortium</t>
  </si>
  <si>
    <t>Izdelava genetskih proifilov in sekvenciranje</t>
  </si>
  <si>
    <t>Genetic profiling and sequencing</t>
  </si>
  <si>
    <t>601</t>
  </si>
  <si>
    <t>P4-0234</t>
  </si>
  <si>
    <t xml:space="preserve">Mojca Korošec             (Tomaž Polak) </t>
  </si>
  <si>
    <t>23075</t>
  </si>
  <si>
    <t>Aparat za določanje vsebnosti dušika in beljakovin Bűchi; Texture Analyser TA-HD/100i</t>
  </si>
  <si>
    <t>2003, 2006, 2010</t>
  </si>
  <si>
    <t>Equipment for nitrogen determination, Büchi; Texture Analyser TA-HD/100i</t>
  </si>
  <si>
    <t>Oprema je 20 % časa na razpolago za zunanje uporabnike. Cena je določena po veljavnem ceniku BF oz. po dogovoru s skrbnikom.</t>
  </si>
  <si>
    <t>The equipment is 20% of the time available for external users. Price is determined by the current price list of BF or in agreement with the trustee.</t>
  </si>
  <si>
    <t>Določanje vsebnosti dušika in beljakovin v živilih; analiza teksture živil</t>
  </si>
  <si>
    <t>Determination of nitrogen and protein in food; food texture analysis</t>
  </si>
  <si>
    <t>3503176 3501506 3503675 3502307</t>
  </si>
  <si>
    <t>20</t>
  </si>
  <si>
    <t>95</t>
  </si>
  <si>
    <t>9,75</t>
  </si>
  <si>
    <t>Bertoncelj Jasna</t>
  </si>
  <si>
    <t>15</t>
  </si>
  <si>
    <t>J4-1773</t>
  </si>
  <si>
    <t>Poklar Nataša / Korošec Mojca</t>
  </si>
  <si>
    <t>MR</t>
  </si>
  <si>
    <t>Ferjančič Blaž</t>
  </si>
  <si>
    <t>30</t>
  </si>
  <si>
    <t>magistrske naloge in diplomska dela</t>
  </si>
  <si>
    <t>Bertoncelj, Korošec, Polak</t>
  </si>
  <si>
    <t>40</t>
  </si>
  <si>
    <t>606</t>
  </si>
  <si>
    <t>P4-0116</t>
  </si>
  <si>
    <t>Hrvoje Petković (Matej Šergan)</t>
  </si>
  <si>
    <t>13542</t>
  </si>
  <si>
    <t>Bioreaktorski sistem</t>
  </si>
  <si>
    <t>2008</t>
  </si>
  <si>
    <t>129515,64</t>
  </si>
  <si>
    <t xml:space="preserve">Oprema je 30% na razpolago za zunanje uporabnike.
Predhodni dogovor oz. rezervacija termina za delo z opremo.
Cena se oblikuje glede na vsebino del, potrebno asistenco in dolžino uporabe po ustreznem dogovoru z uporabnikom opreme ali storitev. </t>
  </si>
  <si>
    <t>Bioreaktorski sistem z bioreaktorsko posodo volumna 20 L,
ki omogoča "in situ" sterilizacijo in bioreaktorjem volumna 5L
  vključno z nadzorno enoto, ki omogoča vodenje
bioprocesov pri kontroliranih pogojih  z ustrezno programsko
opremo za izvedbo različnih raziskovalnih in industrijskih bioprocesov.</t>
  </si>
  <si>
    <t xml:space="preserve">Oprema bo zagotavljala kakovostno vodenje in razvoja bioprocesov,
tako v šaržnih kot v dohranjevalnih in kontinuirnih kultivacijah
na tem tehnično zelo zahtevnem področju, ki predstavlja osnovo
za vse tradicionalne biotehnologije (vino, pivo, antibiotiki ...) in
sodobne bioprocese na področju proizvodnje zdravilnih
učinkovin in servisiranja človekovega okolja.  Biorekatorski sistem je
primeren za kultivacijo mikrobnih kultur, predvsem bakterij, kvasovk in nitastih gliv. </t>
  </si>
  <si>
    <t>Bioreactor system offers high quality process development support
 including batch and continual bioprocess development in the technically
 demanding area of traditional biotechnological processed such as
 technology of vine and beer production as well as process development
 of active substances  and antibiotics in general. The vessels are suitable
 for cultivation of microbial cultures such as bacteria, yeasts and filamentous fungi.</t>
  </si>
  <si>
    <t>3501819 3501251 3503537</t>
  </si>
  <si>
    <t>189,14</t>
  </si>
  <si>
    <t>9,98</t>
  </si>
  <si>
    <t>185,99</t>
  </si>
  <si>
    <t>0,00</t>
  </si>
  <si>
    <t>195,97</t>
  </si>
  <si>
    <t>1</t>
  </si>
  <si>
    <t>Ines Mandić-Mulec</t>
  </si>
  <si>
    <t>J4-5442</t>
  </si>
  <si>
    <t>Neža Čadež</t>
  </si>
  <si>
    <t xml:space="preserve">P4-0116 </t>
  </si>
  <si>
    <t>MR Alen Pšeničnik</t>
  </si>
  <si>
    <t>Pedagoška dejavnost</t>
  </si>
  <si>
    <t>Polona Jamnik, Maja Paš, Neža Čadež, Martina Avbelj</t>
  </si>
  <si>
    <t>P4-0121</t>
  </si>
  <si>
    <t xml:space="preserve">Nataša Poklar Ulrih           </t>
  </si>
  <si>
    <t>Varian Cary ECLIPSE Fluorescenčni spektrometer s čitalcem plošč in priborom</t>
  </si>
  <si>
    <t xml:space="preserve">Varian Cary ECLIPSE fluorescence spectrophotometer with microplate reader </t>
  </si>
  <si>
    <t xml:space="preserve">Oprema je 10% na razpolago za zunanje uporabnike.
Predhodni dogovor oz. rezervacija termina za delo z opremo.
Cena določena po trenutno veljavnem ceniku BF oz.
po ustreznem dogovoru z uporabnikom opreme ali storitev. 
</t>
  </si>
  <si>
    <t>The equipment is 10% of the time available for external users. Price is determined by the current price list of BF or in agreement with the trustee.</t>
  </si>
  <si>
    <t>Proučevanje interakcij med molekulami, stabilnosti in kinetike. Metoda je primerna za študij manjših molekul, makromolekul in kompleksnejših matriksov.</t>
  </si>
  <si>
    <t>The method is applied for  studing  the interactions between molecules, stability and kinetics. The method can be applied to study small molecules and macromolecules as well as complex matrics (e.g. food)..</t>
  </si>
  <si>
    <t>3502471 3502562</t>
  </si>
  <si>
    <t>Nataša Poklar Ulrih</t>
  </si>
  <si>
    <t>J4-8226</t>
  </si>
  <si>
    <t>Poklar</t>
  </si>
  <si>
    <t xml:space="preserve">Nataša Poklar Ulrih (Nataša Šegatin) </t>
  </si>
  <si>
    <t>Večfunkcionalni sistem za merjenje prevodnosti in dielektrične konstante Precision LCR Meter E4980A z enoto E5062A</t>
  </si>
  <si>
    <t xml:space="preserve">Multifunctional measuring system  for electrical conductivity
and dielectric  properties-Agilent E4980A
precision LCR meter  with E5062A Network Analyzer 
</t>
  </si>
  <si>
    <t>101153,26</t>
  </si>
  <si>
    <t xml:space="preserve">Avektis d. o. o.
-predstavnik Agilent Technologies
v SLO
</t>
  </si>
  <si>
    <t>Proučevanje interakcij med med molekulami, stabilnosti in kinetike.
Študij električnih in dielektričnih lastnosti biološko in tehnološko 
pomembnih snovi v odvisnosti od temperature, frekvence, koncentracije.
Študij vpliva kemijske sestave snovi,  npr. živila, na njegove lastnosti 
pri izpostavljanju mikrovalovom, omskemu segrevanju, 
visokonapetostnim pulzom – raznovrstne aplikacije.</t>
  </si>
  <si>
    <t xml:space="preserve">The method is applyied for  studing  the interactions between molecules, stability and kinetics. Study of electric  and dielectric properties of biologicaly and technologicaly important compounds as a function of temperature, frekvence and concentration.The impact of the chemical composition on the food properties after radiation with microwave, thermal heating and other applications.  
</t>
  </si>
  <si>
    <t>3503570   3503532</t>
  </si>
  <si>
    <t>70</t>
  </si>
  <si>
    <t>50</t>
  </si>
  <si>
    <t>J7-3155</t>
  </si>
  <si>
    <t>J4-50147</t>
  </si>
  <si>
    <t>Diferenčni dinamični kalorimeter: Nano DSC Series III</t>
  </si>
  <si>
    <t>2005</t>
  </si>
  <si>
    <t>Diferential dinamic Calorimetry: Nano DSC series III</t>
  </si>
  <si>
    <t>71636,84</t>
  </si>
  <si>
    <t xml:space="preserve">Oprema je 20% na razpolago za zunanje uporabnike.
Predhodni dogovor oz. rezervacija termina za delo z opremo.
Cena določena po trenutno veljavnem ceniku BF oz.
po ustreznem dogovoru z uporabnikom opreme ali storitev. </t>
  </si>
  <si>
    <t>The equipment is10% of the time available for external users. Price is determined by the current price list of BF or in agreement with the trustee.</t>
  </si>
  <si>
    <t>DSC je namenjen proučevanju konformacijskih prehodov in termične stabilnosti bioloških makromolekul; vplivu različnih ligandov (antibiotiki, denaturanti, kovine, antioksidanti) na stabilnost proteinov,  DNA, in modelnih membran.</t>
  </si>
  <si>
    <t xml:space="preserve">DSC is used for studing the conformational changes and thermal stability of proteins, DNA, lipids and polysacharide as well as the interactions between macromolecules and ligands including antibiotics, denaturants, metals, antioxidants etc. </t>
  </si>
  <si>
    <t>3502689 3502688</t>
  </si>
  <si>
    <t>25</t>
  </si>
  <si>
    <t>J7-50043</t>
  </si>
  <si>
    <t>Poklar/ Sepčič</t>
  </si>
  <si>
    <t>J2-3040</t>
  </si>
  <si>
    <t>J1-4398</t>
  </si>
  <si>
    <t xml:space="preserve">Sonja Smole Možina  </t>
  </si>
  <si>
    <t>07030</t>
  </si>
  <si>
    <t>iQ - Check Real-time PCR System (ABI PRISM 7500)</t>
  </si>
  <si>
    <t xml:space="preserve">Instrument ABI 
PRISM® 7500 SDS </t>
  </si>
  <si>
    <t>Oprema je 30 % na razpolago za zunanje uporabnike. Obvezna je predhodna rezervacija termina za delo z opremo. Cena se oblikuje glede na vsebino del s skrbnikom opreme.</t>
  </si>
  <si>
    <t>The equipment is 30% available to external users. Reservation in advance is mandatory for appointment to operate with the equipment. The price is formed according to the contents with the trustee.</t>
  </si>
  <si>
    <t>Sistem omogoca izvajanje temperaturno-casovnih ciklov za kvantitativen PCR z mnogimi aplikacijami (na primer relativna, absolutna kvantifikacija, analiza izražanja genov, +/- preiskave z internimi pozitivnimi kontrolami)</t>
  </si>
  <si>
    <t>System allows to perform thermal cycling giving run times for quantitative real-time PCR applications (i.e. relative, absolute quantification, gene expression analysis, +/- assays utilizing internal positive controls).</t>
  </si>
  <si>
    <t>35,85</t>
  </si>
  <si>
    <t>25,8</t>
  </si>
  <si>
    <t>45,21</t>
  </si>
  <si>
    <t>Mojca Milavec</t>
  </si>
  <si>
    <t>J4-3088</t>
  </si>
  <si>
    <t>Anja Klančnik</t>
  </si>
  <si>
    <t>Emil Zlatić</t>
  </si>
  <si>
    <t>00927</t>
  </si>
  <si>
    <t>Plinski kromatograf z masno selektivnim detektorjem Agilent GC/MS 7890/5975C</t>
  </si>
  <si>
    <t>Gas chromatograph with mass selective detector Agilent GC/MS 7890/5975C</t>
  </si>
  <si>
    <t>Za zunanje uporabnike je na voljo 10 % zmogljivosti opreme, termin in cena uporabe sta po dogovoru.</t>
  </si>
  <si>
    <t>The equipment is 10 % available for use to external users . Charges for equipment usage is formed in agreement with the trustee.</t>
  </si>
  <si>
    <t xml:space="preserve">Plinska kromatografija sklopljena z masno spektrometrijo je zelo pogosto uporabljena tehnika za separacijo, identifikacijo in kvantifikacijo hlapnih spojin v živilih. Oprema se v glavnem uporablja za analizo arom, maščobnih kislin, pesticidov itd... </t>
  </si>
  <si>
    <t>Rajko Vidrih</t>
  </si>
  <si>
    <t>Trg</t>
  </si>
  <si>
    <t>TPV,TMV</t>
  </si>
  <si>
    <t>Tekočinski kromatograf za Masno selektivni detektor MSD - Trap model VL komplet</t>
  </si>
  <si>
    <t>Trap model VL komplet</t>
  </si>
  <si>
    <t>LC-MS/MS sistem lahko loči in identificira predvsem nehlapne spojine vzorca. Inštrument lahko analizira polifenole, pesticide, aminokisline, mikotoksine, antibiotike in druge polarne metabolite.</t>
  </si>
  <si>
    <t xml:space="preserve">LC-MS/MS system can separate and identify sample compounds that are not volatile. The instrument can analyze polyphenols, pesticides, amino acids, mycotoxines, antibiotics and other polar metabolites. </t>
  </si>
  <si>
    <t>3502563, 3502567</t>
  </si>
  <si>
    <t>605</t>
  </si>
  <si>
    <t>Masni spektrometer z induktivno sklopljeno plazmo (Agilent 7900 ICP-MS)</t>
  </si>
  <si>
    <t>2017</t>
  </si>
  <si>
    <t>Inductively coupled plasma mass spectrometer (Agilent 7900 ICP-MS)</t>
  </si>
  <si>
    <t>ICP-MS oprema omogoča določanje elementne sestave živil.</t>
  </si>
  <si>
    <t>ICP-MS equipment is used for elemental analysis in food.</t>
  </si>
  <si>
    <t>3504601</t>
  </si>
  <si>
    <t>17,55</t>
  </si>
  <si>
    <t>62,45</t>
  </si>
  <si>
    <t>602</t>
  </si>
  <si>
    <t>Ines Mandić-Mulec (Simona Leskovec)</t>
  </si>
  <si>
    <t>05993</t>
  </si>
  <si>
    <t>Mikropretočni analizator 8CFA Microflow Analyzer)</t>
  </si>
  <si>
    <t>Allaince Instruments Contimous Flow  Analyzer</t>
  </si>
  <si>
    <t>47502,96</t>
  </si>
  <si>
    <t>Oprema je na voljo zunanjim uporabnikom po predhodnem dogovoru. Dela lahko samo operater.</t>
  </si>
  <si>
    <t>The equipment is available to external users by prior arrangement. Operator can only work.</t>
  </si>
  <si>
    <t>Določanje vsebnosti ionskih oblik dušika (amonij, nitrat, nitrit) v okoljskih vzorcih</t>
  </si>
  <si>
    <t>Determination of ionic forms of nitrogen (ammonium, nitrate, nitrite) in environemntal samples</t>
  </si>
  <si>
    <t>3502685</t>
  </si>
  <si>
    <t>44,91</t>
  </si>
  <si>
    <t>Zaradi prostorske stiske oprema trenutno ni v uporabi</t>
  </si>
  <si>
    <t>Ines Mandić-Mulec (Tjaša Danevčič)</t>
  </si>
  <si>
    <t>Multifermentorski sistem MINIFORS, Infors</t>
  </si>
  <si>
    <t>2003</t>
  </si>
  <si>
    <t>Bioreactor system Minifors Infors</t>
  </si>
  <si>
    <t>70553,31</t>
  </si>
  <si>
    <t xml:space="preserve">Oprema je na voljo zunanjim uporabnikom po predhodnem dogovoru. </t>
  </si>
  <si>
    <t>The equipment is available to external users by prior arrangement.</t>
  </si>
  <si>
    <t>Rast mikroorganizmov pod kontroliranimi rastnimi pogoji (tok nutrientov, temperatura, pH, aeracija, mešanje)</t>
  </si>
  <si>
    <t>The microorganisms growth under controled conditions (nutrients flow, pH, aeration, mixing, temperature)</t>
  </si>
  <si>
    <t>3502305 3502306</t>
  </si>
  <si>
    <t>39,41</t>
  </si>
  <si>
    <t>Ines Mandić-Mulec (Iztok Dogša)</t>
  </si>
  <si>
    <t>Raziskovalni mikroskop za epifluorescenco in fazni kontrast</t>
  </si>
  <si>
    <t>2008 in 2016</t>
  </si>
  <si>
    <t>ZEISS Axio Observer Z1</t>
  </si>
  <si>
    <t>Oprema je na voljo zunanjim uporabnikom po predhodnem dogovoru. Delate lahko sami ali z operaterjem.</t>
  </si>
  <si>
    <t>The equipment is available to external users by prior arrangement. You can work alone or with an operator.</t>
  </si>
  <si>
    <t>Preglejevanje okoljskih in laboratorijskih vzorcev z evkariontskimi ali prokariontskimi organizmi. Flourescenčna mikroskopija, diferencialni kontrast, fazni kontrast, belo polje. Možnost štetja organizmov in zajemanja slike, flourescenčna kvantifikacija. FISH, ekspresija flourescečnih proteinov.</t>
  </si>
  <si>
    <t xml:space="preserve">Obseravtion of environemntal and laboratory samples (eukaryotic or prokaryotic organisms). Fluorescence microscopy, DIC, PH, bright-wield. Cell counts, image aquistion, fluorescence quantification,FISH, fluorescent protein expression. </t>
  </si>
  <si>
    <t>3503542</t>
  </si>
  <si>
    <t>74,76</t>
  </si>
  <si>
    <t>37,41</t>
  </si>
  <si>
    <t>114,82</t>
  </si>
  <si>
    <t>47</t>
  </si>
  <si>
    <t>Tjaša Danevčič, Iztok Dogša, Katarina Šimunović, Eli Podnar, Katja Molan Marko Volk, Mojca Blaznik</t>
  </si>
  <si>
    <t>J4-4550</t>
  </si>
  <si>
    <t>Eli Podnar</t>
  </si>
  <si>
    <t>J1-3021 </t>
  </si>
  <si>
    <t>Iztok Dogša, Mojca Blaznik</t>
  </si>
  <si>
    <t>L7-3186</t>
  </si>
  <si>
    <t>Marko Volk, Katja Molan</t>
  </si>
  <si>
    <t>L2-50060</t>
  </si>
  <si>
    <t>Tjaša Danevčič</t>
  </si>
  <si>
    <t>J4-50134</t>
  </si>
  <si>
    <t>Katarina Šimunović</t>
  </si>
  <si>
    <t xml:space="preserve">Hrvoje Petković </t>
  </si>
  <si>
    <t>Analitski aparat HPLC</t>
  </si>
  <si>
    <t>HPLC - High Performance Liquid Chromatography</t>
  </si>
  <si>
    <t>Oprema je lahko do 10 % na razpolago za zunanje uporabnike. Obvezna je predhodna rezervacija termina. Potrebno je podati informacijo o naravi materiala za analizo in št. vzorcev. Cena se oblikuje glede na vsebino del s skrbnikom opreme.</t>
  </si>
  <si>
    <t>The equipment is up to 10% available to external users.  Prior reservation or an appointment with trustee should be made. Information about namber and nature of samples is needed. Price is determined by the currently valid price list or BF or in agreement with the trustee.</t>
  </si>
  <si>
    <t>Analize različnih substratov, gojišč in aktivnih molekul, spremljanje sinteze bioaktivnih molekul in
farmacevtskih učinkovin tekom proizvodnega procesa</t>
  </si>
  <si>
    <t>Analysis of various substrates, media and active molecules, monitoring of the synthesis of bioactive molecules and
pharmaceutical active ingredients during the production process.</t>
  </si>
  <si>
    <t xml:space="preserve">76,90 </t>
  </si>
  <si>
    <t xml:space="preserve">6,30 </t>
  </si>
  <si>
    <t xml:space="preserve">70,19 </t>
  </si>
  <si>
    <t xml:space="preserve">78,86 </t>
  </si>
  <si>
    <t xml:space="preserve">P4-0116       </t>
  </si>
  <si>
    <t>Hrvoje Petković, Neža Čadež, Martina Avbelj,Polona Jamnnik</t>
  </si>
  <si>
    <t xml:space="preserve">Neža Čadež  </t>
  </si>
  <si>
    <t>IC ZIM</t>
  </si>
  <si>
    <t>Kromatografski sistem FPLC NGC Quest</t>
  </si>
  <si>
    <t>FPLC chromatography system NGC Quest</t>
  </si>
  <si>
    <t>Nataša Poklar Ulrih, Miha Bahun</t>
  </si>
  <si>
    <t>Miha Bahun</t>
  </si>
  <si>
    <t>Hrvoje Petković</t>
  </si>
  <si>
    <t xml:space="preserve">Večnamenski optični čitalec mikrotiterskih plošč </t>
  </si>
  <si>
    <t>Microplate reader Spark (Tecan)</t>
  </si>
  <si>
    <t xml:space="preserve">Oprema je 30% na razpolago za zunanje uporabnike.
Predhodni dogovor oz. rezervacija termina za delo z opremo.
Cena določena po trenutno veljavnem ceniku BF oz.
po ustreznem dogovoru z uporabnikom opreme ali storitev. 
</t>
  </si>
  <si>
    <t>The equipment is 30% of the time available for external users. Price is determined by the current price list of BF or in agreement with the trustee.</t>
  </si>
  <si>
    <t>56,78</t>
  </si>
  <si>
    <t>8,02</t>
  </si>
  <si>
    <t>58,71</t>
  </si>
  <si>
    <t>Ines Mandić Mulec</t>
  </si>
  <si>
    <t>Celični sorter BD FACSMelody</t>
  </si>
  <si>
    <t xml:space="preserve">BD FACSMelody Cell Sorter </t>
  </si>
  <si>
    <t>The equipment is available to external users by prior arrangement. The user can work alone or with an operator.</t>
  </si>
  <si>
    <t>Omogoča štetje in štirismerno ločevanje bakterij označenih z različnimi fluorokromi in ločevanje bakterij glede na izražanje reporterskih genov. Možnost sortiranja v epruvete, gojitvene plošče ali na mikroskopska stekelca. Modri laser z valovno dolžino 488 nm, vijolični laser z valovno dolžino 405 nm in rumeno-zeleni laser z valovno dolžino 561 nm, 8 barv v kombinaciji 2-2-4 (2B2V4YG).</t>
  </si>
  <si>
    <t>Counting and 4 way separation of bacteria labelled with different fluorochromes and the separation of bacteria according to the expression of reporter genes. Sorting into tubes, culture plates or microscope slides. Blue laser with a wavelength of 488 nm, purple laser with a wavelength of 405 nm and yellow-green laser with a wavelength of 561 nm, 8 colors in a combination of 2-2-4 (2B2V4YG).</t>
  </si>
  <si>
    <t>35,41</t>
  </si>
  <si>
    <t>Katarina Šimunović, Tjaša Danevčič, Eli Podnar, Iztok Dogša</t>
  </si>
  <si>
    <t>J1-3021</t>
  </si>
  <si>
    <t>Tjaša Danevčič, Eli Podnar</t>
  </si>
  <si>
    <t>P1-0184, P1-0207</t>
  </si>
  <si>
    <t>Veno Kononenko, Valentina Perc</t>
  </si>
  <si>
    <t>PlasticsFatE (H2020) N0 965367</t>
  </si>
  <si>
    <t>Sara Michelini, Ema Kurešepi</t>
  </si>
  <si>
    <t>Gorazd Fajdiga</t>
  </si>
  <si>
    <t>Hitra kamera PHANTOM VEO 340S</t>
  </si>
  <si>
    <t>High speed camera Phantom VEO 340S</t>
  </si>
  <si>
    <t>Kamera je namenjena vizualizaciji in analizi ekstremno hitrih pojavov. Hitrost snemanja: do 800 slik/s pri ločljivosti 2560x1600 in 280.000 slik/s pri zmanjšani ločljivosti, 36GB internega spomina</t>
  </si>
  <si>
    <t>Visualisation and analysis of high speed processes. Recording speed: up to 800 frames/s at 2560x1600 and 280,000 frames/s at reduced resolution, 36GB of internal memory</t>
  </si>
  <si>
    <t>Gorazd Fajdiga, Bojan Gospodarič, Miran Merhar</t>
  </si>
  <si>
    <t xml:space="preserve">Individualno raziskovalno dleo </t>
  </si>
  <si>
    <t>Gorazd Fajdiga, Bojan Gospodarič, Drago Vidic, Miran Merhar, Gregor Gabršček</t>
  </si>
  <si>
    <t>Sistem za procesiranje slikovnih in genomskih podatkov</t>
  </si>
  <si>
    <t>HIVE- system for processing graphical and genomic data</t>
  </si>
  <si>
    <t>Oprema je dostopna po predhodnem dogovoru</t>
  </si>
  <si>
    <t>Eqiupment is available upon precedent arangement</t>
  </si>
  <si>
    <t xml:space="preserve">Oprema je namenjena analizi kompleksnih setov podatkov iz mikroskopskih in genomskih analiz. </t>
  </si>
  <si>
    <t>The equipment is dedicated for analysis of microscopic and genomic analyses.</t>
  </si>
  <si>
    <t>P19-0087</t>
  </si>
  <si>
    <t>5 let</t>
  </si>
  <si>
    <t xml:space="preserve">Minja Zorc, Anja Tanšek, Peter Dovč </t>
  </si>
  <si>
    <t>Sistem za kapljično digitalno verižno reakcijo s polimerazo (eng. System for droplet digital PCR)</t>
  </si>
  <si>
    <t>System for digital PCR</t>
  </si>
  <si>
    <t>Osebni kontakt z odgovrno osebo (PD in JO)</t>
  </si>
  <si>
    <t>Personal contact with the persons in charge (PD and JO)</t>
  </si>
  <si>
    <t>P21-095</t>
  </si>
  <si>
    <t>Peter Dovč, Simon Horvat, Jernej Bravničar</t>
  </si>
  <si>
    <t>Peter Dovč/Jernej Ogorevc</t>
  </si>
  <si>
    <t>Elektroporator s širokim spektrom uporabe (za elektroporacijo zarodkov in vitro in in utero ter transfekcijo različnih celic/tkiv in vitro, in vivo in uteri in ovo in ex vivio</t>
  </si>
  <si>
    <t>Electroporator for the broad range of applications (eukaryotic cells, embrios) in vitro and in vivo.</t>
  </si>
  <si>
    <t>Eletroporator, ki poleg klasične elektroporacije in vitro, omogoča tudi elektroporacijo in vivo, in ovo, in utero, ter ex vivo. Elektroporator omogoča učinkovito transfekcijo evkariontskih celičnih linij (tudi matičnih celic in primarnih celičnih kultur, ki se jih sicer težko transficira) in zarodkov različnih živalskih vrst. Trenutno sta na voljo modula, ki omogočata elektroporacijo celic v kivetah in eletroporacijo zigot na objektnem stekelcu.</t>
  </si>
  <si>
    <t>The equipment is dedicated to electroporation of different types od eukaryotic cells and animal embrios (mouse).</t>
  </si>
  <si>
    <t>P19-123</t>
  </si>
  <si>
    <t xml:space="preserve">Jernej Ogorevc, Zala Brajnik, </t>
  </si>
  <si>
    <t xml:space="preserve">Digitalna lupa za analizo razpok in celostno analizo površin lesa in na lesu osnovanih materialov   </t>
  </si>
  <si>
    <t xml:space="preserve">Digital microscope for crack measurements and integrated surface analysis of wood and wood-based materials   </t>
  </si>
  <si>
    <t>Oprema je namenjena vizualni (makro) analizi površin lesa, lesnih kompozitov in ostalih lesnih in nelesnih materialov in kompozitov, opazovanje lesnih škodljivcev (gliv, insektov), poškodb, površinskih premazov, lepilnih spojev…</t>
  </si>
  <si>
    <t>The equipment is used for visual (macro) analysis of wood surfaces, wood composites and other wood and non-wood materials and composites, observation of wood pests (fungi, insects), damage, surface coatings, adhesive joints, etc.</t>
  </si>
  <si>
    <t>6000018,6000019,6000020</t>
  </si>
  <si>
    <t>P19-0059</t>
  </si>
  <si>
    <t>Oprema za preizkušanje mehanskih lastnosti lesa in lesnih kompozitov</t>
  </si>
  <si>
    <t>Equipment for testing the mechanical properties of wood and wood composites</t>
  </si>
  <si>
    <t>Oprema za preizkušanje mehanskih lastnosti lesa in lesnih kompozitih in omogoča statične ter dinamične teste.</t>
  </si>
  <si>
    <t>Equipment for testing the mechanical properties of wood and wood composites and allows static and dynamic tests.</t>
  </si>
  <si>
    <t>P19-081</t>
  </si>
  <si>
    <t>Milan Šernek, Sergej Medved, Mirko Kariž, Bogdan Šega, Jure Žigon, Samo Grbec, Tomaž Kušar, Aleš Straže, Maks Merela, Boštjan Lesar</t>
  </si>
  <si>
    <t>Milan Šernek, Sergej Medved, Marko Petrič, Mirko Kariž, Bogdan Šega, Jure Žigon, Samo Grbec, Sebastian Dahle</t>
  </si>
  <si>
    <t>Individulano raziskovalno delo, Preskušanje/Testiranje</t>
  </si>
  <si>
    <t>Milan Šernek, Sergej Medved, Mirko Kariž, Bogdan Šega, Jure Žigon, Samo Grbec, Tomaž Kušar</t>
  </si>
  <si>
    <t>dr. Maks Merela</t>
  </si>
  <si>
    <t>Popolnoma motoriziran raziskovalni mikroskop</t>
  </si>
  <si>
    <t>Fully motorized research microscope</t>
  </si>
  <si>
    <t>Popolnoma motoriziran mikroskop za preiskave v presevni svetlobi in fluorescenco v odbiti svetlobi</t>
  </si>
  <si>
    <t>Fully motorized microscope for transmission in translucent light and fluorescence in reflected light</t>
  </si>
  <si>
    <t>P19-093</t>
  </si>
  <si>
    <t>80%</t>
  </si>
  <si>
    <t>J2-50063</t>
  </si>
  <si>
    <t>Aleš Straže</t>
  </si>
  <si>
    <t>Maks Merela, Angela Balzano, Jure Žigon, Aleš Straže</t>
  </si>
  <si>
    <t>Pedagoško delo, diplome in magisteriji</t>
  </si>
  <si>
    <t>Hrvoje Petković (Tomaž Polak)</t>
  </si>
  <si>
    <t>Tekočinski kromatograf sklopljen z masnim detektorjem (LC-MS/MS)</t>
  </si>
  <si>
    <t>LC-MS/MS system: ACQUITY H-CLASS in tandem with XEVO TQ-S micro</t>
  </si>
  <si>
    <t>Oprema je lahko do 30 % na razpolago za zunanje uporabnike. Obvezna je predhodna rezervacija termina. Potrebno je podati informacijo o naravi materiala za analizo in št. vzorcev. Cena se oblikuje glede na vsebino del s skrbnikom opreme.</t>
  </si>
  <si>
    <t>Analize različnih matriksov živil in drugih vrst materialov. Področje raziskav je živilstvo, mikrobiologija, farmacija… Sistem je opremljen s PDA detektorjem in masnim spektrometrom Xevo TQ-S mikro, ki omogoča hkratno snemanje v SIR in MRM načinu. Aparat dobro analitiko molekul do velikosti 2000 Da. Masni spekrometer ima poleg ESI probe še UNISPRAY probo, ka omogoča za nekatere analite bistveno boljšo občutljivost.</t>
  </si>
  <si>
    <t>Analyzes of different food matrices and other types of materials. The field of research is food, microbiology, pharmacy… The system is equipped with a PDA detector and mass spectrometer Xevo TQ-S micro, which allows simultaneous recording in SIR and MRM mode. Apparatus good analytics of molecules up to size 2000 Yes. In addition to the ESI probe, the mass spectrometer also has a UNISPRAY probe, which allows for significantly better sensitivity for some analytes.</t>
  </si>
  <si>
    <t xml:space="preserve"> 102.37 € </t>
  </si>
  <si>
    <t xml:space="preserve"> 24.87 € </t>
  </si>
  <si>
    <t xml:space="preserve"> 85.00 € </t>
  </si>
  <si>
    <t xml:space="preserve"> 33.05 € </t>
  </si>
  <si>
    <t xml:space="preserve"> 109.87 € </t>
  </si>
  <si>
    <t>P19-095</t>
  </si>
  <si>
    <t>Tomaž Polak, Iva Zahija, Andrej Živkovič, Mojca Kuhar, Mateja Lušnic Polak</t>
  </si>
  <si>
    <t>Naprava za sušenje z razprševanjem , model Mini Spray Dryer B-290 Advanced, Buchi</t>
  </si>
  <si>
    <t>Mini Spray Dryer Advanced (B-290, Büchi)</t>
  </si>
  <si>
    <t>Oprema za sušenje z razprševanjem kompleksnih živilskih vzorcev za pripravo materialov na področju kapsuliranja in tarčne dostave bioaktivnih snovi, dodatkov za živila, arom, vitaminov, proteinov, probiotikov in mikroorganizmov za fermentacijo živil, vitaminov, rastlinskih izvlečkov, ter koncentratov tekočih živil.</t>
  </si>
  <si>
    <t>Spray drying of complex food samples, preparation of encapsulation carriers and targeted delivery of bioactive substances, food additives, flavorings, vitamins, proteins, probiotics and microorganisms for food fermentation, vitamins, plant extracts and liquid food concentrates.</t>
  </si>
  <si>
    <t>P19-017</t>
  </si>
  <si>
    <t>Nataša Poklar, Ilja Gasan Osojnik Črnivec, Jaka Levanič, Luka Šturm</t>
  </si>
  <si>
    <t>Nataša Poklar, Ilja Gasan Osojnik Črnivec, Jaka Levanič</t>
  </si>
  <si>
    <t>J4-2545</t>
  </si>
  <si>
    <t>Nataša Poklar, Ilja Gasan Osojnik Črnivec</t>
  </si>
  <si>
    <t xml:space="preserve">P4-0015 </t>
  </si>
  <si>
    <t>dr. Marko Petrič</t>
  </si>
  <si>
    <t>Micro Combi Tester MCT3 - sistem za določanje mikromehanskih lastnosti površin lesa, kompozitov in lesno obdelovalnih orodij</t>
  </si>
  <si>
    <t>Micro Combi Tester MCT3 – system for determination of micro-mechanical properties of surfaces of wood, composites and woodworking tools</t>
  </si>
  <si>
    <t>Določanje mehanskih lastnosti površin: trdota, modul elastičnosti, oprijemna trdnost, odpornost proti razenju</t>
  </si>
  <si>
    <t>Determination of mechanical properties of surfaces: hardness, modulus of elasticity, adhesion strength, resistance to scratching</t>
  </si>
  <si>
    <t>14,00</t>
  </si>
  <si>
    <t>13,55</t>
  </si>
  <si>
    <t>0,45</t>
  </si>
  <si>
    <t>47,05</t>
  </si>
  <si>
    <t>https://www.bf.uni-lj.si/sl/raziskave/raziskovalna-oprema/2022071308115607/micro-combi-tester-mct3--sistem-za-dolocanje-mikromehanskih-lastnosti-povrsin-lesa,-kompozitov-in-lesno-obdelovalnih-orodij</t>
  </si>
  <si>
    <t>P20-089</t>
  </si>
  <si>
    <t>Marko Petrič, Matjaž Pavlič, Luka Albreht, Miha Humar, Boštjan Lesar</t>
  </si>
  <si>
    <t>Gorazd Fajdiga, Miran Merhar</t>
  </si>
  <si>
    <t>Rewinnuse</t>
  </si>
  <si>
    <t>Pedagoško delo - diplomske, magistrske in doktorske naloge</t>
  </si>
  <si>
    <t>Marko Petrič, Matjaž Pavlič, Luka Albreht, Jure Žigon, Dominika Gornik Bučar</t>
  </si>
  <si>
    <t>Prenosni XRF spektrometer za analizo lesa</t>
  </si>
  <si>
    <t xml:space="preserve">Oprema je namenjena določanju prisotnosti in koncentracije anorganskih biocidov in onesnaževal v lesu. Spektrometer omogoča delo na terenu. </t>
  </si>
  <si>
    <t xml:space="preserve">The equipment is designed to determine the presence and concentration of inorganic biocides and contaminants in wood. The spectrometer allows field work. </t>
  </si>
  <si>
    <t>P20-009</t>
  </si>
  <si>
    <t>Miha Humar, Boštjan Lesar, Luka Kopač</t>
  </si>
  <si>
    <t>Miha Humar, Boštjan Lesar</t>
  </si>
  <si>
    <t>Primož Oven / Ida Poljanšek</t>
  </si>
  <si>
    <t>11223 / 12041</t>
  </si>
  <si>
    <t>Sistem za termično analizo TGA2</t>
  </si>
  <si>
    <t>Thermal Analysis System TGA2</t>
  </si>
  <si>
    <t xml:space="preserve">termične lastnosti materialov, določanje kinetike razpada v kisikovi ali inertni atmosferi </t>
  </si>
  <si>
    <t>thermal properties of materials, determination of decomposition kinetics in oxygen or inert atmosphere</t>
  </si>
  <si>
    <t>110,69</t>
  </si>
  <si>
    <t>https://www.bf.uni-lj.si/sl/raziskave/raziskovalna-oprema/2023021413330946/tga-instrument-%E2%80%93-termogravimetrija-tga-2,-sistem-za-termicno-analizo--mettler-toledo</t>
  </si>
  <si>
    <t>P20-082</t>
  </si>
  <si>
    <t>Ion GeneStudio™ S5 Prime System for Agrigenomics, sekvenator naslednje generacije s pripadajočim
Ion Chef Sistemom</t>
  </si>
  <si>
    <t>Ion GeneStudio™ S5 Prime System for Agrigenomics and Ion Chef™ Instrument</t>
  </si>
  <si>
    <t>Avtomatizirana priprava vzorcev in sekvenciranje s tehnologijo naslednje generacije DNA in RNA knjižnic</t>
  </si>
  <si>
    <t>Automated sample preparation NGS sequencing of DNA and RNA libraries</t>
  </si>
  <si>
    <t>https://www.bf.uni-lj.si/sl/enote/agronomija/raziskave/raziskovalna-oprema/</t>
  </si>
  <si>
    <t>P20-078</t>
  </si>
  <si>
    <t>Vladimir Meglič</t>
  </si>
  <si>
    <t>dr. Robert Veberič</t>
  </si>
  <si>
    <t>plinski kromatograf z masno selektivnim detektorjem, avtomatskim večnamenskim vzorčevalnikom in
injektorjem za temperaturno programirano odparevanje topila in injiciranje velikih volumnov vzorca</t>
  </si>
  <si>
    <t>gas chromatograph with mass selective detector, automatic multi-purpose sampler and injector for temperature-programmed solvent evaporation and injection of large sample volumes</t>
  </si>
  <si>
    <t>Oprema namenjena analizi hlapnih snovi v rastlinskih vzorcih</t>
  </si>
  <si>
    <t>Equipment for analysis of volatile compounds in plant samples</t>
  </si>
  <si>
    <t>26,68</t>
  </si>
  <si>
    <t>11,27</t>
  </si>
  <si>
    <t>30,12</t>
  </si>
  <si>
    <t>P20-087</t>
  </si>
  <si>
    <t xml:space="preserve">P4-0121 </t>
  </si>
  <si>
    <t>dr. Nataša Poklar Ulrih</t>
  </si>
  <si>
    <t>Visoko zmogljivi sistem za spremljanje premika temperaturne stabilnosti proteinov</t>
  </si>
  <si>
    <t>A high-throughput system for monitoring protein temperature stability shifts</t>
  </si>
  <si>
    <t>Oprema je namenjena spremljanju temperaturne stabilnosti proteinov</t>
  </si>
  <si>
    <t>Equipment for analysis the thermal stability of proteins</t>
  </si>
  <si>
    <t>23,43</t>
  </si>
  <si>
    <t>3,38</t>
  </si>
  <si>
    <t>https://www.bf.uni-lj.si/sl/raziskave/raziskovalna-oprema/2023030307453906/visoko-zmogljivi-sistem-za-spremljanje-premika-temperaturne-stabilnosti-proteinov-quantstudio-5,-applied-biosystems</t>
  </si>
  <si>
    <t>P20-081</t>
  </si>
  <si>
    <t>Nataša Poklar</t>
  </si>
  <si>
    <t>Optični sistem za merjenje življenskih dob fluorescence</t>
  </si>
  <si>
    <t>Optical system for measuring fluorescence lifetimes</t>
  </si>
  <si>
    <t>Oprema je namenjena analizi življenjskih dob fluorescence različnih fluoroforov</t>
  </si>
  <si>
    <t>Equipment for measuring the fluorescence liftime of different fluorophores</t>
  </si>
  <si>
    <t>42,88</t>
  </si>
  <si>
    <t>9,15</t>
  </si>
  <si>
    <t>P20-088</t>
  </si>
  <si>
    <t>dr. Ines Mandić Mulec</t>
  </si>
  <si>
    <t>Nadgradnja konfokalnega mikroskopa za raziskave mikrobnih biofilmov in mikrobnih interakcij</t>
  </si>
  <si>
    <t>Upgrading the confocal microscope for studies of microbial biofilms and microbial interactions</t>
  </si>
  <si>
    <t>Gre za nadgradnjo sistema, cena in izkoriščenost določena v vrstici 67</t>
  </si>
  <si>
    <t>https://www.bf.uni-lj.si/sl/raziskave/raziskovalna-oprema/?iddepartment=&amp;idkatedra=39&amp;idtype=</t>
  </si>
  <si>
    <t>P20-084</t>
  </si>
  <si>
    <t>dr. Miloš Vittori</t>
  </si>
  <si>
    <t>Motorizirani fluorescenčni stereomikroskop</t>
  </si>
  <si>
    <t>Motorized fluorescence stereomicroscope</t>
  </si>
  <si>
    <t>Zajem slike bioloških vzorcev v razponu velikosti od nekaj desetink milimetra do nekaj cm z razširjeno globinsko ostrino s svetlobno mikroskopijo v svetlem polju ter fluorescenčno mikroskopijo.</t>
  </si>
  <si>
    <t>Imaging of biological samples ranging from a few tenths of a millimeter to a few centimeters with extended depth of field using bright-field light microscopy and fluorescence microscopy.</t>
  </si>
  <si>
    <t>19,95</t>
  </si>
  <si>
    <t>7,46</t>
  </si>
  <si>
    <t>2,3</t>
  </si>
  <si>
    <t>https://www.bf.uni-lj.si/sl/raziskave/raziskovalna-oprema/2023031011093047/motorizirani-fluorescencni-stereomikroskop-smz25-nikon</t>
  </si>
  <si>
    <t>P20-086</t>
  </si>
  <si>
    <t>U. Bogataj, M. Vittori, A. Kos, P. Mrak, L. Bizjak Mali, K. Kunčič, J. Šebjanič, G. Benko</t>
  </si>
  <si>
    <t>M. Popovič, V. Floccari</t>
  </si>
  <si>
    <t>M. Vittori, P. Mrak, T. Gredar, U. Bogataj</t>
  </si>
  <si>
    <t>P1-0212</t>
  </si>
  <si>
    <t>A. Kladnik</t>
  </si>
  <si>
    <t>J4-2543</t>
  </si>
  <si>
    <t>U. Bogataj</t>
  </si>
  <si>
    <t>P1-0198</t>
  </si>
  <si>
    <t>A. Kujović</t>
  </si>
  <si>
    <t>Programska in strojna oprema za obdelavo podatkov laserskega skeniranja površja z UAV</t>
  </si>
  <si>
    <t>Software and hardware for UAV laser scanning data processing</t>
  </si>
  <si>
    <t>Razširjena globinsko ostrino s svetlobno mikroskopijo v svetlem polju ter fluorescenčno mikroskopijo.</t>
  </si>
  <si>
    <t>Equipment for processing data from a laser scanner integrated into a remotely piloted aircraft</t>
  </si>
  <si>
    <t>2,37</t>
  </si>
  <si>
    <t>6 1</t>
  </si>
  <si>
    <t>6 1 5</t>
  </si>
  <si>
    <t>P20-010</t>
  </si>
  <si>
    <t>dr. Anton Poje</t>
  </si>
  <si>
    <t>Sistem za sinhronizirano merjenje tresenja in ropota (SSMTR)</t>
  </si>
  <si>
    <t>Synchronous sound and vibration measurement system</t>
  </si>
  <si>
    <t>37860,53</t>
  </si>
  <si>
    <t xml:space="preserve">Sistem omogoča sočasen in večdimenzionalen zajem podatkov o obremenitvah delavcev s tresenjem in ropotom v laboratoriju ali na terenu. Dvanajst kanalov omogoča sočasno merjenje tresenja na različnih delih telesa ter merjenje ropota/zvoka. </t>
  </si>
  <si>
    <t>The system enables the simultaneous and multidimensional acquisition of data on the vibration and noise exposure of workers in the laboratory or in the field. Twelve channels enable the simultaneous measurement of vibrations on different parts of the body or machines as well as the measurement of noise.</t>
  </si>
  <si>
    <t>https://www.bf.uni-lj.si/sl/novice/2022072012475118/na-oddelku-za-gozdarstvo-in-obnovljive-gozdne-vire-tudi-s-pomocjo-donacije-sidg-do-nove-raziskovalne-opreme-</t>
  </si>
  <si>
    <t>P20-008</t>
  </si>
  <si>
    <t>Luka Pajek</t>
  </si>
  <si>
    <t>Inštrument za meritve različnih analitov v tekočih ali ekstrahiranih vzorcih hrane, pijač, odpadnih vod in zemlje</t>
  </si>
  <si>
    <t>A device for the measurement of various analytes in liquid or extracted samples of food, beverages, waste water and soil.</t>
  </si>
  <si>
    <t>Inštrument omogoča meritve različnih analitov (npr. amonij, nitrit, nitrat, skupni organski dušik, kalcij, železo, fosfat, sulfat) v različnih tekočih aliekstrahiranih vzorcih, kot so hrana, pijača, odpadne vode in zemlja. Glavni namen uporabe inštrumenta bodo analize amonijskega in nitratnega dušika v vzorcih zemlje.</t>
  </si>
  <si>
    <t>The device enables the measurement of various analytes (e.g. ammonium, nitrite, nitrate, total organic nitrogen, calcium, iron, phosphate,sulphate) in various liquid or extracted samples such as food, beverages, waste water and soil. The main purpose of the device will be toanalyse ammonium and nitrate nitrogen in soil samples.</t>
  </si>
  <si>
    <t>https://www.bf.uni-lj.si/sl/raziskave/raziskovalna-oprema/2024031108551223/namizni-diskretni-analizator-za-meritve-razlicnih-analitov-v-tekocih-ali-ekstrahiranih-vzorcih-hrane,-pijac,-odpadnih-vod-in-zemlje</t>
  </si>
  <si>
    <t>P21-099</t>
  </si>
  <si>
    <t>Marko Flajšman</t>
  </si>
  <si>
    <t>Diplomske naloge</t>
  </si>
  <si>
    <t>Veliko diskovno polje s pripadajočo opremo za učinkovito shranjevanje podatkov</t>
  </si>
  <si>
    <t>A large disk array with accompanying equipment for efficient data storage</t>
  </si>
  <si>
    <t>Veliko diskovno polje s pripadajočo opremo za učinkovito shranjevanje večjih podatkov za namene bioinformatskih analiz</t>
  </si>
  <si>
    <t>A large disk array with accompanying equipment for efficient storage of larger datas for bioinformatic analysis</t>
  </si>
  <si>
    <t>P21-098</t>
  </si>
  <si>
    <t>Sistem za hiperspektralno slikanje</t>
  </si>
  <si>
    <t>System for hyperspectral imaging</t>
  </si>
  <si>
    <t>Osnovna tehnika hiperspektralnega slikanja (HSI) ustvari prostorski zemljevid spektralnih značilnosti, ki omogoča identifikacijo komponent materialov in njihove prostorske porazdelitve. Zato lahko z uporabo te tehnike poišče predmete, ugotovimo porazdelitev materialov in zazna procesne napake delovanja.</t>
  </si>
  <si>
    <t>The basic technique of hyperspectral imaging (HSI) produces a spatial map of spectral features that allows the identification of material components and their spatial distribution. Therefore, this technique can be used to locate objects, determine the distribution of materials and detect process malfunctions.</t>
  </si>
  <si>
    <t>P21-085</t>
  </si>
  <si>
    <t>dr. Gorazd Avguštin</t>
  </si>
  <si>
    <t>Mikro plinski kromatograf za analizo plinov s samodejnim vzorčenjem</t>
  </si>
  <si>
    <t>Micro Gas chromatograph for gas analysis with automatic sampling</t>
  </si>
  <si>
    <t>Mikro plinski kromatograf s toplotno prevodnim detektorjem (TCD) omogoča hitro in stalno računalniško krmiljeno analizo nastalih plinskih produktov med procesom anaerobne fermentacije biorazgradljivih organskih snovi za proizvodnjo bioplina in za podrobnejše spremljanje vplivov preučevanih dodajanih učinkovin na metanogeni potencial mikrobiomov iz vampov prežvekovalcev. Oprema je nadgradnja obstoječega sistema Gas Endeavour® (BPC Instruments AB, Švedska)</t>
  </si>
  <si>
    <t>The micro gas chromatograph with a thermal conductivity detector (TCD) enables fast and continuous computer-controlled analysis of the gas products formed during the anaerobic fermentation of biodegradable organic substances for the production of biogas and for more detailed monitoring of the effects of the studied added active substances on the methanogenic potential of microbiomes from ruminants. The equipment is an upgrade of the existing Gas Endeavor® system (BPC Instruments AB, Sweden)</t>
  </si>
  <si>
    <t>16% (montaža v oktobru)</t>
  </si>
  <si>
    <t>https://www.bf.uni-lj.si/sl/enote/mikrobiologija/raziskave/raziskovalna-oprema/2024031417003910/mikro-plinski-kromatograf-za-analizo-plinov-s-samodejnim-vzorcenjem</t>
  </si>
  <si>
    <t>P21-086</t>
  </si>
  <si>
    <t>Alen Radolič, Lijana Fanedl,  Gorazd Avguštin</t>
  </si>
  <si>
    <t>Lijana Fanedl, Luka Lipoglavšek, Gorazd Avguštin</t>
  </si>
  <si>
    <t>dr. Janez Salobir</t>
  </si>
  <si>
    <t>Sistem za analizo bioloških in okoljskih vzorcev v IR območju s Fourierjevo transformacijo (FTIR)</t>
  </si>
  <si>
    <t>The system for analyzing biological and environmental samples in the IR range using Fourier transform (FTIR)</t>
  </si>
  <si>
    <t>Osebni kontakt z odgovorno osebo (PD in JO)</t>
  </si>
  <si>
    <t>Oprema je namenjena analizi poredvsem trdnih  bioloških vzorcev rastlinskega in živalskega izvora (refleksija) ter okoljskih vzorcev, z možnostjo analiziranja raztopin (transfleksija) v bližnjem IR območju. Aparat je opremljen z različnimi vmesniki, ki omogočajo analizo nehomogeniziranih vzorcev in manjših količin vzorcev.</t>
  </si>
  <si>
    <t>The equipment is intended for the analysis of primarily solid biological sapmles of plant and animal origin (reflection), as well as environmental samples, with the possibility of analyzing solutions (transflection) in the near-infrared range. The apparatus is equipped with various interfaces that allow the analysis of non-homogenized samples and dmall quantities of samples.</t>
  </si>
  <si>
    <t>7000425, 7000426, 7000427</t>
  </si>
  <si>
    <t>25% (aparat od 18.9.2023)</t>
  </si>
  <si>
    <t xml:space="preserve">https://www.bf.uni-lj.si/sl/raziskave/raziskovalna-oprema/2024031108545511/sistem-za-analiziranje-bioloskih-in-okoljskih-vzorcev-v-ir-obmocju-s-fourierjevo-transformacijo-ftir,-tangor,-bruker </t>
  </si>
  <si>
    <t>P21-087</t>
  </si>
  <si>
    <t xml:space="preserve"> Nejc Valcl (MR), Nikja Založnik, Alenka Levart</t>
  </si>
  <si>
    <t>Nejc Valcl, Nika Založnik, Alenka Levart</t>
  </si>
  <si>
    <t>dr. Anna Dragoš</t>
  </si>
  <si>
    <t>Modularni čitalec mikrotitrskih ploščic</t>
  </si>
  <si>
    <t>Modular microtiter plate reader</t>
  </si>
  <si>
    <t>Večnamenski čitalec mikrotitrskih ploščic z optiko na osnovi monokromatorja in filtrov. Sistem vključuje na filtrih ali monokromatorju temelječo detekcijo fluorescence, luminiscence in UV-VIS detekcijo absorbance. Pri merjenju fluorescence omogoča spreminjanje širine za ekscitacijsko in emisijsko valovno dolžino na monokromatorju (med 9 in 50 nm, interval 1 nm) in popolno optimizacijo nastavitev čitalca za najboljšo izvedbo testov. Čitalec se uporablja za izvajanje biokemijskih testov, fenotipskih testov (sledenje izražanja genov) in spremljanje rasti celic v različnih pogojih.</t>
  </si>
  <si>
    <t>Multi-purpose microtiter plate reader with monochromator and filter-based optics. The system includes filter-based or monochromator-based fluorescence, luminescence and UV-VIS absorbance detection. For fluorescence measurements, it allows to vary the width for excitation and emission wavelengths on the monochromator (between 9 and 50 nm, 1 nm interval) and to fully optimise the reader settings for best test performance. The reader is used to perform biochemical assays, phenotypic assays (gene expression tracking) and to monitor cell growth under different conditions.</t>
  </si>
  <si>
    <t>26,23</t>
  </si>
  <si>
    <t>5,54</t>
  </si>
  <si>
    <t>10,5</t>
  </si>
  <si>
    <t>39,6</t>
  </si>
  <si>
    <t>P21-088</t>
  </si>
  <si>
    <t>Anna Dragoš, Maja Popović</t>
  </si>
  <si>
    <t>13-H-H2020</t>
  </si>
  <si>
    <t xml:space="preserve">Anna Dragoš, Valentina Floccari, Jaka Jakin Lazar, Nina Vesel, Hannah Bonham, Virginie Grosboillot </t>
  </si>
  <si>
    <t>J1-4411</t>
  </si>
  <si>
    <t>Anna Dragoš, Anja Štangar</t>
  </si>
  <si>
    <t>dr. David Stopar</t>
  </si>
  <si>
    <t>Mikroskopski sistem za mikrofluidiko</t>
  </si>
  <si>
    <t>Microscopy system for microfluidics</t>
  </si>
  <si>
    <t xml:space="preserve">The equipment is available to external users by prior arrangement. </t>
  </si>
  <si>
    <t>Gojenje mikrobov v mikropretočnih sistemih in njihovo opazovanje v času. Flourescenčna mikroskopija, diferencialni kontrast, belo polje. Možnost štetja organizmov in zajemanja slike, flourescenčna kvantifikacija. FISH, ekspresija flourescečnih proteinov.</t>
  </si>
  <si>
    <t>Cultivation of microbes in microflow systems and their observation over time. Fluorescence microscopy, differential contrast, white field. Possibility of counting organisms and capturing images, fluorescence quantification. FISH, fluorescent protein expression.</t>
  </si>
  <si>
    <t>9000659; 900066</t>
  </si>
  <si>
    <t>34,48</t>
  </si>
  <si>
    <t>16,94</t>
  </si>
  <si>
    <t xml:space="preserve"> 19,41 </t>
  </si>
  <si>
    <t xml:space="preserve">       63,35 €</t>
  </si>
  <si>
    <t>P21-089</t>
  </si>
  <si>
    <t>J4-50134 </t>
  </si>
  <si>
    <t>P4-0116 </t>
  </si>
  <si>
    <t xml:space="preserve">Iztok Dogša, Katarina Šimunović, Polonca Štefanič, Eva Stare </t>
  </si>
  <si>
    <t>Polonca Štefanič, Eva Stare</t>
  </si>
  <si>
    <t>13-H-H2020 ERC PHAGE Control</t>
  </si>
  <si>
    <t>Valentina Floccari, Maja Popović, Nina Vesel, Jaka Jakin Lazar, Virginie Grosboillot</t>
  </si>
  <si>
    <t>Večnamenski čitalec Cyt5 za analize celičnih linij in mikroorganizmov s časovnim zajemanjem slik</t>
  </si>
  <si>
    <t>Agilent BioTek Cytation 5 Cell Imaging Multimode Reader</t>
  </si>
  <si>
    <t xml:space="preserve">Oprema združuje avtomatiziran invertni mikroskop in čitalec mikrotitrskih plošč. Mikroskopski modul ponuja do 40 x povečavo z uporabo fluorescence, svetlega polja, visoko kontrastnega svetlega polja, barvnega svetlega polja in faznega kontrasta. Večmodularni moduli vključujejo na monokromatorju temelječo zaznavo fluorescence, luminiscence in UV-VIS zaznavo absorbance. </t>
  </si>
  <si>
    <t>The equipment combines an automated inverted microscope and a microtiter plate reader. The microscope module offers up to 40x magnification using fluorescence, bright field, high contrast bright field, color bright field and phase contrast. Multi-module modules include monochromator-based fluorescence, luminescence and UV-VIS absorbance detection.</t>
  </si>
  <si>
    <t>27,27</t>
  </si>
  <si>
    <t>13,27</t>
  </si>
  <si>
    <t>46,68</t>
  </si>
  <si>
    <t>1,3</t>
  </si>
  <si>
    <t>4, 11</t>
  </si>
  <si>
    <t>P21-090</t>
  </si>
  <si>
    <t>P1-0116</t>
  </si>
  <si>
    <t>Iztok Dogša,  Tjaša Danevčič, Katarina Šimunović</t>
  </si>
  <si>
    <t>Iztok Dogša</t>
  </si>
  <si>
    <t xml:space="preserve">Sara Michelini, Ema Kurešepi, Veno Kononenko </t>
  </si>
  <si>
    <t>dr. Polona Zalar</t>
  </si>
  <si>
    <t>Komplet večjih stresalnih inkubatorjev s hlajenjem</t>
  </si>
  <si>
    <t>Set of larger shaking incubators with a cooling system</t>
  </si>
  <si>
    <t>Komplet dveh večjih stresalnih inkubatorjev s hlajenjem, INNOVA S44i ima kapaciteto stresanja 50-ih  500 mL Erlenmeyer steklenic oz. 12 -ih steklenic volumna 3000 mL. Temperaturo gojenja je možno nastaviti v rangu od 10 °C do 60 °C. Hlajenje omogoča zaprt procesorski agregat. Stresalnika s krožnim stresanjem orbite 5 cm imata mikroprocesorsko kontrolirano regulacijo temperature in hitrosti stresanja.</t>
  </si>
  <si>
    <t>A set of two larger rotary shaking incubators with cooling, the INNOVA S44i, has the capacity to incubate 50x 500 mL Erlenmeyer flasks or 12x flasks with a volume of 3000 mL. The cultivation temperature can be set in a range from 10 °C up to 60 °C. Cooling takes place via a closed processor unit. Shaking incubators have microprocessor-controlled temperature and shaking speed regulation; the shaking is circular, with an orbit of 5 cm.</t>
  </si>
  <si>
    <t>https://www.bf.uni-lj.si/sl/raziskave/raziskovalna-oprema/2024031212063889/</t>
  </si>
  <si>
    <t>2.1.1</t>
  </si>
  <si>
    <t>11; 35</t>
  </si>
  <si>
    <t>P21-092</t>
  </si>
  <si>
    <t>Zdravko Podlesek</t>
  </si>
  <si>
    <t>J4-50147 </t>
  </si>
  <si>
    <t>Matej Skočaj</t>
  </si>
  <si>
    <t>P1-0170</t>
  </si>
  <si>
    <t>Monika Kos</t>
  </si>
  <si>
    <t>Visoko zmogljivi ramanski spektrometer</t>
  </si>
  <si>
    <t>The High-performance Raman spectrometer</t>
  </si>
  <si>
    <t>Visoko zmogljivi ramanski spektrometer je osnovan na napredni in popolnoma avtomatizirani platformi za mikroskopiranje, ki omogoča sočasne morfološke in kemijske preiskave vzorca: (i) Optična mikroskopija omogoča informacije o 2D morfologiji submikronskih delcev, z možnostjo refleksijske ter transmisijske osvetlitvije in opazovanja v temnem polju ter nadaljnjo nadgradnjo za 3D topografske meritve; (ii) Ramanska spektroskopija omogoča preučevanje kemijske sestave tako enovitih površin kot razpršenih mikro delcev.</t>
  </si>
  <si>
    <t>The high-performance Raman spectrometer is based on an advanced and fully automated microscopy platform that allows simultaneous morphological and chemical studies of the sample: (i) optical microscopy provides information on the 2D morphology of submicron particles, with the possibility of reflection and transmission illumination and dark field observation, as well as a further upgrade for 3D topographical measurements; (ii) Raman spectroscopy allows the study of the chemical composition of both uniform surfaces and dispersed microparticles.</t>
  </si>
  <si>
    <t>77,21</t>
  </si>
  <si>
    <t>26,69</t>
  </si>
  <si>
    <t>83,69</t>
  </si>
  <si>
    <t>https://www.bf.uni-lj.si/sl/raziskave/raziskovalna-oprema/2024031209223048/visoko-zmogljivi-ramanski-spektrometer</t>
  </si>
  <si>
    <t>3. Karakterizacija materialov</t>
  </si>
  <si>
    <t>3.1. Spektroskopija</t>
  </si>
  <si>
    <t>3.1.1. Raman</t>
  </si>
  <si>
    <t>4. Sistemi za analize</t>
  </si>
  <si>
    <t>P21-093</t>
  </si>
  <si>
    <t>Nataša Poklar Ulrih, Jan Kejžar</t>
  </si>
  <si>
    <t>dr. Peter Trontelj</t>
  </si>
  <si>
    <t>Visoko zmogljiv bioinformatski računalniški sistem za genomske analize</t>
  </si>
  <si>
    <t>High-performance bioinformatic computing system for genomic analyses</t>
  </si>
  <si>
    <t>Analiza genomskih in bioinformatskih podatkov s paralelizacijo računskih procesov, shranjevanje podatkov.</t>
  </si>
  <si>
    <t>Analysis of genomic and bioinformatic data by parallel computing, data storage.</t>
  </si>
  <si>
    <t>3000437,3000438,3000439</t>
  </si>
  <si>
    <t>https://www.bf.uni-lj.si/sl/raziskave/raziskovalna-oprema/2024031409594544/</t>
  </si>
  <si>
    <t>6. Infrastruktura</t>
  </si>
  <si>
    <t>6.1. Informacijska tehnologija</t>
  </si>
  <si>
    <t>6.1.4. Paralelno računanje</t>
  </si>
  <si>
    <t>9. Sistemi za bioinformatiko</t>
  </si>
  <si>
    <t>P21-094</t>
  </si>
  <si>
    <t>Luka Močivnik, Hans Recknagel, Peter Trontelj, Tomaž Skrbinšek, Elena Pazhenkova</t>
  </si>
  <si>
    <t>J1-4391, V1-2228</t>
  </si>
  <si>
    <t>Teo Delić, Tomaž Skrbinšek</t>
  </si>
  <si>
    <t xml:space="preserve">P4-0116, P-0198 </t>
  </si>
  <si>
    <t>Ines Mandić-Mulec, Polonca Štefanič, David Stopar, Cene Gostinčar, Amlea Kujović</t>
  </si>
  <si>
    <t>Biodiversa+ Wolfness, LIFE21-NAT-IT-LIFE WILD WOLF/101074417</t>
  </si>
  <si>
    <t>Tomaž Skrbinšek, Elena Pazhenkova</t>
  </si>
  <si>
    <t>PHAGECONTROL  ERC</t>
  </si>
  <si>
    <t>Anna Dragoš, Virginie Grosboillot, Hannah Bonham</t>
  </si>
  <si>
    <t>Mednarodno sodelovanje, sodelovanje s skupino dr. Jerneja Uleta (Kemijski inštitut)</t>
  </si>
  <si>
    <t>Anna Dragoš, Tomaž Skrbinšek;</t>
  </si>
  <si>
    <t>Peter Dovč/Simon Horvat</t>
  </si>
  <si>
    <t xml:space="preserve">NIKON STEREOMIKROSKOP SMZ18 </t>
  </si>
  <si>
    <t>Eqiupment is available to all research organisation according to prior arangement</t>
  </si>
  <si>
    <t xml:space="preserve">Opremo je uporabna za kirurške operacije postopkov na laboratorijskih živalih, kjer potrebujemo visoko ločljiv makro nivo (npr. embrio transfer ipd.)  kot tudi dovolj delovnega prostora za težje operacije, kar ta aparat omogoča tudi zaradi 7 cm delovnega prostora. Aparat je opremljen z HD-kamero z ločljivostjo primerno za objave v znanstveni literaturi. </t>
  </si>
  <si>
    <t>The equipment is useful for surgical operations of procedures on laboratory animals, where we need a high-resolution macro level (eg embryo transfer, etc.) as well as enough working space for more difficult operations, which this device allows for 7 cm of working space. The device is equipped with an HD camera with a resolution suitable for publications in the scientific literature.</t>
  </si>
  <si>
    <t>P19-125</t>
  </si>
  <si>
    <t>Simon Horvat</t>
  </si>
  <si>
    <t>L3-2620</t>
  </si>
  <si>
    <t>Helena Motaln, Matjaž Peterka, Vida Štrancar</t>
  </si>
  <si>
    <t>J3-2529</t>
  </si>
  <si>
    <t>Simon Horvat, Helena Motaln</t>
  </si>
  <si>
    <t>J4-2548</t>
  </si>
  <si>
    <t>Katja Skulj, Erika Cvetko</t>
  </si>
  <si>
    <t>Urška Hostnik</t>
  </si>
  <si>
    <t>Projekt mladi raziskovalci</t>
  </si>
  <si>
    <t>Špela Mikec, Andrea Šarac</t>
  </si>
  <si>
    <t>dr. Jernej Oberčkal</t>
  </si>
  <si>
    <t>Sistem hitre tekočinske kromatografije proteinov</t>
  </si>
  <si>
    <t>Fast protein liquid chromatography</t>
  </si>
  <si>
    <t>Oprema se uporablja za kromatografsko čiščenje bioloških makromolekul, kot so proteini in DNK.</t>
  </si>
  <si>
    <t>The equpiment is used for chromatographic purification of biological macromolecules such as proteins and DNA.</t>
  </si>
  <si>
    <t>49,16</t>
  </si>
  <si>
    <t>https://www.bf.uni-lj.si/sl/raziskave/raziskovalna-oprema/2024031112404369/</t>
  </si>
  <si>
    <t>P21-096</t>
  </si>
  <si>
    <t>Jernej Oberčkaj, Humna Liaqat (MR)</t>
  </si>
  <si>
    <t>Pretočni citometer CyFlow  s pripadajočo opremo za določanje ploidnosti in velikosti genoma rastlin</t>
  </si>
  <si>
    <t>Flow cytometer CyFlow with associated equipment for plant ploidy and genome size analysis</t>
  </si>
  <si>
    <t>Oprema se uporablja za določanje ploidnosti in velikosti genoma rastlin</t>
  </si>
  <si>
    <t>The equipment is used for plant ploidy and genome size determination</t>
  </si>
  <si>
    <t>P21-097</t>
  </si>
  <si>
    <t>Jernej Jakše, Nataša Štajner, Jana Murovec, Luthar Zlata, Katarina Rudolf Pilih, Sabina Berne, Helena Volk, Ester Stajič, Taja Jeseničnik, Vanja Miljanić</t>
  </si>
  <si>
    <t>dr. Matija Klopčič</t>
  </si>
  <si>
    <t>Terestični laserski skener z dodatnimi merilniki</t>
  </si>
  <si>
    <t>Terrestial laser scanner with additional measurement equipment</t>
  </si>
  <si>
    <t xml:space="preserve">Oprema se uporablja za 3D skeniranje različnih objektov, v našem primeru bodo to predvsem gozdovi. Skeniranje omogoča visoko resolucijsko 3D analizo skeniranega objekta. Za obdelavo podatkov je nujna uporaba dodatnih programskih orodij (software). Dodatni merilniki (dendrometri in sklop senzorjev za merjenje atmosferskih in talnih lastnosti) bodo služili preverjanju natančnosti opreme pri 3D skeniranju gozdov.   </t>
  </si>
  <si>
    <t xml:space="preserve">The equipment is used for 3D scanning of various objects, in our case mainly forests. The scanning allows a high-resolution 3D analysis of the scanned object. Additional software tools are required to process the data. Additional equipment encompass dendrometers and sensors for monitoring atmopsheric and soil parameters and will be used to check the accuracy of the equipment when 3D scanning forests. </t>
  </si>
  <si>
    <t>4000259, 4000267, 4000268</t>
  </si>
  <si>
    <t>https://www.bf.uni-lj.si/sl/raziskave/raziskovalna-oprema/2024030814015398/teresticni-laserski-skener-faro-focus-premium-70-z-dodatnimi-merilniki</t>
  </si>
  <si>
    <t>6.4</t>
  </si>
  <si>
    <t>6.4.8</t>
  </si>
  <si>
    <t>P21-100</t>
  </si>
  <si>
    <t>Matija Klopčič, Vasilije Trifkovič, Tom Nagel</t>
  </si>
  <si>
    <t>dr. Kristjan Jarni</t>
  </si>
  <si>
    <t>SeqStudio Genetic Analyzer (A34274)</t>
  </si>
  <si>
    <t>Določanje in analiziranje zaporedja nukleinskih kislin DNK in RNK. Analizator uporablja 4 kapilare in omogoča srednjo veliko pretočnost, do 128 vzorcev na dan. Sistem podpira istočasno sekvenčno kot fragmentno analizo na ploščici 96 well ali 8-strip tubicah.</t>
  </si>
  <si>
    <t>Determination and analysis of the nucleic acid sequence of DNA and RNA. The analyzer uses 4 capillaries and offers a medium-high throughput of up to 128 samples per day. The system supports simultaneous sequence and fragment analysis on 96-well plates or 8-strip tubes.</t>
  </si>
  <si>
    <t>https://www.bf.uni-lj.si/sl/raziskave/raziskovalna-oprema/67/molekularni-laboratorij-za-molekularno-biologijo-ter-genetske-in-celicne-raziskave</t>
  </si>
  <si>
    <t>P21-101</t>
  </si>
  <si>
    <t>Kristjan Jarni</t>
  </si>
  <si>
    <t>dr. Aleš Kladnik (dr. Jasna Dolenc Koce)</t>
  </si>
  <si>
    <t>20070 (15456)</t>
  </si>
  <si>
    <t>Motoriziran svetlobni mikroskop z večkanalnim monokromatskim izvorom svetlobe (Axio Imager KMAT, Carl Zeiss)</t>
  </si>
  <si>
    <t>Motorized light microscope with multi-channel monocromatic light source (Axio Imager KMAT, Carl Zeiss)</t>
  </si>
  <si>
    <t>Avtomatizirano premikanje preparata v XY osi in motoriziran fokus v Z osi, avtomatiziran zajem in sestavljanje slike večjih preparatov za dokumentacijo in analizo slike. Osvetlitev LED za presevno svetlobo in večkanalna LED epi-osvetlitev za fluorescenco.</t>
  </si>
  <si>
    <t>Automated movement of the slide in XY axis and motorized focus in Z axis, automated capture and image composition of large specimen for documentation and image analysis. LED illumination for transmitted light and multi-channel LED epi-illumination for fluorescence.</t>
  </si>
  <si>
    <t>https://www.bf.uni-lj.si/sl/raziskave/raziskovalna-oprema/2024011012171353/motorizirani-pokoncni-svetlobni-mikroskop-axio-imager-m2,-colibri-5,-kameri-axiocam-506-color-barvna-in-pcopixelfly-monokromatska</t>
  </si>
  <si>
    <t>7, (3)</t>
  </si>
  <si>
    <t>P21-0102</t>
  </si>
  <si>
    <t>Kladnik, Dolenc Koce</t>
  </si>
  <si>
    <t>Bizjak Mali</t>
  </si>
  <si>
    <t>N4-0346 </t>
  </si>
  <si>
    <t>Pongrac</t>
  </si>
  <si>
    <t>J7-60126</t>
  </si>
  <si>
    <t>Regvar</t>
  </si>
  <si>
    <t>Horiba Scientific Duetta fluorescenčni spektrometer</t>
  </si>
  <si>
    <t>Horiba Scientific Duetta fluorescence spectrometer</t>
  </si>
  <si>
    <t>Fluorescenčni spektrometer je je ključnega pomena za realizacijo raziskovalnih projektov s področja biokemije, analizne in fizikalne kemije. Aparat tudi omogoča izvedbo zaključnih del študentov in raziskovalcev na doktorskem usposabljanju v okviru naše katedre. Je neobhoden tudi za izvedbo študentskih vaj, še posebej pri temeljnem predmetu Molekulska biologija membran, ki ga poslušajo študenti 2-stopenjskega programa Molekulska in funkcionalna biologija. Aparat omogoča tudi komplementiranje meritev medmolekulskih interakcij, ki jih izvajamo v Infrastrukturnem centru za raziskave molekulskih interakcij (https://www.bf.uni-lj.si/sl/raziskave/infrastrukturni-centri/103/infrastrukturni-center-za-raziskave-molekulskih-interakcij), ki deluje v okviru Katedre za biokemijo na Oddelku za biologijo Biotehniške fakultete.</t>
  </si>
  <si>
    <t xml:space="preserve">The fluorescence spectrometer is crucial for the realization of research projects in the field of biochemistry, analytical and physical chemistry. The device also enables the completion of final works by students and researchers on doctoral training within our department. It is also necessary for conducting student practical work, especially within the obligatory course Molecular Biology of Membranes, which is held for the MSc students of Molecular and Functional Biology. The apparatus also enables the complementation of measurements of intermolecular interactions. These are carried out at the Infrastructural Centre for Molecular Interactions </t>
  </si>
  <si>
    <t>https://www.bf.uni-lj.si/sl/enote/biologija/o-oddelku/katedre-in-druge-enote/katedra-za-biokemijo/</t>
  </si>
  <si>
    <t>P21-103</t>
  </si>
  <si>
    <t>izvedba vaj pri predmetu  molekulska biologija membran</t>
  </si>
  <si>
    <t>LukaŽeželj</t>
  </si>
  <si>
    <t>Marko Zupan</t>
  </si>
  <si>
    <t>Oprema za raziskave kroženja mineralnih hranil v agroekosistemih</t>
  </si>
  <si>
    <t>Equipment for research on the cycling of mineral nutrients in agroecosystems</t>
  </si>
  <si>
    <t>Oprema je namenjena meritvam elementov v tleh, substratih, gnojilih,  rastlinah in vodah ter fluxov plinov iz tal</t>
  </si>
  <si>
    <t>For measuring the elemental composition of soils, substrates, fertilisers,  plants and the gas flow from soils</t>
  </si>
  <si>
    <t>2000196, 2000218</t>
  </si>
  <si>
    <t>43,89</t>
  </si>
  <si>
    <t>23,39</t>
  </si>
  <si>
    <t>20,5</t>
  </si>
  <si>
    <t>44,69</t>
  </si>
  <si>
    <t>https://www.bf.uni-lj.si/sl/raziskave/raziskovalna-oprema/2023031512591434/oprema-za-raziskave-krozenja-mineralnih-hranil-v-agroekosistemih</t>
  </si>
  <si>
    <t>P20-085</t>
  </si>
  <si>
    <t>Rok Mihelič</t>
  </si>
  <si>
    <t>Sistem za raziskovanje algnih
tehnologij</t>
  </si>
  <si>
    <t>System for algae research and
technologies</t>
  </si>
  <si>
    <t>Sistem za preučevanje algnih tehnologij obsega plastenjak s tremi bazeni z ustreznim mešanjem, podsistemi za žetev, pripravo gojitvenega medija, sušenje, krmiljenje rastnih pogojev (temperature, pH, uvajanje nutrientov in CO2). Sistem omogoča razširitev s fotobioreaktorji in dodatnimi bazeni in krmiljenje umetne osvetlitve.</t>
  </si>
  <si>
    <t>The system for the study of algal technologies comprises a greenhouse with three basins with adequate mixing, subsystems for harvesting, preparation of growing medium, drying, control of growth conditions (temperature, pH, introduction of nutrients and CO2). The system allows expansion with photobioreactors and additional pools and control of artificial lighting.</t>
  </si>
  <si>
    <t>po dogovoru/odvisno od obsega dela</t>
  </si>
  <si>
    <t>14,09 €/h</t>
  </si>
  <si>
    <t>dr. Rajko Vidrih</t>
  </si>
  <si>
    <t>Vakumska centrifuga Genevac 3 HT -6</t>
  </si>
  <si>
    <t>Vacuum centrifuge Genevac 3, HT-6</t>
  </si>
  <si>
    <t>Vakuumskia centrifuga za odstranjevanje topil in koncentriranje bioloških in nebioloških vzorcev</t>
  </si>
  <si>
    <t>Vacuum centrifuge for removing solvents from samples to concentrate biological and non-biological materials</t>
  </si>
  <si>
    <t>P21-105</t>
  </si>
  <si>
    <t>dr. Mariana Cecilia Grohar</t>
  </si>
  <si>
    <t>Oprema za ekofiziološke meritve v trajnih nasadih</t>
  </si>
  <si>
    <t>Equipment for ecophysiological measurements in perennial plantations</t>
  </si>
  <si>
    <t xml:space="preserve">    116.314,80 €</t>
  </si>
  <si>
    <t>Oprema za ekofiziološke meritve v trajnih nasadih vključuje natančne, robustne merilne inštrumente, ki omogočajo sledenje vitalnosti, rasti in razvoju hortikulturnih rastlin ter vplivu biotskih in abiotskih dejavnikov na fiziologijo rastlin. Oprema vključuje set senzorjev za spremljanje rasti plodov in debla čez celotno vegetacijo, meritve LAI, velikosti listov in fotosintezno aktivnost le-teh ter analizatorje vsebnosti metabolitov in izmenjave plinov. Senzorji so prilagojeni za dolgotrajno uporabo ter vremensko izpostavljenost in omogočajo kontinuirane meritve skozi celo rastno dobo.</t>
  </si>
  <si>
    <t>The equipment for ecophysiological measurements in perennial plantations includes precise, robust measuring instruments that allow the vigour, growth, and development of horticultural plants to be tracked, as well as the influence of biotic and abiotic factors on plant physiology. The equipment includes a set of sensors for monitoring fruit and stem growth throughout the vegetation, measurements of LAI, leaf size, and photosynthetic activity, as well as metabolite content and gas exchange analysers. The sensors are adapted for long-term use and weather exposure and allow continuous measurements throughout the growing season.</t>
  </si>
  <si>
    <t>15,13</t>
  </si>
  <si>
    <t>8,96</t>
  </si>
  <si>
    <t>6,16</t>
  </si>
  <si>
    <t>17,83</t>
  </si>
  <si>
    <t>https://www.bf.uni-lj.si/sl/raziskave/raziskovalna-oprema/2024031209404321/oprema-za-ekofizioloske-meritve-v-trajnih-nasadih</t>
  </si>
  <si>
    <t>P21-091</t>
  </si>
  <si>
    <t>dr. Tjaša Danevčič</t>
  </si>
  <si>
    <t>Naprava PCR v realnem času</t>
  </si>
  <si>
    <t>Real-time PCR device</t>
  </si>
  <si>
    <t>91.262,69</t>
  </si>
  <si>
    <t>Naprava PCR v realnem času omogoča občutljivo in specifično zaznavanje in kvantifikacijo tarč nukleinskih kislin preko zaznavanja in natančnega razlikovanja med različnimi fluorescentnimi barvili s šest vzbujevalnimi in emisijskimi filtri (omogoča do 6-pleks reakcijo). Naprava podpira vsa komercialna barvila v valovnem področju vzbujanja valovnih dolžin od 450–680 nm in detekcije med 500–730 nm. Sistem odlikuje velika fleksibilnost, robustnost in občutljivost (zazna eno kopijo). Omogoča uporabo dveh različnih blokov: standardni blok za 96 vzorcev (0,2 mL) in 384-well blok. Naprava se uporablja za analizo izražanja genov, določanje nivoja izražanja poročevalskih fuzij, genotipizacijo, določanje polimorfizma na nivoju posameznih nukleotidov in za določanje številčnosti posameznih vrst/genotipov v vzorcu.</t>
  </si>
  <si>
    <t>The real-time PCR enables sensitive and specific detection and quantification of nucleic acid targets by detecting and accurately discriminating between different fluorescent dyes with six excitation and emission filters (allowing up to 6-plex reactions). The device supports all commercial dyes in the excitation wavelength range 450-680 nm and the detection wavelength range 500-730 nm. The system is characterised by high flexibility, robustness and sensitivity (single copy detection). It allows the use of two different blocks: a standard block for 96 samples (0,2 ml) and a 384-well block. The device is used for gene expression analysis, determination of expression levels of reporter fusions, genotyping, determination of polymorphism at single nucleotide level and determination of the abundance of individual species/genotypes in a sample.</t>
  </si>
  <si>
    <t>35,04</t>
  </si>
  <si>
    <t>9,13</t>
  </si>
  <si>
    <t>59,54</t>
  </si>
  <si>
    <t>8,3</t>
  </si>
  <si>
    <t>P22-142</t>
  </si>
  <si>
    <t>Tjaša Danevčič, Polonca Štefanič</t>
  </si>
  <si>
    <t>dr. Sonja Smole-Možina</t>
  </si>
  <si>
    <t>Večnamenski optični čitalec mikrotitrskih plošč z regulacijo inkubacijske atmosfere</t>
  </si>
  <si>
    <t>Multipurpose optical microplate reader with incubation atmosphere control</t>
  </si>
  <si>
    <t>96.154,92</t>
  </si>
  <si>
    <t xml:space="preserve">Osebni kontakt z odgovorno osebo </t>
  </si>
  <si>
    <t xml:space="preserve">Personal contact with the persons in charge </t>
  </si>
  <si>
    <t>Čitalnik mikrotitrskih plošč omogoča natančno merjenje absorbance, fluorescence in luminiscence. Primeren je za analizo različnih bioloških procesov, kot so mikrobna rast, znotrajcelična oksidacija, metabolna aktivnost, celična živost, encimska aktivnost ter integriteta membran. Naprava omogoča tudi izvajanje eksperimentov v prilagojenih atmosferskih pogojih.</t>
  </si>
  <si>
    <t>The microplate reader enables precise measurement of absorbance, fluorescence, and luminescence. It is ideal for analyzing various biological processes such as microbial growth, intracellular oxidation, metabolic activity, cell viability, enzymatic activity, and membrane integrity. The device also supports experiments under customized atmospheric conditions.</t>
  </si>
  <si>
    <t xml:space="preserve">                            23,20 €</t>
  </si>
  <si>
    <t xml:space="preserve">                        6,73 €</t>
  </si>
  <si>
    <t xml:space="preserve">              -   €</t>
  </si>
  <si>
    <t xml:space="preserve">                           30,60 €</t>
  </si>
  <si>
    <t>https://www.bf.uni-lj.si/sl/raziskave/raziskovalna-oprema/2025022013202306/</t>
  </si>
  <si>
    <t>P22-140</t>
  </si>
  <si>
    <t xml:space="preserve">                              19,41 €</t>
  </si>
  <si>
    <t xml:space="preserve">J4-4548; J4-60079; J4-50134; J4-4555; J7-4420 </t>
  </si>
  <si>
    <t>Anja Klančnik; Meta Sterniša; Živa Kolenc; Blaž Jug</t>
  </si>
  <si>
    <t>Anja Klančnik; Živa Kolenc; Blaž Jug; Tina Šaula; Barbara Jeršek; Meta Sterniša</t>
  </si>
  <si>
    <t xml:space="preserve"> PODOKTORSKI PROJEKT Z4-4551; MR 23.ŠAULA </t>
  </si>
  <si>
    <t>Meta Sterniša; Tina šaula</t>
  </si>
  <si>
    <t>Pedagoško delo (laboratorsijke vaje; projekti IKT),  magistrske naloge in doktorske disertacije; gostujoči raziskovalci v okviru bilateralnih izmenjav</t>
  </si>
  <si>
    <t>Sonja Smole Možina; Anja Klančnik;  Meta Sterniša; Blaž Jug; Barbara Jeršek</t>
  </si>
  <si>
    <t>dr. Primož Oven</t>
  </si>
  <si>
    <t>Ultra fin mlin za pridobivanje bioosnovanih nanodelcev</t>
  </si>
  <si>
    <t>Ultrafine mill for obtaining bio-based nanoparticles</t>
  </si>
  <si>
    <t>54.290,00</t>
  </si>
  <si>
    <t>Mlin je opremljen z zamenljivimi keramičnimi diski različnih geometriji in omogoča fino mletje lignocelulozne surovine do delcev nano-velikostnega reda.</t>
  </si>
  <si>
    <t>The mill is equipped with interchangeable ceramic discs of various geometries and allows fine grinding of lignocellulosic raw material to nano-sized particles.</t>
  </si>
  <si>
    <t>44,95</t>
  </si>
  <si>
    <t>4,18</t>
  </si>
  <si>
    <t>40,19</t>
  </si>
  <si>
    <t>46,32</t>
  </si>
  <si>
    <t>16,7</t>
  </si>
  <si>
    <t>P22-188</t>
  </si>
  <si>
    <t>Primož Oven, Ida Poljanšek, Viljem Vek, Urša Osolnik, Peter Hrovatič</t>
  </si>
  <si>
    <t xml:space="preserve">Simona Sušnik Bajec </t>
  </si>
  <si>
    <t>Oprema za raziskave na področju reprodukcijske fiziologije in selekcije rib</t>
  </si>
  <si>
    <t>Equipment for research in fish reproduction physiology and selection</t>
  </si>
  <si>
    <t>Oprema je dostopna na Oddelku za zootehniko, Groblje 3, Domžale. Oprema je dostopna drugim uporabnikom. Obvezen je predhoden dogovor s skrbnikom opreme.</t>
  </si>
  <si>
    <t>Equipment is available at the Department of Animal Scrience, Groblje 3, 1230 Domžale. Eqiupment is available according to prior arrangement.</t>
  </si>
  <si>
    <t>Recirkulacijski sistem omogoča raziskovanja reprodukcijske fiziologije avtohtonih sladkovodnih rib, predvsem salmonidov (gojenje iker in mladic v večjem številu, proučevanje preživetja, rasti in razvoja mladic skozi generacije pod različnimi kontroliranimi pogoji), kot tudi npr. prehranskih poskusov. Paket opreme vključuje vse komponente za gojenje rib od ikre (valilniki), mladic (manjši bazeni, 1m premera) pa do spolne zrelosti (večji bazeni, 2m premera).</t>
  </si>
  <si>
    <t>The recirculation system enables research of reproductive physiology and selection in autochthonous freshwater fish, especially salmonids (growing eggs and young fish in a larger number, studying the survival, growth and development of fish through several generations under different controlled conditions), as well as, for example, dietary trials. The equipment package includes all components for growing fish from eggs (hatchery pools) and young fish (smaller pools, 1m in diameter) to sexual maturity (larger pools, 2m in diameter).</t>
  </si>
  <si>
    <t>4010959, 4010960, 4010961, 4010962, 4010963, 4010964, 4010965, 4010966, 4010967, 4010968, 4010969, 4010970, 4010971, 4010972, 4010973, 4010974, 4010975, 4010976, 4010977, 4010978, 4010979, 4010980, 4010981, 4010982, 4010983, 4010984, 4010985, 4010986</t>
  </si>
  <si>
    <t>P17-47</t>
  </si>
  <si>
    <t>V4-1435</t>
  </si>
  <si>
    <t>J4-8218</t>
  </si>
  <si>
    <t>Sistem za spletno spremljanje mikrobne rasti in doziranje</t>
  </si>
  <si>
    <t>Online system for microbial growth monitoring and dosing</t>
  </si>
  <si>
    <t>66.548,56</t>
  </si>
  <si>
    <t xml:space="preserve"> Sistem za spletno spremljanje mikrobne rasti in doziranje omogoča gojenje in samodejno spremljanje sprememb v bakterijski biomasi s
 pomočjo on-line meritev povratnega sipanja svetlobe. Meritve se izvajajo in beležijo avtomatsko, v intervalih po izbiri raziskovalca, brez potrebe
 prekinjanja poskusa, ter brez kakršnekoli manipulacije z bakterijsko kulturo.</t>
  </si>
  <si>
    <t>The system for online monitoring of microbial growth and dosing enables the cultivation and automatic tracking of changes in bacterial biomass using online measurements of backscattered light. The measurements are performed and recorded automatically at intervals chosen by the researcher, without the need to interrupt the experiment or manipulate the bacterial culture in any way.</t>
  </si>
  <si>
    <t>9000827; 9000825</t>
  </si>
  <si>
    <t>38,59</t>
  </si>
  <si>
    <t>2,40</t>
  </si>
  <si>
    <t>35,19</t>
  </si>
  <si>
    <t>P22-149</t>
  </si>
  <si>
    <t xml:space="preserve">Anna Dragoš, Bonham, Virginie Grosboillot </t>
  </si>
  <si>
    <t>dr. Sabina Berne</t>
  </si>
  <si>
    <t>Visokohitrostna vsestranska hlajena laboratorijska centrifuga</t>
  </si>
  <si>
    <t>High-speed versatile refrigerated laboratory centrifuge</t>
  </si>
  <si>
    <t>87.669,20</t>
  </si>
  <si>
    <t>Centrifuga je vsestranska. Omogoča centrifugiranje vzorcev v mikrocentrifugirkah (1,5 ml), epruvetah (4 in 10 ml, U dno), centrifugirkah (15 in 50 ml, V dno) ter centrifugirkah večjih volumnov do 6 L. Hitrost centrifugiranja je odvisna od uporabljenega rotorja (F14-14 x 50cy do 33,746 g, F23-48 x 1,5 do 57,368 g in T29_8x50 do 100,605 g).</t>
  </si>
  <si>
    <t>The centrifuge is versatile. It allows centrifugation of samples in microcentrifuge tubes (1,5 ml), test tubes (4 and 10 ml, U-bottom), centrifuge tubes (15 and 50 ml, V-bottom) and centrifuge tubes of larger volumes up to 6 L. The centrifugation speed depends on the rotor used (F14-14 x 50cy up to 33,746 g, F23-48 x 1,5 up to 57,368 g and T29_8x50 up to 100,605 g).</t>
  </si>
  <si>
    <t>12,27</t>
  </si>
  <si>
    <t>8,77</t>
  </si>
  <si>
    <t>3,5</t>
  </si>
  <si>
    <t>31,68</t>
  </si>
  <si>
    <t>https://www.bf.uni-lj.si/sl/enote/agronomija/raziskave/raziskovalna-oprema/2025021711522121/superhitrostna-vsestranska-hlajena-laboratorijska-centrifuga</t>
  </si>
  <si>
    <t>P22-018</t>
  </si>
  <si>
    <t>Jernej Jakše, Nataša Štajner, Jana Murovec, Luthar Zlata, Sabina Berne, Helena Volk, Ester Stajič, Taja Jeseničnik, Vanja Miljanić, Miona Kovachevikj</t>
  </si>
  <si>
    <t>13-MR 24.KOVACHEVIKJ</t>
  </si>
  <si>
    <t>Miona Kovachevikj</t>
  </si>
  <si>
    <t>dr. Marko Flajšman</t>
  </si>
  <si>
    <t>LED osvetljava v določenih komorah steklenjaka OA</t>
  </si>
  <si>
    <t>LED lighting in specific compartments of the OA greenhouse</t>
  </si>
  <si>
    <t>70.235,97</t>
  </si>
  <si>
    <t>LED luči so namenjene osvetljevanje in dosveljevanje poskusov z rastlinami v določenih komorah steklenjaka  in fitotrona Oddelka za agronomijo</t>
  </si>
  <si>
    <t>The LED lights are intended for lighting and conducting experiments with plants in certain greenhouse chambers and phytotron in the Department of Agronomy.</t>
  </si>
  <si>
    <t>33,36</t>
  </si>
  <si>
    <t>21,61</t>
  </si>
  <si>
    <t>7,4</t>
  </si>
  <si>
    <t>47,01</t>
  </si>
  <si>
    <t>33,3</t>
  </si>
  <si>
    <t>P22-132</t>
  </si>
  <si>
    <t>Jernej Jakše, Nataša Štajner, Jana Murovec, Luthar Zlata, Katarina Rudolf Pilih, Helena Volk, Ester Stajič, Taja Jeseničnik, Katja Jamnik, Marko Flajšman</t>
  </si>
  <si>
    <t>dr. Jernej Jakše</t>
  </si>
  <si>
    <t>Liofilizator Gellert Freeze dryer</t>
  </si>
  <si>
    <t>Gellert Freeze Dryer (Lyophilizer)</t>
  </si>
  <si>
    <t>27.193,55</t>
  </si>
  <si>
    <t>Liofilizator iz zamrznjenih rastlinskih vzorcev odstrani vodo, pri čemer ne pride do uničenja strukture in sestave vzorca. Lioiflizirani vzorci so bolj obstojni in jih je lažje shranjevati.</t>
  </si>
  <si>
    <t>The lyophilizer removes water from frozen plant samples without destroying the structure and composition of the sample. Freeze-dried samples are more durable and easier to store.</t>
  </si>
  <si>
    <t>4,27</t>
  </si>
  <si>
    <t>2,72</t>
  </si>
  <si>
    <t>23,68</t>
  </si>
  <si>
    <t>P22-181</t>
  </si>
  <si>
    <t>MR 21.BITEŽNIK</t>
  </si>
  <si>
    <t>Luka Bitežnik</t>
  </si>
  <si>
    <t>MR 23.FABJAN</t>
  </si>
  <si>
    <t>Primož Fabjan</t>
  </si>
  <si>
    <t>Oprema za vizualizacijo in analizo bioloških vzorcev</t>
  </si>
  <si>
    <t>Equipment for visualization and analysis of biological samples</t>
  </si>
  <si>
    <t>153.252,40</t>
  </si>
  <si>
    <t xml:space="preserve">(i). Digitalni invertni mikroskop EVOS 5000 z inkubacijsko komoro je namenjen vizualizaciji fluorescenčnih in kolorimetričnih vzorcev kolonij in celic. Slike zajema tudi s časovnim zamikom, samodejno šteje celice, slike zajema tudi po Z osi. Povezan je s komoro, ki omogoča uravnavanje temperature, vlage in plinov, in je povezana preko mikroskopa, kar omogoča slikanje živih celic s časovnim zamikom v definiranih pogojih. Sistem za analizo gelov Syngene/G:BOX-CHEMI-XX9-E omogoča vizualizacijo DNA, RNA in proteinov po ločitvi na gelu in zajem slike v digitalni obliki. Poleg elektroforetskih gelov lahko analiziramo tudi odtise northern, western in po Southernu  ter kolonije na ploščah. Sistem je primeren za fluorescenčne-multipleks analize, kemiluminiscenčne in kolorimetrične analize ter za slikanje in analizo agaroznih, poliakrilamidnih gelov barvanih s fluorescenčnimi in kolorimetričnimi barvili. </t>
  </si>
  <si>
    <t xml:space="preserve">(i). The digital inverted microscope EVOS 5000 with incubation chamber is used for visualization of fluorescent and colorimetric samples of colonies and cells. It also captures images with time lapse, automatically counts cells, and captures images along the Z axis. It is connected to a chamber that allows for temperature, humidity, and gas control, and is connected via a microscope, which allows for time lapse imaging of living cells under defined conditions. (ii). The gel analysis system allows for visualization of DNA, RNA, and proteins after gel separation and digital image capture. In addition to electrophoretic gels, northern, western, and Southern blots analysis can be made. The system is suitable for fluorescence-multiplex analyses, chemiluminescent and colorimetric analyses, and for imaging and analysis of agarose and polyacrylamide gels stained with fluorescent and colorimetric dyes. </t>
  </si>
  <si>
    <t>3000607; 3000598</t>
  </si>
  <si>
    <t xml:space="preserve">   16,45 €</t>
  </si>
  <si>
    <t xml:space="preserve">   15,33 €</t>
  </si>
  <si>
    <t xml:space="preserve">      3,00 €</t>
  </si>
  <si>
    <t xml:space="preserve">   20,33 €</t>
  </si>
  <si>
    <t>Enote / Biologija / Raziskave / Raziskovalna oprema</t>
  </si>
  <si>
    <t>P22-175</t>
  </si>
  <si>
    <t>P1-0918</t>
  </si>
  <si>
    <t>Zdravko Podlesek, Jerneja Ambrožič Avguštin, Jerneja Zupančič Čremožnik, Katja  Hrovat, Polona Zalar, Martina Turk, Cene Gostinčar, Monika Novak Babič</t>
  </si>
  <si>
    <t>P1-0207 </t>
  </si>
  <si>
    <t>P4-0432 </t>
  </si>
  <si>
    <t>Natalija Pavlinjek, Monika Kos</t>
  </si>
  <si>
    <t>i</t>
  </si>
  <si>
    <t>dr. Anja Klančnik</t>
  </si>
  <si>
    <t>Fluorescenca stereomikroskopa SZX16 s polarizacijo ter programsko opremo tehnike "deep learning".</t>
  </si>
  <si>
    <t>Fluorescence stereomicroscope SZX16 with polarization and deep learning-based software</t>
  </si>
  <si>
    <t>37.183,77</t>
  </si>
  <si>
    <t>Fluorescenca steromikroskopa Olympus SZX16 s polarizacijo in programsko opremo za globoko učenje omogoča napredno slikanje in karakterizacijo materialov v bioloških in okoljskih raziskavah. Uporablja se za odkrivanje in analizo fluorescentno označenih materialov v različnih bioloških in okoljskih vzorcih. Omogoča razlikovanje materialov na podlagi optičnih lastnosti in podpira kvantitativno analizo z merjenjem in štetjem delcev.</t>
  </si>
  <si>
    <t>The fluorescence attachment for the SZX16 Olympus stereomicroscope, with polarization and deep-learning software, enables advanced imaging and material characterization in biological and environmental research. It is used for detecting and analysing fluorescently labeled materials in various biological and environmental samples. It differentiates materials based on optical properties and supports quantitative analysis through particle measurement and counting.</t>
  </si>
  <si>
    <t xml:space="preserve">                              2,5 €</t>
  </si>
  <si>
    <t xml:space="preserve">                        2,69 €</t>
  </si>
  <si>
    <t xml:space="preserve">                              0,20 €</t>
  </si>
  <si>
    <t xml:space="preserve">                             3,16 €</t>
  </si>
  <si>
    <t>P22-051</t>
  </si>
  <si>
    <t xml:space="preserve">                              14,09 €</t>
  </si>
  <si>
    <t xml:space="preserve">J4-4548: J4-60079; J4-50134; J4-4555; J7-4420 </t>
  </si>
  <si>
    <t>Anja Klančnik; Živa Kolenc; Blaž Jug</t>
  </si>
  <si>
    <t xml:space="preserve">MR 23.ŠAULA  </t>
  </si>
  <si>
    <t>Tina šaula</t>
  </si>
  <si>
    <t>PROTEUS BI-FR/25-26 PROTEUS-005 Spremljanje biofilma na plastičinih delcih</t>
  </si>
  <si>
    <t>Anja Klančnik; Živa Kolenc;  Tina Šaula</t>
  </si>
  <si>
    <t>Pedagoško delo (laboratorsijke vaje; projekti IKT),  magistrske naloge in doktorske disertacije; gostujoči raziskovalci v okviru bilateralnih izmenjav in projektov</t>
  </si>
  <si>
    <t>Anja Klančnik;  Blaž Jug; Barbara Jeršek; Živa Kolenc, TIna Šaula</t>
  </si>
  <si>
    <t>113</t>
  </si>
  <si>
    <t>Analizator koncentracije plinov (CO2, H2O, CH4, N2O, NH3)</t>
  </si>
  <si>
    <t>Gas concentration analyzer (CO2, H2O, CH4, N2O, NH3)</t>
  </si>
  <si>
    <t>Terenski ali laboratorijski analizator koncentracij glavnih toplogrednih plinov, namenjem meritvam emisij iz tal in drugih procesov oz. segmentov ekosistema. Za koncentracijske range blizu tistim v atmosferi.</t>
  </si>
  <si>
    <t>Field or laboratory analyzer for measuring the concentrations of major greenhouse gases, designed for measuring emissions from soil and other ecosystem processes or segments. Suitable for concentration ranges close to those found in the atmosphere.</t>
  </si>
  <si>
    <t>22,19</t>
  </si>
  <si>
    <t>11,57</t>
  </si>
  <si>
    <t>25,57</t>
  </si>
  <si>
    <t>https://www.bf.uni-lj.si/sl/raziskave/raziskovalna-oprema/2023031512591434/merilec-koncentracije-toplogrednih-plinov-za-kontinuirane-meritve-tokov-co2,-ch4,-n2o;-picarro-g2508</t>
  </si>
  <si>
    <t>P2-0225</t>
  </si>
  <si>
    <t>Gregor Geršak</t>
  </si>
  <si>
    <t>Realizacija temperaturne fiksne točke bakra</t>
  </si>
  <si>
    <t>system for realization of freezing point of copper (fixed point cell + furnace)</t>
  </si>
  <si>
    <t>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t>
  </si>
  <si>
    <t>The instrument can be shared in a scope of transfer of primary standard value at the highest metrological level (interlaboratory comparison). Due to frequent use, the external use of the instrument shall be agreed upon long time in advance. The cost of the external use is based on the working time of the instrument and expert hours of the operator.</t>
  </si>
  <si>
    <t>Instrument služi za realizacijo točke strdišča bakra Z njim se prenaša vrednost primarnega etalona temperature na delovne etalone v raziskovalnih inštitucijah in industriji.</t>
  </si>
  <si>
    <t>The instrument serves for realization of freezing point of copper. It is used to disseminate the value of the primary temperature stnadard to the working standards within research institutions and industry.</t>
  </si>
  <si>
    <t>http://www.lmk.si/raziskave/merilna-oprema-laboratorija/</t>
  </si>
  <si>
    <t>Janko Drnovšek</t>
  </si>
  <si>
    <t>P2-0246</t>
  </si>
  <si>
    <t>Boštjan Batagelj</t>
  </si>
  <si>
    <t>Optični spektralni analizator</t>
  </si>
  <si>
    <t>Ando AQ 6317B</t>
  </si>
  <si>
    <t>Merilno okolje se nahaja v Laboratoriju za sevanje in optiko. Za morebitne meritve kontaktirajte dr. Boštjana Batagelja.
http://www.fe.uni-lj.si/raziskovanje/oprema/</t>
  </si>
  <si>
    <t xml:space="preserve">The Optical Spectrum Analyzer set-up is located in the Radiation and Optics Laboratory. To measure DWDM commponents Bostjan Batagelj should be contacted. </t>
  </si>
  <si>
    <t>High-accuracy and high-resolution optical spectrum analyzer
for evaluating D-WDM systems and components.</t>
  </si>
  <si>
    <t>The instrumt is used for spectrum measurement in the wavelength range 600 nm - 1750 nm.</t>
  </si>
  <si>
    <t>19660, 19661, 19662</t>
  </si>
  <si>
    <t>http://lso.fe.uni-lj.si/oprema.php?page=oprema/oprema_AndoAQ6317B.html</t>
  </si>
  <si>
    <t>raziskovalci</t>
  </si>
  <si>
    <t>Naprava za realizacijo temperaturne fiksne točke bakra</t>
  </si>
  <si>
    <t>Copper fixed point cell + furnace</t>
  </si>
  <si>
    <t>17578, 17579, 17713, 17926</t>
  </si>
  <si>
    <t>P2-0225/ I0-0022</t>
  </si>
  <si>
    <t>Rosiščni senzor</t>
  </si>
  <si>
    <t>Precision dew-point sensor, MBW 373H</t>
  </si>
  <si>
    <t xml:space="preserve">Inštrument je mogoče uporabiti v okviru prenosa vrednosti primarnega etalona na najvišjem metrološkem nivoju (medlaboratorijska primerjava). Zaradi pogoste uporabe inštrumenta je nujen vnaprejšen dogovor glede časovne uporabe. Cena uporabe se oblikuje na podlagi ur delovanja ter ekspertnih ur upravljalca instrumenta s strani skrbnika opreme.
http://www.fe.uni-lj.si/raziskovanje/oprema/
</t>
  </si>
  <si>
    <t>Instrument služi kot posredniški etalon. Z njim se prenaša vrednost primarnega etalona vlage na delovne etalone v raziskovalnih inštitucijah in industriji.</t>
  </si>
  <si>
    <t>The instrument serves as a transfer standard. It is used to disseminate the value of the primary humidity stnadard to the working standards within research institutions and industry.</t>
  </si>
  <si>
    <t>P2-0197</t>
  </si>
  <si>
    <t>Marko Topič</t>
  </si>
  <si>
    <t xml:space="preserve">Merilnik UV/VIS/NIR transmisije in refleksije </t>
  </si>
  <si>
    <t>UV/Vis/NIR Spectrophotometer</t>
  </si>
  <si>
    <t>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t>
  </si>
  <si>
    <t>Measurement set-up is located in Laboratory of Photovoltaics and Optoelectronics. To characterize samples the head of LPVO prof. dr. Marko Topic should be contacted.</t>
  </si>
  <si>
    <t>Merjenje direktne in totalne transmisije in refleksije v valovnem območju od 200 do 3300 nm.</t>
  </si>
  <si>
    <t>Measurement of direct and total transmission and reflection in the wavelength range from 200 to 3300 nm.</t>
  </si>
  <si>
    <t>http://lpvo.fe.uni-lj.si/raziskave/oprema/</t>
  </si>
  <si>
    <t>Več dr., mag. In dipl. nalog.</t>
  </si>
  <si>
    <t>člani LPVO</t>
  </si>
  <si>
    <t>P2-0415</t>
  </si>
  <si>
    <t>Precizijski uporoni izmenični mostilček</t>
  </si>
  <si>
    <t>automatic resistance bridge ASL F900</t>
  </si>
  <si>
    <t>Instrument se uporablja za precizijsko merjenje upornosti uporovnih termometrov (negotovost 20 ppb) v območju med 0 in 420 ohmov.</t>
  </si>
  <si>
    <t>The instrument is used for precise measurement of resistance of platinum resistance thermometers (uncertainty 20 ppb) in the range between 0 and 420 ohms.</t>
  </si>
  <si>
    <t>21435/1, 22589</t>
  </si>
  <si>
    <t>P2-0219</t>
  </si>
  <si>
    <t>Gorazd Karer</t>
  </si>
  <si>
    <t>Eksperimentalno okolje za študij naprednih metod vodenja</t>
  </si>
  <si>
    <t>2004-2005</t>
  </si>
  <si>
    <t>Experimental environment for studying of advanced control methods</t>
  </si>
  <si>
    <t>Oprema je ob delavnikih pogosto v uporabi v raziskovalne namene. Po 16 uri ali ob vikendih bi jo bilo možno uporabljati po predhodnem dogovoru.
http://www.fe.uni-lj.si/raziskovanje/oprema/</t>
  </si>
  <si>
    <t>Equipment is during working days usually used in research work. After 4 pm or during weekends it can be available for use with in advance arrangements.</t>
  </si>
  <si>
    <t>Raziskovalna oprema je namenjena raziskovanju na področju modeliranja, simulacije in vodenja različnih tipov procesov. Omogoča študij najsodobnejših načinov vodenja hitrih mehanskih sistemov in procesnih sistemov v realnem času.  Oprema  se uporablja tudi v okviru različnih raziskovalnih projektov ter za namene študija na diplomskem, magistrskem, specialističnem in doktorskem študiju.</t>
  </si>
  <si>
    <t>Research equipment is intended for the area of modelling, simulation and control. It enables the studying of advanced control systems for mechanical and process plants in real time. The equipment is used in conjunction with different research projects and also in conjunction with undergraduate, magister, specilistic and doctotal study.</t>
  </si>
  <si>
    <t>21279, 22224, 22225, 22226, 22248, 22249, 22250, 22251, 22252</t>
  </si>
  <si>
    <t>http://msc.fe.uni-lj.si</t>
  </si>
  <si>
    <t>Igor Škrjanc</t>
  </si>
  <si>
    <t>Mladi raziskovalci: Aljaž Blažič (54819), Miha Ožbot (55922), Jakob Baumgartner (56859), Aleksander Vegelj (58098)</t>
  </si>
  <si>
    <t>P2-0244</t>
  </si>
  <si>
    <t>Danilo Vrtačnik</t>
  </si>
  <si>
    <t>Sistem za pridobivanje ultra čiste vode</t>
  </si>
  <si>
    <t>System for production of ultra pure dionized water (UPW)</t>
  </si>
  <si>
    <t>Sistem je fiksno postavljen in vključen v distribucijsko zanko čistih prostorov. Produkt, DI voda je  zato dostopen pod omejenimi pogoji zainteresiranim partnerjem.
http://www.fe.uni-lj.si/raziskovanje/oprema/</t>
  </si>
  <si>
    <t xml:space="preserve">System is permanently installed and connected to the closed supply loop of cleanroom facility. Deionized water as a producto of the system is available to other institutions </t>
  </si>
  <si>
    <t>Sistem je namenjen pridobivanju izredno čiste deionizirane vode za potrebe mikroelektronskih procesov. Ustreza standardu E2.</t>
  </si>
  <si>
    <t>System for laboratory production of  dionized water used in microelectronic processing. Complies with E2 standard.</t>
  </si>
  <si>
    <t>http://lmse.fe.uni-lj.si</t>
  </si>
  <si>
    <t>J2-50073</t>
  </si>
  <si>
    <t>L2-50052</t>
  </si>
  <si>
    <t>Borut Pečar</t>
  </si>
  <si>
    <t>J7-50042</t>
  </si>
  <si>
    <t>Matej Možek</t>
  </si>
  <si>
    <t>P2-0228</t>
  </si>
  <si>
    <t>Marko Munih</t>
  </si>
  <si>
    <t>Optični merilni sistem za brezkontaktno merjenje kinematičnih parametrov gibanja, Optotrak</t>
  </si>
  <si>
    <t>Optical measurement system for contactless acquisition of kinematic parameters, Optotrak</t>
  </si>
  <si>
    <t>Oprema je dostopna za industrijske in akademske partnerje. Čas dostopa ni fiksiran, je odvisen od trenutne zasedenosti, potrebna je predhodna uskladitev. Za krajša obdobja uporabe je bila oprema prosto dostopna, sicer cena po dogovoru.
http://www.fe.uni-lj.si/raziskovanje/oprema/</t>
  </si>
  <si>
    <t>Equipment is available for industrial and academic partners. Access time is not defined in advance, is dependent on current availability, advance appointment is required. For shorter periods is equipment freely available, in other cases price is agreed.</t>
  </si>
  <si>
    <t>Gre za sistem kamer in aktivnih markerjev, ki omogoča zajemanje 3D koordinat markerjev s 3D točnostjo +-0.3 mm v volumnu prostora s stranico več metrov. Možno je istočasno merjenje in posredovanje izmerjenih vrednosti drugim klientom in  na ta način zaprtozančno vodenje.</t>
  </si>
  <si>
    <t>This is a system with cameras and active markers, for acquisition of 3D marker coordinates with 3D accuracy 0.3 mm in a volume with one side of several meters. Possible is simultaneous acquisition and transfer to other clients for real time feedback control.</t>
  </si>
  <si>
    <t>http://www.robolab.si/research/infrastructure</t>
  </si>
  <si>
    <t>Mihelj Matjaž</t>
  </si>
  <si>
    <t>P2-0232/ I0-0022</t>
  </si>
  <si>
    <t>Franjo Pernuš</t>
  </si>
  <si>
    <t>Sistem z NIR spektralno kamero</t>
  </si>
  <si>
    <t>System with NIR hyperspectral camera</t>
  </si>
  <si>
    <t>Po dogovoru - odvisno od trenutnega poteka razsikav
http://www.fe.uni-lj.si/raziskovanje/oprema/</t>
  </si>
  <si>
    <t>As agreed upon requests - depends on the current experiments</t>
  </si>
  <si>
    <t>Zajemanje NIR hiperspektralnih slik</t>
  </si>
  <si>
    <t>Acquisition of NIR hyperspectral images</t>
  </si>
  <si>
    <t>25320, 25321, 25322, 25323, 25627, 25626</t>
  </si>
  <si>
    <t>https://lit.fe.uni-lj.si/si/raziskave/oprema/NIR/</t>
  </si>
  <si>
    <t>L2-4455</t>
  </si>
  <si>
    <t>Z2-60172</t>
  </si>
  <si>
    <t>Ana Marin</t>
  </si>
  <si>
    <t>P2-0232</t>
  </si>
  <si>
    <t>Miran Bürmen, MR-ji: Mirpeyman Seyyedmohammadidizaj, diplomske naloge</t>
  </si>
  <si>
    <t>Sistem za realizacijo nove mednarodne temperaturne lestvice</t>
  </si>
  <si>
    <t>2007-2008</t>
  </si>
  <si>
    <t>system for the realization of new temperature scale</t>
  </si>
  <si>
    <t>Sistem služi za realizacijo ter spremljanje le-te različnih fiksnih točk. Z njim se prenaša vrednost primarnega etalona temperature na delovne etalone v raziskovalnih inštitucijah in industriji.</t>
  </si>
  <si>
    <t>The system is used for realization and monitoring of the realization of different fixed points. It is used to disseminate the value of the primary temperature stnadard to the working standards within research institutions and industry.</t>
  </si>
  <si>
    <t>24343, 24721, 26216, 26217, 26663</t>
  </si>
  <si>
    <t>Elipsometrični merilnik tankih plasti</t>
  </si>
  <si>
    <t>Spektroskoptični elipsometer (angl. spectroscopic ellipsometer) SpecEL-2000-VIS z dodatkom za analizo plinov Micro GC 3000 A (leto 2008)</t>
  </si>
  <si>
    <t>Oprema je nameščena v čistih prostorih in je pod ustreznimi pogoji dostopna tudi drugim raziskovalnim organizacijam
http://www.fe.uni-lj.si/raziskovanje/oprema/</t>
  </si>
  <si>
    <t>The equipment is installed in clean room environment and is accessible also to other research institutions.</t>
  </si>
  <si>
    <t>Karakterizacija (debeline, lomni količnik) tankoplastnih transparentnih filmov</t>
  </si>
  <si>
    <t>Characterization of transparent thin films (thickness, refractive index).</t>
  </si>
  <si>
    <t>24609, 25950</t>
  </si>
  <si>
    <t xml:space="preserve">P2-0249 / I0-0022 </t>
  </si>
  <si>
    <t>Damijan Miklavčič</t>
  </si>
  <si>
    <t>Sistem za merjenje nanosekundnih visokonapetostnih električnih pulzov</t>
  </si>
  <si>
    <t>System for measurement of nanosecond high-voltage electric pulses</t>
  </si>
  <si>
    <t>Oprema se nahaja v Laboratoriju  za biokibernetiko FE UL, za dostop je potrebno kontaktirati predstojnika laboratorija prof. Tadeja Kotnika. Uporaba opreme (tako osciloskopa kot šritih pripadajočih sond) je mogoča po predhodnem dogovoru.
http://www.fe.uni-lj.si/raziskovanje/oprema/</t>
  </si>
  <si>
    <t>The equipment is located in the Laboratory of Biocybernetics, Fac. of El. Eng., Univ. of Ljubljana. Contact lab head prof. Tadej Kotnik. The system (the oscilloscope and/or the four probes) is available upon request.</t>
  </si>
  <si>
    <t>Z osciloskopom je mogoče sočasno na štirih vhodnih kanalih opazovati pulze z manj kot nanosekundnim dvižnim časom. S pripadajočimi specializiranimi sondami (diferencialna, visokonapetostna in dve aktivni sondi) lahko merimo različne tokovne in napetostne parametre takšnih pulzov.</t>
  </si>
  <si>
    <t>The oscilloscope allows for simultaneous four-channel monitoring of electric pulses with subnanosecond risetimes. The specialized probes that are part of the system (a differential probe, a high-voltage probe, and two active probes) enable the measurements of various current and voltage parameters of such pulses.</t>
  </si>
  <si>
    <t>16897, 17001, 24643, 24644</t>
  </si>
  <si>
    <t>http://lbk.fe.uni-lj.si/ic/sl/oprema</t>
  </si>
  <si>
    <t>Marina Babić, Samo Mahnič-Kalamiza</t>
  </si>
  <si>
    <t>Gregor Klančar</t>
  </si>
  <si>
    <t>Raziskovalno okolje za študij naprednih metod v mobilni robotiki</t>
  </si>
  <si>
    <t>Research environment for study of advanced methods in mobile robotics</t>
  </si>
  <si>
    <t>Oprema je v delovnem času (8:00 -16:00) pogosto v uporabi za raziskovalne skupine. Možnost dostopa bi tako bila le v popoldanskih urah oziroma izjemoma po vnaprejšnjem dogovoru. 
http://www.fe.uni-lj.si/raziskovanje/oprema/</t>
  </si>
  <si>
    <t>Equipment is in use during working hours (8:00-16:00) by the members of research group. Therefore it is only available in the afternoon hours or otherwise if arranged.</t>
  </si>
  <si>
    <t>Raziskovalna oprema je namenjena raziskovanju na področju mobilne robotike, kjer gre za metode vodenja, zaznavanja, razpoznavanje okolice in večagentne sisteme. Oprema se je in se uporablja tudi v okviru različnih raziskovalnih projektov ter za namene študija na diplomskem, podiplomskem študiju in doktorskem študiju.</t>
  </si>
  <si>
    <t>Research equipment is intended for research in mobile robotics area such as: control methods, detection and recognition of the environment and multiagent systems. Equipment was and is in use also in different research projects and for  study purposes of graduate, postgraduate and Ph.D study.</t>
  </si>
  <si>
    <t>24837, 24841, 24041, 24900</t>
  </si>
  <si>
    <t xml:space="preserve">http://msc.fe.uni-lj.si/Hardware.asp
</t>
  </si>
  <si>
    <t>L2-3168</t>
  </si>
  <si>
    <t>Projekti mladih raziskovalcev</t>
  </si>
  <si>
    <t>MR-ji:  55922 Miha Ožbot, 39218 Črne Gregor. 53522 Antić Miloš</t>
  </si>
  <si>
    <t>Merilnik učinkovitosti pretvorbe sončnih celic s sončnim simulatorjem</t>
  </si>
  <si>
    <t>Solar Simulator AM1.5</t>
  </si>
  <si>
    <t xml:space="preserve">Merilnik se nahaja v Laboratoriju za fotovoltaiko in optoelektroniko. Za možnost karakterizacijo vzorcev kontaktirajte predstojnika LPVO prof. dr. Marka Topiča. Glede na intenzivno uporabo merilnika za lastne RR potrebe je uporaba možna le v poznih popoldanskih terminih.
http://www.fe.uni-lj.si/raziskovanje/oprema/
</t>
  </si>
  <si>
    <t>Merjenje učinkovitosti pretvorbe pod umetnim soncem spektra AM1.5.</t>
  </si>
  <si>
    <t>Measurement of conversion efficiency under solar irradiance AM1.5</t>
  </si>
  <si>
    <t>24616, 24617, 24621</t>
  </si>
  <si>
    <t>Andrej Košir</t>
  </si>
  <si>
    <t>Enota za razvoj in vertifikacijo kvalitete interaktivnih večpredstavnih storitev</t>
  </si>
  <si>
    <t>Oprema se nahaja v Laboratoriju za uporabniku prilagojeno komunikacijo in ambientno inteligenco (LUCAMI), Fakulteza za elektrotehniko, Univerza v Ljubljani. Za uporabo kontaktirajte predstojnika LUCAMI prof. dr. Andreja Koširja. Na voljo izven rednega delovnega časa.
http://www.fe.uni-lj.si/raziskovanje/oprema/</t>
  </si>
  <si>
    <t>The equipment is located in Digital Signal, Image and Video Processing Laboratory, Fac. of El. Eng., Univ. of Ljubljana. Contact lab head prof. dr. Jurij F. Tasič. Availability out of regular working hours.</t>
  </si>
  <si>
    <t>V sestavu razpolagamo s sistemom za nelinearno urejanje video gradiva, sistemom za urejanje multimedijskih gradiv, DVB predvajalnim (playout) studiom, testnimi DVB sprejemniki ter s strežniki interaktivnih multimedijskih storitev.</t>
  </si>
  <si>
    <t>The system consistes of nonlinear video editing system, multimedia production system, DVB playout studio, DVB test receivers and servers for interactive media services.</t>
  </si>
  <si>
    <t>24739, 24740, 24852, 24880</t>
  </si>
  <si>
    <t>http://www.lucami.org/index.php/research/research-equipment/</t>
  </si>
  <si>
    <t>Sašo Tomažič</t>
  </si>
  <si>
    <t>Visokonapetostni elektroporator z več ločenimi izhodi</t>
  </si>
  <si>
    <t>Highvoltage electroporator with multiple isolated outputs</t>
  </si>
  <si>
    <t>Oprema se nahaja v Laboratoriju  za biokibernetiko FE UL, za dostop je potrebno kontaktirati predstojnika laboratorija prof. Tadeja Kotnika. 
http://www.fe.uni-lj.si/raziskovanje/oprema/</t>
  </si>
  <si>
    <t xml:space="preserve">The equipment is located in the Laboratory of Biocybernetics, Fac. of El. Eng., Univ. of Ljubljana. Contact lab head prof. Tadej Kotnik. </t>
  </si>
  <si>
    <t>Visokonapetostni generator električnih pulzov služi za dovajanje vioskonapetostnih pulzov do 3kV.</t>
  </si>
  <si>
    <t>High voltage generator of electric pulses is used for application of high voltage electric pulses up to 3kV.</t>
  </si>
  <si>
    <t>J2-50064</t>
  </si>
  <si>
    <t>Saša Haberl-Meglič, Klemen Kramar</t>
  </si>
  <si>
    <t>Dvoročni telerobotski sistem za raziskave v medicini in industriji: dva 6DOF antropomorfni robota Motoman MH5L, dva haptična robota Force Dimension, tip Omega.7, senzorji sil, spremljajoči računalniki.</t>
  </si>
  <si>
    <t>Bimanual telerobotic system for research in medicine and industry: two  6DOF antropomorphic robots Motoman MH5L, two haptic robots Force Dimension, type Omega.7, force sensors, associated computers.</t>
  </si>
  <si>
    <t xml:space="preserve">Sistem je sestavljen iz štirih sklopov, dveh industrijskih robotov Motoman MH5L in dveh haptičnih vmesnikov Force Dimension tip  Omega.7. MH5L robota imata skupen industrijski krmilnik in vse s tem povezane funkcionalnosti. Na obeh močnostnih delih je možen tudi preklop in vodenje s posebnim industrijskim PC. Tako je možen vpliv na vse parametre, implementacija lastnih algoritmov vodenja ter razne telerobotske funkcije dvoročnega sistema (dveh parov robotov).  </t>
  </si>
  <si>
    <t>System has four mani components: two industrial robots Motoman MH5L and two haptic robots Forece Dimension, type Omega.7. MH5L robots have common industrial controller and all associated functionalities. Both could be also switched to dedidated industrial PC. All parameters could be varied, implementation of new control algorithms is easy, including various modes of telerobotic of bimanual operation (two pairs of robots).</t>
  </si>
  <si>
    <t>FE 028326
FE 028127
FE 028128</t>
  </si>
  <si>
    <t>P2-0179</t>
  </si>
  <si>
    <t>Sistem za vrednotenje gradnikov PVS</t>
  </si>
  <si>
    <t>PVS component evaluation set-up</t>
  </si>
  <si>
    <t>Sistem za vrednotenje gradnikov PVS se nahaja v Laboratoriju za fotovoltaiko in optoelektroniko. Za možnost vrednotenja kontaktirajte predstojnika LPVO prof. dr. Marka Topiča. Glede na intenzivno uporabo merilnika za lastne RR potrebe je uporaba možna le v poznih popoldanskih terminih.
http://www.fe.uni-lj.si/raziskovanje/oprema/</t>
  </si>
  <si>
    <t>PVS component evaluation set-up  is located in Laboratory of Photovoltaics and Optoelectronics. To evaluate components the head of LPVO prof. dr. Marko Topic should be contacted.</t>
  </si>
  <si>
    <t>Testiranje izolacijske upornosti PV modulov, testiranje PV modulov pod različnimi klimatskimi pogoji, vrednotenje učinkovitosti razsmernikov.</t>
  </si>
  <si>
    <t>Isolation resistivity test of PV modules, climate chamber testing of PV modules, conversion efficiency measurement of inverters.</t>
  </si>
  <si>
    <t>27948, 27726, 27947</t>
  </si>
  <si>
    <t>Razvojno okolje tankoplastne fotovoltaike</t>
  </si>
  <si>
    <t>Thin film PV technology set-up</t>
  </si>
  <si>
    <t xml:space="preserve">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
</t>
  </si>
  <si>
    <t>Thin film PV technology set-up is located in Laboratory of Photovoltaics and Optoelectronics. To use the set-up the head of LPVO prof. dr. Marko Topic should be contacted.</t>
  </si>
  <si>
    <t>Uporaba inertne komore za postopke nanašanja brez prisotnosti vlage ali kisika, kapljični tiskalnik za nanašanje anorganskih ali organskih past/plasti.</t>
  </si>
  <si>
    <t>Inertial chamber (N2) for deposition steps without presence of humidity or oxygen) and ink-jet printer for depostion of inorganic or organic inks to layers.</t>
  </si>
  <si>
    <t>Razvojno okolje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</si>
  <si>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Mikrovalovni vektorski analizator vezij do 67 GHz</t>
  </si>
  <si>
    <t>Vector Network Analyzer up to 67 GHz</t>
  </si>
  <si>
    <t xml:space="preserve">The Vector Network Analyzer set-up is located in the Radiation and Optics Laboratory. To measure microwave circuits Bostjan Batagelj should be contacted. </t>
  </si>
  <si>
    <t>Meritve linearnih in nelinearnih ojačevalnikov in mešalnikov. Meritve šumnega števila. Meritve anten.</t>
  </si>
  <si>
    <t>Linear and nonlinear amplifier and mixer measurements.Noise figure measurements. Antenna measurements.</t>
  </si>
  <si>
    <t>http://lso.fe.uni-lj.si/oprema.php?page=oprema/oprema_ZVA67.html</t>
  </si>
  <si>
    <t>Sistem za hiperspektralno zajemanje slik na mikro in makro nivoju</t>
  </si>
  <si>
    <t>A system for the acquisition of hyperspectral images on micro and macro levels</t>
  </si>
  <si>
    <t>Zajemanje hiperspektralnih slik</t>
  </si>
  <si>
    <t>Acquisition of hyperspectral images</t>
  </si>
  <si>
    <t>https://lit.fe.uni-lj.si/si/raziskave/oprema/HSI/</t>
  </si>
  <si>
    <t>Miran Bürmen, Ana Marin, MR-ji: Mirpeyman Seyyedmohammadidizaj, diplomske naloge</t>
  </si>
  <si>
    <t xml:space="preserve">Benchtop flow cytometer </t>
  </si>
  <si>
    <t>Oprema se nahaja v Laboratoriju  za biokibernetiko FE UL, za dostop je potrebno kontaktirati predstojnika laboratorija prof. Tadeja Kotnika. Uporaba s strani zunanjih RO je možna po predhodnem dogovoru.
http://www.fe.uni-lj.si/raziskovanje/oprema/</t>
  </si>
  <si>
    <t>The equipment is located in the Laboratory of Biocybernetics, Fac. of El. Eng., Univ. of Ljubljana. Contact lab head prof. Tadej Kotnik. It is available to external RO upon request.</t>
  </si>
  <si>
    <t xml:space="preserve">Meritve in analiza morfološko različnih subpopulacij v heterogeni suspenziji celic.  </t>
  </si>
  <si>
    <t>Measurements and analysis of morphologically different subpopulations within a heterogeneous cell suspension.</t>
  </si>
  <si>
    <t>Zala Vidic</t>
  </si>
  <si>
    <t>Tamara Polajžer</t>
  </si>
  <si>
    <t>Anja Blažič</t>
  </si>
  <si>
    <t>Dvoročni robot za industrijo naslednje generacije</t>
  </si>
  <si>
    <t>Two arm robot for next generation of industry</t>
  </si>
  <si>
    <t>Dvoročna manipulacija, tudi v sodelovanju s človekom. Istočasno osnovno zajemanje slik s kamero na roki. Možno je servo dvoprstno prijemanje. Intuitivno programiranje.</t>
  </si>
  <si>
    <t>Two arm manipulation, also i ncooperation with human. Simultaneously also basic image capturing with camera on arm. Possible is servo two finger grapsing. Intuitive programming.</t>
  </si>
  <si>
    <t>17-MR.R954
17-MR.R938</t>
  </si>
  <si>
    <t>diplomanti, magistranti, mladi raziskovalci, doktorski študentje</t>
  </si>
  <si>
    <t>Raziskovalna platforma sodelujočih robotov</t>
  </si>
  <si>
    <t>Robot FANUC CR7iA</t>
  </si>
  <si>
    <t xml:space="preserve">Sodelujoči robot CR7iA ima 6 osi in v bazi integriran senzor navora, ki sproti preračunava sile in navore za vsako os. </t>
  </si>
  <si>
    <t>Collaborative robot CR7iA is a 6-axis robot arm with in base integrated torque sensor which estimate torque and force in each axes.</t>
  </si>
  <si>
    <t>35389,35193, 35201,35202</t>
  </si>
  <si>
    <t>Robot Franka Panda</t>
  </si>
  <si>
    <t>Sodelujoči robot Panda ima 7 osi z vgrajenimi senzorji navora. Zaradi senzorjav navora in vodljivosti segmentov je primeren za opravljanje zahtevnejših nalog.</t>
  </si>
  <si>
    <t>Collaborative robot Panda is 7-axis robot which acts like a human arm with his high sensitivity in all seven joints</t>
  </si>
  <si>
    <t>35192,35194, 35199,35200</t>
  </si>
  <si>
    <t>Robot UR5e</t>
  </si>
  <si>
    <t xml:space="preserve">Sodelujoči robot UR5e ima 6 osi in v prijemalu integriran senzor navora. Robot je tudi opremljen z različnimi sodelojočimi prijemali. </t>
  </si>
  <si>
    <t>Collaborative robot UR5e is 6-axis robot with integrated torque sensor in tool flange and equipped with several collaborative grippers.</t>
  </si>
  <si>
    <t>35208,35195, 35203,35204, 35197</t>
  </si>
  <si>
    <t>Robot Yaskawa HC10</t>
  </si>
  <si>
    <t>Sodelujoči robot HC10 ima 6 osi z v oseh vgrajenimi senzorji navora in ima v vrhu robota nosilnost 10 kg.</t>
  </si>
  <si>
    <t>Collaborative robot HC10 is 6-axis robot with integratet joint torque sensor in all axes and with a payload of 10 kg.</t>
  </si>
  <si>
    <t>35390,35196, 35205,35206, 35198</t>
  </si>
  <si>
    <t>P2-0356</t>
  </si>
  <si>
    <t>Boštjan Blažič</t>
  </si>
  <si>
    <t>Strojna in programska oprema za vzpostavitev komunikacije med simulatojem dinamičnih razmer v elektroenergetskem sistemu v realnem času ter zunanjo strojno in programsko opremo</t>
  </si>
  <si>
    <t>GTNETx2 &amp;  GTSYNC RTDS hardware with the corresponding communication protocols</t>
  </si>
  <si>
    <t xml:space="preserve">Oprema omogoča komunikacijsko povezavo v realnem času med RTDS simulatorjem ter zunanjo opremo preko Ethernet povezave skladno z mednarodno uveljavnljenimi komunikacijskimi protokoli. </t>
  </si>
  <si>
    <t>Equipment enables real-time communication between RTDS simulator and phisical external hardware via Ethernet connection, applying internationally used communication protocols.</t>
  </si>
  <si>
    <t>http://lpee.fe.uni-lj.si/orodja/rtds/</t>
  </si>
  <si>
    <t>doc. dr. Urban Rudež</t>
  </si>
  <si>
    <t>Research program Electric Power Systems No. P2-0356 (ARRS)</t>
  </si>
  <si>
    <t>Jovan Bojkovski</t>
  </si>
  <si>
    <t>Merilni sistem za vzdrževanje visokotemperaturnih celic fiksnih točk</t>
  </si>
  <si>
    <t>Three zone furnace for realization of fixed point cells</t>
  </si>
  <si>
    <t>Inštrument je mogoče uporabiti v okviru prenosa vrednosti primarnega etalona na najvišjem metrološkem nivoju (medlaboratorijska primerjava). Zaradi pogoste uporabe inštrumenta je nujen vnaprejšen dogovor glede časovne uporabe. 
http://www.fe.uni-lj.si/raziskovanje/oprema/</t>
  </si>
  <si>
    <t xml:space="preserve">The instrument can be shared in a scope of transfer of primary standard value at the highest metrological level (interlaboratory comparison). Due to frequent use, the external use of the instrument shall be agreed upon long time in advance. </t>
  </si>
  <si>
    <t>Instrument služi za realizacijo točke strdišča cinka, aluminija, srebra, bakra in evtektičnih zlitin Z njim se prenaša vrednost primarnega etalona temperature na delovne etalone v raziskovalnih inštitucijah in industriji.</t>
  </si>
  <si>
    <t>The instrument serves for realization of freezing point of zinc, aluminium, silver, copper and eutectic fixed points. It is used to disseminate the value of the primary temperature stnadard to the working standards within research institutions and industry.</t>
  </si>
  <si>
    <t>P2-0257</t>
  </si>
  <si>
    <t>Janez Trontelj</t>
  </si>
  <si>
    <t>Poravnalnik mask</t>
  </si>
  <si>
    <t>mask aligner</t>
  </si>
  <si>
    <t>Razvojno okolje se nahaja v Laboratoriju za mikroelektroniko. Za možnost uporabe razvojnega okolja kontaktirajte predstojnika LMFE prof. dr. Janeza Trontlja.
http://www.fe.uni-lj.si/raziskovanje/oprema/</t>
  </si>
  <si>
    <t>Mask aligner is located in Laboratory for Microelectronics. To use the set-up the head of LMFE prof. dr. Janez Trontelj should be contacted.</t>
  </si>
  <si>
    <t>Poravnalnik mask MA BA6 Gen 4 je sistem namenjen raziskovalnim ustanovam, univerzam in vzorčni proizvodnji. Poglavitni poudarek je na fleksibilnosti tako glede postopkov z valovnimi dolžinami 365 in 405 nm v 4 različnih načinih preslikave, od bližinske do vakuumske.</t>
  </si>
  <si>
    <t>Mask aligner MA BA6 Gen 4 is a system designed for research institutions, universities and sample production. The main emphasis is on flexibility both in procedures with wavelengths 365nm  and 405 nm in 4 different modes of mapping, from proximity to vacuum.</t>
  </si>
  <si>
    <t>http://lmfe.fe.uni-lj.si/o-nas/oprema/</t>
  </si>
  <si>
    <t>LMFE</t>
  </si>
  <si>
    <t>L2-9236</t>
  </si>
  <si>
    <t>J7-8272</t>
  </si>
  <si>
    <t>Merilni sistem za merjenje, razvoj in analizo visoko napetostnih pulznih generatorjev - elektroporatorjev</t>
  </si>
  <si>
    <t>Measuring system for measuring, development and analysis of high voltage pulse generators - electroporators</t>
  </si>
  <si>
    <t>Sistem omogoča merjenje časovnih potekov toka in napetosti pulzov in spremljanje sprememb pasivnih električnih lastnosti bioloških bremen. Prav tako vsebuje tudi precizni zakasnilni digitalin generator pulzov in  6kV  generator, ki ju uporabljamo pri razvoju novih elektroporatorjev.</t>
  </si>
  <si>
    <t>The system enables measurement of current flows and pulse voltage and monitoring changes in passive electrical properties of biological loads. It also contains precise delayed digitaline pulse generator and a 6kV generator, which are used in the development of new electroporators.</t>
  </si>
  <si>
    <t>35553, 35554, 35555, 35556, 35557, 35558, 35559, 35560, 35561, 35562, 35563, 35564, 35565</t>
  </si>
  <si>
    <t>ERC StG "REINCARNATION"</t>
  </si>
  <si>
    <t>Vid Jan</t>
  </si>
  <si>
    <t>Samo Mahnič-Kalamiza</t>
  </si>
  <si>
    <t>Sistem za fluorescenčno mikroskopijo</t>
  </si>
  <si>
    <t>System for fluorescence microscopy</t>
  </si>
  <si>
    <t>Sistem omogoča spremljanje procesov v živih celicah in znotrajceličnih strukturah, pa tudi na ravni tkiv. Fluorescenčni označevalci omogočajo visok kontrast, visoko specifičnost in občutljivost ter minimalno invazivnost, zaradi katere lahko spremljamo procese v živih celicah (brez fiksiranja).</t>
  </si>
  <si>
    <t>The system allows to monitor processes in living cells and intracellular structures, as well as at tissue level. The fluorescent markers provide high contrast, high specificity and sensitivity, and minimal invasiveness, allowing the monitoring of processes in living cells (without fixation).</t>
  </si>
  <si>
    <t>J2-2503</t>
  </si>
  <si>
    <t>Saša Haberl-Meglič</t>
  </si>
  <si>
    <t>Tina Batista Napotnik</t>
  </si>
  <si>
    <t>Alenka Maček Lebar, Urša Primožič</t>
  </si>
  <si>
    <t>Jernej Jurič</t>
  </si>
  <si>
    <t>Raziskovalna oprema za podporo sodelujoče robotike v Industriji 4.0</t>
  </si>
  <si>
    <t>Upgrade of Optotrak Certus and collaborative robotics sensor bundle</t>
  </si>
  <si>
    <t>Dodatna Optotrak kamera omogoča merjenja rotacij objektov, senzorji pa nadgrajujejo našo serijo sodelujočih robotov.</t>
  </si>
  <si>
    <t>An additional Optotrak camera enables measurements of object rotations, and the sensors upgrade our series of collaborative robots.</t>
  </si>
  <si>
    <t>36521-36525,36527-36533,36536-36538,24637/1,35192/1,35208/1</t>
  </si>
  <si>
    <t>Multifunkcijski analizator kakovosti napetosti (merilni inštrument) za nizko- in srednje-napetostna električna omrežja Siemos PQ II</t>
  </si>
  <si>
    <t>Siemos PQ II Power Quality Analyser</t>
  </si>
  <si>
    <t>Po dogovoru - odvisno od trenutnega poteka razsikav
http://leon.fe.uni-lj.si/oprema/</t>
  </si>
  <si>
    <t>Ta oprema je namenjena merjenju in analizi kakovosti napetosti v nizko- in srednje-napetostnih električnih omrežjih</t>
  </si>
  <si>
    <t>This equipment is intended for measuring and analyzing voltage quality in low- and medium-voltage electrical networks.</t>
  </si>
  <si>
    <t>http://leon.fe.uni-lj.si/</t>
  </si>
  <si>
    <t>Dr. in mag. naloge</t>
  </si>
  <si>
    <t>as. dr. Leopold Herman</t>
  </si>
  <si>
    <t>Miran Burmen</t>
  </si>
  <si>
    <t>Optični sistem za digitalno holografsko mikroskopijo in določanje optičnih lastnosti sipajočih medijev</t>
  </si>
  <si>
    <t>A digital holographic microscopy system and a system for measuring the optical properties of scattering media</t>
  </si>
  <si>
    <t>Po dogovoru - odvisno od trenutnega poteka razsikav.
https://lst.fe.uni-lj.si/equipment/p19-146/</t>
  </si>
  <si>
    <t>37472, 37474-85, 37487-91</t>
  </si>
  <si>
    <t>(Oprema se je začela uporabljati v letu 2022.) 100</t>
  </si>
  <si>
    <t>https://lst.fe.uni-lj.si/equipment/p19-146</t>
  </si>
  <si>
    <t>J2-50092</t>
  </si>
  <si>
    <t>Miran Bürmen</t>
  </si>
  <si>
    <t>Igor Pušnik</t>
  </si>
  <si>
    <t>Mikrobolometerska termovizijska kamera</t>
  </si>
  <si>
    <t>Microbolometer thermal imaging camera</t>
  </si>
  <si>
    <t>Zaradi pogoste uporabe inštrumenta je nujen vnaprejšen dogovor glede časovne uporabe. Cena uporabe se oblikuje na podlagi ur delovanja ter ekspertnih ur upravljalca instrumenta s strani skrbnika opreme. http://www.fe.uni-lj.si/raziskovanje/oprema/</t>
  </si>
  <si>
    <t>http://lmk.si/raziskave/merilna-oprema-laboratorija/</t>
  </si>
  <si>
    <t>Igor Pušnik; Gregor Geršak</t>
  </si>
  <si>
    <t>80%: 20%</t>
  </si>
  <si>
    <t>Sistem za proučevanje sprememb v izražanju genov in celične smrti po elektroporaciji</t>
  </si>
  <si>
    <t>System for analysis of gene expression and cell death after electroporation</t>
  </si>
  <si>
    <t>Sistem tvorita podsistem za generiranje in spremljanje elektroporacije z ns pulzi (generator, elektrode/komora, dva tokovna transformatorja, osciloskop s tokovnimi in napetostnimi sondami) ter podsistem za molekularno-biološko analizo celičnih vzorcev po elektroporaciji (ciklični termostat za qPCR, mikrovolumski spektrofotometer, sistem za elektroforezno ločevanje in slikanje, čitalec mikrotitrskih plošč).</t>
  </si>
  <si>
    <t>The system consists of a subsystem for generation and monitoring of ns-pulse electroporation (generator, electrodes/chamber, two current transformers, oscilloscope with current and voltage probes) and a subsystem for molecular-biological analysis of cell samples after electroporation (cyclic thermostat for qPCR, µ-volume spectrophotometer, electrophoretic separation and imaging system, microplate reader).</t>
  </si>
  <si>
    <t>37610, 37611, 37627, 37628, 37629, 37599</t>
  </si>
  <si>
    <t>Alenka Maček Lebar, 
Urša Primožič</t>
  </si>
  <si>
    <t>Vid Jan, Klara Bulc Rozman</t>
  </si>
  <si>
    <t>Naprava za nanos tankih plasti</t>
  </si>
  <si>
    <t>Naprava se nahaja v Laboratoriju za fotovoltaiko in optoelektroniko. Za možnost uporabe razvojnega okolja kontaktirajte predstojnika LPVO prof. dr. Marka Topiča. Glede na intenzivno uporabo razvojnega okolja za lastne RR potrebe je uporaba možna le v poznih popoldanskih terminih.
http://www.fe.uni-lj.si/raziskovanje/oprema/</t>
  </si>
  <si>
    <t>Oprema za izboljšanje in kontrolo kvalitete v laboratorijih za elektroporacijo</t>
  </si>
  <si>
    <t>Equipment for quality improvement and control in electroporation laboratories</t>
  </si>
  <si>
    <r>
      <t>Oprema pomeni nadgradnjo (CO</t>
    </r>
    <r>
      <rPr>
        <vertAlign val="subscript"/>
        <sz val="10"/>
        <rFont val="Arial"/>
        <family val="2"/>
        <charset val="238"/>
      </rPr>
      <t>2</t>
    </r>
    <r>
      <rPr>
        <sz val="10"/>
        <rFont val="Arial"/>
        <family val="2"/>
        <charset val="238"/>
      </rPr>
      <t xml:space="preserve"> inkubatorji, mikrobiološka zaščitna komora) oz. dopolnitev (stresalni inkubator, sistem za mešanje in gretje vzorcev, sistem za hlajenje vzorcev, vakuumski zbiralnik, mini centrifuga) raziskovalne opreme z namenom izboljšanja in kontrole kvalitete eksperimentalnega dela in z njim pridobljenih rezultatov.</t>
    </r>
  </si>
  <si>
    <r>
      <t>The equipment upgrades (CO</t>
    </r>
    <r>
      <rPr>
        <vertAlign val="subscript"/>
        <sz val="10"/>
        <rFont val="Arial"/>
        <family val="2"/>
        <charset val="238"/>
      </rPr>
      <t>2</t>
    </r>
    <r>
      <rPr>
        <sz val="10"/>
        <rFont val="Arial"/>
        <family val="2"/>
        <charset val="238"/>
      </rPr>
      <t xml:space="preserve"> incubators, microbiological safety chamber) and complements (incubator shaker, thermoshaker, cooling system, vacuum manifold, mini centrifuge) our research equipment, allowing for quality improvement and control of our experimental work and the acquired results.</t>
    </r>
  </si>
  <si>
    <t>38054, 38058, 38069, 38057, 38420-38425, 38444</t>
  </si>
  <si>
    <t>2,4,6</t>
  </si>
  <si>
    <t>1,2,4,7</t>
  </si>
  <si>
    <t>2,3,5</t>
  </si>
  <si>
    <t>Tina Batista Napotnik, Klara Bulc Rozman</t>
  </si>
  <si>
    <t xml:space="preserve">Raziskovalna oprema za sodelujočo robotiko in prototipiranje v Industriji 4.0 </t>
  </si>
  <si>
    <t>Research equipment for collaborative robotics in Industry 4.0</t>
  </si>
  <si>
    <t>Robot UR5e z menjalnikom orodij ter SICK paleto senzorjev v CRC, medtem ko Fanuc rezkar nudi dobre možnosti protipiranja.</t>
  </si>
  <si>
    <t>The UR5e robot with a tool changer and the SICK range of sensors completes the CRC, while the Fanuc milling machine offers good anti-cutting options.</t>
  </si>
  <si>
    <t>38083-38095, 38213-38220</t>
  </si>
  <si>
    <t>P2-0425</t>
  </si>
  <si>
    <t>Andrej Kos</t>
  </si>
  <si>
    <t>Napredna informacijsko-komunikacijska infrastruktura za komunikacijo in estimacijo položaja oseb in mobilnih sistemov v prostoru</t>
  </si>
  <si>
    <t>Advanced information and communication infrastructure for communication and estimation of the position of people and mobile systems in space</t>
  </si>
  <si>
    <t>Merilno testni sistem Spirent, ki omogoča sintezo in analizo prometa in mnogih komunikacijskih protokolov. Jedrno omrežje 5G z integracijo radijskega dela. Z drugimi komponentami IKT prestavlja celovit IKT testno merilni sistem.</t>
  </si>
  <si>
    <t>38177, 38194</t>
  </si>
  <si>
    <t xml:space="preserve">https://ltfe.org/testcenter/ </t>
  </si>
  <si>
    <t xml:space="preserve">P2-0219 (B) </t>
  </si>
  <si>
    <t>laboratorijske vaje, magistrske in doktorske naloge, diplomske naloge</t>
  </si>
  <si>
    <t>Andrej Kos, Urban Sedlar</t>
  </si>
  <si>
    <t>Oprema za analizo velikih količin podatkov z metodami globokega strojnega učenja</t>
  </si>
  <si>
    <t>Large data analysis equipment with deep machine learning methods (DL-Platform)</t>
  </si>
  <si>
    <t>Dostop do opreme je mogoč izključno po predhodnem dogovoru in v času, ko oprema ni zasedena z izvajanjem tekočih raziskav.</t>
  </si>
  <si>
    <t>Analiza velike količine podatkov z metodami globokega učenja.na zmogljivem sistemu z Nvidia A100 grafičnimi procesnimi enotami.</t>
  </si>
  <si>
    <t>Analysis of large datasets with deep machine learning methods on high-performance computing system with Nvidia A100 Tensor Core GPUs.</t>
  </si>
  <si>
    <t>https://lit.fe.uni-lj.si/si/research/equipment/DL-Platform/</t>
  </si>
  <si>
    <t>J2-50067</t>
  </si>
  <si>
    <t>Tomaž Vrtovec</t>
  </si>
  <si>
    <t xml:space="preserve">P2-0232 </t>
  </si>
  <si>
    <t>Žiga Bizjak,Mrji: Mirpeyman Seyyedmohammadidizaj, Luka Škrlj, Domen Preložnik, Gašper Podobnik, diplomske naloge</t>
  </si>
  <si>
    <t>J2-60042</t>
  </si>
  <si>
    <t>Boštjan Likar</t>
  </si>
  <si>
    <t>Tadej Kotnik</t>
  </si>
  <si>
    <t>Superločljivostni mikroskop z dvojno-iterativno strukturirano osvetlitvijo (SIM²)</t>
  </si>
  <si>
    <t>Super-resolution microscope with dual-iterative structured illumination (SIM²)</t>
  </si>
  <si>
    <t>Mikroskop omogoča spremljanje znotrajceličnih procesov pri ločljivostih do 60 nm (SIM², tudi v živih celicah) oziroma do 20 nm (SMLM). Različni pristopi SMLM (PALM, dSTORM, PAINT) omogočajo tudi natančno lociranje posameznih večjih molekul znotraj celice.</t>
  </si>
  <si>
    <t>The microscope allows to monitor intracellular processes at resolutions down to 60 nm with SIM² (also in living cells) and to 20 nm with SMLM. The SMLM approaches (PALM, dSTORM, PAINT) also allow to precisely locate individual large molecules within the cell.</t>
  </si>
  <si>
    <t>Klara Bulc Rozman</t>
  </si>
  <si>
    <t>Klemen Grm</t>
  </si>
  <si>
    <t>Lambda Hyperplane 2U</t>
  </si>
  <si>
    <t>Accessing the equipment is possible only through agreement with the administrator during periods, when the equipment is not being used for other research.</t>
  </si>
  <si>
    <t>Raziskave na področju strojnega učenja in druga računska opravila, ki jih je mogoče masovno paralelizirati preko CPU in/ali GPU enot.</t>
  </si>
  <si>
    <t>Machine learning research and other compute-intensive tasks that are massively parallelizable over CPU and/or GPU loads.</t>
  </si>
  <si>
    <t>https://lmi.fe.uni-lj.si/en/racunski-streznik-lambda-hyperplane-2u/</t>
  </si>
  <si>
    <t>P2-0250</t>
  </si>
  <si>
    <t>J2-50069</t>
  </si>
  <si>
    <t>Klemen Grm, Peter Rot</t>
  </si>
  <si>
    <t>Domen Hudoklin</t>
  </si>
  <si>
    <t>Nova generacija nacionalnega etalona za vlažnost</t>
  </si>
  <si>
    <t>The new generation of the national humidity standard.</t>
  </si>
  <si>
    <t>Access to the equipment is possible exclusively by prior arrangement and at times when the equipment is not occupied with ongoing research.</t>
  </si>
  <si>
    <t>Uporaba v raziskovalne namene ter za razvoj in vzdrževanje nacionalnega etalona.</t>
  </si>
  <si>
    <t>Use for research purposes and for the development and maintenance of the national standard.</t>
  </si>
  <si>
    <t>38587,38915,3923,38924</t>
  </si>
  <si>
    <t>Rafael Mihalič</t>
  </si>
  <si>
    <t>06168</t>
  </si>
  <si>
    <t>Ojačevalnik za uporabo v digitalnih simulacijah v realnem času</t>
  </si>
  <si>
    <t>Amplifier for use in real-time digital simulations</t>
  </si>
  <si>
    <t>Kontakt s predstojnikom laboratorija LPEE na UL, FE, oprema je prenosna.</t>
  </si>
  <si>
    <t>Contact the head of the LPEE laboratory at UL, FE, the equipment is portable.</t>
  </si>
  <si>
    <t>Oprema ustreza vsem zahtevanim tehničnim specifikacijam, ki ji jih narekuje HIL preizkušanje s simulatorjem RTDS. Mere izdelka omogočajoenostaven prenos naprave.</t>
  </si>
  <si>
    <t>The equipment meets all the required technical specifications reqired for HIL testing with the RTDS simulator. The dimensions of the productmake it easy to transport the device.</t>
  </si>
  <si>
    <t>https://lpee.fe.uni-lj.si/orodja/oprema/</t>
  </si>
  <si>
    <t>mladi raziskovalci, doktorski študentje</t>
  </si>
  <si>
    <t>Diplomske/magistrske naloge v sodelovanju z industrijo</t>
  </si>
  <si>
    <t>diplomanti, magistranti</t>
  </si>
  <si>
    <t>Strojna in programska oprema Typhoon HIL za izvajanje simulacij elektroenergetskega sistema v realnem času</t>
  </si>
  <si>
    <t>Hardware and software Typhoon HIL equipment for conducting power system simulations in real time</t>
  </si>
  <si>
    <t>Oprema je prenosljiva, zato je mogoča izposoja. Za izposojo se je potrebno obrniti na kontatko osebo.</t>
  </si>
  <si>
    <t>The equipment is portable, therefore it is available for borrowing. To borrow it, you need to contact the contact person.</t>
  </si>
  <si>
    <t>Izvajanje simulacij s področja elektroenergetike v realnem času.</t>
  </si>
  <si>
    <t>Conducting simulations in the field of power engineering in real time.</t>
  </si>
  <si>
    <t xml:space="preserve">https://fe.uni-lj.si/o-fakulteti/katedre-in-laboratoriji/laboratorij-za-elektricna-omrezja-in-naprave/storitve/ </t>
  </si>
  <si>
    <t>Člani LEON</t>
  </si>
  <si>
    <t>06857</t>
  </si>
  <si>
    <t>Skalabilen strežnik za shranjevanje velikih količin občutljivih medicinskih podatkov</t>
  </si>
  <si>
    <t>High Performance, High Capacity Scalable Storage System for Sensitive Medical Data</t>
  </si>
  <si>
    <t>Dostop do opreme je mogoč izključno po predhodnem dogovoru in v času, ko oprema ni zasedena z izvajanjem tekočih raziskav. https://lit.fe.uni-lj.si/si/raziskave/oprema/NAS/</t>
  </si>
  <si>
    <t>As agreed upon requests - depends on the free storage capacity.</t>
  </si>
  <si>
    <t>Shranjevanje velikih količin občutljivh medicinskih podatkov.</t>
  </si>
  <si>
    <t>High-capacity storage for sensitive medical data.</t>
  </si>
  <si>
    <t>38939,38963,38971,38938</t>
  </si>
  <si>
    <t>https://lit.fe.uni-lj.si/si/raziskave/oprema/NAS/</t>
  </si>
  <si>
    <t>J2-4453</t>
  </si>
  <si>
    <t xml:space="preserve">J2-50067 </t>
  </si>
  <si>
    <t>Žiga Bizjak, Žiga Špiclin, Miran Bürmen,  Mrji:Luka Škrlj, Gašper Podobnik, Domen Preložnik</t>
  </si>
  <si>
    <t>07134</t>
  </si>
  <si>
    <t>Raziskovalna oprema za sodelujočo robotiko v agro robotiki</t>
  </si>
  <si>
    <t>Research equipment for collaborative robotics in agro robotics</t>
  </si>
  <si>
    <t>4. prostostna stopnja Fanuc omogoča dodatne možnosti prototipiranja, robot SCARA, delta in mobilna platforma MiR pa zaradi svojih različnih konfiguracij doponjujejo paleto ostalih robotov.</t>
  </si>
  <si>
    <t>The 4th degree of freedom of Fanuc enables additional prototyping possibilities, while the SCARA robot, delta and the MiR mobile platform complement the range of other robots due to their different configurations.</t>
  </si>
  <si>
    <t>38671,38672,38751,38754,38217,38841-46, 38767-38768,38755-38766</t>
  </si>
  <si>
    <t>04383</t>
  </si>
  <si>
    <t>Namenska mokra postaja za kemijsko procesiranje substratov</t>
  </si>
  <si>
    <t>Dedicated wet station for chemical processing of substrates</t>
  </si>
  <si>
    <t>Oprema se uporablja za kemijska čiščenja in spiranja vzorcev v postopkih izdelave polprevodniških elementov, ki zahtevajo uporabo čistih površin, kot je na primer pred izvajanjem visokotemperaturnih, plazemskih in ostalih tehnoloških procesov. Naprava vsebuje izplakovalnik za hitro odstranjevanje čistoč (ang. QDR) in kontrolno enoto z merilnikom upornosti vode, ki omogoča avtomatsko in kontrolirano čiščenje vzorcev. Izplakovalnik omogoča istočasno očistiti 25 silicijevih ploščic velikosti 100 mm v standardni nosilcih.</t>
  </si>
  <si>
    <t>The equipment is used for chemical cleaning and rinsing of samples in the manufacturing processes of semiconductor elements, which require the use of clean surfaces, such as, for e.g., before the implementation of high-temperature, plasma and other technological processes. The device contains a rinser for quick removal of impurities (QDR) and a control unit with a water resistance meter, which enables automatic and controlled cleaning of samples. The rinser allows simultaneous cleaning of 25 100 mm silicon wafers in standard wafer carrier.</t>
  </si>
  <si>
    <t>http://lmse.fe.uni-lj.si/activities/arrs.shtml</t>
  </si>
  <si>
    <t>Matevž Pogačnik</t>
  </si>
  <si>
    <t>Multimedijski 4K HDR avdio-video produkcijski sistem za analizo, merjenje in razvoj arhitektur z uporabo IP standardov SMPTE 2110, NDI in Dante, z porazdeljenim obdelovanjem in upodabljanjem multimedijskih vsebin, modularno zgradbo ter podporo za souporabo obstoječih rešitev</t>
  </si>
  <si>
    <t>Multimedia 4K HDR audio-video production system for analysis, measurement and architecture development using IP standards SMPTE 2110, NDI and Dante, with distributed processing and rendering of multimedia content, modular architecture and support for sharing of existing solutions</t>
  </si>
  <si>
    <t xml:space="preserve">Naprava se nahaja v Laboratoriju za multimedijo. Za možnosti uporabe kontaktirajte predstojnika prof. dr. Matevž Pogačnik. </t>
  </si>
  <si>
    <t xml:space="preserve">The device is located in the Laboratory for multimedia. For possibilities of use, please contact the chair prof. dr. Matevž Pogačnik. </t>
  </si>
  <si>
    <t>Glavni namen opreme je analiza, merjenje in razvoj produkcijskih in prenosnih verig na področju multimedije. Usklajena je z razvojnimi strategijami EU, saj prispeva k prehodu s centraliziranih na decentralizirane sisteme in k sprejetju infrastrukture All-IP za stroškovno učinkovitejše in naprednejše produkcijske sisteme. Poleg tega oprema podpira raziskave o rešitvah za dostopnost za uporabnike s senzoričnimi okvarami in spodbuja ustvarjanje večpredstavnostnih vsebin v dostopnih formatih.</t>
  </si>
  <si>
    <t xml:space="preserve"> The primary purpose of the equipment is the analysis, measurement, and development of production and transmission chains in the multimedia domain. It aligns with EU development strategies, contributing to the transition from centralized to decentralized systems and the adoption of All-IP infrastructure for more cost-effective and advanced production systems. Additionally, the equipment supports research on accessibility solutions for users with sensory impairments, promoting the creation of multimedia content in accessible formats.</t>
  </si>
  <si>
    <t>39109, 39102, 39037</t>
  </si>
  <si>
    <t>https://multimedija.info/najem-raziskovalne-opreme/</t>
  </si>
  <si>
    <t>diplomanti, magistranti, doktorski študentje,  drugi člani LMMFE</t>
  </si>
  <si>
    <t>Klemen Pečnik, Matevž Pogačnik</t>
  </si>
  <si>
    <t>Napredne tehnologije in sistemi za odporne in kibernetsko varne komunikacije v kritični infrastrukturi</t>
  </si>
  <si>
    <t>Advanced technologies and systems for resilient and cyber-secure critical infrastructure communications</t>
  </si>
  <si>
    <t xml:space="preserve">Naprava se nahaja v Laboratoriju za telekomunikacije. Za možnosti uporabe kontaktirajte predstojnika prof. dr. Andrej Kos. </t>
  </si>
  <si>
    <t xml:space="preserve">The device is located in the Laboratory for telecomunications. For possibilities of use, please contact the chair prof. dr. Andrej Kos. </t>
  </si>
  <si>
    <t>Raziskovalna oprema podpira znanstveni in tehnološki razvoj ter testiranje komunikacijskih tehnologij v kritičnih sektorjih. Združuje mobilno omrežje 5GC/EPS s heterogenim dostopovnim omrežjem na kopnem, v zraku in na satelitu, vključno s podporo za različne pasove 5G (mmWave). Omogoča raziskave zasebnih komunikacijskih omrežij v kritični infrastrukturi, razvoj algoritmov za neprekinjeno komunikacijo ter obravnavo kibernetske varnosti. Oprema podpira raziskovalni program za decentralizacijo digitalizacije industrije in pametnih mest, osredotočen na tehnologije 5G/6G. Cilji vključujejo javno varnost, industrijo 4.0 in kibernetsko varnost, usklajeni s strateškim načrtom Evropske unije. Prispeva k širši digitalizaciji ter poudarja vključevanje deležnikov in so-razvoj tehnoloških rešitev v skladu z uporabniškimi zahtevami.</t>
  </si>
  <si>
    <t>Research equipment supports the scientific and technological development and testing of communication technologies in critical sectors. Combines a 5GC/EPS mobile network with a heterogeneous terrestrial, airborne and satellite access network, including support for different 5G bands (mmWave). Enables research on private communication networks in critical infrastructure, the development of algorithms for continuous communication and the treatment of cyber security. The equipment supports a research programme for the decentralisation of the digitalisation of industry and smart cities, focusing on 5G/6G technologies. The objectives include public safety, Industry 4.0 and cyber security, aligned with the European Union's Strategic Plan. It contributes to broader digitisation and emphasises stakeholder involvement and co-development of technological solutions in line with user requirements.</t>
  </si>
  <si>
    <t>38872, 38919</t>
  </si>
  <si>
    <t>Andrej Kos, Urban Sedlar, Matevž Pustišek, Janez Bešter</t>
  </si>
  <si>
    <t>Marko Jošt</t>
  </si>
  <si>
    <t>Sistem za mikroobdelavo tankih plasti</t>
  </si>
  <si>
    <t>System for microstructuring of thin-films</t>
  </si>
  <si>
    <t>Za dostop do opreme in njeno uporabo se je potrebno dogovoriti s kontaktno osebo: Marko Jošt (marko.jost@fe.uni-lj.si, 014768846).</t>
  </si>
  <si>
    <t>To access and use the equipment the interested person should contact the responsible person: Marko Jošt (marko.jost@fe.uni-lj.si, 014768846).</t>
  </si>
  <si>
    <t>Obdelava tankih plasti z lasersko ablacijo, npr. za izdelavo tankoplastnih fotovoltaičnih minimodulov. Obdelava se izvaja v dušikovi komori z rokavicami z laserskim žarkom valovnih dolžin 532 in 1064 nm. Merjenje spektra in kvantnega izplena fotoluminiscence in elektroluminiscence v območju med 550 in 1050 nm z vzbujalno valovno dolžino 532 nm.</t>
  </si>
  <si>
    <t>Thin-film processing with laser ablation, e.g. for fabircation of thin-film photovoltaic minimodules. The patterning is performed inside a glovebox with laser wavelengths of 532 and 1064 nm. Spectral and quantum yield measurements of photo- and electroluminescence in the wavelength range from 550 to 1050 nm with the excitation wavelength of 532 nm.</t>
  </si>
  <si>
    <t>39092, 39112</t>
  </si>
  <si>
    <t>1. Procesna Oprema - Fizikalna</t>
  </si>
  <si>
    <t>1.3. Jedkanje</t>
  </si>
  <si>
    <t>1.3.3. Laser</t>
  </si>
  <si>
    <t>Člani laboratorija LPVO</t>
  </si>
  <si>
    <t>Janez Krč</t>
  </si>
  <si>
    <t>Sistem za karakterizacijo fotonskih integriranih vezij</t>
  </si>
  <si>
    <t>System for characterization of photonic integrated circuits</t>
  </si>
  <si>
    <t>Zunanji uporabnik vzpostavi kontakt z odgovorno osebo: Janez Krč (janez.krc@fe.uni-lj.si. 01 4768 843). Odgovorna oseba ga seznani s postopkom, pravili uporabe opreme ter plačilom. Presodita, če je oprema ustrezna za načrtovane meritve. Nato odgovorna oseba poveže uporabnika s skrbnikom in upravljalcem opreme (Andraž Debevc). Določimo možen termin uporabe.</t>
  </si>
  <si>
    <t>The external user shall contact the responsible person: Janez Krč (janez.krc@fe.uni-lj.si. 01 4768 843). The responsible person gives additional information on the equipment. They check the suitability of the equipment for the intended measurements. The responsible person informs the user about the procedure and rules of the use and terms of payment. The responsible person then puts the user in touch with the equipment manager (Andraž Debevc). They set a possible date for use.</t>
  </si>
  <si>
    <t>Oprema je namenjena za optično in električno karakterizacija fotonskih integriranih gradnikov in raznovrstnih fotonskih integriranih vezij. Dovod in odvod svetlobe do čipa je izveden preko niza enorodovnih optičnih vlaken. Električno kontaktiranje je izvedeno preko polja namenskih igel. Laserski vir (Santec TSL 570-P, 1480 - 1640 nm), merilnik optične moči (Santec MPM-211-04-F), optični spektralni analizator (Yokogawa AQ6370D), analizator polarizacije (Keysight N7781C), avt. merilni sistem s programskoo opremo (MLP SD100) in ostala dodatna oprema.</t>
  </si>
  <si>
    <t>Optical and electrical characterisation of integrated photonic components and various photonic integrated circuits. Light input and output to the chip via a single mode optical fibre array. Electrical contacting via a dedicated needle array. Laser source (Santec TSL 570-P, 1480 - 1640 nm), optical power meter (Santec MPM-211-04-F), optical spectrum analyser (Yokogawa AQ6370D), polarisation analyser (Keysight N7781C), auto-measurement system with software (MLP SD100) and other accessories.</t>
  </si>
  <si>
    <t>38942,3894,39840,38941,38850,38944</t>
  </si>
  <si>
    <t>4. Meritve in analiza vzorcev</t>
  </si>
  <si>
    <t>4.4. Laser</t>
  </si>
  <si>
    <t>4.4.1. Karakterizacija</t>
  </si>
  <si>
    <t>PE11 - Inženirstvo materialov (Materials Engineering)</t>
  </si>
  <si>
    <t>30 %, januar, februar 2024</t>
  </si>
  <si>
    <t>P2-0258</t>
  </si>
  <si>
    <t>Danijel Vončina</t>
  </si>
  <si>
    <t>Oprema za razvoj in testiranje naprednih pretvorniških sistemov na osnovi Wide-Band Gap (WBG) tehnologije</t>
  </si>
  <si>
    <t>Equipment for the development and testing of advanced converter systems based on Wide-Band Gap (WBG) technology</t>
  </si>
  <si>
    <t>Zunanji uporabniki morajo predložiti vlogo za dostop odgovorni osebi (Danijel Vončina: voncina@fe.uni-lj.si, Klemen Drobnič: Klemen.Drobnic@fe.uni-lj.si). Pred uporabo morajo vsi uporabniki uspešno zaključiti kratko usposabljanje.
Uporaba mora biti vedno pod nadzorom laboratorijskega osebja.</t>
  </si>
  <si>
    <t>External users should contact the responsible person with their request for access (Danijel Vončina: voncina@fe.uni-lj.si, Klemen Drobnič: Klemen.Drobnic@fe.uni-lj.si). All users should complete a short training course before gaining access. Use should always be under the supervision of laboratory staff.</t>
  </si>
  <si>
    <t>Sistem Speedgoat performance real-time machine (SPRTM): Hitro prototipiranje krmilnih sistemov (Rapid Control Prototyping).
- Simulacija strojne opreme v zanki (Hardware-in-the-Loop, HIL).
- Testiranje in validacija v realnem času.
- Obdelava signalov in komunikacija.
- Poučevanje in raziskave.</t>
  </si>
  <si>
    <t>The Speedgoat Performance real-time target machine (SPRTM): Rapid Control Prototyping..
- Hardware-in-the-Loop (HIL) Simulation.
- Real-Time Testing and Validation.
- Signal Processing and Communications.
- Teaching and Research.</t>
  </si>
  <si>
    <t>38819,3882,38821,38822,38823,38824-38829,38831</t>
  </si>
  <si>
    <t>http://lrtme.fe.uni-lj.si/lrtme/slo/projekti/oprema.html</t>
  </si>
  <si>
    <t xml:space="preserve">Andrej Kos </t>
  </si>
  <si>
    <t>Programska in strojna oprema za virtualizacijo omrežnih funkcij</t>
  </si>
  <si>
    <t>Software and hardware for virtualising network functions</t>
  </si>
  <si>
    <t>Zmogljiva infrastruktura za razvoj in testiranje AI aplikacij. Vvisoko zmogljivi strežniki z AI pospeševalniki ter dostop do predpripravljenih AI aplikacij in razvojno-testnega okolja.
Predpripravljene AI aplikacije vključujejo:
- lokalne jezikovne modele (LLaMA, DeepSeek, Mixtral) za zasebno obdelavo podatkov
- generativno AI za slike, video in 3D objekte (Fooocus, ComfyUI, Hunyuan, SDXL, Flux)
- orodja za kibernetsko varnost (Hashcat, JtR, OpenCTI, CAPEv2 Sandbox, CyberLab)
Razvojno okolje omogoča direkten dostop do GPU in CUDA v izoliranih zabojnikih ter vključuje Anaconda, JupyterLab in Portainer za enostavno upravljanje z Dockerjem.
Tehnične lastnosti:
- 265+ virtualnih CPU jeder (AMD Zen 4)
- 60.000+ CUDA jeder, 1.824 Tensor jeder
- 1.500+ GB RAM, 320+ GB VRAM
-4x Nvidia H100 (NVLink 4.0), 4x Nvidia L4</t>
  </si>
  <si>
    <t>Powerful infrastructure for developing and testing AI applications. We are equipped with high-performance servers with AI accelerators and provide access to pre-built AI applications and a development and testing environment.
Pre-built AI applications include:
- Local language models (LLaMA, DeepSeek, Mixtral) for private data processing,
- generative AI for images, video and 3D objects (Fooocus, ComfyUI, Hunyuan, SDXL, Flux),
- cyber security tools (Hashcat, JtR, OpenCTI, CAPEv2 Sandbox, CyberLab).
The development environment provides direct access to GPUs and CUDA in isolated containers and includes Anaconda, JupyterLab and Portainer for easy Docker management.
Technical features:
- 265+ virtual CPU cores (AMD Zen 4),
- 60,000+ CUDA cores, 1,824 Tensor cores,
- 1,500+ GB RAM, 320+ GB STORAGE,
- 4x Nvidia H100 (NVLink 4.0), 4x Nvidia L4.</t>
  </si>
  <si>
    <t>6.1.</t>
  </si>
  <si>
    <t>6.1.1.</t>
  </si>
  <si>
    <t xml:space="preserve">Damijan Miklavčič </t>
  </si>
  <si>
    <t>Naprava za brez kontaktno permeabilizacijo celične membrane s pulzirajočim elektromagnetnim poljem</t>
  </si>
  <si>
    <t>Device for non-contact permeabilization of cell membranes with a pulsed electromagnetic field</t>
  </si>
  <si>
    <t>Naprava omogoča vzpostavitev pulzirajočega magnetnega polja intezitete 2 T pri ponavljalni frekvenci pulzov v razponu od 1 do 160 Hz.Naprava ima 4 kanale in možnost dovajanja 6 različnih sekvenc trajanja od 1 s do 10 min. Naprava je opremljena z dvema okroglimaaplikatorjema premera 12 in 16 cm. Aplikator z manjšim premerom je zasnovan za izvajanje specifičnih in lokaliziranih zdravljenj na majhnihobmočjih in je primeren za ciljanje na majhne sklepe in tkiva, medtem ko je aplikator z večjim premerom primeren za stimulacijo večjih površinali mišičnih skupin, ter s tem ponuja ravnovesje globine in pokritosti.</t>
  </si>
  <si>
    <t>The device allows the establishment of a pulsating magnetic field of intensity 2 T at a pulse repetition frequency in the range of 1 to 160 Hz. Thedevice has 4 channels and the possibility of delivering 6 different sequences of duration from 1 s to 10 min. The device is equipped with tworound applicators with a diameter of 12 and 16 cm. The applicator with a smaller diameter is designed to perform specific and localizedtreatments on small areas and is suitable for targeting small joints and tissues, while the applicator with a larger diameter is suitable forstimulating larger areas or muscle groups, thus offering a balance of depth and coverage.</t>
  </si>
  <si>
    <t>Matej Kranjc</t>
  </si>
  <si>
    <t>J2-50068</t>
  </si>
  <si>
    <t>Matej Reberšek</t>
  </si>
  <si>
    <t xml:space="preserve">Lea Rems </t>
  </si>
  <si>
    <t>Sistem za sočasno klasično in optično elektrofiziologijo bioloških celic</t>
  </si>
  <si>
    <t>System for simultaneous classical and optical electrophysiology of biological cells</t>
  </si>
  <si>
    <t>Raziskovalna oprema omogoča sočasne meritve klasične in optične elektrofiziologijo in vsebuje štiri podsisteme. (i) Podsistem za klasično elektrofiziologijo omogoča kvantitativne meritve sprememb v transmembranski napetosti in ionskih tokov prek membrane  (z metodo vpete krpice membrane) ter vključuje dva ojačevalnika za sočasno merjenje z dvema mikropipetama. (ii) Podsistem za optično elektrofiziologijo z epifluorescenčnim mikroskopom in hitro kamero omogoča preučevanje hitrih sprememb v transmembranski napetosti (npr. akcijskih potencialov pri vzdražnih celicah). (iii) Podsistem za perfuzijo omogoča, da vzorcu na kontroliran in dinamičen način dodajamo izbrana farmakološka sredstva. (iv) Podsistem za temperaturno regulacijo pa omogoča, da meritve opravljamo v kontroliranem temperaturnem okolju.</t>
  </si>
  <si>
    <t>The research equipment allows simultaneous classical and optical electrophysiology measurements and includes four subsystems. (i) The subsystem for classical electrophysiology (with the patch clamp method) allows quantitative measurements of changes in transmembrane voltage and ionic currents across the membrane and includes two amplifiers for simultaneous measurements with two micropipettes. (ii) The subsystem for optical electrophysiology with an epifluorescence microscope and a fast camera allows the study of rapid changes in transmembrane voltage (e.g. action potentials in excitable cells). (iii) The subsystem for perfusion allows selected pharmacological agents to be added to the sample in a controlled and dynamic manner. (iv) The subsystem for temperature control allows the measurements to be carried out in a controlled temperature environment.</t>
  </si>
  <si>
    <t>Lea Rems, 
Klara Bulc Rozman</t>
  </si>
  <si>
    <t xml:space="preserve">Leopold Herman </t>
  </si>
  <si>
    <t>Sistem za zajem merilnih podatkov SIRIUSi HS in tokovni senzorji</t>
  </si>
  <si>
    <t>System for capturing measurement data SIRIUSi HS and current sensors</t>
  </si>
  <si>
    <t>Za dostop do opreme in njeno uporabo se je potrebno dogovoriti s kontaktno osebo: Leopold Herman (leopold.herman@fe.uni-lj.si, 014768178).</t>
  </si>
  <si>
    <t>To access and use the equipment, it is necessary to arrange with the contact person: Leopold Herman (leopold.herman@fe.uni-lj.si, 014768178).</t>
  </si>
  <si>
    <t>Dewesoft SIRIUSi HS je visokohitrostni merilni sistem, zasnovan za natančno zajemanje podatkov pri dinamičnih merilnih aplikacijah. Uporablja se za merjenje različnih fizikalnih veličin, kot so napetost, tok, vibracije, temperatura in druge signale. Sistem omogoča sinhronizirano zajemanje podatkov visoke ločljivosti in ponuja analizo v realnem času. Zaradi svoje robustnosti in zanesljivosti je primeren za uporabo v laboratorijih, industriji in avtomobilski industriji. Omogoča prilagodljivost z različnimi vhodnimi moduli in natančno analizo signala za raziskave in razvoj.</t>
  </si>
  <si>
    <t>The Dewesoft SIRIUSi HS is a high-speed data acquisition system designed for precise data capture in dynamic measurement applications. It is used for measuring various physical quantities, such as voltage, current, vibrations, temperature, and other signals. The system enables synchronized high-resolution data acquisition and offers real-time analysis. Due to its robustness and reliability, it is suitable for use in laboratories, industry, and the automotive sector. It provides flexibility with different input modules and precise signal analysis for research and development.</t>
  </si>
  <si>
    <t>39343-39354</t>
  </si>
  <si>
    <t xml:space="preserve">Janez Krč </t>
  </si>
  <si>
    <t>Nadgradnja sistema za karakterizacijo fotonskih integriranih vezij</t>
  </si>
  <si>
    <t xml:space="preserve">Upgrade of the system for characterization of photonic integrated circuits </t>
  </si>
  <si>
    <t>Zunanji uporabnik vzpostavi kontakt z odgovorno osebo: Janez Krč (janez.krc@fe.uni-lj.si. 01 4768 843). Odgovorna oseba ga seznani spostopkom in pravili uporabe opreme ter plačilom. Skupaj presodita, če je oprema ustrezna za načrtovane meritve. Nato odgovorna osebapoveže uporabnika s skrbnikom in upravljalcem opreme (Andraž Debevc). Dogovorijo se za možen termin uporabe.</t>
  </si>
  <si>
    <t>The external user shall contact the responsible person: Janez Krč (janez.krc@fe.uni-lj.si. 01 4768 843). The responsible person gives additionalinformation on the equipment. They check the suitability of the equipment for the intended measurements. The responsible person informs theuser about the procedure and rules of the use and terms of payment. The responsible person then puts the user in touch with the equipmentmanager (Andraž Debevc). They set a possible date for use.</t>
  </si>
  <si>
    <t>Oprema je namenjena za optično in električno karakterizacija fotonskih integriranih gradnikov in raznovrstnih fotonskih integriranih vezij. Dovodin odvod svetlobe do čipa je izveden preko niza enorodovnih optičnih vlaken. Nadgrajena oprema omogoča kontaktiranje z dvema nizoma optičnih vlaken naenkrat. Električno kontaktiranje (DC in v nadgradnji tudi RF) je izvedeno preko polja namenskih igel.Laserski vir (Santec TSL 570-P, 1480 - 1640 nm), merilnik optične moči (Santec MPM-211-04-F), optični spektralni analizator (YokogawaAQ6370D), analizator polarizacije (Keysight N7781C), avt. merilni sistem s programskoo opremo (MLP SD100) in ostala dodatna oprema.</t>
  </si>
  <si>
    <t>Optical and electrical characterisation of integrated photonic components and various photonic integrated circuits. Light input and output to thechip via a single mode optical fibre array (2 in the upgraded version). Electrical contacting (DC and RF) via a dedicated needle array. Laser source (Santec TSL 570-P, 1480 - 1640 nm),optical power meter (Santec MPM-211-04-F), optical spectrum analyser (Yokogawa AQ6370D), polarisation analyser (Keysight N7781C), auto-measurement system with software (MLP SD100) and other accessories.</t>
  </si>
  <si>
    <t>39332-39333, 39342, 39564</t>
  </si>
  <si>
    <t>30 %, januar, februar 2025</t>
  </si>
  <si>
    <t xml:space="preserve">Jovan Bojkovski </t>
  </si>
  <si>
    <t>Nova generacija nacionalnega etalona za termodinamično temperaturo</t>
  </si>
  <si>
    <t>New Generation of national standard for thermodynamic temperature</t>
  </si>
  <si>
    <t xml:space="preserve">Inštrument je mogoče uporabiti v okviru prenosa vrednosti primarnega etalona na najvišjem metrološkem nivoju (medlaboratorijska primerjava). Zaradi pogoste uporabe inštrumenta je nujen vnaprejšen dogovor glede časovne uporabe. </t>
  </si>
  <si>
    <t>39289, 39305, 39545-39551, 39555</t>
  </si>
  <si>
    <t xml:space="preserve">Vanja Ambrožič </t>
  </si>
  <si>
    <t>Napajalni viri, pretvorniki in merilna oprema za razvoj visokonapetostnih električnih pogonskih sistemov na osnovi WBG tehnologije</t>
  </si>
  <si>
    <t>Voltage sources, converters and measurement equipment for development of high-voltage electric drive systems based on Wide-Band Gap (WBG) technology</t>
  </si>
  <si>
    <t>Zunanji uporabniki morajo predložiti vlogo za dostop odgovorni osebi (Danjel Vončina: voncina@fe.uni-lj.si, Klemen Drobnič: Klemen.Drobnic@fe.uni-lj.si, Damijan Miljavec: damijan.miljavec@fe.uni-lj.si). Pred uporabo morajo vsi uporabniki uspešno zaključiti kratko usposabljanje.
Uporaba mora biti vedno pod nadzorom laboratorijskega osebja.</t>
  </si>
  <si>
    <t>External users should contact the responsible person with their request for access (Danjel Vončina: voncina@fe.uni-lj.si, Klemen Drobnič: Klemen.Drobnic@fe.uni-lj.si, Damijan Miljavec: damijan.miljavec@fe.uni-lj.si). All users should complete a short training course before gaining access. Use should always be under the supervision of laboratory staff.</t>
  </si>
  <si>
    <t xml:space="preserve">Sistem močnostnih modulov ter vmesnik za povezavo s sistemom Speedgoat Performance RT (800 V, 24 A, HIL, RCP). Visokonapetostni enosmerni viri z možnostjo dvosmernega pretoka energije (800 V, 50 A, 12 kW; 1500 V, 40 A, 18 kW). Diferencialne napetostne sonde z galvansko ločitvijo (do 500 MHz). Merilni inštrumentarij za validacijo električnih strojev (osciloskopi z napetostnimi in tokovnimi sondami). Merilni sistem za zajem navora in vrtilne hitrosti električnih strojev.  </t>
  </si>
  <si>
    <t>System of power modules with interface for connection to the Speedgoat Performance RT System (800 V, 24 A, HIL, RCP). High-voltage DC power sources with bi-directional power flow (800 V, 50 A, 12 kW; 1500 V, 40 A, 18 kW). Differential voltage probes with galvanic isolation (up to 500 MHz). Measurement equipment for validation of electrical machines (oscilloscopes with voltage and current probes). Measurement system for torque and speed capture of electrical machines.</t>
  </si>
  <si>
    <t>39524-39525, 39483-39485, 39418-39440, 39405-39406, 39386-39389</t>
  </si>
  <si>
    <t xml:space="preserve">Igor Pušnik </t>
  </si>
  <si>
    <t>Elektromagnetni merilniki za okoljske meritve</t>
  </si>
  <si>
    <t>Electromagnetic measurement devices for environmental measurements</t>
  </si>
  <si>
    <t>Uporaba v raziskovalne namene ter pedagoški proces</t>
  </si>
  <si>
    <t>Use for research purposes and for education</t>
  </si>
  <si>
    <t>39301, 39324, 39515, 39592, 39609, 39640</t>
  </si>
  <si>
    <t>30%: 30%</t>
  </si>
  <si>
    <t>Samo Beguš</t>
  </si>
  <si>
    <t xml:space="preserve">Marko Jošt </t>
  </si>
  <si>
    <t>Sistem za izdelavo in testiranje fotovoltaičnih minimodulov</t>
  </si>
  <si>
    <t>System for fabrication and testing of photovoltaic minimodules</t>
  </si>
  <si>
    <t>Nanos raztopin s postopkoma "blade coating" in "slot-die coating". Možnost nanosa na površini do 20 cm x 20 cm ter istočasnega žarjenja do 120°C. Klimatska komora za "damp-heat" testiranje v območju od 18-90°C in 20-95% relativne vlažnosti.</t>
  </si>
  <si>
    <t>Solution processing with blade coating or slot-die coating. Deposition area cm 20 x 20 cm with annealing up to 120°C. Damp-heat chamber for testing between 18-90°C and 20-95% relative humidity.</t>
  </si>
  <si>
    <t>39325, 39585</t>
  </si>
  <si>
    <t xml:space="preserve">Roman Kamnik </t>
  </si>
  <si>
    <t>3D tiskalnik za gradnjo elektronskih vezij</t>
  </si>
  <si>
    <t>3D printer for printed circuit boards</t>
  </si>
  <si>
    <t>Naprava se nahaja v Laboratoriju za robotiko na UL FE. 
Možna je uporaba naprave za potrebe industrijskih in raziskovalnih partnerjev. 
Predhodno je potrebna uskladitev terminov glede na trenutno zasedenost. Potrebna je prisotnost usposobljene osebe iz LR.</t>
  </si>
  <si>
    <t>The device is located in the Laboratory of robotics at UL FE. 
It is possible to use the device for the needs of industrial and research partners. 
Appointments must be made in advance according to current availability. 
The presence of a qualified person from LR is needed.</t>
  </si>
  <si>
    <t>https://robolab.si/research/infrastructure/
http://www.fe.uni-lj.si/raziskovanje/oprema/</t>
  </si>
  <si>
    <t>H2020 SESTOSENSO No. 101070310</t>
  </si>
  <si>
    <t>Roman Kamnik</t>
  </si>
  <si>
    <t>EDA SABUVIS II B-746-ESM1-GP</t>
  </si>
  <si>
    <t xml:space="preserve">Janez Trontelj </t>
  </si>
  <si>
    <t>Sistem za detekcijo nevarnih plinov v tehnologiji</t>
  </si>
  <si>
    <t>Active system for the detection of SEMI gases</t>
  </si>
  <si>
    <t>Sistem ni prenosen.</t>
  </si>
  <si>
    <t>The system is not portable.</t>
  </si>
  <si>
    <t xml:space="preserve">Detekcija nevarnih plinov v tehnologiji LMFE </t>
  </si>
  <si>
    <t>Detection of SEMI gases</t>
  </si>
  <si>
    <t>L7-4491</t>
  </si>
  <si>
    <t>Visoko resolucijski sistem z reakcijsko komoro namenjeno kemijskemu parnemu nanosu tankih plasti na osnovi silana s pomočjo plazme in reakcijsko komoro namenjeno tehnikam reaktivnega ionskega jedkanja v plazmi z visoko gostoto</t>
  </si>
  <si>
    <t>High-resolution system with a reaction chamber intended for chemical vapor deposition of silane-based thin layers with the help of plasma and a reaction chamber intended for reactive ion etching techniques in high-density plasma</t>
  </si>
  <si>
    <t>Za dostop do opreme in njeno uporabo se je potrebno dogovoriti s kontaktno osebo: Miha Cacovich (miha.cacovich@fe.uni-lj.si).</t>
  </si>
  <si>
    <t>To access and use the equipment the interested person should contact the responsible person: Miha Cacovich (miha.cacovich@fe.uni-lj.si)</t>
  </si>
  <si>
    <t>Nanos, odstranjevanje in mikroobdelava tankih plasti za potrebe polprevodne in fotonske industrije.</t>
  </si>
  <si>
    <t>Application, removal and microprocessing of thin films for the needs of the semiconductor and photonics industry.</t>
  </si>
  <si>
    <t>Geološki zavod Slovenije</t>
  </si>
  <si>
    <t>0215-003</t>
  </si>
  <si>
    <t>P1-0011</t>
  </si>
  <si>
    <t>dr. Jure Atanackov</t>
  </si>
  <si>
    <t>Oprema za izvajanje visokoresolucijskih refleksijskih seizmičnih raziskav</t>
  </si>
  <si>
    <t>Equipment for high resolution seismic surveying</t>
  </si>
  <si>
    <t xml:space="preserve">Oprema je na voljo zunanjim uporabnikom, vendar je za njeno uporabo potrebna izurjena ekipa operaterjev in terenskih sodelavcev. Kadar oprema ni v uporabi, je dostop mogoč takoj na sedežu GeoZS. Cena se prilagaja glede na tip projekta, zahtevnost raziskave in terenske razmere. </t>
  </si>
  <si>
    <t>Equipment is available for use to users outside GeoZS. However, the operation requires a trained team of operators and field assistants. Immediate access to equipment is possible at GeoZS when equipment is not in use. Price varies according to type of project, complexity of research, and field conditions.</t>
  </si>
  <si>
    <t>Raziskave plitve do srednje globoke podpovšinske geološke strukture, ugotavljanje prisotnosi strukturnih elementov (prelomov, gub, ...), geometrije plasti oz. sedimentov ter vodonosnikov. Uporaba za namene strukturno-geološke interpretacije, ugotavljanje strktur vodonosnikov v hidrogeologiji in inženirsko-geološke aplikacije.</t>
  </si>
  <si>
    <t>Determination of shallow to moderately deep subsurface geological structures, determination of presence of structural elements (faults, folds, ...), orientation of bedding and structure of aquifers. Determination of shallow to moderately deep subsurface geological structures, determination of presence of structural elements (faults, folds, ...), orientation of bedding and structure of aquifers. Application for structural interpretation in structural geology, determination of aquifer geometry and engineering geological purposes.</t>
  </si>
  <si>
    <t>15989, 15990, 15991, 15992, 15993, 15994, 15995, 15996, 15997, 15998, 15999, 16000, 16001,16002</t>
  </si>
  <si>
    <t>https://www.geo-zs.si/?option=com_content&amp;view=article&amp;id=797</t>
  </si>
  <si>
    <t>0215-006</t>
  </si>
  <si>
    <t>P1-0020</t>
  </si>
  <si>
    <t>mag. Andrej Lapanje</t>
  </si>
  <si>
    <t>17541</t>
  </si>
  <si>
    <t>Oprema za karotažne meritve Robertson Geologging, elektro umeritvena naprava za karotažo, sonda za meritev geometrije vrtine in karotažni računalnik</t>
  </si>
  <si>
    <t>Geophysical borehole logging equipment</t>
  </si>
  <si>
    <t xml:space="preserve">Gre za specifično terensko opremo za meritve v vrtinah, ki je nameščena na tovorno vozilo. Uporaba je možna samo z operativno ekipo. Cena se prilagaja glede na tip projekta, zahtevnost raziskave in terenske razmere. </t>
  </si>
  <si>
    <t>Well logging is specific field research equipment, mounted on the field vehicle, used for performing well measurements. The usage of the equipment is possible only with operative experts. The costs of call-up for field day with performing measurements includes 8 hours with two probes, each next measurement with other probe is calculated per hourly rate. Access to equipment via contact person.</t>
  </si>
  <si>
    <t>Karotažna oprema se uporablja za meritve parametrov v vrtinah, ki so zanimivi za hidrogeologijo: temperatura (°C), električna prevodnost (mS/cm), naravni gama (API), kratka in dolga normalna upornost, lastni potencial, točkovna upornost. Z opremo je mogoče meriti določene spremembe v kanalu vrtine (dotoke vode, kaverne, spremembe litološke sestave ipd). S pridobivanjem izkušenj in glede na potrebe naročnikov sta bili z lastnimi sredstvi kupljeni še sondi za merjenje premera, odklona in azimuta vrtin in sonda za merjenje dotokov vode v vrtino. Kot zelo uporabna pa se je izkazala tudi video kamera, ki ob ustreznih pogojih - vidljivosti, prikaže najbolj verodostojno »sliko« dogajanj v posamezni vrtini: poškodbe cevitev, kaverne...</t>
  </si>
  <si>
    <t>Well logging equipment is used for performing well measurements important for hydrogeology: fluid temperature and el. conductivity, gamma activity, short and long normal resistivity, spatial potential and single point resistivity. With well logging equipment the changes in borehole could be measured (water flow, lithological changes, caverns). With our own founds the caliper probe, flowmeter, probe for borehole geometry measurements (inclination and azimuth) and submersible video camera were bought. Submersible video camera for borehole inspection shows realistic picture of well condition: harms, casing, caverns…</t>
  </si>
  <si>
    <t>15474, 15537, 15554, 15592, 15592</t>
  </si>
  <si>
    <t>https://www.geo-zs.si/?option=com_content&amp;view=article&amp;id=796</t>
  </si>
  <si>
    <t>1, 3, 4, 5</t>
  </si>
  <si>
    <t>Alfrageo d.o.o.</t>
  </si>
  <si>
    <t>Petra Škrap</t>
  </si>
  <si>
    <t>Sistem za izdelavo geoloških zbruskov in poliranih preparatov (Logitech)</t>
  </si>
  <si>
    <t>Trimming, lapping and polishing system, Logitech</t>
  </si>
  <si>
    <t>Dostop do opreme po dogovoru s skrbnikom. Priprava preparatov traja več ur.</t>
  </si>
  <si>
    <t>Access to equipment via contact person. Preparation of specimens lasts several hours.</t>
  </si>
  <si>
    <t>Oprema služi za razrez, fino brušenje in poliranje vseh vrst geoloških materialov, od vezanih do nevezanih. Izdelujemo standardne preparate za petrografske, sedimentološke in paleontološke raziskave, kakor tudi polirane preparate za raziskave z optičnim in elektronskim mikroskopom.</t>
  </si>
  <si>
    <t>The system is used for trimming, fine grinding and polishing of all kinds of geological materials, also unbounded. Standard specimens are produced for petrographic, sedimentologic and paleontologic investigations, as well as polished specimens for investigations with optical and electron microscopes.</t>
  </si>
  <si>
    <t>https://www.geo-zs.si/?option=com_content&amp;view=article&amp;id=795</t>
  </si>
  <si>
    <t>5, 7</t>
  </si>
  <si>
    <t>Petra Škrap, Nejc Vantur</t>
  </si>
  <si>
    <t>Katja Koren Pepelnik</t>
  </si>
  <si>
    <t>Picarro laserski analizator izotopske sestave vode</t>
  </si>
  <si>
    <t>Picarro isotope water laser analyzer</t>
  </si>
  <si>
    <t>Dostop do opreme po dogovoru s skrbnikom. Zahtevano predhodno znanje rokovanja z laserskim izotopskim analizatorjem in primerne priprave vzorcev</t>
  </si>
  <si>
    <t>Access to equipment via contact person. Required advance knowledge of laser isotope analyser handling and sample preparation</t>
  </si>
  <si>
    <t>Picarro L2130-i ultra precizni laserski izotopski analizator je namenjen meritvam izotopske sestave δ18O/δD v vzorcih vod. Laserski izotopski analizatorji uporabljajo tehnologijo CRDS (Cavity Ring-Down Spectroscopy), ki meri razlike v rotacijsko-vibracijski energiji molekul z različno izotopsko sestavo. Na Geološkem zavodu Slovenije uporabljamo laserski izotopski Picarro L2130-i večinoma za meritve izotopske sestave kisika in vodika v vzorcih padavin in podzemnih vod.</t>
  </si>
  <si>
    <t>Picarro L2130-i ultra high-precision laser isotopic analyzer is intended for measurement δ18O/δD water isotope composition. Laser spectroscopic systems use CRDS technology (Cavity Ring-Down Spectroscopy)for measurement the difference in rotational-vibrational energy level structure of the different isotopic molecules. On Geological Survey of Slovenia laser isotopic analyzer Picarro L2130-i is mostly used for measurements of precipitation and groundwater samples isotope composition.</t>
  </si>
  <si>
    <t>https://www.geo-zs.si/?option=com_content&amp;view=article&amp;id=802</t>
  </si>
  <si>
    <t>Katja Koren Pepelnik (za zunanji)</t>
  </si>
  <si>
    <t>dr. Matevž Novak</t>
  </si>
  <si>
    <t>Digitalni optični mikroskop (Keyence)</t>
  </si>
  <si>
    <t>Digital optic microscope (Keyence)</t>
  </si>
  <si>
    <t>Analize za zunanje naročnike izvajamo izučeni in izkušeni operaterji GeoZS po predhodnem dogovoru in v terminih dogovorjenih s skrbnikom opreme.</t>
  </si>
  <si>
    <t>Analyses for external clients are performed by trained and experienced GeoZS operators upon prior agreement and at times agreed with the person responsible for the equipment.</t>
  </si>
  <si>
    <t>Digitalni mikroskop visoke ločljivosti s pomično glavo in programsko opremo za analizo in meritve vzorcev ima veliko globinsko ostrino in napredne merilne funkcije. Omogoča popoln 360-stopinjski pregled v 2D in tudi 3D načinu. Ima širok spekter povečav; optična povečava je 20- do 500-kratna, digitalna povečava pa do 2.500-kratna. Uporaben je za petrografske, sedimentološke in paleontološke preiskave v presevni in odsevni svetlobi. Uporaben je tudi za analize okoljskih medijev, arheoloških artefaktov in drugih materialov.</t>
  </si>
  <si>
    <t>The high-resolution digital microscope with movable head and software for sample analysis and measurement has high depth of field and advanced measuring functions. It offers a full 360-degree view in both 2D and 3D modes. It has a wide range of magnifications; optical zoom is 20x to 500x and digital zoom is up to 2,500x. It is useful for petrographic, sedimentological, and paleontological studies in transmitted and reflected light. It is also suitable for analysis of environmental media, archeological artifacts and other materials.</t>
  </si>
  <si>
    <t>https://www.geo-zs.si/?option=com_content&amp;view=article&amp;id=912</t>
  </si>
  <si>
    <t>Luka Gale</t>
  </si>
  <si>
    <t>Nejc Vantur</t>
  </si>
  <si>
    <t>Elvira Colmenarejo Calero</t>
  </si>
  <si>
    <t>Marko Prapertnik</t>
  </si>
  <si>
    <t>Sistem drobljenja kamnin Fritsch Pulverisette 1/13 premium</t>
  </si>
  <si>
    <t>Fritsch Pulverisette 1/13 premium</t>
  </si>
  <si>
    <t>Sistem drobljenja na osnovi čeljustnega in diskastega drobilca iz W karbida, do zrnavosti 0.05 mm</t>
  </si>
  <si>
    <t>Pulverising system based on W-carbide jaw and disc crushers up to 0.05 mm grain size</t>
  </si>
  <si>
    <t>https://www.geo-zs.si/?option=com_content&amp;view=article&amp;id=1028</t>
  </si>
  <si>
    <t>dr. Marjana Zajc</t>
  </si>
  <si>
    <t>Sistem za georadarske meritve</t>
  </si>
  <si>
    <t xml:space="preserve">System for Ground penetrating radar (GPR) measurements </t>
  </si>
  <si>
    <t>Uporaba georadarske opreme je namenjena raziskovalcem Geološkega zavoda Slovenije. Po dogovoru izvajamo georadarske raziskave tudi za zunanje naročnike.</t>
  </si>
  <si>
    <t xml:space="preserve">Georadar je neinvazivna geofizikalna metoda, s katero lahko z uporabo anten različnih frekvenc določimo prisotnosti geoloških struktur in drugih diskontinuitet v plitvem podpovršju. Z uporabo georadarja lahko brez posega v okolje dobimo podatke o prisotnosti razpok, prelomnih con, plastnatosti kamnin, kraških jam in drugih kraških pojavov, vlage in plinov v tleh, ter tudi o globini do podzemne vode, drsnih ploskev plazov, o debelini in lastnostih posameznih talnih horizontov in plasti, lahko pa tudi lociramo različne zakopane objekte in morebitna orudenja.  </t>
  </si>
  <si>
    <t>GPR is a non-invasive geophysical method that can be used to determine the presence of geological structures and other discontinuities in the shallow subsurface using antennas of different frequencies. Using GPR, we can obtain data on the presence of cracks, fracture zones, stratification of rocks, karst caves and other karst features, moisture and gases in the soil, as well as the depth to groundwater, landslides, the thickness and properties of individual soil horizons and layers. We can also locate various buried objects and possible mineral ores.</t>
  </si>
  <si>
    <t>https://www.geo-zs.si/?option=com_content&amp;view=article&amp;id=1034</t>
  </si>
  <si>
    <t>Lovro Rupar</t>
  </si>
  <si>
    <t>0215-005</t>
  </si>
  <si>
    <t>P1-0025</t>
  </si>
  <si>
    <t>dr. Miloš Miler</t>
  </si>
  <si>
    <t>Vrstični elektronski mikroskop na poljsko emisijo (FE-SEM) z možnostjo delovanja v nizkem vakuumu z energijsko disperzijskim spektrometrom (EDS), difrakcijo povratno sipanih elektronov (EBSD) in katodoluminiscenco (CL)</t>
  </si>
  <si>
    <t>Field emission scanning electron microscope (FE-SEM) with low-vacuum mode, energy dispersive spectrometer (EDS), electron backscatter diffraction (EBSD) and cathodoluminescence (CL)</t>
  </si>
  <si>
    <t>FE-SEM/EDS/EBSD/CL se uporablja za poglobljene in specialne raziskave, ki vključujejo podrobnejše analize mikromorfologije površine, kemične sestave in mikrostruktur različnih nosilcev geoloških in geokemičnih informacij na submikronskem nivoju ter identifikacijo polimorfnih mineralov in faz v različnih geoloških in okoljskih medijih. Informacije pridobljene s tem sistemom prispevajo k razumevanju naravnih in antropogenih procesov v okolju.</t>
  </si>
  <si>
    <t xml:space="preserve">FE-SEM/EDS/EBSD/CL is used for in-depth and specialized research, which includes more detailed analyses of surface micromorphology, chemical composition and microstructures of different carriers of geological and geochemical information at the submicron level and identification of polymorphic minerals and phases in different geological and environmental media. The information obtained with this system contributes to the understanding of natural and anthropogenic processes in the environment.
</t>
  </si>
  <si>
    <t>17321, 17292, 17287</t>
  </si>
  <si>
    <t>https://www.geo-zs.si/?option=com_content&amp;view=article&amp;id=973</t>
  </si>
  <si>
    <t>Miloš Miler</t>
  </si>
  <si>
    <t>Okvara</t>
  </si>
  <si>
    <t>16309</t>
  </si>
  <si>
    <t>DMT Summit X One oprema za seizmične geofizikalne  raziskave</t>
  </si>
  <si>
    <t>DMT Summit X One equipment for seismic geophysical surveying</t>
  </si>
  <si>
    <t>DMT Summit X One je modularen sistem za zajem seizmičnih podatkov s pasivnim ali  aktivnim seizmičnim virom. Uporablja se za širok spekter seizmičnih metod, med katere sodijo: visokoločljiva refleksijska seizmika (HRS) – 2D in 3D, seizmična refrakcijska tomografija (SRT), večkanalna spektralna analiza seizmičnih valov (MASW) – pasiven in aktiven, downhole meritve.</t>
  </si>
  <si>
    <t>The DMT Summit X One is a modular seismic data acquisition system with a passive or active seismic source. It is used for a wide range of seismic methods including: High Resolution Seismic Reflection method (HRS) - 2D and 3D, Seismic Refraction Tomography (SRT), Multichannel Analysis of Surface Waves (MASW) - passive and active, downhole measurements.</t>
  </si>
  <si>
    <t>https://www.geo-zs.si/?option=com_content&amp;view=article&amp;id=1033</t>
  </si>
  <si>
    <t>Konfokalni Ramanski mikroskop z vmesnikom za in-situ SEM-Ramansko analizo</t>
  </si>
  <si>
    <t>Confocal Raman microscope with interface for in-situ SEM-Raman analysis</t>
  </si>
  <si>
    <t>Konfokalni Ramanski mikroskop z vmesnikom za in-situ SEM Ramansko analizo se uporablja za kemijsko-mineraloško in strukturno karakterizacijo anorganskih geoloških materialov in strukturno opredelitev organskih materialov.</t>
  </si>
  <si>
    <t>Confocal Raman microscope with an interface for in-situ SEM-Raman is used to perform analysis for the chemical-mineralogical and structural characterization of inorganic geological materials and the structural identification of organic materials.</t>
  </si>
  <si>
    <t>17734, 17735</t>
  </si>
  <si>
    <t>https://www.geo-zs.si/?option=com_content&amp;view=article&amp;id=1560</t>
  </si>
  <si>
    <t>P1-0419</t>
  </si>
  <si>
    <t>dr. Andrej Novak</t>
  </si>
  <si>
    <t>Sistem laserskega merilnika delcev in analize dinamične slike</t>
  </si>
  <si>
    <t>Laser particle sizer and dynamic image analysis system</t>
  </si>
  <si>
    <t xml:space="preserve">Sistem laserskega merilnika delcev in analize dinamične slike omogoča merjenje delcev ali z metodo laserske difrakcije ali z metodo analize oblike in velikosti delcev na podlagi slike. Laserska metoda omogoča merjenje delcev od 0.01 do 3800 μm v suspenziji vode ali zraka. Metoda analize dinamične slike omogoča merjenje delcev v suspenziji vode v razponu od  5 μm – 3 mm ter od 20 μm – 20 mm v suspenziji zraka. </t>
  </si>
  <si>
    <t>The laser particle sizer and dynamic image analysis system enables particle measurement either by laser diffraction or by image-based particle shape and size analysis. The laser method enables the measurement of particles in water or air suspension in the measuring range from 0.01 to 3800 μm. The dynamic image analysis method enables the measurement of particles in water suspension in the range of 5 μm - 3 mm and from 20 μm - 20 mm in air suspension.</t>
  </si>
  <si>
    <t>17728, 17729, 17730, 17731, 17732, 17733</t>
  </si>
  <si>
    <t>https://www.geo-zs.si/?option=com_content&amp;view=article&amp;id=1561</t>
  </si>
  <si>
    <t>4, 5</t>
  </si>
  <si>
    <t>1, 5</t>
  </si>
  <si>
    <t>Andrej Novak (za Edmundo Placencia)</t>
  </si>
  <si>
    <t>Sistem za geoelektrične meritve</t>
  </si>
  <si>
    <t>Geoelectrical measurement system</t>
  </si>
  <si>
    <t>Terrameter LS 2 je sistem za zajem podatkov, ki se uporablja za meritve električne upornosti (ERT), inducirane polarizacije (IP) in lastnega potenciala (SP). Meritve se uporabljajo za geotehnične, podzemne, mineralne, okoljske raziskave ipd.</t>
  </si>
  <si>
    <t>The ABEM Terrameter LS 2 is an elecrical data acquisition system for self-potential (SP), dc-resistivity, and time-domain induced polarization (IP) measurements. It is ideal for geotechnical, groundwater, mineral, environmental surveys, etc.</t>
  </si>
  <si>
    <t>https://www.geo-zs.si/?option=com_content&amp;view=article&amp;id=1562</t>
  </si>
  <si>
    <t>Univerza v Mariboru, Medicinska fakulteta</t>
  </si>
  <si>
    <t>P3-0310</t>
  </si>
  <si>
    <t>Marjan Slak Rupnik</t>
  </si>
  <si>
    <t>Dvofotonski laser Coherent Chameleon Ultra II</t>
  </si>
  <si>
    <t>Two-photon laser Chameleon Ultra II</t>
  </si>
  <si>
    <t>drugi javni in tržni viri</t>
  </si>
  <si>
    <t>Oprema je nameščena kot del centra za nelinerano mikroskopijo - predhodni telefonski dogovor s predstojnikom Inštituta za fiziologijo, prof. dr. Andražem Stožerjem</t>
  </si>
  <si>
    <t>Access to equiptment that is part of the center for nonlinear mikroscopy may be granted by a preceding telephone call with Head of Institute of Physiology, Assist. Prof. Andraž Stožer, MD, PhD</t>
  </si>
  <si>
    <t xml:space="preserve">Nelinearna mikroskopija. Mirkoskopija z dvo- in multifotonsko ekscitacijo. </t>
  </si>
  <si>
    <t>Non-linear microscopy. Two- and multiphoton excitation microscopy.</t>
  </si>
  <si>
    <t>1936, 2170</t>
  </si>
  <si>
    <t>https://mf.um.si/attachments/article/3449/PRESENTATION%20OF%20LABORATORIES%20OF%20THE%20FACULTY%20OF%20MEDICINE%20%20OF%20THE%20UNIVERSITY%20OF%20MARIBOR.pdf</t>
  </si>
  <si>
    <t>J3-60062 </t>
  </si>
  <si>
    <t>MF UM</t>
  </si>
  <si>
    <t>P3-0396</t>
  </si>
  <si>
    <t>Pokončni konfokalni mikroskopski sistem LEICA SP5</t>
  </si>
  <si>
    <t>Upright confocal microscope system LEICA SP5</t>
  </si>
  <si>
    <t xml:space="preserve">Nelinearna mikroskopija. Mikroskopija živih celic. Mikroskopija časovnih vrst. Razlikovanje več barvil.   </t>
  </si>
  <si>
    <t>Non-linear microscopy.  Live cell imaging. Time lapse imaging. Multicolor dye discrimination.</t>
  </si>
  <si>
    <t>2861, 2862</t>
  </si>
  <si>
    <t>Uroš Maver</t>
  </si>
  <si>
    <t>Sistem Vitaprint za 3D BIOTISKANJNE</t>
  </si>
  <si>
    <t>Vitaprint 3D bioprinter</t>
  </si>
  <si>
    <t>Oprema je nameščena kot del Inštituta za biomedicinske vede - predhodni telefonski dogovor s predstojnikom Inštituta za biomedicinske vede, izr. Prof. dr. Uroš Maver</t>
  </si>
  <si>
    <t>The equipment is installed as part of the Institute of Biomedical Sciences - preliminary telephone agreement with the head of the Institute of Biomedical Sciences, Assoc. Prof. dr. Uroš Maver</t>
  </si>
  <si>
    <t>3D biotiskanje različnih polimernih materialov za namene biomedicinskega inženirstva (regenerativna medicina, in vitro modeli boleznih in tkiv)</t>
  </si>
  <si>
    <t>3D bioprinting of various polymeric materials for biomedical engineering purposes (regenerative medicine, in vitro models of diseases and tissues)</t>
  </si>
  <si>
    <t>https://ibv.mf.um.si/oprema/</t>
  </si>
  <si>
    <t>P3-0036, I0-0029, J7-60120, J3-60069, J3-60058, J1-60015, J3-50098, N1-0305, J3-4523, L7-4494, J7-4492, J3-4524, MR-Monika Belak, MR-Ajda Godec</t>
  </si>
  <si>
    <t>Vključeni raziskovalci</t>
  </si>
  <si>
    <t>Multipleksibilni imunološki analizator</t>
  </si>
  <si>
    <t>Multiplex Immunology Analyser</t>
  </si>
  <si>
    <t>Luminexova tehnologija xMAP združuje napredne fluidiko, optiko in digitalno obdelavo signalov z tehnologijo mikrokroglic za multipleksibilno analizo. Tehnologija xMAP s prilagodljivo zasnovo odprte arhitekture je lahko konfigurirana tako, da hitro, stroškovno učinkovito in natančno izvede analizo široke palete proteinov ali nukleinskih kislin. xMAP tehnologija se pogosto uporablja v klinični diagnostiki za uporabo pri nalezljivih boleznih, molekularni genetiki, farmakogenetiki, imunologiji in avtoimunskih boleznih.</t>
  </si>
  <si>
    <t>Luminex xMAP technology combines advanced fluidics, optics and digital signal processing with microsphere technology for multiplexed analysis. The xMAP technology, with its flexible open architecture design, can be configured to perform fast, cost-effective and accurate analysis of a wide range of proteins or nucleic acids. xMAP technology is widely used in clinical diagnostics for applications in infectious diseases, molecular genetics, pharmacogenetics, immunology and autoimmune diseases.</t>
  </si>
  <si>
    <t>Kriostat Cyrostar NX50 OPH</t>
  </si>
  <si>
    <t>Cyrostar NX50 OPH cryostat</t>
  </si>
  <si>
    <t xml:space="preserve">CryoStar NX50 omogoča hitro in varno pripravo tkivnih rezin (skupaj z ogrodjem) z ohranjenostjo strukture in epitopov za naknadno imunohistološko barvanje. Zaradi prostorne komore kot tudi izjemnega hladilnega sistema, se lahko v enem postopku pripravi do 18 vzorcev, ki se znotraj kriokomore tudi hranijo, kar občutno skrajša čas priprave in porabo energije. </t>
  </si>
  <si>
    <t xml:space="preserve">The CryoStar NX50 allows the rapid and safe preparation of tissue sections (including scaffold) with preserved structure and epitopes for subsequent immunohistological staining. Due to the spacious chamber as well as the outstanding cooling system, up to 18 samples can be prepared in one procedure and stored inside the cryochamber, significantly reducing preparation time and energy consumption. </t>
  </si>
  <si>
    <t>Boštjan Vihar</t>
  </si>
  <si>
    <t>Nadgradnja za mikroskopa Leica DMi 6000 B z moduli za robotizacijo in inkubacijo - Motorizirana mizica in programska oprema (Leica); Inkubacijski moduli za zagotavljanje in vzdrževanje pogojev za celično kulturo (Okolab)</t>
  </si>
  <si>
    <t>Leica DMi 6000 B Microscope Upgrade with Robotization and Incubation Modules - Motorized Stage and Software (Leica); Incubation modules for providing and maintaining conditions for cell culture (Okolab)</t>
  </si>
  <si>
    <t>P20-161</t>
  </si>
  <si>
    <t>Souporaba raziskovalne opreme je mogoča v prostih terminih. Poizvedbo s kratkim opisom poskusa (značilnosti vzorca, trajanje in željena oblika rezultatov) pošljite na bostjan.vihar@um.si</t>
  </si>
  <si>
    <t>Shared use of research equipment is possible during free time slots. Send an inquiry with a short description of the experiment (characteristics of the sample, duration and desired format of the results) to bostjan.vihar@um.si</t>
  </si>
  <si>
    <t>- spremljanje živih vzorcev v svetlem polju in fluorescenci
- šivanje slik po X,Y in Z oseh
- vzrdževanje viabilnosti bioloških vzorcev čez daljše obdobje</t>
  </si>
  <si>
    <t>- bright field and fluorescence monitoring of living samples
- stitching images along the X, Y and Z axes
- maintaining the viability of biological samples over a longer period"</t>
  </si>
  <si>
    <t>Andraž Stožer</t>
  </si>
  <si>
    <t>Elektrofiziološki setup in UV-VIS spektrofotometer</t>
  </si>
  <si>
    <t>Electrophysiological setup and UV-VIS spectrophotometer</t>
  </si>
  <si>
    <t>Oprema je nameščena v raziskovalnem laboratoriju Inštituta za fiziologijo - predhodni telefonski dogovor s predstojnikom inštituta, prof. dr. Andražem Stožerjem</t>
  </si>
  <si>
    <t>The equipment is installed in the research laboratory of the Institute of Physiology - prior phone arrangement with the head of the institute, Prof. Dr. Andraž Stožer</t>
  </si>
  <si>
    <t>Sistem za uporabo metode vpete krpice membrane (angl. patch-clamp) za preučevanje spontane in stimulirane električne aktivnosti vzdražnih celic</t>
  </si>
  <si>
    <t>System for using the patch-clamp method to study spontaneous and stimulated electrical activity in excitable cells.</t>
  </si>
  <si>
    <t>L3-60156</t>
  </si>
  <si>
    <t xml:space="preserve"> Elektrofiziološki mikroskop Nikon Eclipse FN1</t>
  </si>
  <si>
    <t>Nikon Eclipse FN1 Electrophysiology Microscope</t>
  </si>
  <si>
    <t>Namenski mikroskop za uporabo v elektrofizioloških sestavih</t>
  </si>
  <si>
    <t>Purpose-built microscope for use in electrophysiological setups.</t>
  </si>
  <si>
    <t>Mikrofluidni sistem za 3D biotiskanje „Biopixlar®</t>
  </si>
  <si>
    <t>Biopixlar® 3D single-cell bioprinting platform (Biopixlar)</t>
  </si>
  <si>
    <t>Oprema je nameščena kot del Inštituta za biomedicinske vede - predhodni telefonski dogovor s predstojnikom Inštituta za biomedicinske vede, red. Prof. dr. Uroš Maver</t>
  </si>
  <si>
    <t>The equipment is installed as part of the Institute of Biomedical Sciences - preliminary telephone agreement with the head of the Institute of Biomedical Sciences, Prof. dr. Uroš Maver</t>
  </si>
  <si>
    <t>Biopixlar omogoča tiskanje različnih vrst celic z natančnostjo na ravni posamezne celice, kar odpira nove možnosti na področjih, kot so temeljne biološke raziskave, razvoj zdravil in regenerativna medicina. Sistem je zasnovan za delo z dragocenimi celičnimi viri, kot so matične celice, primarne celice in biopsije pacientov, saj zahteva le majhne količine vzorcev (približno 30 µL) in zagotavlja visoko preživetje celic (&gt;95%) po tiskanju.</t>
  </si>
  <si>
    <t>Biopixlar enables printing of different cell types with precision at the single cell level, opening up new possibilities in areas such as basic biological research, drug development and regenerative medicine. The system is designed to work with valuable cell sources such as stem cells, primary cells and patient biopsies, requiring only small sample volumes (approximately 30 µL) and ensuring high cell survival (&gt;95%) after printing.</t>
  </si>
  <si>
    <t>Univerza v Mariboru Filozofska fakulteta</t>
  </si>
  <si>
    <t>J3-2525 in L2-8178</t>
  </si>
  <si>
    <t>Satja Mulej Bratec</t>
  </si>
  <si>
    <t>Večnamenski brezžični 64 kanalni EEG sistem actiCHampPlus</t>
  </si>
  <si>
    <t>Flexible, wireless 64-channel EEG system actiCHampPlus</t>
  </si>
  <si>
    <t>Oprema je na FF UM. Dostopnost po dogovoru. Kontaktni e-mail je satja.mulej@um.si</t>
  </si>
  <si>
    <t>Equipment is at the Faculty of Arts. For the use of the equipment, email S. Mulej Bratec at satja.mulej@um.si</t>
  </si>
  <si>
    <t>Oprema je namenjena merjenju elektrofizioloških možganskih signalov in se ponavadi uporablja za nevrofiziološko-psihološke raziskave.</t>
  </si>
  <si>
    <t>The equipment measures electrophysiological brain signals, typically during neurophysiological / psychological experiments.</t>
  </si>
  <si>
    <t>https://ff.um.si/o-fakulteti/oddelki/oddelek-za-psihologijo/#1740570867875-85b0b96e-f68e</t>
  </si>
  <si>
    <t>6 let</t>
  </si>
  <si>
    <t>J3-2525</t>
  </si>
  <si>
    <t>J5-50176</t>
  </si>
  <si>
    <t>poučevanje</t>
  </si>
  <si>
    <t>Oddelek za psihologijo FF UM</t>
  </si>
  <si>
    <t>Univerza v Mariboru, Fakulteta za elektrotehniko, računalništvo in informatiko</t>
  </si>
  <si>
    <t>P2-0368</t>
  </si>
  <si>
    <t>Denis Đonlagić</t>
  </si>
  <si>
    <t>Čisti prostor</t>
  </si>
  <si>
    <t>Clean room</t>
  </si>
  <si>
    <t>Čisti prostor je na razpolago vsem  zainteresiranim raziskovalnim partnerjem, ki se ukvarjajo z omenjenim področjem in so sodelovanje pripravljeni sofinancirati.  Uporaba opreme je omejena na prostore FERI.</t>
  </si>
  <si>
    <t>Clean room is at disposal for potencial research project partners which are ready to cooperate. The use of eqiuipement is limited to the area of FERI in Maribor.</t>
  </si>
  <si>
    <t>Oprema omogoča nove in napredne raziskovalne zmogljivosti, ki trenutno niso na voljo. Prostor  omogoča delo  z občutljivo opremo, ki je občutljiva na prah oziram pristnost delcev. V prostoru poteka raziskovalno delo s področja teraherčne tehnologije, fotonike, mikro-obdelave ter mikro-fluidike.</t>
  </si>
  <si>
    <t>The equipment provides new and advanced research facilities that are not currently available. The cleanroom allows you to work with sensitive equipment that is dust sensitive or particle authenticated. Research in the field of terahertz technology, photonics, micro-processing and micro-fluidics is supported in a cleanroom.</t>
  </si>
  <si>
    <t>https://briumdev.um.si/#/research/equipment</t>
  </si>
  <si>
    <t>P2-0065</t>
  </si>
  <si>
    <t>Dušan Gleich</t>
  </si>
  <si>
    <t>P2-0028</t>
  </si>
  <si>
    <t>Mitja Truntič</t>
  </si>
  <si>
    <t xml:space="preserve">L2-4487 </t>
  </si>
  <si>
    <t>Spektralni analizator z visoko ločljivostjo</t>
  </si>
  <si>
    <t>Optical Spectrum Analyzer</t>
  </si>
  <si>
    <t>Oprema je na razpolago vsem  zainteresiranim raziskovalnim partnerjem, ki se ukvarjajo z omenjenim področjem in so sodelovanje pripravljeni sofinancirati.  Uporaba opreme je omejena na prostore FERI.</t>
  </si>
  <si>
    <t>The equipement is at disposal for potencial research project partners which are ready to cooperate. The use of eqiuipement is limited to the area of FERI in Maribor.</t>
  </si>
  <si>
    <t xml:space="preserve">Optični spektralni analizator AQ6374 omogoča meritev optičnega spektra na širokem področju valovnih dolžin od 350  do 1750 nm z visoko ločljivostjo do 20 pm. </t>
  </si>
  <si>
    <t>The AQ6374 optical spectrum analyzer allows the measurement of the optical spectrum over a broad wavelength range from 350 to 1750 nm with a high resolution  up to 20 pm.</t>
  </si>
  <si>
    <t>Laserski vir z nastavljivo valovno dolžino</t>
  </si>
  <si>
    <t>Tunable laser source</t>
  </si>
  <si>
    <t>Nastavljivi lasersiki vir omogoča nastavljanje valovnih dolžin od 1480 nm  do 1640 nm. Ima optični izhod velike moči +13dBm pri nizki spontani emisiji. Omogoča visoko hitrost skeniranja do 200 nm/s, z visoko ločljivostjo , točnostjo in ponovljivostjo.</t>
  </si>
  <si>
    <t>Tunable laser source allow sweeping between 1480 to 1640 nm. It has high high signal power +13dBm at low spontaneous emission. It allows high real-time tuning speed to 200 nm/s with high resolution, high accuracy and repeatability.</t>
  </si>
  <si>
    <t>Georadar</t>
  </si>
  <si>
    <t>Ground Penetrating Radar</t>
  </si>
  <si>
    <t>Georadar je dostopen vsem  zainteresiranim partnerjem na področju gospodarstva in raziskav, ki so tržno usmerjeni  in pripravljeni financirati uporabo raziskovalne opreme. Oprema je prenosna.</t>
  </si>
  <si>
    <t>Georadar is available to all interested partners in the field of economy and research who are market-oriented and willing to finance the use of research equipment. The equipment is portable.</t>
  </si>
  <si>
    <t>Oprema omogoča brez kontaktno analizo tal pod površjem zemlje, asvalta ali sten. V ta namen imamo na voljo 50 MHz in 500MHz anteno, kar omogoča analizo strukture tal do 20 m pod površjem.</t>
  </si>
  <si>
    <t>The equipment allows without contact analysis of the soil below the surface of the ground, asphalt or walls. For this purpose, we have a 50 MHz and 500MHz antenna, which allows the analysis of the soil structure up to 20 m below the surface.</t>
  </si>
  <si>
    <t>J2-50072</t>
  </si>
  <si>
    <t xml:space="preserve">Osciloskop realnega časa UXR0134A </t>
  </si>
  <si>
    <t>UXR0164A Infiniium UXR-Series Oscilloscope: 16 GHz</t>
  </si>
  <si>
    <t>Osciloskop realnega časa  lahko uporabljajo   zainteresirani partnerji na področju gospodarstva in raziskav, ki so tržno usmerjeni  in pripravljeni financirati uporabo raziskovalne opreme. Oprema ni prenosna zaradi teže osciloskopa in njegove občutljivosti.</t>
  </si>
  <si>
    <t>The real-time oscilloscope can be used by interested business and research partners who are market-oriented and willing to finance the use of research equipment. The equipment is not portable due to the weight of the oscilloscope and its sensitivity.</t>
  </si>
  <si>
    <t xml:space="preserve">Oprema je namenjna opazovanju signalov v realnem času s pasovno šitino do 1 GHz in dosegom 13 GHz. Opremo lahko uporabljamo na vseh področjih, od analize signalov s senzorjev, časovno frekvenčno analizo in opazovanje sprejetih signalov iz različnih naprav. </t>
  </si>
  <si>
    <t>The equipment is dedicated to observing signals in real time with a bandwidth of up to 1 GHz and a reach of 13 GHz. The equipment can be used in all areas, from the analysis of signals from sensors, time-frequency analysis and observation of received signals from various devices.</t>
  </si>
  <si>
    <t>E59911</t>
  </si>
  <si>
    <t>Lidija Fras Zemljič </t>
  </si>
  <si>
    <t>P2-0115</t>
  </si>
  <si>
    <t>Gorazd Štumberger</t>
  </si>
  <si>
    <t>MODULARNI MOČNOSTNI PRETVORNIK</t>
  </si>
  <si>
    <t>MODULAR POWER ELECTRONICS CONVERTER</t>
  </si>
  <si>
    <t xml:space="preserve"> Imperix omogoča hiter razvoj močnostnih pretvornikov različnih topologij in algoritmov vodenja. </t>
  </si>
  <si>
    <t>Imperix system enables fast development of power converters with different topologies and control algorithms.</t>
  </si>
  <si>
    <t>E59928</t>
  </si>
  <si>
    <t>L2-4456</t>
  </si>
  <si>
    <t>J7-3152</t>
  </si>
  <si>
    <t>Martin Petrun</t>
  </si>
  <si>
    <t>Rekonstrukcija in nadgradnja MCVD sistema za izdelavo optičnih vlaken</t>
  </si>
  <si>
    <t>MCVD FIBER OPTIC MANUFACTURING SYSTEM</t>
  </si>
  <si>
    <t xml:space="preserve">MCVD s pomočjo steklopihaške stružnice omogoča izdelavo surovcev za izdelavo silicijevih optičnih vlaken dopiranih z različnimi dopanti. Surovci so lahko premerov do nekaj centimetrov in dolžine do enega metra. </t>
  </si>
  <si>
    <t>MCVD in combination with upgraded lathe is used to produce raw materials for the manufacture of silicon optical fibers doped with various dopants. The preforms can be up to a few centimetres in diameter and up to one metre in length.</t>
  </si>
  <si>
    <t>E60490</t>
  </si>
  <si>
    <t>NOVAFAZ FBG INTERROGATOR (PM)</t>
  </si>
  <si>
    <t xml:space="preserve">Oprema je na razpolago vsem  zainteresiranim raziskovalnim partnerjem, ki se ukvarjajo z omenjenim področjem in so sodelovanje pripravljeni sofinancirati. </t>
  </si>
  <si>
    <t>The equipment is at the disposal of potential research project partners who are ready to cooperate.</t>
  </si>
  <si>
    <t>Oprema je namenjena signalnemu razločevanju optičnih vlakenskih interferometričnih senzorjev. Omogoča simultano branje 4 senzorjev. En izmed kanalov je prirejen za valkna, ki ohranjajo polarizacijo.</t>
  </si>
  <si>
    <t>The equipment is designed for signal interrogation of optical fiber interferometric sensors. It allows simultaneous reading of 4 sensors. One of the channels is adapted for maintaining polarization fibers.</t>
  </si>
  <si>
    <t>E61043</t>
  </si>
  <si>
    <t>0794-007</t>
  </si>
  <si>
    <t>Maja Leitgeb</t>
  </si>
  <si>
    <t>Sistem za izvedbo zaključnih procesov v postopku pridobivanja bioučinkovin</t>
  </si>
  <si>
    <t>The system for downstream performance of the bioactive substances production</t>
  </si>
  <si>
    <t>Za dostop do raziskovalne opreme je potrebno kontaktirati odgovorno osebo za raziskovalno opremo prof. dr. Majo Leitgeb, Univerza v Mariboru, Fakulteta za kemijo in kemijsko tehnologijo, Smetanova 17, 2000 Maribor, Slovenija (kontakt: maja.leitgeb@um.si; tel. št. +38622294462)</t>
  </si>
  <si>
    <t>To access the research equipment, it is necessary to contact the person responsible for the research equipment, Prof. dr. Majo Leitgeb, University of Maribor, Faculty of Chemistry and Chemical Technology, Smetanova 17, 2000 Maribor, Slovenia (contact: maja.leitgeb@um.si; phone number +38622294462)</t>
  </si>
  <si>
    <t>Epsilon 2-4 LSCplus je majhna pilotna enota z močnim hlajenjem in sistemom za odstranjevanje topila, s katerim lahko odstranimo topilo v iz bioloških in organskih snovi, ki bi jih s segrevanjem poškodovali ali inaktivirali, hkrati pa ohranimo njihovo strukturo in sestavo. Z njim lahko v postopku pridobivanja bioaktivnih substanc iz razliičnih materialov v zaključnih procesih ohranimo stabilnost bioaktivnih substanc saj v procesu hidratacije ni prisotnih visokih temperatur, ki lahko negativno vpivajo na stabilnost učinkovih. Prav tako je proces odstranitve topila iz materiala ali produkta pomemben z vidika preprečevanja mikrobne rasti oziroma nastanka biofilma. Pri postopku transporta tekočih materialov v Epsilon 2-4 LSCplus se bo uporabila membranska črpalka. Za analizo aktivnosti bioaktivnih substanc pred nadaljnjim pakiranjem in transportom bioučinkovin za nadaljno uporabo pa je potrebna še nadaljna priprava vzorcev s pomočjo Termomixer-ja in aparature za določevanje protimikrobne aktivnosti.</t>
  </si>
  <si>
    <t>The Epsilon 2-4 LSCplus is a small pilot unit with powerful cooling and a solvent removal system that can remove solvent from biological and organic substances that would be damaged or inactivated by heating, while preserving their structure and composition. With it, in the process of obtaining bioactive substances from various materials, the stability of the bioactive substances can be maintained in the finishing processes, since there are no high temperatures present in the hydration process, which can adversely affect the stability of the active ingredients. Also, the process of removing the solvent from the material or product is important from the point of view of preventing microbial growth or biofilm formation. A diaphragm pump will be used in the process of transporting liquid materials to the Epsilon 2-4 LSCplus. In order to analyze the activity of bioactive substances before further packaging and transport of bioactive substances for further use, further sample preparation is Namembnost opreme in dodatne informacije v angleškem jeziku ARRS Digital Forms https://digitalforms.arrs.si/forms/riropr/21772 2 of 3 04/03/2024, 12:26 Podpisa: in Datum: 4. 03. 2024 Oznaka obrazca: 5txh-31th-la71-vujt-q72c-1wn7-p 15. Struktura lastne cene za uporabo raziskovalne opreme (v EUR/uro) 16. Cena za uporabo raziskovalne opreme za izučenega uporabnika (v EUR/uro) 17. Stroški dela za operaterja (se prištejejo ceni za uporabo za neizučene uporabnike) required with the help of a Termomixer and an apparatus for determining antimicrobial activity.</t>
  </si>
  <si>
    <t xml:space="preserve">43490, 43491, 43492
</t>
  </si>
  <si>
    <t>https://www.fkkt.um.si/raziskovalna-oprema-aris/</t>
  </si>
  <si>
    <t>1.8. Manipulacija vzorcev</t>
  </si>
  <si>
    <t>1.8.1. Manipulacija tekočin</t>
  </si>
  <si>
    <t>P21-036</t>
  </si>
  <si>
    <t xml:space="preserve">Vesna Postružnik           Marko Krainer      Gal Slaček      Robert Palinkaš </t>
  </si>
  <si>
    <t>10          5        10     15</t>
  </si>
  <si>
    <t>L2-4430 </t>
  </si>
  <si>
    <t xml:space="preserve">Maja Leitgeb   Mateja Primožič    Katja Vasić        </t>
  </si>
  <si>
    <t xml:space="preserve">5       10      10  </t>
  </si>
  <si>
    <t>Oprema za identifikacijo in ločevanje bioaktivnih substanc</t>
  </si>
  <si>
    <t>Equipment for identification and separation of bioactive substances</t>
  </si>
  <si>
    <t xml:space="preserve">Oprema za identifikacijo in ločevanje bioaktivnih substanc spada med visokoinovativno analizno opremo s katero je mogoče ločevati, detektirati ter kvalitativno in kavantitativno ovrednotiti prisotnost različnih bioloških komponent v materialih, npr. bioloških substanc. S pridobljeno opremo je mogoče detektirati vsebnost komponent pri različnih valovnih dolžinah in z možnostjo skeniranja, tako v načinu absorbance kot fluorescence. Z dodatkom luminescenčnega modula predstavlja izjemno kombinacijo vrednosti in funkcionalnosti v enem instrumentu. V postopku analize dobljenaga produkta je možna izvedbe analize večih vzorcev hkrati. Uporabnost opreme se izkazuje tudi v primeru študije rastnih krivulj za testne mikrobne kulture. Oprema omogočala tudi detekcijo in karakterizacijo proteinov. </t>
  </si>
  <si>
    <t xml:space="preserve">Equipment for the identification and separation of bioactive substances is a highly innovative analytical equipment that can be used to separate, detect and qualitatively and quantitatively evaluate the presence of various biological components, such as biological substances. It allows the detection of the content of components at different wavelengths and with the possibility of scanning in absorbance and fluorescence modes. With the addition of a luminescence module, it represents an exceptional combination of value and functionality in one instrument. The possibility of performing the analysis of multiple samples simultaneously is enabled. The usefulness of the equipment is also demonstrated in the case of the study of growth curves for test microbial cultures. The equipment also enables the detection and characterization of proteins. </t>
  </si>
  <si>
    <t>43736, 43737, 43738</t>
  </si>
  <si>
    <t>2. Procesna Oprema - Biološka</t>
  </si>
  <si>
    <t>2.5. Karakterizacija</t>
  </si>
  <si>
    <t>2.5.2. UV</t>
  </si>
  <si>
    <t>P22-157</t>
  </si>
  <si>
    <t xml:space="preserve">Mateja Primožič           Robert Palinkaš          Vesna Postružnik      Igor Krmelj </t>
  </si>
  <si>
    <t>5         20       10       10</t>
  </si>
  <si>
    <t xml:space="preserve">Maja Leitgeb   Mateja Primožič    Katja Vasić    </t>
  </si>
  <si>
    <t xml:space="preserve">5          5          5       </t>
  </si>
  <si>
    <t>Institut "Jožef Stefan"</t>
  </si>
  <si>
    <t>Polona Umek</t>
  </si>
  <si>
    <t>ATR-FTIR spektrometer</t>
  </si>
  <si>
    <t xml:space="preserve">ATR-FTIR spektrometer (Attenuated Total Reflection Fourier Transform Infrared Spectrometer) </t>
  </si>
  <si>
    <t>Oprema je dostopna za zunanje uporabnike. Kontaktni osebi sta polona.umek@ijs.si in zoran.arsov@ijs.si</t>
  </si>
  <si>
    <t>Equipment is available for external users. Contact pearsons are polona.umek@ijs.si and zoran.arsov@ijs.si</t>
  </si>
  <si>
    <t>Oprema je namenjena snemanju IR spektrov v FAR in MID IR področju snovi v trdnem stanju in vodnih raztopinah.</t>
  </si>
  <si>
    <t>The equipment is intended for the recording of IR spectra in the FAR and MID IR regions for solid-state materials and aqueous solutions.</t>
  </si>
  <si>
    <t>49240 50421</t>
  </si>
  <si>
    <t>https://www.ijs.si/ijsw/Znotraj%20hi%C5%A1e/Desno?action=AttachFile&amp;do=get&amp;target=ARIS_Evidenca_opreme_2024.xlsx</t>
  </si>
  <si>
    <t>P1-0135</t>
  </si>
  <si>
    <t>Vladimir Cindro</t>
  </si>
  <si>
    <t>Avtomatski ožičevalnik elektronskih vezij z mikroskopom</t>
  </si>
  <si>
    <t>Automatic Al wire bonder with rotating head</t>
  </si>
  <si>
    <t>Kontaktna oseba. Vladimir Cindro, tel 4773726</t>
  </si>
  <si>
    <t>Contact person: Vladimir Cindro, phone no. +3861 4773726</t>
  </si>
  <si>
    <t xml:space="preserve">Povezovanje elektronskih vezij z Al žico debeline 20-30 mikronov, presledki večji od 80 mikronov </t>
  </si>
  <si>
    <t xml:space="preserve">Wire bonding with 20-30 micron Al wire. Minimum pitch 80 microns. </t>
  </si>
  <si>
    <t>50155 50165</t>
  </si>
  <si>
    <t>Barbara Malič</t>
  </si>
  <si>
    <t>Diferenčni dinamični kalorimeter (temperaturno območje: - 180ºC do + 700ºC)</t>
  </si>
  <si>
    <t>Differential Scanning Calorimeter (temperature range  - 180ºC do + 700ºC)</t>
  </si>
  <si>
    <t xml:space="preserve">Diferenčni dinamični kalorimeter je dostopen za termične analize različnih trdnih in tekočih vzorcev. Pomembno je, da so vzorci v izbranem temperaturnem območju analize obstojni, oziroma, da razpadajo brez ljudem, aparaturi in okolju nevarnih  produktov. Cena analiz je odvisna predvsem od izbranega temperaturnega programa, torej temperaturnega območja, hitrosti segrevanja in/ali ohlajanja, dolžine izotermnih segmentov  in atmosfere. </t>
  </si>
  <si>
    <t xml:space="preserve">Differential scanning calorimeter is suitablle for thermal analyses of different solid and liquid samples. The samples should be stable in the selected temperature range of the analysis, or the evolved products of decomposition should not be harmful for staff, equipment and environment. The cost of the analyses depends mainly on the selected temperature programme, that is the temperature range, heating/cooling rate, duration of isothermal segments and atmosphere. </t>
  </si>
  <si>
    <t>Diferenčni dinamični kalorimeter (DSC) je aparatura, s katero določamo entalpijske spremembe in temperature prehodov, ki so posledica različnih kemijskih ali fizikalnih procesov (kemijske reakcije, fazne premene,...) med segrevanjem in/ali ohlajanjem vzorcev po izbranem temperaturnem programu in v izbrani atmosferi. Metoda je primerna za analizo trdnih in tekočih vzorcev z masami od nekaj mg do nekaj 10 mg v temperaturnem območju od -180ºC do + 700ºC.</t>
  </si>
  <si>
    <t>Differential scanning calorimeter (DSC) is research equipment for determination of enthalpy changes and transition temperatures in
solids and liquid samples due to chemical and physical processes (chemical reactions, phase transitions,...) under controlled
temperature change in a controlled atmosphere. The method is suitable for analysis of solid and liquid samples with masses of a few mg to a few 10 mg in the temperature range between  -180ºC to + 700ºC.</t>
  </si>
  <si>
    <t>J2-1227</t>
  </si>
  <si>
    <t>L2-2343</t>
  </si>
  <si>
    <t>Janez Holc</t>
  </si>
  <si>
    <t>P2-0001</t>
  </si>
  <si>
    <t>DOC. DR. GREGOR DOLANC</t>
  </si>
  <si>
    <t>Eksperimentalni energetski sistem s PEM gorivno celico</t>
  </si>
  <si>
    <t xml:space="preserve">Experimental power system based on PEM fuel cells </t>
  </si>
  <si>
    <t>Opremo je možno uporabljati po predhodnem dogovoru s potencialnim uporabnikom in lastnikom opreme. Pogoje, trajanje in način uporabe se določi s pogodbo.</t>
  </si>
  <si>
    <t>The equipment can be exploited upon precedent agreement between the potential user and the owner. The conditions, duration and modes of the equipment exploitation are to be defined with a contract.</t>
  </si>
  <si>
    <t xml:space="preserve">Eksperimentalni sistem sestavlja 1kW PEM gorivne celice, viri vodika, hranilnik vodika, elektronsko breme in kontrolni sistem za nadzor in vodenje. Sistem je namenjen testiranju različnih podsklopov, ki se uporabljajo pri gradnji sistemov, ki kot energetski vir uporabljajo PEM gorivne celice. </t>
  </si>
  <si>
    <t>The experimental system consists of 1kW PEM fuel cells generator setup, various hydrogen sources, hydrogen storage, elecronic load and computer system for monitoring and control. The system is used for testing of various devices and subsystems that are used in the design of different PEM fuel cells based systems.</t>
  </si>
  <si>
    <t>45812, 46080, 46025, 46023,46022,45438, 45939,46780</t>
  </si>
  <si>
    <t xml:space="preserve">Razvoj demonstracijskega prototipa kogeneracije na osnovi gorivnih celic za vojaške namene </t>
  </si>
  <si>
    <t xml:space="preserve">Keramični procesor za razklop goriva in čiščenje izhodnih plinov </t>
  </si>
  <si>
    <t>P2-0076</t>
  </si>
  <si>
    <t>PROF. DR. ALEŠ UDE</t>
  </si>
  <si>
    <t>Humanoidni robot</t>
  </si>
  <si>
    <t>Humanoid robot</t>
  </si>
  <si>
    <t xml:space="preserve">Humanoidnega robota zaradi kompleksnosti upravljanja in s tem povezane nevarnosti poškodb opreme ne posojamo. Po predhodnem dogovoru se lahko pri nas izvajajo eksperimenti, ki jih sami pripravimo. Pri tem zaračunamo ceno ure po ceniku IJS </t>
  </si>
  <si>
    <t>The robot can be hired for experimental work providing that the experiments are prepared and executed by our personnel.  We charge according to the JSI personnel price list.</t>
  </si>
  <si>
    <t>Imitacija človeškega gibanja in akcij. Robot ima 28 prostostnih stopenj,  je visok 63 cm in težek 8,8 Kg</t>
  </si>
  <si>
    <t xml:space="preserve">The humanoid robot imitates human motion and can perform actions in simmilar way as humans. It has 28 DOF. The height of the robot is 63cm and the weight is 8,8 kg, The robot is equipped with vision system, force sensors and audio system. </t>
  </si>
  <si>
    <t>45460,45740, 45741, 45739, 46077, 45747, 45748</t>
  </si>
  <si>
    <t>Jadran Lenarčič</t>
  </si>
  <si>
    <t>Primož Pelicon</t>
  </si>
  <si>
    <t>Ionski izvor velike svetlosti</t>
  </si>
  <si>
    <t>High-brightness ion source</t>
  </si>
  <si>
    <t xml:space="preserve">Oprema je dostopna  akademskim institucijam in gospodarskim družbam (primoz.pelicon@ijs.si), kot tudi raziskovalcem in industriji iz evropskega raziskovalnega prostora (EU FP7 SPIRIT, www.spirit-ion.eu). </t>
  </si>
  <si>
    <t xml:space="preserve">Equipment is accesible for all academic institutions and companies (primoz.pelicon@ijs.si), as well as to the european researchers and industry in the frame of 7th FPEU project "SPIRIT" (www.spirit-ion.eu). </t>
  </si>
  <si>
    <t>Oprema je namenjena tvorbi visokoenergijskega fokusiranega protonskega žarka za določanje elementnih porazdelitev v bioloških in geoloških vzorcih in za mikroobdelavo.</t>
  </si>
  <si>
    <t>The equipment is dedicated to the formation of high-energy focused proton beams for elemental mapping of biological tissue, geological samples and micromachining.</t>
  </si>
  <si>
    <t>P1-0102</t>
  </si>
  <si>
    <t>Simon Širca</t>
  </si>
  <si>
    <t>Gaberščik Alenka</t>
  </si>
  <si>
    <t>P1-0143</t>
  </si>
  <si>
    <t>Milena Horvat</t>
  </si>
  <si>
    <t>IsoPrime MultiFlow Bio</t>
  </si>
  <si>
    <t>Equilibration unit for oxygen and hydrogen isotope analyses in water</t>
  </si>
  <si>
    <t>Po dogovoru; materialni stroški + ure operaterja</t>
  </si>
  <si>
    <t>upon agreement; material  + personnel costs</t>
  </si>
  <si>
    <t>Ekvilibracija vode oz. vodnih raztopin s CO2 ali H2 za analizo izotopske sestave O in H</t>
  </si>
  <si>
    <t>Equilibration of water and water solution with CO2 or H2 for stable isotope analysis of O and H</t>
  </si>
  <si>
    <t>J1-9498</t>
  </si>
  <si>
    <t>Sonja Lojen</t>
  </si>
  <si>
    <t>V4-0539</t>
  </si>
  <si>
    <t>Matjaž Čater</t>
  </si>
  <si>
    <t>J2-1433</t>
  </si>
  <si>
    <t>Jožef Pezdič</t>
  </si>
  <si>
    <t>P2-0037</t>
  </si>
  <si>
    <t>Borka Jerman Blažič</t>
  </si>
  <si>
    <t>Laboratorij za antropocentrične študije in računalniško forenziko</t>
  </si>
  <si>
    <t xml:space="preserve">Laboratory for anthropocentric studies and computer forensics </t>
  </si>
  <si>
    <t>Ni na razpolago</t>
  </si>
  <si>
    <t>Not for public use</t>
  </si>
  <si>
    <t>Evalvacija uporabnosti programske opreme</t>
  </si>
  <si>
    <t>Usability evaluation software</t>
  </si>
  <si>
    <t>46474,46478,46033,45549,45555,45550,46072,46061,46062,46064,46055,46056,56057,46058,460589,46473,46053,46015</t>
  </si>
  <si>
    <t>Borka Džonova Jerman B.</t>
  </si>
  <si>
    <t>DOC. DR. ERIK ZUPANIČ</t>
  </si>
  <si>
    <t>Laserska pinceta</t>
  </si>
  <si>
    <t>Laser tweezers</t>
  </si>
  <si>
    <t>Možnost meritev po ceniku IJS, možnost brezplačne uporabe v primeru izvajanja skupnih RR projektov. Dodatni podatki o skrbnikih opreme na razpolago na RO</t>
  </si>
  <si>
    <t>Posibility of measurements according to the IJS price-list, possibility for free usage in case of joined projects</t>
  </si>
  <si>
    <t>Sistem omogočija manipulacijo mikronskih in submikronskih delcev v mehki snovi, npr. koloidov trdnih delcev v tekočih kristalih</t>
  </si>
  <si>
    <t>The system provides for manipulation of micro- and submicro-sized particles in soft matter, in particular colloids of solid particles and liquid crystals.</t>
  </si>
  <si>
    <t>44433, 45528,46085,46017,46079,45830,46555,46464</t>
  </si>
  <si>
    <t>P2-0082</t>
  </si>
  <si>
    <t>PROF. DR. MIHA ČEKADA</t>
  </si>
  <si>
    <t>Magnetronska izvira in napajalniki za vgradnjo v napravo za nanašanje niozkotemperaturnih prevlek</t>
  </si>
  <si>
    <t>Magnetron sources and power supply for deposition of low temperature hard coatings</t>
  </si>
  <si>
    <t>Depozicija 3 µm debele trde prevleke na podlage, ki zasedajo volumen 400 mm v premeru in 400 mm v višino se oblikuje po dogovoru (cena vključuje izrabo tarč, porabo električne energije in delovnih plinov, mehansko predpripravo in čiščenje podlag, saržiranje, delo dveh operaterjev). Postopek nanašanja 3 µm debele prevleke traja okrog 8ur.</t>
  </si>
  <si>
    <t>Deposition of 3µm thick hard coating on substrates which occupy the usable volume 400 mm in diameter and 400 mm in height cost app. 600 € (the cost include the  target, gases and energy consumption, mechanical preatreatment and cleaning of substrates, loading, fixturing, personnel cost). Total time needed for one batch is app. 8 hour.</t>
  </si>
  <si>
    <t>Nanos trdih PVD prevlek pri temperaturi pod 200 °C z pulznim magnetronskim naprševanjem.</t>
  </si>
  <si>
    <t>Deposition of low temperature hard coatings by pulsed magnetron sputtering at temperature bellow 200 °C.</t>
  </si>
  <si>
    <t>L2-9189</t>
  </si>
  <si>
    <t>Darinka Kek Merl</t>
  </si>
  <si>
    <t>L2-0858</t>
  </si>
  <si>
    <t>Tomaž Gyergyek</t>
  </si>
  <si>
    <t>L2-2100</t>
  </si>
  <si>
    <t>Peter Panjan</t>
  </si>
  <si>
    <t>P1-0045</t>
  </si>
  <si>
    <t>MAG. TINE OBLAK</t>
  </si>
  <si>
    <t>Masni spektrometer</t>
  </si>
  <si>
    <t>Mass spectrometer</t>
  </si>
  <si>
    <t>Čas dostopa do opreme vsak delovni dan od 8:00 do 16:00 po predhodnem dogovoru s skrbnikom. Kontakt preko el. Pošte na naslovu adolf.jesih@ijs.si</t>
  </si>
  <si>
    <t>Acces is posible every working day from 8:00 to 16:00 after agreement on terms of use. Contact  on email adolf.jesih@ijs.si</t>
  </si>
  <si>
    <t>Oprema je montirana na vakuumski sistem in je namenjena karakterizaciji in identifikaciji plinskih komponent v plazmi in analizi plinskih komponent mešanic plinov.</t>
  </si>
  <si>
    <t>The equipment is connected to a vacuum system and is devoted to the characterization and identification of gaseous components in plasma as well as to the analysis of gas mixtures.</t>
  </si>
  <si>
    <t>Marko Fonović</t>
  </si>
  <si>
    <t>Masni spektrometer LTQ Orbitrap XL ETD</t>
  </si>
  <si>
    <t>Mass Spectrometer LTQ Orbitrap XL ETD</t>
  </si>
  <si>
    <t xml:space="preserve">Oprema je dostopna vsem akademskim institucijam in gospodarskim družbam, bodisi proti plačilu, ki krije stroške analize ali pa skozi sodelavo. Stranka lahko direktno kontaktira osebo odgovorno za opremo, od katere dobi navodila za pripravo vzorca. Odgovorna oseba se po opravljeni analizi s stranko tudi pogovori o dobljenih rezultatih.  </t>
  </si>
  <si>
    <t>Equipment is accesible for all academic institutions and companies through direct collaborations or payment which covers the cost of analysis. Clients can directly contact the person in charge if the instrument, who instructs them regarding the sample preparation procedures and after the analysis he also discusses the results with them.</t>
  </si>
  <si>
    <t xml:space="preserve">Oprema se uporablja za kvantitativno in kvalitativno analizo proteiniv v kompleksnih bioloških vzorcih. </t>
  </si>
  <si>
    <t xml:space="preserve">Equipment is used for quantitative and qualitative analysis of proteins in complex biological samples. </t>
  </si>
  <si>
    <t>Janez Kovač</t>
  </si>
  <si>
    <t>Masni spektrometer sekundarnih ionov SIMS</t>
  </si>
  <si>
    <t>Time of flight secondary ion mass spectrometer TOF SIMS</t>
  </si>
  <si>
    <t>Uporaba je možna za zunanje uporabnike po predhodnem dogovoru. Kontaktirati dr. Janeza Kovača (janez.kovac@ijs.si, 01 477 3403)</t>
  </si>
  <si>
    <t>Application for external users is possible, contact person dr. Janez Kovač (janez.kovac@ijs.si, 01 477 3403)</t>
  </si>
  <si>
    <t>TOF–SIMS spektrometer na osnovi masne spektroskopije molekul s površine omogoča precizno analizo elemntne sestave in molekularne strukture površin, tankih plasti in faznih mej organskih in anorganskih trdih materialov, kot so: polimeri, biomateriali, polprevodniki, prevleke, barve, kovine, keramika, steklo, zdravila... Masna ločljivost instrumenta je okoli 10.000, lateralno ločljivostjo je okoli 100 nm in analizna globina 2-3 monoplasti.</t>
  </si>
  <si>
    <t>TOF-SIMS spectrometer provides detailed elemental and molecular information about surfaces, thin layers and interfaces of organic and inorganic materials like polymers, biomaterials, semiconductors, coatings, paint, metals, ceramics, glass, pharmaceuticals...Mass resolution is about 10.000, lateral resolution is 100 nm and analysed depth is 2-3 monolayers.</t>
  </si>
  <si>
    <t>PROF. DR. JANEZ ŠČANČAR</t>
  </si>
  <si>
    <t>Masni spektrometer z induktivno sklopljeno plazmo ICP-MS</t>
  </si>
  <si>
    <t>Inductively coupled plasma mass spectrometer ICP-MS</t>
  </si>
  <si>
    <t>Dostop dovoljen po predhodnem dogovoru. Kontaktna oseba je izr.prof.dr. Radmila Milačič e-mail:radmila.milacic@ijs.si, Tel: +3861 4773560</t>
  </si>
  <si>
    <t>Access is allowed after privious agreement. The contact person is Assoc.prof.dr.  Radmila Milačič e-mail:radmila.milacic@ijs.si, Tel: +3861 4773560</t>
  </si>
  <si>
    <t>Določanje celotnih koncentracij elementov in njihovih kemijskih zvrsti v vzorcih iz okolja in v bioloških vzorcih.</t>
  </si>
  <si>
    <t>Determination of totel element concentration and their species in the environmental and biological samples.</t>
  </si>
  <si>
    <t>JOŽKO FIŠER</t>
  </si>
  <si>
    <t xml:space="preserve">Merilnik mikrotrdote </t>
  </si>
  <si>
    <t>Microhardness tester</t>
  </si>
  <si>
    <t>Zunanjim uporabnikom zaračunavamo delo operaterja (28.2 €/uro)</t>
  </si>
  <si>
    <t>Only operator cost is charged (28,2 €/h)</t>
  </si>
  <si>
    <t>Merjenje mikrotrdote  in modula indentacije z metodo odtiskovanja z diamantno konico. Obtežitev konice je od 40 mg do 100 g.</t>
  </si>
  <si>
    <t>Microhardness in indentation modul measurements using a diamond tip. The load range is from 40 mg to 100 g.</t>
  </si>
  <si>
    <t>L2-0388</t>
  </si>
  <si>
    <t>Jože Flašker</t>
  </si>
  <si>
    <t>PROF. DR. UROŠ PETROVIČ</t>
  </si>
  <si>
    <t>Mikro LC sistem za zbiranje in nanašanje frakcij</t>
  </si>
  <si>
    <t>Micro LC system for collection and application of fraction</t>
  </si>
  <si>
    <t>According to agreement</t>
  </si>
  <si>
    <t>Sistem za tekočinsko kromatorgrafijo, namenjen separaciji bioloških molekul na osnovi razlik molekul po masi, električnem naboju, biološki afiniteti in adsorbcijskih lastnostih pri višjem tlaku (FPLC/HPLC). Fotometrična detekcija, avtomatsko zbiranje frakcij</t>
  </si>
  <si>
    <t>Liquid chromatography system for separation of biological molecules on the basis of their difference in molecular mass, electric charge, biological affinity and adsorption characteristics at higher pressure (FPLC/HPLC). Photometric detection, automatic fraction collexction</t>
  </si>
  <si>
    <t xml:space="preserve">
48324,46879,46853,47552,47553,47428,46659,48203,47586,47712,46285,48112 </t>
  </si>
  <si>
    <t>J3-0389</t>
  </si>
  <si>
    <t>Igor Križaj</t>
  </si>
  <si>
    <t>J3-0386</t>
  </si>
  <si>
    <t>Jože Pungerčar</t>
  </si>
  <si>
    <t>J7-2230</t>
  </si>
  <si>
    <t>Marija Nika Lovšin</t>
  </si>
  <si>
    <t>DOC. DR. MATEJ ANDREJ KOMELJ</t>
  </si>
  <si>
    <t>Mikroskop na atomsko silo</t>
  </si>
  <si>
    <t>Atomic Force Microscope</t>
  </si>
  <si>
    <t>Opremo uporabljajo šolani operaterji, ki lahko analize izvajajo tudi za druge raziskovalne organizacije. Cena je odvisna od zahtevnosti analiz.</t>
  </si>
  <si>
    <t>Specific training is required to operate the equipment. Trained operaters can perform analyses for users from other research institutions. Price is dependent on a complexity of analyses.</t>
  </si>
  <si>
    <t>Oprema je namenjena za merjenje lokalnih lastnosti materialov,  kot sta morfologija ali magnetno polje, s pomočjo sonde, ki se nahaja zelo blizu površine. Omogoča  kvalitativno in kvantitativno analizo.</t>
  </si>
  <si>
    <t xml:space="preserve">Dedicated for measurements of local magnetic fields and morphology by applying a probe very close to the investigated surface. Qualitative and quantitavie types of analysis are possible. </t>
  </si>
  <si>
    <t>J2-6705</t>
  </si>
  <si>
    <t>Miran Čeh</t>
  </si>
  <si>
    <t>J2-7432</t>
  </si>
  <si>
    <t>Aleksander Rečnik</t>
  </si>
  <si>
    <t>J2-7133</t>
  </si>
  <si>
    <t>Johannes Teun Van Elteren</t>
  </si>
  <si>
    <t>DR. DARJA MAZEJ</t>
  </si>
  <si>
    <t>Mikrovalovni sistem za razklope in ekstrakcije</t>
  </si>
  <si>
    <t>Advanced Microwave Digestion System ETHOS 1</t>
  </si>
  <si>
    <t>Upon agreement; material  + personnel costs</t>
  </si>
  <si>
    <t>Mikrovalovni sistem je namenjen za razkroj in ekstrakcije večjega števila tako anorganskih kot organskih vzorcev.</t>
  </si>
  <si>
    <t>Microwave system is suitable for the digestion and extraction of inorganic and organic sampples</t>
  </si>
  <si>
    <t>PR-00438</t>
  </si>
  <si>
    <t>Igor Muševič</t>
  </si>
  <si>
    <t>Nadgradnja dvobarvne laserske pincete</t>
  </si>
  <si>
    <t>Two-color laser tweezers</t>
  </si>
  <si>
    <t>Kontaktirati prof. I.Muševiča, igor.musevic@ijs.si. Potrebno je opraviti plačljivo usposabljanje za samostojno upravljanje s pinceto.</t>
  </si>
  <si>
    <t>Contact Prof. I.Musevic for details, igor.musevic@ijs.si. A payable course is obligatory if you want to use the equipment by yourself.</t>
  </si>
  <si>
    <t>Uporaba za optično manipuliranje koloidnih delcev.</t>
  </si>
  <si>
    <t>For optical manipulation of colloids.</t>
  </si>
  <si>
    <t xml:space="preserve">46464 01-04, 49085.50427 </t>
  </si>
  <si>
    <t>Andrej Filipčič</t>
  </si>
  <si>
    <t>Nadgradnja grid vozlišča SiGNET</t>
  </si>
  <si>
    <t>Upgrade of SiGNET grid center</t>
  </si>
  <si>
    <t>Oprema je vključena v grid vozlišče SIGNET in dostopna preko infrastrukture EGI/NGI. Uporaba je omogočena z uporabo vmesne programske opreme gLite in ARC.</t>
  </si>
  <si>
    <t>The equipment is integrated into SiGNET grid site and provides the access through  EGI/NGI infrastructure. The access is provided by using the gLite and ARC grid middleware.</t>
  </si>
  <si>
    <t>Oprema je namenjena izvajanju računskih nalog in shranjevanju podatkov pri mednarodnih eksperimentih ATLAS, Pierre Auger in Belle. Po dogovoru je na voljo tudi slovenskim raziskovalnim in akademskim ustanovam.</t>
  </si>
  <si>
    <t>The purpose of the equipment is to provide the computing and storage resources to international experiments ATLAS, Pierre Auger and Belle. The access is also provided to slovenian research and academic institutions.</t>
  </si>
  <si>
    <t xml:space="preserve">49932-49951 </t>
  </si>
  <si>
    <t>PROF. DR. PETER KRIŽAN</t>
  </si>
  <si>
    <t>Nadgradnja identifikacije delcev v detektorju Belle</t>
  </si>
  <si>
    <t>Belle particle identification detector upgrade</t>
  </si>
  <si>
    <t>Ni dostopna</t>
  </si>
  <si>
    <t>None</t>
  </si>
  <si>
    <t>Oprema vgrajena v detektor Belle v KEK, Tsukuba, Japonska</t>
  </si>
  <si>
    <t>Part of the Belle detector at KEK in Tsukuba, Japan</t>
  </si>
  <si>
    <t>OS25616</t>
  </si>
  <si>
    <t>Naprava za funkcionalizacijo površin novih materialov</t>
  </si>
  <si>
    <t>Instrument for functionalization of surfaces of modern materials</t>
  </si>
  <si>
    <t>Uporaba je možna za zunanje uporabnike. Kontaktirati dr. Janeza Kovača.</t>
  </si>
  <si>
    <t>Application for external users is possible, contact person dr. Janez Kovač</t>
  </si>
  <si>
    <t>Naprava omogoča pripravo tankih večkomponentnih anorganskih in organskih plasti z naparevanjem v vakuumu z namenom študija osnovnih procesov med rastjo tankih plasti in interakcijo s podlago, kakor tudi funkcionalizacijo površin. Omogočena je toplotna obdelava tankih plasti, obdelava z ionskimi curki in funkcionalizacija površin s plazmo. Naprava je direktno povezana z XPS spektrometrom za karakterizacijo obdelanih površin in nanesenih tankih plasti brez izpostave zračni atmosferi.</t>
  </si>
  <si>
    <t>Instrument can be used for preparation of thin, multicomponent inorganic and organic films as well as for functionalization of solid surfaces. It is possible to perform heat treatment, ion bombardment and plasma functionalization of surfaces. Instrument is directly connected with XPS spectrometer for characterization of treated surfaces and deposited films without exposure to air atmosphere.</t>
  </si>
  <si>
    <t>P2-0103</t>
  </si>
  <si>
    <t>prof. dr. Sašo Džeroski</t>
  </si>
  <si>
    <t>Oprema za analitiko podatkov in tekstov</t>
  </si>
  <si>
    <t>Data and text analytics equipment</t>
  </si>
  <si>
    <t>Po predhodnem dogovoru z dr. Igorjem Mozetičem je možen dostop do opreme (igor.mozetic@ijs.si)</t>
  </si>
  <si>
    <t>Acces for equipment is possible by arrangement with Dr. Igor Mozetič (email: igor.mozetic@ijs.si)</t>
  </si>
  <si>
    <t>Oprema služi raziskovalnem delu, ki obsega razvoj in testiranje novih metod za analiziranje velikih količin podatkov in tekstov in njihovega spreminjanja skozi čas</t>
  </si>
  <si>
    <t>The equipment serves the research work, which includes the development and testing of new methods for analyzing large amounts of data, texts and their variations over time</t>
  </si>
  <si>
    <t xml:space="preserve">50696,50563,50590,50591 </t>
  </si>
  <si>
    <t>PROF. DR. JANKO KOS</t>
  </si>
  <si>
    <t>Oprema za visokozmogljivostno subcelularno vizualizacijo</t>
  </si>
  <si>
    <t>Equipment for high-performance subcellular visualization</t>
  </si>
  <si>
    <t>Za delo na sistemu za visokozmogljivostno subcelularno vizualizacijo se je potrebno predhodno najaviti in dogovoriti pri doc. dr. Toniju Petanu (01 477 3713).</t>
  </si>
  <si>
    <t>To work on the high-performance subcellular visualization system previous appointment at Assist. Prof. Dr. Toni Petan (01 477 3713) is obligatory.</t>
  </si>
  <si>
    <t>Oprema je namenjena visokozmogljivostni subcelularni vizualizaciji fluorescenčno označenih molekul.</t>
  </si>
  <si>
    <t>The equipment is devoted to the high-performance subcellular visualization of fluorescently labelled molecules.</t>
  </si>
  <si>
    <t xml:space="preserve">53794,50284,51173, 50930, 50929, 50932, 50723, 50689, 46931, 50281 </t>
  </si>
  <si>
    <t>Oprema za zajemanja in semantično analizo multimedijskih podatkov</t>
  </si>
  <si>
    <t>Equipment for recording and semantic analysis of multimedia data</t>
  </si>
  <si>
    <t>Storitve delno ali v celoti producirane, ali delujoče na opremi iz paketa so prosto dosegljive preko http://www.videolectures.net (video predavanja), http://isambard.ijs.si/triplet/semgraph/ (avtomatska analiza in izdelava povzetkov dokumentov), http://historyviz.ijs.si (predstavitev zgodovinskega pogleda na osebe in dogodke opisane v wikipedia.com)</t>
  </si>
  <si>
    <t>Services partialy or completely produced or running on the equipment can be acessed on http://www.videolectures.net (video lectures), http://isambard.ijs.si/triplet/semgraph/ ( automatic analysis and summarization of documents), http://historyviz.ijs.si (different entities from wikipedia data described and put in historical perspective)</t>
  </si>
  <si>
    <t>Zajemanje, shranjevanje, obdelava in semantični analiza velikih količin podatkov. Poudarek je na multimedijskih vsebinah (analiza slik in videa), tekstovnih in spletnih vsebinah in zbirkah strukturiranih podatkov.</t>
  </si>
  <si>
    <t>Recording, storage, processing and semantic analysis of large amounts of data. The focus is on multimedia content (image and video analysis), text and web content and structured data collections.</t>
  </si>
  <si>
    <t xml:space="preserve">45525
45813
45814
46012
46817
45874
45874  01
47093
46815
46956
46955
47204
47144
47262
47263
47495
48017
48018
48019
48027
48034
47797 XIII_206
</t>
  </si>
  <si>
    <t xml:space="preserve">VoiceTRAN II M2-0132 </t>
  </si>
  <si>
    <t xml:space="preserve">IQ FP6-516169 </t>
  </si>
  <si>
    <t>medinet+</t>
  </si>
  <si>
    <t>Ester Heath</t>
  </si>
  <si>
    <t>Plinski kromatograf z masnoselektivnim detektorjem MS/MS načinom delovanja</t>
  </si>
  <si>
    <t>Gas Chromatograph with mass selective detection in MS/MS mode</t>
  </si>
  <si>
    <t>Po predhodni najavi dr. ester Heath (ester.heath@ijs.si, 01 477 3584)</t>
  </si>
  <si>
    <t>According to arrangement with dr. Ester Heath (ester.heath@ijs.si, +386 1 477 3584)</t>
  </si>
  <si>
    <t>Analiza organskih onesnažil v okoljskih vzorcih</t>
  </si>
  <si>
    <t>Analysis of organic pollutants in environmental smaples</t>
  </si>
  <si>
    <t>Posodobitev profilometra</t>
  </si>
  <si>
    <t>Upgrade of stylus profilometer</t>
  </si>
  <si>
    <t>only operator cost is charged (28,2 €/h)</t>
  </si>
  <si>
    <t>Analiza topografije površine podlag pred in po nanosu prevlek. Merjenje debeline tankih plasti.</t>
  </si>
  <si>
    <t>Study of substrate topography before and after deposition. Thin film thickness measurement.</t>
  </si>
  <si>
    <t>L2-2150</t>
  </si>
  <si>
    <t>Marta Klanjšek-Gunde</t>
  </si>
  <si>
    <t>P2-0209</t>
  </si>
  <si>
    <t>DR. BOJAN HITI</t>
  </si>
  <si>
    <t>Računalniška oprema za raziskave ambientalne inteligence</t>
  </si>
  <si>
    <t>Computer equipment for research in ambient intelligence</t>
  </si>
  <si>
    <t>Oprema je dostopna po predhodnem dogovoru. Kontakt preko e-pošte na naslovu matjaz.gams@ijs.si</t>
  </si>
  <si>
    <t>Equipment is available on demand. Please contact matjaz.gams@ijs.si</t>
  </si>
  <si>
    <t>Oprema je namenjena zajemanju lokacije, orientacije in pospeškov nosljivih značk z namenom rekonstrukcije človeške poze. Na voljo so tudi procesni strežniki za procesiranje zajetih podatkov.</t>
  </si>
  <si>
    <t>Equipment is used for acquireing location, orientation and acceleration of wearable tags with aim to recunstruct persons gait. Servers for processing acuired data are also available.</t>
  </si>
  <si>
    <t xml:space="preserve">50043,49705,51514-19,51584-89,49881 </t>
  </si>
  <si>
    <t>PR-03610</t>
  </si>
  <si>
    <t>Mitja Luštrek</t>
  </si>
  <si>
    <t>PR-04275</t>
  </si>
  <si>
    <t>Domen Marinčič</t>
  </si>
  <si>
    <t>PR-02778</t>
  </si>
  <si>
    <t>Aleš Tavčar</t>
  </si>
  <si>
    <t>P2-0026</t>
  </si>
  <si>
    <t>ZORAN PETRIČ, UNIV.DIPL.FIZ.</t>
  </si>
  <si>
    <t>Računska računalniška gruča</t>
  </si>
  <si>
    <t>High Performance Compute Cluster Mangrt</t>
  </si>
  <si>
    <t>Proste kapacitete so na voljo ostalim odsekom Instituta Jožef Stefan. Prošnja za dostop do prostih kapacitet se pošlje na naslov Dr. Igor Simonovski, Odsek za reaktorsko tehniko, ali na elektronski naslov Igor.Simonovski@ijs.si. Prošnja naj navede število potrebnih vozlišč oz. procesorjev, spomina in prostega diska ter predviden čas uporabe. Cena uporabe enega vozlišča z dvema Intel Xeon 5160 procesorjema in 8GB spomina je 10€ za uro uporabe (brez DDV-ja). Dostop do gruče je omogočen preko SSH povezave.</t>
  </si>
  <si>
    <t>Free capacities are available to other Jožef Stefan Institute departments. The request should be addressed to  Dr. Igor Simonovski, Reactor Engineering Division, Jožef Stefan Institute, Jamova cesta 39, Ljubljana or to e-mail address Igor.Simonovski@ijs.si. The request should state the number of required compute nodes and/or processors, memory, disk space and estimated time of usage. 10€ per hour (without VAT) is charged for one compute node with 2 Intel Xeon 5160 processors and 8 GB of memory. SSH connection is used for connecting to the cluster.</t>
  </si>
  <si>
    <t>Računalniška gruča za izvajanje znanstvenih simulacij. Nadzorno vozlišče ter 18 računskih vozlišč, dva dvo- oz. štiri-jedrna Intel Xeon procesorja na vozlišče, 3GHz, od 8 do 32GB spomina na vozlišče. Gigabitna povezava med vozlišči. 64-bitni Red Hat Enterprise Linux 4 WS, Update 4. Torque čakalni sistem.</t>
  </si>
  <si>
    <t>High performance compute cluster for performing scientific simulations. Master and 18 compute nodes, two dual- and quad-core Intel Xeon processors per node, 3GHz, from 8 to 32GB of memory per node. Gigabit interconnect. 64-bit Red Hat Enterprise Linux 4 WS, Update 4. Torque queuing system.</t>
  </si>
  <si>
    <t>PR-01857</t>
  </si>
  <si>
    <t>PR-02538</t>
  </si>
  <si>
    <t>J2-9168</t>
  </si>
  <si>
    <t>Igor Simonovski</t>
  </si>
  <si>
    <t>PROF. DR. LEON CIZELJ</t>
  </si>
  <si>
    <t>Cluster</t>
  </si>
  <si>
    <t>Računalniška gruča je ob oddobritvi vodij odsekov R4 ali F8, oz. mentorjev z obeh odsekov, dostopna vsem raziskovalcem in študentom omenjenih odsekov.</t>
  </si>
  <si>
    <t>Cluster is available to all members and students of  R4 and F8 departments after approval of department heads or senior researchers.</t>
  </si>
  <si>
    <t>Oprema se uporablja za simulacije na področjih računalniške fizike (predvsem Monte-Carlo simulacije), jedrske termohidravlike (simulacije v mehaniki tekočin, prenosu toplote in snovi z metodami končnih razlik, končnih volumnov oz. spektralnimi shemami) ter na področju strukturnih analiz (simulacije trdnosti struktur - predvsem z metodami končnih enlementov).</t>
  </si>
  <si>
    <t>Cluster is being used mainly for simulations in the field of reactor physics (Monte-Carlo simulations), nuclear thermal-hydraulics simulations (finite differences/volumes and pseudospectral methods used for computational fluid dynamics, heat and mass transfer simulations), and structural mechanics (finite element methods).</t>
  </si>
  <si>
    <t>DR. MELITA TRAMŠEK</t>
  </si>
  <si>
    <t>Ramanski spektrometer</t>
  </si>
  <si>
    <t>Raman microscope Labram HR</t>
  </si>
  <si>
    <t>Čas dostopa do opreme vsak delovni dan od 8:00 do 16:00 po predhodnem dogovoru s skrbnikom. Kontakt preko el. Pošte na naslovu melita.tramsek@ijs.si</t>
  </si>
  <si>
    <t>Acces is posible every working day from 8:00 to 16:00 after agreement on terms of use. Contact  on email melita.tramsek@ijs.si</t>
  </si>
  <si>
    <t xml:space="preserve">Oprema je v prvi vrsti namenjena karakterizaciji in identifikaciji spojin in materialov in omogoča nedestruktivno analizo praktično brez priprave vzorca. </t>
  </si>
  <si>
    <t>The equipment is primarily used for the characterization and identification of compounds and materials and allows for the nondestructive analyses with practically no additional sample processing.</t>
  </si>
  <si>
    <t>Tomaž Skapin</t>
  </si>
  <si>
    <t>Rentgenski praškovni difraktometer</t>
  </si>
  <si>
    <t>X-ray powder diffractometer</t>
  </si>
  <si>
    <t>Dostop do opreme je možen. Delo na opremi je možno le z ustreznim izpitom iz varstva pred sevanji. Pogoji dostopa in cena: po dogovoru. Kontakt: T. Skapin</t>
  </si>
  <si>
    <t>Access to the equipment is possible. Work is possible only with a valid radiation safety certificate. Access conditions and prices:  individually appointed. Contact: T. Skapin</t>
  </si>
  <si>
    <t>Praškovni difraktometer za delo z občutljivimi vzorci, snemanje v kapilari.</t>
  </si>
  <si>
    <t>Powder diffractometer for sensitive samples, work in capillaries.</t>
  </si>
  <si>
    <t>Z1-7037</t>
  </si>
  <si>
    <t>Boris Žemva</t>
  </si>
  <si>
    <t>SILVANO MENDIZZA</t>
  </si>
  <si>
    <t>Sistem za čiščenje substratov</t>
  </si>
  <si>
    <t>System for substrate cleaning</t>
  </si>
  <si>
    <t>Dostop dovoljen po dogovoru, ni posebnih omejitev</t>
  </si>
  <si>
    <t>Service available upon request, no special limitation</t>
  </si>
  <si>
    <t>Oprema omogoča pripravo ultračistih površin za nanos tankih prevlek mehkih in trdnih snovi, predvsem tekočih kristalov.</t>
  </si>
  <si>
    <t>The equipment provides for preparation of ultra-clean surfaces for deposition of thin films of soft and solid matter, in particular liquid crystals.</t>
  </si>
  <si>
    <t xml:space="preserve">45692,46018,45735,45304,39948,46567,44552,45691,45875,46019,46051 </t>
  </si>
  <si>
    <t xml:space="preserve">P1-0040 </t>
  </si>
  <si>
    <t>DOC. DR. TOMAŽ MERTELJ</t>
  </si>
  <si>
    <t>Sistem za ekscitacijsko spektroskopijo neravnovesnih pojavov</t>
  </si>
  <si>
    <t>Excitation spectroscopy system for study of non-equilibrium phenomena</t>
  </si>
  <si>
    <t xml:space="preserve">Oprema je dosegljiva po dogovoru s skrbnikom. Dodatni podatki o skrbnikih opreme na razpolago na RO </t>
  </si>
  <si>
    <t>Equipment is available upon agreement</t>
  </si>
  <si>
    <t>Razširitev območja dosegljivih experimentalnih parametrov pri ekscitacijski spektroskopiji neravnovesnih pojavov in uvedba novih metod za analizo neravnovesnih sprememb elektronskih stanj in strukture z izboljšano površinsko občutljivostjo.</t>
  </si>
  <si>
    <t>Broadening the area of achieved experimental parameters at excitation spectroscopy of noequilibrium phenomenas.Introduction of new methods for analizing nonequilibrium changes of electronic states and structure, with improved surface sensitivity.</t>
  </si>
  <si>
    <t>Martin Čopič</t>
  </si>
  <si>
    <t>Janez Štrancar</t>
  </si>
  <si>
    <t>Sistem za fluorescenčno mikrospektroskopijo</t>
  </si>
  <si>
    <t>System for fluorescence microspectroscopy</t>
  </si>
  <si>
    <t>Možnost meritev po ceniku IJS, možnost brezplačne uporabe v primeru izvajanja skupnih RR projektov</t>
  </si>
  <si>
    <t>Oprema je namenjena raziskovanju celic in interakcij v bioloških sistemih s pomočjo fluorescenčne konfokalne mikrospektroskopije in omogoča zajem fluorescenčnega emisijskega spektra (spektralna ločljivost nekaj nm) znotraj posameznih slikovnih elementov 3D slike ločljivosti 180 nm x 180 nm x 450 nm s časovno ločljivostjo 10 ms. Za raziskave ni potrebna fiksacija biološkega materiala, ker sistem omogoča tudi in-vitro poskuse na vitalnih celičnih linijah direktno v gojilnih posodah z ultra-tankim dnom.</t>
  </si>
  <si>
    <t>System is devoted for exploration of cells and interactions in biological systems with the usage of fluorescence confocal microspectroscopy and enables detection of fluorescence emmision spectra (spectral resolution of few nm) within individual pixels of 3D picture with the resolution of 180 nm x 180 nm x 450 nm with time resolution of 10 ms. Fixation of biological material is not needed as the system allows in-vitro experimentation on vital cell-lines directly in ultra-thin-bottom flasks in which cell can grow.</t>
  </si>
  <si>
    <t>V4-0522</t>
  </si>
  <si>
    <t>J3-2270</t>
  </si>
  <si>
    <t>Milan Petelin</t>
  </si>
  <si>
    <t>J7-0337</t>
  </si>
  <si>
    <t>Marjeta Šentjurc</t>
  </si>
  <si>
    <t>PROF. DR. JANJA VAUPOTIČ</t>
  </si>
  <si>
    <t>Sistem za karakterizacijo radioaktivnih aerosolov velikosti od 2 do 400 nm</t>
  </si>
  <si>
    <t>System for characterization radioactivity aerosol size from 2 to 400 nm</t>
  </si>
  <si>
    <t>Pon agreement; material  + personnel costs</t>
  </si>
  <si>
    <t>Uporablja se za karakterizacijo radioaktivnih aerosolov velikosti od 2 do 400 nm v vzorcih zraka</t>
  </si>
  <si>
    <t>It is used for characterization radioactivity aerosol size from 2 to 400 nm in air samples</t>
  </si>
  <si>
    <t>Sistem za lasersko mikrostrukturiranje in analizo tankoplastnih struktur</t>
  </si>
  <si>
    <t>System for laser microstructuring and thin layer structure analysis</t>
  </si>
  <si>
    <t>Oprema je dosegljiva po dogovoru s skrbnikom</t>
  </si>
  <si>
    <t xml:space="preserve">Hitra prototipna izdelava natančnih mikrostrukur s pomočjo direktne laserske fotolitografije. Karakterizacija tankoplastnih struktur. </t>
  </si>
  <si>
    <t xml:space="preserve">Rapid prototypintg of precision microstructures with direct laser photolitography. Characterization of thin layer structures. </t>
  </si>
  <si>
    <t xml:space="preserve">50652, 51353, 52280 01, 53361 </t>
  </si>
  <si>
    <t>P1-0040</t>
  </si>
  <si>
    <t>Dragan D. Mihailović</t>
  </si>
  <si>
    <t>Sistem za manipulacijo mikrobnih površin</t>
  </si>
  <si>
    <t>System for microbial surface manipulation</t>
  </si>
  <si>
    <t>Oprema je namenjena gojenju nenevarnih mikrobov za študij interakcije z nanomateriali s pomočjo magnetnih resonanc in mikrospektroskopij; še posebej za tiste namene, kjer mora biti kraj gojenja v neposredni bližini navedene eksperimentalne opreme. Oprema je specializirana za gojenje bakterij v tekočih gojiščih in zadošča osnovnim varnostnim standardom.</t>
  </si>
  <si>
    <t>The system is devoted for bacterial culture production to explore the microbes interacting with nanomaterials via magnetnic resonance methods and microspectroscopies; especially it is useful for those experiments where the growth place must be very close to the mentioned experimental equipment. Equipment is specialized for growing bacteria in liquid media and fulfill basic safety standards (class A).</t>
  </si>
  <si>
    <t xml:space="preserve">45125,44927,44928,44926,44789,45172,45811,45126,45132,45354 </t>
  </si>
  <si>
    <t>Tomaž Mertelj</t>
  </si>
  <si>
    <t>Sistem za optično femtosekundno spektroskopijo z ultravisoko časovno  ločljivostjo</t>
  </si>
  <si>
    <t>System for optical time resolved spectroscopy with ultrahigh time resolution</t>
  </si>
  <si>
    <t>Elektronsko sporočilo na tomaz.mertelj@ijs.si ali klic na 477 33 88 za dogovor.</t>
  </si>
  <si>
    <t>E-mail to tomaz.mertelj@ijs.si or call to 477 33 88 to make further arangement.</t>
  </si>
  <si>
    <t>Časovno ločljiva optična spektroskopija kondenzirane snovi.</t>
  </si>
  <si>
    <t>Time resolved optical spectroscopy of condensed matter.</t>
  </si>
  <si>
    <t>Boris Turk</t>
  </si>
  <si>
    <t>Sistem za proizvodnjo rekombinantnih proteinov</t>
  </si>
  <si>
    <t>System for production of recombinant proteins</t>
  </si>
  <si>
    <t>Uporaba in cena cena po dogovoru, za uporabo kontaktirati dr. Dušana Turka (dusan.turk@ijs.si)</t>
  </si>
  <si>
    <t>Expression of recombinant proteins</t>
  </si>
  <si>
    <t>Sistem predstavlja infrastrukturno osnovo za pridobivanje rekombinantnih proteinov v bakteriji, kvasovki in insektnih celicah.</t>
  </si>
  <si>
    <t>The system represents an infrastructure platform for the production of recombinant proteins in bacteria, yeasts and insect cells.</t>
  </si>
  <si>
    <t xml:space="preserve">47439,47536,746892,46584,46293,46972,47441,47440,47382,47922,47936
</t>
  </si>
  <si>
    <t>J1-0733</t>
  </si>
  <si>
    <t>Dušan Turk</t>
  </si>
  <si>
    <t>J1-9359</t>
  </si>
  <si>
    <t>Vid Bobnar</t>
  </si>
  <si>
    <t>Sistem za visokotemperaturno dielektrično karakterizacijo</t>
  </si>
  <si>
    <t>System for high-temperature dielectric characterization</t>
  </si>
  <si>
    <t>Oprema je namenjena za meritve dielektričnih lastnosti snovi pri visokih temperaturah, do 1000K</t>
  </si>
  <si>
    <t>The euipment is used for measurements of dielektric propertiers of matter at hight temperatures, up to 1000K.</t>
  </si>
  <si>
    <t>J1-9534</t>
  </si>
  <si>
    <t>J1-2015</t>
  </si>
  <si>
    <t>Zdravko Kutnjak</t>
  </si>
  <si>
    <t>Peter Križan</t>
  </si>
  <si>
    <t>Sledilni sistem za SuperBelle</t>
  </si>
  <si>
    <t>Tracking System for SuperBelle</t>
  </si>
  <si>
    <t>Oprema je dostopna 24 ur na dan po predhodnem dogovoru z prof. dr. Petrom Križanom preko e-maila peter.krizan@ijs.si. Oprema se nahaja v institutu KEK v Tsukubi na Japonskem, dostop je omejen na člane mednarodne raziskovalne skupine Belle.</t>
  </si>
  <si>
    <t xml:space="preserve">The equipment is avaliable 24/7, contact person Prof. Dr. Peter Križan; e-mail: peter.krizan@ijs.si. Equipment is avaliable on the institut KEK,Tsukuba,Japan. Access is restricted to the members of the international Belle collaboration.  </t>
  </si>
  <si>
    <t xml:space="preserve">Oprema je namenjena meritvi sledi nabitih delcev v magnetnem spektometru Belle.  </t>
  </si>
  <si>
    <t xml:space="preserve">The equipment is dedicated to the measurement of particle tracks in the Belle spectrometer. </t>
  </si>
  <si>
    <t>Boštjan Zalar</t>
  </si>
  <si>
    <t xml:space="preserve">Visokoločljivi 500  MHz spectrometer na magnetno resonanco za trdno snov </t>
  </si>
  <si>
    <t>High-resolution 500 MHz magnetic resonance spectrometer for solid state</t>
  </si>
  <si>
    <t>Digitalni visokoločljivi spektrometer omogoča eno- in večddimenzionalne magnetoresonančne meritve lokalnih statičnih in dinamičnih lastnosti na molekularni in atomski skali v mehkih in trdnih snoveh, merjenje difuzijske konstante ter mikroslikanje z magnetno resonanco.</t>
  </si>
  <si>
    <t>Digital high-resolution spectrometer for one- and multidimensional magnetic resonance measurements of local static and dynamic properties on the molecular and atomic scale in soft and solid matter, measurements of diffusion coefficients as well as magnetic resonance microimaging.</t>
  </si>
  <si>
    <t>PROF. DR. SAŠO ŠTURM</t>
  </si>
  <si>
    <t>Visokoločljivi metalografski in polarizacijski optični mikroskop z zajemom slike in dodatki</t>
  </si>
  <si>
    <t>High resolution polarised light optical micros</t>
  </si>
  <si>
    <t>Optični mikroskop je namenjen opazovanju in slikanju vzorcev s pomočjo vidne</t>
  </si>
  <si>
    <t>Optical microscope is used for observation and imaging of samples using</t>
  </si>
  <si>
    <t>L2-9175</t>
  </si>
  <si>
    <t>Slavko Bernik</t>
  </si>
  <si>
    <t>Vrstični elektronski mikroskop s FEG izvorom elektronov (FEG SEM)</t>
  </si>
  <si>
    <t>Scanning electron microscope with field emission gun (FEG) electron source (Jeol JEM-7600F)</t>
  </si>
  <si>
    <t>Oprema je namenjena mikrostrukturni karakterizaciji materialov. Gre za vrhunsko aparaturo, ki omogoča slikovne ločljivosti nekaj nm, kvalitativno in kvantitativno kemijsko analizo z mikronskega področja z metodama EDXS in WDXS ter elektronsko litografijo.</t>
  </si>
  <si>
    <t>The FEG-SEM is state-of-art scanning electron microscope that enables complete microstructural characterization of materials: image resolution of few nm, qualitative and quantitative chemical analysis on micron scale and electron litography.</t>
  </si>
  <si>
    <t xml:space="preserve">50259
47615 01 </t>
  </si>
  <si>
    <t>Z2-6621</t>
  </si>
  <si>
    <t>Spomenka Kobe</t>
  </si>
  <si>
    <t>XPS spektrometer</t>
  </si>
  <si>
    <t>XPS spectrometer</t>
  </si>
  <si>
    <t>Paket 9</t>
  </si>
  <si>
    <t>Preiskava površin in tankih plasti z rentgensko fotoelektronsko spektroskopijo - XPS (ESCA). Spektrometer XPS omogoča kvantitativno analizo sestave površine in določitev valenčnega stanja, oziroma tipa kemijske vezi v plasti debeline 3 - 5 nm. Vzorci so lahko kovinski, oksidni, kompozitni, praškasti, keramični, polimerni...  Možna je preiskava porazdelitve elementov po globini vzorca v smeri od površine proti notranjosti do globine okoli 200 nm.</t>
  </si>
  <si>
    <t>Characterization of surfaces and thin films with X-Ray photoelectron spectroscopy – XPS (ESCA). XPS spectrometer provides quantitative data on surface composition and type of chemical bonds of elements in the thin surface layer of thickness of 3 – 5 nm. Analysed samples can be metals, oxides, composites, powders, ceramics, polymers… By ion sputtering it is possible to analyse depth distribution of elements in subsurface region and in thin films up to depth of about 200 nm.</t>
  </si>
  <si>
    <t>P2-0087</t>
  </si>
  <si>
    <t>PROF. DR. ANDRAŽ KOCJAN</t>
  </si>
  <si>
    <t>Zeta meter</t>
  </si>
  <si>
    <t>ZETAPals, Zeta potential Analyser, Brookhaven Instruments Corporation</t>
  </si>
  <si>
    <t>Oprema je na voljo na Institutu Jožef Stefan, na Odseku za inženirsko keramiko</t>
  </si>
  <si>
    <t>Measurement of zeta potential of particles in aqueous and non-aqueous media.</t>
  </si>
  <si>
    <t>Oprema je namenjena merjenju zeta potenciala delcev v vodnih in nevodnih medijih v ombočju pH vrednosti od 1-14.</t>
  </si>
  <si>
    <t>The equipment is designed for the measurement of the zeta potential of the particles in aqueous and non-aqueous media in the pH range from 1-14.</t>
  </si>
  <si>
    <t>L2-9360</t>
  </si>
  <si>
    <t>Kristoffer Krnel</t>
  </si>
  <si>
    <t>P2-0073</t>
  </si>
  <si>
    <t>Luka Snoj</t>
  </si>
  <si>
    <t>Nadgradnja računalniške gruče po sistemu &gt;&gt;na ključ &lt;&lt;</t>
  </si>
  <si>
    <t>Upgrade of the HPC computer cluster</t>
  </si>
  <si>
    <t>Oprema je na voljo na reaktorskem centru Instituta Jožef Stefan, na Odseku za reaktorsko fiziko. Uporaba je možna za zunanje uporabnike. Kontaktirati dr. Luko Snoja.</t>
  </si>
  <si>
    <t>Cluster is available at  reactor center of  Jožef Stefan Institute. Application for external users is possible, contact person dr. Luka Snoj.</t>
  </si>
  <si>
    <t xml:space="preserve">Oprema je namenjena numerično intenzivnim računom. Oprema vsebuje računska vozlišča, vsako ima 2 procesorja, vsak s 14 jedri in 256GB spomina. </t>
  </si>
  <si>
    <t>Cluster is intended for numerical intensive calculations. Equipment consists of compute nodes, with 2 socket processors each, with 14 cores and 256GB of memory.</t>
  </si>
  <si>
    <t>0.01 Eur/cpu hour</t>
  </si>
  <si>
    <t>PR-05877 (JET3)</t>
  </si>
  <si>
    <t>J2-6752</t>
  </si>
  <si>
    <t>J2-6756</t>
  </si>
  <si>
    <t>Igor Lengar</t>
  </si>
  <si>
    <t>PR-06286 (CEA)</t>
  </si>
  <si>
    <t>Gašper Žerovnik</t>
  </si>
  <si>
    <t>Miha Čekada</t>
  </si>
  <si>
    <t>Visokotemperaturni tribometer</t>
  </si>
  <si>
    <t>high-temperature tribometer</t>
  </si>
  <si>
    <t>Po predhodnem dogovoru na naslov miha.cekada@ijs.si. Zaradi dolgotrajnih meritev je treba računati z zamikom enega tedna</t>
  </si>
  <si>
    <t>Advance contact to the address miha.cekada@ijs.si. Due to long-term measurements a waiting time of one week is anticipated.</t>
  </si>
  <si>
    <t>Instrument omogoča meritev koeficienta trenja pri visokih temperaturah (do 1000 °C). Geometrijske zahteve za vzorce so ozko zastavljene, za detajle se obrnite na kontaktni naslov.</t>
  </si>
  <si>
    <t>The instrument enables the measurement of friction coefficient at elavated temperatures (up to 1000 °C). The geometrical constrains for the samples are very narrow; for details please ask the contact address.</t>
  </si>
  <si>
    <t>PR-05012</t>
  </si>
  <si>
    <t>Aljaž Drnovšek</t>
  </si>
  <si>
    <t>Digitalni mikroskop</t>
  </si>
  <si>
    <t>digital microscope</t>
  </si>
  <si>
    <t>Po predhodnem dogovoru na naslov miha.cekada@ijs.si. Brez posebnih časovnih omejitev</t>
  </si>
  <si>
    <t>Advance contact to the address miha.cekada@ijs.si. No specific time constrains.</t>
  </si>
  <si>
    <t>Namenjen je opazovanju in slikanju velikih vzorcev kompliciranih geometrij pri srednje veliki povečavi (35x-350x). Največja višina vzorca je 120 mm, največja masa pa 4 kg.</t>
  </si>
  <si>
    <t>The instruement is dedicated to observation and imaging of large samples with complicated geometry in medium range of magnification (35x-350x). Maximum sample height is 120 mm, maximum mass is 4 kg.</t>
  </si>
  <si>
    <t>L2-5470</t>
  </si>
  <si>
    <t>L2-6770</t>
  </si>
  <si>
    <t>PETRA MATJAN ŠTEFIN, DR. VET. MED.</t>
  </si>
  <si>
    <t>Mikro CT sistem za in vivo pred-kemično slikanje laboratorijskih živali</t>
  </si>
  <si>
    <t>microCT scanner</t>
  </si>
  <si>
    <t>po predhodnem dogovoru na naslov miha.butinar@ijs.si. Zaradi narave poskusov je potrebno računati na 1 teden zamika.</t>
  </si>
  <si>
    <t>Advance contact to the address miha.butinar@ijs.si. Due to the nature of the experiment, waiting time of one week is expected.</t>
  </si>
  <si>
    <t>Namenjen je računalniško vodenem tomografskemu 3D rentegenskem slikanju miši in podgan (CT slikanje). Omogoča longitudinalne študije zaradi nizkih energijskih vrednosti rentgenskih žarkov.</t>
  </si>
  <si>
    <t>The instrument enables computed tomographic 3D X-ray scanning of rodents (CT scan). Enables long term experiments, due to the low energy of the X-ray beam.</t>
  </si>
  <si>
    <t>J1-6739</t>
  </si>
  <si>
    <t>DOC. DR. MARTIN ŽNIDARŠIČ</t>
  </si>
  <si>
    <t>Oprema za analitiko tokov tekstov in podatkov za KT računalniški oblak</t>
  </si>
  <si>
    <t>Text analytics servers</t>
  </si>
  <si>
    <t>Čas dostopa do opreme vsak delovni dan od 8:00 do 16:00 po predhodnem dogovoru s skrbnikom. Glede pogojev dostopa in razpoložljivosti kontaktirati skrbnika igor.mozetic@ijs.si</t>
  </si>
  <si>
    <t>The equipment is avaliable upon request every day from 8 am to 4 pm. For access conditions and availabilty contact igor.mozetic@ijs.si</t>
  </si>
  <si>
    <t>Supermicro strežnik</t>
  </si>
  <si>
    <t>Supermicro server</t>
  </si>
  <si>
    <t>60632
60638
60616
60809
60443
60442
61553
60240
60239
60433
61843
61794
61915
62024
62072
62118
62161
62375
62374
62373</t>
  </si>
  <si>
    <t>NADGRADNJA MBE SISTEMA</t>
  </si>
  <si>
    <t>UPGRADE MBE SISTEM</t>
  </si>
  <si>
    <t>Po predhodnem dogovoru na naslov jure.strle@ijs.si. Zaradi daljših časov priprave sistema na rasti drugih kristalov je potrebno računati na večtedenske zamike.</t>
  </si>
  <si>
    <t xml:space="preserve">Advance contact to the address jure.strle@ijs.si. Due to long times of preparing the growth of different crystals waiting time of several weeks is expected.  </t>
  </si>
  <si>
    <t>Namenjen je sintezi kristalnih tankih plasti dihalkogenidov prehodnih kovin. Velikost substratov je omejena na 9 mm x 9 mm, temperatura rasti doseže 800 °C. Na voljo so rasti s halkogenima elementoma S in Se ter prehodnimi kovinami Ta, Mo, Nb, W.</t>
  </si>
  <si>
    <t>The instrument is dedicated to the synthesis of transition metal dichalcogenides. Substrate size is limited to 9 mm x 9 mm, growth temperature reaches 800 °C. Available chalcogens are S and Se, available transition metals are Ta, Mo, Nb, W.</t>
  </si>
  <si>
    <t>60865
62494
60235
60149
60480</t>
  </si>
  <si>
    <t>Janez Dolinšek</t>
  </si>
  <si>
    <t>MAGNETOMETER SQUID</t>
  </si>
  <si>
    <t>SQUID magnetometer</t>
  </si>
  <si>
    <t>Kontaktna oseba je prof. dr. Janez Dolinšek (jani.dolinsek@ijs.si) na IJS. Meritve izvajajo raziskovalci, usposobljeni za rokovanje z MPMS3 magnetometrom (člani raziskovalne skupine prof. Dolinška). Zunanji uporabniki prinesejo vzorce materiala in lahko sodelujejo pri meritvah.</t>
  </si>
  <si>
    <t xml:space="preserve">Contact person is prof. dr. Janez Dolinšek (jani.dolinsek@ijs.si) at JSI. Measurements are preformed by members of the research group of prof. dr. Janez Dolinšek. External users need to bring samples of materials and can participate in the measerements.   </t>
  </si>
  <si>
    <t xml:space="preserve"> Osnova magnetometra je SQUID detektor, ki omogoča delovanje magnetometra v klasičnem načinu in kot VSM (»vibrating sample magnetometer«). Možno je meriti istosmerno (dc) magnetizacijo, izmenično (ac) magnetizacijo, magnetizacijske M(H) krivulje ter časovni razpad termoremanentne magnetizacije na dolgih časovnih skalah. </t>
  </si>
  <si>
    <t xml:space="preserve">The magnetometer is based on a SQUID detector, which enables operation of the device in a classical dc mode and as a VSM (vibrating sample magnetometer). The measurements include determination of the dc and ac magnetizations, the magnetization vs. the magnetic field M(H) curves and the time-decay of the remanent magnetization on long time scales. </t>
  </si>
  <si>
    <t>J1-7032</t>
  </si>
  <si>
    <t>Andreja Jelen</t>
  </si>
  <si>
    <t>Dejan Lesjak</t>
  </si>
  <si>
    <t>NADRGRADNJA DISTRIBUIRANEGA RAČUNSKEGA VOZLIŠČA SIGNET ZA HTC</t>
  </si>
  <si>
    <t>61648 - 61627, 61692 - 61686</t>
  </si>
  <si>
    <t>Dvofotonski 3D STED superločljivi mikroskop</t>
  </si>
  <si>
    <t>Two-photon STED microscope</t>
  </si>
  <si>
    <t>Kontaktirati prof. J.Štrancarja, janez.strancar@ijs.si, predlagati kratek opis problema z utemeljitvijo, zakaj se potrebuje ločljivost med 30 in 200 nm pri fizioloških pogojih</t>
  </si>
  <si>
    <t>to contact prof. J.Štrancar, janez.strancar@ijs.si, propose short desription of planned work with argumentation why resolution is needed in 30 to 200 nm range under physiological conditions</t>
  </si>
  <si>
    <t>Superločljivo fluorescenčno slikanje pri fizioloških pogojih , 2-kanalno slikanje v x/y/z/t ter slikanje s spektralno ločljivostjo in ločljivostjo po življenjskem času fluorescence, eno ali dvofotonska ekscitacija</t>
  </si>
  <si>
    <t>Superresolution fluorescent imaging under physiological conditions, 2-channel imaging x/y/z/t as well as spectral-lifetime imaging, one or two-photon excitation</t>
  </si>
  <si>
    <t>28 EUR/h</t>
  </si>
  <si>
    <t>36 EUR/h</t>
  </si>
  <si>
    <t>5,
15,
15,
15,
15,
15,
15,
5</t>
  </si>
  <si>
    <t>Andrej Sušnik</t>
  </si>
  <si>
    <t>Eksperimentalna oprema za merilno tehniko PIV (Particle Image Velocimetry, v nadaljevanju: PIV tehnika, sistem PIV)</t>
  </si>
  <si>
    <t>Experimental device for PIV tehnique</t>
  </si>
  <si>
    <t>Raziskovalna oprema je instalirana na namensko eksperimentalno napravo v laboratoriju odseka R4, kjer je tudi predvidena njena uporaba. Prošnja za celodnevni dostop in uporabo raziskovalne opreme, se pošlje na naslov blaz.mikuz@ijs.si.</t>
  </si>
  <si>
    <t>The equipment is installed in special test facility within the laboratory r4, where its use is foreseen. Request for all-day access to the said equipment shall be sent to blaz.mikuz@ijs.si.</t>
  </si>
  <si>
    <t xml:space="preserve">Raziskovalna oprema je namenjena predvsem meritvam v termohidravliki; torej merjenju  hitrostnega polja na različnih skalah in v različnih sistemih ter spremljanju medfazne površine dvo-faznega toka. </t>
  </si>
  <si>
    <t xml:space="preserve">The main purpose of the equipment is focused on thermohydroulic and fluid flow measurements, i.e., on measurements of velocity field on different scales and in different systems and tracking of liquid-vapor interface.   </t>
  </si>
  <si>
    <t>Boris Majaron</t>
  </si>
  <si>
    <t>Modularni spektrofluorometer s priborom</t>
  </si>
  <si>
    <t>Modular spectrofluorometer</t>
  </si>
  <si>
    <t>Po dogovoru z odgovorno osebo (boris.majaron@ijs.si)</t>
  </si>
  <si>
    <t>Please contact responsible person (boris.majaron@ijs.si)</t>
  </si>
  <si>
    <t xml:space="preserve">Samostojni instrument modularne sestave, ki omogoča polarizacijsko razločene meritve transmisije in emisijskih spektrov v UV, vidnem in bližnjem IR spektralnem območju, fluorescenčnih časov (od nekaj mikrosekund navzgor) ter kvantnega izkoristka fluorescence. Primeren je za meritve na tekočih vzorcih (z možnostjo termostatiranja), filmih in praških.  </t>
  </si>
  <si>
    <t xml:space="preserve">A stand-alone modular instrument, which allows polarization-resolved measurements of transmission and emission spectra in UV, visible, and near-IR spectral range, fluorescent times (longer than a few microseconds) and fluorescence quantum yields. Measurements can be performed in liquid samples (with a programmable thermostat), films, and powders.  </t>
  </si>
  <si>
    <t>62960
62575
62392
61954
62400</t>
  </si>
  <si>
    <t xml:space="preserve">Dvožarkovni laserski interferometer </t>
  </si>
  <si>
    <t>Double beam laser interferometer</t>
  </si>
  <si>
    <t>Dostop dovoljen po dogovoru, ni posebnih omejitev. Kontakt: dr. Vid Bobnar, (01) 477-3172, vid.bobnar@ijs.si.</t>
  </si>
  <si>
    <t>Service available upon request, no special limitation. Contact: dr. Vid Bobnar, (01) 477-3172, vid.bobnar@ijs.si.</t>
  </si>
  <si>
    <t xml:space="preserve">Hkratne meritve elektromehanskih in električnih lastnosti tankih dielektričnih plasti in nanostrukturiranih materialov. Laserski žarek, ki zadane vzorec z zgornje in spodnje strani izloči vpliv upogibanja podlage. Sistem omogoča (i) hkratne meritve elektromehanskega raztezka in električne polarizacije pri velikem vzbujevalnem signalu, (ii) meritve piezoelektričnega koeficienta in dielektrične konstante pri majhnem vzbujevalnem signalu, tudi ob pritisnjeni dc napetosti in (iii) meritve utrujanja električnih in elektromehanskih lastnosti. </t>
  </si>
  <si>
    <t>Parallel measurements of electromechanical and electrical properties of thin dielectric films and nanostructured materials. The beam that hits the sample from the top and bottom side eliminates the influence of sample bending. The system enables (i) simultaneous electromechanical large signal strain and electrical polarization measurements, (ii) piezoelectric small signal coefficient and dielectric constant vs. bias voltage measurements, and (iii) measurements of the fatigue of electrical and electromechanical properties.</t>
  </si>
  <si>
    <t>Matjaž Panjan</t>
  </si>
  <si>
    <t>Visokohitrostna kamera za opazovanje pojavov na mikrosekundnem nivoju</t>
  </si>
  <si>
    <t>High-speed camera for observing processes at the microsecond level</t>
  </si>
  <si>
    <t>Po predhodnem dogovoru na naslov matjaz.panjan@ijs.si.</t>
  </si>
  <si>
    <t>Advance contact to the address matjaz.panjan@ijs.si.</t>
  </si>
  <si>
    <t xml:space="preserve">Visokohitrostna kamera je v splošnem namenjena opazovanju hitrih pojavov v različnih fizikalnih, kemijskih in bioloških procesih. </t>
  </si>
  <si>
    <t>High-speed camera can be used for observing fast changes in physical, chemical and biological processes.</t>
  </si>
  <si>
    <t>PR-08349</t>
  </si>
  <si>
    <t>Nastja Mahne</t>
  </si>
  <si>
    <t>Igor Mozetič</t>
  </si>
  <si>
    <t>Oprema za globoko učenje in aplikacije strojnega učenja za raziskovanje vesolja, analizo tekstovnih podatkov in semantičnih grafov</t>
  </si>
  <si>
    <t>Facilities for deep learning and applications of machine learning to space explorations, text mining and semantic graphs</t>
  </si>
  <si>
    <t>DOC. DR. ALENKA MERTELJ</t>
  </si>
  <si>
    <t>Dopolnilni elementi za nadgradnjo sistema za pripravo in nanašanje Langmuir-Blodgett filmov</t>
  </si>
  <si>
    <t>2018
2019</t>
  </si>
  <si>
    <t>Components for the upgrade of the system for preparing and applying Lanmuir-Blodgett films</t>
  </si>
  <si>
    <t>Po dogovoru z odgovorno osebo (irena.drevensek@ijs.si)</t>
  </si>
  <si>
    <t>Please contact responsible person (irena.drevensek@ijs.si)</t>
  </si>
  <si>
    <t>Sistem za pripravo in nanašanje Langmuir-Blodgett filmov je modularna naprava namenjena pripravi in proučevanju zelo tankih plasti različnih amfifilnih molekul na površini vode in drugih tekočih podfaz ter prenosu teh plasti iz površine tekočine na trdne substrate, kot so steklo, sljuda, silicij...Dopolnilni elementi obstoječemu sistemu omogočajo večjo variabilnost pri pripravi Langmuirjevih slojev in boljšo karakterizacijo.</t>
  </si>
  <si>
    <t xml:space="preserve"> The Langmuir-Blodgett film preparation and application system is a modular device designed for the preparation and study of very thin layers of various amphiphilic molecules on the surface of water and other liquid sub-phases, and transferring these layers from the surface of the liquid onto solid substrates such as glass, mica, silicon ... Supplementary elements to the existing system allow for greater variability in the preparation of Langmuir layers and better characterization.</t>
  </si>
  <si>
    <t>64175
64340
64414
64413
64412
64411
64416
64415
64527
64526
64758
65029
64898
65027</t>
  </si>
  <si>
    <t>Matjaž Gams</t>
  </si>
  <si>
    <t>AI ASIC sistem za raziskave v umetni inteligenci</t>
  </si>
  <si>
    <t>AI ASIC - artificial intelligence research system- Artificial Intelligence Application-
Specific Integrated Circuit)</t>
  </si>
  <si>
    <t>Sistem z namenskim pospeševalnikom za signifikantno pohitritev izvajanja računskih operacij.</t>
  </si>
  <si>
    <t>A system with a dedicated accelerator to significantly speed up the execution of computational operations.</t>
  </si>
  <si>
    <t>65004 01
65008 01
65009 01
65010 01
65011 01
65007 01
65006 01
65005 01
65013 01
65014 01
65015 01
65077 02 01
65012 01</t>
  </si>
  <si>
    <t>Masni spektrometer z možnostjo merjenja energijske porazdelitve ionov</t>
  </si>
  <si>
    <t>Mass spectrometer with the ability to measure the energy distribution of the ions</t>
  </si>
  <si>
    <t>Masni spektrometer je namenjen študiju masne in energijske porazdelitve ionov v nizkotlačnih plazmah (do tlaka 10 Pa).</t>
  </si>
  <si>
    <t>Mass spectrometer is used for measurements of mass and energy distribution of ions in low-pressure plasmas (up to 10 Pa).</t>
  </si>
  <si>
    <t>Leon Cizelj</t>
  </si>
  <si>
    <t>Visokozmogljiva računska gruča</t>
  </si>
  <si>
    <t>High Performance Compute Cluster</t>
  </si>
  <si>
    <t>Oprema je na voljo glede na proste kapacitete in ob predhodnem dogovoru preko naslova r4@ijs.si. Več informacij na voljo na  http://r4.ijs.si/Gruce</t>
  </si>
  <si>
    <t>The equipment is available for usage during free resource times and upon previous arrangement at r4@ijs.si. More information available on http://r4.ijs.si/Gruce</t>
  </si>
  <si>
    <t>Računalniška gruča za izvajanje znanstvenih računskih simulacij. Hitra mrežna komunikacija med računskimi vozlišči omogoča dobro skaliranje večprocesnih izračunov. Oprema vsebuje 22 računskih vozlišč po 2 procesorja, vsak z 20 jedri in 192 GB spomina.</t>
  </si>
  <si>
    <t>Compute cluster for fast scientific calculations. Fast interconnect enables a good calculation scalability of multinode multicore jobs. Equipment consists of 22 compute nodes with 2 socket processors. each with 20 cores and 192 GB of memory.</t>
  </si>
  <si>
    <t>65270
65616</t>
  </si>
  <si>
    <t>0.01 EUR/jedro/ura</t>
  </si>
  <si>
    <t>PR-07882</t>
  </si>
  <si>
    <t>računalniška gruča po sistemu »na ključ«</t>
  </si>
  <si>
    <t>Po predhodnem dogovoru na naslov bojan.zefran@ijs.si ali sandi.cimerman@ijs.si</t>
  </si>
  <si>
    <t>Advance contact to address bojan.zefran@ijs.si or sandi.cimerman@ijs.si</t>
  </si>
  <si>
    <t>Računska gruča z Linux operacijskim sistemom vsebuje 15 računskih vozlišč, ki vsako vsebuje dva procesorja Intel Xeon in vsaj 192 GB highperformance ECC registered DDR4 DIMM pomnilnika, eno vozlišče pa vsaj 768 TB highperformance ECC registered DDR4 DIMM pomnilnika. Zmogljivi procesorji in velike količine delovnega pomnilnika omogočajo računsko zahtevne izračune, obsežne simulacije z visoko ločljivostjo in obdelavo velike količine podatkov, kakršne izvajamo za potrebe obstoječih in prihodnjih projektov.</t>
  </si>
  <si>
    <t>Cluster with Linux operational system consists of 15 computer nodes with two Intel Xeon processors and at least 192 GB high performance ECC registered DDR4 DIMM memory and one node with at least 768 TB high performance ECC registered DDR4 DIMM memory. High performance processors and high working memory capacity enable the performance of computational difficult calculations, extensive simulations with high resolution and large data processing, which are made for carrying out the ongoing and future project tasks.</t>
  </si>
  <si>
    <t>Luka Snoj, raziskovalci odseka F-8</t>
  </si>
  <si>
    <t>PR-08098</t>
  </si>
  <si>
    <t>Aljaž Čufar</t>
  </si>
  <si>
    <t>L2-8163</t>
  </si>
  <si>
    <t>Raziskovalci odseka F-8</t>
  </si>
  <si>
    <t>NC-0001</t>
  </si>
  <si>
    <t>NC-0005</t>
  </si>
  <si>
    <t>Rok Pestotnik</t>
  </si>
  <si>
    <t xml:space="preserve">Hitri 4 kanalni osciloskop s hitrostjo vzorcenja 80Gs/s  </t>
  </si>
  <si>
    <t>4 channel high bandwidth 80 Gs/s osciloscope Teledyne LeCroy LABMASTER 10-36ZIA</t>
  </si>
  <si>
    <t>Oprema je na voljo glede na proste kapacitete in ob predhodnem dogovoru z odgovorno osebo rok.pestotnik@ijs.si.</t>
  </si>
  <si>
    <t>The equipment is available for usage during free resource times and upon previous arrangement at rok.pestotnik@ijs.si.</t>
  </si>
  <si>
    <t>Osciloskop za meritev hitrih elektronskih signalov.</t>
  </si>
  <si>
    <t>Osilloscope for measurement of fast electronic signals</t>
  </si>
  <si>
    <t>Marjeta Maček Kržmanc</t>
  </si>
  <si>
    <t>Visokotlačni reactor (avtoklav)</t>
  </si>
  <si>
    <t>High pressure reactor vessel</t>
  </si>
  <si>
    <t>Visokotlačni reaktor (avtoklav) je nameščen na odseku K-9 (Institut Jožef Stefan). Morebitna uporaba po dogovoru z odgovorno osebo (marjeta.macek@ijs.si)</t>
  </si>
  <si>
    <t>High pressure reactor vessel is positioned at K-9 (Jožef Stefan Institute). An eventual usage can be agreed with the responsible person (marjeta.macek@ijs.si)</t>
  </si>
  <si>
    <t xml:space="preserve">Visokotlačni reaktor (avtoklav) je namenjen za sintezo anorganskih  nanodelcev pretežno v vodnem mediju pri povišani temperaturi (s teflonskim (PTFE) vložkom-do 230°C-v jekleni (SS T316 TI) posodi-do 300°C) in tlaku do največ 200 barov. PTFE zaščita pokrova, mešala in PTFE vložek  omogočajo sintezo v zelo alkalnem mediju. </t>
  </si>
  <si>
    <t>High pressure reactor vessel is meant for the synthesis of inorganic (nano)particles in aqueous media  at high temperature (with PTFE insert-up to 230°C, with stainless steel (SS 316 Ti) reactor vessel up to 300°C) and pressure up to 200 bar. PTFE protection of the cover, PTFE stirrer and PTFE insert enable performing reactions under highly alkaline conditions.</t>
  </si>
  <si>
    <t>65574
65724</t>
  </si>
  <si>
    <t>Miran Mozetič</t>
  </si>
  <si>
    <t>Naprava za merjenje površinske energije na mikroskopskem nivoju</t>
  </si>
  <si>
    <t>Device for measuring surface tension on microscopic scale</t>
  </si>
  <si>
    <t>Oprema je dostopna po predhodnem dogovoru. Kontakt preko e-pošte na naslovu alenka.vesel@ijs.si</t>
  </si>
  <si>
    <t>Equipment is available on demand. Please contact alenka.vesel@ijs.si</t>
  </si>
  <si>
    <t>Naprava je namenjena predvsem merjenju omočljivosti trdnih snovi</t>
  </si>
  <si>
    <t>The device is particularly useful for measuring wettability of solid materials</t>
  </si>
  <si>
    <t>L2-8179</t>
  </si>
  <si>
    <t>pof. dr. Miran Mozetič</t>
  </si>
  <si>
    <t>DEJAN LESJAK, DIPL. POSL. INF. (VS)</t>
  </si>
  <si>
    <t>Nadgradnja distribuiranega računskega vozlišča SiGNET Tier-2.</t>
  </si>
  <si>
    <t>Upgrade of distributed computing center SiGNET Tier-2</t>
  </si>
  <si>
    <t>Oprema je vključena v grid vozlišče SIGNET in dostopna preko infrastrukture SLINGI. Uporaba je omogočena z uporabo vmesne programske opreme gLite in ARC.</t>
  </si>
  <si>
    <t>The equipment is integrated into SiGNET grid site and provides the access through  SLING infrastructure. The access is provided by using the gLite and ARC grid middleware.</t>
  </si>
  <si>
    <t>Oprema je namenjena izvajanju računskih nalog in shranjevanju podatkov pri mednarodnih eksperimentih ATLAS, Pierre Auger in Belle II. Po dogovoru je na voljo tudi slovenskim raziskovalnim in akademskim ustanovam.</t>
  </si>
  <si>
    <t>The purpose of the equipment is to provide the computing and storage resources to international experiments ATLAS, Pierre Auger and Belle II. The access is also provided to slovenian research and academic institutions.</t>
  </si>
  <si>
    <t>65553
65552
65554
65551
65550
65549
65548
65547</t>
  </si>
  <si>
    <t>Linija za mikro in nanolitografijo z opremo za čisto sobo in analitično opremo</t>
  </si>
  <si>
    <t>Clean room for micro and nanolithography  technologies and analytical equipment</t>
  </si>
  <si>
    <t>Oprema je dostopa po predhodnem dogovoru.Za uporabo zahtevnejše opreme je omogočeno šolanje. Cena storitev je odvisna od zahtevnosti meritev. Kontakt damjan.svetin@ijs.si</t>
  </si>
  <si>
    <t>Equipment is available on demand. Training can be arranged. The price of services depends on complexity of the measurements. Contact damjan.svetin@ijs.si</t>
  </si>
  <si>
    <t>Raziskovalna oprema je namenjena postavitvi čiste izdelavne linije in meritvenega sistema za mikro in nanolitografijo z izboljšanjem končne ločljivosti nanolitografije. Gre za sistem suhih komor, evaporator in sistema za vzdrževanje pogojev čiste sobe.</t>
  </si>
  <si>
    <t>The research equipment for clean production line and measurement system for micro and nanolithography by improving the final resolution of nanolithography. It is a system of dry-box chambers, an evaporator and a system for maintaining the conditions of a clean room.</t>
  </si>
  <si>
    <t>65037, 65502, 65928, 65939, 66657, 67389, 67736, 69104</t>
  </si>
  <si>
    <t>XJET, Izrael
3D tiskalnik za kovinske materiale in keramiko</t>
  </si>
  <si>
    <t>XJET, Israel 3D Printer for metalic and ceramic materials</t>
  </si>
  <si>
    <t>Do opreme dostopajo vsi sodelavci, ki to metodo uporabljajo pri raziskavah kovinskih, intermetalnih in keramičnih materialov. Oprema je polno zasedena.</t>
  </si>
  <si>
    <t>3D Printer is used by all researchers who need this equipment in their research tematics: metalic, intermetallic and ceramic materials. The equipment is fully occupied.</t>
  </si>
  <si>
    <t>3D tiskalnik se uporablja za izvajanje ARRS projektov. V prijavi je projekt za EIT Manufacturing, ki temelji na 3D tiskanju.</t>
  </si>
  <si>
    <t>The 3D Printer is used for execution of research in the frame of ARRS projects. We are applying a new project in EIT Manufacturing, the project is based solely on 3D printing.</t>
  </si>
  <si>
    <t>Kobe</t>
  </si>
  <si>
    <t>Kocjan</t>
  </si>
  <si>
    <t>P2-0405-5</t>
  </si>
  <si>
    <t>NV magnetometer za NMR spektroskopijo nanometrskih vzorcev in za površinsko določanje  magnetnih polj z nanometrsko ločljivostjo</t>
  </si>
  <si>
    <t>NV magnetometer for NMR spectroscopy of nanoscopic samples</t>
  </si>
  <si>
    <t>Oprema je dostopna po predhodnem dogovoru na e-mail arcon.denis@ijs.si</t>
  </si>
  <si>
    <t>The equipment is available upon request at arcon.denis@ijs.si</t>
  </si>
  <si>
    <t>oprema je namenjena merjenju izredno šibkih magnetnih polj na površini vzorcev</t>
  </si>
  <si>
    <t>The purpose of the equipment is to measure extremely weak magnetic fields at the surface of samples</t>
  </si>
  <si>
    <t>66003, 66049, 66066, 66067, 66103, 66269, 66547, 66655, 66656, 66963, 66964, 68613, 68622, 68625, 68626, 68743, 68744, 68742</t>
  </si>
  <si>
    <t>Rok Žitko</t>
  </si>
  <si>
    <t>Računalniška oprema za opravljanje numeričnih izračunov na področju teoretične fizike</t>
  </si>
  <si>
    <t>Compter equipment for calculations in the field of theoretical physics</t>
  </si>
  <si>
    <t>Uporaba je možna preko vmesne programske opreme ARC po predhodnem dogovru (rok.zitko@ijs.si).</t>
  </si>
  <si>
    <t>Access is possible using ARC middleware upon demand (rok.zitko@ijs.si).</t>
  </si>
  <si>
    <t>Izvajanje računskih nalog na področjih fizike trdne snovi, fizike osnovnih delcev in biofizke.</t>
  </si>
  <si>
    <t>Computing in the fields of solid state physics, particle physics and biophysics.</t>
  </si>
  <si>
    <t>66166, 66243, 66244, 66245, 66246, 66247, 66248, 67395, 67396, 67397, 67398</t>
  </si>
  <si>
    <t>P1-0035</t>
  </si>
  <si>
    <t>Jernej F. Kamenik</t>
  </si>
  <si>
    <t>Gregor Dolanc</t>
  </si>
  <si>
    <t>Oprema za raziskave in aplikacije na področju tehnologije vodenja</t>
  </si>
  <si>
    <t>Equipment for research and development of the field of process control technology</t>
  </si>
  <si>
    <t>Oprema je dostopna po predhodnem dogovoru (gregor.dolanc@ijs.si)</t>
  </si>
  <si>
    <t>The equipment is available upon prior agreement  (gregor.dolanc@ijs.si)</t>
  </si>
  <si>
    <t>Oprema obsega industrijski  krmilnik Siemens, funkcijski generator ter razne merilne elementi za meritve v elektroniki.</t>
  </si>
  <si>
    <t>Equipment contains industrial controller Siemens, function generator and various elements for measurements in electronics.</t>
  </si>
  <si>
    <t>66420, 66457, 66537, 66543, 66546, 66589, 66714, 66728, 66796, 66797, 66838, 66907, 67099, 67767, 67768, 67769</t>
  </si>
  <si>
    <t>Martin Žnidaršič</t>
  </si>
  <si>
    <t>Oprema za raziskave in aplikacije na področju umetne inteligence</t>
  </si>
  <si>
    <t>Equipment for research and applied work in the field of artificial intelligence</t>
  </si>
  <si>
    <t>Čas dostopa do opreme vsak delovni dan od 8:00 do 16:00 po predhodnem dogovoru s skrbnikom. Glede pogojev dostopa in razpoložljivosti kontaktirati skrbnika martin.znidarsic@ijs.si</t>
  </si>
  <si>
    <t>The equipment is avaliable upon request every day from 8 am to 4 pm. For access conditions and availabilty contact martin.znidarsic@ijs.si</t>
  </si>
  <si>
    <t>GPU in CPU strežniki za razvoj, testiranje in uporabo metod umetne inteligence</t>
  </si>
  <si>
    <t>GPU and CPU servers for the development, testing and application of AI methods</t>
  </si>
  <si>
    <t>67054, 67339, 67606, 67951, 67952, 68378, 68499, 68500, 68627</t>
  </si>
  <si>
    <t>Pospeševalniki za vzporedno računanje na področju teoretične fizike</t>
  </si>
  <si>
    <t>Accelerators for parallel computing in the field of theoretical physics</t>
  </si>
  <si>
    <t>69539, 69540, 69541, 69542, 69543, 69544, 69545, 69546</t>
  </si>
  <si>
    <t>Uroš Cvelbar</t>
  </si>
  <si>
    <t>Reaktorska komora z elektronsko kolono za in-situ opazovanje procesov in reakcij</t>
  </si>
  <si>
    <t>Reactor chamber with electronic column for in-situ observation of processes and reactions</t>
  </si>
  <si>
    <t>Oprema je dostopna po predhodnem dogovoru . Kontakt preko e-pošte na uros.cvelbar@ijs.si</t>
  </si>
  <si>
    <t>Equipment is available by prior arrangement.  Please contact uros.cvelbar@ijs.si</t>
  </si>
  <si>
    <t>raziskovalna oprema z uporabo diferencialnega črpanja omogoča prosto preklapljanje med tremi vakuumskimi režimi, ob potencialni sočani uporabi različnih reaktivnih plinov.  Omogoča insitu in operando opazovanje mikroskopskih vzorcev pri različnih talkih in atmosferah.</t>
  </si>
  <si>
    <t>Research equipment using differential pumping allows free switching between three vacuum modes, with the potential simultaneous use of different reactive gases.</t>
  </si>
  <si>
    <t>6, 1</t>
  </si>
  <si>
    <t>PR-09455</t>
  </si>
  <si>
    <t xml:space="preserve">prof. dr. Uroš Cvelbar, raziskovalci, ki delajo na projektu </t>
  </si>
  <si>
    <t>Blaž Mikuž</t>
  </si>
  <si>
    <t>Termografska kamera za raziskovalne namene</t>
  </si>
  <si>
    <t>High-speed infrared camera for research</t>
  </si>
  <si>
    <t>Po dogovoru z odgovorno osebo (blaz.mikuz@ijs.si)</t>
  </si>
  <si>
    <t>Please contact responsible person (blaz.mikuz@ijs.si)</t>
  </si>
  <si>
    <t>Kamera je namenjena termografskim meritvam hitrih procesov, tj. dolgovalovni IR 7.5 - 12.0 µm, 640 x 512 pixels, 1 kHz. Oprema ni prenosljiva in je na voljo le v laboratoriju.</t>
  </si>
  <si>
    <t>Camera is specialized for thermography of fast phenomena, i.e. long wave IR 7.5 - 12.0 µm, 640 x 512 pixels, 1 kHz. The equipment is available in our laboratory and it is not portable.</t>
  </si>
  <si>
    <t>I0-0005</t>
  </si>
  <si>
    <t>Visokoločljivostni vrstični elektronski mikroskop s FEG izvorom, EDX sistemom in STEM detektorjem</t>
  </si>
  <si>
    <t>High-resolution FES SEM with EDX and STEM detector</t>
  </si>
  <si>
    <t xml:space="preserve">Vrstični elektronski mikroskop v okviru Centra za elektronsko mikroskopijo in mikroanalizo (CEMM) je dostopen na podlagi on-line rezervacijskega sistem vsem tistim operaterjem IJS, ki so uspešno opravili tečaj, ki ga brezplačno organizira in izvaja kader CEMM. Za tiste odseke IJS, druge raziskovalne in izobraževalne institucije in industrijske partnerje, ki nimajo svojih operaterjev, izvede zahtevane analize kader CEMM. </t>
  </si>
  <si>
    <t>The scanning electron microscope within the Center for Electron Microscopy and Microanalysis (CEMM) is accessible via the on-line reservation system to all JSI operators who have successfully completed a teaching course organized and conducted free of charge by the CEMM personnel . For those departments of the JSI, other research and educational institutions and industrial partners that do not have their own operators, the required analyses are performed by the CEMM personnel.</t>
  </si>
  <si>
    <t xml:space="preserve">Visokoločljivostni vrstični elektronski mikroskop FEG SEM omogoča morfološko karakterizacijo različnih anorganskih in organskih materialov na nanometrskem nivoju, tudi pri zelo nizkih vzbujevalnih napetostih. Poleg tega omogoča mikroskop določevanje kemijske sestave, saj je mikroskop opremljen s sistemom EDX. Novo kvaliteto pa predstavlja detektor  za preiskave vzorcev v presevnem načinu.  </t>
  </si>
  <si>
    <t>The high-resolution FEG SEM scanning electron microscope enables the morphological characterization of various inorganic and organic materials at the nanometer level, even at very low excitation voltages. In addition, the microscope allows the determination of the chemical composition of materials since the microscope is equipped with the EDX system. A new quality is a detector for examining samples in transmission mode.</t>
  </si>
  <si>
    <t>31.72</t>
  </si>
  <si>
    <t>Kombiniran sistem za nanofabrikacijo</t>
  </si>
  <si>
    <t>Nanofabrication system</t>
  </si>
  <si>
    <t>Kombiniran sistem za nanofabrikacijo omogoča izdelavo nanometrskih elektronskih vezij z
dvodimenzionalnimi in enodimenzionalnimi nanomateriali. Sestavlja ga optični stereo mikroskop visoke ločljivosti in AFM, ki sta funkcionalno sklopljena in vgrajena v posebno komoro, ki vsebuje elektronski evaporator in drugo opremo za izdelavo funkcionalnih vezij.</t>
  </si>
  <si>
    <t>The combined nanofabrication system enables the fabrication of nanometer electronic circuits with two-dimensional and one-dimensional nanomaterials. It consists of a high-resolution optical stereo microscope and AFM, which are functionally coupled and built into a special chamber containing an electronic evaporator and other equipment for functional circuits manufacturing.</t>
  </si>
  <si>
    <t>66717, 66727, 66831, 66875, 66876, 67144, 67786, 68992, 68993</t>
  </si>
  <si>
    <t>SNOM mikroskop</t>
  </si>
  <si>
    <t>SNOM Microscope</t>
  </si>
  <si>
    <t>Oprema je dostopna po predhodnem dogovoru. Kontakt preko e-pošte  janez.kovac@ijs.si</t>
  </si>
  <si>
    <t>Equipment is available on demand. Please contact janez.kovac@ijs.si</t>
  </si>
  <si>
    <t>Mikroskop omogoča karakterizacijo optičnih in morfoloških lastnosti površin trdnih materialov na nanometrskem nivoju</t>
  </si>
  <si>
    <t>Microscope allows characterization of optical and morphological properties of surfaces of solid materials on nanoscale</t>
  </si>
  <si>
    <t>P1-0048</t>
  </si>
  <si>
    <t>Prometheus NT.48, Nano diferenčni dinamični fluorimeter (angl. nanoDSF, nano differential scanning fluorimetry)</t>
  </si>
  <si>
    <t>Prometheus NT.48, nano differential scanning fluorometry (nanoDSF)</t>
  </si>
  <si>
    <t>Oprema je dostopna po predhodnem dogovoru preko e-pošte: dusan.turk@ijs.si ali aleksandra.usenik@ijs.si</t>
  </si>
  <si>
    <t>The equipment is available upon e-mail request: dusan.turk@ijs.si or aleksandra.usenik@ijs.si</t>
  </si>
  <si>
    <t xml:space="preserve">Oprema je namenjena meritvam termične in kemične stabilnosti proteinov na osnovi njihove intrinzične fluorescence ter agregacije proteinov na osnovi upada intenzitete svetlobe, ki potuje skozi vzorec. Oprema omogoča paralelne meritve 48 vzorcev v kapilarah po 10 µL. </t>
  </si>
  <si>
    <t xml:space="preserve"> The equipment is used for measuring thermal and chemical stability of proteins based on their intrinsic  fluorescence as well as aggregation of proteins based on attenuation of the light 
going through the sample. Paralel measurements of 48 samples in 10µL capillaries are possible.</t>
  </si>
  <si>
    <t>14,59 EUR (0.5 EUR/standardna kapilara ali 2 EUR/visoko občutljiva kapilara)</t>
  </si>
  <si>
    <t>Neformalno sodelovanje</t>
  </si>
  <si>
    <t>Stipan Jonjič (Univerza v Rijeki)</t>
  </si>
  <si>
    <t>Pulzni napajalnik za magnetronsko naprševanje pri visoki pulzni moči</t>
  </si>
  <si>
    <t>Power supply for high impulse power magnetron sputtering</t>
  </si>
  <si>
    <t>Napajalnik deluje v sklopu vakuumskega sistema in magnetronskega izvira (katode). Zagotavlja kratke pulze (10-1000 µs) pri visoki vršni moči, kar omogoča popolno ionizacijo razpršenih atomov tarče</t>
  </si>
  <si>
    <t>The power supply is operational in line with a vacuum system and magnetron source (cathode). It provides short pulses (10-1000 µs) at high peak power which allows for a complete ionization of the sputtered target atoms.</t>
  </si>
  <si>
    <t>J2-2509</t>
  </si>
  <si>
    <t>dr. Matjaž Panjan</t>
  </si>
  <si>
    <t>J2-2513</t>
  </si>
  <si>
    <t>Okoljski vrstični elektronski mikroskop (ESEM) z veliko komoro, sistemom za analizo morfologije površin in EDX sistemom</t>
  </si>
  <si>
    <t>Environmental scanning electron microscope</t>
  </si>
  <si>
    <t>Okoljski vrstični elektronski mikroskop (ESEM) omogoča morfološko in kemijsko karakterizacijo različnih anorganskih in organskih materialov. Mikroskop je opremljen z veliko komoro za vzorce, sistemom EDX in programsko opremo za 3D predstavitev morfologije površine. Omogoča tudi opazovanje vzorcev pri nizkem vakuumu (do 4000 Pa) in je kot tak primeren za opazovanje vlažnih vzorcev.</t>
  </si>
  <si>
    <t xml:space="preserve">The environmental scanning electron microscope (ESEM) enables morphological and chemical characterization of various inorganic and organic materials. The microscope is equipped with large specimen chamber, EDX system and software for 3D surface morphology presentation. It also enables observation of specimens at low vacuum (up to 4000 Pa) and is as such suitable for observation of not completely dried specimens. </t>
  </si>
  <si>
    <t>P2-0405</t>
  </si>
  <si>
    <t>Sabina Markelj</t>
  </si>
  <si>
    <t xml:space="preserve">Spektrometer za spektroskopijo Augerjevih  elektronov </t>
  </si>
  <si>
    <t xml:space="preserve">  Spectrometer for Auger electron spectroscopy</t>
  </si>
  <si>
    <t xml:space="preserve">Nacin dostopa je po predhodnem dogovoru. Kontakt sabina.markelj@ijs.si. </t>
  </si>
  <si>
    <t>The method of access is by prior arrangement. Contact sabina.markelj@ijs.si.</t>
  </si>
  <si>
    <t xml:space="preserve">Spektrometer za spektroskopijo Augerjevih elektronov je namenjen za analizo površine
različnih materialov, še posebej pa omogoča: določitev kontaminacije vzorcev z ogljikovodiki, oksidi; analizo količine adsorbiranh molekul na preučevanih vzorcih ter analizno sestavo tankih plasti. </t>
  </si>
  <si>
    <t>The spectrometer for Auger electron spectroscopy is intended for the analysis of the surface of various materials, and in particular allows: determination of contamination of samples with hydrocarbons, oxides; analysis of the amount of adsorbed molecules on the studied samples and analytical composition of thin layers.</t>
  </si>
  <si>
    <t>Matjaž Žitnik, Primož Pelicon</t>
  </si>
  <si>
    <t>Rok Zaplotnik</t>
  </si>
  <si>
    <t>Generator za vzbujanje induktivno sklopljene plazme velike moči</t>
  </si>
  <si>
    <t xml:space="preserve">Generator with a high nominal power for the excitation of inductively coupled plasma </t>
  </si>
  <si>
    <t>Oprema je običajno dostopna od ponedeljka do petka med 8:00 in 14:00. Za dogovor o uporabi se je potrebno dogovoriti z vodjo Odseka za tehnologijo površin prof. Miranom Mozetičem.</t>
  </si>
  <si>
    <t>Equipment is usually available Monday through Friday between 8:00 and 14:00. It is necessary to talk about the use beforehand with the head of the Department of Surface Engineering prof. Miran Mozetič.</t>
  </si>
  <si>
    <t xml:space="preserve">Oprema se bo uporabljala za vzbujanje induktivno sklopljene plazme. Nominalna moč generatorja je velika, predvsem zaradi potrebe velike gostote moči plazme v H-načinu. Pri veliki gostoti moči namreč lahko plazmo vzdržujemo pri višjih tlakih (srednji vakuum), kar posledično pomeni večjo gostoto reaktivnih delcev. </t>
  </si>
  <si>
    <t>The equipment will be used for excitation of inductively coupled plasma. The nominal power of the generator is high, mainly due to the need for high plasma power density in H-mode. At high power densities, the plasma can be maintained at higher pressures (medium vacuum), which consequently means a higher density of reactive particles.</t>
  </si>
  <si>
    <t>L2-1834</t>
  </si>
  <si>
    <t>Alenka Vesel</t>
  </si>
  <si>
    <t>L2-2617</t>
  </si>
  <si>
    <t>Gregor Primc</t>
  </si>
  <si>
    <t>P2-0098</t>
  </si>
  <si>
    <t>DOC. DR. ANTON BIASIZZO</t>
  </si>
  <si>
    <t xml:space="preserve">Visokozmogljiv hibridni adaptivni računski sistem </t>
  </si>
  <si>
    <t>High-performance hybrid adaptive computing system</t>
  </si>
  <si>
    <t>Oprema je dostopna preko infrastrukture SLING, po predhodnem dogovoru s skrbnikom.</t>
  </si>
  <si>
    <t xml:space="preserve"> The equipment is available through SLING infrastructure, upon agreement with the administrator.</t>
  </si>
  <si>
    <t>Oprema je namenjena hitri obdelavi kompleksnih podatkov. Hibridna oprema omogoča razvoj in testiranje sodobnih adaptivnih metod, ki temeljijo na računsko zahtevnih umetni in računski inteligenci.</t>
  </si>
  <si>
    <t>The equipment is intended for fast processing of complex data. Hybrid equipment allows the development and testing of modern adaptive methods based on computationally demanding artificial and computational intelligence.</t>
  </si>
  <si>
    <t>67501, 67502, 67503, 67504, 68882, 68944, 68945, 68991, 69027</t>
  </si>
  <si>
    <t>DR. MITJA KELEMEN</t>
  </si>
  <si>
    <t>Segmentirani detektor z velikim prostorskim kotom</t>
  </si>
  <si>
    <t>Large solid angle segmented detector</t>
  </si>
  <si>
    <t xml:space="preserve">Komunikacija z opisom zahtev meritve, tipa ionskega žarka na E-mail skrbnika. Za tujce tudi v okviru mednarodnega dostopa na pospeševalnik IJS, H2020 Radiate: https://www.ionbeamcenters.eu/ </t>
  </si>
  <si>
    <t xml:space="preserve">Communication with the description of the measurement specifics to the E-mail of the responsible person. Alternatively, transnational Access via the H2020 Radiate:https://www.ionbeamcenters.eu/  </t>
  </si>
  <si>
    <t>Segmentni detektor rentgenskih žarkov SDD je vgrajen v merilno postajo z ionskim mikrožarkom za mikro-PIXE. Omogoča elementno mapiranje vzorcev s pokrivanjem ekstremno velikega prostorskega kota 1 strd.</t>
  </si>
  <si>
    <t>The segmented X-ray SDD is mounted at the ion microprobe measuring chamber. It enables elemental mapping with micro_PIXE with extremely large solid angle 1 strd.</t>
  </si>
  <si>
    <t>Pelicon</t>
  </si>
  <si>
    <t>Hladilnik QD 3He/4He za ultranizke temperature</t>
  </si>
  <si>
    <t>3He/4He dilution refrigerator for ultra-low temperatures</t>
  </si>
  <si>
    <t>Za uporabo opreme kontaktirajte prof. dr. Janeza Dolinška (janez.dolinsek@ijs.si) na Institutu Jožefa Stefana kadarkoli. Meritve izvajajo člani naše raziskovalne skupine, zunanji uporabniki lahko prisostvujejo meritvam.</t>
  </si>
  <si>
    <t>To use the equipment, please contact prof. dr. Janez Dolinšek (janez.dolinsek@ijs.si) at the Jožef Stefan Institute anytime. The measurements are executed by our trained researchers. External users can take part in the measurements.</t>
  </si>
  <si>
    <t>Hladilnik 3He/4He za ultranizke temperature omogoča meritve fizikalnih lastnosti materialov (električna upornost, magnetoupornost, specifična toplota in Hallov koeficient) v območju temperatur do 50 mK nad absolutno ničlo v magnetnih poljih do 9 T.</t>
  </si>
  <si>
    <t>Dilution refrigerator 3He/4He for ultralow temperatures enables measurements of physical properties of materials (electrical resistivity, magnetoresistance, specific heat, Hall coefficient) in the range of temperatures down to 50 mK above absolute zero at magnetic fields up to 9 T.</t>
  </si>
  <si>
    <t>Računske gruča</t>
  </si>
  <si>
    <t>HPC computer cluster</t>
  </si>
  <si>
    <t>65270 06</t>
  </si>
  <si>
    <t>PR-05883-1 (EUROfusion, Education)</t>
  </si>
  <si>
    <t>Igor Lengar, Ivo Kodeli, Bor Kos, Domen Kotnik, Andrej Žohar</t>
  </si>
  <si>
    <t>Gašper Žerovnik, raziskovalci odseka F-8</t>
  </si>
  <si>
    <t>L2-8163, PR-08098, PR-05877</t>
  </si>
  <si>
    <t>Močnostni plazemski sistem za depozicijo nanosov tankih plasti s plazmo molekularnih plinov na vzorce večjih dimenzij</t>
  </si>
  <si>
    <t>Plasma system for the deposition of thin films with plasma of molecular gases on larger samples</t>
  </si>
  <si>
    <t>Oprema je običajno dostopna od ponedeljka do petka med 8:00 in 14:00. Za dogovor o uporabi se je potrebno dogovoriti z vodjo Odseka za tehnologijo površin.</t>
  </si>
  <si>
    <t>Equipment is usually available Monday through Friday between 8:00 and 14:00. It is necessary to talk about the use beforehand with the head of the Department of Surface Engineering.</t>
  </si>
  <si>
    <t>Sistem je primeren za pripravo vzorcev industrijsko pomembnih dimenzij. Posebnost naprave je v tem, da omogoča nanos plasti z uporabo različnih prekurzorjev na vzorce premera do 0.4 m ter regulacijo moči za vzbujanje nizkotlačne plazme do 12 kW.</t>
  </si>
  <si>
    <t>The system is designed for preparation of industrial-size samples. The device enables thin film coatings by using various precursors on samples up to 0.4 m in diameter and power regulation for sustaining low-pressure plasma up to 12 kW.</t>
  </si>
  <si>
    <t>L2-2616</t>
  </si>
  <si>
    <t>Matjaž Spreitzer</t>
  </si>
  <si>
    <t>UHV sistema za premikanje grelnika in tarč</t>
  </si>
  <si>
    <t>UHV heater- and target stage</t>
  </si>
  <si>
    <t>Po predhodnem dogovoru s skrbnikom (matjaz.spreitzer@ijs.si)</t>
  </si>
  <si>
    <t>By prior arrangement with corresponding persopn (matjaz.spreitzer@ijs.si)</t>
  </si>
  <si>
    <t>UHV sistema za premikanje grelnika in tarč v sistemu za pulzno lasersko nanašanje.</t>
  </si>
  <si>
    <t>UHV heater- and target stage for a pulsed laser depostion system.</t>
  </si>
  <si>
    <t>N2-0149</t>
  </si>
  <si>
    <t>N2-0187</t>
  </si>
  <si>
    <t>Manjši sistem za pulzno lasersko nanašanje</t>
  </si>
  <si>
    <t>Small pulsed laser deposition system</t>
  </si>
  <si>
    <t>Manjši sistem za pulzno lasersko nanašanje je namenjen pripravi visoko-kakovostnih tankih plasti in heterostruktur.</t>
  </si>
  <si>
    <t>Small pulsed laser depostion system is used for the preparation of high-quality thin films and heterostructures.</t>
  </si>
  <si>
    <t>Hana Uršič Nemevšek</t>
  </si>
  <si>
    <t>Mikroskop na atomsko silo z moduli za piezoelektrične, električne in magnetne meritve</t>
  </si>
  <si>
    <t>Atomic force microscopy (AFM) with piezo-response force microscopy, conductive-atomic force microscopy and magnetic-force microscopy moduli</t>
  </si>
  <si>
    <t>po dogovoru: hana.ursic@ijs.si</t>
  </si>
  <si>
    <t>by agreement: hana.ursic@ijs.si</t>
  </si>
  <si>
    <t>Mikroskop na atomsko silo z različnimi moduli je zelo uporabno orodje za raziskovanje feroelektrične domenske strukture, feroelektričnih, piezoelektričnih in magnetnih lastnosti na lokalni (nanometrski) ravni.</t>
  </si>
  <si>
    <t xml:space="preserve">
An atomic force microscope with various modules is a very useful tool for investigating the ferroelectric domain structure, ferroelectric, piezoelectric, and magnetic properties at the local (nanometer) level.</t>
  </si>
  <si>
    <t>.6</t>
  </si>
  <si>
    <t>.1</t>
  </si>
  <si>
    <t>Igor Mandić</t>
  </si>
  <si>
    <t>Sistem za meritve tranzientov v silicijevih detektorjih z dvofotonsko absorpcijo</t>
  </si>
  <si>
    <t>System for measurements of transients in silicon detectors caused by two photon abosrption.</t>
  </si>
  <si>
    <t>Oprema se nahaja na IJS, v laboratoriju odseka F9, Jamova 39, Ljubljana. Dostop do opreme je možen po dogovoru. Kontakt: igor.mandic@ijs.si</t>
  </si>
  <si>
    <t>The system is installed in the laboratory of F9 department at JSI, Jamova 39, Ljubljana. Equipment is available, for posibility of usage please contact igor.mandic@ijs.si</t>
  </si>
  <si>
    <t>Sistem je namenjen meritvam tranzientov, ki jih v silicijevih detektorjih povzročimo z dvofotonsko absorpcijo s ~ 100 fs pulzi laserske svetlobe z valovno dolžino 1560 nm.</t>
  </si>
  <si>
    <t>The system enables measruements of transients in silicon detectors caused by two photon absorption with ~100 fs pulses of laser light  with wavelength of 1560 nm.</t>
  </si>
  <si>
    <t>Matic
Lozinšek</t>
  </si>
  <si>
    <t>Integriran sistem za sintezo in karakterizacijo spojin pod inertnimi pogoji, pri nizkih
temperaturah in pod visokimi tlaki</t>
  </si>
  <si>
    <t>Integrated system for synthesis and characterisation of compounds under inert conditions, at low temperatures, and at high pressure</t>
  </si>
  <si>
    <t>Uporaba je možna po predhodnem dogovoru (matic.lozinsek@ijs.si)</t>
  </si>
  <si>
    <t>Access is possible upon demand (matic.lozinsek@ijs.si)</t>
  </si>
  <si>
    <t>Sistem suhih celic omogoča delo v inertni atmosferi N2 (O2, H2O &lt; 1 ppm), ATR-FTIR karakterizacijo, pregled vzorcev s stereomikroskopom, in sušenje topil</t>
  </si>
  <si>
    <t>Glovebox system enables the work in inert N2 atomsphere (O2, H2O &lt; 1 ppm), ATR-FTIR characterization, stereomicroscopy, and solvent drying</t>
  </si>
  <si>
    <t>69217
70673
70674
71180
71313 
70677
70676
69720
69976
69193
69816
69817
69818
70271
70272
71941
71940
71939
71938</t>
  </si>
  <si>
    <t>N1-0225</t>
  </si>
  <si>
    <t>ERC StG HiPeR-F</t>
  </si>
  <si>
    <t>Leon
Cizelj</t>
  </si>
  <si>
    <t>Nadgradnja visokozmogljive računske gruče</t>
  </si>
  <si>
    <t>UPGRADE OF HIGH PERFORMANCE COMPUTE CLUSTER</t>
  </si>
  <si>
    <t>Računalniška gruča za izvajanje znanstvenih računskih simulacij. Hitra mrežna komunikacija med računskimi vozlišči omogoča dobro skaliranje večprocesnih izračunov. Oprema vsebuje 24 računskih vozlišč po 2 procesorja, vsak z 28 jedri in 196GB spomina.</t>
  </si>
  <si>
    <t>Compute cluster for fast scientific calculations. Fast interconnect enables a good calculation scalability of multinode multicore jobs. Equipment consists of 23 compute nodes with 2 socket processors. each with 28 cores and 196GB of memory.</t>
  </si>
  <si>
    <t>P2-0405-1</t>
  </si>
  <si>
    <t>Boštjan Končar</t>
  </si>
  <si>
    <t>L2-1827</t>
  </si>
  <si>
    <t>L2-1828</t>
  </si>
  <si>
    <t>Matjaž Leskovar</t>
  </si>
  <si>
    <t>NC-0026</t>
  </si>
  <si>
    <t>Iztok Tiselj</t>
  </si>
  <si>
    <t>PR-10884</t>
  </si>
  <si>
    <t>Nadgradnja računalniške gruče po sistemu »na
ključ«</t>
  </si>
  <si>
    <t>Glede na proste kapacitete in ob predhodnem dogovoru je oprema na voljo preko bojan.zefran@ijs.si. Več informacij je na: https://f8.ijs.si/gruce-f8/.</t>
  </si>
  <si>
    <t xml:space="preserve"> Depending on the availability of the resources the arrangements can be made through bojan.zefran@ijs.si. More information on: https://f8.ijs.si/gruce-f8/.</t>
  </si>
  <si>
    <t>Računalniška gruča z večjim številom jeder, namenjena izračunom, ki kjer lahko uporabimo paralelno računanje za pospešitev računanja. Nadgradnja gruče vsebuje 20 računskih vozlišč, ki vsebujejo po 2 28 jedrna procesorja  in vsaj 192 GB spomina.</t>
  </si>
  <si>
    <t xml:space="preserve">Compute cluster with large number of CPU cores for simulations that can take advantage of parallel computing. Cluster upgrade consists of 20 nodes with 2 28-core processors and at least 192 GB of memory.  </t>
  </si>
  <si>
    <t>PR-11716-1 (EUROfusion)</t>
  </si>
  <si>
    <t>P2-0405-23 (EUROfusion education)</t>
  </si>
  <si>
    <t>Domen Kotnik, Andrej Žohar</t>
  </si>
  <si>
    <t>Razširitev računske gruče s hitrimi rezinami z
veliko pomnilnika</t>
  </si>
  <si>
    <t>Expansion of the computer cluster with fast high-memory nodes</t>
  </si>
  <si>
    <t>Computing in the fields of solid state physics, particle physics,  biophysics and quantum physics.</t>
  </si>
  <si>
    <t>71881, 71882</t>
  </si>
  <si>
    <t>Janez
Dolinšek</t>
  </si>
  <si>
    <t>Hladilnik 3He za SQUID magnetometer 7T</t>
  </si>
  <si>
    <t>3He refrigerator for SQUID magnetometer 7T</t>
  </si>
  <si>
    <t>Hladilnik 3He za SQUID magnetometer omogoča meritve magnetnih lastnosti materialov v območju temperatur do 400 mK nad absolutno ničlo v magnetnih poljih do 7 T.</t>
  </si>
  <si>
    <t>3He refrigerator for SQUID magnetometer enables measurements of magnetic properties of materials in the range of temperatures down to 400 mK above absolute zero at magnetic fields up to 7 T.</t>
  </si>
  <si>
    <t>P6-0282</t>
  </si>
  <si>
    <t>Marijan
Nečemer</t>
  </si>
  <si>
    <t>Mikro-XRF analitski mikroskop</t>
  </si>
  <si>
    <t>Mikro XRF for elemental  imaging</t>
  </si>
  <si>
    <t>po dogovoru marijan.necemer@ijs.si</t>
  </si>
  <si>
    <t>by agreement marijan.necemer@ijs.si</t>
  </si>
  <si>
    <t>elementni imaging z micro XRF</t>
  </si>
  <si>
    <t>elemental imaging by XRF microscop</t>
  </si>
  <si>
    <t>Igor
Mekjavić</t>
  </si>
  <si>
    <t>Klimatska komora</t>
  </si>
  <si>
    <t>69769, 71260</t>
  </si>
  <si>
    <t>Miran
Mozetič</t>
  </si>
  <si>
    <t>Plazemska naprava za in-situ meritve VUV in UV
sevanja med obdelavo površin trdnih materialov</t>
  </si>
  <si>
    <t xml:space="preserve">Plasma device for in-situ measurements of VUV and UV radiation during treatment of solid materials </t>
  </si>
  <si>
    <t>Oprema je običajno dostopna od ponedeljka do petka med 8:00 in 14:00. Za dogovor o uporabi se je potrebno dogovoriti z vodjo Odseka za tehnologijo površin in skrbnikom. Opravljanje analiz glede n.a ceno po dogovoru</t>
  </si>
  <si>
    <t>Equipment is usually available Monday through Friday between 8:00 and 14:00. It is necessary to talk about the use beforehand with the head of the Department of Surface Engineering and equipment's caretaker. Upon agreement, performing price-based analyzes.</t>
  </si>
  <si>
    <t>Sistem je primeren za obdelavo trdnih vzorcev, ki so nameščeni v plazemsko komoro ali pa padajo skoznjo. Sistem omogoča obdelavo s plazmo nizke (nekaj 100 W) in visoke (nekaj 10 kW) moči. Omogoča tudi sprotno spremljenje optičnih spektrov v UV in VUV področju.</t>
  </si>
  <si>
    <t>The system is suitable for processing solid samples that are placed in the plasma chamber or fall through it. The system allows plasma processing of low (some 100 W) and high (some 10 kW) power. It also enables real-time monitoring of optical spectra in the UV and VUV range.</t>
  </si>
  <si>
    <t>Rok Zaplotnik, Gregor Primc</t>
  </si>
  <si>
    <t>Vladimir
Cindro</t>
  </si>
  <si>
    <t>Avtomatska preskuševalna postaja elektronskih
komponent</t>
  </si>
  <si>
    <t xml:space="preserve">Automatic probe station for testing of electronic components </t>
  </si>
  <si>
    <t>Oprema je dostopna po predhodnem dogovoru. Kontakt preko e-pošte  na naslovu  vladimir.cindro@ijs.si</t>
  </si>
  <si>
    <t xml:space="preserve">Eqiuipment is available on demand. Please contact vladimir. cindro@ijs.si </t>
  </si>
  <si>
    <t xml:space="preserve">Oprema je namenjena  testiranju  mikrovezij in merjenju lastnosti strukturiranih polprevodnikov. Kontaktiranje je pogojeno s probno kartico, ki je posebej izdelana  za merjeno vezje.  </t>
  </si>
  <si>
    <t>The equipment is intended for testing microcircuits and measuring the properties of structured semiconductors. Contacting is conditioned by a test card, which is specially designed for the measured circuit.</t>
  </si>
  <si>
    <t>Benjamin
Zorko</t>
  </si>
  <si>
    <t>320 kV rentgenski sistem za realizacijo
dozimetričnih standardov</t>
  </si>
  <si>
    <t>320 kV X - ray system for realization of dosimetric standards</t>
  </si>
  <si>
    <t>Oprema je nameščena v Laboratoriju za dozimetrične standarde na IJS. Ker gre za prostore, ki so pod stalnim video sevalnim nadzorom, se je potrebno predhodno dogovoriti z vodjem laboratorija, Boštjanom Črničem, mag. med. fiz. Delo v laboratoriju lahko poteka le pod nadzorom vodje laboratorija.</t>
  </si>
  <si>
    <t>The equipment is installed in the Laboratory for Dosimetric Standards at the JSI. The facilities are under permanent video and radiation surveillance. Prior the use of the equipment, the arrangements must be made with the head of the laboratory, Boštjan Črnič, mag. med. phys. The work in the laboratory can only take place under the supervision of the head of the laboratory.</t>
  </si>
  <si>
    <t>Predmet javnega naročila je bila dobava, montaža in zagon  320 kV rentgenskega sistema za realizacijo dozimetričnih standardov, ki ga bomo uporabljali za razširitev obsega kalibracij nacionalnega meroslovnega sistema in raziskovalne študije na različnih raziskovalnih področjih fizike, tehnike in drugih ved. 320 kV rentgenski sistem z rentgensko cevjo MXR-320/26 bo omogočal emisijo fotonov z energijami od 15 do 320 KeV.</t>
  </si>
  <si>
    <t xml:space="preserve">The subject of public tender is supply, installation and start up of of the  320 kV X-ray system for the realization of dosimetric standards, which will be used to broaden the scope of calibrations in the framework of the national metrology system and research studies in various research fields of physics, engineering and other sciences. The 320 kV X-ray system with X-ray tube MXR 320/26 will enable the emission of photons with energies from 15 to 320 KeV.        </t>
  </si>
  <si>
    <t>PR-00608</t>
  </si>
  <si>
    <t>Klara Poiškruh</t>
  </si>
  <si>
    <t>PR-11529</t>
  </si>
  <si>
    <t>Boštjan Črnič</t>
  </si>
  <si>
    <t>Sašo Džeroski</t>
  </si>
  <si>
    <t>Oprema za uporabo metod umetne inteligence v znanosti</t>
  </si>
  <si>
    <t>Equipment for use of AI methods in science</t>
  </si>
  <si>
    <t>Čas dostopa do opreme vsak delovni dan od 8:00 do 16:00 po predhodnem dogovoru s skrbnikom. Glede pogojev dostopa in razpoložljivosti kontaktirati Martina Žnidaršiča (martin.znidarsic@ijs.si)</t>
  </si>
  <si>
    <t>The equipment is avaliable upon request every day from 8 am to 4 pm. For access conditions and availabilty contact Martin Žnidaršič (martin.znidarsic@ijs.si)</t>
  </si>
  <si>
    <t>Matjaž
Vencelj</t>
  </si>
  <si>
    <t>Vakuumska eksperimentalna postaja za jedrsko
astrofiziko</t>
  </si>
  <si>
    <t>Experimental vacuum station for nuclear astrophysics</t>
  </si>
  <si>
    <t>Oprema je dostopna po predhodnem dogovoru na naši lokaciji. Kontakt preko e-pošte  na naslovu  matjaz.vencelj@ijs.si</t>
  </si>
  <si>
    <t xml:space="preserve">Equipment available on demand, at our location only. Please contact matjaz.vencelj@ijs.si </t>
  </si>
  <si>
    <t>Oprema je namenjena za rekonfigurabilne merilne postavitve v nizkoenergijski jedrski astrofiziki.</t>
  </si>
  <si>
    <t>The equipment serves as a reconfigurable experimental station for low-energy nuclear astrophysics experiments.</t>
  </si>
  <si>
    <t>Tadej Rojac</t>
  </si>
  <si>
    <t>Merilni sistemi za karakterizacijo kompleksnih termo-elektro-mehanskih lastnosti
feroelektričnih materialov</t>
  </si>
  <si>
    <t>Measurement systems for characterization  of complex thermo-electro-mechanical properties of ferroelectric materials</t>
  </si>
  <si>
    <t xml:space="preserve">Oprema je dostopna  po predhodnem dogovoru preko email naslova tadej.rojac@ijs.si. Uporaba večjega dela opreme zahteva predhodno učenje in demonstracijo, ki se jo izvede po predhodnem dogovoru na isti email naslov..    </t>
  </si>
  <si>
    <t xml:space="preserve">The equipment  can be booked by contacting the reponsible person (tadej.rojac@ijs.si). The usage  of a great part of the  equipment requires training and demonstration , which can be arranged through the same contact.  </t>
  </si>
  <si>
    <t xml:space="preserve">Oprema je namenjena celoviti karakterizaciji elektro-termo-mehanskih lastnosti feroelektirčnih in sorodnih materialov, kar vključuje dielektričnost, piezoelektričnost, piroelektričnost, električno prevodnost in termoelektrični odziv. Meritve je možno opraviti na raznih vzorcih raznih oblik, kot so volumenska kermika, debele in tanke plasti.    </t>
  </si>
  <si>
    <t>The equipment is intended for a complete set of electro-thermo-mechanical measurements of ferroelectric and related materials, including dielectric permittivity,  pyezoelectricity, piroelectricity, electrical conductivity and thermoelectric effect. The measurements can be performed on samples of different shapes, such as ceramics, thick and thin films.</t>
  </si>
  <si>
    <t>69662, 69766, 69767, 69795, 69765, 70303, 70302, 70452, 70576, 70631, 70630, 70629, 70628,70627, 71154, 71146, 70622, 70621, 70620, 70619, 70618, 71187,
54036, 71453, 71458, 71586</t>
  </si>
  <si>
    <t>Mirela
Dragomir</t>
  </si>
  <si>
    <t>Oprema za študij lastnosti in strukture
materialov pod visokimi tlaki</t>
  </si>
  <si>
    <t>Equipment for the investigation of structure and properties of materials under high pressure</t>
  </si>
  <si>
    <t>Oprema se nahaja v »Laboratoriju za kemijo pod ekstremnimi pogoji« (http://eccl.ijs.si) ECCL.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</si>
  <si>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"Extreme Conditions Chemistry Laboratory" under (http://eccl.ijs.si) ECCL. Researchers with proper training on the high-pressure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in the eccl.</t>
  </si>
  <si>
    <t>Oprema nam omogoča preiskave povezav struktura–lastnosti pod zelo visokim tlakom, in sicer preiskave sprememb strukture, magnetnih in elektronskih lastnosti snovi pod hidrostatskim tlakom v območju GPa. Oprema vključuje specializirane, zelo natančne visokotlačne celice z diamantnimi nakovali.</t>
  </si>
  <si>
    <t>The equipment enables the investigate the structure-properties relationship under high pressures (Gpa range), namely investigations of changes in the structure, magnetic and electronic properties. The equipment includes specialized, high-precision diamond anvil cells.</t>
  </si>
  <si>
    <t>J2-2496</t>
  </si>
  <si>
    <t>Mirela Dragomir</t>
  </si>
  <si>
    <t>Srečo
Davor
Škapin</t>
  </si>
  <si>
    <t>Nadgradnja rentgenskih difraktometrov</t>
  </si>
  <si>
    <t>Upgrading of X-Ray powder diffractometer with new operating system and data databases.</t>
  </si>
  <si>
    <t>By prior arrangement with corresponding person (matjaz.spreitzer@ijs.si)</t>
  </si>
  <si>
    <t>Nova oprema omogoča zanesljivejše in kvalitetnejše analize kristaliničnih materialov, tako v obliki prahov, kot tudi ploščic, tankih plasti.</t>
  </si>
  <si>
    <t>X-Ray diffraction analysis</t>
  </si>
  <si>
    <t>38402
71185
71184
70787
70786
70785
70784</t>
  </si>
  <si>
    <t>J1-3026</t>
  </si>
  <si>
    <t>Srečo Škapin</t>
  </si>
  <si>
    <t>J1-3025</t>
  </si>
  <si>
    <t>Miran
Čeh</t>
  </si>
  <si>
    <t>State-of-the-art vrstični presevni elektronski
mikroskop z ultimativno slikovno in energijsko
ločljivostjo</t>
  </si>
  <si>
    <t>State-of-the-art scanning transmission electron microscope with ultimate imaging and energy resolution</t>
  </si>
  <si>
    <t>K nakupu mikroskopa je prispevalo sredstva 14 odsekov IJS in KI in IMT. Čas dostopa posameznih deležnikov do uporabnega časa na mikroskopu je sorazmeren z višino sofinanciranja nakupa mikroskopa. Do mikroskopa lahko dostopajo vsi kvalificirani operaterji preko on-line rezervacijskega sistema.</t>
  </si>
  <si>
    <t>Funds to purchase the microscope were provided, apart from the ARRS, by 14 JSI departments as well as by the KI and IMT. The operating time to the microscope for individual stakeholders is proportional to the amount of their co-financing of the purchase. The microscope can be accessed by all qualified operators via the online reservation system.</t>
  </si>
  <si>
    <t xml:space="preserve">Mikroskop je namenjen preiskavam strukture in kemijske sestave anorganskih in organskih materialov na nanometrskem, atomarnem in sub-atomarnem nivoju. Gre za vrhunsko aparaturo, ki je po svojih performansah med najboljšimi v EU in je predpogoj za izvajanje konkurenčnih raziskava na področju materialov in nanoznanosti. </t>
  </si>
  <si>
    <t>The microscope is intended for investigations of the structure and chemical composition of inorganic and organic materials at the nanometer, atomic and sub-atomic level. It is a state-of-the-art equipment and one of the best in the EU in terms of its performance. As such it is a prerequisite for conducting competitive research in the field of materials and nanosciences.</t>
  </si>
  <si>
    <t>cca 140.000,00 EUR/leto</t>
  </si>
  <si>
    <t>2 FTE-ja</t>
  </si>
  <si>
    <t xml:space="preserve">Mikroskop uporablja 10 programskih skupin IJS  </t>
  </si>
  <si>
    <t>Preparativna ultracentrifuga z rotorji in
rezalnikom centrifugirk</t>
  </si>
  <si>
    <t>Preparative ultracentrifuge with rotors and tube slicer</t>
  </si>
  <si>
    <t>Oprema je nameščena v laboratoriju B417D Odseka za molekularne in biomedicinske znanosti (IJS). Uporaba opreme po predhodnem dogovoru (jernej.sribar@ijs.si).</t>
  </si>
  <si>
    <t>The equipment is installed in laboratory B417D of the Department of Molecular and Biomedical Sciences (JSI). The equipment is available by prior arrangement (jernej.sribar@ijs.si).</t>
  </si>
  <si>
    <t>Oprema omogoča centrifugiranje vzorcev pri visokih obratih in omogoča pripravo subcelularnih frakcij, ločbo lipoproteinov, virusov, virusnih delcev, nanodelcev ter izolacijo RNA in plazmidne DNA.</t>
  </si>
  <si>
    <t>The equipment enables high-speed  centrifugation of samples and allows the preparation of subcellular fractions, the separation of lipoproteins, viruses, viral particles, nanoparticles and the isolation of RNA and plasmid DNA.</t>
  </si>
  <si>
    <t>Emanuela Senjor</t>
  </si>
  <si>
    <t>Gregor
Dolanc</t>
  </si>
  <si>
    <t>Oprema za raziskave in aplikacije na področju
tehnologije vodenja</t>
  </si>
  <si>
    <t>Equipment for research and application of the field of control technologies</t>
  </si>
  <si>
    <t>Oprema je dostopna po dogovoru, kontakt Gregor Dolanc (gregor.dolanc@ijs.si)</t>
  </si>
  <si>
    <t>Equipment is available upon agreement, please contact Gregor Dolanc (gregor.dolanc@ijs.si)</t>
  </si>
  <si>
    <t>Računalniška oprema za obdelavo podatkov, modeliranje in razvoj sistemov za vodenje. 
Merilna oprema proizvajalca Moor Electronics za izvedbo meritev na pacientih (laserski merilnik pretoka krvi,
merilnik nivoja kisika in temperature v tkivih,
merilnik nivoja globoke koncentracije kisika v tkivih)</t>
  </si>
  <si>
    <t>Computer equipment for data processing, modeling and development of control systems.
Measuring equipment from Moor Electronics to perform measurements on patients (laser blood flow meter,
oxygen level and temperature meter,
deep tissue oxygen level meter)</t>
  </si>
  <si>
    <t>69812
69821
70056
70021
70022
70023
70024
70585
71135
71133
71430
71263
71264</t>
  </si>
  <si>
    <t>4, 20, 25, 26, 59, 63</t>
  </si>
  <si>
    <t>Sašo
Šturm</t>
  </si>
  <si>
    <t>Ultra visokotlačni tekočinski kromatograf s PDA
detektorjem</t>
  </si>
  <si>
    <t>Ultra-Performance Liquid Chromatography apparatus with PDA detector</t>
  </si>
  <si>
    <t xml:space="preserve">Oprema bo večino časa zasedena, ker jo bo uporabljal robot. Do opreme bo mogoče dostopati le po predhodnem dogovoru s skrbnikom sistema, saj bo nameščena v sobi, kjer bo delal robot. </t>
  </si>
  <si>
    <t>The equipment will be occupied most of the time because it will be used by a robot. The equipment will be accessible only by prior arrangement with the system administrator, as it will be installed in the ro</t>
  </si>
  <si>
    <t xml:space="preserve">UPLC je kromatografska tehnika, ki se uporablja za ločevanje, identifikacijo in kvantifikacijo organskih spojin, raztopljenih v tekoči fazi. </t>
  </si>
  <si>
    <t>UPLC is a chromatography technique used for separation, identification and quantification of organic compounds dissolved in liquid phase.</t>
  </si>
  <si>
    <t>Igor
Muševič</t>
  </si>
  <si>
    <t>Sistem za razvoj integriranih optičnih logičnih
vezij</t>
  </si>
  <si>
    <t>Rezervacije dostopa do opreme se opravljajo na povezavi: https://teamup.com/login . Termin se določi v soglasju s skrbnikom opreme prof. I.Muševičem</t>
  </si>
  <si>
    <t>Reservations for the use of equipment are registered at: https://teamup.com/login The time slot for the measurements is coordinated by the person in charge of the equipment, Prof. I.Muševič.</t>
  </si>
  <si>
    <t>Nastavljivi nanosekundni laser z osnovno valovno dolžino 532 nm in variabilno valovno dolžino nastavljivega žarka v območu 400 nm do 2400 nm.</t>
  </si>
  <si>
    <t>Nanosecond tuneable laser with base output at 532 nm and tuneable output frim 400 nm to 2400 nm.</t>
  </si>
  <si>
    <t>PR-10099</t>
  </si>
  <si>
    <t>Matjaž
Spreitzer</t>
  </si>
  <si>
    <t>RHEED sistem s pripadajočo opremo</t>
  </si>
  <si>
    <t>70210, 70725</t>
  </si>
  <si>
    <t>Dragan D.
Mihailović</t>
  </si>
  <si>
    <t>Sistem za nelinearno spektroskopijo in
mikroskopijo v širokem energijskem območju z
dodatki</t>
  </si>
  <si>
    <t>System for nonlinear spectroscopy and microscopy in a wide energy range with accessories</t>
  </si>
  <si>
    <t>Sistem za nelinearno spektroskopijo in mikroskopijo v širokem energijskem območju z dodatki omogoča proučevanje različnih materialov v okviru dveh tehnologij: (1) Nelinearne resonančne ekstremne ultravijolične spektroskopije in (2) Nelinearne optične mikroskopije.</t>
  </si>
  <si>
    <t>The system for nonlinear spectroscopy and microscopy in a wide energy range with accessories allows the study of various materials in two technologies: (1) Nonlinear resonant extreme ultraviolet spectroscopy and (2) Nonlinear optical microscopy.</t>
  </si>
  <si>
    <t>69572
70689
71045
71047
71046
70783
70782
70781
71044
70841
71016
71051
71083
71082
71081
71077
71076
71075
70767
70766
70765
70764
70763
71096
71095
71156
71172
70842
71103
70760
70759
70758
70757
71199
71197
71094
71121
71120
71119
71118
71117
70513
71140
71280
71099
71098
69651
70037
71162
41290
71349
71348
71374
71419</t>
  </si>
  <si>
    <t>Andrej
Filipčič</t>
  </si>
  <si>
    <t>Nadgradnja distribuiranega računskega vozlišča SiGNET Tier-2.</t>
  </si>
  <si>
    <t>Upgrade of SiGNET-T2 distributed cluster</t>
  </si>
  <si>
    <t>Omogočen oddaljen dostop za vse uporabnike SLING infrastrukture preko strežnika ARC-CE</t>
  </si>
  <si>
    <t>Remote access for SLING users through ARC Computing Element</t>
  </si>
  <si>
    <t>Računska gruča za intenzivno obdelavo podatkov in računske simulacije, predvsem pri eksperimentih ATLAS in Belle-II</t>
  </si>
  <si>
    <t>Compute cluster for intensive data processing primarily for ATLAS and Belle-II experiments</t>
  </si>
  <si>
    <t>71350
71372
71370
71369
71368
71367
71366
71365
71364
71363
71362
71361
71360
71359
71358
71371</t>
  </si>
  <si>
    <t>Marko
Mikuž</t>
  </si>
  <si>
    <t>Obnova centra za analizo podatkov SiGNET</t>
  </si>
  <si>
    <t>Upgrade of analysis facility at SiGNET</t>
  </si>
  <si>
    <t>Uporaba diskovnega prostora preko sistema dCache in Ceph</t>
  </si>
  <si>
    <t>Storage access through dCache and Ceph</t>
  </si>
  <si>
    <t>Diskovni prostor se uporablja za začasno shrambo vmesnih podatkov ter za obdelavo podatkov pri fizikalnih analizah</t>
  </si>
  <si>
    <t>Disk space used for temporary dataset storage and for permanent storage of analysis datasets</t>
  </si>
  <si>
    <t>XJET, Izrael 3D tiskalnik za kovinske materiale in keramiko, preimenovan v Hage 3D tiskalnik</t>
  </si>
  <si>
    <t>XJET, Israel 3D printer for metal materials and ceramics, renamed to Hage 3D material extrusion printer</t>
  </si>
  <si>
    <t>Po predhodnem dogovru s skrbnikom (mail skrbnika)</t>
  </si>
  <si>
    <t>By prior arrangement with the administrator (administrator's mail)</t>
  </si>
  <si>
    <t>Izdelava prototipov kompleksnih oblik z ekstruzijo materiala. Možnost uporabe kompozitnih materialov</t>
  </si>
  <si>
    <t>Prototyping of compelex shapes with materila extrusion. Can be used with composite materials.</t>
  </si>
  <si>
    <t>65499, 70724</t>
  </si>
  <si>
    <t>PR-12426</t>
  </si>
  <si>
    <t>Benjamin Podmiljšak (K7)</t>
  </si>
  <si>
    <t>PR-12539</t>
  </si>
  <si>
    <t>Spomenka Kobe (K7)</t>
  </si>
  <si>
    <t>Andraž Kocjan (K7)</t>
  </si>
  <si>
    <t>Kontrolni sistem pospeševalnika Tandetron</t>
  </si>
  <si>
    <t xml:space="preserve">Oprema je dostopna  akademskim institucijam in gospodarskim družbam (primoz.pelicon@ijs.si), kot tudi raziskovalcem in industriji iz evropskega raziskovalnega prostora (EU H2020 RADIATE, https://www.ionbeamcenters.eu/). </t>
  </si>
  <si>
    <t>The equipment is available for national users at the contact "primoz.pelicon@ijs.si", as well as to the international users via EU Transbnational Access  (EU H2020 RADIATE, https://www.ionbeamcenters.eu/).</t>
  </si>
  <si>
    <t>Kontrolni sistem pospeševalnika nadzira delovanje celotnega sklopa strojne opreme od ionskih virov, pospeševanja in oblikovanja visokoenergijskih žarkov, kot tudi injeciranja v izbrano žarkovno linijo na pospeševalniku Instituta Jožef Stefan.</t>
  </si>
  <si>
    <t>The control system of the tandetron accelerator is providing the regulation and monitoring feedback of all the components of the ion accelerator, starting from the ion sources, beam shaping and acceleration, as well as beam injection into one of the beamlines at the tandem ion accelerator of Jožef Stefan Institute.</t>
  </si>
  <si>
    <t>Magnetometer z tresočim vzorcem za termomagnetne meritve v različnih atmosferah</t>
  </si>
  <si>
    <t>Shaking sample magnetometer for thermomagnetic measurements in different atmospheres</t>
  </si>
  <si>
    <t>Karakterizacija magnetnih materialov v magnetnem polju, pri različnih temperaturah in atmosferah.</t>
  </si>
  <si>
    <t>Characterization of magnetic materials in a magnetic field, at different temperatures and atmospheres.</t>
  </si>
  <si>
    <t>PR-10730</t>
  </si>
  <si>
    <t>PR-10604-1</t>
  </si>
  <si>
    <t>Kristina Žužek</t>
  </si>
  <si>
    <t>Boštjan Jenčič</t>
  </si>
  <si>
    <t>Ionska optika za nanožarek</t>
  </si>
  <si>
    <t xml:space="preserve">Oprema je dostopna  akademskim institucijam in gospodarskim družbam (bostjan.jencic@ijs.si), kot tudi raziskovalcem in industriji iz evropskega raziskovalnega prostora (EU H2020 RADIATE, https://www.ionbeamcenters.eu/). </t>
  </si>
  <si>
    <t>The equipment is available for national users at the contact bostjan.jencic@ijs.si, as well as to the international users via EU Transbnational Access  (EU H2020 RADIATE, https://www.ionbeamcenters.eu/).</t>
  </si>
  <si>
    <t>Ionska optika je namenjena fokusiranju visokoenergijskih ionskih žarkov na premere žarkov manjše od enega mikrometra. S temi žarki izvajamo elemnetno in molekularno kartiranje vzorcev, kot tudi površinsko strukturirano implantacijo ionov.</t>
  </si>
  <si>
    <t>The ion optics forms high energy focused ion beam with sub-micrometre diameter, used for elemental and molecular mapping, as well as for patterned ion implantation.</t>
  </si>
  <si>
    <t>Primož Vavpetič</t>
  </si>
  <si>
    <t>Paula Pongrac</t>
  </si>
  <si>
    <t>Jelena Vesić</t>
  </si>
  <si>
    <t xml:space="preserve">Teleskopski detektor Ge-Si </t>
  </si>
  <si>
    <t>Telescope detector Ge-Si</t>
  </si>
  <si>
    <t>Prijava na žarkovni čas na pospeševalniku Tandetron na IJS po predhodnem posvetovanju s skrbnikom opreme.</t>
  </si>
  <si>
    <t>Application for beam time at the Tandetron accelerator at JSI with a previous consultation with equipment guardian</t>
  </si>
  <si>
    <t>Meritve elektronov</t>
  </si>
  <si>
    <t>Electron measurements</t>
  </si>
  <si>
    <t xml:space="preserve">Hibridni kvadrupol-Orbitrap masni spektrometer (Q-Orbitrap MS) s pripadajočo opremo </t>
  </si>
  <si>
    <t>Hybride qudruple-Orbitrap mass spectrometer (Q-Orbitrap MS).</t>
  </si>
  <si>
    <t>Instrumet bo na voljo po instalaciji opreme v juniju 2022. Kontakt: Milena.horvat@ijs.si .</t>
  </si>
  <si>
    <t xml:space="preserve">Instrument will be available after final instalation in June 2022. Please contact: milena.horvat@ijs.si . </t>
  </si>
  <si>
    <t xml:space="preserve">Orbitrap masni spektrometer sklopljen s tekočinskim kromatografom (hibridni LC-MS) in opremljen s programsko opremo za interpretacijo MS-MS spektrov in karakterizacijo malih organskih molekul se bo uporabljal za kvalitativno in kvantitativno netarčno ter tarčno analizo organskih spojin v sledovih v vzorcih iz okolja, vode, hrane, zdravilnih učinkovin, bioloških in geoloških snovi ter podobnih materialov. </t>
  </si>
  <si>
    <t>Q-Orbitrap mass spectrometer is equipped with liquid chromatograph (LC-MS), atmospheric ionization ion source (ESI) and different software programs for interpretation MS-MS spectra. IT is used for characterization and structure determination of small organic molecules, qualitative and quantitative target and nontarget analysis of traces of organic compounds in samples from environment, water, food, pharmaceuticals, biological, geological and similar materials.</t>
  </si>
  <si>
    <t>In situ merilnik fizikalnih lastnosti na nanoskali</t>
  </si>
  <si>
    <t>in-situ system for measuring physical properties on nanoscale</t>
  </si>
  <si>
    <t xml:space="preserve">Uporaba naprave je vezana na  SEM mikroskop. Uporaba je možna po predhodnem pogovoru (aljaz.drnovsek@ijs.si) </t>
  </si>
  <si>
    <t>The use of the device is related to the use of the SEM microscope. Use is possible after a preliminary conversation (aljaz.drnovsek@ijs.si)</t>
  </si>
  <si>
    <t>meritve nanomehanskih lastnosti materialov majhnih volumnov pri sobni in povišani temperaturi</t>
  </si>
  <si>
    <t>measurements of nanomechanical properties of small volume materials at room and elevated temperatures</t>
  </si>
  <si>
    <t>PR-11236</t>
  </si>
  <si>
    <t>Žan Gostenčnik</t>
  </si>
  <si>
    <t>Masni analizator</t>
  </si>
  <si>
    <t>Nano electrospray ionization-quadrupole time-of-flight mass spectrometer (ESI-qTOF)</t>
  </si>
  <si>
    <t>250.737,28</t>
  </si>
  <si>
    <t xml:space="preserve">Oprema je na voljo akademskim ustanovam in gospodarskim družbam, bodisi za plačilo, ki pokriva stroške analize, bodisi v okviru sodelovanja. Navodila za pripravo vzorcev in cenik storitev so na voljo na spletni strani oddelka (http://www-b2.ijs.si/expertise/). Stranka se lahko neposredno obrne na osebe, odgovorne za opremo, in se dogovori za izvedbo analize. </t>
  </si>
  <si>
    <t xml:space="preserve">The equipment is available to academic institutions and companies, either for a fee covering the cost of the analysis or as part of a collaboration. Instructions for sample preparation and a price list for services are available on the Department's website (http://www-b2.ijs.si/expertise/). The customer can contact the persons responsible for the equipment directly to arrange for the analysis to be carried out. </t>
  </si>
  <si>
    <t xml:space="preserve">ESI-qTOF se uporablja za "top-down/bottom-up" kvalitativno in kvantitativno analizo proteinov v bioloških vzorcih. </t>
  </si>
  <si>
    <t xml:space="preserve">ESI-qTOF is used for top-down/bottom-up qualitative and quantitative analysis of proteins in biological samples. </t>
  </si>
  <si>
    <t xml:space="preserve">72813, 73201, 73203, 73204 </t>
  </si>
  <si>
    <t>Razširitev računske gruče s hitrimi rezinami nove generacije</t>
  </si>
  <si>
    <t>Expansion of the computer cluster with fast new-generation nodes</t>
  </si>
  <si>
    <t>Uporaba je možna po predhodnem dogovoru (rok.zitko@ijs.si)</t>
  </si>
  <si>
    <t>Upon prior agreement (rok.zitko@ijs.si)</t>
  </si>
  <si>
    <t>Izvajanje računskih nalog na področjih fizike trdne snovi, fizike osnovnih delcev, biofizke in kvantne fizike.</t>
  </si>
  <si>
    <t>73316
73376
73375
73374
73372
73371
73370
73369</t>
  </si>
  <si>
    <t>6-osni goniometer za ionsko kanaliziranje s sistemom za menjavo vzorcev in zajemom podatkov</t>
  </si>
  <si>
    <t>6-axis goniometer for ion channeling with system for sample exchnage and data acquisition</t>
  </si>
  <si>
    <t xml:space="preserve">Uporabniki bodo lahko dostopali do opreme tako, da bodo predlagali, kaj bi zeleli preučevati. Način kontaktiranja je preko elektronskega sporočila sabina.markelj@ijs.si. </t>
  </si>
  <si>
    <t>Users will be able to access the equipment by proposing what they would like to study. The method of contact is via e-mail sabina.markelj@ijs.si.</t>
  </si>
  <si>
    <t>6-osni gonimeter je namenjen za natančno poravnavo monokristalov  za meritve v načinu ionskega kanaliziranja skupaj z na primer metodo povratnih sipanih ionov. V tem načinu lahko preučujemo napake v kristalni rešetki. Z uporabo drugih ionskih metod, lahko preučuejemo pozicije nečistoč v materialih. Sistem nam omogoča hitro menjavo vzorcev ter gretje ali hlajenje vzorcev.</t>
  </si>
  <si>
    <t>The 6-axis goniometer is intended for precise aligment of single crystal samples in order to preform ion channeling measurements utilising for instance  Rutherford backscattering spectrometry method. This can be be used to study defects in the crystal lattice. Using other ion beam methods in channeling configuration, one can also study the position of impurities in materials. The system allows us to quickly change samples and heat or cool the samples.</t>
  </si>
  <si>
    <t>Integrirani elektrotermometrični optični merilni sistem</t>
  </si>
  <si>
    <t>Integrated electrothermometric optical measurement system</t>
  </si>
  <si>
    <t>Za dostop se kontaktira dr. Z. Kutnjaka (zdravko.kutnjak@ijs.si) na IJS, ki uredi uporabniški dostop do opreme znotraj 1. meseca.</t>
  </si>
  <si>
    <t>To access the equipment contact Dr. Zdravko Kutnjak (zdravko.kutnjak@ijs.si). The user access to the equipment is arranged afterwards within 1 month.</t>
  </si>
  <si>
    <t>Meritve električnih, dielektričnih in termičnih lastnosti materialov.</t>
  </si>
  <si>
    <t>Measurements of electrical, dielectrical and thermal properties of materials.</t>
  </si>
  <si>
    <t>72293, 72884</t>
  </si>
  <si>
    <t>Martin Draksler</t>
  </si>
  <si>
    <t>Po predhodnem dogovoru na naslov bojan.zefran@ijs.si ali martin.draksler@ijs.si</t>
  </si>
  <si>
    <t>Equipment is available on demand. Please contact bojan.zefran@ijs.si or martin.draksler@ijs.si</t>
  </si>
  <si>
    <t>Računalniška gruča za izvajanje znanstvenih računskih simulacij. Hitra mrežna komunikacija med računskimi vozlišči omogoča dobro skaliranje večprocesnih izračunov. Oprema vsebuje 100 računskih vozlišč po 2 procesorja, vsak z 20/24/28 jedri in 196GB spomina.</t>
  </si>
  <si>
    <t>Compute cluster for fast scientific calculations. Fast interconnect enables a good calculation scalability of multinode multicore jobs. Equipment consists of 100 compute nodes with 2 socket processors. each with 20/24/28 cores and 196GB of memory.</t>
  </si>
  <si>
    <t xml:space="preserve">0.02 </t>
  </si>
  <si>
    <t xml:space="preserve">0.1 </t>
  </si>
  <si>
    <t xml:space="preserve">Gruča ni namenjena neizučenim uporabnikom. </t>
  </si>
  <si>
    <t>L2-4432</t>
  </si>
  <si>
    <t>Andrej Prošek</t>
  </si>
  <si>
    <t>Z2-4437</t>
  </si>
  <si>
    <t>Janez Kokalj</t>
  </si>
  <si>
    <t>Leskovar Matjaž</t>
  </si>
  <si>
    <t>Sistem za slikanje z optično koherenčno tomografijo (OCT) pri valovni dolžini 1300 nm</t>
  </si>
  <si>
    <t>Optical coherence tomography (OCT) imaging system at a wavelength of 1300 nm</t>
  </si>
  <si>
    <t>Po predhodnem dogovoru na naslov jost.stergar@ijs.si</t>
  </si>
  <si>
    <t>By prior arrangement at jost.stergar@ijs.si</t>
  </si>
  <si>
    <t>Optična tomografija bioloških in nebioloških materialov v IR področju (1300nm). Sistem omogoča opazovanje strukture in optičnih lastnosti opazovanih vzorcev v tem področju.</t>
  </si>
  <si>
    <t>Optical tomography of biological and non-biological materials in the IR range (1300nm). The system enables observation of the structure and optical properties of observed samples in this area.</t>
  </si>
  <si>
    <t>72706
73007</t>
  </si>
  <si>
    <t>Z1-4384</t>
  </si>
  <si>
    <t>Dr. Jošt Stergar</t>
  </si>
  <si>
    <t>P1-0060</t>
  </si>
  <si>
    <t>Igor Serša</t>
  </si>
  <si>
    <t>100 MHz NMR/MRI spektrometer</t>
  </si>
  <si>
    <t>100 MHz NMR/MRI spectrometer</t>
  </si>
  <si>
    <t>Zainteresirani za meritve na 100 NMR/MRI sistemu se lahko za termin meritev dogovorijo z vodjo laboratorija (igor.sersa@ijs.si).</t>
  </si>
  <si>
    <t>Those interested in measurements on the 100 NMR/MRI system can arrange a time for the measurements with the head of the laboratory (igor.sersa@ijs.si).</t>
  </si>
  <si>
    <t xml:space="preserve">Oprema je namenjena magnetnoresonančnemu slikanju in mikroskopiji materialov. Vzorci morajo vsebovati vodikove atome v tekočinah. </t>
  </si>
  <si>
    <t>The equipment is intended for magnetic resonance imaging and microscopy of materials. The samples must contain hydrogen atoms in liquids.</t>
  </si>
  <si>
    <t>Miha Mihovilovič</t>
  </si>
  <si>
    <t>SISTEM ZA VISOKOLOČLJIVO SPEKTROMETRIJO GAMA</t>
  </si>
  <si>
    <t>SYSTEM FOR HIGH-RESOLUTION GAMMA SPECTROMETR</t>
  </si>
  <si>
    <t>Laboratoriju za meritve radioaktivnosti na IJS - stavba B (trenutno v garancijskem popravilu, na voljo spet v juniju 2023). Kontakt: miha.mihovilovic@ijs.si</t>
  </si>
  <si>
    <t xml:space="preserve">The system is available in Laboratory for radioactivity measurements at the JSI (B building) (currently under warranty repair, available again in June 2023). Contact: miha.mihovilovic@ijs.si </t>
  </si>
  <si>
    <t>Meritve gama energijskega spektra v vzorcih pri jedrskih raziskavah, kot tudi pri zahtevnejših aplikativnih raziskavah (karakterizacija referenčnih materialov, nadzor radioaktivnih izpustov, itd.).</t>
  </si>
  <si>
    <t xml:space="preserve">Measurements of gamma spectra fot fundamental and applicative research in the LMR at JSI. </t>
  </si>
  <si>
    <t>Iztok Urbančič</t>
  </si>
  <si>
    <t>Sistem za dolgotrajno super-ločljivo optično mikroskopijo živih celic</t>
  </si>
  <si>
    <t>System for long-term live cells super-resolution optical microscopy</t>
  </si>
  <si>
    <t xml:space="preserve">Oprema je dostopna ostalim odsekom in zunanjim uporabnikom po predhodnem dogovoru (rok.podlipec@ijs.si). Spada pod Center za napredne optične mikroskopije (CNOM) in se uporaba zaračunava po ceniku IJS. </t>
  </si>
  <si>
    <t>The equipment is accessible to other IJS departments and external users by prior arrangement (rok.podlipec@ijs.si). It is part of the Center for Advanced Optical Microscopy (CNOM) and its use is charged according to the IJS price list.</t>
  </si>
  <si>
    <t>Napredni mikroskop omogoča hkratno večbarvno multi kanalno fluorescenčno slikanje čez celotni vidni spekter v x/y/z/t na živih bioloških sistemih s super-ločljivostjo.</t>
  </si>
  <si>
    <t>The advanced microscope enables simultaneous multi-color multi-channel fluorescence imaging across the entire visible spectrum in x/y/z/t on living biological systems with super-resolution modality.</t>
  </si>
  <si>
    <t>Vakuumska predkomora s pripadajočo opremo</t>
  </si>
  <si>
    <t>Loadlock with included required equipment</t>
  </si>
  <si>
    <t>Oprema se nahaja v laboratoriju za pulzno lasersko depozicijo na Odseku za raziskave sodobnih materialov - K9. Dostop do opreme je omogočen tehnično usposobljenim uporabnikom laboratorija. Za uporabo opreme je potrebna predhodna rezervacija časovnega termina.</t>
  </si>
  <si>
    <t>The equipment is located at the laboratory for pulsed laser deposition at the Advanced Materials Department - K9. Access to the equipment is provided to technically qualified users of the laboratory. In order to use the equipment, a prior appointment is required.</t>
  </si>
  <si>
    <t>Vakuumska predkomora predstavlja nadgradnjo obstoječega sistema za pulzno lasersko depozicijo (PLD), predvsem z vidika možnosti doseganja boljšega vakuuma (10-8 mbar), kar bo omogočilo lažje spremljanje rasti tankih plasti in izbor širšega nabora sinteznih parametrov. S tem bo dosežena optimizacija sinteze in posledično izboljšana kakovost pripravljenih vzorcev. Hkrati bo mogoče sintetizirati nove materiale, kot so funkcionalni oksidi s silicijem in germanijem, ki zahtevajo izjemno visoko stopnjo čistosti atmosfere. Vakuumska predkomora omogoča tudi povezavo s suho komoro, kar bo omogočilo neposreden prenos vzorcev iz glavnega PLD sistema v suho komoro, kjer bo potekala manipulacija z vzorci ali shranjevanje vzorcev v inertni atmosferi. Takšen način prenosa vzorcev bo v prihodnosti omogočil pripravo bolj občutljivih materialov, ki jih ni mogoče pripraviti na obstoječem PLD sistemu zaradi izpostavitve zraku pri sobnih pogojih pri vnosu in odstranitvi vzorca iz sistema.</t>
  </si>
  <si>
    <t>The loadlock represents an upgrade to the existing pulsed laser deposition (PLD) system, mainly in terms of the possibility of achieving a better vacuum (10-8 mbar), which will enable easier monitoring of the growth of thin films and a wider selection of synthesis parameters. This will result in an optimization of the deposition process and consequently an improvement in the quality of prepared samples. At the same time, it will be possible to synthesize new materials, such as functional oxides with silicon and germanium, which require an extremely high level of atmospheric purity. Additionally, the loadlock will also be connected to a glove box, which will allow for direct transfer of samples from the main PLD system, where synthesis takes place, to the glove box, where sample manipulation or storage in an inert atmosphere will occur. Such a method of transferring samples will enable the preparation of more sensitive materials in the future, which cannot be prepared on the existing PLD system due to exposure to air under ambient conditions during sample insertion and removal from the system.</t>
  </si>
  <si>
    <t>N2-0176</t>
  </si>
  <si>
    <t>J2-2510</t>
  </si>
  <si>
    <t>Oprema za izvajanje postopkov avtomatizacije strojnega učenja</t>
  </si>
  <si>
    <t>Equipment for performing machine learning automation processes</t>
  </si>
  <si>
    <t>Čas dostopa do opreme vsak delovni dan od 8:00 do 16:00 glede na razpoložljivost po predhodnem dogovoru s skrbnikom. Glede pogojev dostopa in razpoložljivosti kontaktirati Martina Žnidaršiča (martin.znidarsic@ijs.si)</t>
  </si>
  <si>
    <t>The equipment is available upon request every day from 8 am to 4 pm subject to availability. For access conditions and availability contact Martin Žnidaršič (martin.znidarsic@ijs.si)</t>
  </si>
  <si>
    <t>CPU in GPU strežniki za pripravo podatkov ter razvoj in  testiranje  procesov avtomatizacije strojnega učenja.</t>
  </si>
  <si>
    <t>CPU and GPU servers for data preprocessing and development and testing of machine learning automation processes.</t>
  </si>
  <si>
    <t>72368, 72345, 72370, 72650, 72370, 72994, 73303, 73304, 73247, 73324, 73346, 73345, 73344, 73343, 73290, 72286, 72358, 72491, 72757, 73408, 73409</t>
  </si>
  <si>
    <t>Matic Lozinšek</t>
  </si>
  <si>
    <t>Nizkotemperaturni ramanski spektrometer</t>
  </si>
  <si>
    <t>Low-temperature Raman spectrometer</t>
  </si>
  <si>
    <t>Spektrometer je opremljen z dvema laserjema valovnih dolžin 532 nm in 785 nm  ter omogoča merjenje ramanskih spektrov z veliko prostorsko in spektralno ločljivostjo. Vzorec se v fokus laserskega žarka premika z električno kontrolirano pomično mizico, ki omogoča natančne premike v vseh treh dimenzijah in s tem skeniranje oziroma »kartografiranje« vzorca pri čemer se v vsaki točki posname ramanski spekter. Na ta način je mogoče pridobiti informacijo o kemijski sestavi in homogenosti vzorca. Del tega spektrometra obsega tudi posebna hladilna enota, ki bo omogočala hlajenje vzorca s pomočjo tekočega dušika.</t>
  </si>
  <si>
    <t>The spectrometer is equipped with 532-nm and 785-nm lasers and enables the measurement of Raman spectra with high spatial and spectral resolution. The sample is moved into the focus of the laser beam with a motorized xyz stage, which enables precise movements in all three dimensions and thus mapping of the sample, whereby the Raman spectrum is recorded at each point. In this way, it is possible to obtain information about the chemical composition and homogeneity of the sample. This spectrometer also includes a special cooling unit, which will enable cooling of the sample with the help of liquid nitrogen.</t>
  </si>
  <si>
    <t>Oprema za fazno in strukturno analizo z rentgensko praškovno difrakcijo</t>
  </si>
  <si>
    <t>Oprema se nahaja v »Odsek za elektronsko keramiko, K5« (https://www-k5.ijs.si/). Uporaba opreme je omogočena samo za strokovno usposobljene uporabnike. Dostop se uredi preko dogovora s kontaktno osebo, dr. Mirelo Dragomir. Cena meritev je odvisna od zahtevnosti eksperimentov in interpretacije podatkov. Informacijo o ceni dobite od skrbnika ob dogovoru za izvedbo eksperimentov. Čas dostopa je odvisen od zasedenosti opreme.</t>
  </si>
  <si>
    <t>The equipment is located at the "Electronic Ceramics Department, K5"  (https://www-k5.ijs.si/en/). Researchers with proper training on X-ray powder diffraction equipment can get access through the contact person, dr. Mirela Dragomir. The price depends on the type of measurement and the complexity of data collection and interpretation. The information about the price is obtained from the contact person before the agreement for measurements. The availability of the equipment depends on the ongoing research activities at K5.</t>
  </si>
  <si>
    <t>Oprema nam omogoča strukturno in fazno analizo s rentgensko praskovno diffrakcijo. Namizni rentgenski praškovni difraktometer ima naslednji značilnosti: bakrova rentgenska cev, nastavki za meritve praškov, tankih plasti, in za kapilare, celica za vzorce materialov, ki so občutljivimi na zrak, silicijev 1D detektor, Kβ filter, programska oprema za Rietveldovo analizo.</t>
  </si>
  <si>
    <t>The equipment enables structural  and phase characterisation using X-ray powder diffraction. The benchtop X-ray powder diffractometer has the following features: copper X-ray tube, possiility to analyse powder, thin film, and capillaries, sample cell for air-sensitive materials, silicon 1D detector, Kβ filter, variable edge slit, Rietveld analysis software.</t>
  </si>
  <si>
    <t>Obsevalni kompleks z aktivirano vodo na reaktorju TRIGA na IJS</t>
  </si>
  <si>
    <t>Irradiation facility with water activation loop at JSI TRIGA reactor</t>
  </si>
  <si>
    <t xml:space="preserve">Obsevalna naprava bo dostopna v reaktorski hali raziskovalnega reaktorja IJS TRIGA. Posamezne komponente delujejo vendar celotna obsevalna naprava še ni sestavljena, saj nam ni uspelo nakupiti celotne predvidene opreme (npr. nabava in izdelava vodne zanke po specifikacijah, izdelava alarmnega sistema, izdelava dodatnega ščita, itd.)  zaradi ogromnih zamud in bistveno daljših dobavnih rokov kot je bilo prvotno predvideno (vpliv/posledice COVID-a). Nakup preostale opreme bo opravljen (oz. dobavljeno) v letu 2023 (del tudi v sklopu Paket21).  </t>
  </si>
  <si>
    <t>The irradiation facility with a water activation loop will be accessible in the reactor hall of JSI TRIGA the research reactor. The individual components are functional, but the entire facility has not yet been commissioned due to procurement, production delays, etc, which were much longer than first anticipated (COVID). The purchase/construction of the remaining equipment will be completed (or delivered) in 2023 (partially also within Paket21).</t>
  </si>
  <si>
    <t xml:space="preserve">Obsevalna naprava z aktivirano vodo na rekaotjru TRIGA na IJS bo služila kot natančno določen in stabilen izvor visoko-energijskih karakterističnih žarkov gama in nevtronov. Omogočala bo različne eksperimente, ki temeljijo na procesu aktivacije vode, validacijo računskih metodologij, kalibaracijo detektorjev, meritve doznih pol in gama spektrometrija, integralne meritve presekov, itd. Sestavljajo jo različni tipi opreme: a) detektorji žarkov gama in nevtronov ter ustrezna merilna oprema, b) oprema za vodno zanko (črpalka, ventili, merilci pretoka), c) oprema za regulacijo zanke, d) izdelava specifičnih kosov po meri (betonski bloki – ščit, predel za obsevanje, itd.). </t>
  </si>
  <si>
    <t>The activated water irradiator on the TRIGA detector at the IJS will serve as a well-defined and stable source of high-energy characteristic gamma rays and neutrons. It will enable various experiments based on the water activation process, validation of computational methods, calibration of the detector,  gamma spectrometry and dose field measurements, integral cross-section measurements, etc. It consists of various equipment: a) gamma and neutron detectors and corresponding measuring instruments, b) equipment for the water loop (pump, valves, flow metre), c) equipment for the control of the loop, d) production of specific custom-made products (concrete blocks - shielding, irradiation area, etc.).</t>
  </si>
  <si>
    <t>73054, 73083, 73055, 72862, 72861</t>
  </si>
  <si>
    <t>Presevni elektronski mikroskop za konvencionalne, 3D, magnetne in operando preiskave kemijskih in faznih transformacij na atomarnem nivoju pri spremenljivi pospeševalni napetosti</t>
  </si>
  <si>
    <t>Transmission electron microscope for conventional, 3D, magnetic and operando investigations of chemical and phase transformations at the atomic level under variable accelerating voltage</t>
  </si>
  <si>
    <t xml:space="preserve">1. Skrbnika opreme zaprosiš za usposabljanje in za trening. Usposabljanje obsega 50 ur. Nato dobi uporabnik dostop do rezervacijskega sistema rezervacije.ijs.si in rezervira termin.       2. Uporabnik kontaktira skrbnika opreme in potem skrbnik opreme izvede analize v sodelovanju z uporabnikom. </t>
  </si>
  <si>
    <t>1. You ask the equipment administrator for training. The training consists of 50 hours. Then the user gets access to the reservation system rezervacija.ijs.si and books an appointment. 2. The user contacts the equipment administrator and then the equipment administrator performs analyzes in cooperation with the user.</t>
  </si>
  <si>
    <t>Presevni elektronski mikroskop s spremenljivo pospeševalno napetostjo (80-200 kV) zagotavlja atomarno ločljivost pri
najvišji napetosti v vseh načinih delovanja, medtem ko nižje napetosti omogočajo tudi opazovanje občutljivih vzorcev, ki
drugače med opazovanjem razpadajo zaradi vpliva primarnih elektronov. Mikroskop omogoča konvencionalno
opazovanje vzorcev (TEM) ter vrstičenje elektronskega snopa skozi vzorec (STEM) pri povečavi nekaj × 1.000 do nekaj ×
1.000.000. Stabilni visoko-svetilni izvor elektronov zagotavlja resolucijo blizu difrakcijske limite in preiskave praškovnih
vzorcev, tankih lamel in klasičnih vzorcev do debeline 100 nm, odvisno od atuneacije elektronov.</t>
  </si>
  <si>
    <t>A transmission electron microscope with a variable accelerating voltage (80-200 kV) provides atomic resolution at
the highest voltages in all modes of operation, while lower voltages also allow the observation of sensitive patterns which
otherwise, they decay during observation due to the influence of primary electrons. The microscope allows conventional
observation of samples (TEM) and scanning of the electron beam through the sample (STEM) at a magnification of a few × 1,000 to a few ×
1,000,000. A stable high-brightness electron source provides resolution close to the diffraction limit and powder investigations
samples, thin lamellae and classical samples up to a thickness of 100 nm, depending on the electron attunement.</t>
  </si>
  <si>
    <t>41,76 eur</t>
  </si>
  <si>
    <t>Računalniška oprema za obdelavo podatkov, modeliranje in razvoj sistemov za vodenje. 
Set CAD orodij za modeliranje in konstruiranje AUTODESK
Razvojno okolje za izdelavo krmilnih programov in operaterskih vmesnikov Siemens Simatic TIA V17
Oprema za zajem podatkov National Instruments NI USB-6210 779675-01, 3 kosi</t>
  </si>
  <si>
    <t>Computer equipment for data processing, modeling and development of control systems.
Set of CAD toos for modelling and design AUTODESK
Develpment package for the design of control programs and operator interfaces Siemens Simatic TIA V17
Data-acquisition equipment National Instruments NI USB-6210 779675-01, 3 pcs.</t>
  </si>
  <si>
    <t>71991, 72395, 72642, 72950, 72867, 72846, 72830, 72831, 72833, 72847, 73004, 72949, 73407, 73169, 73225, 73224, 73223, 73222, 73406, 73405</t>
  </si>
  <si>
    <t>Sistem za infrardečo tomografijo</t>
  </si>
  <si>
    <t>Fast mid-infrared camera and pulsed laser source</t>
  </si>
  <si>
    <t>globinska karakterizacija optično sipajočih vzorcev z lokaliziranimi absorberji v vidnem področju, druge radiometrične meritve v srednje-IR območju</t>
  </si>
  <si>
    <t>spatial characterization of optically scattering samples with localized absorbers in visible spectral range; other radiometric measurements in mid-IR spectral range</t>
  </si>
  <si>
    <t>72422, 72421, 72866, 72866, 73114</t>
  </si>
  <si>
    <t>Jan Babič</t>
  </si>
  <si>
    <t>Sistem za brezkontaktni zajem gibanja in nadzor srčnožilnih odzivov v realnem času</t>
  </si>
  <si>
    <t>System for contactless motion capture and real-time monitoring of cardiovascular responses</t>
  </si>
  <si>
    <t>Za dostop do opreme "Sistem za brezkontaktni zajem gibanja in nadzor srčnožilnih odzivov v realnem času" morate najprej pridobiti ustrezna pooblastila od odgovorne osebe ali institucije. Po pridobitvi pooblastil se obrnite na odgovorno osebo ali tehnično osebje, ki vam bo zagotovilo navodila za uporabo opreme in dostop do programske opreme, če je potrebno. Pred uporabo opreme natančno preberite navodila za uporabo in upoštevajte vsa varnostna navodila, da se izognete morebitnim nevarnostim ali poškodbam.</t>
  </si>
  <si>
    <t>To access the "System for contactless motion capture and real-time monitoring of cardiovascular responses" equipment, you must first obtain appropriate authorization from a responsible person or institution. After obtaining authorization, contact the responsible person or technical staff for instructions on using the equipment and access to any necessary software. Before using the equipment, carefully read the instructions and follow all safety guidelines to avoid potential hazards or injury.</t>
  </si>
  <si>
    <t>Oprema "Sistem za brezkontaktni zajem gibanja in nadzor srčnožilnih odzivov v realnem času" je zasnovana za neinvazivno in realno spremljanje gibanja in srčnožilnih odzivov človeškega telesa. Lahko se uporablja v različnih okoljih, kot so raziskovalni laboratoriji, bolnišnice in športni objekti, za zbiranje podatkov o telesni aktivnosti in srčnožilnem zdravju. Oprema uporablja napredne senzorje in programsko opremo za zajem in analizo podatkov, kar omogoča natančne in zanesljive meritve. Sistem lahko zagotovi dragocene vpoglede v človeško gibanje in srčnožilno zdravje, kar lahko služi kot podlaga za klinična zdravljenja, športne programe usposabljanja in znanstvene raziskave.</t>
  </si>
  <si>
    <t>The "System for contactless motion capture and real-time monitoring of cardiovascular responses" equipment is designed for non-invasive and real-time tracking of motion and cardiovascular responses of the human body. It can be used in a variety of settings, such as research laboratories, hospitals, and sports facilities, to gather data on physical activity and cardiovascular health. The equipment uses advanced sensors and software to capture and analyze data, allowing for accurate and reliable measurements. The system can provide valuable insights into human movement and cardiovascular health, which can inform clinical treatments, athletic training programs, and scientific research.</t>
  </si>
  <si>
    <t>72446, 72637, 73220</t>
  </si>
  <si>
    <t>Oprema za tunelsko in tipalno mikroskopijo</t>
  </si>
  <si>
    <t>Equipment for tunneling and probe microscopy</t>
  </si>
  <si>
    <t>Oprema je dostopa po predhodnem dogovoru. Za uporabo zahtevnejše opreme je omogočeno šolanje. Cena storitev je odvisna od zahtevnosti meritev. Kontakt damjan.svetin@ijs.si</t>
  </si>
  <si>
    <t xml:space="preserve">
Mikroskop na atomsko silo - AFM je namenjen tako osnovni karakterizaciji kot tudi bolj specifičnim meritvam lastnosti površin, nanomaterialov, elektronskih naprav, bioloških molekul ipd. Omogoča delovanje v kontaktnem in tiplanem načinu, meritve faz in lateralnih sil, mikroskopijo magnetnih sil. FAST STM je nadgradnja za tunelski mikroskop, ki omogoča hitro slikanje, do 50 Hz na sliko (frame rate). Nadgradnja omogoča slikanje dinamičnih procesov, ki so za 3 rede velikosti hitrejši kot običajno, s čimer odpira možnosti za dodaten vpogled v hitro dinamiko. Optična zakasnitvena linija omogoča uravnavanje zamikov svetlobnih sunkov v kombinaciji s hitrim STM.</t>
  </si>
  <si>
    <t>The atomic force microscope - AFM is intended for both basic characterization and more specific measurements of the properties of surfaces, nanomaterials, electronic devices, biological molecules, etc. It enables operation in contact and probe mode, measurements of phases and lateral forces, microscopy of magnetic forces. FAST STM is an upgrade for the tunneling microscope that enables fast imaging, up to 50 Hz per image (frame rate). The upgrade enables imaging of dynamic processes that are 3 orders of magnitude faster than usual, thereby opening up possibilities for additional insight into fast dynamics. An optical delay line allows the adjustment of light burst delays in combination with fast STM.</t>
  </si>
  <si>
    <t>71340, 73195</t>
  </si>
  <si>
    <t>Oprema za obdelavo površin trdnih snovi z virucidnim delovanjem</t>
  </si>
  <si>
    <t>Material surface treatment equipment for solids with virucidal action</t>
  </si>
  <si>
    <t>Uporaba opreme je po dogovoru. Gre za opremo, ki potrebuje znanja za rokovanje z biološkim materialov. Krijejo se stroški operaterja in po potrebi materialni stroški. Kontakt alenka.vesel@ijs.si.</t>
  </si>
  <si>
    <t>The use of the equipment is by agreement. It is equipment that needs knowledge to handling biological materials. The operator's costs and, where appropriate, material costs shall be covered by the client. Kontact alenka.vesel@ijs.si.</t>
  </si>
  <si>
    <t>Omogoča obdelavo tekočih in trdnih materialov s plinsko plazmo ter analizo tekočin za namen raziskav inaktivacije mikroorganizmov.</t>
  </si>
  <si>
    <t>It enables the processing of liquid and solid materials with gas plasma and fluid analysis for the purpose of researching the inactivation of micro-organisms.</t>
  </si>
  <si>
    <t>L7-3184</t>
  </si>
  <si>
    <t>Izr. prof. dr. Rok Zaplotnik</t>
  </si>
  <si>
    <t>Doc. dr. Gregor Primc</t>
  </si>
  <si>
    <t>J3-4502</t>
  </si>
  <si>
    <t>Dr. Metka Benčina</t>
  </si>
  <si>
    <t>Boris Rogelj</t>
  </si>
  <si>
    <t>Visoko zmogljivi analizator delcev v tekočini</t>
  </si>
  <si>
    <t>High performance particle in liquid analyzer</t>
  </si>
  <si>
    <t xml:space="preserve">
Raziskovalna oprema je instalirana v laboratoriju B101, odseka B3, kjer je tudi predvidena njena uporaba.Oprema je dostopna po predhodnem dogovoru. Kontakt preko e-pošte na naslovu boris.rogelj@ijs.si</t>
  </si>
  <si>
    <t>The research equipment is installed in laboratory B101 of B3 Department, where its use is also planned. The equipment is accessible by prior agreement. Contact by e-mail at boris.rogelj@ijs.si</t>
  </si>
  <si>
    <t>Visoko zmogljivi analizator delcev v tekočini ima v svoji konfiguraciji 4 laserje (405nm,  488nm, 561nm, 638nm) in omogoča sočasno vrednotenje večjega števila različnih parametrov (14 barvnih kombinacij oziroma 16 parametrov hkrati). Vsebuje tudi modul samodejno zajemanje vzorcev (avtosampler), zaradi česar ni potrebna stalna prisotnost operaterja.</t>
  </si>
  <si>
    <t>The high-performance analyzer of particles in liquid has 4 lasers (405nm,  488nm, 561nm, 638nm) in its configuration and enables the simultaneous evaluation of a large number of different parameters (14 color combinations or 16 parameters at the same time). It also contains an automatic sample capture module (autosampler), which does not require the constant presence of an operator.</t>
  </si>
  <si>
    <t>P4-0127 </t>
  </si>
  <si>
    <t>J3-2516 </t>
  </si>
  <si>
    <t>Milica Perisic Nanut</t>
  </si>
  <si>
    <t>J7-4420 </t>
  </si>
  <si>
    <t>Ales Berlec</t>
  </si>
  <si>
    <t>Anaerobna komora</t>
  </si>
  <si>
    <t>A35 anaerobic workstation (Don Whitley Scientific)</t>
  </si>
  <si>
    <t>Oprema je namenjena  gojenju mikroorganizmov in eksperimentom pod anaerobnimi pogoji.</t>
  </si>
  <si>
    <t>The equipment is intended for the cultivation of microorganisms and experiments under anaerobic conditions.</t>
  </si>
  <si>
    <t>Andraž Rešetič</t>
  </si>
  <si>
    <t>NMR/NQR konzola za superprevodni magnet 9 T</t>
  </si>
  <si>
    <t>NMR/NQR console for superconducting 9T magnet</t>
  </si>
  <si>
    <t>Konzola omogoča generiranje, prejem in digitalizacijo radio-frekvenčnih signalov za opravljanje magnetoresonančnih meritev na 380MHz 9T NMR spektrometru.</t>
  </si>
  <si>
    <t>The console enables generation, receiving and digitalization of radio-frequency signals for performing magnetoresonance measurements on a 380MHz 9T NMR spectrometer.</t>
  </si>
  <si>
    <t>Nadgradnja PIV sistema na STB sistem</t>
  </si>
  <si>
    <t>Upgrade of PIV to STB system</t>
  </si>
  <si>
    <t>Raziskovalna oprema je instalirana na namensko eksperimentalno napravo v laboratoriju THELMA odseka R4, kjer je tudi predvidena njena uporaba. Prošnjo za dostop in uporabo raziskovalne opreme, se pošlje na naslov blaz.mikuz@ijs.si.</t>
  </si>
  <si>
    <t>The equipment is installed in a special test facility within the THELMA laboratory at R4. Request for the access shall be sent to blaz.mikuz@ijs.si.</t>
  </si>
  <si>
    <t xml:space="preserve">Oprema je namenjena volumetričnim 3D meritvam hitrostnih polj v tokovih tekočin. Uporablja se za meritve hitrosti laminarnih in turbulentnih tokov na različnih skalah in v različnih sistemih ter spremljanju medfazne površine dvo-faznih tokov plin-kapljevina.  </t>
  </si>
  <si>
    <t>The equipment is used for volumetric 3D measurements of velocity fields in fluid flows. It is used for velocity measurements of laminar and turbulent flows on different scales and in different systems, as well as for capturing the interphase surface of two-phase gas-liquid flows.</t>
  </si>
  <si>
    <t>73285, 73286, 73287, 73232</t>
  </si>
  <si>
    <t xml:space="preserve">IGOR SERŠA </t>
  </si>
  <si>
    <t xml:space="preserve">Oprema za sestavljanje in karakterizacijo modelnih baterij </t>
  </si>
  <si>
    <t>Equipment for assembly and characterization of model batteries</t>
  </si>
  <si>
    <t>Zainteresirani za opremo se lahko za termin uporabe dogovorijo z vodjo laboratorija (igor.sersa@ijs.si).</t>
  </si>
  <si>
    <t>Those interested in the equipment can arrange a time of use with the head of the laboratory (igor.sersa@ijs.si).</t>
  </si>
  <si>
    <t>Oprema "glove-box" je namenjena setstavljanju baterij v inertni atmosferi, potentiostat pa natančnim elektrokemijskim meritvam delovanja baterij.</t>
  </si>
  <si>
    <t>The glove-box is intended for assembling batteries in an inert atmosphere, and the potentiostat for accurate electrochemical measurements of battery performance.</t>
  </si>
  <si>
    <t>75524, 75589</t>
  </si>
  <si>
    <t>P1-0102 </t>
  </si>
  <si>
    <t>JELENA VESIĆ</t>
  </si>
  <si>
    <t xml:space="preserve">Elektronska postaja za razvoj in testiranje sodobnih detektrojev za FAIR </t>
  </si>
  <si>
    <t>The electronic station for the development and testing of modern detectors for FAIR</t>
  </si>
  <si>
    <t>Oprema je dostopna  akademskim institucijam (kontakt: jelena.vesic@ijs.si) kot tudi raziskovalcem iz evropskega znanstvenega prostora.</t>
  </si>
  <si>
    <t>The equipment is available for national users at the contact "jelena.vesic@ijs.si", as well as to the ERA international users .</t>
  </si>
  <si>
    <t>Elektronsko postajo za razvoj sodobnih detektorjev za FAIR sestavlja vrhunska elektronika za testiranje in razvoj sodobnih detektorjev za jedrsko fiziko.</t>
  </si>
  <si>
    <t xml:space="preserve">The electronics station for the development of modern detectors for FAIR consists of state-of-the-art electronics for testing and developing modern detectors for nuclear physics. </t>
  </si>
  <si>
    <t>75081, 75447</t>
  </si>
  <si>
    <t>I0-E005 </t>
  </si>
  <si>
    <t>P1-0417</t>
  </si>
  <si>
    <t xml:space="preserve">MARTINA MODIC </t>
  </si>
  <si>
    <t xml:space="preserve">Sistem za hiperspektralno mikrokopijo </t>
  </si>
  <si>
    <t xml:space="preserve">Hyperspectral microscopy system </t>
  </si>
  <si>
    <t>Oprema je dostopna po dogovoru, kontak Martina Modic (martina.modic@ijs.si)</t>
  </si>
  <si>
    <t>Equipment is available via arrangement, contact Martina Modic (martina.modic@ijs.si)</t>
  </si>
  <si>
    <t xml:space="preserve">Sistem za hiperspektralno mikroskopijo je nadgradnja optočnega mikroskopa, ki omogoča hitro in natančno zajemanje širokega dela elektromagnetnega spektra opazovanega vzorca v razponu od 170 - 1100 nm. Vsaka zajeta točka vsebuje celotno spektralno informacijo, v treh dimenzijah, od katerih sta dve dimenziji prostorki, tretja pa je spektralna dimenzija. Vse tri tvorijo takoimenovano hiperspektralno kocko. Sistem omogoča zajemanje informacij iz površine mikroorganizmov (identifikacija na podlagi njihovega HSI spektra) ter spremljanje  procesov znotraj mikrobnih celic. </t>
  </si>
  <si>
    <t>The system for hyperspectral microscopy is an upgrade of the optical microscope, which enables fast and accurate capture of a wide part of the electromagnetic spectrum of the observed sample in the range of 170 - 1100 nm. Each captured point contains the entire spectral information, in three dimensions, two of which are spatial dimensions and the third is the spectral dimension. All three form a so-called hyperspectral cube. The system enables the capture of information from the surface of microorganisms (identification based on their HSI spectrum) and the monitoring of processes inside microbial cells.</t>
  </si>
  <si>
    <t>75836 01
75312
75836</t>
  </si>
  <si>
    <t>IGOR VASKIVSKYI</t>
  </si>
  <si>
    <t xml:space="preserve">Laserski sistem za časovno-ločljivo in nelinearno spektroskopijo </t>
  </si>
  <si>
    <t>Laser system for time-resolved and nonlinear spectroscopy</t>
  </si>
  <si>
    <t>Oprema je dostopna po predhodnem dogovoru. Za uporabo zahtevnejše opreme je omogočeno šolanje. Cena storitev je odvisna od zahtevnosti meritev. Kontakt igor.vaskivskyi@ijs.si</t>
  </si>
  <si>
    <t>Equipment is available on demand. Training can be arranged. The price of services depends on complexity of the measurements. Contact igor.vaskivskyi@ijs.si</t>
  </si>
  <si>
    <t xml:space="preserve">Laserski sistem je namenjen uporabi za številne različice nelinearnih optičnih metod, vključno s femtosekundno in pikosekundno ločljivo spektroskopijo v širokem spektralnem območju  v koreliranih materialih, elektronskih napravah, magnetnih in elektronsko urejenih sistemih itd.. </t>
  </si>
  <si>
    <t>The laser system is intended for use in many variations of nonlinear optical methods, including femtosecond and picosecond time-resolved spectroscopy in a wide spectral range  in correlated materials, electronic devices, magnetic and electronically ordered systems, etc.</t>
  </si>
  <si>
    <t>75268, 74321</t>
  </si>
  <si>
    <t>N1-0295</t>
  </si>
  <si>
    <t>Yevhenii Vaskivskyi</t>
  </si>
  <si>
    <t>J7-3146</t>
  </si>
  <si>
    <t>prof. dr. Tomaž Mertelj</t>
  </si>
  <si>
    <t xml:space="preserve">MATJAŽ HUMAR </t>
  </si>
  <si>
    <t xml:space="preserve">Nanosekundni pulzni laser z nastavljivo valovno dolžino in veliko repeticijo </t>
  </si>
  <si>
    <t>Nanosecond pulsed tunable high repetition laser</t>
  </si>
  <si>
    <t>Oprema je dostopna akademskim institucijam in gospodarskim družbam ob predhodnem kontaktu na matjaz.humar@ijs.si</t>
  </si>
  <si>
    <t>The equipment is available for use to both academic and industrial users by contacting matjaz.humar@ijs.si</t>
  </si>
  <si>
    <t>Laser združuje črpalni laser in optični parametrični oscilator (OPO). Ima nastavljivo valovno dolžino v območju od 405 do 2600 nm (signal 405-710 nm, idler 710-2600 nm) in nanosekundne pulze (trajanje 3-6 ns). Energija izhodnega pulza iz OPO v vidnem območju spektra znaša do 450 µJ. Repeticija laserskih pulzov je 1000 Hz, laser pa vsebuje tudi delilnik frekvence, kar omogoča delovanje tudi pri nekaterih nižjih repeticijah (500 Hz, 333 Hz, 250 Hz, …).</t>
  </si>
  <si>
    <t>The laser combines a pump laser and an optical parametric oscillator (OPO). It has an adjustable wavelength in the range from 405 to 2600 nm (signal 405-710 nm, idler 710-2600 nm) and nanosecond pulses (duration 3-6 ns). The energy of the output pulse from the OPO in the visible range of the spectrum is up to 450 µJ. The repetition of laser pulses is 1000 Hz, and the laser also contains a frequency divider, which enables operation even at some lower repetitions (500 Hz, 333 Hz, 250 Hz, ...).</t>
  </si>
  <si>
    <t>ANDREJ GORIŠEK</t>
  </si>
  <si>
    <t>18277 </t>
  </si>
  <si>
    <t>Osciloskop z široko pasovno sirino</t>
  </si>
  <si>
    <t>Mixed signal oscilloscope</t>
  </si>
  <si>
    <t>Osciloskop je namenjen meritvam zelo hitrih elektricnih signalov. Osciloskop je namescen v laboratoriju Odseka za eksperimentalno fiziko osnovnih delcev - F9, IJS. V predhodnem dogovoru z Andrejem Gorisekom (andrej.gorisek@ijs.si).</t>
  </si>
  <si>
    <t>The oscilloscope is intended for the measurement of very fast electrical signals. The oscilloscope is installed in the laboratory of the Department for Experimental Particle Physics - F9, JSI. In prior agreement with Andrej Gorisek (andrej.gorisek@ijs.si).</t>
  </si>
  <si>
    <t>Osciloskop z analognimi in digitalnimi vhodi pasovne širine 6GHz in 12 bitnim ADC je namenjen zaznavanju zelo hitrih elektricnih signalov. Uporablja se lahko za zajemanje valovnih form (signalov), kot jih dobimo na primer iz sodobnih fotonskih detektorjev ali ali trdno snovnih detektorjev, ki se tipicno uporabljajo v eksperimentalni fiziki osnovnih delcev.</t>
  </si>
  <si>
    <t>The oscilloscope with analog and digital inputs of 6GHz bandwidth and 12-bit ADC is intended for the detection of very fast electrical signals. It can be used to capture waveforms (signals) such as those obtained for example from modern photon detectors or solid-state detectors typically used in experimental physics of elementary particles.</t>
  </si>
  <si>
    <t>PESTOTNIK ROK</t>
  </si>
  <si>
    <t xml:space="preserve">Senzor posameznih fotonov z mikrokanalnimi ploščami </t>
  </si>
  <si>
    <t>Single photon sensor with micro-channel plates</t>
  </si>
  <si>
    <t>Oprema je dostopna akademskim institucijam in gospodarskim družbam (rok.pestotnik@ijs.si), kot tudi raziskovalcem in industriji iz evropskega raziskovalnega prostora.</t>
  </si>
  <si>
    <t>The equipment is available for national users at the contact "rok.pestotnik@ijs.si", as well as to the international users from european research area..</t>
  </si>
  <si>
    <t>Raziskovalna oprema omogoča pozicijsko občutljive časovno natančne meritve posameznih fotonov v področjih z visokim magnetnim poljem.</t>
  </si>
  <si>
    <t>The research equipment allows position-sensitive, time-precise measurements of single photons in high magnetic field regions.</t>
  </si>
  <si>
    <t xml:space="preserve">75189 
75597 </t>
  </si>
  <si>
    <t xml:space="preserve">JASMINA KOŽAR LOGAR </t>
  </si>
  <si>
    <t>Sistem za datiranje in okoljsko forenziko z radioogljikom in tritijem</t>
  </si>
  <si>
    <t>Dating and Environmental Forensics by Radiocarbon and Tritium (DEFORT)</t>
  </si>
  <si>
    <t>Oprema je dostopna akademskim institucijam, gospodarskim družbam in upravnim organom (jasmina.logar@ijs.si), kot tudi raziskovalcem in industriji iz evropskega in svetovnega prostora (ALMERA)</t>
  </si>
  <si>
    <t>The equipment is available for national users at the contact "jasmina.logar@ijs.si", as well as to the international users via ALMERA</t>
  </si>
  <si>
    <t>Sistem omogoča ugotavljanje vsebnosti C-14 in H-3 v vzorcih iz naravnega, urbanega in industrijskega okolja. Natančnost m občutljivost in preciznost sistema omogoča datiranje vod in okoljsko forenziko (vsebnost biokomponent, vpliv industrije, podnebnih sprememb, študij fizioloških procesov...)</t>
  </si>
  <si>
    <t>The system enables determination of C-14 and H-3 content in samples from natural, urban and industrial environments. The accuracy, sensitivity and precision of the system enables water dating and environmental forensics (content of biocomponents, impact of industry, climate change, study of physiological processes...)</t>
  </si>
  <si>
    <t xml:space="preserve">75211 
75595 
75608 
75588 
75582 
75516 
75515 
75595 
75607 
</t>
  </si>
  <si>
    <t>KRISTIAN RADAN</t>
  </si>
  <si>
    <t>Visoko zmogljiv stereo mikroskop</t>
  </si>
  <si>
    <t>High-performance stereo microscope</t>
  </si>
  <si>
    <t>Instrument je dostopen (kristian.radan@ijs.si) zelo širokemu krogu uporabnikov različnih področij tako javnih ustanov kot manjših in večjih podjetij, od ved ki vključujejo rokovanje z biološkimi ali geološkimi preparati do metalografskih analiz in mikroelektronike.</t>
  </si>
  <si>
    <t>The instrument is accessible (kristian.radan@ijs.si) to a very wide range of users from various fields, both public institutions and smaller and larger companies, from sciences involving the handling of biological or geological samples to metallographic analyses and microelectronics.</t>
  </si>
  <si>
    <t>Instrument je popolnoma motoriziran in praktično uporaben povsod, kjer je zahtevano precizno delo pod povečavami in kjer lahko stereomikroskopija nadomešča ali dopolnjuje klasično presevno mikroskopijo. Bogata programska oprema omogoča dodatne funkcije, kot so globinsko ostrenje slik in napredno obdelavo zajetih slik.</t>
  </si>
  <si>
    <t>The instrument is fully motorized and practically usable wherever precise work under magnification is required and where stereomicroscopy can replace or supplement classic screening microscopy. The installed software enables additional functions such as Extended depth of focus (EDF) and advanced processing of captured images.</t>
  </si>
  <si>
    <t xml:space="preserve">LEON CIZELJ </t>
  </si>
  <si>
    <t>Nadgradnja visokozmogljive računske gruče Skuta IV</t>
  </si>
  <si>
    <t>P_XXI_126</t>
  </si>
  <si>
    <t>Z2-4436</t>
  </si>
  <si>
    <t xml:space="preserve">TOMAŽ ŠEF </t>
  </si>
  <si>
    <t>Nadgradnja sistema za raziskave v umetni inteligenci na kognitivno umetno inteligenco</t>
  </si>
  <si>
    <t>Upgrading the Artificial Intelligence Research System to Cognitive Artificial Intelligence</t>
  </si>
  <si>
    <t>Oprema je dostopna  akademskim institucijam in gospodarskim družbam (blaz.mahnic@ijs.si), kot tudi raziskovalcem in industriji iz evropskega raziskovalnega prostora.</t>
  </si>
  <si>
    <t>The equipment is available for national users at the contact (blaz mahnic@ijs.si), as well as to the international users via EU Transnational Access.</t>
  </si>
  <si>
    <t>Sistem za raziskave v umetni inteligenci je bil zasnovan tako, da omogoča pospešeno izvajanje računskih operacij pri rudarjenju podatkov in globokem učenju z nevronskimi mrežami, na preiskovalnih in optimizacijskih algoritmih v računski inteligenci, na algoritmih za obdelavo slik in govora ter drugih algoritmih umetne inteligence za internet stvari (IoT), robotiko, avtonomno vožnjo in številne druge podatkovno intenzivne ali senzorsko vodene naloge. Osnova sistema je visokozmogljiv računalnik s posebnim najmodernejšim namenskim pospeševalnikom za hitro izvajanje algoritmov umetne inteligence. Poseben poudarek je na hitrem izvajanju algoritmov za globoko učenje (angl. Deep Learning).</t>
  </si>
  <si>
    <t>The Artificial Intelligence Research System was designed to enable accelerated computational operations in data mining and deep learning with neural networks, investigative and optimization algorithms in computational intelligence, image and speech processing algorithms, and other artificial intelligence algorithms for the Internet of things (IoT), robotics, autonomous driving and many other data-intensive or sensor-driven tasks. The basis of the system is a high-performance computer with a special state-of-the-art dedicated accelerator for fast execution of artificial intelligence algorithms. Special emphasis is placed on fast implementation of deep learning algorithms.</t>
  </si>
  <si>
    <t>N1-0319</t>
  </si>
  <si>
    <t>N2-0254</t>
  </si>
  <si>
    <t>Bogdan Filipič</t>
  </si>
  <si>
    <t>DENIS ARČON</t>
  </si>
  <si>
    <t>Digitalna nadgradnja pulznega EPR spektrometra</t>
  </si>
  <si>
    <t>Digital upgrade of pulsed EPR spectrometer</t>
  </si>
  <si>
    <t>Oprema je na voljo po predhodnem dogovoru s skrbnikom. Uporaba je možna samo ob prisotrnosti izučenega operaterja. Možna je tudi uporaba opreme pri nizkih temperaturah (T &gt; 4 K) ob predhodni najavi.</t>
  </si>
  <si>
    <t>The equipment is available by prior agreement with the administrator. Use is possible only in the presence of a trained operator. It is also possible to use the equipment at low temperatures (T &gt; 4 K) with prior notice.</t>
  </si>
  <si>
    <t>EPR je spektroskopska tehnika, ki se pogosto uporablja v biologiji, kemiji, medicini in fiziki za preučevanje sistemov z enim ali več nesparjenimi elektroni. Ker je to lokalna tehnika, EPR zagotavlja informacije o strukturi, dinamiki in prostorski porazdelitvi paramagnetnih vrst. Poleg meritev EPR spektrov, oprema omogoča meritve relaksacijskih časov in tako imenovanih ESEEM signalov.</t>
  </si>
  <si>
    <t xml:space="preserve">EPR is a spectroscopic technique widely used in biology, chemistry, medicine and physics to study systems with one or more unpaired electrons. Being a local probe technique, EPR provide information on the structure, dynamics and the spatial distribution of the paramagnetic species. Beside the measurements of EPR spectra, the equippment allows for measurements of relaxation times and so-called ESEEM signals.  </t>
  </si>
  <si>
    <t>Tilen Knaflič</t>
  </si>
  <si>
    <t>Matjaž Gomilšek</t>
  </si>
  <si>
    <t xml:space="preserve">JERNEJ FESEL KAMENIK </t>
  </si>
  <si>
    <t xml:space="preserve">Razširitev računske gruče z energijsko varčnimi rezinami </t>
  </si>
  <si>
    <t>Uporaba je možna po predhodnem dogovoru z vodjo odseka in skrbniki (rok.zitko@ijs.si, luka.leskovec@ijs.si)</t>
  </si>
  <si>
    <t>Usage possible upon prior agreement with Department Head and Administrators (rok.zitko@ijs.si, luka.leskovec@ijs.si)</t>
  </si>
  <si>
    <t>Osnovno orodje teoretične fizike; na novih rezinah se izvajajo izračuni na področjih fizike trdne snovi, fizike osnovnih delcev, biofizke in kvantne fizike.</t>
  </si>
  <si>
    <t>Basic tool of theoretical physics; new compute nodes are being used for computations in the fields of solid state physics, particle physics, biophysics and quantum physics.</t>
  </si>
  <si>
    <t xml:space="preserve">75425 
75426 
75427 
75428 
75429 
75430 
75431 
75432 
75518 
75519 
75520 
75521 
75522 </t>
  </si>
  <si>
    <t>GEORGIOS KORDOGIANNIS</t>
  </si>
  <si>
    <t>Akustični merilni aparat "kvarčna mikrotehtnica z nadzorom disipacije" (Quartz Crystal Microbalance with Dissipation monitoring, QCM-D)</t>
  </si>
  <si>
    <t>Quartz Crystal Microbalance with Dissipation monitoring (QCM-D)</t>
  </si>
  <si>
    <t>Oprema je dostopna akademskim in raziskovalnim institucijam na zahtevo. Kontaktna oseba: Georgios Kordogiannis &lt;georgios.kordogiannis@ijs.si&gt;</t>
  </si>
  <si>
    <t>The equipment is available for academic and research institutions upon request. Contact person: Georgios Kordogiannis &lt;georgios.kordogiannis@ijs.si&gt;</t>
  </si>
  <si>
    <t>Študije biomimetičnih membran (kot so podprti lipidni dvosloji in vezikli), faznih prehodov v lipidnih membranah, nanosenzorike.</t>
  </si>
  <si>
    <t>Studies of supported biomimetic membranes (such as lipid bilayers and vesicles), phase transitions in lipid membranes, nano-sensing.</t>
  </si>
  <si>
    <t>J2-4447</t>
  </si>
  <si>
    <t>Laure Bar</t>
  </si>
  <si>
    <t xml:space="preserve">SAŠO ŠTURM </t>
  </si>
  <si>
    <t>CeraFab S65, 3D tiskalnik za keramične materiale na podlagi sterolitografije</t>
  </si>
  <si>
    <t>CeraFab System S65, a 3D printer for ceramic materials based on stereolithography (*v prijavnem obrazcu je bila vrednost 356.297,18, lastna sredstva v višini 55,8 %)</t>
  </si>
  <si>
    <t>CeraFab S65 je najosdobnejši 3D tiskalnik keramičnih materialov. Ta vrsta opreme je zelo redka v Srednji Evropi. Oprema bo dostopna na Odseku za nanostrukturne materiale na IJS-ju. Umeščena bo v poseben prostor s prilagojeno svetlobo, v že ostoječem laboratoriju aditivnih tehnlogij. Na ta način bomo lahko konkurenčni v 3D tiskanju keramike v svetovnem merilu, kar nam bo omogočalo mreženje in povezovanje z vodilnimi laboratoriji v Evropi, ki so specializirani za 3D  tiskanje (keramičnih) materialov.</t>
  </si>
  <si>
    <t>CeraFab S65 is state-of-the-art 3D printer for ceramic materialc. This type of equipment is very rare in Central Europe. The equipment will be available at the Department of Nanostructured Materials at IJS, more precisely, it will be located in the specially adopted room with yellow light, in the already existing laboratory of additive manufacturing technologies.  This will place us among the most competitives groups in the wolrd and to netowkr/connect with the existing laboratories in Europe that specialize in additive manufacturing of (ceramic) materials.</t>
  </si>
  <si>
    <t>Oprema predstavlja najnaprednejšo tehnologijo pri aditivni proizvodnji keramike in omogoča tiskanje  zelo tankih funkcionalnih plasti kot tudi visokozmogljive volumetrske inženirske keramike z edinstveno resolucijo in geometrijsko kofiguracijo. Stereolitgrafija (LCM - litography based ceramic manufacturing) je "bottom-up" tehnika oblikovanja keramične komponente, ki jih natisnemo iz fotoobčutljive suspenzije vsebujoč visoki delež suhe snovi, t.j. prahu keramičnih (nano)delcev. Dodatna prednost te metode je izdelava zelo kompleksnih komponent in prototipov, saj ne zahteva izdelave podpornih stuktur kot pri drugih tehnikah 3D tiskanja.</t>
  </si>
  <si>
    <t>The equipment represents the most advanced technology in the additive manufacturing of ceramics and enables the printing of very thin functional layers as well as high-performance volumetric engineering ceramics with a unique resolution and geometric configuration. Litography based ceramic manufacturing (LCM) is a "bottom-up" technique of designing ceramic components, which are printed from a photosensitive suspension containing a high proportion of dry matter, i.e. powder of ceramic (nano)particles. An additional advantage of this method is the production of very complex components and prototypes, as it does not require the production of supporting structures as with other 3D printing techniques.</t>
  </si>
  <si>
    <t>P2-0087-2</t>
  </si>
  <si>
    <t xml:space="preserve">Andraž Kocjan </t>
  </si>
  <si>
    <t xml:space="preserve">DANJELA KUŠČER HROVATIN </t>
  </si>
  <si>
    <t xml:space="preserve">Sistem za izdelavo in karakterizacijo plastnih struktur </t>
  </si>
  <si>
    <t>System for fabrication  and characterization of layered structures</t>
  </si>
  <si>
    <t>P_XXI_132</t>
  </si>
  <si>
    <t xml:space="preserve">Oprema je instalirana na Institutu Jožef Stefan, Odseku za elektronko keramiko. Za opremo je zadolžen raziskovalec- odgovorna oseba, ki skrbi, da je oprema operativna, vzdrževana in servisirana. Oprema je dostopna  uporabnikom. Uporabniki se glede časa in načina uporabe opreme dogovorijo z odgovorno osebo osebno, preko telefona ali e-maila. </t>
  </si>
  <si>
    <t>The equipment is installed at the Jožef Stefan Institute, Electronic Ceramics Department. The equipment is the responsibility of the researcher-in-charge, who ensures that the equipment is operational, maintained and serviced. The equipment is accessible to users. Users arrange the time and manner of use of the equipment with the researcher-in-charge in person, by telephone or by e-mail.</t>
  </si>
  <si>
    <t>Raziskovalna oprema je namenjena izvajanju eksperimentov in raziskav na področju znanosti o materialih. Gre za vrhunsko procesno in analitsko opremo, ki omogoča raziskovalcem izvajanje eksperimentov na najvišji kakovostni ravni. Le-ti so ključni za povečanje prepoznavnosti raziskovalcev tako na domači kot mednarodni ravni ter za uspešno udejstvovanje v različnih projektih. Oprema je dostopna širšemu krogu uporabnikov in omogoča tako izvajanje eksperimentov kot prikazovanje dela na njej.</t>
  </si>
  <si>
    <t>Research equipment is used to carry out experiments and research in materials science. It is advanced processing and analytical equipment that enables researchers to carry out experiments at the highest quality level. These are key to increasing the visibility of researchers both nationally and internationally and to their successful participation in various projects. The equipment is accessible to a wide range of users and allows both experiments to be carried out and work to be demonstrated.</t>
  </si>
  <si>
    <t xml:space="preserve">73955 
74604 
75170 
75472 
75554 </t>
  </si>
  <si>
    <t>L2-4469</t>
  </si>
  <si>
    <t>Danjela Kuščer</t>
  </si>
  <si>
    <t>J2-50077</t>
  </si>
  <si>
    <t>Mojca Otoničar</t>
  </si>
  <si>
    <t>J2-3042</t>
  </si>
  <si>
    <t>IGOR MUŠEVIČ</t>
  </si>
  <si>
    <t>Nastavljivi pulzni laser</t>
  </si>
  <si>
    <t>Tuneable pulsed laser</t>
  </si>
  <si>
    <t>Rezervacije dostopa do opreme se opravljajo na interni povezavi IJS: https://teamup.com/login . Termin se določi v soglasju s skrbnikom opreme prof. I.Muševičem</t>
  </si>
  <si>
    <t>Reservations for the use of equipment are registered at internal JSI portal: https://teamup.com/login The time slot for the measurements is coordinated by the person in charge of the equipment, Prof. I.Muševič.</t>
  </si>
  <si>
    <t>LUKA SNOJ</t>
  </si>
  <si>
    <t>Po predhodnem dogovoru preko e-mail naslova domen.kotnik@ijs.si.</t>
  </si>
  <si>
    <t>By prior arrangement via e-mail address domen.kotnik@ijs.si.</t>
  </si>
  <si>
    <t>Obsevalna naprava z aktivirano vodo na rekaotjru TRIGA na IJS bo služila kot natančno določen in stabilen izvor visoko-energijskih</t>
  </si>
  <si>
    <t>The activated water irradiator on the TRIGA detector at the IJS will serve as a well-defined and stable source of high-energy characteristic</t>
  </si>
  <si>
    <t xml:space="preserve">74193 
74444 
74443 
73054 
74512 
74511 
74510 
74509 
73842 </t>
  </si>
  <si>
    <t>TADEJ PETRIČ</t>
  </si>
  <si>
    <t xml:space="preserve">Dvoročni kolaborativni robotski sistem za imitacijo hitrih gibov pri človeku </t>
  </si>
  <si>
    <t>Dual-arm collaborative robotic system for imitating rapid human movements</t>
  </si>
  <si>
    <t>Oprema se nahaja na odseku E1. Uporaba s strani zunanjih RO je možna po predhodnem dogovoru,  odvisno od trenutnega poteka razsikav. Za dostop je potrebno kontaktirati skrbnika (tadej.petric@ijs.si).</t>
  </si>
  <si>
    <t>The equipment is located at department E1. Use by external ROs is possible by prior arrangement, depending on the current course of research. To gain access, it is necessary to contact the caretaker (tadej.petric@ijs.si).</t>
  </si>
  <si>
    <t>Dvoročni robotski sistem, zasnovan za posnemanje človeških gibov, ki lahko učinkovito sodeluje z ljudmi. Oprema je zasnovana za natančno posnemanje zapletenih človeških gibov, kar omogoča učinkovito sodelovanje med ljudmi in stroji pri različnih nalogah.</t>
  </si>
  <si>
    <t>Dual-arm manipulation system designed to emulate human movements, capable of interacting seamlessly with humans. This advanced equipment is engineered for precise mimicry of complex human gestures, facilitating smooth collaboration between humans and machines in various tasks.</t>
  </si>
  <si>
    <t xml:space="preserve">VASYL SHVALYA </t>
  </si>
  <si>
    <t xml:space="preserve">In-situ plazmonska vibracijska spektroskopija </t>
  </si>
  <si>
    <t>In-situ Plasmon-driven vibrational spectroscopy</t>
  </si>
  <si>
    <t>Dostop do opreme: po dogovoru (odsek F6 vasyl.shvalya@ijs.si)</t>
  </si>
  <si>
    <t>Access to the device: via agreement (department F6 vasyl.shvalya@ijs.si)</t>
  </si>
  <si>
    <t>Naprava vsebuje: Nicolet™ iS50 FTIR spektrometer z nameščenim s tekočim dušikom hlajenim hitrim skeniranjem MCT-A detektorjem za srednje
IR območje. Priložen optični IR sistem omogoča izvajanje IR meritev z naslednjimi moduli: GladiATR (z grelno ploščo do 300 stopinj Celzija, pH
1-14), plinska celica (spremenljiva optična pot 1-16m), tekoča celica s KBr in ZnSe okencami, celica DRIFT (do 1000 stopinj Celzija).</t>
  </si>
  <si>
    <t>The device includes: Nicolet™ iS50 FTIR spectrometer with installed liquid nitrogen cooled high-speed scan MCT-A detector for mid-IR range.
The accompanied optical IR system allow to conduct the IR measurements with following modules: GladiATR module (with a heating plate up to
300 degrees Celsius, pH 1-14), Gas-cell (variable optical path 1-16m), liquid cell with KBr and ZnSe windows, DRIFT cell (up to 1000 degrees
Celsius).</t>
  </si>
  <si>
    <t xml:space="preserve">75531 
75678 
75677 
75676 </t>
  </si>
  <si>
    <t>P2-0056</t>
  </si>
  <si>
    <t>Vincenc Nemanič</t>
  </si>
  <si>
    <t>N2-0213</t>
  </si>
  <si>
    <t>James Leon Walsh</t>
  </si>
  <si>
    <t xml:space="preserve">PRIMOŽ PELICON </t>
  </si>
  <si>
    <t xml:space="preserve">UHV vakuumski sklop za žarkovno linijo </t>
  </si>
  <si>
    <t>UHV vaccum equipment for beamline</t>
  </si>
  <si>
    <t>Oprema je dostopna akademskim institucijam in gospodarskim družbam (primoz.pelicon@ijs.si), kot tudi raziskovalcem in industriji iz evropskega raziskovalnega prostora (https://remade-project.eu/).</t>
  </si>
  <si>
    <t>The equipment is available for national users at the contactprimoz.pelicon@ijs.si, as well as to the international users via EU Transbnational Access (https://remade-project.eu/).</t>
  </si>
  <si>
    <t>Vgrajena oprema močno izboljšuje razmere za delo na žarkovnih linijah ionskega pospeševalnika IJS.</t>
  </si>
  <si>
    <t>The equipment consists of high grade vacuum pumping equipment, including turbomolecular pumps, dry roots pumps and vacuum gauges, which is significantly improving the operational characteristics of the ion beamline operations at Jožef Stefan Institute tandetron ion accelerator.</t>
  </si>
  <si>
    <t>SAŠO DŽEROSKI</t>
  </si>
  <si>
    <t xml:space="preserve">Oprema za optimizacijo pri analizi podatkov s strojnim učenjem </t>
  </si>
  <si>
    <t>Equipment for optimizing machine learning data analysis</t>
  </si>
  <si>
    <t>CPU in GPU strežniki za predpripravo podatkov ter razvoj in  testiranje  procesov optimizacije analize podatkov s strojnim učenjem.</t>
  </si>
  <si>
    <t>CPU and GPU servers for data preprocessing and development and testing of machine learning data analysis optimization.</t>
  </si>
  <si>
    <t xml:space="preserve">66207 
75230 
75283 
75460 
75461 
75511 
75513 
75555 
75556 
75557 
75579 
75580 
75586 
75590 
75592 
75593 
75594 
75600 
75613 
75679 
75680 </t>
  </si>
  <si>
    <t>MIRAN MOZETIČ</t>
  </si>
  <si>
    <t xml:space="preserve">Oprema za aktivacijo in sterilizacijo organskega materiala </t>
  </si>
  <si>
    <t>Research equipment for activation and sterilization of organic material</t>
  </si>
  <si>
    <t>Uporaba opreme je po dogovoru. Gre za opremo, ki potrebuje znanja za rokovanje z biološkim materialov. Krijejo se stroški operaterja in po potrebi materialni stroški. Kontakt miran.mozetic@ijs.si.</t>
  </si>
  <si>
    <t>The use of equipment is by arrangement. This is equipment that requires skills to handle biological materials. Operator costs and, where applicable, material costs are covered. Contact miran.mozetic@ijs.si.</t>
  </si>
  <si>
    <t>Oprema omogoča hitro sterilizacijo organskega materiala s predhodno aktivacijo. Oprema je primerna za raziskavo kinetike sterilizacije tako v tekoči kot v plinski (aerosol) fazi z doziranjem peroksidušikove kisline. Oprema je še posebej primerna za raziskavo kinetike sterilizacije hrane in semen, ki jih ni mogoče sterilizirati s klasičnimi tehnikami, saj slednje povzročijo nepopravljive spremembe materialov, ki jih želimo sterilizirati.</t>
  </si>
  <si>
    <t>The equipment allows rapid sterilisation of organic material by pre-activation. The equipment is suitable for the investigation of sterilisation kinetics in both liquid and gas (aerosol) phases by dosing peroxy-nitrous acid. The equipment is particularly suitable for investigating the kinetics of sterilisation of food and seeds which cannot be sterilised by conventional techniques, as the latter cause irreversible changes to the materials to be sterilised.</t>
  </si>
  <si>
    <t>L7-4567</t>
  </si>
  <si>
    <t>Dr. Nina Recek</t>
  </si>
  <si>
    <t>J1-3014</t>
  </si>
  <si>
    <t xml:space="preserve">ALJAŽ DRNOVŠEK </t>
  </si>
  <si>
    <t xml:space="preserve">Sistem za ovrednotenje nanomehanskih lastnosti tankih plasti </t>
  </si>
  <si>
    <t>system for evaluation of nanomechanical properties of thin films</t>
  </si>
  <si>
    <t>Uporaba je možna po predhodnem pogovoru (aljaz.drnovsek@ijs.si)</t>
  </si>
  <si>
    <t>Use is possible after a preliminary conversation (aljaz.drnovsek@ijs.si)</t>
  </si>
  <si>
    <t>Naprava se uporablja primarno za določanje trdote ter elastičnega modula. Omogoča tudi izdelavo 2D zemljevidov trdoote ali drugih mehanskih lastnosti, ki so izpeljane iz krivulje napetosti in deformacije.</t>
  </si>
  <si>
    <t>The device is primarily used for determining hardness and the elastic modulus. It also allows for the creation of 2D maps of hardness or other mechanical properties derived from the stress-strain curve.</t>
  </si>
  <si>
    <t xml:space="preserve">NIVES OGRINC </t>
  </si>
  <si>
    <t>Masni spektroemeter za analitiko stabilnih izotopov lahkih elementov - DELTA Q</t>
  </si>
  <si>
    <t>DELTA Q Isotope Ratio Mas Spectrometer</t>
  </si>
  <si>
    <t>Po predhodnem dogovoru. Kontakt: nives.ogrinc@ijs.si</t>
  </si>
  <si>
    <t>Equipment is available on demand. Please contact: nives.ogrinc@ijs.si</t>
  </si>
  <si>
    <t>Izbrani masni spektrometer predstavlja vrhunsko aparaturo za analitiko stabilnih izotopov, ki omogoča enostavno integracijo različnih avtomatiziranih sklopov za predpripravo in vbrizgavanje vzorca za analizo izotopske sestave H, C, N in O v številnih aplikacijah. Preparacijski sistemi vključujejo predkoncentrator za plinske vzorce (Gas Bench II, PreCon) in elementni analizator (EA IsoLink CN/OH), ki nam omogoča popolnoma avtomatiziran enotni sistem za analize C in N v trdih vzorcih s popolnim zgorevanjem »flush combustion« ter analize O in H z visoko temperaturno pretvorbo (»high temperature conversion« pri T do 1450 °C).</t>
  </si>
  <si>
    <t>The selected mass spectrometer represents a state-of-the-art instrument for stable isotope analysis that enables easy integration of various automated sample preparation and injection assemblies for the analysis of H, C, N and O isotopic composition in a wide range of applications. The preparation systems include a preconcentrator for gas samples (Gas Bench II, PreCon) and an elemental analyzer (EA IsoLink CN/OH), which allows us a fully automated single system for C and N analysis in solid samples with complete "flush combustion" and O and H analyzes with high temperature conversion ("high temperature conversion" at 1450 °C).</t>
  </si>
  <si>
    <t xml:space="preserve">GREGOR PRIMC </t>
  </si>
  <si>
    <t xml:space="preserve">Dvoprekatni previjalni plazemski reaktor </t>
  </si>
  <si>
    <t>Two-stage rewinding plasma reactor</t>
  </si>
  <si>
    <t>Uporaba opreme je po dogovoru. Gre za opremo, ki potrebuje znanja za rokovanje s plazemskim reaktorjem, nameščanjem elektrod in pravilno nameščanje obdelovancev za neskončno previjanje skozi plinsko plazmo. Krijejo se stroški operaterja in materialni stroški: plin, elektrode, hlajenje. Kontakt gregor.primc@ijs.si.</t>
  </si>
  <si>
    <t>Use of equipment is by arrangement. This is equipment that requires skills in handling the plasma reactor, installing electrodes and correctly positioning the workpieces for endless plasma gas rewinding. Operator and material costs are covered: gas, electrodes, cooling. Contact gregor.primc@ijs.si.</t>
  </si>
  <si>
    <t>Omogoča obdelavo neskončnih materialov na previjanje (folije, papir, itd.) skozi plinsko plazmo pri nizkem tlaku v kapacitivni ali induktivni konfiguraciji plazemske sklopitve. Omogoča tudi sprejanje prekurzorjev v samo plazmo ali na že obdelano površino.</t>
  </si>
  <si>
    <t>It enables the processing of continuous rewindable materials (film, paper, etc.) through a gas plasma at low pressure in a capacitive or inductive plasma coupling configuration. It also allows precursors to be sprayed into the plasma itself or onto an already treated surface.</t>
  </si>
  <si>
    <t>Prof. dr. Alenka Vesel, Izr. prof. dr. Rok Zaplotnik, Jernej Ekar</t>
  </si>
  <si>
    <t>L1-50007</t>
  </si>
  <si>
    <t>Prof. dr. Miran Mozetič, doc. dr. Gregor Primc</t>
  </si>
  <si>
    <t xml:space="preserve">ŠPELA KUNEJ </t>
  </si>
  <si>
    <t xml:space="preserve">Laboratorijske zaščitne, sušilne komore in površine s pripadajočo opremo </t>
  </si>
  <si>
    <t>Laboratory protective, drying chambers and surfaces with associated equipment</t>
  </si>
  <si>
    <t>Oprema je dostopna raziskovalcem na nacionalni, industrijski in mednarodni ravni. Za povpraševanje se obrnite na elektronski naslov: spela.kunej@ijs.si.</t>
  </si>
  <si>
    <t>The equipment is accessible to national, industrial, and international researchers. To make inquiries, please contact the following email address: spela.kunej@ijs.si.</t>
  </si>
  <si>
    <t>Suha komora MBraun LabMaster je zasnovana za vzdrževanje inertne atmosfere s kisikom in ravnjo vlage pod 1 ppm.</t>
  </si>
  <si>
    <t>The MBraun LabMaster glove box is designed to maintain an inert atmosphere with oxygen and moisture levels below 1ppm, ensuring enhanced safety. Digestories that feature "PREGL FUME BLOCK SYSTEM" technology offer improved safety and energy efficiency when handling strong acids and bases. Additionally, the laboratory is equipped with protective equipment such as drying chambers and surfaces to ensure the safe handling of reagents and solvents, facilitating efficient research.</t>
  </si>
  <si>
    <t xml:space="preserve">75111 
75159 
75409 
75533 
75506 
75507 
75509 
75508 
75537 
75581 
75605 </t>
  </si>
  <si>
    <t>SREČO DAVOR ŠKAPIN</t>
  </si>
  <si>
    <t>Impedančni analizator in pripadajoča oprema za dielektrično spektroskopijo</t>
  </si>
  <si>
    <t>Impedance analyzer with a dielectric measurement kit</t>
  </si>
  <si>
    <t>Oprema je dostopna raziskovalcem IJS po predhodnem dogovoru (david.fabijan@ijs.si)</t>
  </si>
  <si>
    <t>The equipment is available to JSI researchers upon prior arrangement via email (david.fabijan@ijs.si)</t>
  </si>
  <si>
    <t>Merilnik impedance v območju 20Hz do 120MHz z možnostjo dodane enosmerne napetosti do ±40V. Primarno namenjen meritvam dielektričnih lastnosti makroskopskih materialov in tankih plasti. Možne tudi meritve kompleksnejših pasivnih vezij in mehkih vzorcev.</t>
  </si>
  <si>
    <t>Equipment for measuring impedance in the 20Hz to 120MHz range, with an option of a ±40V DC bias. Mainly intended for the research of bulk and thin film ceramics. Also applicable for work with more complex passive circuits as well as soft mater samples.</t>
  </si>
  <si>
    <t xml:space="preserve">MARJETA MAČEK KRŽMANC </t>
  </si>
  <si>
    <t xml:space="preserve">Analiza plinov pri razvoju materialov za proizvodnjo zelene elektrike in za toplotno izolacijo s pripadajočo opremo </t>
  </si>
  <si>
    <t>Analysis of gases in the development of materials for the production of green electricity and for thermal insulation with associated equipment</t>
  </si>
  <si>
    <t>Oprema se nahaja v laboratoriju Odseka za raziskave sodobnih materialov K-9 (pritličje). Opremo lahko uporabljajo samo usposobljeni uporabniki. Opremo je potrebno rezervirati.</t>
  </si>
  <si>
    <t>The equipment is located in the laboratory of Advanced Materials department K-9 (ground floor). The equipment can be used only by qualified users. The equipment usage must be reserved.</t>
  </si>
  <si>
    <t>Za napredno karakterizacijo materialov za pridobivanje trajnostne energije in trajnostnih izolativnih materialov imamo vzpostavljen naslednji sklop metod. Sistema za pridobivanje zelenega vodika s fotokatalitskim in s fotoelektrokemijskim procesom vključujeta: Sončni simulator (Xenon z AM 1.5G filtrom), fotokatalitsko ali fotoelektrokemijsko celico, ki sta povezani s plinskim kromatografom, s katerim lahko kvantitativno določamo plinaste produkte. Plinski kromatograf uporabljamo tudi za določitev sestave plinov v penjenem steklu, medtem ko njegovo gostoto (v trdni ali praškasti obliki) določamo s plinskim piknometrom.</t>
  </si>
  <si>
    <t>We have established the following set of methods for the advanced characterisation of materials for producing sustainable energy sources and sustainable insulating materials. The systems for obtaining green hydrogen by photocatalytic or photoelectrochemical processes include a solar simulator (Xenon with AM 1.5G filter), a photocatalytic or photoelectrochemical cell connected to a gas chromatograph, which can be used for quantitative determination of evolved gaseous products. A gas chromatograph is also used to determine the composition of gases in foamed glass, while its density (in solid or powder form) is determined with a gas pycnometer.</t>
  </si>
  <si>
    <t xml:space="preserve">74413 
75395 
75535 
75468 
75601 </t>
  </si>
  <si>
    <t xml:space="preserve">GREGOR DOLANC </t>
  </si>
  <si>
    <t xml:space="preserve">Oprema za raziskave in aplikacije na področju tehnologije vodenja </t>
  </si>
  <si>
    <t>The equipment is available upon prior agreement (gregor.dolanc@ijs.si)</t>
  </si>
  <si>
    <t>Oprema za raziskave in aplikacije na podroèju tehnologije vodenja</t>
  </si>
  <si>
    <t xml:space="preserve">74312 
75001 
75252 
75611 
75612 
75585 
75584 
75583 </t>
  </si>
  <si>
    <t>ADAM C. MC DONNELL</t>
  </si>
  <si>
    <t xml:space="preserve">Sistem za določanje maksimalne aerobne in anaerobne zmogljivosti </t>
  </si>
  <si>
    <t>System for the measurement of maximal aerobic and anaerobic capacity</t>
  </si>
  <si>
    <t>Oprema se nahaja na odseku E1. Uporaba s strani zunanjih RO je možna po predhodnem dogovoru, odvisno od trenutnega poteka razsikav. Za dostop je potrebno kontaktirati skrbnika (adam.mcdonnell@ijs.si).</t>
  </si>
  <si>
    <t>The equipment is located at the department E1. Use by external ROs is possible by prior arrangement, depending on the current course of research. To gain access, it is necessary to contact the caretaker (adam.mcdonnell@ijs.si).</t>
  </si>
  <si>
    <t>Sistem za določanje maksimalne aerobne in aneraobne zmogljivosti sestavljata Cosmedov presnovni voziček Quark in ergometer. Cosmed je opremljen z EKG, SpO2 in obraznimi maskami ter presnovno kapuco, kar omogoča merjenje porabe kisika in proizvodnje ogljikovega dioksida med mirovanjem, submaksialno vadbo in maksimalno aerobno vadbo. Ergometer je nastavljiv in omogoča vadbeni upor od 0 do 3 000 W.</t>
  </si>
  <si>
    <t>The system for determining maximal aerobic and aneraobic capacity is comprised of a Cosmed Quark metabolic cart and a lode ergometer. The cosmed comes equiped with ECG, SpO2 and facemasks and a metabolic hood, allowing for the measurement of oxygen consumption and carbon dioxide produuction during rest, suubmaxial exercise and maximal aerobic exericse. The lode cycle ergometer is fully adjustable and provides an exercise resistance from 0 to 3000W.</t>
  </si>
  <si>
    <t>ANDREJ FILIPČIČ</t>
  </si>
  <si>
    <t>Nadgradnja distribuiranega računskega vozlišča SiGNET Tier-2</t>
  </si>
  <si>
    <t>UPGRADING THE DISTRIBUTED CALCULATION NODE SiGNET Tier-2 </t>
  </si>
  <si>
    <t>Dostop do opreme je usklajen s pravili dostopa konzorcija SLING in mednarodne kolaboracije WLCG. Do opreme lahko dostopajo vsi uporabniki, ki imajo veljaven certifikat (npr na ijs IJS SIGNET-CA) in so člani ustrezne virtualne organizacije v okviru SLING ali WLCG. The access is then automated.</t>
  </si>
  <si>
    <t>THe access to the equipment is set up according to the access rules of the SLING Consortium and the WLCG international Collaboration. Access is granted to every user, who has a valid certificate (e.g. SIGNET-CA at JSI) and are members of an appropriate virtual organisation in the SLING or WLCG framework. The access is then automated.</t>
  </si>
  <si>
    <t>Distribuirano računsko vozlišče SIGNET je kot gruča vrste Tier-2 vključena v WLCG (torej Worldwide LHC Computing Grid), mednarodno kolaboracijo, ki je zadolžena za računske kapacitete pri obdelavi in analizi podatkov eksperimentov v fiziki delcev, primarno na Velikem hadronskem trkalniku LHC, pa tudi drugih, npr. Belle II v KEK na Japonskem.</t>
  </si>
  <si>
    <t>The distributed calculation node SIGNET is as a TIer-2 cluster included in WLCG (i.e. the Worldwide LHC Computing Grid), the internationa collaboration, which is responsible for the computing resources in data processing and analysis for particle physics experiments, primarily at the Large Hadron Collider LHC, but also others, such as Belle II at KEK in Japan.</t>
  </si>
  <si>
    <t>ERIK ZUPANIČ</t>
  </si>
  <si>
    <t xml:space="preserve">Nadgradnja nizkotemperaturnega vrstičnega tunelskega mikroskopa z mikroskopom na atomsko silo </t>
  </si>
  <si>
    <t>Upgrade of low-temperature scanning tunneling microscope with atomic-force microscope</t>
  </si>
  <si>
    <t>Dostop je možen v dogovoru z vodjo Laboratorija za vrstični tipalno mikroskopijo (Erik Zupanič, erik.zupanic@ijs.si), kot je navedeno na domači strani laboratorija. Prioriteto pri dostopu do raziskovalne opreme imajo sodelavci Laboratorija za vrstično tipalno mikroskopijo .Za raziskovalce z javnih raziskovalnih zavodov in javnih univerz, bo uporaba v okviru skupnih projektov (tudi neformalnih sodelovanj) brezplačna. Za vsa sodelovanja z gospodarstvom pa se bomo držali pravil, zapisanih v "Pravila za oblikovanje cen za uporabo raziskovalne opreme, obveščanje in poročanje o uporabi raziskovalne opreme" št. 007-5/2023-1 z dne 3. 5. 2023.</t>
  </si>
  <si>
    <t>Access is possible by appointment with the Head of the Laboratory for Scanning Probe Microscopy (Erik Zupanič, erik.zupanic@ijs.si), as indicated on the homepage of the laboratory. Priority for access to research equipment is given to the collaborators of the Laboratory for Scanning Probe Microscopy. For researchers from public research institutions and public universities, use will be free of charge in the context of joint projects (including informal collaborations). For all collaborations with industry, we will follow the rules set out in the "Rules on pricing for the use of research equipment, notification and reporting on the use of research equipment" No 007-5/2023-1 of 3.5.2023.</t>
  </si>
  <si>
    <t>Raziskovalna oprema bo edina v Sloveniji omogočila hkratne energijsko in prostorsko visokoločljive meritve tunelskega toka in sile med konico in površino v ultra visokem vakuumu pri nizkih temperaturah in s tem razločevanje med lokalno elektronsko gostoto in strukturo površine, ki ju sicer ne bi bilo mogoče razločiti. Prav tako tako bo edini mikroskop v Sloveniji, ki bo omogočal preiskave molekulskih struktur na različnih površinah pri pogojih ultravisokega vakuuma in kriogenih temperatur.</t>
  </si>
  <si>
    <t xml:space="preserve">The research equipment will be the only one in Slovenia to enable simultaneous high-energy and high-spatial resolution measurements of the tunneling current and the tip-surface force in ultra-high vacuum at low temperatures, and thus to distinguish between the local electron density and the surface structure, which would otherwise be impossible to resolve. It will also be the only microscope in Slovenia that will allow the investigation of molecular structures on different surfaces under ultra-high vacuum and cryogenic temperature conditions.  </t>
  </si>
  <si>
    <t xml:space="preserve">74447 
74664 
75510 
76324 </t>
  </si>
  <si>
    <t>3.6.1</t>
  </si>
  <si>
    <t xml:space="preserve">PETER JEGLIČ </t>
  </si>
  <si>
    <t xml:space="preserve">Laserski sistem za eksperimente s kubiti na osnovi Rydbergovih atomov cezija </t>
  </si>
  <si>
    <t>Laser system for experiments with qubits based on Rydberg cesium atoms</t>
  </si>
  <si>
    <t>Raziskovalna oprema predstavlja nadgradnjo eksperimentalnega sistema za hlajenje in lovljenje atomov cezija, ki smo ga v zadnjih desetih letih razvijali in postavljali v Laboratoriju za hladne atome na Institutu “Jožef Stefan”. Ko bo nadgradnja v celoti zaključena (predvidoma septembra 2024), bo ta eksperimentalna oprema integrirana v obstoječ eksperimentalni sistem.
Prioriteto pri dostopu do raziskovalne opreme imajo sodelavci Laboratorija za hladne atome. Za raziskovalce z javnih raziskovalnih zavodov in javnih univerz, bo uporaba v okviru skupnih projektov (tudi neformalnih sodelovanj) brezplačna. Za sodelovanja z gospodarstvom se bomo držali pravil, zapisanih v "Pravila za oblikovanje cen za uporabo raziskovalne opreme, obveščanje in poročanje o uporabi raziskovalne opreme" št. 007-5/2023-1 z dne 3. 5. 2023.</t>
  </si>
  <si>
    <t>The research equipment represents an upgrade of the experimental system for cooling and trapping cesium atoms that we have developed and built over the last ten years in the Laboratory for cold atoms at the Jožef Stefan Institute. Once the upgrade is fully completed (expected by mid-2024), this experimental equipment will be integrated into the existing experimental system. 
Team members from the Laboratory for cold atoms will have priority access to the research equipment. For researchers from public research institutes and public universities, use will be possible via joint projects (including informal collaboration) and is free of charge. For collaborations with industry, we will adhere to the rules outlined in the "Pravila za oblikovanje cen za uporabo raziskovalne opreme, obveščanje in poročanje o uporabi raziskovalne opreme", No. 007-5/2023-1 dated May 3, 2023.</t>
  </si>
  <si>
    <t>Laserski sistem za eksperimente s kubiti na osnovi Rydbergovih atomov cezija omogoča širok spekter novih raziskav in razvoja, ki je bil do zdaj nedostopen:
- Razvoj kvantnega računalništva z ansambli hladnih atomov, kjer vsak ansambel predstavlja en kubit.
- Razvoj hitre in zanesljive priprave kubitov v poljubni superpoziciji stanj 0 in 1.
- Razvoj hitre metode za branje kubitov.
- Raziskovanje fizike Rydbergovih atomov in uporaba mehanizma Rydbergove blokade v kvantnih napravah.
- Možnost uporabe laserskega sistema tako za manipulacijo kubitov na osnovi ansamblov hladnih atomov kot tudi za posamezne atome.</t>
  </si>
  <si>
    <t>The laser system for experiments with qubits based on Rydberg cesium atoms enables a broad spectrum of new research and development that was previously inaccessible:
- Development of quantum computers with ensembles of cold atoms, where each ensemble represents a qubit.
- Development of a fast and reliable preparation of qubits in arbitrary superposition states of 0 and 1.
- Development of a fast method for reading out qubits.
- Research into the physics of Rydberg atoms and the application of the Rydberg blockade mechanism in quantum devices.
- The possibility of using the laser system for the manipulation of qubits based on ensembles of cold atoms as well as for individual atoms.</t>
  </si>
  <si>
    <t xml:space="preserve">74905 
75392 
75470 
75944 </t>
  </si>
  <si>
    <t>6.4.7</t>
  </si>
  <si>
    <t xml:space="preserve">SABINA MARKELJ </t>
  </si>
  <si>
    <t xml:space="preserve">Sistem za skeniranje ionskega žarka </t>
  </si>
  <si>
    <t>Ion beam scanning system</t>
  </si>
  <si>
    <t>Uporabniki bodo lahko dostopali do opreme tako, da bodo predlagali, kaj bi zeleli implatirati ali obstreljevati. Način kontaktiranja je preko elektronskega sporočila sabina.markelj@ijs.si.</t>
  </si>
  <si>
    <t>Users will be able to access the equipment by proposing what they would like to implant or irradiate. The method of contact is via e-mail sabina.markelj@ijs.si.</t>
  </si>
  <si>
    <t>To je sistem za skeniranje ionskega žarka , ki je v osnovi elektrostatsko lečje in omogoča skeniranje in tako enakomerno nanašanje ionskega žarka po ravnih vzorcih. Zasnovan je za zelo enakomerno implantacijo ionskega žarka z MeV energijami preko velikega ciljnega območja. To nam omogoča homogeno obstreljevanje vzorcev z MeV ioni in s tem kreacijo poškodb v kristalni rešetki.</t>
  </si>
  <si>
    <t>The ion beam scanning system is based on electrostatic lenses and enables uniform scanning of the MeV ion beam over flat samples. It is designed for highly uniform ion beam implantation at MeV energies over large target area. This allows us to homogeneously irradiate the samples with MeV ions and thus creating damage in the crystal lattice.</t>
  </si>
  <si>
    <t xml:space="preserve">BORIS ROGELJ </t>
  </si>
  <si>
    <t>Spining disk naprava</t>
  </si>
  <si>
    <t>Spinning disc device</t>
  </si>
  <si>
    <t xml:space="preserve">Oprema je dostopna odsekom IJS in zunanjim uporabnikom po predhodnem dogovoru (Boris.Rogelj@ijs.si) in znotraj delovnega časa. Opremo lahko uporabljajo le usposobljeni operaterji. Možnost brezplačne uporabe v primeru izvajanja skupnih RR projektov in možnost uporabe po ceniku IJS. </t>
  </si>
  <si>
    <t>The equipment is available to IJS departments and external users by prior arrangement (contact Boris.Rogelj@ijs.si) within the working hours. The equipment can be used only by trained operators. The possibility of free use is offered in case of joint RR project, otherwise the use is charged according to the JSI price list.</t>
  </si>
  <si>
    <t xml:space="preserve">Spining disk omogoča "live cell imaging", mikroskopske analize živih nativnih vzorcev. Zaradi zmanjšanega navzkrižnega zajemanja signala med luknjicami vrtečega diska (Nipkow disk),  je mogoč jasen zajem slike signalov monoslojev in debelejših bioloških vzorcev (tkivne rezine, sferoidi ali organoidi). Vrteči disk je osnovan za zajem večjega vidnega polja (FOV). Izboljšani vgrajeni mehanizem naprave omogoča premike diskov v optični poti na način, da je omogočena zelo hitra in lahka konfokalna in ne-konfokalna projekcija slik s fluorescenco in faznim kontrastom. Zaradi vhodov in sistema sočasnega zajemanja signalov z dvema kamerama omogoča uporabo različnih kombinacij barvil v nativnih vzorcih in opazovanje skozi daljše časovno obdobje brez foto-bledenja. </t>
  </si>
  <si>
    <t>Spinning disk enables "live cell imaging", microscopic analysis of living native samples. Due to the reduced cross-capture of the signal between the holes of the spinning disk (Nipkow disk), clear image capture of the signals of monolayers and thicker biological samples (tissue slices, spheroids or organoids) is enabled. The spinning disk is designed to capture a larger field of view (FOV). The improved built-in mechanism of the device enables the movements of the discs in the optical path in such a way that a very fast and easy confocal and non-confocal projection of images with fluorescence and phase contrast is enabled. Thanks to the enabled inputs and the system of simultaneous capture of signals with two cameras, it allows for the use of combinations of dyes in native samples and bservation over a longer period of time without photo-fading.</t>
  </si>
  <si>
    <t>J7-4420</t>
  </si>
  <si>
    <t>Aleš Berlec</t>
  </si>
  <si>
    <t>J4-4555</t>
  </si>
  <si>
    <t>Jerica Sabotič</t>
  </si>
  <si>
    <t xml:space="preserve">HELENA MOTALN </t>
  </si>
  <si>
    <t xml:space="preserve">Motoriziran mikroskop z laser HW autofocus in live imaging komoro </t>
  </si>
  <si>
    <t>Motorized microscope with laser HW autofocus and live imaging chamber</t>
  </si>
  <si>
    <t>Oprema je dostopna odsekom IJS in zunanjim uporabnikom po predhodnem dogovoru (Helena.Motaln@ijs.si) in znotraj delovnega časa. Opremo lahko uporabljajo le usposobljeni operaterji. Možnost brezplačne uporabe v primeru izvajanja skupnih RR projektov in možnost uporabe po ceniku IJS.</t>
  </si>
  <si>
    <t>The equipment is available to IJS departments and external users by prior arrangement (contact Helena.Motaln@ijs.si) within the working hours. The equipment can be used only by trained operators. The possibility of free use is offered in case of joint RR project, otherwise the use is charged according to the JSI price list.</t>
  </si>
  <si>
    <t>Motoriziran mikroskop s poudarkom na kompletno motoriziranem krmiljenju in laserskem autofokus sistemu, ki z uporabo dveh kamer za sočasen zajem signala v izjemno kratkih (milisekundnih intervalih) omogoča analizo dinamičnih procesoc v celicah, tkivih in bakterijskih biofilmih. Te je možno vzdrževati v in vivo pogojih v posebni komori direktno na mikroskopu, skozi celotno eksperimentalno obdobje. Pri tem poleg temperature in automatskega prilagajanja autofocusa objektivov sistem omogoča tudi nadzor atmosferskega mikrookolja zrak/CO2. Sistem z uporabo fluorescentnega vira svetlobe omogoča analizo strukturnih komponent celic, študij dinamičnih procesov in lokalizacijo molekul na znotrajceličnem nivoju.</t>
  </si>
  <si>
    <t>A motorized microscope with an emphasis on fully motorized control and a laser autofocus system that, by using two cameras for simultaneous signal capture in extremely short (millisecond intervals), enables the analysis of dynamic processes in cells, tissues and bacterial biofilms. These can be maintained under in vivo conditions in a special chamber directly on the microscope, throughout the entire experimental period. In addition to the temperature and automatic adjustment of the autofocus of the lenses, the system also allows control of the atmospheric microenvironment air/CO2. The system, using a fluorescent light source, enables the analysis of structural components of cells, the study of dynamic processes and the localization of molecules at the intracellular level.</t>
  </si>
  <si>
    <t>Stanislav Vrtnik</t>
  </si>
  <si>
    <t>Sistem za pripravo in shranjevanje vzorcev v
visokem vakuumu</t>
  </si>
  <si>
    <t>System for sample preparation and storage in high vacuum</t>
  </si>
  <si>
    <t>P_XXII_004</t>
  </si>
  <si>
    <t>Za dostop do raziskovalne opreme se je potrebno dogovoriti z operaterji in skrbnikom opreme, ki se jih lahko kontaktira preko elektorske pošte na stane.vrtnik@ijs.si ali primoz.kozelj@ij.si oz. se jih obišče v laboratoriju, kjer se oprema nahaja. Dogovori se, kdaj bo oprema na voljo za uporabo, koliko časa bo potrebno za izvedbo eksperimenta oz. se v primeru zasedenosti dogovori za vrstni red uporabe. Večina priprav vzorcev oz. meritev je lahko gotova v zelo kratkem času (meritev mase, ultrazvočno varjenje) in se ne pričakuje čakanje na uporabo, nekatere pa lahko trajajo več dni, kot je pri rezanju vzorcev z žično žago in je za to potreben dogovor za vrstni red uporabe. Visok vakuum, kjer so shranjeni vzorci, deluje neprekinjeno 24/7 in se lahko vzorce doda kadarkoli s predhodno najavo.</t>
  </si>
  <si>
    <t>To access the research equipment, it is necessary to contact the operators and the equipment manager, who can be reached via email at stane.vrtnik@ijs.si or primoz.kozelj@ijs.si, or by visiting them in the laboratory where the equipment is located. The availability of the equipment and the time required to carry out the experiment will be checked. In case of overlapping schedules with multiple users, a queue for usage will be established. Most preparations and measurements can be completed in a very short time (such as mass measurement or using a wire bonder) and no waiting is expected for use, while others may take several days, such as cutting samples with a wire saw. High-vacuum storage operates 24/7, and additional samples can be added with prior notice.</t>
  </si>
  <si>
    <t>Oprema je namenjena za pripravo vzorcev za fizikalne meritve in za raziskave površine. Vzorce se lahko razreže na željene dimenzije (sistem je primere za vzorce velikosti nekaj milimetrov), se jim natančno določi maso (do natančnosti 0.1 mikrograma) in se na njih naredi električne kontakte z ultrazvočnim varilcem (wire bonder). Vzorce se lahko shrani v visokem vakuumu, kar omogoča, da občutljivi vzorci na zrak ne oksidirajo in reagirajo z vlago. Sistem je primeren tudi za pripravo vzorcev za elektronsko mikroskopijo (SEM, TEM, EDS, itd.). Možna je tudi izvedba eksperimentov in izvajanje merskih metod, kjer je potrebno natančno določiti  maso vzorcev oz. imajo vzorci zelo majhno maso. Ultrazvočni varilec (wire bonder) se lahko uporablja v elektroniki za izdelavo električnih povezav oz. za povezovanje elektronskih čipov s podnožjem.</t>
  </si>
  <si>
    <t>The equipment is intended for samples preparation for physical measurements and surface research. Samples can be cut to desired dimensions (the system is intended for sample sizes of few millimeters), their masses can be accurately determined (with precision up to 0.1 micrograms), and electrical contacts can be made using a wire bonder. The samples can be stored in high vacuum, which prevents sensitive samples from oxidizing or reacting with moisture in the air. The system is also suitable for preparing samples for electron microscopy (SEM, TEM, EDS, etc.). It is also possible to conduct experiments and apply measurement methods where precise determination of sample mass is required or when the samples have very small masses. The wire bonder can also be used in electronics to create electrical connections or to bond electronic chips to chip carrier.</t>
  </si>
  <si>
    <t>77644 
77471 
77115 
77200</t>
  </si>
  <si>
    <t>N1-0330</t>
  </si>
  <si>
    <t>S. Vrtnik</t>
  </si>
  <si>
    <t>P2-0348</t>
  </si>
  <si>
    <t>Z. Jagličić</t>
  </si>
  <si>
    <t>A. Hassanien</t>
  </si>
  <si>
    <t>Peter
Jeglič</t>
  </si>
  <si>
    <t>Optična pinceta za lovljenje in
manipulacijo hladnih Rydbergovih atomov</t>
  </si>
  <si>
    <t>Optical tweezer for trapping and manipulation of cold Rydberg atoms</t>
  </si>
  <si>
    <t>Raziskovalna oprema predstavlja pomembno nadgradnjo eksperimentalnega sistema za hlajenje in lovljenje atomov cezija, ki smo ga v zadnjih dvanajstih letih razvijali in postavljali v Laboratoriju za hladne atome na Institutu “Jožef Stefan”. Nadgradnja bo v celoti zaključena predvidoma poleti 2025. Prioriteto pri dostopu do raziskovalne opreme imajo raziskovalci in sodelavci Laboratorija za hladne atome. Za raziskovalce z javnih raziskovalnih zavodov in javnih univerz bo uporaba v okviru skupnih projektov (tudi neformalnih sodelovanj) brezplačna. Še naprej bomo usposabljali in izobraževali zainteresirane študente in predvsem mlajše raziskovalce brez predhodnih izkušenj. Za sodelovanja z gospodarstvom se bomo držali pravil, zapisanih v "Pravila za oblikovanje cen za uporabo raziskovalne opreme, obveščanje in poročanje o uporabi raziskovalne opreme” št. 007-5/2023-1 z dne 3. 5. 2023.</t>
  </si>
  <si>
    <t>The research equipment is a significant upgrade to the experimental system for cooling and trapping cesium atoms, which we have developed and built over the past twelve years in the Laboratory for cold atoms at the Jožef Stefan Institute. The upgrade will be fully completed by summer 2024. Team members and collaborators of the Laboratory for Cold Atoms will have priority access to the equipment. Researchers from public research institutes and universities can use it through joint projects (including informal collaborations) free of charge. We will continue training and educating interested students and early-career researchers without prior experience. For industry collaborations, we will follow the guidelines outlined in the document "Pravila za oblikovanje cen za uporabo raziskovalne opreme, obveščanje in poročanje o uporabi raziskovalne opreme" (No. 007-5/2023-1, dated May 3, 2023).</t>
  </si>
  <si>
    <t>Optična pinceta za lovljenje in manipulacijo hladnih Rydbergovih atomov omogoča širok spekter novih raziskav in razvoja, ki je bil do zdaj nedostopen: Možnost opazovanja oblaka atomov na mikrometrski skali. Implemetacijo metode za pripravo in detekcijo Rydbergovih atomov in s tem Rydbergovega kubita z oblakom atomov. Pripravo niza oblakov (ansamblov) atomov v multipleskiranih optičnih pasteh v poljubnih dvodimenzionalnih geometrijah. Razširitev metode za pripravo in detekcijo Rydbergovih atomov iz enega atomskega oblaka na niz več takšnih oblakov. Demonstracijo Rydbergove blokade med dvema ansambloma atomov in demonstracija dvokubitnih CNOT vrat. Izvedbo kutritnih logičnih vrat.</t>
  </si>
  <si>
    <t>Optical tweezer for trapping and manipulation of cold Rydberg atoms enables a broad spectrum of new research and development that was previously inaccessible: Detection of atomic clouds at the micrometer scale. Implementation of methods for preparing and detecting Rydberg atoms, enabling the realization of a Rydberg qubit within an atomic ensemble. Preparation of arrays of atomic clouds (ensembles) in multiplexed optical traps with arbitrary two-dimensional geometries. Extension of Rydberg atom preparation and detection methods from a single atomic cloud to multiple clouds. Demonstration of Rydberg blockade between two atomic ensembles and implementation of two-qubit CNOT gates. Demonstration of qutrit logic gates.</t>
  </si>
  <si>
    <t>Kristina
Žužek</t>
  </si>
  <si>
    <t>Analizator kisika, dušika in
vodika v anorganskih vzorcih</t>
  </si>
  <si>
    <t>Oxygen, nitrogen and hydrogen analyzer in solid samples</t>
  </si>
  <si>
    <t>Zaradi enostavnosti uporabe je možnost upravljanja zainteresiranim uporabnikom izven odseka izvedljiva v kratkem roku. Popraševanja se naslovijo preko interentne strani odseka za nanostrukturne materiale, na odsečni internetni naslov (sabina.cintauer@ijs.si) ali direktno na odgovorno osebo Benjamin Podmiljšak (benjamin.podmiljsak@ijs.si). Po kratkem sestanku se opredeli ali je meritev na določenem vzorcu izvedljiva in kakšen ja časovnica za izvedbo meritve.</t>
  </si>
  <si>
    <t>Due to the simplicity of its operation, it is possible for interested users outside the department to begin using the instrument within a short time frame. Inquiries can be submitted via the Department of Nanostructured Materials website, by emailing the department contact (sabina.cintauer@ijs.si), or directly to the responsible person, Benjamin Podmiljšak (benjamin.podmiljsak@ijs.si). After a brief meeting, feasibility of the measurement on the specific sample and the timeline for conducting it will be determined.</t>
  </si>
  <si>
    <t>Oprema je za meritev vsebnosti kisika, dušika in vodika v trdnih delcih, v kosih ali prahovih. Možnost je tudi analiza v inertni atmosferi, da se prepreči kontaminacija le teh. Merilno območje:
o Območje kisika: 0,00005 do 50 mg (0,05 ppm do 5,0 % za vzorec 1 g)
o Razpon dušika: 0,00005 do 30 mg (0,05 ppm do 3,0 % za vzorec 1 g)
o Območje vodika: 0,0001 do 2,5 mg (0,1 ppm do 2500 ppm za vzorec 1 g)</t>
  </si>
  <si>
    <t>The equipment is used to measure the oxygen, nitrogen, and hydrogen content in solid samples, either in chunks or powders. Analyses can also be conducted under an inert atmosphere to prevent contamination. The measurement range is as follows:
o Oxygen range: 0.00005 to 50 mg (0.05 ppm to 5.0% for a 1 g sample)
o Nitrogen range: 0.00005 to 30 mg (0.05 ppm to 3.0% for a 1 g sample)
o Hydrogen range: 0.0001 to 2.5 mg (0.1 ppm to 2500 ppm for a 1 g sample).</t>
  </si>
  <si>
    <t>Nadgradnja računalniške
gruče po sistemu »na ključ«</t>
  </si>
  <si>
    <t>P_XXII_069</t>
  </si>
  <si>
    <t>Računalniška gruča z večjim številom jeder, namenjena izračunom, ki kjer lahko uporabimo paralelno računanje za pospešitev računanja. Nadgradnja gruče vsebuje 6 računskih vozlišč, ki vsebujejo po 2 x 32 jedrna procesorja in vsaj 1024 GB spomina in nov datotečni strežnik.</t>
  </si>
  <si>
    <t>Compute cluster with large number of CPU cores for simulations that can take advantage of parallel computing. Cluster upgrade consists of 6 nodes with 2 x 32 core processors and 1024 GB of memory and new file server.</t>
  </si>
  <si>
    <t>0,01 / jedro / uro</t>
  </si>
  <si>
    <t>Domen Kotnik</t>
  </si>
  <si>
    <t>Luka Leskovec</t>
  </si>
  <si>
    <t>Razširitev računske gruče z
rezinami za simulacije kvantnih sistemov</t>
  </si>
  <si>
    <t>Upgrading the computer cluster with compute nodes to simulate quantum systems</t>
  </si>
  <si>
    <t>P_XXII_100</t>
  </si>
  <si>
    <t>Vzpostavitev računske gruče za ab initio simulacije kvantnih in funkcionalnih
materialov</t>
  </si>
  <si>
    <t>Establishing a computing cluster for ab initio simulations of quantum and functional materials</t>
  </si>
  <si>
    <t>Uporaba je možna po predhodnem dogovoru z vodjo odseka in skrbnika gruče (Matjaž Gomilšek, matjaz.gomilsek@ijs.si).</t>
  </si>
  <si>
    <t>Usage is possible upon prior agreement with the Department Head and the cluster Administrator (Matjaž Gomilšek, matjaz.gomilsek@ijs.si).</t>
  </si>
  <si>
    <t>Na računski gruči se izvajajo izračuni iz fizike trdne snovi, fizike mehke snovi in kvantne fizike. Primarno so to ab initio izračuni s teorijo gostotnih funkcionalov (density functional theory; DFT) in razširitvami le-teh na: časovno odvisne probleme, klasično molekularno dinamiko in kvantno molekularno dinamiko osnovano na potkovnih integralih. Drugo večje področje so izračuni optičnih lastnosti mehke snovi ter povezane simulacije.</t>
  </si>
  <si>
    <t>On the compute cluster calculations in condensed matter physics, soft matter physics, and quantum physics. Primarily, these are ab initio calculations based on density functional theory (DFT) and extensions of these to: time-dependent problems, classical molecular dynamics, and quantum molecular dynamics based on path integrals. The second main are are calculations of optical properties of soft matter and related simulations.</t>
  </si>
  <si>
    <t>Venkata Subba Rao Jampani</t>
  </si>
  <si>
    <t>Modularen polarizacijski mikroskopski sistem z integriranim laserskim konfokalnim skeniranjem in hitrim snemanjem pri šibki
svetlobi</t>
  </si>
  <si>
    <t>Modular polarization microscopy system with integrated laser confocal scanning and fast low-light imaging</t>
  </si>
  <si>
    <t>P_XXII_112</t>
  </si>
  <si>
    <t>Kontaktna oseba je dr. Venkata S. R. Jampani (vsrao.jampani@ijs.si) na IJS. Meritve izvajajo člani raziskovalne skupine. Zunanji uporabniki morajo prinesti vzorce materialov in lahko sodelujejo pri meritvah.</t>
  </si>
  <si>
    <t xml:space="preserve">The contact person is Dr. Venkata S. R. Jampani (vsrao.jampani@ijs.si) at JSI. Measurements are performed by members of the research group. External users need to bring samples of materials and can participate in the measurements.  </t>
  </si>
  <si>
    <t>Konfokalno slikanje fluorescentno označenih vzorcev. Najvišja stranska ločljivost, ki jo je mogoče doseči s konfokalnim skeniranjem, je približno 185 nm. Iste vzorce je mogoče istočasno slikati v transmisijskem in refleksijskem načinu brez funkcije konfokalnosti kot pri drugih običajnih mikroskopih.</t>
  </si>
  <si>
    <t xml:space="preserve">Confocal imaging of fluorescently labeled samples. The highest lateral resolution that can be achieved through confocal scanning is at about 185nm. The same samples can be simultaneously imaged in transmission and reflection mode without the confocality feature like any other regular microscope.  </t>
  </si>
  <si>
    <t>VSR Jampani</t>
  </si>
  <si>
    <t>N1-0400</t>
  </si>
  <si>
    <t>Barbara
Malič</t>
  </si>
  <si>
    <t>Oprema za karakterizacijo
termičnih in morfoloških
lastnosti materialov</t>
  </si>
  <si>
    <t>Equipment for characterization of thermal and morphological properties of materials</t>
  </si>
  <si>
    <t>Oprema za karakterizacijo termičnih in morfoloških lastnosti materialov je instalirana na Odseku za elektronsko keramiko, Institut Jožef Stefan. Za opremo je zadolžena odgovorna oseba (raziskovalka ali raziskovalec), ki skrbi, da je oprema operativna, vzdrževana in redno servisirana. Oprema je dostopna uporabnikom, ki se glede časa in načina uporabe opreme dogovorijo z odgovorno osebo osebno, preko telefona ali e-maila.</t>
  </si>
  <si>
    <t>The equipment for the characterization of thermal and morphological properties of materials is installed at the Electronic Ceramics Department, Jožef Stefan Institute. The researcher responsible for the equipment ensures that it is operational, maintained and regularly serviced. The equipment is accessible to users who agree with the researcher-in-charge on the details of the analyses performed in person, by telephone, or by e-mail.</t>
  </si>
  <si>
    <t>Raziskovalna oprema je namenjena izvajanju analiz termičnih in morfoloških lastnosti materialov. Opremo za karakterizacijo termičnih lastnosti dispergiranih in volumenskih materialov sestavljajo trije sklopi: aparatura za simultano termično analizo (STA), ki je sklopljena s kvadropolnim masnim spektrometrom (MS) v temperaturnem območju od sobne temperature do 1600 °C ter diferenčni dinamični kalorimeter (DSC) za nizkotemperaturno območje od -180 °C do 650 °C. Sistem za karakterizacijo morfoloških lastnosti dispergiranih vzorcev – laserski granulometer omogoča meritve velikosti delcev v širokem območju velikosti od 10 nm do 4 mm na osnovi sipanja svetlobe.</t>
  </si>
  <si>
    <t>The equipment is dedicated to the characterization of thermal and morphological properties of materials. The equipment for the characterization of thermal properties of dispersed and bulk materials includes three modules: the equipment for simultaneous thermal analysis (STA) coupled with a quadrupole mass spectrometer in the temperature range from room temperature to 1600 °C and a differential dynamic calorimeter for the temperature range, from -180 °C do 650 °C. The equipment for the characterization of morphological properties of dispersed samples, the laser granulometer, enables measurements of particle size in a broad size range from 10 nm to 4 mm on the principle of light diffraction.</t>
  </si>
  <si>
    <t>Tomaž
Rijavec</t>
  </si>
  <si>
    <t>Rescaning konfokalni mikroskop za vizualizacijo bakterijskih tridimenzionalnih struktur (sistem RCM)</t>
  </si>
  <si>
    <t>Rescaning confocal microscope for visualization of bacterial threedimential structure (RCM system)</t>
  </si>
  <si>
    <t>Oprema je namenjena za raziskovalno in razvojno dejavnost. Za delo z opremo so potrebna predhodna znanja, zato uporaba brez pomoči ustrezno kvalificiranega kadra ni možna (interni operater). Možni načini uporabe opreme so: (i) naročila storitev (ii) skupni raziskovalni projekti. Kontakti: biocolloid@ijs.si, o2-tajnistvo@ijs.si</t>
  </si>
  <si>
    <t>Oprema je namenjena raziskovalni in razvojni dejavnosti. Za delo z opremo so potrebna predhodna znanja, zato uporaba brez pomoči ustrezno kvalificiranega kadra ni možna (interni operater). Možni načini uporabe so: (i) naročila storitev (ii) skupni raziskovalni projekti. Kontakti: biocolloid@ijs.si, o2-tajnistvo@ijs.si</t>
  </si>
  <si>
    <t>Konfokalni mikroskop je primeren za vzporedno vizualizacijo fluorescentno označenih mikroskopskih struktur. Omogoča vizualizacijo petih oken vzbujanja/emisije v valovnih dolžinah VIS in NIR. Oprema je namenjena vizualizaciji označenih bakterijskih celic, agregatov ali biofilmov, označenih biomolekul ali materialov, označenih nanostruktur itd.</t>
  </si>
  <si>
    <t>Rescaning confocal microscope is suitable for simulteous visulaization of fluorescently labeled microscopic structures. It allows the visualization of five excitation/emission windows in VIS and NIR wavelengths. Equipment is purposed for visualization of labeld bacterial cells, aggregates or biofilms, labled biomolecules or materials, labeled nanostructures, etc.</t>
  </si>
  <si>
    <t>Sistem za napredno haptično teleoperacijo robotov za adaptivno sodelovanje s
človekom</t>
  </si>
  <si>
    <t>Advanced haptic teleoperation system for robots for adaptive human collaboration</t>
  </si>
  <si>
    <t>Po predhodni najavi.</t>
  </si>
  <si>
    <t>With prior notice.</t>
  </si>
  <si>
    <t>Človekova motorična kontrola.</t>
  </si>
  <si>
    <t>Human motor control.</t>
  </si>
  <si>
    <t>Martin
Klanjšek</t>
  </si>
  <si>
    <t>NMR spektrometer za
magnetna polja do 9.4 T</t>
  </si>
  <si>
    <t>NMR spectrometer for magnetic fields up to 9.4 T</t>
  </si>
  <si>
    <t>Uporabnik, ki si želi dostop do opreme, se mora glede tega dogovoriti s skrbnikom opreme (Martin Klanjšek, martin.klanjsek@ijs.si). Uporaba opreme je mogoča le ob pomoči in nadzoru raziskovalca iz raziskovalne skupine skrbnika opreme. Za uporabnike raziskovalnih skupin z javnih raziskovalnih zavodov in javnih univerz je uporaba v okviru raziskovalnih sodelovanj brezplačna. Delo, ki bo nastalo na podlagi takšnih raziskav, bo veljalo za skupno delo obeh raziskovalnih skupin, kar se bo odslikavalo tudi v skupnem avtorstvu morebitnih znanstvenih člankov, ki bodo nastali na podlagi takšnih raziskav. Za uporabnike iz gospodarstva se bomo držali pravil zapisanih v dokumentu »Pravila za oblikovanje cen za uporabo raziskovalne opreme, obveščanje in poročanje o uporabi raziskovalne opreme« (https://www.arrs.si/sl/infra/oprema/akti/pravila-cene-oprema-maj-23.asp).</t>
  </si>
  <si>
    <t>To access the equipment, a potential user should arrange this with the equipment administrator (Martin Klanjšek, martin.klanjsek@ijs.si). The use is possible only with the help and supervision of a researcher from the equipment administrator's research group. Users of research groups from public research institutes and public universities can use the equipment through research collaborations free of charge. The work generated on the basis of such research will be considered the joint work of both research groups, which will also be reflected in the joint authorship of any scientific articles stemming from such research. For users from the industry, we will adhere to the rules written in the document "Rules for pricing the use of research equipment, information and reporting on the use of research equipment" (https://www.arrs.si/sl/infra/oprema/akti/pravila-cene-oprema-maj-23.asp).</t>
  </si>
  <si>
    <t>NMR spektrometer za magnetna polja do 9.4 T je elektronski del sistema za meritve z jedrsko magnetno resonanco (NMR) v magnetnih poljih do 9.4 T. Spektrometer je namenjen predvsem raziskavam kvantnih materialov, ki jih opravljamo v naši raziskovalni skupini, se pravi kvantnih magnetov in nenavadnih superprevodnikov. Hkrati pa smo, kakor je veljalo doslej, odprti tudi za zanimive predloge raziskav materialov s strani drugi raziskovalnih skupin, tako v Sloveniji kot po svetu.</t>
  </si>
  <si>
    <t>NMR spectrometer for magnetic fields up to 9.4 T is the electronic part of the system for measurements using nuclear magnetic resonance (NMR) in magnetic fields up to 9.4 T. The spectrometer is intended primarily for study of quantum materials, which we carry out in our research group, namely quantum magnets and unusual superconductors. At the same time, as has been the case so far, we are also open to interesting proposals for materials research from other research groups, both in Slovenia and around the world.</t>
  </si>
  <si>
    <t>Boštjan
Jenčič</t>
  </si>
  <si>
    <t>Detektorji rentgenskih žarkov</t>
  </si>
  <si>
    <t>X-ray detectors</t>
  </si>
  <si>
    <t>P_XXII_201</t>
  </si>
  <si>
    <t xml:space="preserve">Dostop je možen v dogovoru z vodjo odseka, prof. dr. Primožem Peliconom (primoz.pelicon@ijs.si). Uporabniki bodo bodo pojasnili namen in cilje raziskav. </t>
  </si>
  <si>
    <t xml:space="preserve">Access will be available through the head of the department, prof. dr. Primož Pelicon (primoz.pelicon@ijs.si). Users will need to summarize the purpose and goals of their research. </t>
  </si>
  <si>
    <t>Detektorji rentgenskih žarkov omogočajo meritev energije in intenzitete rentgentskih žarkov. Ob vzbujanju elementov v vzorcu s protoni, ti elementi izsevajo karakteristične rentgenske žarke, katere je z detektorji moč zaznati in posledično analizirati sestavo preiskovanih tarč.</t>
  </si>
  <si>
    <t xml:space="preserve">X-ray detectors allow for measurement of energy and intensity of X-rays. During the bombardment of matter with protons, the atoms within the matter are excited and emit characteristic X-rays. These X-rays can be detected and analyzed with detectors, which leads to characterization of constituents of analyzed matter.  </t>
  </si>
  <si>
    <t>Sašo
Džeroski</t>
  </si>
  <si>
    <t>Oprema za razvoj in analizo
velikih jezikovnih modelov</t>
  </si>
  <si>
    <t>Equipment for the development and analysis of large language models</t>
  </si>
  <si>
    <t>P_XXII_232</t>
  </si>
  <si>
    <t xml:space="preserve">CPU and GPU servers for data preprocessing and development and testing of machine learning automation processes.	</t>
  </si>
  <si>
    <t xml:space="preserve">77889
77258
77961 
77838 
77068 
77963 
77972 
77225 
77962 
77964 
77965 
77970 
77971 
78006 
78007 
77243 </t>
  </si>
  <si>
    <t>Ana
Mitrović</t>
  </si>
  <si>
    <t>Bioreaktor za gojenje celic v
3D</t>
  </si>
  <si>
    <t>Bioreactor for cultivation of 3D cell cultures</t>
  </si>
  <si>
    <t>P_XXII_238</t>
  </si>
  <si>
    <t>Oprema se nahaja v celičnem laboratoriju odseka B3, IJS. Oprema ja dostopna raziskovalcem z IJS in zunanjim uporabnikom po predhodnem dogovoru (kontakt: ana.mitrovic@ijs.si) v času delovnih ur. Opremo lahko uporabljajo le uporabniki usposobljeni za delo z aparaturo in za delo v celičnem laboratoriju. Možnost brezplačne uporabe v primeru izvajanja skupnih RR projektov in možnost uporabe po ceniku IJS. Po nastavljenem poskusu delo na opremi poteka daljši čas.</t>
  </si>
  <si>
    <t>The equipment is located in the cell laboratory of B3 department, JSI. The equipment is available to researchers from JSI and external users by prior arrangement (contact: ana.mitrovic@ijs.si) within working hours. The equipment can be used only by users trained to work with the equipment and in the cell laboratory. The possibility of free use is offered in case of joint RR project, otherwise the use is charged according to the JSI price list. After experiment set up, the bioreactor is used for cultivation   for a longer period of time.</t>
  </si>
  <si>
    <t>Pridobljena oprema je bioreaktor za gojenje 3D celičnih agregatov (sferoidi, organoidi), ki zagotavlja konstantne pogoje in ustvarja okolje, ki spodbujajo rast, vzdrževanje in funkcionalnost večjih 3D struktur, ki posnemajo lastnosti in vivo tkiv. Bioreaktor je namenjen dolgotrajnemu gojenju kompleksnih 3D celičnih modelov, ki bi ustrezno posnemali patološke procese. Bioreaktor združuje CO2 inkubator z neodvisnimi bioreaktorskimi rotacijskimi sistemi za gojenje celičnih agregatov.</t>
  </si>
  <si>
    <t>The obtained equipment is bioreactor for 3D cell cultures (spheroids, organoids) that provides constant conditions and creates and environment which promotes the growth, maintenance and functionality of larger 3D structures that mimic the properties of in vivo tissues. The bioreactor is used for the long-term cultivation of complex 3D cell models that would adequately mimic pathological conditions. The bioreactor combines CO2 incubator with independent rotating bioreactor system for growing cell aggregates.</t>
  </si>
  <si>
    <t>Z3-50102</t>
  </si>
  <si>
    <t>J3-3071</t>
  </si>
  <si>
    <t>Ana Mitrović</t>
  </si>
  <si>
    <t>J3-60067</t>
  </si>
  <si>
    <t>Milica Perišič Nanut</t>
  </si>
  <si>
    <t>CRP/SVN24-01-International Centre for Genetic Engineering and Biology, LET (‘s) IMPACT</t>
  </si>
  <si>
    <t>Vasyl Shvalya</t>
  </si>
  <si>
    <t>Razpršilni večmerilnik za sub- nanodelce in biomolekule (Light-Scattering Multisizer for Sub-nano Particles and Biomolecules - SANSEI)</t>
  </si>
  <si>
    <t>Light-Scattering Multisizer for Sub-nano Particles and Biomolecules</t>
  </si>
  <si>
    <t>P_XXII_270</t>
  </si>
  <si>
    <t xml:space="preserve">Dynamic Light Scattering (DLS) oprema se uporablja za merjenje hidrodinamičnega premera nanopartiklov v suspenzijah s pomočjo analize nihanj svetlobnih signalov, ki nastanejo zaradi Brownovega gibanja.
Ta tehnologija omogoča hitro in natančno določanje velikostne distribucije delcev, kar je ključno pri karakterizaciji nanomaterialov.
S tem se spremlja stabilnost delcev, zaznava agregacija in oceni dispersija, kar je pomembno za zagotovitev kakovosti izdelkov.(ZetaSizer Ultra od Malvern Panalytical)
</t>
  </si>
  <si>
    <t>Dynamic Light Scattering (DLS) is used to determine the hydrodynamic diameter of nanoparticles by analyzing the fluctuations in light scattering due to their Brownian motion. It offers a rapid and non-invasive way to assess the size distribution and stability of nanoparticles in suspension. The technique is highly sensitive, allowing for the detection of subtle changes in particle size or the early stages of aggregation.  (ZetaSizer Ultra from Malvern Panalytical)</t>
  </si>
  <si>
    <t>P2-0056-20</t>
  </si>
  <si>
    <t>J2-4440</t>
  </si>
  <si>
    <t>J2-50066</t>
  </si>
  <si>
    <t>Oprema za vzbujanje plinskih razelektritev v
(sub)atmosferskem področju za sodobne raziskave materialov, sterilizacijo in pretvorbo plinov</t>
  </si>
  <si>
    <t>Equipment for excitation of gas discharges in the (sub)atmospheric region for modern materials research, sterilization and gas conversion</t>
  </si>
  <si>
    <t>P_XXII_273</t>
  </si>
  <si>
    <t>Oprema je običajno dostopna od ponedeljka do petka med 8:00 in 14:00. Za dogovor o uporabi se je potrebno dogovoriti z vodjo Odseka za tehnologijo površin prof. dr. Alenko Vesel..</t>
  </si>
  <si>
    <t>Equipment is usually available Monday through Friday between 8:00 and 14:00. It is necessary to talk about the use beforehand with the head of the Department of Surface Engineering prof. dr. Alenko Vesel..</t>
  </si>
  <si>
    <t>Raziskovalna oprema zapolnjuje vrzel v obstoječih tehnikah za obdelavo površin trdnih in tekočih materialov s plinsko plazmo, ki jo ustvarjamo v tlačnem območju med 30 in 1000 mbar.</t>
  </si>
  <si>
    <t>The research equipment fills a gap in existing techniques for treating the surfaces of solid and liquid materials with gas plasma, which is generated in a pressure range between 30 and 1000 mbar.</t>
  </si>
  <si>
    <t>L2-4487</t>
  </si>
  <si>
    <t>L2-60147</t>
  </si>
  <si>
    <t xml:space="preserve">BORIS TURK </t>
  </si>
  <si>
    <t xml:space="preserve"> Kvadrupol-Orbitrap masni spektrometer sklopljen z LC</t>
  </si>
  <si>
    <t>Quadropole-Orbitrap mass spectrometer with LC</t>
  </si>
  <si>
    <t>Oprema je dostopna za zunanje uporabnike. Kontaktna oseba prof.dr. Marko Fonović Marko.Fonovic@ijs.si</t>
  </si>
  <si>
    <t>Equipment is available for external users. Contact person prof. Marko Fonovic, PhD Marko.Fonovic@ijs.si</t>
  </si>
  <si>
    <t>Analiza proteinov v kompleksnih bioloških vzorcih.</t>
  </si>
  <si>
    <t>Protein analysis of complex biological samples.</t>
  </si>
  <si>
    <t>PR-02266</t>
  </si>
  <si>
    <t>MIRAN ČEH</t>
  </si>
  <si>
    <t xml:space="preserve">State-of-the-art FIB (Focused Ion Beam) </t>
  </si>
  <si>
    <t>State-of-the-art FIB (Focused Ion Beam)</t>
  </si>
  <si>
    <t>Opremo lahko uporabljajo vsi kvalificirani operaterji IJS (tudi zunanji), ki so uspešmo zaključili postopek šolanja, ki ga organiziora Center za elektronsko mikroskopijo in mikroanalizo (CEMM). Operaterji z licenco dostopajo do FIB-a na podlagi rezervacij v on-lin rezervacijskem sistemu. Ker je FIB del infrastruktrunega centra CEMM in obenem deluje v okviru infrastrukturnega programa IJS, so termini uporabe operaterjev odvisnio od narave tematike raziskovalnega dela in internega sofinanciranja raziskovalne opreme.</t>
  </si>
  <si>
    <t>The equipment can be used by all qualified IJS operators (including external ones) who have successfully completed the training process organized by the Centre for Electron Microscopy and Microanalysis (CEMM). Licensed operators access the FIB based on reservations made through the on-line reservation system. Since the FIB is part of the CEMM infrastructure centre and operates within the IJS infrastructure program, the usage slots for operators depend on the nature of their research work and internal co-financing of research equipment.</t>
  </si>
  <si>
    <t>State-of-the-art FIB predstavlja kombinacijo vrstičnega elektronskega mikroskopa (SEM) in ionskega žarka in je v glavnem namenjen za pripravo tankih lamel za preiskave s presevno elektronsko mikroskopijo (TEM) oziroma za tehnike nanolitografije. Za pripravo tankih lamel je dodatno potrebna uporaba različnih plinov iz katerih se formirajo zaščitni filmi na površini vzorcev in mehansko manipulatorji za pritrditev narejenih tankih lamel na nosilce za TEM preiskave. FIB je nadalje opremljen tudi z ESD sistemom za kemijsko analizo preiskovanih vzorcev.</t>
  </si>
  <si>
    <t>The state-of-the-art FIB (Focused Ion Beam) system combines a scanning electron microscope (SEM) with an ion beam and is primarily used for the preparation of thin lamellae for transmission electron microscopy (TEM) analysis or for nanolithography techniques. For the preparation of thin lamellae, the use of various gases is required to form protective films on the surface of the samples, along with mechanical manipulators to attach the prepared thin lamellae to holders for TEM analysis. Additionally, the FIB is equipped with an ESD system for chemical analysis of examined samples.</t>
  </si>
  <si>
    <t xml:space="preserve">JANEZ KOVAČ </t>
  </si>
  <si>
    <t xml:space="preserve">XPS spektrometer za analizo površin in tankih plasti </t>
  </si>
  <si>
    <t>XPS spectrometer for analysis of surfaces and thin films</t>
  </si>
  <si>
    <t>Uporaba opreme je možna za zunanje uporabnike po predhodnem dogovoru. Kontaktirati prof. dr. Janeza Kovača (janez.kovac@ijs.si, tel. 01 477 3403)</t>
  </si>
  <si>
    <t>Application for external users is possible, contact person prof. dr. Janez Kovač (janez.kovac@ijs.si, phone: 01 477 3403)</t>
  </si>
  <si>
    <t>XPS spektrometer omogoča analizo kemične sestave površin in tankih plasti, daje informacije o oksidacijskih stanjih elementov in vrsti kemične vezi ter globinske porazdelitve elementov v zelo tankih plasteh... Opremljen je rentgenskim izvorom na Al anodo, z UV izvorom in z ionsko puško na Ar-ione ter Ar-gruče. Premer rentgenskega žarka je 5 mikrometrov.</t>
  </si>
  <si>
    <t>The XPS spectrometer enables the analysis of the chemical composition of surfaces and thin films and provides information on the oxidation states of elements and the type of chemical bond, the depth distribution of elements in very thin layers... It is equipped with X-ray source from Al-anode, UPS source, an ion gun for Ar ions and Ar clusters. The diameter of the X-ray beam is 5 micrometers.</t>
  </si>
  <si>
    <t xml:space="preserve">Univerza v Ljubljani, Medicinska fakulteta </t>
  </si>
  <si>
    <t>Radovan Komel, Damjana Rozman</t>
  </si>
  <si>
    <t>6135,       6013</t>
  </si>
  <si>
    <t>Oprema za pripravo in analizo bio-čipov</t>
  </si>
  <si>
    <t>Equipment for preparing and analysing bio-chips</t>
  </si>
  <si>
    <t>Možnost dostopa v Center za funkcijsko genomiko in bio-čipe ( CFGBC)   glede na dogovor z vodstvom in zaposlenimi v  CFGBC ali preko elektronske pošte: CFGBC @mf.uni-lj.si</t>
  </si>
  <si>
    <t>Consulting,  preparing and analysing bio-chips; access to the Centre for functional genomics and bio-chips is possible by agreement with management and workers CFGBC or by reservation on CFGBC @mf.uni-lj.si</t>
  </si>
  <si>
    <t>Sklop A: sklop aparatur za pripravo in analizo bio-čipov nizke
    gostote, ki omogoča pripravo lastnih čipov in mikromrež ter
    njihovo analizo:
    - sistem za pripravo biočipov s programsko in računalniško opremo
    ( nanašalec, ang.spotter), računalniško vodeni nanašalni robot
    velike preciznosti.
    - UV/VIS spektofotometer za mikrotitrske ploščice, ki odčitava
    absorbnost vzorcev.
    - barvni laserski čitalec    ( scanner) za detekcijo različnih barvil
    s programsko in računalniško opremo.
    - vakuumska centrifuga za centrifugiranje mikrotitrske ploščice in čipe, ki  omogoče
    centrifugiranje mikrotitrskih ploščic in hitro sušenje čipov pod
    vakuumom.
    - UV aparat za vezavo DNA na trdno podlogo čipa ( UV
    crosslinker).</t>
  </si>
  <si>
    <t>Assembly A:  aparatures for preparing and analysis bio-chips of low density which allows to preparation of own bio-chips and microarays and their anaysis: - system for preparation bio-chips  with softwer and coputer equipment ( spotter), computer guided robot of high precision.     -UV/VIS spectrophotometer for microarrays slide, which reads absorbtion of samples.     - color laser  reader  ( scanner) for detection of different dyes with softwer and computer equiment.  -  vacuum centrifuge for centrifuging microarrays slides and bio-chips which allows to cenrifuge microarrays slides and fast drying of bio-chips under vacuum.  -  UV equipmet for bindind DNA on hard base of the cbip ( UV crosslinker).</t>
  </si>
  <si>
    <t xml:space="preserve">
290111001863-računalnik k čitalcu biočipov (32.867,63)
290111001870-čitalec biočipov (38.390,92),  
</t>
  </si>
  <si>
    <t>a) 16,50 € ( brez DDV)  / uro skeniranja                      ( partnerji Konzorcija za bio-čipe);                      b) 26,40 € ( brez DDV) / uro skeniranja; akademski ne-člani  Konzorcija za bio-čipe;                      c) 33,00 € ( brez DDV)  / uro skeniranja                      ( ne- akademski ne-člani Konzorcija za bio-čipe)</t>
  </si>
  <si>
    <t>b) oprema je amortizirana, se še vedno redno uporablja                c) oprema je amortizirana, se še vedno redno uporablja</t>
  </si>
  <si>
    <t>https://www.mf.uni-lj.si/ibk/oprema</t>
  </si>
  <si>
    <t>glede na izvajalca; različni profili opreaterjev</t>
  </si>
  <si>
    <t>projekti in program v okviru prog.skupine         P1-0104;                             partnerske inštitucije Konzorcija za bio-čipe ( http://cfgbc.mf.uni-lj.si/)</t>
  </si>
  <si>
    <t>člani konzorcija in člani programske skupine</t>
  </si>
  <si>
    <t>1902- UV pečica za mreženje DNA (977,32)-NI V REGISTRU</t>
  </si>
  <si>
    <t>a) 3,00 € ( brez DDV)  / uro                     ( partnerji Konzorcija za bio-čipe);                      b) 8,00 € ( brez DDV) / uro ; akademski ne-člani  Konzorcija za bio-čipe;                      c) 11,00 € ( brez DDV)  / uro                     ( ne- akademski ne-člani Konzorcija za bio-čipe)</t>
  </si>
  <si>
    <t>1869-centrifuga vakuumska (11.287,06)</t>
  </si>
  <si>
    <t>a) 10 € ( brez DDV)  / uro                     ( partnerji Konzorcija za bio-čipe);                      b) 14,00 € ( brez DDV) / uro ; akademski ne-člani  Konzorcija za bio-čipe;                      c) 18,00 € ( brez DDV)  / uro                     ( ne- akademski ne-člani Konzorcija za bio-čipe)</t>
  </si>
  <si>
    <t>glede na izvajalca; različni profili opreaterjev?</t>
  </si>
  <si>
    <t>290111001871-robot za čitalec biočipov (30.221EUR), spektrofotometer</t>
  </si>
  <si>
    <t>a) 27,02 € ( 96 well) ali 71,91 € ( 384 well) ( brez DDV)             ( partnerji Konzorcija za bio-čipe);                      b) 86,77 € ( 96 well) ali 107,87 € ( 384 well) ( brez DDV) ; akademski ne-člani  Konzorcija za bio-čipe;                      c) 115,69 € ( 96 well) ali 143,83 € ( 384 well)  ( brez DDV)               ( ne- akademski ne-člani Konzorcija za bio-čipe)</t>
  </si>
  <si>
    <t>Robert Zorec</t>
  </si>
  <si>
    <t>Sklop raziskovalne opreme za celično inženirstvo</t>
  </si>
  <si>
    <t>2002,
2004</t>
  </si>
  <si>
    <t>Research equipment for cell engineering</t>
  </si>
  <si>
    <t xml:space="preserve">Oprema je amortizirana. Še v uporabi. Najava pri skrbniku opreme najmanj 60 dni pred želenim terminom uporabe. Določen termin v skladu z razpoložljivostjo. Terminska souporaba zaradi karantene v 30-dnevnih sklopih. </t>
  </si>
  <si>
    <t xml:space="preserve">The equipment is depriciated. In use. Reservation with the equipment coordinator at least 60 days in advance. The booking in accordance to availability. Term use in 30-days time period. </t>
  </si>
  <si>
    <t>Priprava, shranjevanje celic</t>
  </si>
  <si>
    <t>Preparation and storage of cells</t>
  </si>
  <si>
    <t>???</t>
  </si>
  <si>
    <t>21,00 €/uro</t>
  </si>
  <si>
    <t>http://lnmcp.mf.uni-lj.si/Neuroendo/Oprema.html</t>
  </si>
  <si>
    <t>2 - Procesna Oprema – Biološka</t>
  </si>
  <si>
    <t>1 - Rast in manipulacija</t>
  </si>
  <si>
    <t>3 -Celične kulture</t>
  </si>
  <si>
    <t>11 Raziskovalna oprema za celične kulture</t>
  </si>
  <si>
    <t>25,00 €/uro</t>
  </si>
  <si>
    <t>P3 310</t>
  </si>
  <si>
    <t>Tomaž Marš</t>
  </si>
  <si>
    <t>Raziskovalna oprema za kvantitativno analizo slik bioloških vzorcev označenih z radioizotopi</t>
  </si>
  <si>
    <t>Equipment for quantitative analysis of autoradiograms and microscopic images</t>
  </si>
  <si>
    <t>Po dogovoru s skrbnikom in predstojnikom Inštituta za patološko fiziologijo MF</t>
  </si>
  <si>
    <t>After prior agreement with the curator and head of the Institute of Pathophysiology</t>
  </si>
  <si>
    <t>Invertni mikroskop z računalniško analizo mikroskopskih in avtoradiografskih slik</t>
  </si>
  <si>
    <t>Invert microscope with computerized analysis of microscopic and autoradiographic images</t>
  </si>
  <si>
    <t>290114002874-mikroskop (52.203,66)</t>
  </si>
  <si>
    <t>75,00 €/uro</t>
  </si>
  <si>
    <t>https://www.mf.uni-lj.si/application/files/7415/8391/7733/Razpolozljiva_raziskovalna_oprema_UL_MF.pdf</t>
  </si>
  <si>
    <t>4 Oprema za analizo / Analitical facilites</t>
  </si>
  <si>
    <t>glede na izvajalca; različni profili operaterjev</t>
  </si>
  <si>
    <t>5let</t>
  </si>
  <si>
    <t>P3-0171</t>
  </si>
  <si>
    <t>Samo Ribarič</t>
  </si>
  <si>
    <t>P3-0043</t>
  </si>
  <si>
    <t>Matej Podbregar</t>
  </si>
  <si>
    <t>P3-0019</t>
  </si>
  <si>
    <t>Dušan Šuput</t>
  </si>
  <si>
    <t>Andrej Zupan</t>
  </si>
  <si>
    <t>Transgenomic Wave DHPLC sistem za analizo DNA in odkrivanje mutacij</t>
  </si>
  <si>
    <t>2002, 2003</t>
  </si>
  <si>
    <t>Transgenomic Wave DHPLC System for Nucleic Acid Fragment Analysis and Mutation Detection</t>
  </si>
  <si>
    <t>Druge raziskovalne organizacije lahko koristijo opremo do 16 ur tedensko. Oprema je na voljo na Inštitutu za patologijo, Oddelek za molekularno genetiko, Zaloška 4.</t>
  </si>
  <si>
    <t>Other institution can use system up to 16 hours per week. Equipment is available at Institut for Pathology, Department for Molecular Genetics, Zaloška 4.</t>
  </si>
  <si>
    <t>Raziskovalna oprema se uporablja za detekcijo znanih in neznanih mutacij v nukleotidnem zaporedju DNA.</t>
  </si>
  <si>
    <t>Equipment is used for detection of known and unknown mutations in nucleotide DNA sequence.</t>
  </si>
  <si>
    <t>3291-aparat DHPLC sistem za analizo DNA (85.028)</t>
  </si>
  <si>
    <t>15€/uro</t>
  </si>
  <si>
    <t>10,00 €/uro</t>
  </si>
  <si>
    <t>25,00 €/eur</t>
  </si>
  <si>
    <t>spletna stran ne obstaja</t>
  </si>
  <si>
    <t>ni neizučenih uporabnikov</t>
  </si>
  <si>
    <t>L3-6021</t>
  </si>
  <si>
    <t>Damjan Glavač</t>
  </si>
  <si>
    <t>P3-0054</t>
  </si>
  <si>
    <t>Nina Gale</t>
  </si>
  <si>
    <t>Tatjana Avšič</t>
  </si>
  <si>
    <t>Zaščitna mikrobiološka komora - III. Stopnje varnosti (izolator)</t>
  </si>
  <si>
    <t>Biosafety cabinet (BSL 3) - glowbox</t>
  </si>
  <si>
    <t>Oprema dostopna po dogovoru - potrebno znanje dela z visoko nevarnimi MO</t>
  </si>
  <si>
    <t>Service offered only highly qualified lab. personnel</t>
  </si>
  <si>
    <t>Izolator se uporablja za delo z mikroorganizmi, ki sodijo v 3. in 4. stopnjo biološke nevarnosti</t>
  </si>
  <si>
    <t xml:space="preserve">Biosafety cabinet (BSL 3) -glowbox is used when work with pathogens of BSL-3 level are performed. </t>
  </si>
  <si>
    <t>nima inv.št. - zaščitna mikrobiološka komora 3.varnostne stopnje-izolator</t>
  </si>
  <si>
    <t xml:space="preserve"> 500,00 €/uporabo</t>
  </si>
  <si>
    <t>http://www.imi.si/raziskovalna-dejavnost/raziskovalna-oprema</t>
  </si>
  <si>
    <t>P3-0083</t>
  </si>
  <si>
    <t>Potočnik Nejka, Cankar Ksenija</t>
  </si>
  <si>
    <t>5201, 15243</t>
  </si>
  <si>
    <t>Sistem za mikrodializo, volumski kateter</t>
  </si>
  <si>
    <t>System for cardiovascular pharmacologycal testing</t>
  </si>
  <si>
    <t xml:space="preserve">Oprema je namenjena izključno za raziskovalne namene. Uporaba zahteva prisotnost skrbnika opreme, prav tako je potrebna posebna priprava opreme za uporabo, ki je odvisna od tega ali ima srrbnik v željenem terminu dovolj časa na razpolaga. Ta postopek lahko traja 2 ali več mesecev. Zato je treba pravočasno načrtati poskus, v katerem se bo uporabljala oprema, ki vključuje preiskovance ali živali. </t>
  </si>
  <si>
    <t>Only for bilateral research projects. Equipment can be used under tutorship of the possessor and may take 2 months or more time for preparation of the experiment in which the quipment is tended to be used. .</t>
  </si>
  <si>
    <t>Sistem za mikrodializo je namenjen za oceno delovanja učinkovin na mikrocirkulacijo pri človeku. Enkratna meritev z sistetemom za mikrodializo je 200 EUR. Sistem z volumskim katetrom je namenjen studiju delovanja ucinkovin na odprtem prsnem kosu pri budri ali podgani in zahteva pripravo poskusa z malimi zivalmi. Namenjen je izkljucno za raziskovalne namene obeh sodelujocih projektnih skupin.</t>
  </si>
  <si>
    <t>System for microdialisys can be used to assess effects of drugs on the microcirculation. Sistem for ventricular volume plethismography can be used to assess effects of cardiac drugs on the mechanical properties of the open chest the left ventricle in rats and in guinea'pigs.</t>
  </si>
  <si>
    <t>2106- sistem za mikrodializo (5.173,76)</t>
  </si>
  <si>
    <t>834,00 €/uporabo</t>
  </si>
  <si>
    <t>Inštitut za fiziologijo</t>
  </si>
  <si>
    <t>Peter Jevnikar</t>
  </si>
  <si>
    <t>Sistem za ciklično obremenjevnje trdih zobnih tkiv in dentalnih materialov</t>
  </si>
  <si>
    <t>servo-hydraulic fatigue testing instrument INSTRON 8871</t>
  </si>
  <si>
    <t xml:space="preserve">laboratorijsko ponazarjanje mehanskih obremenitev zob in dentalnih materialov v ustni votlini </t>
  </si>
  <si>
    <t>simulation of hard dental tissues and dental materials fatigue</t>
  </si>
  <si>
    <t>290126001199 - aparat dinamični aksialni testni (72.727)</t>
  </si>
  <si>
    <t>Gorazd Drevenšek</t>
  </si>
  <si>
    <t>Aparat za izolirane organe - dopolnitev in elektrofiziološka nadgradnja</t>
  </si>
  <si>
    <t>Apparatus for isolated cardivascular tissues and organs; measurements of CVS parameters "in vivo" and "in situ"</t>
  </si>
  <si>
    <t xml:space="preserve">Za delo na aparatih za izolirane organe se je potrebno dogovoriti vsaj 2 meseca pred pričetkom izvedbe poskusov. Stroški potrebni za izvedbo poskusov obsegajo pripravo raztopin izbranih učinkovin, nabavo in umerjanje merilnih sond (npr. tlačno-pretočne sonde ipd.) in stroški povezani z vzrejo laboratorijskih živali. Za izvedbo poskusov na laboratorijskih živalih je potrebno predhodno pridobiti ustrezno dovoljenje iz strani VURS-a. Opremo lahko ponudimo le v sodelovanju, saj je za delo pri raziskavi potrebno imeti  veljavno licenco za delo s poskusnimi živalmi oz. izkušnje za delo z napravami (v primeru humanega materiala), saj vpeljevanje v delo traja najmanj 3 mesece. </t>
  </si>
  <si>
    <t>Apparatus for isolated heart allows measurements of left ventricular contractility, coronary flow, heart rate and electrophysiological measurements (ECG). Apparatus for isolated blood vessels enables recording of isometric contraction and relaxation of the vascular rings, the cardiac atrial preparations or other internal organs.</t>
  </si>
  <si>
    <t xml:space="preserve">Oprema za delo na izoliranih organih se uporablja za študije farmakološkega delovanja preizkušanih učinkovin na srčno-žilni sistem. Z opremo za izolirano srce je moč spremljati zaščitno proti-ishemično delovanje zdravilnih učinkovin po indukciji ishemične okvare ali potencialno direktno toksično delovanje preučevanih zdravil, toksinov itd. na srčno mišičnino. Z aparatom za izolirane žile pa se preučujejo direktni sprostitveni učinki (vazodilatacija) ali potencialni toksični učinki izbranih učinkovin.  </t>
  </si>
  <si>
    <t>Equipment for the isolated organs is used to study the pharmacological activity of studied drugs on the cardiovascular system. The apparatus for isolated heart can be used to study the protective anti-ischemic activity of active substances by prior induction of ischemic damage or potential toxic activity of the studied toxins on myocardium. The apparatus for isolated blood vessels can be used to examine vasorelaxation (vasodilation) or potential toxic effects of studied substances.</t>
  </si>
  <si>
    <t>290104000851-aparat za poizkuse na izoliranem srcu</t>
  </si>
  <si>
    <t xml:space="preserve">Raziskovalna oprema je na voljo le po dnevih, saj postopki običajno trajajo več kot 8 ur na poskus.   Stroški dela so lahko ocenjeni z obsegom ur, še raje pa v obliki vsebinskega sodelovanja. Po dosedanji praksi je za sklop raziskav polno sodeloval po  en raziskovalec in en tehnik vsaj 3 mesece!
</t>
  </si>
  <si>
    <t xml:space="preserve">oprema je amortizirana, se še vedno redno uporablja. Na voljo do 50 % časa po predhodnem dogovoru in izpolnitvi kadrovskih pogojev.                </t>
  </si>
  <si>
    <t xml:space="preserve">Letni stroški vzdrževanja opreme so povezani na uporabo (izrabo) in znesejo od 3-4 € ob polni zasedenosti (zamenjava posameznih merilnih elementov in obrabljenih delov). </t>
  </si>
  <si>
    <t>Stroški dela so lahko ocenjeni z obsegom ur, še raje pa v obliki vsebinskega sodelovanja. Po dosedanji praksi je za sklop raziskav polno sodeloval po  en raziskovalec in en tehnik vsaj 3 mesece!</t>
  </si>
  <si>
    <t>Običajno 1 FT raziskovalca in tehnika na 3 mesece za študijo vrednotenja zdravila</t>
  </si>
  <si>
    <t>J3-9432</t>
  </si>
  <si>
    <t>Borut Geršak</t>
  </si>
  <si>
    <t>J3-0024</t>
  </si>
  <si>
    <t>Univerza v Ljubljani, Medicinska fakulteta</t>
  </si>
  <si>
    <t>Vita Dolžan</t>
  </si>
  <si>
    <t>Oprema za pripravo subceluarnih frakcij mikroorganizmov</t>
  </si>
  <si>
    <t>System for preparation of subcellular fractions: shaker, high speed vacum centrifuge</t>
  </si>
  <si>
    <t>Opremo uporabljamo sodelavci Inštituta za biokemijo in sodelavci iz drugih inštitucij s katerimi preko projektov sodelujemo pri raziskovalnem delu</t>
  </si>
  <si>
    <t>Equipment available for the researchers of the  Institute of Biochemistry and their collaborators</t>
  </si>
  <si>
    <t>Oprema obsega: stresalni inkubator s hlajenjem, ki omogoča gojenje mikroorganizmov (glive in bakterije), ki so naši modelni raziskovalni organizmi in hlajeno vakumsko centrifugo, ki omogoča pripravo večjih količin subcelularnih frakcij organizmov, pa tudi vseh drugih bioloških materialov.</t>
  </si>
  <si>
    <t>Equipment has two components: shaker for growth for microorganisms and high speed vacuum centrifuge for preparation for subcellular fractions</t>
  </si>
  <si>
    <t>1754 - stresalnik inkubatorski (11.944,98)-NI V REGISTRU, 290111001752 - centrifuga hlajena (24.901,04)</t>
  </si>
  <si>
    <t>http://ibk.mf.uni-lj.si/equipment</t>
  </si>
  <si>
    <t>N/A</t>
  </si>
  <si>
    <t>J4-1019</t>
  </si>
  <si>
    <t>N.Gunde Cimerman v sodelovanju z A.Plemenitaš</t>
  </si>
  <si>
    <t>J4-2022,</t>
  </si>
  <si>
    <t>Uporaba v lastne namene ali v okviru sodelovanja z inštituti MF</t>
  </si>
  <si>
    <t>Bojan Božič</t>
  </si>
  <si>
    <t>Sistem za analizo optično mikroskopske slike</t>
  </si>
  <si>
    <t>Fluorescence microscope w/ cooled CCD B/W camera, Nikon Diaphot 200</t>
  </si>
  <si>
    <t>Po individualnem dogovoru</t>
  </si>
  <si>
    <t>Use of equipment by individual agreement</t>
  </si>
  <si>
    <t>Fluorescentna mikroskopija (Hg obločna luč)</t>
  </si>
  <si>
    <t>Fluorescence microscopy (Hg-arc lamp)</t>
  </si>
  <si>
    <t>15,79 €/uro</t>
  </si>
  <si>
    <t>1,40 €/uro</t>
  </si>
  <si>
    <t>14,39 €/uro</t>
  </si>
  <si>
    <t>https://www.mf.uni-lj.si/ibf/raziskovanje</t>
  </si>
  <si>
    <t>Janja Majhenc</t>
  </si>
  <si>
    <t>J3-2268</t>
  </si>
  <si>
    <t>Mally</t>
  </si>
  <si>
    <t>Damjana Rozman</t>
  </si>
  <si>
    <t>Oprema za pripravo in analizo bio-čipov - sklop II</t>
  </si>
  <si>
    <t xml:space="preserve">Equipment for preparing and analysing bio-chips </t>
  </si>
  <si>
    <t>Aparatura za avtomatsko  hibridizacijo in spiranje DNA čipov</t>
  </si>
  <si>
    <t>Equipment for automatic hibridization and washing  chips</t>
  </si>
  <si>
    <t>290111002031- sistem za pripravo in analizo biočipov (86.653)</t>
  </si>
  <si>
    <t>a) 40,00 € ( brez DDV)   cena za storitev hibridizacije in spiranja             ( partnerji Konzorcija za bio-čipe);                      b) 60,00 € ( brez DDV)  ; akademski ne-člani  Konzorcija za bio-čipe;                      c) 80,00 € ( brez DDV)                    ( ne- akademski ne-člani Konzorcija za bio-čipe)</t>
  </si>
  <si>
    <t>Sistem za lasersko mikrodisekcijo</t>
  </si>
  <si>
    <t>System for Laser Microdissection</t>
  </si>
  <si>
    <t>Raziskovalna oprema se uporablja za lasersko mikrodisekcijo tkiva.</t>
  </si>
  <si>
    <t>Equipment is used for tissue laser microdisection.</t>
  </si>
  <si>
    <t>3649 - sistem za lasersko mikrodisekcijo (101.483)
3662 - sistem za lasersko mikrodisekcijo (31.555)</t>
  </si>
  <si>
    <t>60€/uro</t>
  </si>
  <si>
    <t>40€/uro</t>
  </si>
  <si>
    <t>20€/uro</t>
  </si>
  <si>
    <t>Marko Kreft</t>
  </si>
  <si>
    <t>Oprema za večkanalno mikroskopsko dinamično slikanje</t>
  </si>
  <si>
    <t>Equipment for multichannel dynamic microscopy imaging</t>
  </si>
  <si>
    <t xml:space="preserve">Najava pri skrbniku opreme najmanj 15 dni pred želenim terminom uporabe. Določen termin v skladu z razpoložljivostjo. Terminska souporaba v 24-urnih sklopih. </t>
  </si>
  <si>
    <t xml:space="preserve">Reservation with the equipment coordinator at least 15 days in advance. The booking in accordance to availability. Term use in 24-hour time period. </t>
  </si>
  <si>
    <t>Slikanje živih in fiksiranih celic v 5D, shranjevanje in analiza slik</t>
  </si>
  <si>
    <t>Imaging live and fixed cell in 5D, storage and analysis of images</t>
  </si>
  <si>
    <t>290114003082 - mikroskop konfokalni (110.544)</t>
  </si>
  <si>
    <t>15,25 €/uro</t>
  </si>
  <si>
    <t>4 - Meritve in analiza vzorcev</t>
  </si>
  <si>
    <t>5 - Optična</t>
  </si>
  <si>
    <t>5 -Slikanje-Imaging visoke ločljivosti</t>
  </si>
  <si>
    <t>10-Sistemi za biomedicinsko slikanje</t>
  </si>
  <si>
    <t>25 EUR/uro</t>
  </si>
  <si>
    <t>J3-0031</t>
  </si>
  <si>
    <t>Sistem za mikroskopijo TIRF ("total internal reflection fluorescence")</t>
  </si>
  <si>
    <t>112.669 + 122.575,81 = 235.244,81</t>
  </si>
  <si>
    <t>Fluorescentna mikroskopija (Ar-laser, 488 nm) v adsorbirani plasti debeline do 200 nm</t>
  </si>
  <si>
    <t>Fluorescence microscopy (Ar-laser, 488 nm) in the adsorbed layer, thickness up to 200 nm</t>
  </si>
  <si>
    <t>290105001569 - mikroskop invertni (112.669) z 290105001651 modul konfokalni  (122.575,81 = 235.244,81 EUR</t>
  </si>
  <si>
    <t>34,42 €/uro</t>
  </si>
  <si>
    <t xml:space="preserve">10,00 €/uro </t>
  </si>
  <si>
    <t>20,00 €/uro</t>
  </si>
  <si>
    <t xml:space="preserve">Janja Majhenc </t>
  </si>
  <si>
    <t>Peter Veranič</t>
  </si>
  <si>
    <t xml:space="preserve">Mikroskop Axio Imager z dodatkom ApoTome </t>
  </si>
  <si>
    <t xml:space="preserve">Microscope Axio Imager with ApoTome attachment </t>
  </si>
  <si>
    <t>Za člane konzorcija je po pogodbi določena prosta uporaba mikroskopa po 4 ure tedensko za začetni vložek 1000000 sit (4000EUR) oziroma sorazmerno deležu prispevka pri nakupu.</t>
  </si>
  <si>
    <t>Members of the consortium have, by the contract, a free access to the microscope for 4 hours per week as for the initial participation of 1000000 SIT ( 4000 EUR) or proportionally
 to the participation value.</t>
  </si>
  <si>
    <t>Mikroskop z dodatkom ApoTome je namenjen za analizo fluorescenčno označenih celic (tkiva) po x,y,z osi preparata. Omogoča optično rezanje in 3D rekonstrukcijo slike preparata.</t>
  </si>
  <si>
    <t>The microscope with the ApoTome attachment is used for the analysis of  fluorescently labelled cells (tissue) in x, y and z axis. The system enables optical sectioning and a 3D reconstruction of the speciment.</t>
  </si>
  <si>
    <t>290102001315 - mikroskop apotome (101.110)</t>
  </si>
  <si>
    <t xml:space="preserve">80,00 €/uro z raziskovalcem; 30,00 €/uro samostojno </t>
  </si>
  <si>
    <t>spletna stran v delu</t>
  </si>
  <si>
    <t>3. karakterizacija materialov</t>
  </si>
  <si>
    <t>4. optična mikroskopija</t>
  </si>
  <si>
    <t>7. fluorescenčna</t>
  </si>
  <si>
    <t>50,00 €/uro</t>
  </si>
  <si>
    <t>P3-108</t>
  </si>
  <si>
    <t>Sklop raziskovalne opreme za detekcijo, analizo in uničevanje visoko nevarnih patogenov</t>
  </si>
  <si>
    <t>2004, 2005</t>
  </si>
  <si>
    <t>System for detection, analysis and decontamination of highly pathogenic microorganisms</t>
  </si>
  <si>
    <t>Oprema dostopna po dogovoru - potrebno znanje dela z nevarnimi MO</t>
  </si>
  <si>
    <t xml:space="preserve">Nikon-ECLIPSE 80i - mikroskop s fluorescenčnim sistemom ter sistemom za digitalno detekcijo, ki preko računalniškega sistema omogoča projekcijo slike tudi v prostor izven laboratorija 3. stopnje biološke varnosti (P 3), kjer se bo mikroskop sicer uporabljal.  </t>
  </si>
  <si>
    <t xml:space="preserve">Nikon-ECLIPSE 80i – fluorescent microscope with digital detection system and computer projection of picture outside of the BSL3 laboratory.
</t>
  </si>
  <si>
    <t>290312004431- mikroskop flourescentni (29.472)</t>
  </si>
  <si>
    <t>15,00 €/uporabo</t>
  </si>
  <si>
    <t>15,00 €/uro</t>
  </si>
  <si>
    <t xml:space="preserve">Parni sterilizator (avtoklav) v dvostenski izvedbi je namenjen za dekontaminacijo visoko nevarnih mikrorooganizmov v vseh materialih, tekočinah in gojiščih.
 </t>
  </si>
  <si>
    <t>Autoclave – doubleside version designed for decontamination of highly patgogenic microorganisms in all kinds of material, liquid and media.</t>
  </si>
  <si>
    <t>4546 - parni sterilizator (avtoklav)</t>
  </si>
  <si>
    <t>25,00 €/uporabo</t>
  </si>
  <si>
    <t>Marko Živin</t>
  </si>
  <si>
    <t>Oprema za meritve izražanja genov v živčevju in mišicah</t>
  </si>
  <si>
    <t>2004,
2005</t>
  </si>
  <si>
    <t>Equipment for measuring gene expression in excitable and other tissues</t>
  </si>
  <si>
    <t>Po dogovoru s skrbnikom in vodjo programa P3-0171</t>
  </si>
  <si>
    <t>Prior agreement with the curator and principal investigator of the program</t>
  </si>
  <si>
    <t>Scintilacijski števec, luminometer, slikovna analiza gelov</t>
  </si>
  <si>
    <t>Scintillation counter, luminometer, image analysis of gels</t>
  </si>
  <si>
    <t>290114002994,290114002993, 334</t>
  </si>
  <si>
    <t>https://www.mf.uni-lj.si/raziskovanje/oprema</t>
  </si>
  <si>
    <t>P0-0043</t>
  </si>
  <si>
    <t>Emil Hudomalj</t>
  </si>
  <si>
    <t>Strežniška raziskovalna osrednja oprema na MF</t>
  </si>
  <si>
    <t>2005, 2006</t>
  </si>
  <si>
    <t>Central servers for research on Faculty of Medicine</t>
  </si>
  <si>
    <t>Oprema je vgrajena v računalniško omrežje in služi vsem uporabnikom, ki dostopajo do storitev na Medicinski fakulteti.</t>
  </si>
  <si>
    <t>The equipment is integrated into the computer network and serves all users who access services offered by Faculty of Medicine.</t>
  </si>
  <si>
    <t>Oprema zagotavlja osrednjo strežniško podporo omrežnim storitvam Medicinske fakultete.</t>
  </si>
  <si>
    <t>The equipment is a basis for network services of Faculty of Medicine.</t>
  </si>
  <si>
    <t xml:space="preserve">601-klima naprava (3.271) 602-klima naprava (3.271) 603-sistem UPS (4.287) 607-strežnik (8.117) 608-strežnik (8.117) 641-diskovno polje (14.673) 643- računalnik prenosni (1.583) </t>
  </si>
  <si>
    <t>http://www.mf.uni-lj.si/ris/oprema</t>
  </si>
  <si>
    <t>2-5let</t>
  </si>
  <si>
    <t>večina projektov na MF</t>
  </si>
  <si>
    <t>Sistem za analizo ekspresije proteinov s pomočjo dvodimenzionalne elektroforeze</t>
  </si>
  <si>
    <t>Two-dimensional Electrophoresis for Protein Expression Analysis</t>
  </si>
  <si>
    <t xml:space="preserve">Raziskovalna oprema se uporablja za analizo izražanja proteinov s pomočjo dvo-dimenzionalne elektroforeze. </t>
  </si>
  <si>
    <t>Equipment is used for two-dimensional electophoretic analysis of protein expression.</t>
  </si>
  <si>
    <t>290213003836 - sistem za dvodimenz.elektroforezo (33.123)</t>
  </si>
  <si>
    <t>45,00 €/uro</t>
  </si>
  <si>
    <t>Elektroforeza</t>
  </si>
  <si>
    <t>Projekti in programi v okviru programske skupine P3-054</t>
  </si>
  <si>
    <t>Člani programske skupine P3-054</t>
  </si>
  <si>
    <t>Jure Dimec</t>
  </si>
  <si>
    <t>Sistem za zajemanje in analizo bibliografskih podatkov v medecini za Slovenijo</t>
  </si>
  <si>
    <t>System for data input and analysis of bibliographic data in Slovenian biomedicine</t>
  </si>
  <si>
    <t>The equipment is integrated into the computer network and serves all users who access the bibliographic services offered by Faculty of Medicine.</t>
  </si>
  <si>
    <t>Oprema zagotavlja strežniško in omrežno podporo bibliografskim aplikacijam.</t>
  </si>
  <si>
    <t>The equipment is a basis for server and network services used by bibliographic applications.</t>
  </si>
  <si>
    <t>605-mrežno stikalo (7.431) 609-tračna enota (11.049) 633-ohišje USB (646,00) 634-klima naprava (4.139) 640-mrežno stikalo (12.237)</t>
  </si>
  <si>
    <t>14, 19</t>
  </si>
  <si>
    <t>J3-2155</t>
  </si>
  <si>
    <t>Janez Stare</t>
  </si>
  <si>
    <t>Laboratorij za mikrospektrofluorimetrijo</t>
  </si>
  <si>
    <t>2005,
2006</t>
  </si>
  <si>
    <t>Laboratory for microspectrofluorimetry</t>
  </si>
  <si>
    <t>Oprema je na voljo drugim raziskovalcem do 8 ur tedensko. Cena se oblikuje glede na materialne stroške, večinoma pa gre za sodelovanje.</t>
  </si>
  <si>
    <t>Te equipment is available to other institutions up to 8 hr weekly. The price is set according to the actual material costs, but so far most of the use was done in collaboration and joint publications.</t>
  </si>
  <si>
    <t>Oprema je namenjena predvsem meritvam intracelularne koncentracije ionov, predvsem Ca2+ in H+ ter za namen epifluorescenčne mikroskopije</t>
  </si>
  <si>
    <t>The equipment is mostly used for measurements of intenal calcium and hydrogen ion concentrations</t>
  </si>
  <si>
    <t>http://www.mf.uni-lj.si/CKF</t>
  </si>
  <si>
    <t>10,11,70</t>
  </si>
  <si>
    <t>27580,10779,18825,28326</t>
  </si>
  <si>
    <t>J3-2317</t>
  </si>
  <si>
    <t>J3-0029</t>
  </si>
  <si>
    <t>24927,15667,10779</t>
  </si>
  <si>
    <t>Raziskovalna osrednja oprema na MF</t>
  </si>
  <si>
    <t>Central equipment for research on Faculty of Medicine</t>
  </si>
  <si>
    <t>Oprema zagotavlja zaščito omrežja Medicinske fakultete ter nadzor delovanja in nudi diskovni prostor osrednjim omrežnim storitvam na Medicinski fakulteti.</t>
  </si>
  <si>
    <t>The equipment is a basis for security services and for the control of the network of Faculty of Medicine. It serves also as a disk storage for central network services of Faculty of Medicine.</t>
  </si>
  <si>
    <t>604-požarna pregrada (18.151) 610- diskovno polje (27.407) + računalniški program</t>
  </si>
  <si>
    <t>Sistem za statistično analizo podatkov v medicini</t>
  </si>
  <si>
    <t>Sytem for statistical analysis of medical data</t>
  </si>
  <si>
    <t>The equipment is integrated into the computer network and serves all users who access statistical services offered by Faculty of Medicine.</t>
  </si>
  <si>
    <t>Oprema zagotavlja strežniško in omrežno podporo statističnim obdelavam.</t>
  </si>
  <si>
    <t>The equipment is a basis for server and network services used for statistical processing.</t>
  </si>
  <si>
    <t>603-sistem UPS (4.287) 606-mrežno stikalo (335,00) 611-stikalo mrežno (3.719) 630-preklopnik (14.027) 642-strežnik (13.409) 638-zunanji disk (162,00)</t>
  </si>
  <si>
    <t>2-5 let</t>
  </si>
  <si>
    <t>P3-0154</t>
  </si>
  <si>
    <t>Žarko Finderle</t>
  </si>
  <si>
    <t>Sistem za ocenjevanje oksidativnega stresa</t>
  </si>
  <si>
    <t>DNA injury assement with "Comet test"</t>
  </si>
  <si>
    <t>Oprema je namenjena izključno za raziskovalne namene. Metoda za oceno poškodb DNA izoliranih celic s kometnim testom. Cena ene meritve je 620 EUR za 10 vzorcev.</t>
  </si>
  <si>
    <t>Only for bilateral research projects.</t>
  </si>
  <si>
    <t>2173 - sistem za ocenjevanje oksidativnega stresa (41.108)</t>
  </si>
  <si>
    <t>60,00 €/uporabo</t>
  </si>
  <si>
    <t>Oprema za študij izražanja genov. Sklop 1. - Oprema za kvantitaivni PCR in post PCR analizo</t>
  </si>
  <si>
    <t>Real-time PCR system
 7500, with PC tower</t>
  </si>
  <si>
    <t>Oprema omogoča proučevanje izražanje genov, pa tudi alelno diskriminacijo enonukleotidnih polimorfizmov (SNP).</t>
  </si>
  <si>
    <t>Real-time PCR system 7500, with PC tower</t>
  </si>
  <si>
    <t>290111002364 - sistem PCR real time (42.928)</t>
  </si>
  <si>
    <t>L3-3648</t>
  </si>
  <si>
    <t>V.Dolžan</t>
  </si>
  <si>
    <t>Oprema za študij izražanja genov. Sklop 2.- Oprema za vakumsko koncentriranje vzorcev</t>
  </si>
  <si>
    <t>Vacuum SpeedVac 
Concentrator</t>
  </si>
  <si>
    <t>Oprema omogoča pripravo vzorcev za kvantitativni RT-PCR analizo ter pripravo vzorcev proteinov in lipidov</t>
  </si>
  <si>
    <t xml:space="preserve"> can be used for concentration  of samples for RT-PCR analysis as well as samples of proteins and lipids</t>
  </si>
  <si>
    <t>290111002405- aparat za koncentracijo vzorcev (25.196)</t>
  </si>
  <si>
    <t>P1-170-35</t>
  </si>
  <si>
    <t>Bojan Božič,            Jure Derganc</t>
  </si>
  <si>
    <t>Sistem za biofizikalno karakterizacijo na podlago pritrjenih celic                                      Nadgradnja sistema za biofizikalno karakterizacijo na podlago pritrjenih celic</t>
  </si>
  <si>
    <t>2008, 2015</t>
  </si>
  <si>
    <t>Optical tweezers</t>
  </si>
  <si>
    <t>132,114,14     +30.903,94</t>
  </si>
  <si>
    <t>po individualnem dogovoru</t>
  </si>
  <si>
    <t>use of equipment by individual agreement</t>
  </si>
  <si>
    <t>brezkontaktna manipulacija (IR laser, 1064 nm) dielektričnih delcev v vidnem polju mikroskopa</t>
  </si>
  <si>
    <t>contactless manipulation (IR laser, 1064 nm) of dielectric particles within the microscope field of view</t>
  </si>
  <si>
    <t>1615 - sistem za biof.  karakterizacijo celic (100.800);                            povečanje vrednosti osnovnega sredstva (Paket 16)</t>
  </si>
  <si>
    <t>Jure Derganc</t>
  </si>
  <si>
    <t>Miroslav Petrovec</t>
  </si>
  <si>
    <t>Detekcijski in dokumentacijski mini center za raziskovanje značilnosti manj pogostih patogenih mikrobov</t>
  </si>
  <si>
    <t>2007, 2008</t>
  </si>
  <si>
    <t xml:space="preserve"> Mini center for detection
 and documentation of characteristics of rare pathogens.</t>
  </si>
  <si>
    <t>Pomnoževalnik DNK, LightCycler 2.0 – pomnoževanje NK</t>
  </si>
  <si>
    <t>LightCycler 2.0 – Nucleic acid amplification</t>
  </si>
  <si>
    <t>5236 - analizator genetski (93.062)</t>
  </si>
  <si>
    <t>290312005066 - sistem analitski (67.632)</t>
  </si>
  <si>
    <t>Oprema za mikrofluorimetrijo</t>
  </si>
  <si>
    <t>2006,
2007</t>
  </si>
  <si>
    <t>Equipment for 
microfluorimetry</t>
  </si>
  <si>
    <t>Slikanje živih in fiksiranih celic, shranjevanje in analiza slik</t>
  </si>
  <si>
    <t>Imaging live and fixed cells, storage and analysis of images</t>
  </si>
  <si>
    <t>22,00 €/uro</t>
  </si>
  <si>
    <t>Oprema za povišanje hitrosti in razpoložljivosti osrednjega dela omrežja Medicinske fakultete</t>
  </si>
  <si>
    <t>Equipment for increasing throughput and availability of the core network of Faculty of Medicine</t>
  </si>
  <si>
    <t>Oprema zagotavlja ustrezno razpoložljivost, zanesljivost, zmogljivost in nadgradljivost osrednjega dela omrežja Medicinske fakultete.</t>
  </si>
  <si>
    <t>The equipment is a foundation for the high availability, reliability, throughput and upgradability of the core network of Faculty of Medicine</t>
  </si>
  <si>
    <r>
      <rPr>
        <b/>
        <sz val="10"/>
        <rFont val="Arial"/>
        <family val="2"/>
        <charset val="238"/>
      </rPr>
      <t>659-omara komunikacijska  (327,00), 660-omara komunikacijska (566,00),</t>
    </r>
    <r>
      <rPr>
        <sz val="10"/>
        <rFont val="Arial"/>
        <family val="2"/>
        <charset val="238"/>
      </rPr>
      <t xml:space="preserve"> </t>
    </r>
    <r>
      <rPr>
        <b/>
        <sz val="10"/>
        <rFont val="Arial"/>
        <family val="2"/>
        <charset val="238"/>
      </rPr>
      <t>655-omara komunikacijska (2.410)</t>
    </r>
    <r>
      <rPr>
        <sz val="10"/>
        <rFont val="Arial"/>
        <family val="2"/>
        <charset val="238"/>
      </rPr>
      <t xml:space="preserve">, </t>
    </r>
    <r>
      <rPr>
        <b/>
        <sz val="10"/>
        <rFont val="Arial"/>
        <family val="2"/>
        <charset val="238"/>
      </rPr>
      <t>656 omara komunikacijska (2.411)</t>
    </r>
    <r>
      <rPr>
        <sz val="10"/>
        <rFont val="Arial"/>
        <family val="2"/>
        <charset val="238"/>
      </rPr>
      <t>, 290106002337- agregat diesel (42.118), aktivna omrežna oprema</t>
    </r>
  </si>
  <si>
    <t>Cankar Ksenija</t>
  </si>
  <si>
    <t>Sklop za neinvazivno spremljanje in ocenjevanje delovanja srčno-žilnega sistema pri človeku</t>
  </si>
  <si>
    <t>System for 
noninvasive 
cardiovascular
 testing</t>
  </si>
  <si>
    <t>Oprema je namenjena neinvazivnemu spremljanju in ocenjevanju delovanja srčno-žilnega sistema pri človeku. Cena ene meritve je 280 EUR za eno meritev.</t>
  </si>
  <si>
    <r>
      <t xml:space="preserve">290106002298 - aparat EKG (1.270)
290106002263 - aparat za spremljanje oksigenacije v tkivu (46,800)
</t>
    </r>
    <r>
      <rPr>
        <b/>
        <sz val="10"/>
        <rFont val="Arial"/>
        <family val="2"/>
        <charset val="238"/>
      </rPr>
      <t>2106 -sistem za mikrodializo (5.173,76)</t>
    </r>
  </si>
  <si>
    <t>210,00 €/uporabo</t>
  </si>
  <si>
    <t>Barokomora</t>
  </si>
  <si>
    <t>2000,
2001</t>
  </si>
  <si>
    <t>Hyperbaric 
chamber</t>
  </si>
  <si>
    <t>Barokomora je namenjena za zdravljenje določenih obolenj. Cena enega standardnega potopa (15m 90 minut O2) 113 EUR.</t>
  </si>
  <si>
    <t>Treatment
 available 
24 hours 
a day.</t>
  </si>
  <si>
    <t>290106002101 - komora 
hiperbarična (114.113)</t>
  </si>
  <si>
    <t>113,00 €/uporabo</t>
  </si>
  <si>
    <t>Sistem za visokotlačno tekočinsko kromatografijo</t>
  </si>
  <si>
    <t>HPLC System</t>
  </si>
  <si>
    <t>HPLC omogoča ločevanje 
komponent z nizko molekulsko 
maso na koloni z ustreznim 
nosilcem s pomočjo topila 
(mobilne faze), ki pod visokim 
pritiskom potuje skozi kolono.  
Omogoča tudi analizo radioaktivno 
označenih vzorcev.</t>
  </si>
  <si>
    <t>HPLC is used for separation 
of low molecular weight 
molecules</t>
  </si>
  <si>
    <t>290111001674 - nanašalec 
vzorcev avtomatski HPLC (17.425,17)</t>
  </si>
  <si>
    <t>290111001676- spektrofotometer (23.095,30)</t>
  </si>
  <si>
    <t>290111001675 - detektor radioaktivnosti (14.960,69)</t>
  </si>
  <si>
    <t>Alojz Ihan</t>
  </si>
  <si>
    <t>Pretočni citometer</t>
  </si>
  <si>
    <t>Flow cytometer</t>
  </si>
  <si>
    <t>142702            +22475</t>
  </si>
  <si>
    <t>Oprema dostopna po dogovoru - potrebno znanje dela z pretočnim citometrom in računalniki.</t>
  </si>
  <si>
    <t>Service offered only experienced personnel familiar with use of computers.</t>
  </si>
  <si>
    <t>Pretočni citometer 
uporabljamo za določanje 
različnih populacij in subpopulacij
 imunskih celic v suspenziji ter 
za merjenje lastnosti posameznih
 delcev.</t>
  </si>
  <si>
    <t>Flow cytometer is used 
to detect various population 
and subpopulation of immune 
cells in suspension and to 
measure the property of individual 
particles.</t>
  </si>
  <si>
    <t>290312004875 - pretočni 
citometer (142.702)</t>
  </si>
  <si>
    <t>28,00 €/uro</t>
  </si>
  <si>
    <t>18,00 €/uro</t>
  </si>
  <si>
    <t>4-Sistem za analizo</t>
  </si>
  <si>
    <t>glede na izvajalca; različni profili opreaterjev; uvajanje novih uporabnikov 28,00 €/uro</t>
  </si>
  <si>
    <t>Inštitut za mikrobiologijo in imunologijo</t>
  </si>
  <si>
    <t xml:space="preserve">Univerza v Ljubljani, Medicinska 
fakulteta </t>
  </si>
  <si>
    <t>Igor Poberaj 
/Robert Zorec</t>
  </si>
  <si>
    <t>8851, 3702</t>
  </si>
  <si>
    <t>Mrežni sistem za 
analizo slike</t>
  </si>
  <si>
    <t>Image analysis
 network system</t>
  </si>
  <si>
    <t xml:space="preserve">Oprema je amortizirana, v uporabi pri dr. Poberaj. Najava pri skrbniku opreme najmanj 30 dni pred želenim terminom uporabe. Določen termin v skladu z razpoložljivostjo. Terminska souporaba v 24-urnih sklopih. </t>
  </si>
  <si>
    <t xml:space="preserve">The equipment is depriciated. (In use at
Dr. Poberaj). Reservation with the equipment coordinator at least 30 days in advance. The booking in accordance to availability. Term use in 24-hour time period. </t>
  </si>
  <si>
    <t>Laserska pinceta za mehanično manipulacijo delov celice</t>
  </si>
  <si>
    <t>Laser tweezer 
manipulations in
 living cells</t>
  </si>
  <si>
    <t xml:space="preserve">Univerza v Ljubljani, Medicinska
 fakulteta </t>
  </si>
  <si>
    <t>Igor Poberaj /
Robert Zorec</t>
  </si>
  <si>
    <t>Celična kirurgija</t>
  </si>
  <si>
    <t>Cell Surgery</t>
  </si>
  <si>
    <t>Laser tweezer 
manipulations 
in living cells</t>
  </si>
  <si>
    <t>Radovan Komel,    Damjana Rozman</t>
  </si>
  <si>
    <t>Oprema za pripravo in analizo bio-čipov nizke gostote (nadgradnja Centra za funkcijsko genomiko in bio-čipe; sklop 2)</t>
  </si>
  <si>
    <t>2007, 
2008</t>
  </si>
  <si>
    <t>Equipment for preparing a
nd analysing bio-chips of low density ( upgrade of Center for functional genomics and bio-chips ; assembly II)</t>
  </si>
  <si>
    <t>consulting,  preparing and analysing bio-chips; access to the Centre for functional genomics and bio-chips is possible by agreement with management and workers CFGBC or by reservation on CFGBC @mf.uni-lj.si</t>
  </si>
  <si>
    <t xml:space="preserve"> Sklop B: komplet aparatur za čitanje in analizo komercialnih
  litografskih DNA čipov visoke gostote ; - mikroprocesorska vodena hibridizacijska postaja s standardiziranimi protokoli za hibridizacijo litografskih DNA
    čipov visoke gostote.   - barvni laserski čitalec visoke ločljivosti s programsko in računalniško opremo, ki omogoča analizo in statistično obdelavo
    podatkov litografskih DNA čipov velike gostote
</t>
  </si>
  <si>
    <t>Assemly B: set of aparatures for reading and analysing comercional litographic DNA chips of high density:  - mircoprocessor gieded hibridisation station with standardized protocols for hibridization lithographic DNA high density.  - color laser reader of high definition with softwer and computer equipment, which allows to analysis and statistical prosess of  data from lithographic DNA chips of high density</t>
  </si>
  <si>
    <t>290111002357 - hibridizacijska postaja Tecan; 4/07    (39.914,45)</t>
  </si>
  <si>
    <t>a) 36,00 € ( brez DDV)  cena za storitev hibridizacije in spiranja              ( partnerji Konzorcija za bio-čipe);                      b) 70,00 € ( brez DDV) ; akademski ne-člani  Konzorcija za bio-čipe;                      c) 106,00 € ( brez DDV)                       ( ne- akademski ne-člani Konzorcija za bio-čipe)</t>
  </si>
  <si>
    <t>a) 36,00 € ( brez DDV)  cena za storitev hibridizacije in spiranja             ( partnerji Konzorcija za bio-čipe);                      b) 70,00 € ( brez DDV) ; akademski ne-člani  Konzorcija za bio-čipe;                      c) 106,00 € ( brez DDV)                       ( ne- akademski ne-člani Konzorcija za bio-čipe)</t>
  </si>
  <si>
    <t>290111002382 - aparat za vizualizacijo biočipov (36.108)</t>
  </si>
  <si>
    <t>http://cfgbc.mf.uni-lj.si/</t>
  </si>
  <si>
    <t>Katarina Černe</t>
  </si>
  <si>
    <t>Pretočni citometer Cell Lab QUANTA SC MPL</t>
  </si>
  <si>
    <t>Flow cytometer Cell Lab QUANTA SC MPL</t>
  </si>
  <si>
    <t>Možnost dostopa za zunanje uporabnike po predhodnem dogovoru s skrbnikom (preko elektronske pošte: katarina.cerne@mf.uni-lj.si) in v skladu z dogovorom med uporabniki.</t>
  </si>
  <si>
    <t>Access for external consumers is possible with preagreement with management and according with rules and conditions for use, preagreement is possible via e-mail: katarina.cerne@mf.uni-lj.si .</t>
  </si>
  <si>
    <t>Quanta SC MPL omogoča sočasno merjenje 3 fluorescenc, analizo različnih celičnih parametrov in uporabo kitov za merjenje le-teh, merjenje št.celic in celičnega volumna s metodo Coulter volumen.</t>
  </si>
  <si>
    <t>Quanta SC MPL enables analysis of different cell paramethers use of 3 type fluorescens, cell number analysis and cell volume analysis with use of Counter volume.</t>
  </si>
  <si>
    <t>290104001953 - pretočni 
citometer (138.627)</t>
  </si>
  <si>
    <t>27,50 €/uro</t>
  </si>
  <si>
    <t>http://www.mf.uni-lj.si/ifet</t>
  </si>
  <si>
    <t>4,11,17</t>
  </si>
  <si>
    <t xml:space="preserve">glede na izvajalca; različni profili opreaterjev; </t>
  </si>
  <si>
    <t>P3-0067</t>
  </si>
  <si>
    <t>Nataša Debeljak, Petra Hudler, Mirjana Liović</t>
  </si>
  <si>
    <t>Sklop za visokozmogljivostno 
določanje nukleotidnih 
zaporedij, Genome Sequencer 
FLX (Roche) – 1. sklop</t>
  </si>
  <si>
    <t>High-throughput sequencing platform equipment, for Genome Sequencer FLX (Roche) -1st Assembly</t>
  </si>
  <si>
    <t xml:space="preserve">Paket 14 </t>
  </si>
  <si>
    <t>Možnost dostopa v Medicinskem Centru za molekularno biologijo (MCMB) glede na 
dogovor s skrbnikom opreme (mcmb@mf.uni-lj.si).</t>
  </si>
  <si>
    <t>After prior agreement with the curator of eqiupment at Medical Centre for Molecular Biology (mcmb@mf.uni-lj.si).</t>
  </si>
  <si>
    <t xml:space="preserve">Sklop 1: Quickgene-810 je enota za izolacijo nukleinskih kislin omogoča izolacijo DNA in RNA iz majhnih količin bioloških vzorcev z visokim izkoristkom. 
</t>
  </si>
  <si>
    <t xml:space="preserve">Assembly 1: Quickgene-810 is an automated system for isolation of DNA/RNA from varied samples with high quality and high yield. Fujilm LAS 4000 is an imaging system with six interchangeable light sources, a five position filter turret, and a 3.2-megapixel Sepper CCD imaging chip, enabling a range of applications including fluorescence, chemiluminescence, bioluminescence, and in vivo imaging.
</t>
  </si>
  <si>
    <t>1102517- sistem za avtomatsko izolacijo in zajemanje nukleinskih kislin FujiFilm ter sistem za zajemanje podob FujiFilm (86.918,88 €)</t>
  </si>
  <si>
    <t>glede na potrebe postopka uporabnika / naročnika</t>
  </si>
  <si>
    <t>http://ibk.mf.uni-lj.si/equipment/quickgene-810.html</t>
  </si>
  <si>
    <t>4-sistemi za analize</t>
  </si>
  <si>
    <t>projekti in program v okviru prog.skupine         P1-0104</t>
  </si>
  <si>
    <t>člani programske skupine, člani Inštituta za biokemijo, Onkološki inštitut</t>
  </si>
  <si>
    <t>Sklop za visokozmogljivostno 
določanje nukleotidnih 
zaporedij, Genome Sequencer 
FLX (Roche) – 2. sklop</t>
  </si>
  <si>
    <t>High-throughput sequencing platform equipment, for Genome Sequencer FLX (Roche) -2nd Assembly</t>
  </si>
  <si>
    <t xml:space="preserve">Sklop 2: Fujifilm LAS 4000 je enota za zajemanje podob s šestimi zamenljivimi viri svetlobe, petimi filtri in 3.2-MP kamero CCD, ki omogoča različne aplikacije, kot so kemoluminiscenčno, fluorescenčno, bioluminiscenčno zaznavanje  in in- vivo slikanje.       </t>
  </si>
  <si>
    <t xml:space="preserve">Assembly 2: Fujilm LAS 4000 is an imaging system with six interchangeable light sources, a five position filter turret, and a 3.2-megapixel Sepper CCD imaging chip, enabling a range of applications including fluorescence, chemiluminescence, bioluminescence, and in vivo imaging.  </t>
  </si>
  <si>
    <t>http://ibk.mf.uni-lj.si/equipment/las-4000.html</t>
  </si>
  <si>
    <t xml:space="preserve">glede na izvajalca; različni profili opreaterjev, </t>
  </si>
  <si>
    <t>Oprema za osrednjo 
strežniško in omrežno 
podporo na Medicinski 
fakulteti - 1. in 2. sklop</t>
  </si>
  <si>
    <t>2009, 
2010</t>
  </si>
  <si>
    <t>Central server and network equipment of Faculty of Medicine - part 1 and part 2</t>
  </si>
  <si>
    <t xml:space="preserve">Oprema zagotavlja strežniško in omrežno podporo osrednjim storitvam Medicinske fakultete. </t>
  </si>
  <si>
    <t>The equipment is a basis for server and network services of Faculty of Medicine.</t>
  </si>
  <si>
    <t>290135000744-49
290135000734-43, 290135000750-54, 
290135000835-37</t>
  </si>
  <si>
    <t xml:space="preserve">Nanomehano-optična mikroskopija za biomedicino                            Nadgradnja konfokalnega mikroskopa </t>
  </si>
  <si>
    <t>2011,      2015</t>
  </si>
  <si>
    <t xml:space="preserve">Paket 14              </t>
  </si>
  <si>
    <t>290114002634-mikroskop konfokalni</t>
  </si>
  <si>
    <t>Visokozmogljivostni integrirani sistem za biočipe na kroglicah</t>
  </si>
  <si>
    <t>Highperformanced integrated system; sequencer</t>
  </si>
  <si>
    <t>Access to the Centre for Functional Genomics and Bio-Chips is possible by agreement with management and workers CFGBC or by reservation on CFGBC @mf.uni-lj.si</t>
  </si>
  <si>
    <t>Namizni sekvenator nove generacije; pomoč pri metagenomskih študijah, sekvenciranje amplikonov, sekvenciranje "de novo", sekvenciranje tarčnih odsekov z metodo "Sequence capture"</t>
  </si>
  <si>
    <t>new generation of desktop sequencer; help with metagenomics studies,  sequencing of amplicons, sequencing of "de novo" sequencing of target segments using the "Sequence Capture"</t>
  </si>
  <si>
    <t>290111002675-sistem za biočipe na kroglicah</t>
  </si>
  <si>
    <t>glede na izvajalca; različni profili opreraterjev; glede na potrebe postopka uporabnika / naročnika</t>
  </si>
  <si>
    <t>http://www.mf.uni-lj.si/IBK/oprema</t>
  </si>
  <si>
    <t>projekti in program v okviru prog.skupine         P1-0104;                             partnerske inštitucije Konzorcija za bio-čipe                             ( http://cfgbc.mf.uni-lj.si/)</t>
  </si>
  <si>
    <t>Magnetno resonančni tomograf</t>
  </si>
  <si>
    <t>Oprema je trenutno na voljo drugim uporabnikom . Obvezno je delo z izučenimi in pooblaščenimi operaterji. Meritve praviloma trajajo več ur. Za dolgotrajnejše delo je potreben poseben dogovor. Za medicinske raziskave je potrebno dovoljenje republiške komisije za medicinsko etiko. Podrobnosti glede uporabe so navedene na spletni strani CKF / MRI. Namen uporabe je potrebno dogovoriti vsaj 2 tedna pred začetkom dela</t>
  </si>
  <si>
    <t>Reservation and contract needed. The equipment is available for other researchers, partly as collaboration. For medical research a valid approval from the committee of RS for medical ethic is mandatory. The equipment can be used only with trained engineers of radiology. Details of terms of use are posted on our web site. Details of use must be settled at least 2 weeks before the start of use of the tomograph.</t>
  </si>
  <si>
    <t>MRI, MRS, DTI, traktografija, DWI, DWI celega telesa, BOLD fMRI, ASL, VBM</t>
  </si>
  <si>
    <t>MRI, MRS, DTI, tractography, DWI, whole body DWI, BOLD fMRI, VBM, ASL etc.</t>
  </si>
  <si>
    <t>290114003656-tomograf magnetnoresonančni (nadgradnja 2023)</t>
  </si>
  <si>
    <t>50,00 €/h</t>
  </si>
  <si>
    <t>27580,  10779,  18825,  28326</t>
  </si>
  <si>
    <t>J5―4230, L3―4255</t>
  </si>
  <si>
    <t>J3―4076</t>
  </si>
  <si>
    <t>P3―0338</t>
  </si>
  <si>
    <t>Oprema za analizo in detekcijo patogenih organizmov</t>
  </si>
  <si>
    <t>MagPix System</t>
  </si>
  <si>
    <t>Analizator uporabljamo za določanje različnih populacij in subpopulacij  imunskih celic v suspenziji ter za merjenje lastnosti posameznih delcev.</t>
  </si>
  <si>
    <t>Analizator
uporabljamo za določanje 
različnih populacij in subpopulacij
 imunskih celic v suspenziji ter 
za merjenje lastnosti posameznih
 delcev.</t>
  </si>
  <si>
    <t>290312016713 čitalec fluoresc.</t>
  </si>
  <si>
    <t>500,00 €/uporabo</t>
  </si>
  <si>
    <t>Individualna nabava</t>
  </si>
  <si>
    <t>Nadgradnja sistema za bifizikalno karakterizacijo na podlagi pritrjenih celic</t>
  </si>
  <si>
    <t>Glej vrstico 36 povečanje vrednosti sistema za biofizikalno karakterizacijo</t>
  </si>
  <si>
    <t>Nadgradnja konfokalnega mikroskopa</t>
  </si>
  <si>
    <t>Glej vrstico 55 povečanje vrednosti konfokalnega mikroskopa</t>
  </si>
  <si>
    <t>290114002634, 290114003317,  doknjižba k tej inventarni številki (Paket 16)</t>
  </si>
  <si>
    <t>Sistem za vnos DNK v celice</t>
  </si>
  <si>
    <t>System for DNA delivery in cells</t>
  </si>
  <si>
    <t>290114003997-sistem za vnos DNK v celice</t>
  </si>
  <si>
    <t>Motoriziran invertni mikroskop Axio Observer Z1</t>
  </si>
  <si>
    <t>Motorised inverted microscope Axko Observer Z1</t>
  </si>
  <si>
    <t>Slikanje živih in fiksiranih celic</t>
  </si>
  <si>
    <t>Imaging live and fixed cell</t>
  </si>
  <si>
    <t>290114004036-mikroskop invertni</t>
  </si>
  <si>
    <t>P3 311</t>
  </si>
  <si>
    <t xml:space="preserve">ION S5 SYSTEM               </t>
  </si>
  <si>
    <t xml:space="preserve">ION S5 SYSTEM         </t>
  </si>
  <si>
    <t>Možnost dostopa do opreme na Inštitutu za patologijo glede na 
dogovor s skrbnikom opreme.</t>
  </si>
  <si>
    <t>Access to the equipment is possible by arrangement with the custodian at the Institute of Pathology UL MF.</t>
  </si>
  <si>
    <t>Sistem nove generacije sekvenciranja (NGS).</t>
  </si>
  <si>
    <t>Določanje nukleotidnega zaporedja visoke zmogljivosti.</t>
  </si>
  <si>
    <t>290213004826-sistem za določanje nuk.zaporedja</t>
  </si>
  <si>
    <t>Sergej Pirkmajer</t>
  </si>
  <si>
    <t>MAGPIX z xPONENT 4.2</t>
  </si>
  <si>
    <t>MAGPIX with xPONENT 4.2</t>
  </si>
  <si>
    <t>Dostop do opreme možen po dogovoru z Laboratorijem za molekularno nevrobiologijo, Inštitut za patološko fiziologijo.</t>
  </si>
  <si>
    <t>Access to the equipment is possible by arrangement with the Laboratory of Molecular Neurobiology, Institute for Pathophysiology</t>
  </si>
  <si>
    <t>Multipleksno merjenje koncentracije specifičnih proteinov v mediju za celične kulture, celičnih homogenatih ali v vzorcih krvi.</t>
  </si>
  <si>
    <t>Multiplex measuring of specific protein concentrations in  cell culture medium, cell homogenates or blood samples.</t>
  </si>
  <si>
    <t>290114004040-čitalec multipleksni</t>
  </si>
  <si>
    <t>Inštitut za patološko fiziologijo in Inštitut za anatomijo</t>
  </si>
  <si>
    <t>Inštitut za farmakologijo</t>
  </si>
  <si>
    <t>Sklop za funkcijsko analizo - funkcijska genomika: Sklop 1</t>
  </si>
  <si>
    <t>Platform for functional analysis - Functional Genomics : 1st Assembly</t>
  </si>
  <si>
    <t xml:space="preserve">Nadgradnja obstoječega sistema Synergy H4 (BioTek Instruments; merjenje absorbance in fluorescence) z moduloma za luminiscenco in fluorescenčno polarizacijo, z enoto za merjenje fluorescence po času in z dvema injektorjema. </t>
  </si>
  <si>
    <t xml:space="preserve">Upgrade of existing Synergy H4 system (BioTek Instruments; absorbance and fluorescence measurements) with modules for luminiscence and fluorescence polarisation, time-resolved fluorescence (TRP) and double injector. </t>
  </si>
  <si>
    <t>3 - Karakterizacija materialov</t>
  </si>
  <si>
    <t>2 - Spektrometrija</t>
  </si>
  <si>
    <t>1- Spektrofotometrija</t>
  </si>
  <si>
    <t>4 - Sistemi za analize</t>
  </si>
  <si>
    <t>P1-0390</t>
  </si>
  <si>
    <t>člani programske skupine, člani IBK, za pedagoško delo na MF, občasno tudi zunanji (raziskovalci iz drugih fakultet UL, podjetja Roche itd.).</t>
  </si>
  <si>
    <t>Sklop za funkcijsko analizo - funkcijska genomika: Sklop 2</t>
  </si>
  <si>
    <t>Platform for functional analysis - Functional Genomics : 2st Assembly</t>
  </si>
  <si>
    <t xml:space="preserve">Tea Lanišnik Rižner </t>
  </si>
  <si>
    <t xml:space="preserve">Sistem MAGPIX </t>
  </si>
  <si>
    <t>Bio-Plex® MAGPIX™ Multiplex Reader</t>
  </si>
  <si>
    <t>Možnost dostopa do opreme  glede na dogovor z vodjo programske skupine prof. Lanišnik Rižner (tea.lanisnik-rizner@mf.uni-lj.si)</t>
  </si>
  <si>
    <t>Oproma omogoča merjenje več analitov (proteinov) v vzorcu z uporabo testov na osnovi magnetnih kroglic.</t>
  </si>
  <si>
    <t>The equipment enables enables simultaneous detection of multiple analytes (proteins) in a single sample using magnetic bead-based assays.</t>
  </si>
  <si>
    <t>glede na potrebe uporabnika / naročnika</t>
  </si>
  <si>
    <t>https://www.mf.uni-lj.si/ibk/raziskovanje/tme/equipment#s, https://www.mf.uni-lj.si/ibk/oprema</t>
  </si>
  <si>
    <t>NA</t>
  </si>
  <si>
    <t>Uporaba v lastne namene ali v okviru sodelovanja z UL</t>
  </si>
  <si>
    <t>Mikroskopska kamera</t>
  </si>
  <si>
    <t>Dostop do opreme možen po dogovoru z Infrastrukturnim centrom BMCB, Inštitut za biologijo celice.</t>
  </si>
  <si>
    <t>Access to the equipment is possible by arrangement with theInfrastructural centre BMCM, Institute of Cell Biology</t>
  </si>
  <si>
    <t>Nadgradnja obstoječega sistema presevne elektronske mikroskopije</t>
  </si>
  <si>
    <t xml:space="preserve">Upgrade of the existing  system of transmission electron microscopy. </t>
  </si>
  <si>
    <t>290102001822-kamera mikros.</t>
  </si>
  <si>
    <t>a) 100€ ( z DDV)  / uro mikroskopije z operaterjem  ( zunanji uporabniki);                      b) 30€ ( z DDV) / uro mikroskopije samostojno (interni uporabniki )                     c) 70,00 € ( z DDV)  / uro mikroskopiranje z operaterjem (zunanji uporabniki)                    d) 20,00€ (zDDV) / uro mikroskopiranje samostojno (interni uporabniki)</t>
  </si>
  <si>
    <t>P3-0108</t>
  </si>
  <si>
    <t>člani programske skupine in zunanji uporabniki</t>
  </si>
  <si>
    <t xml:space="preserve">  Uroš Tkalec</t>
  </si>
  <si>
    <t>11088, 26467</t>
  </si>
  <si>
    <t>Sistem za pripravo in vizualizacijo kapljične mikrofluidike</t>
  </si>
  <si>
    <t>System for preparation and visualization of droplet microfluidics</t>
  </si>
  <si>
    <t>Po individualnem dogovoru. Za dostop do opreme prosim pošljite elektronsko pošto na uros.tkalec@mf.uni-lj.si s kratkim opisom predvidenega dela in okvirnim časovnim planom.</t>
  </si>
  <si>
    <t>Use of equipment upon individual agreement. In order to access the equipment please write an email to uros.tkalec@mf.uni-lj.si with a brief description of the work planned and the approximate time needed to complete it.</t>
  </si>
  <si>
    <t>Sistem za pripravo in vizualizacijo kapljične mikrofluidike je sestavljen iz naprave za obdelavo steklenih kapilar in hitre kamere. Oprema omogoča avtomatizirano izdelavo komponent za mikrofluidične čipe, ki jih lahko uporabljamo na tvorjenje različnih vrst kapljic in emulzij.</t>
  </si>
  <si>
    <t xml:space="preserve">System for the preparation and visualization of droplet microfluidics consists of micropipette puller and high speed camera. The equipment enables automated production of glass components for microfluidic chips which can be used for generation of various droplets and emulsions. </t>
  </si>
  <si>
    <t>290105001736-sistem za obdelavo st.kapilar, 290105001737,kamera hitra</t>
  </si>
  <si>
    <t>4.03 Gibanje</t>
  </si>
  <si>
    <t>4.03.01 Visokohitrostni video</t>
  </si>
  <si>
    <t xml:space="preserve">Sistem za spremljanje energijskega metabolizma živih celic  </t>
  </si>
  <si>
    <t>System for analysis of energy metabolisms of  cells</t>
  </si>
  <si>
    <t>Dostop do opreme možen na Inštitutu za farmakologijo in ekseprimentalno toksikologijo po dogovoru s skrbnikom opreme (bojan.bozic@mf.uni-lj.si; mojca.pavlin@mf.uni-lj.si)</t>
  </si>
  <si>
    <t>After prior agreement with the curator of eqiupment (bojan.bozic@mf.uni-lj.si; mojca.pavlin@mf.uni-lj.si) at the Institute of Pharmacology and Experimental Toxicology</t>
  </si>
  <si>
    <t xml:space="preserve">Napravo SeaHorse XFe24 analizator omogoča spremljanje energijskega metabolizma živih celic, meri spremembe porabe kisika in stopnjo glikolize (preko meritve pH) živih celic in vitro, ter manjših vzorcev tkiv. V realnem času spremlja bazalni energijski metabolizem ter hkrati omogoča meritve sprememb po predhodnem tretiranju celic z učinkovinami ali odziva pri sprotnem dodajanju različnih učinkovin, </t>
  </si>
  <si>
    <t>SeaHorse XFe24 analyser enables measurement of cell energy metabolism of live cells by measuring oxigen consuption and rate of glycolisis of live cells in vitro or  in small tissue samples. It enable emasurments in real time of basal eenrgy metabolism or changes in metabolism after treatment by different compounds.</t>
  </si>
  <si>
    <t>290105001741-analizator celičnih metabolatov</t>
  </si>
  <si>
    <t xml:space="preserve"> 120€ ( z DDV)  / uro uporabe naprave Seahorse analyser z operaterjem  ( zunanji uporabniki);                      b) 60€ ( z DDV) / uro uporabe z operaterjem    člani UL ) , c) člani konzorcija-interni uporabniki 0 EUR                    </t>
  </si>
  <si>
    <t>Material po porabi</t>
  </si>
  <si>
    <t xml:space="preserve"> 100€ ( z DDV)  / uro uporabe naprave Seahorse analyser z operaterjem  ( zunanji uporabniki);                      b) 50€ ( z DDV) / uro uporabe z operaterjem    člani UL ) , c) člani konzorcija-interni uporabniki 0 EUR                    </t>
  </si>
  <si>
    <t>člani konzorcija za nakup opreme:  program-P1-0055 Inštitut za biofiziko, P3-0067 Inštitut za farmakologijo in eksperimentalno toksikologija  člani programa P3-0043 -  (Laboratorij za molekularno nevrobiologij o in Inšititut za anatomijo), IJS-  P1-0207</t>
  </si>
  <si>
    <t>Aljoša Bavec</t>
  </si>
  <si>
    <t>Sklop opreme za analizo biomarkerjev in molekularnih interakcij: 1. del. Inštrument Monolith NT115 za detekcijo molekulskih interakcij</t>
  </si>
  <si>
    <t xml:space="preserve">138.043,00 </t>
  </si>
  <si>
    <t>Možnost dostopa do opreme na Inštitutu za biokemijo glede na 
dogovor s skrbnikom opreme (aljosa.bavec@mf.uni-lj.si).</t>
  </si>
  <si>
    <t>Access to the equipment is possible by arrangement with the custodian at the Institute of Biochemistry UL MF   (aljosa.bavec@mf.uni-lj.si).</t>
  </si>
  <si>
    <t>Inštrument za detekcijo molekulskih interakcij na principu termofereze</t>
  </si>
  <si>
    <t>290111003508-instr. Za detekcijo molek.interakcij</t>
  </si>
  <si>
    <t>Metka Lenassi</t>
  </si>
  <si>
    <t>Sklop opreme za analizo biomarkerjev in molekularnih interakcij, 2. del: Inštrument  NanoSight NS300 z enoto za avtomatizirano merjenje nanodelcev</t>
  </si>
  <si>
    <t xml:space="preserve">Instrument NanoSight NS300 connected to the autosampler </t>
  </si>
  <si>
    <t xml:space="preserve">83.498,00 </t>
  </si>
  <si>
    <t>Možnost dostopa do opreme na Inštitutu za biokemijo in molekularno genetiko glede na 
dogovor s skrbnikom opreme (metka.lenassi@mf.uni-lj.si).</t>
  </si>
  <si>
    <t>Access to the equipment is possible by arrangement with the custodian at the Institute of Biochemistry and Molecular Genetics UL MF  (metka.lenassi@mf.uni-lj.si).</t>
  </si>
  <si>
    <t>Inštrument za merjenje velikosti in koncentracije nanodelcev</t>
  </si>
  <si>
    <t>To determine the size and concentration of nanoparticles</t>
  </si>
  <si>
    <t>290111003514-sistem za analizo biomarkerjev</t>
  </si>
  <si>
    <t xml:space="preserve">Cena brez ddv: za RO 6,93 EUR/uro; tržna cena 10,14 EUR/uro </t>
  </si>
  <si>
    <t>10 EUR/uro za strokovnega sodelavca; 13 EUR/uro za doktorja znanosti</t>
  </si>
  <si>
    <t>Cena za RO: za strokovnega sodelavca: 16,93 eur/uro; za doktorja znanosti: 19,93 eur/uro; Tržna cena (uporabnike izven mreže ARRS): za strokovnega sodelavca: 20,144 eur/uro; za doktorja znanosti: 23,144 eur/uro</t>
  </si>
  <si>
    <t>4 Sistemi za analize</t>
  </si>
  <si>
    <t>J3-3068</t>
  </si>
  <si>
    <t>J3-50117</t>
  </si>
  <si>
    <t>J3-50113</t>
  </si>
  <si>
    <t>Transkranialna magnetna stimulacija za neinvazivno stimulacijo možganeske skorje poskusnih živali</t>
  </si>
  <si>
    <t>System for transcranial magnetic stimulation of cerebral cortex in rats</t>
  </si>
  <si>
    <t>Po dogovoru s skrbnikom in vodjo programa P3-0171. Za dostop do naprave je pogoj opravljen tečaj za delo z laboratorijskimi živalmi.</t>
  </si>
  <si>
    <t>Prior agreement with the curator and principal investigator of the program. Potential users should have completed the Course for work with laboratory animals.</t>
  </si>
  <si>
    <t>Sistem MagVenture za transkranialno magnetno stimulacijo in sondo za stimulacijo možganske skorje pri podganah</t>
  </si>
  <si>
    <t>MagVenture system for transcranial magnetic stimulation and a cooled rat coil</t>
  </si>
  <si>
    <t>290114004170-simulator repet.transkanalni</t>
  </si>
  <si>
    <t>Raziskovalna oprema je na voljo le po dnevih, saj postopki običajno trajajo več kot 6 ur na poskus.   Stroški dela so lahko ocenjeni z obsegom ur, še raje pa v obliki vsebinskega sodelovanja. Po dosedanji praksi je za sklop raziskav polno sodeloval po  en raziskovalec in en tehnik .</t>
  </si>
  <si>
    <t xml:space="preserve">Oprema je amortizirana, se še vedno občasno uporablja. Na voljo  po predhodnem dogovoru in izpolnitvi kadrovskih pogojev.                </t>
  </si>
  <si>
    <t>5, 60</t>
  </si>
  <si>
    <t>Nadgradnja konfokalnega mikroskopa na Zeiss LSM 800 KMAT</t>
  </si>
  <si>
    <t>Upgrade of confocal microscope to Zeiss LSM 800 KMAT</t>
  </si>
  <si>
    <t>290114002634-mikroskop konf. (doknj k inv.št)</t>
  </si>
  <si>
    <t>P3-0449</t>
  </si>
  <si>
    <t>Tea Lanišnik Rižner</t>
  </si>
  <si>
    <t>HPLC omogoča ločevanje 
komponent z nizko molekulsko 
maso na koloni z ustreznim 
nosilcem s pomočjo topila 
(mobilne faze), ki pod visokim 
pritiskom potuje skozi kolono.  
Omogoča tudi analizo radioaktivno 
označenih vzorcev. Sklopljen z masnim spectrometerom Sciex 3500</t>
  </si>
  <si>
    <t>HPLC is used for separation 
of low molecular weight 
molecules  in tandem with mass spectrometer Sciex 3500</t>
  </si>
  <si>
    <t>Sklop opreme za analizo biomarkerjev in molekularnih interakcij, 3. del: Inštrument  Quantstudio 7 za kvantitativno analizo nukleinskih kislin v realnem času</t>
  </si>
  <si>
    <t>Instrument Quantstudio7 for the quantitative analysis of nucleic acids</t>
  </si>
  <si>
    <t xml:space="preserve">79.300,00 </t>
  </si>
  <si>
    <t>Možnost dostopa do opreme na Inštitutu za biokemijo in molekularno genetiko glede na 
dogovor s skrbnikom opreme (vita.dolzan@mf.uni-lj.si).</t>
  </si>
  <si>
    <t>Access to the equipment is possible by arrangement with the custodian at the Institute of Biochemistry and Molecular Genetics UL MF  (vita.dolzan@mf.uni-lj.si).</t>
  </si>
  <si>
    <t xml:space="preserve"> Inštrument za kvantitativno analizo nukleinskih kislin v realnem času</t>
  </si>
  <si>
    <t>Instrument for kvantitative real time PCR</t>
  </si>
  <si>
    <t>glede na potrebe postopka uporabnika / naročnika oziroma 32 Eur brez DDV/uporabo</t>
  </si>
  <si>
    <t xml:space="preserve">P1-0170, L-2622 </t>
  </si>
  <si>
    <t>V.Dolžan; člani programske skupine</t>
  </si>
  <si>
    <t xml:space="preserve">J3-2527 </t>
  </si>
  <si>
    <t>Člani P1-0170 in OI</t>
  </si>
  <si>
    <t>Člani P1-0170 in UKC Lj</t>
  </si>
  <si>
    <t>Kvantitativna metabolomika:  nadgradnja sistema za tekočinsko kromatografijo</t>
  </si>
  <si>
    <t>Quantitative metabolomics: upgrade of the liquid chromatography system</t>
  </si>
  <si>
    <t>Možnost dostopa do opreme  glede na dogovor z vodstvom in zaposlenimi na  CFGBC ali preko elektronske pošte: CFGBC @mf.uni-lj.si</t>
  </si>
  <si>
    <t>Access to the equipment is possible by agreement with management and workers CFGBC or by reservation on CFGBC @mf.uni-lj.si</t>
  </si>
  <si>
    <t>Masni spektrometer SCIEX TripleQuad3500, generator dušika Genius 1024</t>
  </si>
  <si>
    <t>Mass spectrometer SCIEX TripleQuad3500, nitrogen generator Genius 1024</t>
  </si>
  <si>
    <t>290111005841-spektrofotometer masnos.</t>
  </si>
  <si>
    <t>člani Konzorcija in člani programske skupine</t>
  </si>
  <si>
    <t>Sistem za sekvenciranje po Sangerju in izvajanje fragmentnih analiz s pomočjo kapilarne elektroforeze.</t>
  </si>
  <si>
    <t>System for Sanger sequencing and fragment analysis by capillary electrophoresis</t>
  </si>
  <si>
    <t>Instrument za določanje nukleotidnega zaporedja po Sangerju in opravljanje fragmentne analize s pomočjo kapilarne elektroforeze.</t>
  </si>
  <si>
    <t xml:space="preserve">Instrument for nucleic acids Sanger sequencing and fragment analysis by capillary electrophoresis. </t>
  </si>
  <si>
    <t>290213005213-aparat za sekveniranje</t>
  </si>
  <si>
    <t>60,00 €/uro</t>
  </si>
  <si>
    <t>https://www.mf.uni-lj.si/raziskovanje</t>
  </si>
  <si>
    <t>Sklop opreme za pripravo bioloških vzorcev na analize biomarkerjev: Elektronska 96-kanalna pipeta z nosilcem mikroploščic</t>
  </si>
  <si>
    <t>VIAFLO 384Handheld Electronic 96 Channel Pipette</t>
  </si>
  <si>
    <t>Elektronska 96-kanalna pipeta za pripravo bioloških vzorcev</t>
  </si>
  <si>
    <t>Elektronska 96-kanalna pipeta za pripravo bioloških vzorcev, Ultracentrifuga</t>
  </si>
  <si>
    <t>290111005771, 290111005422</t>
  </si>
  <si>
    <t>glede na potrebe postopka uporabnika / naročnika oziroma 12 Eur brez DDV/uporabo</t>
  </si>
  <si>
    <t>5.876,39 in 19.452,65</t>
  </si>
  <si>
    <t>93,31 in 91,65</t>
  </si>
  <si>
    <t>L3-8203</t>
  </si>
  <si>
    <t>Sklop opreme za analize celic v realnem času</t>
  </si>
  <si>
    <t>A set of equipment for real-time cell analysis</t>
  </si>
  <si>
    <t>Fazno kontrastni mikroskop InCellis (Bertin)</t>
  </si>
  <si>
    <t>Phase Contrast Microscope In Cellis (Bertin)</t>
  </si>
  <si>
    <t>290111005297-mikroskop celični</t>
  </si>
  <si>
    <t>Uroš Tkalec</t>
  </si>
  <si>
    <t>Polarizacijski optični mikroskop z dodatki</t>
  </si>
  <si>
    <t>Polarized light microscope with accessories</t>
  </si>
  <si>
    <t xml:space="preserve">Polarizacijski optični mikroskop z dodatki omogoča vizualizacijo prosojnih in dvolomnih vzorcev v polarizirani vidni svetlobi. Uporablja se lahko diaskopski in episkopski način osvetljevanja, kar je pripravno tudi za opazovanje tankih slojev tekočin na mikrostrukturiranih neprosojnih podlagah. Mikroskop omogoča povečave od 20x do 500x. </t>
  </si>
  <si>
    <t>The polarizing optical microscope with accessories enables the visualization of translucent and birefringent patterns in polarized visible light. Diascopic and episcopic illumination can be used, which is suitable for observing thin layers of liquids on microstructured opaque substrates. The microscope allows magnifications from 20x to 500x.</t>
  </si>
  <si>
    <t>290105001753-mikroskop lab.</t>
  </si>
  <si>
    <t>Sistem za multikanalno fluoresčenčno označevanje ter detekcijo in analizo proteinov in DNA</t>
  </si>
  <si>
    <t>System for multichannel fluorescent labelling,  detection and analysis of proteins and DNA</t>
  </si>
  <si>
    <t>290114006234-mikroskop stereo, 290114004314-aparat PCR, 290114004315-centrifuga</t>
  </si>
  <si>
    <t>821,74, 5.069,12 in 1.615,71</t>
  </si>
  <si>
    <t>83,32, 80,00 in 81,66</t>
  </si>
  <si>
    <t>Sistem za spremljanje PCR v realnem času ter detekcijo nukleotidnih sprememb z analizo talilne krivulje pri visoki ločljivosti</t>
  </si>
  <si>
    <t>Real-time PCR system with high resolution analysis.</t>
  </si>
  <si>
    <t>Instrument za spremljanje PCR reakcije v realnem času z analizo talilne krivulje pri visoki ločljivosti.</t>
  </si>
  <si>
    <t>Instrument for detection of PCR reaction in real-time with possibility of high resolution melt analysis.</t>
  </si>
  <si>
    <t>290213005500-aparat PCR</t>
  </si>
  <si>
    <t>Branimir Leskošek</t>
  </si>
  <si>
    <t>Zagonska računalniška gruča in diskovno polje za Arhiv raziskovalnih podatkov UL MF (ARM)</t>
  </si>
  <si>
    <t>Starting HPC and storage cluster for Archive of research data of Faculty of Medicine (ARM)</t>
  </si>
  <si>
    <t>Po individualnem dogovoru. Za dostop do opreme prosim izpolnite informativno prijavo projekta na https://elixir-slovenia.org/sl/naroci-storitev/. Po oddaji vas bomo kontaktiral za podrobnosti dostopa.</t>
  </si>
  <si>
    <t>Use of equipment upon individual agreement. For access please submit the informative order form at https://elixir-slovenia.org/order-a-service/. After submission you will be contacted for access details.</t>
  </si>
  <si>
    <t>Namen začetne računalniške gruče je dostop do procesorske moči za vse raziskovalce s področja ved o življenju za razvoj in testiranje bioinformatskih algoritmov in analiz ter omogočanje varnega dolgotrajnega arhiva raziskovalnih podatkov za vse raziskovalce/oddelke, ki upravljanja s podatki še nimajo urejenega (v obsegu, kot ga gruča omogoča).</t>
  </si>
  <si>
    <t>Aim of starting computer cluster is to enable access to compute power for all researchers from life science area for development and testing bioinformatical algorithms and analyses and to enable access to sustainable long term archive for all researchers/departments that doesn't have data management in place (in the amount that cluster allows).</t>
  </si>
  <si>
    <t>290135001539, 290135001897-strežnika</t>
  </si>
  <si>
    <t>2.207,67 in 2.207,68</t>
  </si>
  <si>
    <t>https://elixir-slovenia.org/sl/dry-lab-slo/</t>
  </si>
  <si>
    <t>1, 2, 5</t>
  </si>
  <si>
    <t>14, 23, 25, 57,59</t>
  </si>
  <si>
    <t>raziskovalni projekti MF oz. partnerjev ELIXIR-SI</t>
  </si>
  <si>
    <t>Fusion FX, Vilber, sistem za slikanje in analizo gelov in blotov</t>
  </si>
  <si>
    <t xml:space="preserve">Fusion FX, Vilber, documentation system for gels and blots </t>
  </si>
  <si>
    <t>Sistem za visokoločljivostno detekcijo, dokumentiranje in analizo kemiluminiscenčnih, UV in fluorescenčnih signalov na gelih ali blotih (odtis western).</t>
  </si>
  <si>
    <t>System for high resolution detection and documentation of chemiluminescence, UV and fluorescence signals from gels and Western blot images.</t>
  </si>
  <si>
    <t>290114006179-aparat za slikanje gelov in membran</t>
  </si>
  <si>
    <t>potrebno dodati na stran MF raziskovalna oprema</t>
  </si>
  <si>
    <t>P3-310</t>
  </si>
  <si>
    <t>Inštitut za patološko fiziologijo</t>
  </si>
  <si>
    <t>BD FACS Aria II-pretočni citometer za ločevanje celic</t>
  </si>
  <si>
    <t>BD FACS Aria II cell sorter</t>
  </si>
  <si>
    <t>Možnost dostopa do opreme na Inštitutu za mikrobiologijo in imunologijo glede na dogovor s skrbnikom opreme (andreja-natasa.kopitar@mf.uni-lj.si)</t>
  </si>
  <si>
    <t>Access to the equipment is possible by arrangement with the custodian at the Institute for microbiology and immunology UL MF(andreja-natasa.kopitar@mf.uni-lj.si)</t>
  </si>
  <si>
    <t xml:space="preserve">Pretočni citometer za ločevanje celic BD FACS Aria III. 15 parametersko zaznavanje imunofluorescenčno označenih celic in njihovo razvrščanje za nadalnje genske in funkcijske teste. </t>
  </si>
  <si>
    <t xml:space="preserve">BD FACSAria II cell sorter has 3 laser wavelength-633 nm, 488 nm and 405nm and can measure up to 15 colors simultaneously and sort 4 cell population at once.  </t>
  </si>
  <si>
    <t>290312024418-citometer pretočni</t>
  </si>
  <si>
    <t xml:space="preserve"> 100€ ( z DDV)  / uro uporabe naprave BD Aria III z operaterjem  ( zunanji uporabniki); 90€ ( z DDV) / uro uporabe z operaterjem  člani UL )</t>
  </si>
  <si>
    <t xml:space="preserve">http://www.imi.si/raziskovalna-dejavnost/raziskovalna-oprema </t>
  </si>
  <si>
    <t>4-sistem za analizo</t>
  </si>
  <si>
    <t>izučeni uporabnik 105€/uro, neziučeni uporabnik 115€/uro</t>
  </si>
  <si>
    <t>Irena Zupanic Pajnič</t>
  </si>
  <si>
    <t xml:space="preserve">EZ1 Advanced XL </t>
  </si>
  <si>
    <t>EZ 1 Advanced / Qiagen</t>
  </si>
  <si>
    <t>Dostopna v LMG / ISM; Možno je analizirati le vzorce DNA pridobljene iz starodavnih bioloških materialov zaradi preprečevanje kontaminacije</t>
  </si>
  <si>
    <t>Equipment is situated at the Laboratory for Molecular Genetics; Institute of Forensic Medicine: It is possible to use the equipment for analysis of ancient biological material because of the contamination prevention.</t>
  </si>
  <si>
    <t>Uporablja se za izolacijo in purifikacijo nukleinskih kislin pri vzorcih z  nizko vsebnostjo DNK (kosti)</t>
  </si>
  <si>
    <t>It is used for DNA purification for samples that contain low levels of DNA (bones)</t>
  </si>
  <si>
    <t>290409003240-aparat za avtom. izolacijo DNK</t>
  </si>
  <si>
    <t>Souporaba možna le za analizo arheoloških vzorcev. Cena po dogovoru z morebitnim uporabnikom.</t>
  </si>
  <si>
    <t>Stroški materiala in storitev za vzdrževanje opeme so določeni glede na vsakoletne pogodbe  z dobavitelji / serviserji  (redni letni servisi) in so odvisni tudi od števila urgentnih (predhodno nenapovedanih) intrervencij na aparaturi.</t>
  </si>
  <si>
    <t xml:space="preserve">Stroški so določeni s številom uporabljenih kartuš . </t>
  </si>
  <si>
    <t>potrebno dodati na stran IMI MF UL raziskovalna oprema (http://www.imi.si/raziskovalna-dejavnost/raziskovalna-oprema</t>
  </si>
  <si>
    <t>QuantStudio QS5 Real Time PCR System</t>
  </si>
  <si>
    <t>QuantStudio QS5 Real Time PCR System / Appllied Biosystem</t>
  </si>
  <si>
    <t>Dostopna v LMG / ISM</t>
  </si>
  <si>
    <t>Equipment is situated at the Laboratory for Molecular Genetics; Institute of Forensic Medicine</t>
  </si>
  <si>
    <t>Uporablja se za določanje količine in  kvalitete DNK v izolatu</t>
  </si>
  <si>
    <t>It  provides  the information regarding DNA quantity and quality of a given sample</t>
  </si>
  <si>
    <t>290409003239-aparat za kvant.DNA</t>
  </si>
  <si>
    <t>50,00 Eur / h   ( z DDV)</t>
  </si>
  <si>
    <t>Stroški materiala in storitev za vzdrževanje opeme so določeni glede na vsakoletne pogodbe  z dobavitelji / serviserji in so odvisni tudi od števila urgentnih / (predhodno nenapovedanih) intrervencij na aparaturi.</t>
  </si>
  <si>
    <t>Glede na  dogovor z uporabnikom</t>
  </si>
  <si>
    <t>Konfokalna nadgradnja za optično pinceto</t>
  </si>
  <si>
    <t>Confocal module for optical tweezers</t>
  </si>
  <si>
    <t>Po individualnem dogovoru. Za dostop do opreme prosim pošljite elektronsko pošto na jure.derganc@mf.uni-lj.si s kratkim opisom predvidenega dela in okvirnim časovnim planom.</t>
  </si>
  <si>
    <t>Use of equipment upon individual agreement. In order to access the equipment please write an email to jure.derganc@mf.uni-lj.si with a brief description of the work planned and the approximate time needed to complete it.</t>
  </si>
  <si>
    <t>Nadgradnja omogoča hkratno uporabo konfokalne mikroskopije in optične pincete</t>
  </si>
  <si>
    <t>The system for simultaneous use of optical tweezers and confocal microscopy</t>
  </si>
  <si>
    <t xml:space="preserve">290105002036-nastavek za kon. za pros. slikanje </t>
  </si>
  <si>
    <t>Sklop opreme za analize celic v realnem času Actiwatch Spectrum PRO System</t>
  </si>
  <si>
    <t>naprave za spremljanje dnevno-nočne aktivnosti pri človeku,  Actiwatch Spectrum PRO System</t>
  </si>
  <si>
    <t>Actiwatch Spectrum PRO System</t>
  </si>
  <si>
    <t>290111003724-290111003727-aparat za spremljanje akt. In spanja</t>
  </si>
  <si>
    <t>projekti in program v okviru prog.skupine         P1-0390;                             partnerske inštitucije Konzorcija za bio-čipe ( http://cfgbc.mf.uni-lj.si/)</t>
  </si>
  <si>
    <t>Sklop opreme za analize celic v realnem času  Esco LVG-3AG-F8 in PCR-3A1</t>
  </si>
  <si>
    <t>Laminarija za pripravo vzorcev</t>
  </si>
  <si>
    <t>Laminarium for preparing the samples</t>
  </si>
  <si>
    <t>290111005892, 290111005808</t>
  </si>
  <si>
    <t>953,21 in 1.029,88</t>
  </si>
  <si>
    <t>Sklop opreme za analize celic v realnem času oprema Eppendorf</t>
  </si>
  <si>
    <t>Nadgradnja aparata, pipetirnega robota EpMotion 5075t</t>
  </si>
  <si>
    <t>Upgrade the EpMotion 5075t system, pipeting robot</t>
  </si>
  <si>
    <t>Sklop opreme za analize celic v realnem času Centrifuga Eppendorf</t>
  </si>
  <si>
    <t xml:space="preserve">hlajena centrifuga 5910 R Eppendorf </t>
  </si>
  <si>
    <t>refrigerated centrifuge 5910 R Eppendorf</t>
  </si>
  <si>
    <t>Sklop opreme za analize celic v realnem času Synergy Neo2</t>
  </si>
  <si>
    <t>Luminometer za merjenje luminescence v realnem času</t>
  </si>
  <si>
    <t>Luminometer for measuring real-time luminescence</t>
  </si>
  <si>
    <t>290111005810-luminometer</t>
  </si>
  <si>
    <t>Sklop opreme za funkcijske analize genoma</t>
  </si>
  <si>
    <t>A set of equipment for functional genome analysis</t>
  </si>
  <si>
    <t>Možnost dostopa do opreme  glede na dogovor z vodstvom in zaposlenimi na  MCMB</t>
  </si>
  <si>
    <t>Access to the equipment is possible by agreement with management and workers MCMB</t>
  </si>
  <si>
    <t>Sonikator za npr. razbijanje celic, fragmentacijo kromatina.</t>
  </si>
  <si>
    <t>sonicator for e.g. cell lysis, chromatine fragmentation.</t>
  </si>
  <si>
    <t>290111005291-sonikator</t>
  </si>
  <si>
    <t>projekti in program v okviru prog.skupine         P1-0390</t>
  </si>
  <si>
    <t>nadgradnja Affymetrix sistema</t>
  </si>
  <si>
    <t>upgrade of the Affymetrix system</t>
  </si>
  <si>
    <t>290111002375-sistem za pripravo in analizo biočipov</t>
  </si>
  <si>
    <t>Rok Romih</t>
  </si>
  <si>
    <t>Po dogovoru z vodstvom Centra za elektronsko mikroskopija na IBC ali preko elektronske pošte: rok.romih@mf.uni-lj.si</t>
  </si>
  <si>
    <t>By agreement with management of Center for electron microscopy or by e-mail: rok.romih@mf.uni-lj.si</t>
  </si>
  <si>
    <t>Kriokomora na ultramikrotomu za rezanje ultratankih rezin pri kriogenih temperaturah</t>
  </si>
  <si>
    <t>Leica EM FC7 low temperature sectioning system for Leica EM UC7</t>
  </si>
  <si>
    <t>290102002597-kriokomora</t>
  </si>
  <si>
    <t>https://www.mf.uni-lj.si/ibc/predstavitev</t>
  </si>
  <si>
    <t>glede na izvajalca</t>
  </si>
  <si>
    <t>projekti in program v okviru prog.skupine P3-0108</t>
  </si>
  <si>
    <t>Možnost dostopa do opreme na Inštitutu za biokemijo in molekularno genetiko  po dogovoru z Laboratorijem za translacijsko medicinsko biokemijo (inge.sotlar@mf.uni-lj.si).</t>
  </si>
  <si>
    <t>Access to the equipment is possible by arrangement with the Laboratory for Translational Medical Biochemistry at the Institute of Biochemistry and Molecular Genetics UL MF  (inge.sotlar@mf.uni-lj.si).</t>
  </si>
  <si>
    <t xml:space="preserve">Hlajena centrifuga 5910 Ri Eppendforf </t>
  </si>
  <si>
    <t>Refrigerated centrifuge 5910 Ri Eppendorf</t>
  </si>
  <si>
    <t>290111005861-centrifuga hlajena</t>
  </si>
  <si>
    <t xml:space="preserve">člani programske skupine, člani IBKMG, občasno tudi zunanji raziskovalci </t>
  </si>
  <si>
    <t>Možnost dostopa na Inštitutu za biokemijo in molekularno genetiko glede na dogovor z vodstvom in odgovornimi osebami ali preko rezervacije na spletnem koledarju iBright</t>
  </si>
  <si>
    <t>Access to the Institute of biochemistry and molecular genetics upon agreement with management and responsible people for the machine, or through reservation on the online calendar</t>
  </si>
  <si>
    <t>iBright; Naprava za slikanje gelov nukleinskih kislin in membran prenosa western</t>
  </si>
  <si>
    <t>Aparature for imaging nucleic acid gels and immuno (western) blotting membranes</t>
  </si>
  <si>
    <t>290111005378-aparat za slikanje gelov</t>
  </si>
  <si>
    <t>Oprema :: UL Medicinska fakulteta (uni-lj.si)</t>
  </si>
  <si>
    <t>projekti in programi v okviru Inštituta za biokemijo in molekularno genetiko, Inštituta za biologijo celice</t>
  </si>
  <si>
    <t>Globoko zamrzovalna omara - 80 st.C; deep freezer</t>
  </si>
  <si>
    <t>Deep freezer - 80 st.C</t>
  </si>
  <si>
    <t>290111005267-omara zamrzovalna</t>
  </si>
  <si>
    <t>Tatjana Avšič-Županc</t>
  </si>
  <si>
    <t>QIAcuity Four - naprava za kamrično digitalno reakcijo s polimerazo</t>
  </si>
  <si>
    <t>QIAcuity Four - chamber-based digital PCR instrument</t>
  </si>
  <si>
    <t>Možnost dostopa do opreme na Inštitutu za mikrobiologijo in imunologijo UL MF glede na dogovor s skrbnikom opreme.</t>
  </si>
  <si>
    <t>Access to the equipment is possible by arrangement with the custodian at the Institute of Microbiology and Immunology UL MF.</t>
  </si>
  <si>
    <t>Popolnoma integriran digitalni PCR aparat za absolutno kvantifikacijo tarčnih nukleinskih kislin, ki zazna do 5 fluorescentnih barvil.</t>
  </si>
  <si>
    <t>Fully integrated digital PCR instrument for absolute quantification of nucleic acid targets detecting up to 5 fluorescent dyes.</t>
  </si>
  <si>
    <t>290312022922-aparat PCR</t>
  </si>
  <si>
    <t>potrebno dodati na stran IMI MF UL raziskovalna oprema (http://www.imi.si/raziskovalna-dejavnost/raziskovalna-oprema)</t>
  </si>
  <si>
    <t>Igor Kopač</t>
  </si>
  <si>
    <t>CAD-CAM za digitalizacijo v zobozdravstvu "CC Universe 589"</t>
  </si>
  <si>
    <t>CAD CAM equipment for use in dentistry CC Universe 589</t>
  </si>
  <si>
    <t>Možnost dostopa do opreme na Katedri za somatološko protetiko MF glede na dogovor s skrbnikom opreme.</t>
  </si>
  <si>
    <t xml:space="preserve">Access to the equipment is possible by arrangement with the custodian at the Prosthodontic department of MF. </t>
  </si>
  <si>
    <t>Računalniško vodena rezkalna enota za izdelavo različnih protetičnih restavracij.</t>
  </si>
  <si>
    <t>Computer assisted milling machine for use in dentistry</t>
  </si>
  <si>
    <t>290126003342-sistem CAD CAM</t>
  </si>
  <si>
    <t>še ni v uporabi</t>
  </si>
  <si>
    <t>L2-1831</t>
  </si>
  <si>
    <t>Katedra za sto,matološko protetiko</t>
  </si>
  <si>
    <t>Sistem za slikovno zajemanje presnovnih procesov v celicah</t>
  </si>
  <si>
    <t>System for rapid metabolic imaging of single cells</t>
  </si>
  <si>
    <t>Sistem za slikovno zajemanje presnovnih procesov v celicah temelji na meritvah fluorescence in je namenjen študiju presnovnih procesov v posamrznih celicah. Sistem omogoča meritve FRET.</t>
  </si>
  <si>
    <t>System for rapid metabolic imaging of single cells is based on fluorescence measurements and is intended for the study of metabolic processes in cells. The system enables FRET.</t>
  </si>
  <si>
    <t>290114004534-mikroskop kon. (doknj k inv.št)</t>
  </si>
  <si>
    <t>P3-0293</t>
  </si>
  <si>
    <t>Večnamenski brezžični 64 kanalni EEG/fNIRS sistem</t>
  </si>
  <si>
    <t>Flexible, wireless 64-channel EEG/fNIRS system</t>
  </si>
  <si>
    <t>Dostopnost po dogovoru (MF IFET in UKC - Stomatološke klinike). Kontaktni e-mail je stoma.ifet.nevro@gmail.com</t>
  </si>
  <si>
    <t>For the use of the equipment contact (MF IFET and the Departmento of Stomatology of the UMC LJ) via the email; stoma.ifet.nevro@gmail.com</t>
  </si>
  <si>
    <t>Naparava za kombinirano ali ločeno zajemanje električnih signalov nevronov v humane možganskem korteksu in spremljanja deoksigeniranega in oksigeniranega hemoglobina  v korteksu.</t>
  </si>
  <si>
    <t>The measurment of electrical signals of neuronal activity in the human cortex and of the levels of deoxygenated and oxygenated hemoglobin.</t>
  </si>
  <si>
    <t>290104002192-aparat za snemanje EEG</t>
  </si>
  <si>
    <t>Odvisno od potrebe uporabnika, materialni stroški so 5-10 € na meritev. Ocena 20 € za uro dela.</t>
  </si>
  <si>
    <t>~10e</t>
  </si>
  <si>
    <t>7e</t>
  </si>
  <si>
    <t>~20e</t>
  </si>
  <si>
    <t>20e</t>
  </si>
  <si>
    <t>Sklop opreme za pripravo bioloških vzorcev na analize biomarkerjev: Preparativna ultracentrifuga za večje volumne</t>
  </si>
  <si>
    <t xml:space="preserve">Ultracentrifuge Optima XPN 80 </t>
  </si>
  <si>
    <t>Preparativna ultracentrifuga za večje volumne (doseže hitrosti do 800.000 xg) omogoča ločevanje in izolacijo (nano)delcev biološkega izvora iz razredčenih tekočin.</t>
  </si>
  <si>
    <t xml:space="preserve">Ultracentrifuge Optima XPN 80 enables separation and isolation of (nano)particles from diluted fluids </t>
  </si>
  <si>
    <t>290111005422-ultracentrifuga</t>
  </si>
  <si>
    <t>854 EUR za redni letni servis + izredni stroški</t>
  </si>
  <si>
    <t>17 Raziskovalna oprema za klinične raziskave</t>
  </si>
  <si>
    <t xml:space="preserve"> P1-0390</t>
  </si>
  <si>
    <t>Scintilacijski analizator PerkinElmer MicroBeta2</t>
  </si>
  <si>
    <t>Scintilation analysator PerkinElmer MicroBeta2</t>
  </si>
  <si>
    <t xml:space="preserve">Scintilacijski analizator omogoča merjenje radioaktivnih vzorcev v mikroploščah, epruvetah ali filtrov papirjih. Omogoča: merjenje β- in γ-sevanja s tekočinsko scintilacijo ali brez nje; Omogoča merjenje vzorcev, označenih s ³H, ¹⁴C, ³²P, ³³P, ³⁵S, ⁵¹Cr, ¹²⁵I. 
Možnost branja mikroplošč (96-, 384- in 24-jamčnih); top- &amp; bottom counting;
možnost merjeInja luminescence, poleg radioaktivnega sevanja. </t>
  </si>
  <si>
    <t>The scintillation analyzer enables the measurement of radioactive samples in microplates, tubes, or filter papers. It allows: measurement of β- and γ-radiation with or without liquid scintillation; measurement of samples labeled with ³H, ¹⁴C, ³²P, ³³P, ³⁵S, ⁵¹Cr, ¹²⁵I.
It supports reading of microplates (96-, 384-, and 24-well); top- &amp; bottom counting;
the ability to measure luminescence in addition to radioactive radiation.</t>
  </si>
  <si>
    <t>Sklop za digitalni PCR: Inštrument QuantStudio AbsoluteQ za absolutno kvantifikacijo DNA in RNA, genotipizacijo, gensko ekspresijo, detekcijo redkih mutacij in patogenov brez potrebe po umeritveni krivulji</t>
  </si>
  <si>
    <t>Digital PCR kit: QuantStudio AbsoluteQ instrument for absolute quantification of DNA and RNA, genotyping, gene expression, detection of rare mutations and pathogens without the need for a calibration curve</t>
  </si>
  <si>
    <t>Access to the equipment is possible by arrangement with the custodian at the Institute of Biochemistry and Molecular genetics UL MF (vita.dolzan@mf.uni-lj.si).</t>
  </si>
  <si>
    <t xml:space="preserve"> Inštrument za absolutno kvantifikacijo DNA in RNA, genotipizacijo, gensko ekspresijo, detekcijo redkih mutacij in patogenov brez potrebe po umeritveni krivulji</t>
  </si>
  <si>
    <t>instrument for absolute quantification of DNA and RNA, genotyping, gene expression, detection of rare mutations and pathogens without the need for a calibration curve</t>
  </si>
  <si>
    <t>glede na potrebe postopka uporabnika / naročnika oziroma 45 Eur brez DDV/uporabo</t>
  </si>
  <si>
    <t xml:space="preserve">glede na potrebe postopka uporabnika / naročnika oziroma 45 Eur brez DDV/uporabo  </t>
  </si>
  <si>
    <t>15 Eur</t>
  </si>
  <si>
    <t xml:space="preserve">P1-0170, J3-3068 </t>
  </si>
  <si>
    <t>drugi nameni - izvedba šolanja</t>
  </si>
  <si>
    <t>Omega d.o.o.</t>
  </si>
  <si>
    <t xml:space="preserve">J3-3068 </t>
  </si>
  <si>
    <t>Biotehniška fakulteta</t>
  </si>
  <si>
    <t>Oprema za visokozmogljivo metabolomiko majhnih molekul</t>
  </si>
  <si>
    <t>Equipment for high-throughput small molecule metabolomics</t>
  </si>
  <si>
    <t>Hlajena centrifuga Eppendorf 5430 R</t>
  </si>
  <si>
    <t>Refrigerated centrifuge Eppendorf 5430 R</t>
  </si>
  <si>
    <t>LCMS-8050 masni spektrometer s trojnim kvadropolom Shimadzu</t>
  </si>
  <si>
    <t>LCMS-8050 Triple Quadrupole Mass Spectrometer Shimadzu</t>
  </si>
  <si>
    <t>Modularni sistem za fluorespirometrijo visoke ločljivosti Oroboros</t>
  </si>
  <si>
    <t>Modular system for High-Resolution Respirometry Oroboros</t>
  </si>
  <si>
    <t>90.877,80</t>
  </si>
  <si>
    <t>Oprema je namenjena spremljanju porabe kisika v majhnih bioloških vzorcih z dodatno možnostjo fluorespirometrije, ki omogoča merjenje tvorbe vodikovega peroksida, ATP in merjenje mitohondrijskega membranskega potenciala.</t>
  </si>
  <si>
    <t xml:space="preserve">The equipment is specificied for monitoring oxygen consumption using small amounts of biological material, with the upgrade fluorespirometer offering the possibility to measure hydrogen peroxide production, ATP production, and mitochondrial membrane potential. </t>
  </si>
  <si>
    <t>48 € / uro</t>
  </si>
  <si>
    <t>1200 € / leto</t>
  </si>
  <si>
    <t>7- Bio-Medicinske</t>
  </si>
  <si>
    <t>5 -Celicei</t>
  </si>
  <si>
    <t>P20-042</t>
  </si>
  <si>
    <t>v fazi vzpostavljanja protokolov</t>
  </si>
  <si>
    <t xml:space="preserve">Projekti v okviru programa P3-0043 </t>
  </si>
  <si>
    <t xml:space="preserve">Inštitut za farmakologijo in eksperimentalno toksikologijo </t>
  </si>
  <si>
    <t xml:space="preserve">P1-0055 </t>
  </si>
  <si>
    <t xml:space="preserve">Inštitut za biofiziko </t>
  </si>
  <si>
    <t>Strokovna dejavnost</t>
  </si>
  <si>
    <t>Inštitut za anatomijo</t>
  </si>
  <si>
    <t>Set mikromanipulatorjev za kapljično mikrofluidiko</t>
  </si>
  <si>
    <t>Set of micromanipulators for droplet microfluidics</t>
  </si>
  <si>
    <t>Po dogovoru. Za dostop do opreme pošljite elektronsko pošto na uros.tkalec@mf.uni-lj.si z opisom predvidenega dela in časovnim planom.</t>
  </si>
  <si>
    <t>Use of equipment upon individual agreement. In order to access the equipment write an email to uros.tkalec@mf.uni-lj.si with a work plan and the time needed to complete it.</t>
  </si>
  <si>
    <t>Precizni mikroinjekcijski sistem z elektronsko krmiljenimi mikromanipulatorji za prenos majhnih količin kapljevin pri delu z optičnim mikroskopom.</t>
  </si>
  <si>
    <t>Precision microinjection system with electronically controlled micromanipulators for transferring small amounts of liquids when working with an optical microscope.</t>
  </si>
  <si>
    <t>290105001817-mikromanipulator</t>
  </si>
  <si>
    <t>Paket 21,št. prijave 40</t>
  </si>
  <si>
    <t>Rok Štanc, MR</t>
  </si>
  <si>
    <t>Tine Krajnc, študent</t>
  </si>
  <si>
    <t>Brane Leskošek</t>
  </si>
  <si>
    <t>Sistem za virtualizacijo in varnostne preslikave raziskovalne gruče ELIXIR-SI HPC na UL MF</t>
  </si>
  <si>
    <t>The virtualization system and backups of the ELIXIR-SI HPC research cluster at UL MF</t>
  </si>
  <si>
    <t>Oprema je namenjena pripravi, namestitvi in izvajanju samostojnih virtualnih strežnikov in vsebnikov združljivih z računsko gručo ELIXIR-SI HPC ter za izdelavo varnostnih preslikav kritičnih podatkov iz arhiva raziskovalnih podatkov UL MF (ARM).</t>
  </si>
  <si>
    <t>The equipment is intended for the preparation, installation, and execution of standalone virtual servers and containers compatible with the ELIXIR-SI HPC cluster, as well as for creating backups of critical data from the UL MF (ARM) research data archive.</t>
  </si>
  <si>
    <t>290135001535, 290135001536</t>
  </si>
  <si>
    <t>8.299,74 in 15.088,54</t>
  </si>
  <si>
    <t>https://elixir-slovenia.org/sl/dry-lab-slo/ in https://www.mf.uni-lj.si/raziskovanje/oprema</t>
  </si>
  <si>
    <t>14, 23, 25, 57, 59</t>
  </si>
  <si>
    <t>2 leti</t>
  </si>
  <si>
    <t>raziskovalni projekti UL MF oz. projektnih partnerjev ELIXIR-SI</t>
  </si>
  <si>
    <t>Mojca Pavlin</t>
  </si>
  <si>
    <t>Optični in fluorimetrični čitalec mikrotiterskih plošč</t>
  </si>
  <si>
    <t xml:space="preserve">Optical and fluorimetric microplate reader </t>
  </si>
  <si>
    <t>Možnost dostopa do opreme na Inštitutu za biofiziko glede na dogovor s skrbnikom opreme (mojca.pavlin@mf.uni-lj.si).</t>
  </si>
  <si>
    <t>Access to the equipment is possible by arrangement with the custodian at the Institute of Biophysi sUL MF  (mojca.pavlin@mf.uni-lj.si).</t>
  </si>
  <si>
    <t>Čitalec mikrotiterskih plošč Infinite PRO 200 omogoča meritve fluorescence, absorbance in luminiscence pritrjenih ali suspenzijskih celice ali drugih vzorcev .</t>
  </si>
  <si>
    <t xml:space="preserve">Optical in fluorimetric microplate reader Infinite PRO 200 enables measurements of fluorescence, aborbance and luminiscence of attached cells and cells in suspensions or other samples. </t>
  </si>
  <si>
    <t xml:space="preserve">26,67  </t>
  </si>
  <si>
    <t xml:space="preserve">Oprema je izrabljena v okviru programa P1-0055, J3-3077, J1-50025 ,  J2-50092, J7-4493  </t>
  </si>
  <si>
    <t xml:space="preserve">zaposleni raziskovalci v okviru projketov, člani konzorcija  P1-0055, J3-3077, J1-50025 ,  J2-50092, J7-4493  </t>
  </si>
  <si>
    <t>Aparatura za zmrzovanje pri visokem tlaku</t>
  </si>
  <si>
    <t>High-pressure freezing system</t>
  </si>
  <si>
    <t>Aparatura za zmrzovanje pri visokem tlaku je namenjena fiksaciji tkiv, celičnih kultur, celičnih suspenzij, mikroveziklov in drugih vzorcev, namenjenih za elektronsko mikroskopijo (EM) ter za korelativno svetlobno in elektronsko mikroskopijo (CLEM). Omogoča v zamrzovanje vzorcev debeline do 0,3 mm na -196 °C do v manj kot 10 ms (kriofiksacija) brez nastanka ledenih kristalov (vitrifikacija).</t>
  </si>
  <si>
    <t>High Pressure Freezing arrests aqueous samples in their native state to deliver the best possible sample preservation. Currently cryofixation is the only way to biological samples without introducing significant structural alterations.</t>
  </si>
  <si>
    <t>https://www.ibc.mf.uni-lj.si/</t>
  </si>
  <si>
    <t>35,00 €/uro</t>
  </si>
  <si>
    <t>člani Mreže raziskovalnih infrastrukturnih centrov Univerze v Ljubljani (MRIC UL)</t>
  </si>
  <si>
    <t>projekti v okviru Inštituta za biologijo celice</t>
  </si>
  <si>
    <t>člani IBC</t>
  </si>
  <si>
    <t xml:space="preserve">SeqStudio 8 Flex genetski analizator </t>
  </si>
  <si>
    <t>SeqStudio 8 Flex Genetic Analyzer</t>
  </si>
  <si>
    <t>Možnost dostopa do opreme na Inštitutu za mikrobiologijo in imunologijo UL MF glede na dogovor s skrbnikom opreme. (misa.korva@mf.uni-lj.si)</t>
  </si>
  <si>
    <t>Access to the equipment is possible by arrangement with the custodian at the Institute of Microbiology and Immunology UL MF. (misa.korva@mf.uni-lj.si)</t>
  </si>
  <si>
    <t>Najnovejši avtomatizirani kapilarno-elektroforezni sistem za analizo nukleinskih kislin in fragmentne analize.</t>
  </si>
  <si>
    <t>The latest automated capillary electrophoresis system for nucleic acid and fragment analysis.</t>
  </si>
  <si>
    <t>projekti in program v okviru prog.skupine         P3-0083</t>
  </si>
  <si>
    <t>Tadeja Režen</t>
  </si>
  <si>
    <t>Oprema za analize nukleinskih kislin v realnem času</t>
  </si>
  <si>
    <t>hlajena centrifuga Thermo za klinične vzorce</t>
  </si>
  <si>
    <t>Refrigerated centrifuge Thermo for clinical samples</t>
  </si>
  <si>
    <t>0,79 €/uro</t>
  </si>
  <si>
    <t>16,23 €/uro</t>
  </si>
  <si>
    <t>17,03 €/uro</t>
  </si>
  <si>
    <t>Instrument za spremljanje PCR reakcije v realnem času z analizo talilne krivulje pri visoki ločljivosti QuantStudio 5, Thermo</t>
  </si>
  <si>
    <t>Instrument for detection of PCR reaction in real-time QuantStudio5, Thermo</t>
  </si>
  <si>
    <t>6,22 €/uro</t>
  </si>
  <si>
    <t>3,40 €/uro</t>
  </si>
  <si>
    <t>22,45 €/uro</t>
  </si>
  <si>
    <t>Sklop opreme za analizo 2D in 3D celičnih modelov</t>
  </si>
  <si>
    <t>Lionheart FX, Agilent, nadgrajen z različnimi (fazno kontrastnimi) objektivi, AutoScratch-er</t>
  </si>
  <si>
    <t>204.393,1; nabavna vrednost po nadgradnji 127.474,33</t>
  </si>
  <si>
    <t>Sistem za slikanje živih celic Lionheart FX, avtomatsli mikroskop</t>
  </si>
  <si>
    <t>Automated mcroscop Lionheart FX</t>
  </si>
  <si>
    <t>21,71 €/uro</t>
  </si>
  <si>
    <t>37,94 €/uro</t>
  </si>
  <si>
    <t>Termostatiran mikroskopski sistem za zajemanje slik živih struktur v globino v visoki ločljivosti in v realnem času</t>
  </si>
  <si>
    <t>System for Real-time High-resolution microscopy of live samples</t>
  </si>
  <si>
    <t>Sistem za slikovno zajemanje procesov v celicah temelji na meritvah fluorescence v realnem času in visoki ločljivosti. Sistem omogoča meritve FRET.</t>
  </si>
  <si>
    <t>The system for imaging cellular processes is based on real-time and high-resolution fluorescence measurements. The system enables FRET measurements.</t>
  </si>
  <si>
    <t>139,23 €/uro</t>
  </si>
  <si>
    <t>P22-120</t>
  </si>
  <si>
    <t>1000-24-0510</t>
  </si>
  <si>
    <t>Visokozmogljivi pretočni citometer</t>
  </si>
  <si>
    <t>High-throughput flow cytometer</t>
  </si>
  <si>
    <t>Zainteresirani uporabniki kontaktirajo odgovorno osebo doc. Mojco Pavlin: mojca.pavlin@mf.uni-lj.si</t>
  </si>
  <si>
    <t>To acess the equipment contact Assist. Prof. Mojca Pavlin: mojca.pavlin@mf.uni-lj.si</t>
  </si>
  <si>
    <t xml:space="preserve">Pretočni citometer za analizo celic z 4 laserji </t>
  </si>
  <si>
    <t>A four laser flow cytometer for analysis of biological cells</t>
  </si>
  <si>
    <t>140EUR/h</t>
  </si>
  <si>
    <t>120 EUR/h</t>
  </si>
  <si>
    <t>20 EUR/h</t>
  </si>
  <si>
    <t>30EUR/h</t>
  </si>
  <si>
    <t>170 EUR/h</t>
  </si>
  <si>
    <t>30 EUR/h</t>
  </si>
  <si>
    <t>Nadgradnja gruče ELIXIR-SI HPC na UL MF za upravljanje z raziskovalnimi laboratorijskimi podatki - digitalni laboratorij</t>
  </si>
  <si>
    <t>Upgrade of the ELIXIR-SI HPC cluster at UL MF for research laboratory data management – digital laboratory</t>
  </si>
  <si>
    <t>Oprema omogoča čim bolj digitalno uporabo raziskovalnega laboratorija z bolj strukturiranimi podatki, ki omogočajo boljše raziskave. Drug sklop je namenjen digitalnemu shranjevanju večjih količin raziskovalnih podatkov v skladu z načeli odprte znanosti in načeli FAIR.</t>
  </si>
  <si>
    <t>The equipment enables a digital use of the research laboratory with more structured data, allowing for better research. The second component is dedicated to the digital storage of large volumes of research data in accordance with the principles of open science and the FAIR principles.</t>
  </si>
  <si>
    <t>290135001709</t>
  </si>
  <si>
    <t>https://elixir-slovenia.org/storitve/dry-lab/</t>
  </si>
  <si>
    <t>raziskovalni projekti UL MF oz. partnerjev ELIXIR-SI</t>
  </si>
  <si>
    <t xml:space="preserve">Pretočni citometer za analizo bioloških nanodelcev </t>
  </si>
  <si>
    <t>Flow cytometer for the analysis of biological nanoparticles</t>
  </si>
  <si>
    <t>Navodila za dostop do pretočnega citometera za analizo bioloških nanodelcev, ki se nahaja na Inštitutu za biokemijo in molekularno genetiko UL MF, uporabniki najdejo na strani https://www.mf.uni-lj.si/raziskovanje/oprema. Dostop do raziskovalne opreme je možen po dogovoru s skrbnikom opreme (izr. prof. dr. Metka Lenassi; metka.lenassi@mf.uni-lj.si).</t>
  </si>
  <si>
    <t>Instructions for how to access the flow cytometer for the analysis of biological nanoparticles, which is located at the Institute of Biochemistry and Molecular Genetics UL MF,  can be found on the webpage https://www.mf.uni-lj.si/raziskovanje/operma. Access to the research equipment is possible after prior agreement with the administrator of the equipment (Assoc. Prof. Dr. Metka Lenassi; metka.lenassi@mf.uni-lj.si).</t>
  </si>
  <si>
    <t>Pretočni citometer za analizo bioloških nanodelcev omogoča natančno analizo velikosti nanodelcev v območju od 40 do 1000 nm v premeru, navkljub nizkemu refrakcijskemu indeksu. Analiza fluorescentnega signala omogoča analizo specifičnih podskupin merjenih nanodelcev glede na njihov fenotip. Poleg zunajceličnih veziklov lahko napravo uporabimo tudi za analizo virusov, lentivirusnih vektorjev, liposomov in nanozdravil ter drugih nanodelcev.</t>
  </si>
  <si>
    <t>The flow cytometer for the analysis of biological nanoparticles enables accurate analysis of nanoparticle sizes in the range of 40 to 1000 nm in diameter, despite the low refractive index. Detection of the fluorescent signal enables the analysis of specific subgroups of the measured nanoparticles according to their phenotype. In addition to extracellular vesicles, the instrument can also be used to analyze viruses, lentiviral vectors, liposomes, nanomedicines and other nanoparticles.</t>
  </si>
  <si>
    <t>za RO 0 EUR; za komercialnega uporabnika 32,26 EUR/uro</t>
  </si>
  <si>
    <t>Za RO: 0 EUR; za komerc. uporabnika: 25,41 EUR/uro</t>
  </si>
  <si>
    <t xml:space="preserve">Za RO: 0 EUR; za komerc. uporabnika: 6,85 EUR/uro
</t>
  </si>
  <si>
    <t xml:space="preserve">Za RO: 0 EUR; za komerc. uporabnika: 32,26 EUR/uro; dodatno obračunano delo
</t>
  </si>
  <si>
    <t>https://www.mf.uni-lj.si/raziskovanje/operma</t>
  </si>
  <si>
    <t>Sklop za analizo nukleinskih kislin: Inštrument LabChip GX Touch 24</t>
  </si>
  <si>
    <t>Instrument LabChip GX Touch 24 for the analysis of nucleic acid</t>
  </si>
  <si>
    <t xml:space="preserve">Inštrument za avtomatizirano analizo do 24 vzorčkov na čipu z mikrofluidno kapilaro. podpira širok nabor različnih analiz, ki vključujejo analize DNA (celotna genomska DNA ali fragmenti različnih dolžin) in RNA, pri čemer ponuja tako kvantitativne rezultate (koncentracija in velikost fragmentov) kot tudi numerično oceno integritete RNA ali genomske DNA. </t>
  </si>
  <si>
    <t>An instrument for automated analysis of up to 24 samples on a microfluidic capillary chip. The wide range supports various analyses, including DNA analyses (whole genomic DNA or fragments of various lengths) in RNA, providing both quantitative results (concentration and size of fragments) and numerical assessment of RNA or genomic DNA integrity.</t>
  </si>
  <si>
    <t>glede na potrebe postopka uporabnika / naročnika oziroma 11,39 Eur brez DDV/uporabo</t>
  </si>
  <si>
    <t xml:space="preserve">glede na potrebe postopka uporabnika / naročnika oziroma 11,39 Eur brez DDV/uporabo  </t>
  </si>
  <si>
    <t>Nadgradnja sistema za kvantitavni PCR QuantStudio7 (paket 17): PCR termoblok za 96 0,2ml reakcij</t>
  </si>
  <si>
    <t>Upgrade of qPCR system QuantStudio 7 (Package 17): PCR thermoblock for 96 0.2ml reactions</t>
  </si>
  <si>
    <t>PCR termoblok za 96 0,2ml reakcij za nadgradnjo kot integralni del inštrumenta QuantStudio 7 Flex  za kvantitativno analizo nukleinskih kislin</t>
  </si>
  <si>
    <t>PCR thermoblock for 96 0.2ml reactions for upgrading as an integral part of the QuantStudio 7 Flex instrument for the quantitative analysis of nucleic acids</t>
  </si>
  <si>
    <t>ni dodatno obračunano - obračun v sklopu QS7</t>
  </si>
  <si>
    <t>Naprava za PCR v realnem času(Quantus Studio 5 Real-Time)</t>
  </si>
  <si>
    <t>QuantStudio™ 5 Real-Time PCR System, Applied Biosystems</t>
  </si>
  <si>
    <t>Oprema omogoča proučevanje izražanje genov v realnem času</t>
  </si>
  <si>
    <t>The equipment allows study of gene expression in real time</t>
  </si>
  <si>
    <t xml:space="preserve">Sistem za avtomatizirano hladno izmenjavo </t>
  </si>
  <si>
    <t>Automatic Freeze Substitution System</t>
  </si>
  <si>
    <t>Sistem za avtomatizirano hladno izmenjavo omogoča pripravo bioloških vzorcev (npr. tkiva, celice, vezikli) za elektronsko mikroskopijo</t>
  </si>
  <si>
    <t>Automatic Freeze Substitution System for preparation of bilogical samples for electron microscopy</t>
  </si>
  <si>
    <t>P1-0108</t>
  </si>
  <si>
    <t>Mateja Erdani Kreft</t>
  </si>
  <si>
    <t>Aparatura za konfokalno mikroskopijo in mikroskopijo v širokem polju z multimodalnim čitalcem plošč</t>
  </si>
  <si>
    <t>Agilent BioTek Cytation C10 Confocal Imaging Reader</t>
  </si>
  <si>
    <t>Najava pri skrbniku (email: mateja.erdani@mf.uni-lj.si) opreme mora biti najmanj 15 dni pred želenim terminom. Termin je določen glede na razpoložljivost. Opremo uporabljajo sodelavci Inštituta za biologijo celice in drugih inštitucij, s katerimi sodelujemo v raziskovalnih projektih.</t>
  </si>
  <si>
    <t>The equipment must be booked with the equipment manager (email: mateja.erdani@mf.uni-lj.si) at least 15 days before the desired date. The date is set according to availability. The equipment is used by collaborators from the Institute of Cell Biology and other institutions with which we collaborate on research projects.i</t>
  </si>
  <si>
    <t>Oprema omogoča visoko ločljivostno slikanje vzorcev s konfokalno in širokopolnjo mikroskopijo. Multimodalni čitalec plošč omogoča kvantifikacijo fluorescenčnih, absorbančnih in luminescenčnih signalov ter zagotavlja celovito analizo bioloških vzorcev.</t>
  </si>
  <si>
    <t>This equipment enables high-resolution imaging of samples through confocal and wide-field microscopy. The multimodal plate reader allows for the quantification of fluorescence, absorbance, and luminescence signals, providing comprehensive analysis of biological samples.</t>
  </si>
  <si>
    <t>P6-0218</t>
  </si>
  <si>
    <t>P22-148</t>
  </si>
  <si>
    <t>Christina Manouilidou</t>
  </si>
  <si>
    <t>Transkranialna stimulacija z direktnim električnim tokom</t>
  </si>
  <si>
    <t>Transcranial direct current stimulation (tDCS)</t>
  </si>
  <si>
    <t>Oprema je dostopna po dogovoru. Kontatna oseba za dostop do opreme je dr. Christina Manouilidou (Christina.Manouilidou@ff.uni-lj.si).</t>
  </si>
  <si>
    <t>Equipemnt is avalable on request. Contact person is PhD. Christina Manouilidou (Christina.Manouilidou@ff.uni-lj.si).</t>
  </si>
  <si>
    <t>Oprema je namenjena raziskovalcem za opravljanje transkranialne stimulacije z direktnim električnim tokom. Naprava se uporablja za stimulacijo možganov v kombinaciji z vedenljskimi metodami pri osebah z disleksijo, z namenom izboljšanja bralno-napisovalnih sposobnosti.</t>
  </si>
  <si>
    <t>The equipment is used for transcranial direct current stimulation. It is used for stimulating the brain in combination with behavioural methods with people with dyslexia, with the aim to improve their reading and writing skills.</t>
  </si>
  <si>
    <t>https://www.ff.uni-lj.si/raziskovanje/raziskovalna-oprema</t>
  </si>
  <si>
    <t>J6-50200</t>
  </si>
  <si>
    <t>Člani projektne skupineJ6-50200</t>
  </si>
  <si>
    <t>0581-008</t>
  </si>
  <si>
    <t>P6-0247</t>
  </si>
  <si>
    <t>dr. Manca Vinazza</t>
  </si>
  <si>
    <t>Polarizacijski mikroskop Axioscope 5 POL z visoko občutljivo kamero Axiocam 712 color</t>
  </si>
  <si>
    <t>ZEISS Axioscope 5 POL with Camera Axiocam 712 color</t>
  </si>
  <si>
    <t>Rezervacija na manca.vinazza@ff.uni-lj.si</t>
  </si>
  <si>
    <t>Reservation via email manca.vinazza@ff.uni-lj.si</t>
  </si>
  <si>
    <t>Optična mikroskopija in digitalizacija</t>
  </si>
  <si>
    <t>Optical microscopy and digitalisation</t>
  </si>
  <si>
    <t>1,7 (30 ur)</t>
  </si>
  <si>
    <t>Člani programske skupine P6-0247</t>
  </si>
  <si>
    <t>P3-0338</t>
  </si>
  <si>
    <t>Grega Repovš</t>
  </si>
  <si>
    <t>programski strežnik</t>
  </si>
  <si>
    <t>application server</t>
  </si>
  <si>
    <t>Zainteresirani uporabniki podajo prošnjo z obrazložitivijo potrebe po uporabi.</t>
  </si>
  <si>
    <t>Interested users submit a request with argumentation of the use needs.</t>
  </si>
  <si>
    <t>Računalniški strežnik za izvedbo naprednih analizi vedenjskih in nevroslikovnih podatkov.</t>
  </si>
  <si>
    <t>Computer server for advanced analyses of behavioral and neuroimaging data.</t>
  </si>
  <si>
    <t>Člani programske skupine  P3-0338</t>
  </si>
  <si>
    <t xml:space="preserve">P5-0110 </t>
  </si>
  <si>
    <t>Člani programske skupine P5-0110</t>
  </si>
  <si>
    <t xml:space="preserve">J5-4591 </t>
  </si>
  <si>
    <t>Člani projektne skupine J5-4591</t>
  </si>
  <si>
    <t xml:space="preserve">J5-4590 </t>
  </si>
  <si>
    <t>Člani projektne skupine J5-4590</t>
  </si>
  <si>
    <t>P6-0229</t>
  </si>
  <si>
    <t>dr. Uroš Stepišnik</t>
  </si>
  <si>
    <t>Brezpilotni letalnik (dron) z lidarskim snemalnikom</t>
  </si>
  <si>
    <t>Drone with Lidar Scanner</t>
  </si>
  <si>
    <t>Dostop do brezpilotnega letalnika je možen le po predhodnem dogovoru z odgovorno osebo.
Oseba, ki si izposoja opremo, mora imeti veljavno licenco CAA A1/A3 in licenco A2 za upravljanje brezpilotnih letalnikov.
Pred uporabo mora uporabnik dokazati, da je sposoben sprogramirati lete v programski opremi DJI Pilot 2.
Oprema se sme uporabljati le v skladu s CAA pravili in predpisanimi varnostnimi smernicami.
Po uporabi je treba brezpilotni letalnik vrniti v brezhibnem stanju in poročati o morebitnih tehničnih težavah.</t>
  </si>
  <si>
    <t>Access to the unmanned aerial vehicle is possible only by prior arrangement with the liable person.
The person borrowing the equipment must hold a valid CAA A1/A3 license and an A2 license for operating unmanned aerial vehicles.
Before use, the user must demonstrate the ability to program flights using DJI Pilot 2 software.
The equipment may only be used in compliance with CAA regulations and prescribed safety guidelines.
After use, the UAV must be returned in perfect condition, and any technical issues must be reported.</t>
  </si>
  <si>
    <t>Brezpilotni letalnik  omogoča LIDAR snemanje in običajno snemanje površja/objektov na območjih, kjer je dovoljeno letenje v skladu s CAA pravili. Z uporabo RTK sistema dron omogoča natančno georeferenciranje posnetkov in visoko stopnjo prostorske natančnosti. Opremljen je s termalno kamero, ki omogoča identifikacijo temperaturnih anomalij v okolju. Zaradi odpornosti na vremenske razmere je uporaben za raziskave tudi v težko dostopnih ali ekstremnih okoljih.</t>
  </si>
  <si>
    <t>The  unmanned aerial vehicle enables LIDAR scanning and standard surface/object imaging in areas where flying is permitted in accordance with CAA regulations. Using the RTK system, the drone enables precise georeferencing of images and a high level of spatial accuracy. It is equipped with a thermal camera, which enables the identification of temperature anomalies in the environment. Due to its resistance to weather conditions, it is useful for research even in hard-to-reach or extreme environments.</t>
  </si>
  <si>
    <t>dr. Andrej Gaspari</t>
  </si>
  <si>
    <t>Magnetometer/gradiometer</t>
  </si>
  <si>
    <t>Magnetometer/Gradiometer</t>
  </si>
  <si>
    <t>Opremo hrani Oddelek za arheologijo FF UL in je na voljo po predhodnem dogovoru in rezervaciji na spletnih straneh FF.</t>
  </si>
  <si>
    <t>The equipment is stored by the Department of Archaeology at the Faculty of Arts, University of Ljubljana, and is available by prior arrangement and reservation through the Faculty's website.</t>
  </si>
  <si>
    <t>Instrument je namenjen naprednejšim raziskavam geometrijskih razsežnosti in globine arheoloških in/ali geoloških virov magnetnih anomalij ter spremljanju sprememb v jakosti magnetnega polja. Gre za opremo, ki se uporablja tudi na področju okoljskih znanosti, geologije, pedologije, geomorfologije oz. fizične geografije in geofizike.</t>
  </si>
  <si>
    <t>The instrument is intended for advanced research into the geometric dimensions and depth of archaeological and/or geological sources of magnetic anomalies, as well as monitoring changes in the strength of the magnetic field. It is equipment also used in the field of environmental sciences, geology, pedology, geomorphology, physical geography, and geophysics.</t>
  </si>
  <si>
    <t>Programska oprema za zajem in analizo funkcijskih meritev centralnega živčevja</t>
  </si>
  <si>
    <t>Sofware for acquisition and analysis of functional neuroimaging data.</t>
  </si>
  <si>
    <t>Dostop do opreme v skladu s poslovanjem Centra za klinično fiziologijo.</t>
  </si>
  <si>
    <t>Access is available through Center for clinical physiology.</t>
  </si>
  <si>
    <t>Oprema omogoča uporabo naprednih funkcijskij sekvenc pri zajemu MR slik.</t>
  </si>
  <si>
    <t>Equipment enables use of advanced functional sequences in acquisition of MR images.</t>
  </si>
  <si>
    <t>Člani programske skupine P3-0338</t>
  </si>
  <si>
    <t>0581-012</t>
  </si>
  <si>
    <t>Dimitrij Mlekuž</t>
  </si>
  <si>
    <t>Linija za pripravo in analizo  zbruskov</t>
  </si>
  <si>
    <t>Thin section preparation and analysis equpment</t>
  </si>
  <si>
    <t xml:space="preserve">Oprema je dostopna po dogovoru. Kontatna oseba za dostop do opreme je doc. dr. Manca Vinazza (manca.vinazza@ff.uni-lj.si).  </t>
  </si>
  <si>
    <t>Equipemnt is avalable on request. Contact person is Asist. Prof. Manca Vinaza (manca.vinazza@ff.uni-lj.si)</t>
  </si>
  <si>
    <t xml:space="preserve">Linijo za pripravo in analizo vzorcev arheoloških materialov  sestavlja rezalni in brusilni aparat Buehler Petrothin, ki omogoča rezanje in tanjšanje različnih vrst materialov, aparat za brušenje in poliranje metalografskih vzorcev Buehler Ecomet 250, sušilnik s prisilno ventilacijo Buehler UF 75 Z in optični polarizacijski mikroskop Zeiss Axio Scope, ki omogoča opazovanje vzorcev v presevni in odbojni svetlobi; opremljen je s digitalno kamero. Oprema tako sestavlja zaključeno linijo, ki omogoča pripravo in analizo arheoloških vzorcev (zbruskov) iz različnih materialov (predvsem lončenine in kosti). Linija je nameščena v laboratoriju Oddelka za arheologijo na Zavetiški 5. </t>
  </si>
  <si>
    <t>Thin section preparation equipment consists of Buehler Petothin saw, which allows cutting and thinning of different materials, grinding and polishing machine Buehler Ecomet 250,  Buehler UF Z lab drying oven and eZeiss Axiuo Sciope optical polarized microscope with digital camera, which allows analysis of samples with transmitted or reflected light. Equipment makes up a complete line for preparation and analysis of thin sections from different materialis (pottery, bone). Equipment is installed in the Archaeology department lab on Zavetiška 5.</t>
  </si>
  <si>
    <t>128618, 128736, 128647</t>
  </si>
  <si>
    <t>17</t>
  </si>
  <si>
    <t>4 (80 ur)</t>
  </si>
  <si>
    <t xml:space="preserve">J6-3126 </t>
  </si>
  <si>
    <t>P6-0247 </t>
  </si>
  <si>
    <t>Danica Mitrova</t>
  </si>
  <si>
    <t>Večkanalni EEG sistem</t>
  </si>
  <si>
    <t>Multichanel EEG System</t>
  </si>
  <si>
    <t>Dvevno od 8-16h.</t>
  </si>
  <si>
    <t xml:space="preserve">Daily form 8 AM to 16 PM </t>
  </si>
  <si>
    <t>Zajem EEG in psihofizioloških meritev v mirovanju ali med izvedbo kognitivnih in/ali drugih nalog.</t>
  </si>
  <si>
    <t>Capture EEG and psychophysiological measurements at rest or while performing cognitive and / or other tasks.</t>
  </si>
  <si>
    <t>x2023</t>
  </si>
  <si>
    <t>dr.Mitja Križman</t>
  </si>
  <si>
    <t>dr.Alen Albreht</t>
  </si>
  <si>
    <t>Sonja Mavri</t>
  </si>
  <si>
    <t xml:space="preserve">Kristini Eleršič Filipič </t>
  </si>
  <si>
    <t>Miha Hotko</t>
  </si>
  <si>
    <t>57987</t>
  </si>
  <si>
    <t>Rentgenski fluorescenčni spektrometer (X-ray Fluorescence Spectrometer, XRF)</t>
  </si>
  <si>
    <t>(X-ray Fluorescence Spectrometer, XRF)</t>
  </si>
  <si>
    <t>Za dostop do raziskovalne opreme je potrebno kontaktirati prof. Nejca Hodnika (nejc.hodnik@ki.si) in se predhodno najaviti. Po dogovoru bo določen ustrezen termin ter organizirana izvedba meritve.</t>
  </si>
  <si>
    <t>To access the research equipment, it is necessary to contact Prof. Nejc Hodnik (nejc.hodnik@ki.si) and schedule an appointment in advance. After prior arrangement, a suitable time will be determined, and the measurement will be organized.</t>
  </si>
  <si>
    <t>Rentgenski fluorescenčni spektrometer (XRF) se uporablja za elementno analizo materialov na podlagi interakcije rentgenskega sevanja z vzorcem. Njegov glavni namen je določanje kemične sestave trdnih, tekočih ali praškastih vzorcev brez potrebe po uničenju vzorca.</t>
  </si>
  <si>
    <t>The X-ray Fluorescence Spectrometer (XRF) is used for elemental analysis of materials based on the interaction of X-ray radiation with a sample. Its primary purpose is to determine the chemical composition of solid, liquid, or powdered samples without destroying them.</t>
  </si>
  <si>
    <t>oprema je bila nabavljena v letu 2024</t>
  </si>
  <si>
    <t>Visoko zmogljivi UV/VIS/NIR modularni spektrofluorometer</t>
  </si>
  <si>
    <t>High-performance UV/VIS/NIR modular spectrofluorometer</t>
  </si>
  <si>
    <t>Potencialni uporabniki raziskovalne opreme naj za podrobnosti o konfiguraciji instrumenta, merilnih zmogljivostih in glede izvedbe meritev kontaktirajo skrbnika opreme, znan. svet. dr. Albina Pintarja (albin.pintar@ki.si).</t>
  </si>
  <si>
    <t>Potential users of the research equipment should contact the device administrator, Res. Prof. Dr. Albin Pintar (albin.pintar@ki.si), for details of the device configuration, measurement options and how to carry out measurements.</t>
  </si>
  <si>
    <t>Meritve statične fluorescence v območju od 200 do 1700 nm, meritve fosforescence s pomočjo vgrajene Xe flash žarnice, meritve fosforescence s pomočjo vgrajene Xe flash žarnice, meritve življenjske dobe nosilcev naboja ob vzbujanju vzorcev s kratkoživimi LED ali laserskimi svetlobnimi viri, instrument je opremljen z nastavkom za izvajanje meritev kapljevinastih vzorcev v temperaturnem območju od 0 do 80 stopinj Celzija, ob hkratnem mešanju vzorca, instrument je opremljen z nastavkom za izvajanje meritev trdnih vzorcev pri temperaturi tekočega dušika, instrument je opremljen z integracijsko sfero za določevanje absolutnega kvantnega izkoristka v kapljevinastih in trdnih vzorcih (tudi prašnatih), instrument omogoča izvajanje »Right angle« in »Front Face« meritev vzorcev</t>
  </si>
  <si>
    <t>static fluorescence measurements in the range from 200 to 1700 nm, phosphorescence measurements using a built-in Xe flash lamp, charge carrier lifetime measurements when exciting samples with short-lived LED or laser light sources, the instrument is equipped with attachments for characterizing solid samples, powders and liquid samples using the above-mentioned techniques,  the instrument enables measurements of liquid samples in the temperature range from 0 to 80 degrees Celsius, while simultaneously mixing the sample, the instrument enables to carry out measurements of solid samples at liquid nitrogen temperature, the instrument is equipped with an integrating sphere for determining the absolute quantum yield in liquid and solid samples (including powders), the instrument enables performing "Right angle" and "Front Face" sample measurements</t>
  </si>
  <si>
    <t>Nikola Tasić</t>
  </si>
  <si>
    <t>56038</t>
  </si>
  <si>
    <t>Kombiniran inštrument za Ramansko spektroelektrokemijo</t>
  </si>
  <si>
    <t>Combined instrument for Raman Spectroelectrochemistry</t>
  </si>
  <si>
    <t>Dostop do opreme je na osnovi povpraševanja; zainteresiran uporabnik na kratko pisno (na pol strani) predstavi namen in način uporabe. Na Kemijskem inštitutu se dr. Nikola Tasić z zainteresiranim uporabnikom dogovori o možnosti in urniku uporabe.</t>
  </si>
  <si>
    <t>Access to the equipment is based on request; the interested user presents the purpose and method of use in a short written form (half a page). At the National Institute of Chemistry, Dr. Nikola Tasić discusses the possibility and schedule of use with the interested user.</t>
  </si>
  <si>
    <t>Oprema se uporablja za kombinirano in simultano izvajanje elektrokemijskih in Ramanskih spektroskopskih meritev.</t>
  </si>
  <si>
    <t>The equipment is used to perform combined and simultaneous electrochemical and Raman spectroscopic measurements.</t>
  </si>
  <si>
    <t>Martina Mohorčič</t>
  </si>
  <si>
    <t>Pretočni citometer omogoča vzporedno detekcijo celičnih parametrov v zelo majhnih volumnih. Omogoča fenotipizacijo širokega spektra celičnih tipov in podtipov, kot so celice T in B, NK celice in dendritične celice, kot tudi tkivno-specifične, nevronske in zarodne celične populacije. Aparatura omogoča tudi upodobitev celic ter polno avtomatizirano zajemanja vzorcev v formatih do 96 vzorcev na plošči. Kriotom bo omogočil predhodno, oziroma sočasno fenotipsko karakterizacijo in situ biološkega vzorca, ki ga bomo nadalje okarakterizirali z metodo pretočne citometrije. Skener histoloških rezin omogoči prostorsko spremljanje določenih celic v vzorcu kriorezin, ki jih pridobimo z uporabo kriotoma. Skener histoloških rezin bo v realnem času omogočil hitro in natančno prostorsko vizualno preučevanje histoloških rezin vzorcev, ki jih bomo sočasno kvantificirali tudi s pretočnim citometrom.</t>
  </si>
  <si>
    <t>Flow cytometer allows the parallel detection of cellular parameters in very small volumes. The instrument allows phenotyping of a wide range of cell types and subtypes, such as T and B cells, NK cells and dendritic cells, as well as tissue-specific, neuronal and germ cell populations. The instrument also allows cell imaging and fully automated sample capture in formats of up to 96 samples per plate. Cryotome enables in situ processing of a fixed biological sample, which means that the spatial localisation of specific cells and molecules in the samples can be monitored. The histological slice scanner will allow a fast and accurate real-time spatial visual examination of histological slices of the samples, which will be simultaneously quantified by a flow cytometer.</t>
  </si>
  <si>
    <t>19266, 19266/1, 19266/2</t>
  </si>
  <si>
    <t>38311</t>
  </si>
  <si>
    <t>Sistem za in-situ karakterizacijo katalizatorjev, sklopljen z visokotemperaturnim visokotlačnim pretočnim reaktorjem</t>
  </si>
  <si>
    <t>In-situ catalyst characterisation system coupled to a high temperature high pressure flow reactor</t>
  </si>
  <si>
    <t>Oprema je dostopna zunanjim naročnikom ob predhodnem naročilu vsaj 21 dni vnaprej. Pri uporabi opreme je potrebna navzočnost operaterja Kemijskega inštituta. Prednost pri uporabi opreme ima raziskovalna dejavnost Kemijskega inštituta. Uporaba licenčne programske opreme za obdelavo podatkov ni vključena.</t>
  </si>
  <si>
    <t>The equipment is available to external customers on prior arrangement at least 21 days in advance. The presence of an operator from the National Institute of Chemistry is required when using the equipment. Priority for use of the equipment shall be given to the research activities of the National Institute of Chemistry. Use of licensed data processing software is not included.</t>
  </si>
  <si>
    <t>Sistem za in-situ karakterizacijo katalizatorjev, sklopljen z visokotemperaturnim visokotlačnim pretočnim reaktorjem, omogoča celovito preučevanje katalizatorjev v realnih reakcijskih pogojih. Sistem omogoča spremljanje strukturnih in kemijskih sprememb katalizatorjev med reakcijo s pomočjo različnih spektroskopskih tehnik. Z njim je mogoče optimizirati katalitske procese, razumeti mehanizme reakcij in izboljšati stabilnost ter aktivnost katalizatorjev pri visokih temperaturah in tlakih.</t>
  </si>
  <si>
    <t>The in-situ catalyst characterisation system coupled to a high-temperature, high-pressure flow reactor enables the comprehensive study of catalysts under realistic reaction conditions. The system allows monitoring of structural and chemical changes of catalysts during the reaction by means of different spectroscopic techniques. It can be used to optimise catalytic processes, understand reaction mechanisms and improve the stability and activity of catalysts at high temperatures and pressures.</t>
  </si>
  <si>
    <t>Paralelni sistem za testiranje redoks lastnosti materialov</t>
  </si>
  <si>
    <t>Parallel system for testing redox properties of materials</t>
  </si>
  <si>
    <t>Paralelni sistem za testiranje redoks lastnosti materialov omogoča preučevanje oksidacijskih in redukcijskih procesov pri različnih temperaturah in atmosferah. Omogoča natančno karakterizacijo kinetike redoks reakcij, določanje stabilnosti materialov ter optimizacijo sinteznih in procesnih pogojev. Sistem je ključen za razvoj novih katalizatorjev, elektrodnih materialov in funkcionalnih oksidov z izboljšanimi lastnostmi.</t>
  </si>
  <si>
    <t>The parallel system for testing of the redox properties of materials allows the study of oxidation and reduction processes at different temperatures and in different atmospheres. It allows accurate characterisation of the kinetics of redox reactions, determination of the stability of materials and optimisation of synthesis and process conditions. The system is key to the development of new catalysts, electrode materials and functional oxides with improved properties.</t>
  </si>
  <si>
    <t>Upgrade of HPC cluster in Ažman Computational Center</t>
  </si>
  <si>
    <t>Dostop bo omogočen na pisno zahtevo, naslovljeno na vodjo Teoretičnega odseka (janez.mavri@ki.si) ali na vodjo računalniške organizacijske enote v infrastrukturnem programu KI (jernej.stare@ki.si).</t>
  </si>
  <si>
    <t>Access will be awarded on the basis on a written request addressed to head of the Theory Department (janez.mavri@ki.si) or head of the computational infrastructure unit (jernej.stare@ki.si).</t>
  </si>
  <si>
    <t>Visokozmogljiva računalniška gruča, namenjena molekularnim simulacijam in drugim računskim orodjem, ki so v rabi na področju kemije in sorodnih ved.</t>
  </si>
  <si>
    <t>High-performance computer cluster for molecular simulation and other computational techniques used in chemistry and related disciplines.</t>
  </si>
  <si>
    <t>19357, 16906/1</t>
  </si>
  <si>
    <t>avtomatizirana H/F-X CPMAS NMR sonda</t>
  </si>
  <si>
    <t>Automated H/F-X CPMAS NMR probe</t>
  </si>
  <si>
    <t>Na spletni strani NMR centra je vzpostavljen pregleden in uporaben rezervacijski sistem, preko katerega si lahko uporabniki rezervirajo termine za delo. Projekte, za katere bodo potekale NMR meritve, potrjuje Programski svet NMR centra. Največji uporabniki so raziskovalci s KI, IJS, UL FKKT, UL FFa ter ostali prijavitelji prek sistema CERIC-ERIC.</t>
  </si>
  <si>
    <t>We have established transperent reservation system on the Slovenian NMR centre web page, where our users can make the reservation of the time period for their work. Projects of NMR measurments are confirmed by Programm Council of the NMR centre. The primary users of the equipment are researchers from NIC, IJS, UL FCCT, UL FFa, and other project applicants within the CERIC-ERIC framework.</t>
  </si>
  <si>
    <t>Avtomatizirana H/F-X CPMAS NMR sonda služi študijam trdnih snovi.</t>
  </si>
  <si>
    <t>Automated H/F-X CPMAS NMR probe is used for studies of solid-state samples.</t>
  </si>
  <si>
    <t>IO-0003</t>
  </si>
  <si>
    <t>600 MHz NMR spektrometer za merjenje trdnih vzorcev</t>
  </si>
  <si>
    <t>600 MHz NMR spectrometer for solid-state measurements</t>
  </si>
  <si>
    <t>600 MHz NMR spektrometer služi študijam vzorcev v trdni snovi.</t>
  </si>
  <si>
    <t>600 MHz NMR spectrometer is used for studies of samples in solid state.</t>
  </si>
  <si>
    <t>Gašper Šolinc</t>
  </si>
  <si>
    <t>50369</t>
  </si>
  <si>
    <t>Aparatura za masno fotometrijo</t>
  </si>
  <si>
    <t>Instrument for mass photometry</t>
  </si>
  <si>
    <t>Oprema je na voljo notranjim in zunanjim uporabnikom ob predhodem povpraševanju in dogovoru. Zainteresirani uporabniki naj kontaktirajo skrbnika naprave. Opremo lahko ob vnaprejšnjem dogovoru uporabljajo samo usposobljeni operaterji ali pa meritev izvede usposobljeno osebje Odseka za molekularno biologijo in nanobiotehnologijo.</t>
  </si>
  <si>
    <t>The equipment is available to internal and external users upon prior request and agreement. Interested users should contact the person responsible for the equipment. The equipment can be used only by trained operators or by the (trained) staff of the Department of Molecular Biology and Nanobiotechnology.</t>
  </si>
  <si>
    <t>Masna fotometrija je nova in unikatna metoda za analize posameznih makromolekul in njihovih kompleksov. Omogoča natančne meritve mase posameznih molekul (oz njihovih kompleksov) v raztopini, v njihovem naravnem stanju in brez potrebe po označevanju. Za meritve molekulske mase z neprimerljivo občutljivostjo, hitrostjo in preprosto uporabo, ponuja masni fotometer TwoMP širok razpon mase in ločljivost posameznih molekul (kompleksov).</t>
  </si>
  <si>
    <t>Mass photometry is a revolutionary new method of analyzing macromolecules and their complexes. It enables the accurate mass measurements of single molecules (or their complexes) in solution, in their native state and without the need for labels. For molecular mass measurements with unmatched sensitivity, speed and simplicity of use, a TwoMP mass photometer offers wide mass range and single-molecule resolution.</t>
  </si>
  <si>
    <t>Pahovnik David</t>
  </si>
  <si>
    <t>29613</t>
  </si>
  <si>
    <t>3D-tiskalnik z digitalnim svetlobnim projektorjem (DLP) z več valovnimi dolžinami</t>
  </si>
  <si>
    <t>3D printer with multiple wavelength digital light projector (DLP)</t>
  </si>
  <si>
    <t>Dostop do opreme je možen po predhodnem kontaktiranju odgovorne osebe (dr. Petra Utroša, petra.utrosa@ki.si) ali vodje odseka (dr. Ema Žagar, ema.zagar@ki.si). Pri tem je potrebno navesti informacije o tiskanem mediju in končnem materialu. Uporaba raziskovalne opreme je možna izključno na Odseku za polimerno kemijo in tehnologijo na Kemijskem inštitutu.</t>
  </si>
  <si>
    <t>Research equipment is available for use upon enquiry to person responsible (Dr Petra Utroša, petra.utrosa@ki.si) or the head of the Department (Dr Ema Žagar, ema.zagar@ki.si), whereupon sufficient details regarding the printing medium and printed material must be provided. The multiwavelength DLP 3D printer is accessible at the Department of Polymer Chemistry and Technology, National Institute of Chemistry.</t>
  </si>
  <si>
    <t>»DualWave« je prilagojen 3D-tiskalnik za uporabo v raziskovalne namene. Deluje na osnovi digitalne svetlobne projekcije (DLP) in omogoča pripravo tridimenzionalnih struktur iz fotopolimerov, ki se strjujejo s svetlobo valovne dolžine 365 nm in/ali 460 nm. Namenjen je raziskovanju polimernih medijev za tiskanje ter pripravi 3D-tiskanih objektov kompleksnih struktur. Posebnost opreme sta dva različna vira svetlobe.</t>
  </si>
  <si>
    <t>"DualWave" is a customized 3D printer for use in the laboratory, which works by means of DLP technology. A three-dimensional object is produced from light-curing photopolymers in a bottom-up process. The 3D printer is designed for researching polymer-based printing media that react under wavelengths of 365 nm and/or 460 nm, and preparation of complex 3D printed structures. A special feature is the multi-wavelength function, which makes it possible to process special photo resins.</t>
  </si>
  <si>
    <t>Milutin Smiljanić</t>
  </si>
  <si>
    <t>53024</t>
  </si>
  <si>
    <t>Vrstični elektrokemični mikroskop (Scanning Electrochemical Microscope, SECM)</t>
  </si>
  <si>
    <t>Scanning Electrochemical Microscope</t>
  </si>
  <si>
    <t>Oprema je na voljo vsem raziskovalcem Kemijskega inštituta na podlagi dogovora. Običajno je dostop do SECCM mogoč v manj kot enem tednu. Odprti smo tudi za raziskovalce zunaj KI, pri čemer je postopek za izvedbo SECCM eksperimenta zelo preprost – poteka prek kontakta in dogovora z odgovornimi osebami. Tudi v tem primeru je pričakovani čakalni čas približno en teden, odvisno od zasedenosti opreme in operaterja. Z veseljem sodelujemo z vsemi zainteresiranimi raziskovalci in podjetji, ki želijo izkoristiti možnosti SECCM za napredek na področju zelene energije in novih materialov.</t>
  </si>
  <si>
    <t>The equipment is available to researchers from the NIC upon request and agreement. Usually, the time needed to access the SECCM is less than one week. We are also open for researchers outside the NIC, and the procedure for setting up the SECCM experiment is pretty much the same and very simple - upon contact and agreement with the persons in charge from the NIC. In that case, the expected waiting time is also around one week, depending on the occupancy of the equipment and operators. We are open to collaboration with all interested researchers or companies, aiming to exploit the possibilities of SECCM for advancing green energy and novel materials.</t>
  </si>
  <si>
    <t>Oprema SECCM (Scanning Electrochemical Cell Microscopy) je namenjena merjenju lokalnih elektrokemijskih lastnosti različnih vzorcev. Omogoča visokoločljivo elektrokemijsko karakterizacijo, kar je ključno za raziskave katalizatorjev, materialov za gorivne celice, baterije in druge elektrokemijske aplikacije. Tehnika omogoča preučevanje prostorskih variacij elektrokemijskih lastnosti na mikro- in nanoskopskem nivoju, kar prispeva k boljšemu razumevanju lokalnih reaktivnosti in optimizaciji materialov za energetske in okoljske aplikacije.</t>
  </si>
  <si>
    <t>The SECCM (Scanning Electrochemical Cell Microscopy) equipment is intended for measuring the local electrocatalytic activity of various samples. It enables high-resolution electrochemical characterization, which is essential for research on catalysts, fuel cell materials, batteries, and other electrochemical applications. This technique allows the study of spatial variations in electrochemical properties at the micro- and nanoscale, contributing to a better understanding of local reactivities and the optimization of materials for energy and environmental applications.</t>
  </si>
  <si>
    <t>Dušan Strmčnik</t>
  </si>
  <si>
    <t>23516</t>
  </si>
  <si>
    <t>Plinski kromatograf z masno spekrometričnim detektorjem s trojnim quadrupolom ter multifunkcijskim avtomatskim vzorčevalnikom</t>
  </si>
  <si>
    <t>Gas Chromatograph with a Triple Quadrupole Mass Spectrometric Detector and a Multifunctional Automatic Sampler (GC-MS TQ + MPS)</t>
  </si>
  <si>
    <t>Oprema je na voljo vsem raziskovalcem na podlagi predhodnega dogovora. Izkusenim operatrjem je dostop omogocen obicajno v roku enega tedana, odvisno od trenutne zasedenosti opreme. Za raziskovalce, ki potrebujejo tudi operaterja, je cakalni cas predvsem odvisen od zasedensti operaterja. Z veseljem bomo sodelovali z vsemi zainteresiranimi raziskovalci in podjetji, ki želijo izkoristiti možnosti GC-MS TQ za napredek na področju zelene energije in novih materialov.</t>
  </si>
  <si>
    <t>The equipment is available to all researchers upon prior agreement. Experienced operators are usually granted access within one week, depending on the current availability of the equipment. For researchers who also require an operator, the waiting time primarily depends on the operator’s availability. We are happy to collaborate with all interested researchers and companies looking to utilize the capabilities of GC-MS TQ to advance green energy and new materials development.</t>
  </si>
  <si>
    <t xml:space="preserve">Plinski kromatograf z masno spekrometričnim detektorjem s trojnim quadrupolom ter multifunkcijskim avtomatskim vzorčevalnikom - (GC-MS TQ + MPS) je napredna analitska tehnika, ki združuje sposobnosti obeh sistemov za identifikacijo in kvantifikacijo hlapnih in polhlapnih spojin v različnih vzorcih. Sam MPS omogoča direktno iniciranje tekočih vzorcev, ekstrakcijo na trdni fazi, vzorčenje parne faze vzorcev ter termično desorpcijo vzorcev. Primarna funkcija opreme je trenutno analiza produktov elektrokemijske pretvorbe CO2 in organskih molekul v produkte z dodano vrednostjov ter študij mehanizmov razpada elektrolitov v Li-ionskih, Na-ionskih, Mg-ionskih ali podobnih baterijah. Ta inštrument bo sklopljen direktno z odgovarjajočo elektrokemijsko celico, kar omogočalo dodatno možnost karakterizacije elektrokemijsjkih faznih mej. </t>
  </si>
  <si>
    <t>The Gas Chromatograph with a Triple Quadrupole Mass Spectrometric Detector and a Multifunctional Automatic Sampler (GC-MS TQ + MPS) is an advanced analytical technique that combines the capabilities of both systems for the identification and quantification of volatile and semi-volatile compounds in various samples. The MPS allows direct injection of liquid samples, solid-phase extraction, headspace sampling, and thermal desorption of samples. The primary function of the instrument is currently the analysis of products from the electrochemical conversion of CO₂ and organic molecules into value-added products and the study of degradation mechanisms of electrolytes in Li-ion, Na-ion, Mg-ion, or similar batteries. The instrument will be directly coupled to an appropriate electrochemical cell, enabling additional characterization of electrochemical interfaces</t>
  </si>
  <si>
    <t>Inštitut za matematiko, fiziko in mehaniko</t>
  </si>
  <si>
    <t>101-3</t>
  </si>
  <si>
    <t>I0-0002</t>
  </si>
  <si>
    <t>Vojko Jazbinšek</t>
  </si>
  <si>
    <t>Merilnik magnetnih lastnosti  (QD-MPMS-XL5) s SQUID magnetometrom</t>
  </si>
  <si>
    <t>Magnetic properties measuring system  (QD MPMS-XL-5) with SQUID magnetometer</t>
  </si>
  <si>
    <t>Oprema je dostopna v Centru za magnetne meritve (Cmag). Meritve izvajamo  predvsem za člane skupine CMag. Za zunanje uprabnike so meritve možne v dogovoru s prof. dr. Zvonkom Jagličićem (email: zvonko.jaglicic@imfm.si)</t>
  </si>
  <si>
    <t>Agreement with prof. dr. Zvonko Jagličić (email: zvonko.jaglicic@imfm.si)</t>
  </si>
  <si>
    <t>Natančno merjenje magnetnih lastnosti snovi v temperaturnem območju od 1.9 K do 400 K.</t>
  </si>
  <si>
    <t>Precise measurements of magnetic properties of substances in the temperature interval from 1.9 K to 400 K</t>
  </si>
  <si>
    <t>fizika.imfm.si/IP</t>
  </si>
  <si>
    <t>Zvonko Jagličić</t>
  </si>
  <si>
    <t>P2-0089</t>
  </si>
  <si>
    <t>Dragan Mihailović</t>
  </si>
  <si>
    <t>Zoran Mazej</t>
  </si>
  <si>
    <t>Feroelektrični analizator z magnetnim modulom</t>
  </si>
  <si>
    <t>Ferroelectric analyzator with magnetic module</t>
  </si>
  <si>
    <t>Oprema ja dostopna na Jadranski 19, soba 308. Za zunanje uporabnike je dostopna v dogovoru z Vojkom Jazbinškom (email: vojko.jazbinsek@imfm.si)</t>
  </si>
  <si>
    <t>Agreement with dr. Vojko Jazbinšek  (email: vojko.jazbinsek@imfm.si)</t>
  </si>
  <si>
    <t>Merjenje električnih  lastnosti snovi (dielektriki, feroelektriki, multiferoiki)</t>
  </si>
  <si>
    <t>Measurements of electric properties (dielektrics, ferroelectrics, multiferroics)</t>
  </si>
  <si>
    <t>Nacionalni inštitut za biologijo</t>
  </si>
  <si>
    <t xml:space="preserve"> 0105-003</t>
  </si>
  <si>
    <t>Magda Tušek Žnidarič</t>
  </si>
  <si>
    <t>Presevni elektronski mikroskop (Philips CM100)</t>
  </si>
  <si>
    <t>Transmission electron microscope (Philips CM100)</t>
  </si>
  <si>
    <t>Drugi javni viri (Phare)</t>
  </si>
  <si>
    <t>Oprema je vključena v IP NIB. Za uporabo opreme je potrebno kontaktirati vodjo IC Planta (http://www.nib.si/infrastruktura/infrastrukturni-center-planta). Čakalna doba za uporabo opreme je do 1 mesec.</t>
  </si>
  <si>
    <t>The equipment is a part of Infrastructural program NIB. For the access of the equipment contact the Head of IC Planta (http://www.nib.si/eng/index.php/infrastructure/infrastructural-centre-planta). Waiting time for the access of the equipment is up to 1 month.</t>
  </si>
  <si>
    <t>TEM Philips CM 100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S TEM Philips CM 100 se izvajajo analize strukture in imunolokalizacija v različnih bioloških vzorcih.</t>
  </si>
  <si>
    <t>TEM Philips CM 100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TEM Philips CM 100 is used for analyses of structure and immunolocalization in different biological samples.</t>
  </si>
  <si>
    <t>http://www.nib.si/infrastruktura/infrastrukturni-center-planta</t>
  </si>
  <si>
    <t>J3-2526</t>
  </si>
  <si>
    <t>Raziskovanje niše  matičnih celic v iskanju novih terapevtskih ciljev pri bolnikih z glioblastomom</t>
  </si>
  <si>
    <t>Integrativna zoologija in speleobiologija</t>
  </si>
  <si>
    <t>Vaje pri predmetu Biologija celice na študiju Dvopredmetni učitelj smeri Biologija</t>
  </si>
  <si>
    <t>Vaje pri predmetu Mikroskopija bioloških sistemov na MSc študiju Molekulska in funkcionalna biologija</t>
  </si>
  <si>
    <t>P3-0333</t>
  </si>
  <si>
    <t>Očesne bolezni odraslih in otrok</t>
  </si>
  <si>
    <t>popravilo</t>
  </si>
  <si>
    <t>Presevni elektronski mikroskop (Talos L120C)</t>
  </si>
  <si>
    <t>Transmission electron microscope (Talos L120C)</t>
  </si>
  <si>
    <t>TEM Talos L120C se uporablja za analize celične ultrastrukture. Za raziskave bioloških vzorcev se uporabljata v glavnem dve metodi. Metoda negativnega kontrastiranja je primerna za opazovanje delcev v suspenziji, kot so virusi, bakterije, makromolekule (proteini, nukleinske kisline, liposomi). Druga metoda omogoča opazovanje rastlinskih, živalskih in človeških tkiv na nanometrskem nivoju, to je na nivoju ultrastrukture, in imunolokalizacijo. TEM Talos L120C poleg tega omogoča tudi raziskave tridimenzionalne zgradbe vzorcev z elektronsko tomografijo.</t>
  </si>
  <si>
    <t>TEM Talos L120C is used to observe samples on the ultrastructure level. Regarding biological samples two methods are used for sample preparation. The negative staining method is suitable for observing particles in a solution e. g. viruses, bacteria, macromolecules (proteins, nucleic acids, liposomes). A second method enables visualization of plant, animal and human tissues on the nanometre scale and immunolocalization. Besides, TEM Talos L120C enables also the research of three-dimensional structure if samples by electron tomography.</t>
  </si>
  <si>
    <t>Med-bakterijska dinamika biofilma: vpliv na tvorbo in strukturo biofilma bakterij Campylobacter z namenom razvoja novih inovativnih strategij nadzora</t>
  </si>
  <si>
    <t xml:space="preserve">J4-2542 </t>
  </si>
  <si>
    <t>Mikrobne interakcije kot temelj biokontrole bakterij Campylobacter jejuni</t>
  </si>
  <si>
    <t>MR Neža Kotnik</t>
  </si>
  <si>
    <t>Okoljska in aplikativna virologija: virusi, prijatelji in sovražniki</t>
  </si>
  <si>
    <t>okvara</t>
  </si>
  <si>
    <t>Tjaša Lukan</t>
  </si>
  <si>
    <t>Invertni konfokalni mikroskop nove generacije (Leica Stellaris 5)</t>
  </si>
  <si>
    <t>Inverted confocal laser scanning microscope (Leica Stellaris 5)</t>
  </si>
  <si>
    <t>Invertni konfokalni mikroskop nove generacije se uporablja za opazovanje lokacije molekul in interakcij med molekulami v živih rastlinah v času brez vnaprejšnje priprave preparatov. Ima izjemno občutljiv detektor HyD S, ki omogoča hitrejše zajemanje slike, kar je ključno za spremljanje znotrajceličnih sprememb v realnem času. Poleg tega novi detektor omogoča boljše razmerje med signalom in šumom ter akumulacijo signala. Omogoča izbiro poljubnega območja valovnih dolžin svetlobe, na tak način na slikah ni motečega ozadja, ki je posledica nespecifične fluorescence preiskovanega vzorca, poleg tega pa je možno spremljati več označenih molekul v celici hkrati.</t>
  </si>
  <si>
    <t>A new generation inverted confocal microscope is used to observe the locations of molecules and the interactions between molecules in living plants in real time without prior preparation. It has an ultra-sensitive HyD S detector that enables faster image capture, which is key to monitoring internal changes in real time. In addition, the new detector provides a better signal-to-noise ratio and signal accumulation. It allows the selection of an arbitrary range of light wavelengths, in this way there is no disturbing background in the images, which is a result of the non-specific fluorescence of the investigated sample, and it is also possible to monitor several labeled molecules in the cell at the same time.</t>
  </si>
  <si>
    <t>Z4-3217</t>
  </si>
  <si>
    <t>Medsebojna povezanost z redoks stanjem posredovane signalizacije pri odpornosti krompirja na viruse</t>
  </si>
  <si>
    <t>selitev</t>
  </si>
  <si>
    <t>David Dobnik</t>
  </si>
  <si>
    <t>Konfokalni stereomikroskop (Leica TCS LSI)</t>
  </si>
  <si>
    <t>Confocal stereomicroscope (Leica TCS LSI)</t>
  </si>
  <si>
    <t>ARIS programi, projekti</t>
  </si>
  <si>
    <t>Konfokalni stereomikroskop (Leica TCS LSI) omogoča neinvazivno opazovanje fluorescence v vzorcih. Posebnost tega mikroskopa je širok spekter povečav, saj omogoča povečave od 0,7x (vidno polje velikosti 16 mm) vse do 20x. Zaradi tako širokega obsega povečav je mogoče opazovanje tako večjih objektov kot tudi posameznih celic. Stereomikroskop omogoča tudi precejšnjo delovno razdaljo, kar pomeni da lahko pod objektiv postavimo tudi večje objekte (na primer rastline v lončkih).</t>
  </si>
  <si>
    <t xml:space="preserve">Confocal stereomicroscope (Leica TCS LSI) enables non-invasive observation of the fluorescence in the samples. The speciality of the Confocal stereomicroscope (Leica TCS LSI) is broad spectrum of magnifications from 0.7x (16 mm field of view) to 20x. Therefore larger object as well as single cells could be investigated. Stereomicroscope has long working distance what enables investigation of big objects (e.g. plants in pots). </t>
  </si>
  <si>
    <t>MR Valentina Levak</t>
  </si>
  <si>
    <t>J4-1777</t>
  </si>
  <si>
    <t>Odkrivanje mehanizmov učinkovitosti in specifičnosti imunske signalizacije v krompirju z inovativnih pridobivanje podatkov in modeliranjem</t>
  </si>
  <si>
    <t>J4-3089</t>
  </si>
  <si>
    <t>Uporaba krompirjeve mikrobiote za modulacijo imunskega sistema krompirja in njegove rasti</t>
  </si>
  <si>
    <t>Valentina Levak</t>
  </si>
  <si>
    <t>Sistem za večnivojsko fenotipsko karakterizacijo rastlin z mikroorganizmi</t>
  </si>
  <si>
    <t>System for multi-level phenotypic characterization of plants with microorganisms</t>
  </si>
  <si>
    <t>Sistem za večnivojsko fenotipsko karakterizacijo rastlin z mikroorganizmi je sestavljen iz treh modulov: modula za fenotipsko karakterizacijo celotnih rastlin, modula za karakterizacijo rasti živih celic ter modula za molekularno fenotipizacijo na nivoju nukleinskih kislin. Prvi modul omogoča sledenje aktivnosti genov v rastlini po izpostavitvi rastline stresu ali induktorjem njihovega izražanja s pomočjo reporterskih sistemov. Drugi modul predstavlja sistem za avtomatizirano karakterizacijo rasti živih celic, ki omogoča občutljivo neinvazivno spremljanje biološke rasti, razvoja in morfologije mikroorganizmov v realnem času s pomočjo avtomatiziranega zajema slike. Tretji modul za molekularno karakterizacijo nukleinskih kislin omogoča natančno pripravo vzorca nukleinskih kislin za številne tehnike molekularne karakterizacije nukleinskih kislin, kar omogoča pripravo visoko kvalitetnih DNA knjižnic za visokopretočne metode sekvenciranja kot tudi za metode za sledenje epigenetskih sprememb DNA.</t>
  </si>
  <si>
    <t>The system for multi-level phenotypic characterization of plants with microorganisms consists of three modules: a module for phenotypic characterization of whole plants, a module for characterization of the growth of living cells and a module for molecular phenotyping at the level of nucleic acids. The first module enables the tracking of gene activity in the plant after exposure of the plant to stress or inducers of their expression with the help of reporter systems. The second module presents a system for automated characterization of the growth of living cells, which enables sensitive non-invasive monitoring of the biological growth, development and morphology of microorganisms in real time with the help of automated image capture. The third module for the molecular characterization of nucleic acids enables the precise preparation of a nucleic acid sample for many techniques of molecular characterization of nucleic acids, which enables the preparation of high-quality DNA libraries for high-throughput sequencing methods as well as for methods for tracking epigenetic changes in DNA.</t>
  </si>
  <si>
    <t>8321, 8194 in 8236</t>
  </si>
  <si>
    <t>J1-2467</t>
  </si>
  <si>
    <t>Odkrivanje dinamike omrežja v interakciji krompirjev virus Y-rastlinska celica</t>
  </si>
  <si>
    <t>P4-0165</t>
  </si>
  <si>
    <t>Biotehnologija in sistemska biologija rastlin</t>
  </si>
  <si>
    <t>Dejan Štebih</t>
  </si>
  <si>
    <t>Aparatura za PCR v realnem času (ABI 7900) (Oprema za razvoj diagnostike in raziskave bakterij, virusov, gliv in gensko spremenjenih organizmov)</t>
  </si>
  <si>
    <t>Real-time PCR (ABI 7900)</t>
  </si>
  <si>
    <t>Oprema je odpisana in ni več v uporabi.</t>
  </si>
  <si>
    <t>The equipment is not in use any more.</t>
  </si>
  <si>
    <t>Aparatura za PCR v realnem času (ABI 7900HT Fast) (Sistem za pomnoževanje nukleinskih kislin)</t>
  </si>
  <si>
    <t>Real-time PCR (ABI 7900HT Fast)</t>
  </si>
  <si>
    <t>Z navedeno opremo je možno pomnoževanje nukleinskih kislin in njihova kvantifikacijia.</t>
  </si>
  <si>
    <t xml:space="preserve">The equipment is used for amplification and quantification of nucleic acids. </t>
  </si>
  <si>
    <t>P1-0245</t>
  </si>
  <si>
    <t>Ekotoksiologija, toksikološka genomika in karcinogeneza</t>
  </si>
  <si>
    <t>C2337-22-000013</t>
  </si>
  <si>
    <t>Pogodba o izvajanju in financiranju strokovnih nalog s področja zdravstvenega varstva rastlin</t>
  </si>
  <si>
    <t>Aparatura za PCR v realnem času (ABI QuantStudio7 Flex)</t>
  </si>
  <si>
    <t>Real-time PCR (ABI QuantStudio7 Flex)</t>
  </si>
  <si>
    <t>1/2019</t>
  </si>
  <si>
    <t>MR Aleksander Benčič</t>
  </si>
  <si>
    <t>GA 862858</t>
  </si>
  <si>
    <t>ADAPT – pospešen razvoj krompirja tolerantnega na multiple stresne dejavnike</t>
  </si>
  <si>
    <t>2 druga uporabnika</t>
  </si>
  <si>
    <t>Katja Stare</t>
  </si>
  <si>
    <t>Visoko pretočni sistem za izolacijo, detekcijo in kvantifikacijo nukleinskih kislin</t>
  </si>
  <si>
    <t>High throughput system for isolation, detection and quantification of nucleic acids</t>
  </si>
  <si>
    <t>Z navedeno opremo je možna izolacija, pomnoževanje nukleinskih kislin ter njihova detekcija in kvantifikacijia.</t>
  </si>
  <si>
    <t xml:space="preserve">The equipment is used for isolation, amplification, detection and quantification of nucleic acids. </t>
  </si>
  <si>
    <t>1280/2020</t>
  </si>
  <si>
    <t>C2337-22-000032</t>
  </si>
  <si>
    <t>Pogodba o izvajanju dejavnosti analiz uradnih vzorcev živil rastlinskega izvora, krme in NRL</t>
  </si>
  <si>
    <t>060701/2021/864491/SUB/ENV.C2</t>
  </si>
  <si>
    <t>Aparatura za PCR v realnem času (Roche Light Cycler 480)</t>
  </si>
  <si>
    <t>Real-time PCR instrument (Roche Light Cycler 480)</t>
  </si>
  <si>
    <t>Ostalo (Transition Facility)</t>
  </si>
  <si>
    <t>Prenosna aparatura za PCR v realnem času (Cepheid Smart Cycler) (Sistem za pomnoževanje nukleinskih kislin)</t>
  </si>
  <si>
    <t>Portable real-time PCR (Cepheid Smart Cycler)</t>
  </si>
  <si>
    <t>Oprema ni v uporabi.</t>
  </si>
  <si>
    <t>The equipment is not in use.</t>
  </si>
  <si>
    <t>Avtomatizirana aparatura za kapljični digitalni PCR (Biorad QX200) (Sistem za avtomatizirano pripravo in analizo kapljične digitalne verižne reakcije s polimerazo)</t>
  </si>
  <si>
    <t>Automated droplet digital PCR instrument (Biorad QX200)</t>
  </si>
  <si>
    <t>Navedena oprema omogoča avtomatizirano pripravo in analizo nukleinskih kislin v različnih vzorcih s kapljično digitalno verižno reakcijo s polimerazo (ddPCR).</t>
  </si>
  <si>
    <t>The equipment enables droplet digital PCR (ddPCR). It enables also absolute quantification of nucleic acids.</t>
  </si>
  <si>
    <t>Met4Lab - Izhodišča za vzpostavitev sistema za identifikacijo in izmenjavo meroslovnih potreb na področju biokemijske analitike</t>
  </si>
  <si>
    <t>C3212-09-000030(6401-18/2008/67), dodatek št. 21</t>
  </si>
  <si>
    <t>Opravljanje dejavnosti in izpolnjevanje obveznosti nosilca nacionalnega etalona enote za množino snovi/hrana rastlinskega izvora</t>
  </si>
  <si>
    <t>Aparatura za kapljični digitalni PCR (Biorad QXOne) (Avtomatiziran sistem za pripravo, izvedbo in analizo večtarčne kapljične digitalne verižne reakcije s polimerazo)</t>
  </si>
  <si>
    <t>Droplet digital PCR instrument (Biorad QXOne)</t>
  </si>
  <si>
    <t>Robot za pipetiranje (PerkinElmer MultiProbe II) (Robot za normalizacijo koncentracije in PCR nastavitev )</t>
  </si>
  <si>
    <t xml:space="preserve">Robot for pipeting (PerkinElmer MultiProbe II) </t>
  </si>
  <si>
    <t>Robot za pipetiranje (Hamilton Microlab STARlet)</t>
  </si>
  <si>
    <t>Robot for pipeting (Hamilton Microlab STARlet)</t>
  </si>
  <si>
    <t>Robot se uporablja za pripravo vzorcev in reagentov ter nastavitev PCR reakcij.</t>
  </si>
  <si>
    <t xml:space="preserve">Pipetting robot can be used for sample and reagent preparation and PCR reaction setup. </t>
  </si>
  <si>
    <t>Špela Prijatelj Novak</t>
  </si>
  <si>
    <t>Sistem za hitro pripravo in koncentriranje bioloških vzorcev z možnostjo bioloških analiz na gojiščih</t>
  </si>
  <si>
    <t>System for concentration and analyses of biological samples</t>
  </si>
  <si>
    <t>Sistem omogoča hitro pripravo in koncentriranje bioloških vzorcev z možnostjo bioloških analiz na gojiščih.</t>
  </si>
  <si>
    <t>System enables concentration and analyses of biological samples on plates.</t>
  </si>
  <si>
    <t>Z1-3190</t>
  </si>
  <si>
    <t>Neužiten pod stresom: ali temperatura in pH stres omogočata pektinolitičnim bakterijam, da se izognejo bakteriofagom?</t>
  </si>
  <si>
    <t>Učinkovitost inaktivacije z vodo prenosnih virusov s prototipno napravo, ki združuje
neravnovesno plazmo in hidrodinamično kavitacijo</t>
  </si>
  <si>
    <t>Aleš Blatnik</t>
  </si>
  <si>
    <t>Komore za gojenje rastlin in tkivnih kultur (Kambič)</t>
  </si>
  <si>
    <t>Growth chambers for plant and tissue culture breeding (Kambič)</t>
  </si>
  <si>
    <t>Oprema je odpisana in ne obstaja več. Porušeno skupaj s staro stavbo.</t>
  </si>
  <si>
    <t>The equipment is not in use any more. Pulled down together with the old building.</t>
  </si>
  <si>
    <t>Komore za ločeno gojenje rastlin (Kambič)</t>
  </si>
  <si>
    <t>2009, 2012</t>
  </si>
  <si>
    <t>Plant growth chambers for separate breeding (Kambič)</t>
  </si>
  <si>
    <t>Oprema je vključena v IP NIB. Za uporabo opreme je potrebno kontaktirati vodjo IC Planta (http://www.nib.si/infrastruktura/infrastrukturni-center-planta). Čakalna doba za uporabo opreme je do 3 mesece.</t>
  </si>
  <si>
    <t>The equipment is a part of Infrastructural program NIB. For the access of the equipment contact the Head of IC Planta (http://www.nib.si/eng/index.php/infrastructure/infrastructural-centre-planta). Waiting time for the access of the equipment is up to 3 months.</t>
  </si>
  <si>
    <t>Komore za ločeno gojenje rastlin (Kambič) sestavljajo 4 ločene samostoječe komore, ki omogočajo gojenje rastlin v zemlji v kontroliranih pogojih temperature, svetlobe in vlage.</t>
  </si>
  <si>
    <t>Plant growth chambers for separate breeding (Kambič) consist of 4 separate self-standing chambers that provide for breeding of plants in soil under controlled temperature, light and humidity conditions.</t>
  </si>
  <si>
    <t>5903 in 6348</t>
  </si>
  <si>
    <t>Karantenski rastlinjak (Oprema za razvoj diagnostike in raziskave bakterij, virusov, gliv in gensko spremenjenih organizmov)</t>
  </si>
  <si>
    <t>Quarantine greenhouse</t>
  </si>
  <si>
    <t>Karantenski rastlinjak s podtlakom (Oprema za razvoj doagnostike in raziskave mikroorganizmov in gensko spremenjenih organizmov - sklop 2)</t>
  </si>
  <si>
    <t>Quarantine greenhouse with negative pressure</t>
  </si>
  <si>
    <t>Tanja Dreo</t>
  </si>
  <si>
    <t>Sistem za identifikacijo bakterij z analizo celičnih maščobnih kislin s plinsko kromatografijo</t>
  </si>
  <si>
    <t>System for identification of bacteria with analyses of cell fatty acids by gas chromatography</t>
  </si>
  <si>
    <t>0105-008</t>
  </si>
  <si>
    <t>Anton Brancelj</t>
  </si>
  <si>
    <t xml:space="preserve">Plinski kromatograf z masnim spektrometrom </t>
  </si>
  <si>
    <t>GC/MS Gas Chromatograph hypenated to mass spectrometer</t>
  </si>
  <si>
    <t>Oprema ni vključena v IP NIB. GC/MS je mogoče uporabljati brez omejitev po predhodnem dogovoru s skrbnikom. Cena po dogovoru v skladu s časom in namenom uporabe</t>
  </si>
  <si>
    <t xml:space="preserve">The equipment is not a part of Infrastructural program NIB. The equipment can be used w/o limitations according to previous agreement with the guardian. Price is agreed according to the time and purpose of the use. </t>
  </si>
  <si>
    <t xml:space="preserve">Trenutno je sistem nastavljen na analizo maščobnih kislin, po potrebi lahko GC/MS preuredimo, tako da lahko z njim analiziramo tudi pesticide, PAH-e, in podobne snovi. </t>
  </si>
  <si>
    <t xml:space="preserve">Equipment is currently set up for the analysis of FAME (fatty acid methyl esters), however we can change the instrument to fit applications such as pesticides analysis, analysis of PAH or similar substances. </t>
  </si>
  <si>
    <t>http://www.nib.si/storitve-in-produkti/raziskovalna-oprema</t>
  </si>
  <si>
    <t>P10255</t>
  </si>
  <si>
    <t>Alenka Žunič-Kosi</t>
  </si>
  <si>
    <t>LIFE IP</t>
  </si>
  <si>
    <t>MR Gabor</t>
  </si>
  <si>
    <t>Matic Gabor</t>
  </si>
  <si>
    <t>Meta Virant-Doberlet</t>
  </si>
  <si>
    <t>Laserski mikroablacijski sistem  (mikroskop Carl Zeiss Axioskop)</t>
  </si>
  <si>
    <t>Laser system for cell ablation</t>
  </si>
  <si>
    <t>Oprema ni vključena v IP NIB. Sistem za ablacijo celic z laserjem je možno uporabljati brez omejitev in takoj v skladu z dogovorom. Cena po dogovoru v skladu s časom in namenom uporabe</t>
  </si>
  <si>
    <t>The equipment is not a part of Infrastructural program NIB. Laser system for cell ablation can be used without limitations and immediately according to agreement. The price  is agreed according to the time and purpose of the use.</t>
  </si>
  <si>
    <t>Sistem obsega mikroskop z dodanim laserjem. Z njim je možno pri živem organizmu uničiti posamezno celico tako, da organizem preživi. Na ta način lahko na primer pri embriju uničimo izvorno celico in nato zasledujemo razvoj organizma  ter ugotovimo, katere funkcije so bile zaradi ablacije prizadete v razvoju.</t>
  </si>
  <si>
    <t xml:space="preserve">The system is composed of a microscope and laser. It enables in living organisms ablation of a single cell so that the organism survives. In such a way for example we can destroy in embrio an identified cell and follow its development to find out which functions have been modified in organism's development. </t>
  </si>
  <si>
    <t>Stritih-Peljhan</t>
  </si>
  <si>
    <t>Belušič Gregor</t>
  </si>
  <si>
    <t>Sistem za ekscitacijo in lasersko merjenje vibracij (vibrometer laserski)</t>
  </si>
  <si>
    <t>Laser vibrometer with the system for controlled excitation of vibrations with software</t>
  </si>
  <si>
    <t>Oprema ni vključena v IP NIB. Laserski vibrometer s sistemom za kontrolirano vzbujanje vibracij in programsko opremo je možno uporabljati brez omejitev v skladu z dogovorom. Cena po dogovoru v skladu s časom in namenom uporabe</t>
  </si>
  <si>
    <t>The equipment is not a part of Infrastructural program NIB. Laser vibrometer with the system for controlled excitation of vibrations with software can be used without limitations according to the agreement. The price is agreed according the time and purpose of the use.</t>
  </si>
  <si>
    <t>Sistem sestavljajo laserski vibrometer, vzbujevalnik in pripadajoča programska oprema. Z njim je možno natančno določati resonančne lastnosti različnih materialov.</t>
  </si>
  <si>
    <t>The system is composed of a laser vibrometer, exciter and software. It enables exact measurement of resonant properties of different materials.</t>
  </si>
  <si>
    <t>MR Janža</t>
  </si>
  <si>
    <t>Rok Janža</t>
  </si>
  <si>
    <t>Nataša Stritih-Peljhan</t>
  </si>
  <si>
    <t>J1-3016</t>
  </si>
  <si>
    <t>Jernej Polajnar</t>
  </si>
  <si>
    <t>0105-007</t>
  </si>
  <si>
    <t>Barbara Breznik</t>
  </si>
  <si>
    <t>Mikroskop raziskovalni z motoriziranim manipulatorjem</t>
  </si>
  <si>
    <t>2012, 2014</t>
  </si>
  <si>
    <t>Fluorescent microscope, with motorized micromanipulator</t>
  </si>
  <si>
    <t>Ostalo (GLIOMA)</t>
  </si>
  <si>
    <t>Oprema ni vključena v IP NIB. Opremo je možno uporabljati brez omejitev in v skladu z dogovorom. Cena po dogovoru v skladu s časom in namenom uporabe.</t>
  </si>
  <si>
    <t>The equipment is not a part of Infrastructural program NIB. The equipment can be used without limitations and immediately according to agreement. The price  is agreed according to the time and purpose of the use.</t>
  </si>
  <si>
    <t>Fluorescentni mikroskop se uporablja predvsem za proučevanje celične biologije in omogoča odlično vidljivost preparatov, v katerih so prisotne molekule, ki fluorescirajo. Molekule, ki lahko fluorescirajo, so npr. klorofili in karoteni, to je primarna fluorescenca. Če pa je potrebno strukture obarvati s fluorescentnimi barvili - fluorokromi, pa imamo opravka s sekundarno fluorescenco. Ta mikroskop omogoča motoriziran pomik mizice, kar se kaže v večji natančnosti in možnosti avtomatizacije nekaterih procesov.</t>
  </si>
  <si>
    <t>Fluorescent microscope is primarily used for the study of cell biology and provides excellent visibility preparations, in which some of the molecules that fluoresce. Molecules that can fluoresce, for example chlorophylls and carotenes, this is the primary fluorescence. If it is necessary, some structures can be stained with fluorescent dyes - fluorochromes, this is secondary fluorescence. This microscope allows motorized window tables, which results in higher accuracy and the possibility of automation of some processes.</t>
  </si>
  <si>
    <t>6428, 6652</t>
  </si>
  <si>
    <t>http://www.nib.si/storitve-in-oprema/raziskovalna-oprema</t>
  </si>
  <si>
    <t>J1-2465</t>
  </si>
  <si>
    <t>Alja Štern</t>
  </si>
  <si>
    <t>Bernarda Majc</t>
  </si>
  <si>
    <t xml:space="preserve">ARRS-PROGRAM                  </t>
  </si>
  <si>
    <t xml:space="preserve">Matjaž Novak        </t>
  </si>
  <si>
    <t>Anamarija Habič</t>
  </si>
  <si>
    <t>Drugi uporabniki</t>
  </si>
  <si>
    <t>Metka Filipič</t>
  </si>
  <si>
    <t>Citometer pretočni FACS CALIBUR</t>
  </si>
  <si>
    <t>Flow cytometer, FACS CALIBUR</t>
  </si>
  <si>
    <t>Ostalo (COOT)</t>
  </si>
  <si>
    <t>Katja Kološa</t>
  </si>
  <si>
    <t>Citometer pretočni</t>
  </si>
  <si>
    <t>Oprema ni vključena v IP NIB. Pretočni citometer je možno uporabljati  v skladu z dogovorom s skrbnikom. Cena po dogovoru v skladu s časom in namenom uporabe.</t>
  </si>
  <si>
    <t xml:space="preserve">The equipment is not a part of Infrastructural program NIB. Flow cytometer can be used  according to the agreement. The price is agreed according the time and purpose of the use. </t>
  </si>
  <si>
    <t>Pretočni citometer omogoča spremljanje flourescence celic,  bakterij in drugih karakterisi na  različnih kanalih.</t>
  </si>
  <si>
    <t>Flow cytometer is used for flourescence detection of cells,  bacteria and other different characteristic with different fluorescence channels.</t>
  </si>
  <si>
    <t>Mateja Mlinar</t>
  </si>
  <si>
    <t>J1-4402</t>
  </si>
  <si>
    <t>Katarina Fras</t>
  </si>
  <si>
    <t>J2-4428</t>
  </si>
  <si>
    <t>Tina Eleršek</t>
  </si>
  <si>
    <t xml:space="preserve">J7-4635 </t>
  </si>
  <si>
    <t>Sonja Žabkar</t>
  </si>
  <si>
    <t>Mikroskop ECLIPSE E 600 s poveč. modilom, kondenzator</t>
  </si>
  <si>
    <t>Fluorescent microscope ECLIPSE E 600</t>
  </si>
  <si>
    <t>Bojana Žegura</t>
  </si>
  <si>
    <t>CelVivo BioArray Matrix (BAM) bioreaktor - ClinoStar</t>
  </si>
  <si>
    <t>CelVivo BioArray Matrix (BAM) bioreactor - ClinoStar</t>
  </si>
  <si>
    <t>The equipment is not a part of Infrastructural program NIB. The equipment can be used without limitations and  according to agreement. The price  is agreed according to the time and purpose of the use.</t>
  </si>
  <si>
    <t>ClinoStar bioreaktor omogoča gojenje 3D celičnih struktur (sferoidov) v in vitro dinamičnih pogojih, kar je pomembno pri pročevanju dolgodobnih učinkov najrazličnejših spojin kot tudi v raziskavah raka.</t>
  </si>
  <si>
    <t>The ClinoStar bioreactor enables the growth of 3D cell structures (spheroids) under in vitro dynamic conditions, which is important in studies of long-term effects of a wide variety of compounds as well as in cancer research.</t>
  </si>
  <si>
    <t>Metka Novak</t>
  </si>
  <si>
    <t>BioTek Cytation 5 sistem za konvencionalno vetfunkcijsko detekcijo
(absorbanca, fluorescenca in luminiscenca) in avtomatsko digltalno mikroskopijo, 2021</t>
  </si>
  <si>
    <t>BioTek Cytation 5</t>
  </si>
  <si>
    <t>Oprema ni vključena v IP NIB. BioTek Cytation 5 je možno uporabljati  v skladu z dogovorom s skrbnikom. Cena po dogovoru v skladu s časom in namenom uporabe.</t>
  </si>
  <si>
    <t xml:space="preserve">BioTek Cytation sistem za konvencionalno večfunkcijsko detekcijo in avtomatsko digitalno mikroskopijo prestavlja novo generacijo aparatur za avtomatizirano visoko-pretočno pridobivanje podatkov in in avtomatiziran zajem mikroskopskih podatkov/slik in programskega orodja za analizo teh podatkov. </t>
  </si>
  <si>
    <t>The BioTek Cytation system for conventional multifunctional detection and automatic digital microscopy represents a new generation of devices for automated high-flow data acquisition and and automated capture of microscopic data / images and software tools for data analysis.</t>
  </si>
  <si>
    <t>J1-4395</t>
  </si>
  <si>
    <t>10BICEA</t>
  </si>
  <si>
    <t xml:space="preserve"> 0105-001</t>
  </si>
  <si>
    <t>Oliver Bajt</t>
  </si>
  <si>
    <t>Plinski kromatograf z masnoselektivnim detektorjem</t>
  </si>
  <si>
    <t>Gas chromatograph with MS detector</t>
  </si>
  <si>
    <t>http://www.nib.si/images/stories/datoteke2/Delovanje_centra/arrs-ri-evidenca-opreme-105-nib.pdf</t>
  </si>
  <si>
    <t>Vesna Flander Putrle</t>
  </si>
  <si>
    <t>16383</t>
  </si>
  <si>
    <t>High-performance
liquid chromatograph</t>
  </si>
  <si>
    <t>Oprema ni vključena v IP NIB. Opremo je možno uporabljati brez omejitev in takoj v skladu z dogovorom. Cena po dogovoru v skladu s časom in namenom uporabe.</t>
  </si>
  <si>
    <t>Oprema se uporablja za določanje fitoplanktonskih barvil v vzorcih</t>
  </si>
  <si>
    <t xml:space="preserve">The equipment is used for the separation and identification of firoplanktonic pigmentsorganic compounds </t>
  </si>
  <si>
    <t>P1-0237</t>
  </si>
  <si>
    <t xml:space="preserve">MR </t>
  </si>
  <si>
    <t>Jena Jamšek</t>
  </si>
  <si>
    <t>Tristan Bartole</t>
  </si>
  <si>
    <t>54609</t>
  </si>
  <si>
    <t>Plovilo raziskovalno Sagita</t>
  </si>
  <si>
    <t>Research Vessel
 "Sagita"</t>
  </si>
  <si>
    <t>Drugi javni in lastni viri</t>
  </si>
  <si>
    <t xml:space="preserve">Raziskovalno plovilo je možno uporabljati  v skladu z dogovorom s skrbnikom. Cena po dogovoru v skladu s časom in namenom uporabe. </t>
  </si>
  <si>
    <t xml:space="preserve">The Research vessel is possible to use  according to the agreement. The price is agreed according the time and purpose of the use. </t>
  </si>
  <si>
    <t>Raziskovalno plovilo se uporablja za izvedbo raziskovalnih križarjen v obalnem pasu in odprtih vodah.</t>
  </si>
  <si>
    <t>The research vessel is used for various research cruise in coastal and international waters.</t>
  </si>
  <si>
    <t>01VRSTNA-SPREMLJ.VRSTNE PESTR.</t>
  </si>
  <si>
    <t>Tihomir Makovec</t>
  </si>
  <si>
    <t>18338</t>
  </si>
  <si>
    <t>Sonda mikrostrukturna</t>
  </si>
  <si>
    <t>CTD Probe</t>
  </si>
  <si>
    <t>Oprema je vključena v IP NIB vendar jo pretečno uporabljamo z raziskovalnim plovilom. Opremo je možno uporabljati brez omejitev in takoj v skladu z dogovorom. Cena po dogovoru v skladu s časom in namenom uporabe.</t>
  </si>
  <si>
    <t>The equipment is a part of Infrastructural program IC MBC but is preferentially used on the research vessel. The equipment can be used without limitations and  according to agreement. The price  is agreed according to the time and purpose of the use.</t>
  </si>
  <si>
    <t>Mikrostrukturna sonda se uporablja za meritve različnih parametrov v vodnem (morskem) okolju (Temperatura vode, slanost, prevodnost, pH, raztopljeni kisik)</t>
  </si>
  <si>
    <t>The CTD probe is used for measurement of various parameters in the aquatic environmen (preferentially marine)( Sea temperature, salinity, conductivity, pH, dissolved oxygen)</t>
  </si>
  <si>
    <t>Katja Klun</t>
  </si>
  <si>
    <t>Boja raziskovalna Vida</t>
  </si>
  <si>
    <t>Oceanographic Buoy "Vida"</t>
  </si>
  <si>
    <t>Ostalo (INTERREG)</t>
  </si>
  <si>
    <t>Oceanografska boja je laboratorij na morju. Njene storitev ali možnost namestitve dodatnih merilnih instrumentov na bojo je potrebno urediti v skladu z dogovorom s skrbnikom. Cena po dogovoru v skladu s časom in namenom uporabe.</t>
  </si>
  <si>
    <t xml:space="preserve">Oceanographic Buoy is a marine lab in situF. It's  product can be used according to the agreement. The price is agreed according the time and purpose of the use. </t>
  </si>
  <si>
    <t>Oceanografske boje, si ni možno sposoditi. Boja je laboratorij na morju. Uporabniki lahko uporabljajo podatke meritev ali namestijo na bojo dodatni merilni instrument.</t>
  </si>
  <si>
    <t>Oceanographic Buoy "Vida" can 't be used . User can use the data it provides or eventuially add some instrument to the Buoy.</t>
  </si>
  <si>
    <t>IP NIB
 (IC MBP)</t>
  </si>
  <si>
    <t>Vlado Malačič</t>
  </si>
  <si>
    <t>05226</t>
  </si>
  <si>
    <t>Instrument lisst za merjenje sedimentov</t>
  </si>
  <si>
    <t>Particle Size Analyzer</t>
  </si>
  <si>
    <t>Patricija Mozetič</t>
  </si>
  <si>
    <t>11360</t>
  </si>
  <si>
    <t>Mikroskop invertni raziskovalni</t>
  </si>
  <si>
    <t>Invert microscope</t>
  </si>
  <si>
    <t>Oprema je namenjena mikroskopiranju vzoprcev.</t>
  </si>
  <si>
    <t>The microscope is use for microscopy of biological samples.</t>
  </si>
  <si>
    <t>01UVHVVR-PROJEKT UVVHVVR 2023</t>
  </si>
  <si>
    <t>Janja France</t>
  </si>
  <si>
    <t>01MONI22-MONIT.MORJA 2023</t>
  </si>
  <si>
    <t>Milijan Šiško</t>
  </si>
  <si>
    <t>J7-2599-TINTA</t>
  </si>
  <si>
    <t>Karim Pribac</t>
  </si>
  <si>
    <t>MR Slavinec</t>
  </si>
  <si>
    <t>Petra Slavinec</t>
  </si>
  <si>
    <t>Plovilo Carolina</t>
  </si>
  <si>
    <t>Research boat</t>
  </si>
  <si>
    <t>7,5 m dolgo plovilo služi kot plovilo za manjše in hitrejše posege ali vzorčevanja na morju. Možno ga je uporabljati  v skladu z dogovorom s skrbnikom. Cena po dogovoru v skladu s časom in namenom uporabe.</t>
  </si>
  <si>
    <t xml:space="preserve">7,5 m long boat can be used as a quick shuttle for various measurements at sea. The price is agreed according the time and purpose of the use. </t>
  </si>
  <si>
    <t>Čoln uporabljamo za hitre izhode na morje, kjer je potrebno hitro pobrati vzorce ali izpeljati meritve .</t>
  </si>
  <si>
    <t>The boat is used for various quick interventions at sea.</t>
  </si>
  <si>
    <t>Branko Čermelj</t>
  </si>
  <si>
    <t>13407</t>
  </si>
  <si>
    <t>Visoko frekvenčni radar</t>
  </si>
  <si>
    <t>HF Radar</t>
  </si>
  <si>
    <t>Ostalo  (IPA ADRIATIC)</t>
  </si>
  <si>
    <t>HF radar je merilnik površinskih valov in tokov. Ker meri, so produkt njegovega obratovanja podatki. Ti podatki se shranjujejo v bazo IC MBP. Podatki so javni, stroški visoko kvalificiranega osebja, ki zna podatke pripraviti za uporabnika pa so stvar dogovora.</t>
  </si>
  <si>
    <t>HF radar is a radio transmitting and receiving instrument. It transmits a signal with a central frequency of 25.525 MHz over large marine areas and receives the signal returned back from the rough sea surface. The information is the elaborated and transformed in surface current and wave information.</t>
  </si>
  <si>
    <t>Instrument je namenjen meritvam površinskih valov in tokov. Omogoča raziskave gibanja morskih mas na površini po celotnem Tržaškem zalivu. S tem nadgrajuje točkovne meritve, ki so se in se še opravljajo z merilnimi instrumenti nameščenimi na bojah ali opazovalnih postajah. Je učinkovito orodje, s katerim si lahko pomagamo v primeru razlitij nevarnih snovi na morju in iskanju pogrešanih na morju.</t>
  </si>
  <si>
    <t>The instrument is used for measurements of surface currents and waves only. The information can be used for various purposes – activities on sea</t>
  </si>
  <si>
    <t>http://www.nib.si/mbp/sl/about-us/products-and-services/laboratory-equipment</t>
  </si>
  <si>
    <t>Segmentni pretočni analizator za nutriente (QuAAtro)</t>
  </si>
  <si>
    <t>Segmented flow analyser for nutrients (QuAAtro)</t>
  </si>
  <si>
    <t>Oprema se uporablja predsvem za določanje koncentracijo anorganskih hranil v vodnih vzorcih.</t>
  </si>
  <si>
    <t>The instrument is used for inorganic nutrient analysis in water.</t>
  </si>
  <si>
    <t>Ana Jančar</t>
  </si>
  <si>
    <t>Vrstični elektronski mikroskop (TESCAN MIRA)</t>
  </si>
  <si>
    <t>Scanning electron microscope (TESCAN MIRA)</t>
  </si>
  <si>
    <t>Oprema je vključena v IP NIB.  Za uporabo opreme je potrebno kontaktirati skrbnika opreme. Cena po dogovoru v skladu s časom in namenom uporabe.</t>
  </si>
  <si>
    <t>The equipment is not a part of Infrastructural program NIB. For the access of the equipment contact the equipment administrator.</t>
  </si>
  <si>
    <t>Visokoločljivi vrstični elektronski mikroskop z variabilnim tlakom in korelacijsko mikroskopijo se uporablja za opazovanje ultrastruktur na površini bioloških vzorcev, tj. od enoceličnih organizmov do večceličnih organizmov in tkiv. Oprema omogoča delovanje v visokem in nizkem vakuumu za opazovanje fiksiranih in svežih vzorcev, pretežno iz morskega okolja. SEM je modularna platforma, ki se, glede na potrebe uporabnikov, lahko prilagodi različnim detektorjem. Pomembna funkcionalnost SEM-a je tudi visoka ločljivost slike in optimalni kontrast pri širokem razponu različnih povečav.</t>
  </si>
  <si>
    <t>A high-resolution linear electron microscope with variable pressure and correlation microscopy is used to observe ultrastructures on the surface of biological samples, from single-celled organisms to multicellular organisms and tissues. The equipment allows high and low vacuum operation for observation of fixed and fresh samples, mainly from the marine environment. The SEM is a modular platform that can be adapted to different detectors, depending on the needs of the users. Another important functionality of the SEM is the high image resolution and optimal contrast at a wide range of different magnifications.</t>
  </si>
  <si>
    <t>https://www.nib.si/mbp/sl/oprema-v-laboratoriju/1120-vrsticni-elektronski-mikroskop-sem-tescan-mira</t>
  </si>
  <si>
    <t>MR Jamšek</t>
  </si>
  <si>
    <t>Janja Matičič</t>
  </si>
  <si>
    <t>Namizni masni spektrometer za avtomatsko identifikacijo mikroorganizmov</t>
  </si>
  <si>
    <t>Benchtop mass spectrometer for automated microbial identification system</t>
  </si>
  <si>
    <t>Drugi javni viri (MIZŠ)</t>
  </si>
  <si>
    <t xml:space="preserve">Namizni masni spektrometer  za avtomatsko identifikacijo mikroorganizmov za svoje delovanje uporablja MALDI-TOF tehnologijo, ki vključuje vir ionov microSCOUT™, ki vsebuje razširjeno pultno ekstrakcijo ionov PAN™ z možnostjo fokusiranja območja mas; samočiščenje vira ionizacije brez izklapljanja vakuma; laser hitrosti 200 Hz z življenjska doba minimalno 500.000.000 posnetkov; sistem visoko zmogljivih vakumskih črpalk; analizator v linearni konfiguraciji, ki omogoča delovanje v dveh načinih: s pozitivnimi in negativnimi ioni. Sistem meri proteine v mikroorganizmih, ki so prisotni v vseh mikroorganizmih v visokih koncentracijah. S pomočjo meritev določi edinstven proteomski prstni odtis mikroorganizma, ki ga nato primerja s proteomskimi vzorci mikroorganizmov v referenčni knjižnici in preko primerjave določi identiteto mikroorganizma. Sistem je podprt z namensko programsko opremo, ki omogoča avtomatiziran proces zajema masnega spektra in primerjave z referenčno knjižnico in omogoča razširitev referenčne knjižnice z uporabnikovo knjižnico, ki vsebuje spektre mikroorganizmov, ki jih je uporabnik sam posnel. </t>
  </si>
  <si>
    <t>Benchtop mass spectrometer for automated microbial identification system is based on MALDI-TOF mass spectrometry which includes gridless microSCOUT™ MALDI ion source with extended pulsed ion extraction PAN™ mass range focusing; integrated source cleaning without the need of venting the system; 200 Hz smartbeam laser with minimum 500 million laser shots; high capacity vacuum system TOF analyser for linear-only measurements with positive and negative ion mode. The system measures highly abundant proteins that are found in all microorganisms and determines the unique proteomic fingerprint of an organism, and matches characteristic patterns with an extensive reference library to determine the organism’s identity. It's supported by dedicated microbiology software automates the process of acquiring the mass spectrum and performing the match against the extensive reference library which can be extended with users own library created from microorganism entries.</t>
  </si>
  <si>
    <t>MR Vladimir Grujić</t>
  </si>
  <si>
    <t>poskusno obratovanje</t>
  </si>
  <si>
    <t>validacija / servis / okvara</t>
  </si>
  <si>
    <t>preverjanje</t>
  </si>
  <si>
    <t>Ion Gutierrez Aguirre</t>
  </si>
  <si>
    <t>Ultracentrifuga</t>
  </si>
  <si>
    <t xml:space="preserve">Ultracentrifuga omogoča centrifugiranje pri zelo visokih obratih s tem npr. omogoča sedimentacijo virusnih delcev oz ločevanje le teh v različnih gradientih. Ultracentrifuga omogoča centrifugiranje pri max hitrosti 90.000 rpm, ima vgrajen hladilni in ogrevalni sistem, omogoča delovanje do 48 ur ter deluje v območju od 0°C  do 40°C. </t>
  </si>
  <si>
    <t>The ultracentrifuge enables centrifugation at very high speeds, thus e.g. enables the sedimentation of viral particles or the separation of only these in different gradients. The ultracentrifuge enables centrifugation at a maximum speed of 90,000 rpm, has a built-in cooling and heating system, allows operation for up to 48 hours and operates in the range from 0°C to 40°C.</t>
  </si>
  <si>
    <t>Živa Lengar</t>
  </si>
  <si>
    <t>Sistem za pripravo vzorcev za presevno elektronsko mikroskopijo</t>
  </si>
  <si>
    <t>Laboratory for sample preparation for transmission electron microscopy</t>
  </si>
  <si>
    <t>Sistem za pripravo vzorcev za presevno elektronsko mikroskopijo omogoča celoten potek obdelave bioloških vzorce in vključuje opremo za pripravo vzorcev po metodi negativnega kontrastiranja in opremo za pripravo vzorcev za opazovanje ultrastrukture. Napraševalec za pripravo mrežic LEICA EM ACE200 omogoča nanos ogljika določene debeline na mrežice, ki se uporabljajo kot nosilci vzorcev za presevno elektronsko mikroskopijo. Naprava LEICA EM KMR3 služi izdelovanju steklenih nožev, ki se uporabljajo za rezanje poltankih rezin v postopku priprave bioloških vzorcev za opazovanje ultrastrukture, za pripravo poltankih in ultratankih rezin bioloških vzorcev, kot so v smole vklopljena rastlinska in živalska tkiva, celične kulture, tudi bakterije, uporabljamo ultramikrotom LEICA ULTRACUT UC7. Za pregledovanje poltankih rezin je v sklopu opreme svetlobni mikroskop LEICA DM 1000 LED, opremljena z digitalno kamero FLEXAM C1 s CMOS senzorjem. V sklopu opreme za pripravo bioloških vzorcev za TEM je še stereomikroskop LEICA S9 D.</t>
  </si>
  <si>
    <t>Laboratory for sample preparation for transmission electron microscopy (TEM) includes equipment for preparation of small particles, like viruses, proteins and liposomes with negative staining method as well as preparation of plant and animal tissues and cell cultures for ultrastructure observation. LEICA EM ACE200 is used for preparation of grids for negative staining method and has carbon thread coater for evaporation of carbon of definite thickness and glow discharge unit. Glassknifemaker LEICA EM KMR3 enables preparation of glass knives from glass strips which are used for preparation of semi-thin slices of embedding biological samples using ultracut LEICA ULTRACUT UC7. Light microscope LEICA DM 1000 LED used for observation of semi-thin slices is equipped with digital camera FLEXAM C1 with CMOS sensor. Stereomicroscope LEICA S9 D is also part of the system for preparation of samples for TEM.</t>
  </si>
  <si>
    <t>200014, 200015, 200016, 200017, 200018 in 200019</t>
  </si>
  <si>
    <t>Alexandra Bogožalec Košir</t>
  </si>
  <si>
    <t>Aparatura za digitalno PCR (Stilla naica)</t>
  </si>
  <si>
    <t>Digital PCR System (Stilla naica)</t>
  </si>
  <si>
    <t>Aparatura za digitalno verižno reakcijo s polimerazo (dPCR) je sistem, ki omogoča večtarčno določanje nukleinskih kislin. Polavtomatski sistem je sestavljen iz dveh aparatur, Geode, ki je ob enem generator kapljic in PCR, ter Prism6 čitalnikom z vgrajenim računalnikom, ki omogoča uporabo hidrolizirajočih sond v šestih kanalih, kar omogoča resnično večkanalno večtarčno določanje, kot tudi uporabo interkalacijskih barvil. Sistem omogoča ponovno pridobitev vzorca po PCR in uporabo v nadaljnji analizi. Brezlicenčna programska oprema Crystal Miner omogoča analizo v 1D, 2D in 3D obliki ter omogoča vizualizacijo reakcije do ravni posameznih kapljic, vključno z vizualizacijo neobdelanih slik, ki jih posname Prism6.</t>
  </si>
  <si>
    <t>System for digital polymerase chain reaction (dPCR) is a high-multiplexing digital PCR system. The semi-automated system comprises of Geode, which doubles as the droplet generator and PCR cycler, and Prism6, a reader with an integrated computer which enables the use of hydrolysis probe in six channels, allowing for true multi-channel multiplexing, as well as the use of intercalating dye chemistry. The system enables recovery of the sample following PCR and use in downstream analysis. Crystal Miner license-free software allows analysis in 1D, 2D and 3D, and provides visuals of the PCR reaction down to the level of individual droplets, including the raw images taken by the Prism6.</t>
  </si>
  <si>
    <t>Aparatura za PCR v realnem času (QuantStudio7 Pro)</t>
  </si>
  <si>
    <t>Real-time PCR (ABI QuantStudio7 Pro)</t>
  </si>
  <si>
    <t>Aparatura omogoča natančno detekcijo in kvantifikacijo nukleinskih kislin z uporabo fluorescenčnih barvil in omogoča analizo 384 vzorcev hkrati, ob menjavi termociklerskih blokov pa tudi analizo 96 vzorcev v volumnih reakcije do 100 ul. Aparatura vzbuja barvila v območju valovnih dolžin 450–600 nm in detektira barvila v območju 500–640 nm, kar omogoča hkratno detekcijo vsaj petih barvil s potrebnim algoritmom za natančno razlikovanje med več komponentami večbarvnih signalov. Na ta način omogoča natančno simultano detekcijo vsaj pet različnih DNA zaporedij (multiplex kvantitativne reakcije). Aparatura zazna eno kopijo tarčne molekule in zagotavlja linearnost preko 10 logaritemskih redov.</t>
  </si>
  <si>
    <t>The apparatus enables accurate detection and quantification of nucleic acids using fluorescent dyes and enables the analysis of 384 samples at the same time, as well as the analysis of 96 samples in reaction volumes of up to 100 ul when the thermocycler blocks are changed. The apparatus excites dyes in the wavelength range of 450-600 nm and detects dyes in the range of 500-640 nm, which enables the simultaneous detection of at least five dyes with the necessary algorithm to accurately distinguish between several components of multi-color signals. In this way, it enables accurate simultaneous detection of at least five different DNA sequences (multiplex quantitative reactions). The apparatus detects one copy of the target molecule and provides linearity over 10 logarithmic orders.</t>
  </si>
  <si>
    <t>2550-21-310010</t>
  </si>
  <si>
    <t>Analiziranje in testiranje odvzetih vzorcev, razvoj analitičnih in testnih metod ter druge naloge, povezane s kontrolo določanja gensko spremenjenih organizmov</t>
  </si>
  <si>
    <t>Nina Tršar</t>
  </si>
  <si>
    <t>Mikro-analitska in analitska tehtnica za tehtanje in sistemom za preverjanje pipet</t>
  </si>
  <si>
    <t xml:space="preserve">Analitical balance and microbalance with a pipette calibration system  </t>
  </si>
  <si>
    <t xml:space="preserve">Mikro-analitska in analitska tehtnica omogočata tehtanje veliko z natančnostjo ter preverjanje pipet večjih in manjših volumnov. Mikro-analitska tehtnica omogoča tehtanje z natančnostjo vsaj 0,001 mg s ponovljivosto vsaj 0,0012 mg. Tehtnica omogoča tehtanje vzorcev, z vgradnjo lovilca vlage pa zagotavlja večjo natančnost pri preverjanju pipet manjših volumnov.
</t>
  </si>
  <si>
    <t>Micro-analytical and analytical balances enable high-precision weighing and checking of pipettes of larger and smaller volumes. The micro-analytical balance allows weighing with an accuracy of at least 0.001 mg with a repeatability of at least 0.0012 mg. The balance enables the weighing of samples, and with the installation of a moisture trap, it ensures greater accuracy when checking pipettes of smaller volumes.</t>
  </si>
  <si>
    <t>200062 in 200063</t>
  </si>
  <si>
    <t>Konfokalni mikroskop</t>
  </si>
  <si>
    <t>Confocal microscope</t>
  </si>
  <si>
    <t xml:space="preserve">Konfokalni laserski skenirni mikroskop, ki temelji na invertnem mikroskopu in omogoča tako konfokalni zajem, kot tudi epi-fluorescenčno opazovanje ter light-sheet mikroskopijo. Konfokalni sistem, ki omogoča konfokalni zajem, epifluorescenčno mikroskopijo z LED Epi-fluorescenčnim virom osvetlitve z možnostjo vzbujanja z valovno dolžino vsaj med 390 in 670 nm in light sheet mikroskopijo z Mono-kromatsko kamero za light sheet z vsaj 4.2 MP in maksimalno kvantno efektivnostjo vsaj 80%. </t>
  </si>
  <si>
    <t>A confocal laser scanning microscope based on an inverted microscope that enables confocal capture as well as epi-fluorescence observation and light-sheet microscopy. A confocal system that enables confocal capture, epifluorescence microscopy with an LED Epi-fluorescence illumination source with the possibility of excitation with a wavelength of at least between 390 and 670 nm and light sheet microscopy with a Mono-chromatic light sheet camera with at least 4.2 MP and a maximum quantum efficiency of at least 80%.</t>
  </si>
  <si>
    <t>Ker nakupa ni sofinancirala ARRS, poročanje o mesečni stopnji izkoriščenosti ni potrebno</t>
  </si>
  <si>
    <t>Jelka Pohar, Anže Smole</t>
  </si>
  <si>
    <t>32113, 33201</t>
  </si>
  <si>
    <t>Pretočni citometer omogoča natančno karakterizacijo imunskih celic preko spremljanja velikega števila označevalcev kot so različni proteini na površini in notranjosti celic. Citometer je eden najpomembnejših inštrumentov za raziskave s področja imunologije in celične imunoterapije. Zajem celotnega spektra emitirane svetlobe. Možnost spremljanja velikega števila označevalcev (najmanj 35).</t>
  </si>
  <si>
    <t>The flow cytometer enables the precise characterization of immune cells by monitoring a large number of markers such as different proteins on the surface and inside the cell. The cytometer is one of the most important instruments for research in the field of immunology and cellular immunotherapy. Capturing the entire spectrum of emitted light. Ability to monitor a large number of markers (at least 35).</t>
  </si>
  <si>
    <t xml:space="preserve">Obsevalnik </t>
  </si>
  <si>
    <t>Irradiator</t>
  </si>
  <si>
    <t>Biološki obsevalnik z X-žarki je namenjen obsevanju bioloških vzorcev, kot so celične kulture, na varen, nadzorovan način znotraj obstoječega laboratorija.  Visoko zmogljiv  varen obsevalnik za celične kulture omogoča obsevanje bioloških vzorcev v območju od 10 do 150V, kar omogoča krajše časa obsevanja ter hkrati vsebuje monitoring, ki omogoča vpogled v vse eksperimente opravljene na aparaturi.</t>
  </si>
  <si>
    <t>A biological X-ray irradiator is designed to irradiate biological samples, such as cell cultures, in a safe, controlled manner within an existing laboratory. The high-performance, safe irradiator for cell cultures enables the irradiation of biological samples in the range from 10 to 150V, which enables shorter irradiation times, and at the same time contains monitoring, which allows insight into all experiments performed on the apparatus.</t>
  </si>
  <si>
    <t>Aparature za mikroskopijo in zajem slik bioloških vzorcev</t>
  </si>
  <si>
    <t>Apparatus for microscopy and capturing images of biological samples</t>
  </si>
  <si>
    <t>Visokotehnološki sistem za avtomatizirano, visokozmogljivo zajemanje in analizo mikroskopskih slik, za evalvacijo integritete genetskega materiala z meritvami ključnih končnih točk v genetski toksikologiji. Sistem omogoča avtomatizirano zajemanje mikroskopskih slik, identifikacijo in analizo rezultatov testa komet, mikronukleus, Ames testa ter testa kromosomskih aberacij. Tako bistveno poveča število vzorcev (hkrati analiza več kot 7 vzorcev) ter hitrost njihovega procesiranja ter omogoča standardizacijo in bistveno izboljša ponovljivost in kvaliteto podatkov.</t>
  </si>
  <si>
    <t>A high-tech system for automated, high-throughput microscopic image acquisition and analysis, for evaluating the integrity of genetic material by measuring key endpoints in genetic toxicology. The system enables automated capture of microscopic images, identification and analysis of comet test, micronucleus test, Ames test and chromosomal aberration test results. Thus, it significantly increases the number of samples (simultaneous analysis of more than 7 samples) and the speed of their processing, and enables standardization and significantly improves the reproducibility and quality of the data.</t>
  </si>
  <si>
    <t>Pretočni citometer s kamero za štetje cianobakterij</t>
  </si>
  <si>
    <t>Sistem za avtomatsko štetje in fotografiranje vseh cianobakterijskih celic v vzorcih vode. Pretočni citometer s kamero za štetje cianobakterij omogoča merjenje fluorescence  na dveh kanalih in omogoča prepoznavanje delcev velikosti od 1,0 do 300 µm. Optika omogoča  4x in 20x povečavo.</t>
  </si>
  <si>
    <t>System for automatic counting and photographing of all cyanobacterial cells in water samples. The flow cytometer with a camera for counting cyanobacteria allows the measurement of fluorescence on two channels and enables the identification of particles from 1.0 to 300 µm in size. The optics enable 4x and 20x magnification.</t>
  </si>
  <si>
    <t xml:space="preserve">Svetlobni, Nomarski DIC, faznokontrastni, fluorescentni pokončni mikroskop </t>
  </si>
  <si>
    <t>Light, Nomarski DIC, phase contrast, fluorescent upright microscope</t>
  </si>
  <si>
    <t>Svetlobni, Nomarski DIC, faznokontrastni, fluorescentni pokončni mikroskop za visoko kontrastno mikroskopijo s visoko ločljivostjo. Mikroskop omogoča visoko natančno analizo mikroskopskih preparatov, bodisi v svetlem polju, faznim kontrastom ali fluorescenci  (nastavek za 6 ali več filtrov, filtri vsaj: DAPI, FITC, TRITC in Cy3) ter zajemanje svetlih, visoko-kontrastnih mikroskopskih slik z visoko ločljivostjo( Digitalna kamera z velikim slikovni senzorjem CMOS in minimalno 23,5Mpix).</t>
  </si>
  <si>
    <t>Light, Nomarski DIC, phase-contrast, fluorescent upright microscope for high-contrast, high-resolution microscopy. The microscope enables high-precision analysis of microscopic preparations, either in bright field, phase contrast or fluorescence (attachment for 6 or more filters, filters at least: DAPI, FITC, TRITC and Cy3) and capture of bright, high-contrast microscopic images with high resolution (Digital camera with a large CMOS image sensor and a minimum of 23.5 Mpix).</t>
  </si>
  <si>
    <t>Digitalni invertni fluorescenčni mikroskop</t>
  </si>
  <si>
    <t>Digital inverted fluorescence microscope</t>
  </si>
  <si>
    <t>Popolnoma integriran digitalni invertni namizni mikroskop za hitro in enostavno zajemanje slik v fluorescentnem in barvnem območju. Mikroskop omogoča številne aplikacije kot so fluorescentno in barvno slikanje ter ima 2 kameri, ki imasta resolucijo 3.45 µm z avtomatskim preklopom, mikroskopiranje v svetlem polju in faznem kontrastu, samodejno štetje celic, samodejno fokusiranje, hitro slikanje celotne 96-well plošče.</t>
  </si>
  <si>
    <t>A fully integrated digital inverted tabletop microscope for fast and easy imaging in the fluorescent and color range. The microscope enables many applications such as fluorescent and color imaging and has 2 cameras that have a resolution of 3.45 µm with automatic switching, microscopy in bright field and phase contrast, automatic cell counting, automatic focusing, fast imaging of the entire 96-well plate.</t>
  </si>
  <si>
    <t xml:space="preserve">Sistem za multivariantno slikovno analizo proteinskih vzorcev
</t>
  </si>
  <si>
    <t>A system for multivariate image analysis of protein samples</t>
  </si>
  <si>
    <t>Sistem omogoča samodejno kvantifikacijo vsebnosti proteinov pri Western blot analizi, testu na plošči ali odseku tkiva na eni sliki. Sistem ima 2 spektralno ločena laserja za detekcijo v infrardečem in bližnje infrardečem (NIR) območju hkrati in nudi dinamični razpon 6 logs v eni sami analizi.</t>
  </si>
  <si>
    <t>The system enables automatic quantification of protein content in Western blot analysis, plate assay or tissue section in a single image. The system has 2 spectrally separated lasers for simultaneous infrared and near-infrared (NIR) detection and offers a dynamic range of 6 logs in a single analysis.</t>
  </si>
  <si>
    <t>Matjaž Novak</t>
  </si>
  <si>
    <t>Sistem za spremljanje gibanja rib, kardiološke in morfološke meritve</t>
  </si>
  <si>
    <t>System for monitoring fish movement, cardiological and morphological measurements</t>
  </si>
  <si>
    <t>Sistem omogoča spremljanje gibanja več ribjih larv hkrati znotraj enega poskusu v kontroliranih pogojih ter tudi spremljanja gibanja odraslih rib. Sistem ima  vgrajeno osvetlitev ter tokalno napravo, ki omogočata spremljanja odziva na dražljaje (svetloba/zvok) izpostavljenih embriev. Sistem za merjenje omogoča merjenje pretoka krvi, ter kardiološke in morfološke meritve. Sistem omogoča hkratno spremljanja gibanja do 96 embriev znotraj istega poskusa z visoko kvalitetno in občutljivo kamero (vsaj HD 1280 x 1024 pixels, 30fps) ter lečami. Deviacija temperature v kontrolni enoti ne sme presegati 0.5˚C. Sistem mogoča določitev učinkov testiranih kemikalij na krvožilni sitem in srce tudi pri visoko ločljivih posnetkih (preko 60 fps) in meritve morfoloških parametrov na istem osebku.</t>
  </si>
  <si>
    <t>The system enables the monitoring of the movement of several fish larvae simultaneously within one experiment under controlled conditions, as well as the monitoring of the movement of adult fish. The system has built-in lighting and a touch device, which enable the monitoring of the response to stimuli (light/sound) of the exposed embryos. The measurement system enables the measurement of blood flow, as well as cardiological and morphological measurements. The system enables simultaneous monitoring of the movement of up to 96 embryos within the same experiment with a high-quality and sensitive camera (at least HD 1280 x 1024 pixels, 30fps) and lenses. The temperature deviation in the control unit must not exceed 0.5˚C. The system is capable of determining the effects of the tested chemicals on the circulatory system and the heart even with high-resolution images (over 60 fps) and measuring morphological parameters on the same specimen.</t>
  </si>
  <si>
    <t xml:space="preserve">3-D laserski vibrometer </t>
  </si>
  <si>
    <t>3D scanning laser-Doppler vibrometer</t>
  </si>
  <si>
    <t>3-D laserski vibrometer  je mogoče uporabljati brez omejitev po predhodnem dogovoru s skrbnikom. Cena po dogovoru v skladu s časom in namenom uporabe.</t>
  </si>
  <si>
    <t>3D scanning lase vibrometer can be used without limitations and immediately according to agreement. The price  is agreed according to the time and purpose of the use.</t>
  </si>
  <si>
    <t>Sistem skenirajočih laserskih vibrometrov z opremo za analizo upogibnih oblik ("deflection shapes") ob nihanju. Brezkontaktno beleženje vibracij v treh dimenzijah po površini merjenega predmeta in prikaz upogibnih oblik, z možnostjo nastavitve mreže vsaj 500×500 merilnih točk za eno meritev, velikostjo laserske pike največ 66 µm pri 150 mm oddaljenosti do objekta merjenja, robustnostjo optičnega signala več kot 10000 mm na izpad (Optical Signal Robustness &gt;10000 mm/dropout) in uporabni frekvenčni razpon vsaj 100 KHz. Naprava ima integriran generator referenčnih signalov za vzbujanje merjenega predmeta z vsaj 4 izhodi.</t>
  </si>
  <si>
    <t>A system of scanning laser vibrometers with software for deflection shape analysis during vibration. Non-contact recording of vibrations in 3D across the surface of the measured object, with the possibility to set a grid with 500×500 points per measurement, laser beam diameter 66 µm at 150 mm distance, Optical Signal Robustness &gt;10000 mm/dropout and useful frequency range 100 KHz. The device has an integrated reference signal generator for excitation with 4 outputs.</t>
  </si>
  <si>
    <t>Klemen Čandek, Nataša Mori</t>
  </si>
  <si>
    <t xml:space="preserve">SEM mikroskop z nizkim vakuumom </t>
  </si>
  <si>
    <t xml:space="preserve"> Low vacuum SEM microscope </t>
  </si>
  <si>
    <t>SEM mikroskop je mogoče uporabljati brez omejitev po predhodnem dogovoru s skrbnikom. Cena po dogovoru v skladu s časom in namenom uporabe.</t>
  </si>
  <si>
    <t>Low vaccum SEM microscope can be used without limitations and immediately according to agreement. The price  is agreed according to the time and purpose of the use.</t>
  </si>
  <si>
    <t xml:space="preserve">Srednje velik vrstični elektronski mikroskop z operiranjem v nizkem vakuumu za analizo morfoloških in kemijskih lastnosti površine makroorganizmov. SEM mikroskop dosega ločljivost 3 nm v visokem vakuumu in je opremljen z energijsko disperzijskem spektrometrom (EDS).  </t>
  </si>
  <si>
    <t xml:space="preserve">Medium-sized scanning electron microscope operating in low vacuum for the analysis of morphological and chemical properties of the surface of macro-organisms. The SEM microscope achieves a resolution of 3 nm in high vacuum and is equipped with an energy dispersive spectrometer (EDS).).  </t>
  </si>
  <si>
    <t>Klemen Čandek,  Nataša Mori</t>
  </si>
  <si>
    <t>Digital microscope</t>
  </si>
  <si>
    <t>Digitalni  mikroskop  je mogoče uporabljati brez omejitev po predhodnem dogovoru s skrbnikom. Cena po dogovoru v skladu s časom in namenom uporabe.</t>
  </si>
  <si>
    <t>Digital microscope can be used without limitations and immediately according to agreement. The price  is agreed according to the time and purpose of the use.</t>
  </si>
  <si>
    <t xml:space="preserve">Digitalni mikroskop visoke kvalitete s popolnoma motoriziranimi X, Y in Z osmi, s kamero visoke resolucije in namensko programsko opremo.  Digitalni mikroskop omogoča širok razpon povečav, od 20x do 2500x ter zajem slik s kamero z ločljivostjo 12 megapiksel. </t>
  </si>
  <si>
    <t>High-quality digital microscope with fully motorized X, Y and Z axes, with a high-resolution camera and dedicated software. The digital microscope enables a wide range of magnifications, from 20x to 2500x, and captures images with a 12 megapixel camera.</t>
  </si>
  <si>
    <t>Nataša Mori</t>
  </si>
  <si>
    <t>Stereomikroskop z digitalno kamero</t>
  </si>
  <si>
    <t>Stereomicroscope with digitac camera</t>
  </si>
  <si>
    <t>Steroemikroskop  je mogoče uporabljati brez omejitev po predhodnem dogovoru s skrbnikom. Cena po dogovoru v skladu s časom in namenom uporabe.</t>
  </si>
  <si>
    <t>Stereomicroscope can be used without limitations and immediately according to agreement. The price  is agreed according to the time and purpose of the use.</t>
  </si>
  <si>
    <t xml:space="preserve">Napredni presevni stereomikroskop za analizo vzorcev vodnih organizmov in možnostjo nadaljnje analize zajetih digitalnih fotografij. Stereomikroskop:
- z razponom povečave vsaj od 8x do vsaj 160x z objektivom 1x in okularji 10x
- z planapokromatičnem objektivom 1.0x z delovno razdaljo večjo od 60 mm
- z digitalno kamero s CMOS senzorjem velikosti vsaj 1 inch.
- barvna kamera mora imeti visoko dinamično območje, ki naj bo vsaj 70dB oz. vsaj 3500:1. </t>
  </si>
  <si>
    <t>Advanced scanning stereomicroscope for the analysis of samples of aquatic organisms and the possibility of further analysis of captured digital photos. Stereomicroscope:
- with a magnification range of at least 8x to at least 160x with a 1x objective and 10x eyepieces
- with a 1.0x planapochromatic lens with a working distance greater than 60 mm
- with a digital camera with a CMOS sensor of at least 1 inch.
- the color camera must have a high dynamic range, which should be at least 70dB or at least 3500:1.</t>
  </si>
  <si>
    <t>Svetlobni mikroskop z digitalno kamero</t>
  </si>
  <si>
    <t>Light microscope with digital camera</t>
  </si>
  <si>
    <t>Svetlobni mikroskop  je mogoče uporabljati brez omejitev po predhodnem dogovoru s skrbnikom. Cena po dogovoru v skladu s časom in namenom uporabe.</t>
  </si>
  <si>
    <t>Light microscope can be used without limitations and immediately according to agreement. The price  is agreed according to the time and purpose of the use.</t>
  </si>
  <si>
    <t xml:space="preserve">Napredni svetlobni mikroskop za analizo vzorcev vodnih organizmov in možnostjo nadaljnje analize zajetih digitalnih fotografij v kombinaciji s pripadajočim stereomikroskopom. Kondenzor mikroskopa primeren za različne kontrastne tehnike, vsaj za svetlo polje, fazni kontrast in DIC.
Okularja s povečavo 10X in vidnim poljem vsaj 25 mm.
Revolver za vsaj 6 objektivov.
Plan semi-apokromatski objektivi s povečavo 10x, 20x, 40x, 60x. Oljno imerzijski plan apokromatski objektiv s povečavo 100X in NA vsaj 1.40.
Barvna kamera z vsaj 20 mega piksli in mora imeti visoko dinamično območje, ki naj bo vsaj 70dB oz. vsaj 3500:1. </t>
  </si>
  <si>
    <t>Advanced light microscope for the analysis of samples of aquatic organisms and the possibility of further analysis of captured digital photos in combination with the associated stereomicroscope. The condenser of the microscope is suitable for various contrast techniques, at least for bright field, phase contrast and DIC.
An eyepiece with a magnification of 10X and a field of view of at least 25 mm.
Revolver for at least 6 lenses.
Plan semi-apochromatic objectives with magnification 10x, 20x, 40x, 60x. Oil immersion plan apochromatic objective with 100X magnification and NA at least 1.40.
A color camera with at least 20 mega pixels and must have a high dynamic range, which should be at least 70dB or at least 3500:1. "</t>
  </si>
  <si>
    <t>Stereomikroskop za morfološko analizo in fotografiranje z avtomatiziranim premikanjem X in Y, video kamero ter delovno postajo z licenčnim softwareom</t>
  </si>
  <si>
    <t>Automatic stereomicroscope with digital camera</t>
  </si>
  <si>
    <t>Stereomikroskop je mogoče uporabljati brez omejitev po predhodnem dogovoru s skrbnikom. Cena po dogovoru v skladu s časom in namenom uporabe.</t>
  </si>
  <si>
    <t>Automatic steromicroscope can be used without limitations and immediately according to agreement. The price  is agreed according to the time and purpose of the use.</t>
  </si>
  <si>
    <t>Stereomikroskop visoke kvalitete z motoriziranim premikanjem vzorca ter fokusa s kamero visoke resolucije za zajem slik in njihovo računalniško obdelavo skozi združevanje slik v različnih fokalnih razdaljah. Stereomikroskop dosega zoom 20:1. ali boljši. Planapokromatski objektiv 1.0 omogoča povečave od 8x do 160x in dodatni objektiv 2.0 za povečave do 320x. Stereomikroskop omogoča tudi opazovanje vzorcev s fluorescenčno tehnologijo.</t>
  </si>
  <si>
    <t>High-quality stereomicroscope with motorized movement of the sample and focus with a high-resolution camera for capturing images and their computer processing by combining images at different focal distances. The stereomicroscope achieves a zoom of 20:1. or better. Planapochromatic lens 1.0 enables magnifications from 8x to 160x and additional lens 2.0 for magnifications up to 320x. The stereomicroscope also enables the observation of samples with fluorescence technology.</t>
  </si>
  <si>
    <t>Alenka Žunič Kosi</t>
  </si>
  <si>
    <t xml:space="preserve">GC-EAD sistem </t>
  </si>
  <si>
    <t>GC-EAD system</t>
  </si>
  <si>
    <t>GC-EAD sistem je mogoče uporabljati po predhodnem dogovoru s skrbnikom. Cena po dogovoru v skladu s časom in namenom uporabe. Za delo z opremo so potrebna predhodna znanja, zato uporaba brez pomoči ustrezno kvalificiranega kadra ni možna.</t>
  </si>
  <si>
    <t>CG-EAD system can be used immediately according to agreement. the price  is agreed according to the time and purpose of the use .Prior knowledge is required to work with the equipment, so use is not possible without the help of appropriately qualified personnel.</t>
  </si>
  <si>
    <t>Sistem plinskega kromatografa in elektroantenografije (GC-EAD) omogoča merjenje odzivov živčnih celic na vonjave pri žuželkah, kar močno pospeši identifikacijo vonjav in njihovo biološko funkcijo ter možnost njihove aplikativne uporabe. Sistem ima  avtomatski vzorčevalnik vzorcev z vsaj 15 mesti, možnost vgradnje 2 kanalnih vhodov  in razdelilitev pretoka iz analitske kolone na dve veji; ena veja povezana s FID detektorjem, druga veja z EAD napravo.</t>
  </si>
  <si>
    <t>The gas chromatograph and electroantennography (GC-EAD) system enables the measurement of nerve cell responses to odors in insects, which greatly accelerates the identification of odors and their biological function, as well as the possibility of their applicative use. The system has an automatic sampler with at least 15 places, the possibility of installing 2 channel inputs and dividing the flow from the analytical column into two branches; one branch connected to the FID detector, the other branch to the EAD device.</t>
  </si>
  <si>
    <t>Tinkara Tinta</t>
  </si>
  <si>
    <t>Motoriziran Pokončni Epifluorescentni mikroskop</t>
  </si>
  <si>
    <t>Motorised Upright Epifluorescence Microscope</t>
  </si>
  <si>
    <t>Za uporabo opreme je potrebno kontaktirati skrbnika opreme. Cena po dogovoru v skladu s časom in namenom uporabe.</t>
  </si>
  <si>
    <t>For the access of the equipment contact the equipment administrator.</t>
  </si>
  <si>
    <t xml:space="preserve">Raziskovalni, popolnoma motoriziran pokončni mikroskop za preiskave v presevni svetlobi in s fluorescenco v odbiti svetlobi. Popolnoma motoriziran mikroskop opremljen za preiskave v presevni svetlobi in s fluorescenco v odbiti svetlobi (t.j. epifluorescenca). Opremljen z monokromatsko digitalno hlajeno mikroskopsko kamero in možnostjo avtomatske analize slik s funkcijo strojnega učenja in avtomatske segmentacije, po predhodno nastavljenih parametrih izdelanih s pomočjo čarovnikov in s funkcijo priklica parametrov za ponovljivost eksperimentov. </t>
  </si>
  <si>
    <t>A research-grade, fully motorised upright microscope for examination in transmitted light and reflected light fluorescence. Fully motorised microscope equipped for examination in transmitted light and reflected light fluorescence (i.e. epifluorescence). Equipped with a monochromatic digitally cooled microscope camera and the possibility of automatic image analysis with machine learning and automatic segmentation according to pre-set parameters produced by wizards and with a parameter recall function for reproducibility of experiments.</t>
  </si>
  <si>
    <t>Borut Mavrič, Mateja Grego</t>
  </si>
  <si>
    <t>27504, 26087</t>
  </si>
  <si>
    <t>Avtomatiziran stereomikroskop z digitalno kamero in nastavkom za flourescenco</t>
  </si>
  <si>
    <t>Automated stereomicroscope with digital camera and flourescence attachment</t>
  </si>
  <si>
    <t xml:space="preserve">Stereomikroskop z digitalno kamero,  avtomatiziranim premikanjem X,  Y in Z, nastavkom za florescenco in delovno postajo z licenčno programsko opremo. Mikroskop omogoča zajem izredno kakovostnih fotografij in videa objekta tudi s pomočjo kakovostne osvetlitve, ki izničuje nastanek senc in odbojev,  fluorescentno mikroskopijo (filter set za fluorescenčno barvilo CFP, dapi in GFP), zlaganje slik po z osi za povečanje globinske ostrine, zajemanje in sestavljanje/šivanje slik v smereh X in Y. Omogoča zajem Z-stack setov fotografij in njihovo obdelavo, formiranje slike s povečano globinsko ostrino ter večkanalni zajem.
</t>
  </si>
  <si>
    <t>Stereomicroscope with digital camera, automated X, Y and Z movement, florescence attachment and workstation with licensed software. The microscope enables the capture of extremely high quality photographs and video of the object, including high quality illumination that eliminates shadows and reflections, fluorescence microscopy (filter set for CFP, dapi and GFP fluorescent dye), z-axis stacking to increase depth of field, image capture and compositing/stitching in X and Y directions. It is capable of capturing and processing Z-stack sets of photographs, image formation with increased depth of field and multi-channel acquisition.</t>
  </si>
  <si>
    <t>Inštitut za kovinske materiale in tehnologije</t>
  </si>
  <si>
    <t>P2-0050</t>
  </si>
  <si>
    <t>Bojan Podgornik</t>
  </si>
  <si>
    <t>INSTRON- STATIČNI 500KN</t>
  </si>
  <si>
    <t>Renovation and upgrade of static-dynamic test device INSTRON 1255 (500 kN)</t>
  </si>
  <si>
    <t>Obnovljena in nadgrajena naprava je namenjena statičnim mehanskim preskusom kovinskih materialov z obremenitvijo do 500 kN. Po predhodnem dogovoru so možne storitve tudi za zunanje naročnike.</t>
  </si>
  <si>
    <t>Renewed and upgraded device enables static mechanical tests of metallic materials with loads up to 500 kN. External services are possible after previous appointment of interested customers.</t>
  </si>
  <si>
    <t>Oprema omogoča raziskovalno delo kot tudi storitve za zunanje zainteresirane uporabnike pri statičnem preskušanju kovinskih materialov s tlačno in natezno obremenitvijo do 500 kN.</t>
  </si>
  <si>
    <t>Equipment enables research work as well as services for external interested customers for tests in static mode with tensile or compression loads up to 500 kN.</t>
  </si>
  <si>
    <t>https://www.imt.si/organizacijske-enote/infrastrukturna-organizacijska-enota</t>
  </si>
  <si>
    <t>P2-0132</t>
  </si>
  <si>
    <t>Matjaž Godec</t>
  </si>
  <si>
    <t>Janez Šetina</t>
  </si>
  <si>
    <t>N2-0276</t>
  </si>
  <si>
    <t>N2-0249</t>
  </si>
  <si>
    <t>Aljaž Iveković-IJS</t>
  </si>
  <si>
    <t>L2-4445</t>
  </si>
  <si>
    <t>Aleksandra Kocijan</t>
  </si>
  <si>
    <t>J7-3152 </t>
  </si>
  <si>
    <t>Martin Petrun-FERI</t>
  </si>
  <si>
    <t>J3-60063</t>
  </si>
  <si>
    <t>Veronika Kralj Iglič-ZF</t>
  </si>
  <si>
    <t>raziskave materialov za industrijo</t>
  </si>
  <si>
    <t>Slovenska industrija</t>
  </si>
  <si>
    <t>Tuja industrija</t>
  </si>
  <si>
    <t>VAKUUMSKA PEČ ZA TOPLOTNO OBDELAVO IPSEN VTTC-324R Z HOLOGENIM OHLAJANJEM POD VISOKIM PRITISKOM DUŠIKA</t>
  </si>
  <si>
    <t xml:space="preserve">Vacuum furnace for heat treatment IPSEN VTTC-324R </t>
  </si>
  <si>
    <t>Izvajanje storitev po dogovoru.</t>
  </si>
  <si>
    <t>Performing service by agreement.</t>
  </si>
  <si>
    <t>Naprava se uporablja za toplotno obdelavo zlitin</t>
  </si>
  <si>
    <t>Equipment for heat treatment of tool steel</t>
  </si>
  <si>
    <t>J3-60064</t>
  </si>
  <si>
    <t>VAKUUMSKA INDUKCIJSKA LABORATORIJSKA PEČ ZA IZDELAVO JEKLA IN DRUGIH ZLITIN</t>
  </si>
  <si>
    <t>Vacuum induction furnace for production of steel and other alloys</t>
  </si>
  <si>
    <t>Naprava se uporablja za izdelavo novih zlitin</t>
  </si>
  <si>
    <t>Equipment for melting and casting of alloys</t>
  </si>
  <si>
    <t>J3-60065</t>
  </si>
  <si>
    <t>ELEKTRIČNA LABORATORIJSKA PEČ ZA IONSKO NITRIRANJE</t>
  </si>
  <si>
    <t>Laboratory nitriding furnace</t>
  </si>
  <si>
    <t>Naprava se uporablja za nitriranje površin orodij</t>
  </si>
  <si>
    <t>Equipment for plasma nitriding</t>
  </si>
  <si>
    <t>J3-60066</t>
  </si>
  <si>
    <t xml:space="preserve">MIKROSKOP JEOL JSM 6500 F - vrstični elektronski mikroskop z EDS/WDS/EBSD </t>
  </si>
  <si>
    <t>Electron microanalyzer JOEL JSM 6500 F with EDS/WDS/EBSD</t>
  </si>
  <si>
    <t>Izvajanje storitev po dogovoru</t>
  </si>
  <si>
    <t xml:space="preserve">Performing service by agreement </t>
  </si>
  <si>
    <t>Sodobna raziskovalna oprema Analitski elektronski mikroskop s Schotkyjevim izvorom elektronov (FE)opremljen z EDS in WDS analitskima tehnikama, HKL -EBSD in BSE za raziskave materialov</t>
  </si>
  <si>
    <t>Advanced research equipment -analytical electron microscope with Schotky electron source (FE) equiped with EDS and WDS analytical techniques and HKL-EBSD and BSE for materials investigations</t>
  </si>
  <si>
    <t>VAKUUMSKI SISTEM ZA KALIBRACIJE IN MER</t>
  </si>
  <si>
    <t>Vacuum system for calibration and metrology research in UHV and XHV range</t>
  </si>
  <si>
    <t>Možnost izvajanja zunanjih storitev po predhodnem dogovoru.</t>
  </si>
  <si>
    <t>External service is posible after previous appointment of vacuum systems.</t>
  </si>
  <si>
    <t>Oprema se uporablja za kalibracije vakuumskih merilnikov po metodi neposredne primerjave z referenčnimi etaloni v območju tlakov od 1E-10 mbar do 1E-3 mbar in kot primarni etalon po metodi statične ekspanzije v območju tlakov od 1E-7 mbar do 1 mbar. Kalibracije se izvajajo tako za uporabnike v industriji za zagotavljanje sledljivosti kot za raziskave meroslovnih lastnosti izbranih vakuumskih merilnikov.</t>
  </si>
  <si>
    <t>Equipment is used for calibration of vacuum gauges by means of the reference gauge comparison method in the pressure range from 1E-10 mbar to 1E-3 mbar, and as a primary standard based in the static expansion method in pressure range from 1E-7 mbar to 1 mbar. Calibration are performed for both users in industry to assure the measurement tracebility and research of metrological properties of selected vacuum gauges.</t>
  </si>
  <si>
    <t>J3-60068</t>
  </si>
  <si>
    <t xml:space="preserve">MASNI SPEKTOMETER HIDEN HAL/3F RC 301 </t>
  </si>
  <si>
    <t xml:space="preserve">Mass spectrometer HIDEN HAL/3F RC 301 </t>
  </si>
  <si>
    <t>Oprema se uporabja za analiziranje kemijske sestave plinov</t>
  </si>
  <si>
    <t>Equipment is used for gas chemical analysis</t>
  </si>
  <si>
    <t>J3-60069</t>
  </si>
  <si>
    <t>GATAN PECS 682 (IONSKI NAPRAŠEVALNIK)</t>
  </si>
  <si>
    <t>GATAN PECS 682 (ion sputtering)</t>
  </si>
  <si>
    <t xml:space="preserve"> Performing service by agreement.</t>
  </si>
  <si>
    <t>Naprava za nanos tankih plasti C, Au, itd za potrebe raziskav vzorcev na FE-SEM eletronski analitski mikroskop</t>
  </si>
  <si>
    <t>Device for C or AU etc. Thin films deposition for the sample preparation for use of FE-SEM electron analytical microscope</t>
  </si>
  <si>
    <t>J3-60070</t>
  </si>
  <si>
    <t>MERILNIK  TLAKA RPM 4</t>
  </si>
  <si>
    <t>Working ethalon</t>
  </si>
  <si>
    <t>Uporaba za namene kalibracije</t>
  </si>
  <si>
    <t>Using for calibrations</t>
  </si>
  <si>
    <t>J3-60071</t>
  </si>
  <si>
    <t>JEOL CROSS SECTION POLISHER</t>
  </si>
  <si>
    <t>Ostalo (CO AMM)</t>
  </si>
  <si>
    <t>Uporaba za pripravo vzorcev</t>
  </si>
  <si>
    <t>Using for sample preparation</t>
  </si>
  <si>
    <t>J3-60072</t>
  </si>
  <si>
    <t>JEOL ION SLICER</t>
  </si>
  <si>
    <t>J3-60073</t>
  </si>
  <si>
    <t xml:space="preserve">INSTRON-DINAMIČNI 250 KN + Računalniško vodenje statičnega in dinamičnega preskuševalnega stroja INSTRON (1255 in 8802) </t>
  </si>
  <si>
    <t>Dynamic testing machine +/- 250 kN load, with high temperature furnace, extensiometer and software.</t>
  </si>
  <si>
    <t>Oprema je namenjena dinamičnemu preskušanju materialov pri sobni in povišani temperaturi (do 1250 oC). Možnost izvajanja zunanjih storitev po predhodnem dogovoru.</t>
  </si>
  <si>
    <t>Equipment is for dynamic testing of materials at room and elevated temperatures (up to 1250 oC). External service is posible after previous appointment.</t>
  </si>
  <si>
    <t>Raziskovalna oprema je najsodobnejša in omogoča kvalitetno raziskovalno delo na področju dinamičnih obremenitev kovinskih materialov in tehnologij .</t>
  </si>
  <si>
    <t>Equipment is modern and enables quality research work in the field of dynamic loads of metallic materials as well as services for external customers.</t>
  </si>
  <si>
    <t>5 / P21-051</t>
  </si>
  <si>
    <t>J3-60074</t>
  </si>
  <si>
    <t>MERILNIK TRDOTE VICKERS</t>
  </si>
  <si>
    <t>Vickers micro-hardness</t>
  </si>
  <si>
    <t>Oprema je namenjena merjenju mikrotrdo</t>
  </si>
  <si>
    <t>Equipment is used for Vickers micro-hardness</t>
  </si>
  <si>
    <t>J3-60075</t>
  </si>
  <si>
    <t>PROGRAMSKA OPREMA THERMO-CALC</t>
  </si>
  <si>
    <t xml:space="preserve"> THERMO-CALC</t>
  </si>
  <si>
    <t>Program se uporablja za simulacijo napovedi faznih diagramov</t>
  </si>
  <si>
    <t>Program is used for simulation of phase diagrams</t>
  </si>
  <si>
    <t>J3-60076</t>
  </si>
  <si>
    <t>SPEKTROMETER PRISMA PLUS MASNI</t>
  </si>
  <si>
    <t xml:space="preserve">PRISMA PLUS MASS SPEKTROMETER </t>
  </si>
  <si>
    <t xml:space="preserve">Spektrometer se uporablja za določevanje kemijske sestave </t>
  </si>
  <si>
    <t>Spectrometer is used for kemichal analysis</t>
  </si>
  <si>
    <t>J3-60077</t>
  </si>
  <si>
    <t>SISTEM ZA KARAKTERIZACIJO GETROV</t>
  </si>
  <si>
    <t>Ultrahigh vacuum system for characterizing getter materials</t>
  </si>
  <si>
    <t>Oprema je namenjena za določanje sorpcijksih lastnosti nenaparljivih getrov (NEG) na osnovi Ti- in Zr-zlitin. NEG se uporabljajo v majhnih statičnih vakuumskih napravah za vzdrževanje UVV do EVV pogojev. Oprema je osnova na IMT razvite statične sorpcijske metode za karakterizacijo NEG.</t>
  </si>
  <si>
    <t>Equipment is used for determining sorption properies of non-evaporable getters (NEGs) based on Ti- and Zr- alloys. NEGs are applied in small-volume static vacuums devices to maintain UHV to XHV conditions. Equipment represents the base of a static gas-sorption method (developed at IMT) for NEG characterization.</t>
  </si>
  <si>
    <t>J3-60078</t>
  </si>
  <si>
    <t>GATAN NOSILEC ZA GRETJE VZORCEV</t>
  </si>
  <si>
    <t>GATAN for sample heating</t>
  </si>
  <si>
    <t>Nosilec se uporablja za in-situ analize</t>
  </si>
  <si>
    <t>Heating stage is used for in-situ analysis</t>
  </si>
  <si>
    <t>J3-60079</t>
  </si>
  <si>
    <t>ANALIZATOR ZLITIN XL3T 980S HE GOLDD +</t>
  </si>
  <si>
    <t>portable XRF analyser</t>
  </si>
  <si>
    <t>Naprava se uporablje za deločitev kemijske swestave materiala</t>
  </si>
  <si>
    <t>Equipoment for kemichal analysis for materials</t>
  </si>
  <si>
    <t>J3-60080</t>
  </si>
  <si>
    <t>TRIBOLOŠKO PREIZKUŠEVALIŠČE ZA IZMENIČNO DRSENJE</t>
  </si>
  <si>
    <t>Naprava se uporablja za tribološke preiskave</t>
  </si>
  <si>
    <t>Equipment fo tribological evaluation</t>
  </si>
  <si>
    <t>J3-60081</t>
  </si>
  <si>
    <t xml:space="preserve">DEFORMACIJSKI DILATOMETER </t>
  </si>
  <si>
    <t>Strain dilatometer</t>
  </si>
  <si>
    <t xml:space="preserve">Naprava je namenjena študiju termo-mehanskih fizikalnih lastnosti materialov </t>
  </si>
  <si>
    <t>Equipment for thermo-mechanical studies</t>
  </si>
  <si>
    <t>J3-60082</t>
  </si>
  <si>
    <t>Konfokalni  mikroskop</t>
  </si>
  <si>
    <t>Confocal  microscope</t>
  </si>
  <si>
    <t>Naprava je namenjena raziskavam materialov</t>
  </si>
  <si>
    <t>Equipment for materials research</t>
  </si>
  <si>
    <t>P16-125</t>
  </si>
  <si>
    <t>J3-60083</t>
  </si>
  <si>
    <t>ODPRTA INDUKCIJSKA TALILNA PEČ Z GENERATORJEM</t>
  </si>
  <si>
    <t>Open induction furnace with generator</t>
  </si>
  <si>
    <t>P16 - 141</t>
  </si>
  <si>
    <t>J3-60084</t>
  </si>
  <si>
    <t>PEČ EUP-K 650/1300</t>
  </si>
  <si>
    <t>Furnace EUP-K 650/1300</t>
  </si>
  <si>
    <t>J3-60085</t>
  </si>
  <si>
    <t>ANALITIČNI KVADROPOLNI SPEKTROMETER</t>
  </si>
  <si>
    <t>Analytical mass spectometer</t>
  </si>
  <si>
    <t>P16 - 142</t>
  </si>
  <si>
    <t>J3-60086</t>
  </si>
  <si>
    <t>ELTRA CS-800 analizator</t>
  </si>
  <si>
    <t>ELTRA CS-800 analyser</t>
  </si>
  <si>
    <t>Naprava je namenjena kemijski analizi vsebnosti C in S</t>
  </si>
  <si>
    <t>Equipment for chemical analysis of C and S</t>
  </si>
  <si>
    <t>J3-60087</t>
  </si>
  <si>
    <t>THERMO-CALC</t>
  </si>
  <si>
    <t>J3-60088</t>
  </si>
  <si>
    <t>Svetlobni mikroskop Axio Imager Z2M</t>
  </si>
  <si>
    <t>Microscope Axio Imager Z2M</t>
  </si>
  <si>
    <t>Svetlobni mikroskop</t>
  </si>
  <si>
    <t>Light mycroscope</t>
  </si>
  <si>
    <t>J3-60089</t>
  </si>
  <si>
    <t>Elektronski mikroskop</t>
  </si>
  <si>
    <t>Mikroskop Crossbeam 550 FE-SEM Gemini II</t>
  </si>
  <si>
    <t>Sodobna raziskovalna oprema Vrstični elektronski mikroskop opremljen s FIB, EDS, STEM, EBSD za raziskave materialov</t>
  </si>
  <si>
    <t>Advanced research equipment Scanning electron microscope equiped with FIB, EDS, STEM, EBSD for materials investigations</t>
  </si>
  <si>
    <t>J3-60090</t>
  </si>
  <si>
    <t>Borut Žužek</t>
  </si>
  <si>
    <t xml:space="preserve">Zwick Roell Kappa DS 50 kN, naprava za lezenje </t>
  </si>
  <si>
    <t>Zwick Roell Kappa DS 50 kN creep testing</t>
  </si>
  <si>
    <t>Naprava za lezenje z možnostjo utrujanja pri temperaturi do 1200 °C</t>
  </si>
  <si>
    <t>Creep testing device with the possibility of fatigue up to 1200 ° C</t>
  </si>
  <si>
    <t>P17-119</t>
  </si>
  <si>
    <t>J3-60091</t>
  </si>
  <si>
    <t xml:space="preserve">Aconity MINI 3D tiskalnik za kovinske materiale </t>
  </si>
  <si>
    <t xml:space="preserve">Aconity MINI 3Dprinter for metallic materials </t>
  </si>
  <si>
    <t>3D tiskalnik za kovinske materiale (laboratorijsko usmerjena AM SLM naprava) z možnostjo ogrevanja podlage do 800 °C</t>
  </si>
  <si>
    <t>3D printer for metallic materials (laboratory AM SLM instrument) with heat stage up to 800 °C</t>
  </si>
  <si>
    <t>P17-102</t>
  </si>
  <si>
    <t>J3-60092</t>
  </si>
  <si>
    <t>ELEMENTRAC ONH</t>
  </si>
  <si>
    <t>ELEMENTRAC ONH analyzer</t>
  </si>
  <si>
    <t>Naprava je namenjena kemijski analizi vsebnosti O, N, H</t>
  </si>
  <si>
    <t>Equipment for chemical analysis of O, N, H</t>
  </si>
  <si>
    <t>J3-60093</t>
  </si>
  <si>
    <t>Žaga za razrez vzorcev Accutom-100</t>
  </si>
  <si>
    <t>Precision cutting and grinding machine</t>
  </si>
  <si>
    <t>Žaga za razrez vzorcev</t>
  </si>
  <si>
    <t>J3-60094</t>
  </si>
  <si>
    <t>Tegramin 30 brusilna polirna nap.</t>
  </si>
  <si>
    <t>Grinding and polishing machine</t>
  </si>
  <si>
    <t>brusilna polirna naprava</t>
  </si>
  <si>
    <t>J3-60095</t>
  </si>
  <si>
    <t>Generator za indukcijsko segrevanje htg-600</t>
  </si>
  <si>
    <t>Induction heating generator type htg-6000</t>
  </si>
  <si>
    <t>Naprava za indukcijsko segrevanje</t>
  </si>
  <si>
    <t>Equipment for induction heating</t>
  </si>
  <si>
    <t>J3-60096</t>
  </si>
  <si>
    <t>Agilent 5800 VDV ICP-OES Spektrometer</t>
  </si>
  <si>
    <t>Agilent 5800 VDV ICP-OES Spectrometer</t>
  </si>
  <si>
    <t>Naprava je namenjena kemijski analizi</t>
  </si>
  <si>
    <t>Equipment for chemical analysis</t>
  </si>
  <si>
    <t>P19-44</t>
  </si>
  <si>
    <t>J3-60097</t>
  </si>
  <si>
    <t>Računalniško krmiljena naprava za celovito vrednotenje lastnosti orodnih jekel</t>
  </si>
  <si>
    <t>Computer - controlled device for comprehensive evaluation of tool steel properties</t>
  </si>
  <si>
    <t>Naprava za pripravo vzorcev</t>
  </si>
  <si>
    <t>Equipment for sample preparation</t>
  </si>
  <si>
    <t>P19-115</t>
  </si>
  <si>
    <t>J3-60098</t>
  </si>
  <si>
    <t>I0-0006</t>
  </si>
  <si>
    <t>Atomizer (plazemsko ultrazvočni) AMAZEMET</t>
  </si>
  <si>
    <t>Plasma ultrasonic atomizer AMAZEMET</t>
  </si>
  <si>
    <t>Naprava za izdelavo kovinskih prahov</t>
  </si>
  <si>
    <t>Equipment for metal powder production</t>
  </si>
  <si>
    <t>P19-43</t>
  </si>
  <si>
    <t>J3-60099</t>
  </si>
  <si>
    <t>Nap za difer.vrst. kalorimetrijo – DSC 404</t>
  </si>
  <si>
    <t>Differential scanning calorimetry DSC 404</t>
  </si>
  <si>
    <t>Naprava za termično analizo</t>
  </si>
  <si>
    <t>Equipment for thermal analysis</t>
  </si>
  <si>
    <t>J3-60100</t>
  </si>
  <si>
    <t>Nap.za difer.vrst. kalorimetrijo - DSC 204</t>
  </si>
  <si>
    <t>Differential scanning calorimetry DSC 204</t>
  </si>
  <si>
    <t>J3-60101</t>
  </si>
  <si>
    <t>PHI VersaProbe IIIAD scan.XPS Microprobe</t>
  </si>
  <si>
    <t>Naprava za analizo površin</t>
  </si>
  <si>
    <t>Equipment for surface analysis</t>
  </si>
  <si>
    <t>J3-60102</t>
  </si>
  <si>
    <t>Vrstični presevni elektr.mikroskop</t>
  </si>
  <si>
    <t>Transmission electron microscope</t>
  </si>
  <si>
    <t>Naprava za analizo materialov</t>
  </si>
  <si>
    <t>Equipment for analysis of materials</t>
  </si>
  <si>
    <t>J3-60103</t>
  </si>
  <si>
    <t>Rentgenski fluorescenčni spektrometer XRF</t>
  </si>
  <si>
    <t>X-ray Fluorescence Spectrometer</t>
  </si>
  <si>
    <t xml:space="preserve">https://www.imt.si/organizacijske-enote/infrastrukturna-organizacijska-enota </t>
  </si>
  <si>
    <t>P20-099</t>
  </si>
  <si>
    <t>J3-60104</t>
  </si>
  <si>
    <t xml:space="preserve">Naprava za horizontalno kontinuirno litje </t>
  </si>
  <si>
    <t>Horizontal continuous casting machine</t>
  </si>
  <si>
    <t>P20-097</t>
  </si>
  <si>
    <t>J3-60105</t>
  </si>
  <si>
    <t xml:space="preserve">Laboratorijska visokotlačna vakuumska kalilna peč  </t>
  </si>
  <si>
    <t>Laboratory high-pressure vacuum furnace</t>
  </si>
  <si>
    <t>P20-100</t>
  </si>
  <si>
    <t>J3-60106</t>
  </si>
  <si>
    <t>Črtomir Donik</t>
  </si>
  <si>
    <t>SIMS sklopljen s FIB-SEM aparatom</t>
  </si>
  <si>
    <t>SIMS coupled with FIB-SEM</t>
  </si>
  <si>
    <t>P20-098</t>
  </si>
  <si>
    <t>J3-60107</t>
  </si>
  <si>
    <t>PRENOS.EMISIJ.SPEKTROMETER PMI-MASTER Smart</t>
  </si>
  <si>
    <t>Portable Spark OES Spectrometer PMI-MASTER Smart</t>
  </si>
  <si>
    <t>P2-033</t>
  </si>
  <si>
    <t>J3-60108</t>
  </si>
  <si>
    <t>Barbara Šetina Batič</t>
  </si>
  <si>
    <t>Naprava za ionsko jedkanje,poliranje in napraševan</t>
  </si>
  <si>
    <t>Device for ion etching, polishing and ion sputtering</t>
  </si>
  <si>
    <t>P21-034</t>
  </si>
  <si>
    <t>J3-60109</t>
  </si>
  <si>
    <t>Visokoločljivostni presevni mikroskop TEM</t>
  </si>
  <si>
    <t>P21-052</t>
  </si>
  <si>
    <t>J3-60110</t>
  </si>
  <si>
    <t>Irena Paulin</t>
  </si>
  <si>
    <t>Digitalni stereo mikroskop KEYENCE</t>
  </si>
  <si>
    <t>Digital stereo microscope KEYENCE</t>
  </si>
  <si>
    <t>P2-147</t>
  </si>
  <si>
    <t>P2-0133</t>
  </si>
  <si>
    <t>P2-0051</t>
  </si>
  <si>
    <t>P2-0057</t>
  </si>
  <si>
    <t>N2-0277</t>
  </si>
  <si>
    <t>N2-0250</t>
  </si>
  <si>
    <t>L2-4446</t>
  </si>
  <si>
    <t>J3-60111</t>
  </si>
  <si>
    <t>Gleeble Simulacijski Sistem</t>
  </si>
  <si>
    <t>Gleeble Simulation System</t>
  </si>
  <si>
    <t>P2-0134</t>
  </si>
  <si>
    <t>P2-0052</t>
  </si>
  <si>
    <t>P2-0058</t>
  </si>
  <si>
    <t>N2-0278</t>
  </si>
  <si>
    <t>N2-0251</t>
  </si>
  <si>
    <t>L2-4447</t>
  </si>
  <si>
    <t>J3-60112</t>
  </si>
  <si>
    <t>Naprava za merjenje zaostalih napetosti</t>
  </si>
  <si>
    <t>A device for measuring residual stresses</t>
  </si>
  <si>
    <t>P22-16</t>
  </si>
  <si>
    <t>P2-0135</t>
  </si>
  <si>
    <t>P2-0053</t>
  </si>
  <si>
    <t>P2-0059</t>
  </si>
  <si>
    <t>N2-0279</t>
  </si>
  <si>
    <t>N2-0252</t>
  </si>
  <si>
    <t>L2-4448</t>
  </si>
  <si>
    <t>J3-60113</t>
  </si>
  <si>
    <t>Marko Sedlaček</t>
  </si>
  <si>
    <t>FALCON 800 G2 INNOVATEST - avt.mer.trdote</t>
  </si>
  <si>
    <t>FALCON 800 G2 INNOVATEST - automatic hardness tester</t>
  </si>
  <si>
    <t>P22-276</t>
  </si>
  <si>
    <t>P2-0136</t>
  </si>
  <si>
    <t>P2-0054</t>
  </si>
  <si>
    <t>P2-0060</t>
  </si>
  <si>
    <t>N2-0253</t>
  </si>
  <si>
    <t>L2-4449</t>
  </si>
  <si>
    <t>J3-60114</t>
  </si>
  <si>
    <t>Naprava za fazne in elementne analize (EDS +EBSD)</t>
  </si>
  <si>
    <t>Device for phase and elemental analyses (EDS + EBSD)</t>
  </si>
  <si>
    <t>6723-24</t>
  </si>
  <si>
    <t>P22-68</t>
  </si>
  <si>
    <t>P2-0055</t>
  </si>
  <si>
    <t>P2-0061</t>
  </si>
  <si>
    <t>N2-0281</t>
  </si>
  <si>
    <t>L2-4450</t>
  </si>
  <si>
    <t>J3-60115</t>
  </si>
  <si>
    <t>ACONITY 3D printer LBM</t>
  </si>
  <si>
    <t>P22-60</t>
  </si>
  <si>
    <t>P2-0139</t>
  </si>
  <si>
    <t>P2-0062</t>
  </si>
  <si>
    <t>N2-0282</t>
  </si>
  <si>
    <t>N2-0255</t>
  </si>
  <si>
    <t>L2-4451</t>
  </si>
  <si>
    <t>J3-60116</t>
  </si>
  <si>
    <t>N2-0343</t>
  </si>
  <si>
    <t>prof. dr. J Slavič</t>
  </si>
  <si>
    <t xml:space="preserve">Dostop do opreme je v domeni vodje laboratorija.
Kontakt: janko.slavic@fs.uni-lj.si </t>
  </si>
  <si>
    <t xml:space="preserve">One should send an email to Professor dr. Janko Slavič. Contact: janko.slavic@fs.uni-lj.si </t>
  </si>
  <si>
    <t>Usposabljanje doktorski študij  MR Žan Boček</t>
  </si>
  <si>
    <t>Usposabljanje MR Luka Kastelic</t>
  </si>
  <si>
    <t>Oprema je dostopna v laboratoriju na Fakulteti za strojništvo in je ni mogoče premikati. Z opremo rokuje izučen in izkušen operater. Kontakt vodja laboratorija, prof. dr. Janko Slavič, janko.slavic@fs.uni-lj.si</t>
  </si>
  <si>
    <t>Equipment is locatad at the Faculty of Mechanical Eng. The equipment is handled by an experienced and trained operator. For use, the head of the laboratory should be contacted: Professor dr. Janko Slavič, janko.slavic@fs.uni-lj.si</t>
  </si>
  <si>
    <t>Sistem za 3D tisk s selektivnim laserskim pretaljevanjem kovinskega prahu - nadgradnja (Cu prašni modul za 3D tisk s selektivnim laserskim taljenjem in robotizacija procesa direktne laserske depozicije)</t>
  </si>
  <si>
    <t>2021 nadgradnja 2022 nadgradnja 2024</t>
  </si>
  <si>
    <t>129, 57, 123</t>
  </si>
  <si>
    <t>Oprema je dostopna v laboratoriju na Fakulteti za strojništvo. Z opremo rokuje izučen in izkušen operater. Kontakt vodja laboratorija, prof. dr. Janko Slavič, janko.slavic@fs.uni-lj.si.</t>
  </si>
  <si>
    <t>Equipment is locatad at the Faculty of Mechanical Eng. The equipment is handled by an experienced and trained operator. For use, the head of the laboratory should be contacted:  Professor dr. Janko Slavič, janko.slavic@fs.uni-lj.si</t>
  </si>
  <si>
    <t>Usposabljanje MR  Luka Kastelic, Mark Porenta,Vid Gostiša</t>
  </si>
  <si>
    <t>Dostop do opreme je v domeni vodje laboratorija. Kontakt vodja laboratorija, prof. dr. Janko Slavič, janko.slavic@fs.uni-lj.si</t>
  </si>
  <si>
    <t>Access to the equipment is under the domain of the laboratory manager.  Professor dr. Janko Slavič, janko.slavic@fs.uni-lj.si</t>
  </si>
  <si>
    <t>CAUSMA</t>
  </si>
  <si>
    <t>Usposabljanje doktorski študij doktorski študenti</t>
  </si>
  <si>
    <t>Boris Jerman, 
Primož Bencak</t>
  </si>
  <si>
    <t>Oprema je dostopna v laboratoriju na Fakulteti za strojništvo. Z opremo rokuje izučen in izkušen operater. Za uporabo se kontaktira vodjo laboratorija izr. prof. dr. Damjana Klobčarja.</t>
  </si>
  <si>
    <t>24560 </t>
  </si>
  <si>
    <t>Aktivna računalniško krmiljena temperaturna komora kompatibilna z univerzalno napravo za preizkušanje materialov</t>
  </si>
  <si>
    <t>Active computer-controlled temperature chamber compatible with the universal material testing machine</t>
  </si>
  <si>
    <t xml:space="preserve">Oprema se nahaja v sobi I/7 Laboratorija za nelinearno mehaniko (LANEM) na UL-FS, do katerega imajo dostop zaposleni v tem laboratoriju. </t>
  </si>
  <si>
    <t xml:space="preserve">The equipment is located in room I/7 of the Laboratory of Nonlinear Mechanics (LANEM) at UL-FS, which is accessible to the staff of this laboratory. </t>
  </si>
  <si>
    <t>V temperaturni komori je možno izvajanje različnih termo-mehanskih preizkusov v homogenem temperaturnem polju v območju od – 80 do  360 °C za potrebe raziskovalne, pedagoške in industrijske dejavnosti. Mehanski preizkusi so natančno kontrolirani prek pomikov in sil, ki se jih upravlja prek računalniško krmiljene naprave za preizkušanje materialov. Velikost merilnega območja znotraj komore je 900 x 460 x 737 mm, temperaturna stabilnost po celotnem območju komore pa je znotraj +/– 1 °C.</t>
  </si>
  <si>
    <t>The temperature chamber can be used for various thermo-mechanical tests in a homogeneous temperature field ranging from - 80 to 360 °C for research, teaching and industrial applications. The mechanical tests are precisely controlled through displacements and forces, which are managed by a very precise computer-controlled device for material testing . The size of the measuring space inside the chamber is 900 x 460 x 737 mm and the temperature stability throughout the chamber is within +/- 1 °C.</t>
  </si>
  <si>
    <t>Aktivna računalniško krmiljena temperaturna komora kompatibilna z univerzalno napravo za preizkušanje materialov - Fakulteta za strojništvo</t>
  </si>
  <si>
    <t>P2-0223     P2-0422</t>
  </si>
  <si>
    <t>Klimatska komora za karakterizacijo materialov in procesov ter naprav in sistemov na področju upravljanja toplote</t>
  </si>
  <si>
    <t>Climate chamber for the characterization of materials and processes, as well as devices and systems for thermal management applications</t>
  </si>
  <si>
    <t>Dostop do opreme je možen s predhodno najavo pri skrbniku opreme pred izvedbo meritev. V okviru predhodne najave uporabnik in skrbnik preučita zmožnost izvedbe zahtevanih meritev, na osnovi česar skrbnik pripravi osnovno načrt meritev in časovnico. Med uporabo opreme mora biti prisoten skrbnik oz. pooblaščena oseba, ki z opremo tudi rokuje, analizira rezultate in pripravi poročilo.</t>
  </si>
  <si>
    <t>Access to the equipment is possible after prior registration with the device administrator . As part of the pre-registration, the user and the administrator shall assess the feasibility of the desired measurements, on the basis of which the administrator shall draw up a measurement plan and schedule. During the use of the equipment, the administrator or an authorized person must be present, who also operates the equipment, analyzes the results and prepares the report.</t>
  </si>
  <si>
    <t>Tehnični podatki klimatske komore:
- klimatska komora s temperaturnim območjem med -75 °C in +180 °C,
- notranje dimenzije 870 mm x 800 mm x 800 mm, s tremi policami,
- nastavljiva relativna vlažnost med 10 % in vsaj 95 %, tudi pri nizkih temperaturah, npr. doseganje 10 % relativne vlažnosti pri 10 °C,
- 4 prevodnice, 2 na vsaki stranici klimatske komore,
- dodatno notranje ohišje (za preprečevanje direktnega pihanja zraka na merjenec) čim večjih dimenzij.</t>
  </si>
  <si>
    <t>Climate chamber with a temperature range between -75 °C and +180 °C
Internal dimensions: 870 mm x 800 mm x 800 mm, with three shelves
Adjustable relative humidity between 10 % and at least 95 %, even at low temperatures, e.g. achieving 10 % relative humidity at 10 °C 4 feed-throughs, 2 on each side of the climate chamber
Additional inner casing (to prevent direct airflow onto the test specimen) with the largest possible dimensions.</t>
  </si>
  <si>
    <t>Klimatska komora za karakterizacijo materialov in procesov ter naprav in sistemov na področju upravljanja toplote - Fakulteta za strojništvo</t>
  </si>
  <si>
    <t>20047 </t>
  </si>
  <si>
    <t>Hitra kamera za visokofrekvenčna optična merjenja v tekočinah</t>
  </si>
  <si>
    <t>High-speed camera for high-frequency optical measurements in fluids</t>
  </si>
  <si>
    <t xml:space="preserve">Oprema je na voljo po dogovoru z vodjo laboratorija. Opremo je možno najeti skupaj z operaterjem. Kontakt: joze.kutin@fs.uni-lj.si.	</t>
  </si>
  <si>
    <t>Kompaktna vrhunska hitra kamera z največjo hitrostjo zajema slik 1 100 000 fps in najboljšo ločljivostjo 1024 x 1024 pikslov. Uporablja se za popis nadzvočnih pojavov v tekočinah, v primarnem dinamičnem merilnem etalonu za tlak na osnovi udarne cevi. Kamera vsebuje 64 GB snemalni pomnilnik.</t>
  </si>
  <si>
    <t>A compact premium high-speed camera with a maximum image capture speed of 1,100,000 fps and the best resolution of 1024 x 1024 pixels. It is used for the inventory of supersonic phenomena in fluids, in the primary dynamic measurement standard for pressure based on the shock tube. The camera contains 64 GB of recording memory.</t>
  </si>
  <si>
    <t>Hitra kamera za visokofrekvenčna optična merjenja v tekočinah - Fakulteta za strojništvo</t>
  </si>
  <si>
    <t>P2-0422   P2-0401</t>
  </si>
  <si>
    <t>znan. sod. dr. M. Zupanc / prof.dr. Matevž Dular</t>
  </si>
  <si>
    <t xml:space="preserve">33926  23471  </t>
  </si>
  <si>
    <t>Sklopljen sistem za pripravo in karakterizacijo površin narejenih po meri z namenom manipulacije večfaznih tokov</t>
  </si>
  <si>
    <t>Integrated system for the preparation and characterization of custom-made surfaces for the purpose of manipulating multiphase flows</t>
  </si>
  <si>
    <t>Rezervacija je mogoča najmanj dva tedna pred uporabo na: ales.malnersic@fs.uni-lj.si. Veljavna je enotna cena Fakultete za strojništvo. Podrobnejše informacije na: https://www.fs.uni-lj.si/raziskovanje/oprema/.</t>
  </si>
  <si>
    <t>Reservations can be made at least two weeks in advance at: ales.malnersic@fs.uni-lj.si. The standard price of the Faculty of Mechanical Engineering applies. Detailed information at: https://www.fs.uni-lj.si/raziskovanje/oprema/.</t>
  </si>
  <si>
    <t>Integriran prenosni sistem  združuje ultrazvočno procesorsko enoto Hielscher (UIP1000hdT-230), ki omogoča nadzorovano formiranje topografskih lastnosti površin, ki ga dopolnjuje 3D profilometer (Sensofar S lynx 2).  Zasnovan je za enostavno profiliranje površin večjih dimenzij s sub mikro-metrsko natančnostjo in hkrati za proučevanje kavitacijske erozije ter učinkov kavitacije na organske spojine in biološke vzorce.</t>
  </si>
  <si>
    <t>The integrated, portable system combines a Hielscher ultrasonic processing unit (UIP1000hdT-230), which enables controlled shaping of topographical surface features, with a 3D profilometer (Sensofar S lynx 2). It is designed for easy profiling of  surfaces with sub-micrometer accuracy and at the same time for the study of cavitation erosion and the effects of cavitation on organic compounds and biological samples.</t>
  </si>
  <si>
    <t>Sklopljen sistem za pripravo in karakterizacijo površin narejenih po meri z namenom manipulacije večfaznih tokov - Fakulteta za strojništvo</t>
  </si>
  <si>
    <t>Z2-60174</t>
  </si>
  <si>
    <t>Žiga Pandur</t>
  </si>
  <si>
    <t>H-Hope</t>
  </si>
  <si>
    <t>Marko Hočevar</t>
  </si>
  <si>
    <t>Usposabljanje doktorski študij MR Andraž Zupanc</t>
  </si>
  <si>
    <t xml:space="preserve">10926 15646 </t>
  </si>
  <si>
    <t>Delovna postaja za obdelavo steklenih optičnih komponent</t>
  </si>
  <si>
    <t>Workstation for processing glass optical components</t>
  </si>
  <si>
    <t>Oprema omogoča obdelavo steklenih optičnih komponent s CO2 laserjem (rezanje, odstranjevanje, spajanje, …).</t>
  </si>
  <si>
    <t>The equipment enables the processing of glass optical components with a CO2 laser (cutting, stripping, splicing, ...).</t>
  </si>
  <si>
    <t>Delovna postaja za obdelavo steklenih optičnih komponent - Fakulteta za strojništvo</t>
  </si>
  <si>
    <t>izr. prof. dr. F. Majdič</t>
  </si>
  <si>
    <t>24749 </t>
  </si>
  <si>
    <t>Raziskovalna oprema za diagnosticiranje hidravličnih komponent in sistemov</t>
  </si>
  <si>
    <t>Research equipment for diagnosing hydraulic components and systems</t>
  </si>
  <si>
    <t>Oprema je na voljo v Laboratoriju za fluidno tehniko (LFT), Fakultete za strojništvo UL.  Oprema je  skupaj z kvalificiraneim operaterjem dostopna vsem osebju fakultete in drugih partnerskih organizacijah laboratorija in fakultete, s predhodno najavo. Rezervacije je treba opraviti vsaj en teden vnaprej  Za vprašanja se obrnite na: franc.majdic@fs.uni-lj.si.</t>
  </si>
  <si>
    <t>Equipment is available in the Laboratory for Fluid Power and Controls (LFT)  to faculty staff and other laboratory and faculty partner organizations. Reservations must be made at least one week in advance and require the presence of a qualified research group member. For inquiries, please contact: franc.majdic@fs.uni-lj.si.</t>
  </si>
  <si>
    <t xml:space="preserve">Ta didaktična naprava je namenjena predvse za izobraževanje osebja na področju hidravlike. Omogoča spoznavanje od osnovnih hidravličnih zakonitosti in elektroregulacije, do zelo zahtevnih regulaciji. Opremnljena je s senzorji za regulacijo in naprednimi programi za simulacijo in kotnrolo osnovnih hidravličnih sistemov (FLuidLab, FluidSim). </t>
  </si>
  <si>
    <t>This didactic device is intended primarily for the education of professionals  in the field of hydraulics. It allows you to learn from basic electro-hydraulic laws to very demanding  regulations.It is equipped with sensors for regulation and advanced programs (FLuidLab, FluidSim) for simulation and control of basic hydraulic systems.</t>
  </si>
  <si>
    <t>Raziskovalna oprema za diagnosticiranje hidravličnih komponent in sistemov - Fakulteta za strojništvo</t>
  </si>
  <si>
    <t>Pedagoško delo in ind.</t>
  </si>
  <si>
    <t>26559 </t>
  </si>
  <si>
    <t>Visokonatančni 6 osni laserski merilni sistem za umerjanje in diagnostiko obdelovalnih strojev</t>
  </si>
  <si>
    <t>High precision 6 axis laser measuring system for calibration and diagnostics of machine tools</t>
  </si>
  <si>
    <t>Kontaktiranje vodje laboratorija za odrezavanje - LABOD.</t>
  </si>
  <si>
    <t>Contact head of the Laboratory for Machining.</t>
  </si>
  <si>
    <t>Meritve linearnih in rotacijskih osi obdelovalnih strojev.</t>
  </si>
  <si>
    <t>Measurement of linear and rotational axes of machine tools.</t>
  </si>
  <si>
    <t>Visokonatančni 6 osni laserski merilni sistem za umerjanje in diagnostiko obdelovalnih strojev - Fakulteta za strojništvo</t>
  </si>
  <si>
    <t>Usposabljanje doktorski študij     doktorski študenti</t>
  </si>
  <si>
    <t>Visokoresolucijski sistem analize površin za izboljšan prenos toplote</t>
  </si>
  <si>
    <t>High-resolution system for surface analysis utilised in enahanced heat and mass transfer   processes</t>
  </si>
  <si>
    <t xml:space="preserve">Dostop do opreme je omogočen v skladu s predhodnim dogovorom skrbnika opreme. Dostop v prostor z opremo se ob seznanitvi z uporabo opreme omogoči v obliki sočasne prisotnosti operaterja na opremi. Dostop do opreme je omogočen v času uradnih ur Fakultete za strojništvo Univerze v Ljubljani. </t>
  </si>
  <si>
    <t>Access to equipment is granted in accordance with a prior agreement with the equipment supervisor. Entry to the room with the equipment is permitted upon familiarization with its use and is provided with the simultaneous presence of an operator. Access to the equipment is allowed during the official hours of the Faculty of Mechanical Engineering, University of Ljubljana.</t>
  </si>
  <si>
    <t>Oprema omogoča izvajanje meritev karakteristike površin z visoko krajevno resolucijo in je predvsem namenjena za opazovanje morfoloških in elementrnih lastnosti površin, ki se uporabljajo pri procenih izboljšanega prenosa toplote in snovi. Oprema omogoča opazovanje vzorcev pod različnimi orientacijami in izvoz  podatkov v različnih formatih.</t>
  </si>
  <si>
    <t>The equipment enables surface characterization measurements with high spatial resolution and is primarily intended for observing morphological and elemental surface properties used in studies of enhanced heat and mass transfer. The equipment allows observation of samples in various orientations and the export of data in different formats.</t>
  </si>
  <si>
    <t>Visokoresolucijski sistem analize površin za izboljšan prenos toplote - Fakulteta za strojništvo</t>
  </si>
  <si>
    <t>0782-041         0782-040</t>
  </si>
  <si>
    <t>P2-0270  P2-0392</t>
  </si>
  <si>
    <t>prof. dr. P. Podržaj /   doc. dr. R. Vrabič /  prof. dr. M. Jezeršek</t>
  </si>
  <si>
    <t>17059 30914 21238</t>
  </si>
  <si>
    <t>Robot Arm Franka Research 3 MBS-ROB-33</t>
  </si>
  <si>
    <t>Dostop je omogočen zainterasiranim uporabnikom po dogovoru prek e-pošte.</t>
  </si>
  <si>
    <t>The access to the equipment is available for interested parties subject to prior agreement via e-mail.</t>
  </si>
  <si>
    <t>Študij redundantnih (7-osnih) sodelovalnih robotov in njihovih aplikacij v industriji in medicini.</t>
  </si>
  <si>
    <t>Study of reduntant (7-DoF) collaborative robots and their applications in industriy and medicine.</t>
  </si>
  <si>
    <t>24000428</t>
  </si>
  <si>
    <t>Robot Arm Franka Research 3 MBS-ROB-33 - Fakulteta za strojništvo</t>
  </si>
  <si>
    <t>Visoko resolucijski spektrometer XPS za tribokemijsko karakterizacijo mejnih mazalnih filmov in površin z mikrometrsko natančnim pozicioniranjem in analizo</t>
  </si>
  <si>
    <t>High-resolution XPS spectrometer for tribochemical characterization of boundary lubricating films and surfaces with micrometer-precise positioning and analysis</t>
  </si>
  <si>
    <t xml:space="preserve">Equipment is available in the Laboratory TINT for faculty staff and other laboratory partners. Reservation of the eqipment and a qualified member of the research group is mandatory at least one week in advance. Contact: mitjan.kalin@fs.uni-lj.si.     </t>
  </si>
  <si>
    <t>Rentgenska fotoelektronska spektroskopija (XPS) je metoda za analizo površin, ki zagotavlja podrobne informacije o elementarni sestavi in kemijskem stanju atomov na površini. Uporabna je za prepoznavanje oksidacije, korozije in tribokemijskih reakcij, ki se pojavljajo na površini med procesom drsenja. Prav tako je pomembna za analizo kemijske narave tribofilmov (in-situ razvite filme), ki nastanejo med procesom drsenja. Na kratko, gre za ključno orodje za razvoj novih površin, odpornih proti obrabi in trenju, ter boljših strategij mazanja.</t>
  </si>
  <si>
    <t>X-ray Photoelectron Spectroscopy (XPS) is a surface-sensitive technique that provides detailed information about the elemental composition and chemical state of the surface atoms. It is useful for identifying oxidation, corrosion, and tribochemical reactions that occur on the surface during the sliding process. It is also important for analyzing the chemical nature of the tribofilms (in-situ developed films) that formed during the sliding process. In short, it is a crucial tool to develop novel anti-wear and anti-friction surfaces and better lubrication strategies.</t>
  </si>
  <si>
    <t>Visoko resolucijski spektrometer XPS za tribokemijsko karakterizacijo mejnih mazalnih filmov in površin z mikrometrsko natančnim pozicioniranjem in analizo - Fakulteta za strojništvo</t>
  </si>
  <si>
    <t xml:space="preserve">Kmetijski inštitut Slovenije  </t>
  </si>
  <si>
    <t>Tomaž Žnidaršič</t>
  </si>
  <si>
    <t>NIRS analizator</t>
  </si>
  <si>
    <t>Foss NIRSystem 6500, Monochromator</t>
  </si>
  <si>
    <t>Oprema je dosegljiva po dogovoru s skrbnikom. Cena se računa po vzorcu in je odvisna od števila vzorcev.</t>
  </si>
  <si>
    <t xml:space="preserve">Equipment is accessible after an agreement with a system administrator. Price is calculated by sample and  depends upon number of samples. </t>
  </si>
  <si>
    <t>NIR analizator se uporablja za ocenjevanje kemične sestave in hranilne vrednosti rastlinskih in živalskih vzorcev ter v raziskovalne namene.</t>
  </si>
  <si>
    <t>NIR analyser is used for the estimation of chemical composition, nutritive value of plant and animal samples and for research purposes</t>
  </si>
  <si>
    <t>https://www.kis.si/Cenik_storitev_KIS_1/</t>
  </si>
  <si>
    <t>Žnidaršič</t>
  </si>
  <si>
    <t>Ultratermostatirane destilacijske kolone</t>
  </si>
  <si>
    <t xml:space="preserve">ADCS Automated Distillation System </t>
  </si>
  <si>
    <t>Oprema je dosegljiva po dogovoru s skrbnikom. Cena se računa po vzorcu in je odvisna od števila in vrste vzorca .</t>
  </si>
  <si>
    <t xml:space="preserve">Equipment is accessible after an agreement with a system administrator. Price is calculated by sample and  depends upon number and type of sample. </t>
  </si>
  <si>
    <t>Oprema je namenjena destilaciji oz. ekstrakciji etanola iz vzorcev z visokimi izkoristki in visokim deležem etanola v destilatu. Destilati so namenjeni analizi sestave stabilnih izotopov.</t>
  </si>
  <si>
    <t>Equipment is intended for extraction of ethanol from samples with high extraction rates and high percentages of ethanol within distillate. We analyse composition of stable isotopes in distillates.</t>
  </si>
  <si>
    <t>Lisjak</t>
  </si>
  <si>
    <t>P4-0072, P4-0133</t>
  </si>
  <si>
    <t>Tanja Kokalj</t>
  </si>
  <si>
    <t>freeze-dryer</t>
  </si>
  <si>
    <t>Oprema je dosegljiva po dogovoru s skrbnikom. Obračuna se število ur uporabe.</t>
  </si>
  <si>
    <t xml:space="preserve">Equipment is accessible after an agreement with a system administrator. Price is calculated by working hours. </t>
  </si>
  <si>
    <t>Oprema se uporablja za sušenje oziroma odstranjevanje vode iz različnih materialov s pomočjo procesa submilacije, pri katerem pri znižani temperaturi (pod -10°C) in vakuumu voda prehaja iz trdne faze direktno v plinasto.</t>
  </si>
  <si>
    <t>The equipment is used for drying of different materials using sublimation proces, during which the water is transited directly from solid to gas.</t>
  </si>
  <si>
    <t>Sinkovič</t>
  </si>
  <si>
    <t>Vanzo Andreja</t>
  </si>
  <si>
    <t>HPLC-Tekočinski kromatograf</t>
  </si>
  <si>
    <t>HPLC-High Pressure Liquid Chromatograph with DAD and RI detectors</t>
  </si>
  <si>
    <t>HPLC se uporablja za ločbo, identifikacijo in kvantifikacijo spojin.</t>
  </si>
  <si>
    <t xml:space="preserve">HPLC is used to separate, identify and quantify compounds. </t>
  </si>
  <si>
    <t>Irena Mavrič Pleško</t>
  </si>
  <si>
    <t>15489                 18981</t>
  </si>
  <si>
    <t>PCR v realnem času (Kvantitativni PCR)</t>
  </si>
  <si>
    <t>real-time PCR</t>
  </si>
  <si>
    <t>Oprema se uporablja za pomnoževanje iskanih odsekov nukleinskih kislin, količina nastalega produkta se spremlja z detekcijo v vsakem ciklu pomnoževanja.</t>
  </si>
  <si>
    <t>The equipment is used for nucleic acid amplification and detects the amount of amplification product in real time.</t>
  </si>
  <si>
    <t>Sedlar</t>
  </si>
  <si>
    <t>Gerič Stare</t>
  </si>
  <si>
    <t xml:space="preserve">P4-0072 </t>
  </si>
  <si>
    <t>Hans-Josef Schroers</t>
  </si>
  <si>
    <t>Raziskovalni svetlobni mikroskop z opremo</t>
  </si>
  <si>
    <t>Motorized light microscope Axio imager Z1, digital camera AxioCam MRc5,  image analyzing software AxioVs40 V4.8.2.0</t>
  </si>
  <si>
    <t>Oprema je dosegljiva po dogovoru s skrbnikom. Cena se računa po času uporabe in je odvisna od uporabe žarnic (HBO ali HAL).</t>
  </si>
  <si>
    <t>Equipment is accessible after an agreement with a system administrator. Price is calculated according to time usage and depends on the bulb (HBO or HAL) used.</t>
  </si>
  <si>
    <t xml:space="preserve">Oprema je namenjena mikrokskopiranju in omogoča povečave do 1600-krat. Omogoča tehinke fazni kontrst, svetlo in temno polje, DIC. Osvetlitev je s halogensko in živosrebrno lučjo (DAPI fluorochrome filterset). </t>
  </si>
  <si>
    <t>The equipment magnifies microscopical structures  to factor 1600. Contrast techniques are bright field, dark field and differential interference. Illumination is by halogen or mercury lamp (DAPI fluorochrome filterset).</t>
  </si>
  <si>
    <t>?</t>
  </si>
  <si>
    <t>Schroers</t>
  </si>
  <si>
    <t>Urek</t>
  </si>
  <si>
    <t>Špela Velikonja Bolta</t>
  </si>
  <si>
    <t>Tekočinski kromatograf s tandemskim masno spektrometričnim detektorjem</t>
  </si>
  <si>
    <t>Liquid chromatograph with tandem mass detector</t>
  </si>
  <si>
    <t>Oprema se uporablja za ločbo, identifikacijo in kvantifikacijo organskih spojin.</t>
  </si>
  <si>
    <t xml:space="preserve">The equipment is used to separate, identify and quantify organic compounds. </t>
  </si>
  <si>
    <t>3910-3914</t>
  </si>
  <si>
    <t>Velikonja Bolta</t>
  </si>
  <si>
    <t>Aleš Kolmanič</t>
  </si>
  <si>
    <t>Parcelni kombajn WINTERSTEIGER QUANTUM</t>
  </si>
  <si>
    <t>Wintersteiger Quantum plot combine</t>
  </si>
  <si>
    <t>Oprema na razpolago po dogovoru s skrbnikom, razpoložljivost je odvisna od zasedenosti opreme. Opremo lahko upravljajo samo za to usposobljeni operaterji.</t>
  </si>
  <si>
    <t>The equipment is available upon agreement; access time is dependable on equipment occupation. The equipment can only be used by specialy trained  operators.</t>
  </si>
  <si>
    <t>Oprema omogoča natančno vrednotenje poljskih poskusov na način, da sama meri in shranjuje podatke ter odvzame vzorce za laboratorijske analize. Oprema je primerna tudi za uporabo v programih žlahtnjenja poljščin in trav.</t>
  </si>
  <si>
    <t xml:space="preserve">The equipment enables accurate evaluation of field trials by automatic measuring, data collection and sample preparation. The equipment is also suitable for use in the breeding of crops and grasses. </t>
  </si>
  <si>
    <t>7 5010</t>
  </si>
  <si>
    <t>Andrej Zemljič
Janko Verbič
Aleš Kolmanič</t>
  </si>
  <si>
    <t>7 5020</t>
  </si>
  <si>
    <t>Aleš Kolmanič
Andrej Zemljič
Janko Verbič</t>
  </si>
  <si>
    <t>3 0006</t>
  </si>
  <si>
    <t>Aleš Kolmanič
Andrej Zemljič
Vladimir Meglič
Lovro Sinkovič</t>
  </si>
  <si>
    <t>4 1815</t>
  </si>
  <si>
    <t xml:space="preserve">Aleš Kolmanič
</t>
  </si>
  <si>
    <t>RAZISKAVE NA DRUGIH INSTITUCIJAH - TRG</t>
  </si>
  <si>
    <t>ŽIPO LENART, RGA, FKBV</t>
  </si>
  <si>
    <t>Klemen Lisjak</t>
  </si>
  <si>
    <t xml:space="preserve">Avtomatski Dionex ASE 350 ekstraktor za </t>
  </si>
  <si>
    <t>Dionex ASE 350 accelerated solvent extractor</t>
  </si>
  <si>
    <t>Oprema na razpolago po dogovoru s skrbnikom, razpoložljivost je odvisna od zasedenosti opreme. Uporaba v prisotnosti skrbnika/operaterja.</t>
  </si>
  <si>
    <t>The equipment is available upon agreement; access time is dependable on equipment occupation.</t>
  </si>
  <si>
    <t>Oprema (avtomatski ekstraktor) omogča pospešeno ekstrakcijo analitov pod tlakom (103 bar), nastavljivo temperaturo ter več različnimi topili.</t>
  </si>
  <si>
    <t xml:space="preserve">The equipment (accerelated solvent extractor) enables accerelated extraction of analytes under pressure (103 bar), adjustible temerature and several different solvents. </t>
  </si>
  <si>
    <t>Alenka Mihelčič</t>
  </si>
  <si>
    <t xml:space="preserve">Centrifugalni evaporator Genevac EZ-2 </t>
  </si>
  <si>
    <t xml:space="preserve">Centrifugal evaporator Genevac EZ-2 </t>
  </si>
  <si>
    <t xml:space="preserve">Oprema (evaporator) omogoča izparevanje vode s pomočjo centrifuge in željene temperature, primeren za oparevanje različnih organskih topil. </t>
  </si>
  <si>
    <t>The equipment (centrifugal evaporator) enables evaporation of water and different organic solvents from sample with adjustible temperature.</t>
  </si>
  <si>
    <t>Liofilizator VirTis BenchTop Pro with Omnitronics</t>
  </si>
  <si>
    <t>Freeze dryer VirTis BenchTop Pro with Omnitronics</t>
  </si>
  <si>
    <t xml:space="preserve">Oprema (liofilizator) omogoče sušenje vzorca z zmrzovanjem s katerim odstranimo vodo iz bioloških in organskih snovi, ki so občutljivi na odstranitev vode kako drugače. </t>
  </si>
  <si>
    <t>The equipment (Freeze dryer) enables dry water from samples that are sensitive to water removal otherwise with freeze draying .</t>
  </si>
  <si>
    <t>Tomaž Poje</t>
  </si>
  <si>
    <t>Postaja kontejnerska za analizo vzorcev</t>
  </si>
  <si>
    <t>Station container type for the preparation of the sample</t>
  </si>
  <si>
    <t>Oprema na razpolago po dogovoru s skrbnikom, razpoložljivost je odvisna od zasedenosti opreme. Uporaba možna samo v prisotnosti skrbnika/operaterja.</t>
  </si>
  <si>
    <t>The equipment is available upon agreement; access time is dependable on equipment occupation. The equipment can only be used by an experienced  operator or in the presence of experienced operator.</t>
  </si>
  <si>
    <t xml:space="preserve">Oprema je namenjena za pripravo in analizo vzorcev odpadne kmetijske biomase, ki se uporabljajo v anaerobni digestiji in dodatnem čiščenju ter nadgradnji produkta anaerobne digestije – bioplina v biometan.   </t>
  </si>
  <si>
    <t>The equipment is intended for preparation and analysis of samples of waste agricultural biomass used in anaerobic digestion and additional purification and upgrading of the product of anaerobic digestion - biogas into biomethane.</t>
  </si>
  <si>
    <t xml:space="preserve">Viktor Jejčič </t>
  </si>
  <si>
    <t xml:space="preserve">Ugotavljanje emisij toplogrednih plinov in sestave bioplina, bioplinskega digestata, deleža biometana, porabe energije  v anaerobni digestiji  in nadgradnji bioplina do faze biometana za MKGP, MOP, študentske naloge, itn. ,        </t>
  </si>
  <si>
    <t>Tomaž Poje, Viktor Jejčič, Uroš Eberl</t>
  </si>
  <si>
    <t>Ugotavljanje emisij toplogrednih plinov in sestave bioplina, bioplinskega digestata, deleža biometana, porabe energije  v anaerobni digestiji  in nadgradnji bioplina do faze biometana za razvojno raziskovalno delo za domačo industrijo na področju procesne tehnike.</t>
  </si>
  <si>
    <t>Tomaž Poje,Viktor  Jejčič, Uroš Eberl</t>
  </si>
  <si>
    <t>Martin Škrlep</t>
  </si>
  <si>
    <t>Spektračni fotometer za mikrotitrske plošče (večfunkcijski); Infinitie 200 PRO M Nano+</t>
  </si>
  <si>
    <t>Spectral microplate reader (multifunctional) Infinite 200 PRO M Nano+</t>
  </si>
  <si>
    <t>Oprema je na razpolago po dogovoru s skrbnikom; čas dostopa je odvisen od zasedenosti opreme. Opremo lahkom uporabljajo le izkušeni operaterji oziroma v prisotnosti izkušenih operaterjev.</t>
  </si>
  <si>
    <t>Oprema (monokromatorski čitalec) omogoča branje mikrotitrskih ploščic različnih formatov, merjenje absorbance in fluorescence ter kinetične meritve. Primerna za spremljanje biokemičnih procesov na nivoju molekul ali celic.</t>
  </si>
  <si>
    <t>The equipment (monocromator reader) enables spectroscopic (absorbance, fluorescence, kinetics) on various microplate formats. Suitable for monitoring of various biochemical processes on the molecule or cell level.</t>
  </si>
  <si>
    <t>Marjeta Čandek Potokar, Klavdija Poklukar, Martin Škrlep, Urška Tomažin, Nina Batorek Lukač</t>
  </si>
  <si>
    <t>Klavdija Poklukar</t>
  </si>
  <si>
    <t>Marjeta Čandek Potokar, Martin Škrlep</t>
  </si>
  <si>
    <t>Lovro Sinkovič</t>
  </si>
  <si>
    <t>Analizator NIT za cela zrna  in moko</t>
  </si>
  <si>
    <t>NIT analyzer for whole grains and flour</t>
  </si>
  <si>
    <t xml:space="preserve">Analizator za cela zrna uporablja globalno priznano prenapetostno tehnologijo prenosa (t.j. globalne umeritvene krivulje) in istočasno testira več parametrov (vlago, beljakovine, olje, škrob itd.) na širokem spektru različnih vrst celih zrn ter oljnic. Z napravo lahko analiziramo zelo širok spekter vzorcev: cela zrna žit (pšenica, durum pšenica, ječmen, koruza, oves, rž, tritikala, proso), oljnice (soja, oljna ogrščica, sončnična semena) in stročnice (leča, fižol, čičerika, grah). </t>
  </si>
  <si>
    <t xml:space="preserve">Analyzer for whole grains uses globally recognized overvoltage transfer technology (i.e. global calibration curves) and simultaneously measures several parameters (moisture, protein, oil, starch, etc.) on a wide range of different types of whole grains and oilseeds. With that device we can analyze a  wide range of samples: whole grain of cereals (wheat, durum wheat, barley, corn, oat, rye, triticale, millet), oilseeds (soybean, oilseed rape, sunflower seeds) and legumes (lentil, bean, chickpea, pea). </t>
  </si>
  <si>
    <t>Lovro Sinkovič, Vladimir Meglič</t>
  </si>
  <si>
    <t>Tjaša Babnik</t>
  </si>
  <si>
    <t>Lovro Sinkovič, Barbara Pipan</t>
  </si>
  <si>
    <t>Helena Baša Česnik</t>
  </si>
  <si>
    <t xml:space="preserve">Sistem za mikrovalovni razklop vzorcev
</t>
  </si>
  <si>
    <t>Microwave digestion system</t>
  </si>
  <si>
    <t>Sistem se uporablja za razklop vzorcev pred ICP-MS analizo.</t>
  </si>
  <si>
    <t>System is used for digestion of samples before ICP-MS analyses.</t>
  </si>
  <si>
    <t>Analizator NIR s pripadajočo opremo</t>
  </si>
  <si>
    <t>NIR analyser with belonging equipment</t>
  </si>
  <si>
    <t>Oprema je na razpolago po dogovoru s skrbnikom; čas dostopa je odvisen od zasedenosti opreme. Za uporabo je potrebno krajše uvajanje.</t>
  </si>
  <si>
    <t>The equipment is available upon agreement; access time is dependable on equipment occupation.For the use a short introduction is needed.</t>
  </si>
  <si>
    <t>Oprema omogoča skeniranje rastlinskih in živalskih vzorcev, ravijanje klabiracijskih enačb ter ocenjevanje njihove sestave</t>
  </si>
  <si>
    <t>Equipment enables scanning of samples of plant and animal origin, calibration equation development and determination of composition</t>
  </si>
  <si>
    <t>20133, 32002, 32010, 32011</t>
  </si>
  <si>
    <t>Tomaž Žnidaršič, Andreja Žabjek, Urška Tomažin</t>
  </si>
  <si>
    <t>50, 30, 20</t>
  </si>
  <si>
    <t>Plinski kromatograf z masno selektivnim detektorjem s trojnim kvadrupolom ter trdno-fazno mikro ekstrakcijo (SPME) - v pripravi</t>
  </si>
  <si>
    <t xml:space="preserve">Gas Chromatography - Triple Quadrupole Mass Spectrometry and solid-phase microextraction (SPME) </t>
  </si>
  <si>
    <t>Plinska kromatografija v povezavi z masno spektrometrijo za identifikacijo analitov v vzorcu.MS/MS se uporablja za kvantifikacijo nizkih koncentracij analitov v kompleksnih matriksih.</t>
  </si>
  <si>
    <t>The features of gas-chromatography and mass spectrometry are combined to identify substances within a sample.  MS/MS is used to quantitate low levels of target compounds in the presence of a high sample matrix background.</t>
  </si>
  <si>
    <t>L4-1841</t>
  </si>
  <si>
    <t>Klemen Lisjak,   Andreja Vanzo, Katja Šuklje</t>
  </si>
  <si>
    <t>L4-1842</t>
  </si>
  <si>
    <t>Visokozmogljiv tekočinski kromatograf z detektorjem z nizom diod in fluorescenčnim detektorjem</t>
  </si>
  <si>
    <t>High performance liquid chromatograph with diode array detector and fluorescence detector</t>
  </si>
  <si>
    <t>Oprema je na razpolago po dogovoru s skrbnikom; čas dostopa je odvisen od zasedenosti opreme. Opremo lahko uporabljajo le izkušeni analitiki.</t>
  </si>
  <si>
    <t>Equipment is available by arrangement with the administrator; access time depends on equipment occupancy. The equipment can only be used by experienced analysts.</t>
  </si>
  <si>
    <t>Visokozmogljiv tekočinski kromatograf sestavljajo črpalka, ki prenese tlake najmanj 600 bar, termostat za kromatografsko kolono, termostatiran avtomatski vzorčevalnik, razplinjevalec, diode array  detektor in fluorescenčni detektor. Celoten sistem omogoča identifikacijo in kvantifikacijo različnih spojin (npr. fenoli, flavonoidi, antociani).</t>
  </si>
  <si>
    <t>The high-performance liquid chromatograph consists of the pump that can withstand pressures of at least 600 bar, thermostat for the chromatographic column, thermostated automatic sampler, degasser, diode array detector and fluorescent detector. The whole system allows the identification and quantification of different compounds (e.g. phenols, flavonoids, anthocyanins).</t>
  </si>
  <si>
    <t>Irena Bertoncelj</t>
  </si>
  <si>
    <t>Ekstraktor talnih živali Kempson</t>
  </si>
  <si>
    <t>Kempson extractor</t>
  </si>
  <si>
    <t>Oprema je na razpolago po dogovoru s skrbnikom; čas dostopa je odvisen od zasedenosti opreme. Je v uporabo le izkušenim operaterjem oz. v prisotnosti izkušenih operaterjev.  Talne vzorce naročnik dostavi na KIS ter jih izprazni na ekstrakotr, kjer ostanejo vsaj 1 teden; sam zagotovi pasti, lovilno tekočino in odvoz talnega vzorca ter ujetih živali</t>
  </si>
  <si>
    <t xml:space="preserve">The equipment is available upon agreement; access time is dependable on equipment occupation. The equipment can only be used by an experienced  operator or in the presence of experienced operator. The user brings soil samples to KIS and arranges them on the extractor, where they have to be left for at least a week. The user has to acquire the preserving liquid and traps for the soil fauna. After the extraction the user has to arrange for removal of the soil and the trapped animals. </t>
  </si>
  <si>
    <t xml:space="preserve">Kempson ekstraktor za talne živali je namenjen izključno izločanju talne favne iz vzorcev tal. </t>
  </si>
  <si>
    <t>Kempson ekstraktor can be used for a sole purpose of ekstraction of animals from soil samples.</t>
  </si>
  <si>
    <t>Irena Bertoncelj, Jurka Lesjak, Borut Vršaj, Anže Rovanšek</t>
  </si>
  <si>
    <t>Irena Bertoncelj, Jurka Lesjak, Borut Vršaj, Anže Rovanšek, Ana Čebin</t>
  </si>
  <si>
    <t xml:space="preserve">Senzorsko omrežje za poskusno infrastrukturo in poskusna polja
</t>
  </si>
  <si>
    <t>Environmental monitoring system for experimental fields</t>
  </si>
  <si>
    <t>Oprema je premična in omogoča spremljanje glavnih okoljskih parametrov (temperatura zraka in tal, vlaga in EC tal, fotosintetsko aktivnega sevanja in koncentracije CO2). Podatki so skrbniku sproti dostopni preko spletne alikacije FieldClimate.</t>
  </si>
  <si>
    <t>The mobile equipment  enables the monitoring of the main environmental parameters (soil and air temperature, soil moisture, photosynthetically active radiation and CO2 concentrations). For the administrator, the data are acessable in real time through the web application FieldClimate .</t>
  </si>
  <si>
    <t>6585, 6588, 6596, 6771, 6593, 6601</t>
  </si>
  <si>
    <t>https://www.kis.si/Oprema/Raziskovalna_oprema_doc/</t>
  </si>
  <si>
    <t>Kristina Ugrinović, Damjana Žnidar, Mojca Škof</t>
  </si>
  <si>
    <t>Kristina Ugrinović 
Damjana Žnidar
Mojca Škof</t>
  </si>
  <si>
    <t>Uroš Žibrat</t>
  </si>
  <si>
    <t>Hiperspektralni sistem z brezpilotnim letalnikom</t>
  </si>
  <si>
    <t>Hyperspectral system with unmanned aerial vehicle</t>
  </si>
  <si>
    <t>Oprema je na razpolago po dogovoru s skrbnikom; čas dostopa je odvisen od zasedenosti opreme. Opremo lahkom uporabljajo le registrirani, izkušeni in ustrezno izobraženi upravljavci.</t>
  </si>
  <si>
    <t>The equipment is available upon agreement; access time is dependable on equipment occupation. The equipment can only be used by registered, experienced, and adequately educated operators.</t>
  </si>
  <si>
    <t>Oprema omogoča zajem prostorsko natančnih  hiperspektralnih podatkov valovnih dolžin 400 do 2500 nm. To omogoča fenotipizacijo z visoko pretočnostjo in prostorsko natančno določanje zdravstvenega stanja in kemometrične analize rastlin.</t>
  </si>
  <si>
    <t xml:space="preserve">The equipment enables the acquisition of spatially accurate hyperspectral images in wavelengths from 400 to 2500 nm. Thus advanced high-throughput phetotyping and spatially accurate assessment of plant health and chemometry are enabled. </t>
  </si>
  <si>
    <t>Matej Knapič  Janez Lapajne  Andrej Vončina  Uroš Žibrat</t>
  </si>
  <si>
    <t>L4-1840</t>
  </si>
  <si>
    <t>H2020 Ecobreed</t>
  </si>
  <si>
    <t>H2020 Excalibur</t>
  </si>
  <si>
    <t>NemDetect</t>
  </si>
  <si>
    <t>Jože Hladnik</t>
  </si>
  <si>
    <t xml:space="preserve">Prenosni merilec etilena Feliks F-500 </t>
  </si>
  <si>
    <t xml:space="preserve">Portable Ethylene  Analyzer Feliks F-500 </t>
  </si>
  <si>
    <t>Aparat omogoča merjenje koncentracijo etilena v zračni mešanici. Aparat zazna etilen (C2H4) od
0-200 ppm z natančnostjo 0.5 ppm. Naprava ima dodatna senzorja  CO2 (0-20 % natančnost 0,01 %) in O2 (0-100%, natančnost 0,1%). Vgrajena programska oprema omogoča merjenje absolutnih vrednosti v zračnem toku ali pa spremljanje dinamike sproščanja/porabljanja etilena v kiveti.</t>
  </si>
  <si>
    <t>The device can measuring the ethylene concentration in the air mixture. The device detects ethylene (C2H4) from 0-200 ppm with an accuracy of 0.5 ppm. The device has additional sensors for CO2 (0-20% accuracy 0.01%) and O2 (0-100%, accuracy 0.1%). The built-in software enables the measurement of absolute values in the air flow or a dynamic monitoring of the ethylene release / consumption in the cuvette.</t>
  </si>
  <si>
    <t>3 2019</t>
  </si>
  <si>
    <t>Jože Hladnik, Anka Čebulj,  Matej Stopar,</t>
  </si>
  <si>
    <t>3 6003</t>
  </si>
  <si>
    <t>Jože Hladnik, Anka Čebulj,   Matej Stopar,</t>
  </si>
  <si>
    <t>7 0032</t>
  </si>
  <si>
    <t>Jože Hladnik, Anka Čebulj, Nika Cvelbar Weber, Matej Stopar,</t>
  </si>
  <si>
    <t>7 0033</t>
  </si>
  <si>
    <t>prosto</t>
  </si>
  <si>
    <t>Merilec vodne aktivnosti AQUALAB 4 TE</t>
  </si>
  <si>
    <t>Water activity meter Aqualab 4 TE</t>
  </si>
  <si>
    <t xml:space="preserve">Aparat omogoča merjenje aktovnosti vode (aw) na osnovi merjenje točke rosišča na hlajenem zrcalu z natančnostjo +/- 0.03 aw. Primeren za ocenjevanje parametra aw v različnih trdnih snoveh, primarno pa v prehranskih proizvodih </t>
  </si>
  <si>
    <t xml:space="preserve">The device enables determination of water activity (aw) basing on detection of dew point on a cooled mirror plate at the accuracy od +/- 0.003 aw. Suitable for measurement of aw in various solid materials, preferentially in food product </t>
  </si>
  <si>
    <t>Marjeta Čandek Potokar, Martin Škrlep, Urška Tomažin, Nina Batorek Lukač</t>
  </si>
  <si>
    <t>Plinski kromatograf sklopljen z masnim spektrometrom</t>
  </si>
  <si>
    <t xml:space="preserve">Gas Chromatography - Triple Quadrupole Mass Spectrometry with stir bar sorptive extraction desorption unit </t>
  </si>
  <si>
    <t>Špela Velikonja Bolta           Helena Baša Česnik</t>
  </si>
  <si>
    <t>Avtomatski laboratorijski sistem za genetske analize kmetijskih rastlin</t>
  </si>
  <si>
    <t>Automatic laboratory system for genetic analysis of agricultural plants</t>
  </si>
  <si>
    <t>Oprema je na razpolago po dogovoru s skrbnikom; čas dostopa je odvisen od zasedenosti opreme. Opremo lahko uporabljajo le registrirani, izkušeni in ustrezno izobraženi upravljavci.</t>
  </si>
  <si>
    <t>Avtomatski laboratorijski sistem za genetske analize kmetijskih rastlin je setavljen iz dveh sklopov; sklop 1 zajema Kompakten pretočni citometer za analizo DNA in velikosti genoma kmetijskih rastlin, sklop 2 pa Aparat za avtomatsko pripravo reakcijskih mešanic za PCR. Obe aparaturi sta umeščeni in se uporabljata v genetskem laboratoriju na KIS.</t>
  </si>
  <si>
    <t>The automatic laboratory system for genetic analysis of agricultural plants consists of two components; component 1 includes a compact flow cytometer for analysis of DNA and genome size of agricultural plants, and component 2 includes a robot for automatic preparation of reaction mixtures for PCR. Both aparatures are located and used in the genetic laboratory at KIS.</t>
  </si>
  <si>
    <t>6750, 6866</t>
  </si>
  <si>
    <t>H2020 Ecobreed;  PRP RGV; JS Vrtnarstvo (žlahtnenje fižola)</t>
  </si>
  <si>
    <t>Barbara Pipan, Teja Krpan</t>
  </si>
  <si>
    <t xml:space="preserve">Jaka Razinger </t>
  </si>
  <si>
    <t>Rastna komora KBWF 720, 3 kosi</t>
  </si>
  <si>
    <t>Growth chamber KBWF 720, 3 pieces</t>
  </si>
  <si>
    <t>The equipment is available upon agreement with equipment administrator; availability depends on equipment occupancy. The equipment can only be used by specially trained operators.</t>
  </si>
  <si>
    <t xml:space="preserve">Rastne komore omogočajo varne in optimalne pogoje za gojenje različnih organizmov, tako rastlin, rastlinskih kultur, žuželk, kot tudi mikroorganizmov vključno s tujerodnimi invazivnimi in karantenskimi vrstami. Prav tako rastne komore omogočajo izvajanje raziskav s področja rastlinske genetike, izvedbo testov patogenosti povzročiteljev bolezni, poskusov biotičnega varstva rastlin ter vpliva abiotskih dejavnikov na rast in razvoj rastlin v luči aktualnih raziskav klimatskih sprememb, na primer suše ter povišane temperature. </t>
  </si>
  <si>
    <t>Growth chambers provide safe and optimal conditions for the cultivation of various organisms - plants, pests, as well as microorganisms including invasive alien and quarantine species. Growth chambers also enable research in plant genetics, pathogenicity tests, biotic plant protection experiments and the impact of abiotic factors on plant growth and development in the light of current research on climate change, such as drought and high temperatures.</t>
  </si>
  <si>
    <t>6791, 6792, 6793</t>
  </si>
  <si>
    <t>Eva Blatnik</t>
  </si>
  <si>
    <t>J4-1772</t>
  </si>
  <si>
    <t>Borut Vrščaj</t>
  </si>
  <si>
    <t>Informacijska infrastruktura za ustvarjanje in prenos znanja in rezultatov raziskav na</t>
  </si>
  <si>
    <t xml:space="preserve">Information infrastructure for the creation and transfer of knowledge and research results. </t>
  </si>
  <si>
    <t>Gre za precej pester seznam  opreme s področja infrastrukturne informacijske tehnologije, ki omogoča lažje, učinkovitejše delovanje drugim komponentam (npr. strežnikom, bazam podatkov, informacijskim servisom) in programsko opremo.</t>
  </si>
  <si>
    <t xml:space="preserve">It is a rather diverse list of equipment in the field of infrastructural information technology, which enables easier, more efficient operation of other components (eg servers, databases, information services) and software. </t>
  </si>
  <si>
    <t xml:space="preserve">Virtualizacija strežniškov, usvarjanje namenski strežnikov v Linux okolju za sektoreke baze alfanumeričnih in grafičnih (prostorskih) podatkov; progranska oprema za spletno kartografijo; licence programske opreme za raziskovalce, pomnilniške ezmogljivosti raziskovalne infrastrukture.  </t>
  </si>
  <si>
    <t xml:space="preserve">Server virtualization, creation of dedicated servers in Linux environment for alphanumeric and graphical (spatial) database sectors; web mapping software; software licenses for researchers, storage capacity of research infrastructure. </t>
  </si>
  <si>
    <t>6501, 6831, 6832, 6833, 6834, 6835, 6836, 6837, 6838, 6839, 6840, 6841, 6842, 6843, 6844, 6855, 6856, 6857, 6858, 6859, 6860, 6228, 6869, 6888</t>
  </si>
  <si>
    <t>Zaradi raznovrstnosti komponent težko napovedati/oceniti: npr. pomnilniški mediji; virutalizacij astrežnikov, licence poamnzen programske opreme.</t>
  </si>
  <si>
    <t>Ker gre za IT infrastrukturopraktično vsi raziskovalni projekti;</t>
  </si>
  <si>
    <t>Del - vsi raziskovalci KIS, del posebej Jani Bergant, Nik Susišč, Matej Knapič Uroš Žibrat</t>
  </si>
  <si>
    <t>0401-008</t>
  </si>
  <si>
    <t>Avtomatski sistem za precizno krmljenje prašičev Compident MLP II</t>
  </si>
  <si>
    <t xml:space="preserve">Automatic feeding system for pigs </t>
  </si>
  <si>
    <t>Krmilni sistem vsebuje avtomatski sistem doziranja krme z nasipnikom in tehtnico za spremljanje telesne mase živali in tehtanje obroka, transponderje za registracijo živali, kompresor ter računalniško in programsko opremo za nadzor delovanja sistema, ki omogoča nastavitve in spremljanje porabe krme, računanje prirastov, konzumacije in oddaljen dostop do podatkov. Komplet vsebuje 4 enote, ki omogočajo spremljanje 4 x 12 živali, kar omogoča izvedbo poskusov s 4 poskusnimi skupinami po 12 živali.</t>
  </si>
  <si>
    <t>The feeding system consists of  automatic feeders and scales for monitoring feed distributionthe and animal body weight, transponders for animal registration, a compressor and a computer with software for controlling the operation of the system and monitoring of feed consumption, body weight growth, consumption and enables a remote access to data. The set contains 4 units, each enabling the monitoring of 12 animals (i.e. 4 experimental groups)</t>
  </si>
  <si>
    <t>V4-2201</t>
  </si>
  <si>
    <t>J4-3094</t>
  </si>
  <si>
    <t>V4-2024</t>
  </si>
  <si>
    <t>Nina Batorek Lukač</t>
  </si>
  <si>
    <t>Adiabatični bombni kalorimeter za določanje bruto energije organskih snovi IKA C6000+RC2</t>
  </si>
  <si>
    <t>Adiabatic bomb calorimeter for determining the gross energy of organic substances</t>
  </si>
  <si>
    <t xml:space="preserve">Adiabatični bombni kalorimeter je namenjen določanju bruto energije v organskih snoveh v tekoči in trdni obliki. Meri količino sproščene energije ob izgorevanju znane količine vzorca v gorilni komori ob prisotnosti čistega kisika. Aparat tako omogoča določanje bruto energije posamezne komponente krmila, popolne krmne mešanice, izločkov živali ter živalskih tkiv in produktov. Omogoča torej tudi določanje natančne energijske vrednosti živil.  </t>
  </si>
  <si>
    <t>The adiabatic bomb calorimeter is intended for the determination of gross energy in organic substances in liquid and solid form. It measures the amount of energy released when a known amount of sample is burned in a combustion chamber in the presence of pure oxygen. The device thus enables determination of the gross energy of each feed component, complete feed mixture, animal secretions and animal tissues and products. It also enables the determination of the exact energy value of foods.</t>
  </si>
  <si>
    <t>P4-0022</t>
  </si>
  <si>
    <t xml:space="preserve">Sistem treh premičnih zabojnikov v okviru mobilne čebelarsko-okoljske analitske postaje  </t>
  </si>
  <si>
    <t>System of three movable containers within a mobile beekeeping-environmental analytical station</t>
  </si>
  <si>
    <t>paket 20</t>
  </si>
  <si>
    <t>Sistem treh premičnih zabojnikov, ki so med sabo lahko povezani in opremljeni za potrebe opravljanja raziskovalnega dela na področju (1) spremljanja vpliva okolja na razvoj čebeljih družin, (2) selekcije in vzreje v čebelarstvu ter (3) okoljske analitike (spremljanje klimatskih vplivov, vzorčenje in analize tal, talne biote in biomase; čebel, čebeljih pridelkov in spremljanje medenja). Prostori so zasnovani tako, da omogočajo nemoteno in neodvisno terensko delo in situ analitiko.</t>
  </si>
  <si>
    <t>The system of three movable containers, which can be interconnected and equipped for the needs of research work in the fields of (1) monitoring the impact of the environment on the development of bee colonies, (2) honeybee selection and breeding, and (3) environmental analysis (monitoring of climate impacts, sampling and analysis of soil, soil biota and biomass; bees, bee products and monitoring of honey production). The space is designed to allow for smooth and independent field work and on-site analysis.</t>
  </si>
  <si>
    <t>7158-7159</t>
  </si>
  <si>
    <t>Manca Kojek, David Kozamernik, Špela Zarnik</t>
  </si>
  <si>
    <t>Janez Prešern</t>
  </si>
  <si>
    <t>Notranja oprema laboratorijskega kontejnerja</t>
  </si>
  <si>
    <t>Interior equipment</t>
  </si>
  <si>
    <t>Notranja oprema, ki je sestavljena iz umivalnika, sistema pultov, sistemov za shranjevanje v obliki fiksnih omar in mobilnih elementov, omogoča natančno laboratorijsko delo in analitiko vzorcev nabranih na terenu, cepljenje matic, umetno inseminacijo. Načrtovana notranja oprema je primerna za sterilno delo, površine je mogoče kemijsko očistiti. Mobilni elementi omogočajo prilagajanje prostora za vsakokratne zahteve določenega raziskovalnega dela. MED OPREMO SPADAJO ŠE: avtonomni sistem za spremljanje razpoložljivih okoljskih virov, prenosni inkubator matičnikov, avtomatizirani odpiralec panjev, analitsko-nadzorni računalnik in ročni rentgenski fluoroscenčni analizator.</t>
  </si>
  <si>
    <t xml:space="preserve">Interior equipment contains the sink, countertop system, storage systems in the form of fixed cabinets and mobile elements that enable precise laboratory work and analysis of samples collected in the field, queen bee grafting, and artificial insemination. The planned interior equipment is suitable for sterile work, and the surfaces can be chemically cleaned. Mobile elements allow for the adaptation of the space to the specific requirements of each research task. Additional equipments are: Autonomous system for monitoring available environmental resources, mobile incubator for queen cells, automated opener of the hives, analytical-monitoring computer and portable handheld XRF analyser. </t>
  </si>
  <si>
    <t>7074-7086,7172,7201,7202,7203,7413,7414-7424,7426</t>
  </si>
  <si>
    <t>0401-009</t>
  </si>
  <si>
    <t>Čebulj</t>
  </si>
  <si>
    <t>Shranjevanje materiala: Ultra globok zamrzovalnik -80 °C, Zamrzovalna omara -20 °C</t>
  </si>
  <si>
    <t>Storage of research material: Deep freezer (-80 °C), freezer (-20 °C)</t>
  </si>
  <si>
    <t>Oprema je dostopna na Oddelku za sadjarstvo, vinogradništvo in vinarstvo Kmetijskega inštituta po dogovoru s skrbnikom.</t>
  </si>
  <si>
    <t>Agricultural Institute, Department of Fruitgrowing, Viticulture and Oenology. Contact the responsible person.</t>
  </si>
  <si>
    <t>Oba zamrzovalnika sta namenjena shranjevanju vzorcev.  Globok zamrzovalnik za shranjevanje rastlinskih vzorcev, za katere je pomembno hranjenje pri izjemno nizki temperaturi zaradi ohranjanja metabolitov, ki bi se pri višji temperaturi razgradili ali pretvorili. Shranjevanje kemijskih standardov.</t>
  </si>
  <si>
    <t>Botrh freezers are ment for the storage of samples. Ultra deep freezer is suitable for the storage of plant samples for which storage at an extremely low temperature is important to preserve metabolites that would be degraded or transformed at a higher temperature. Also, an ultra-deep freezer is required to store chemical standards.</t>
  </si>
  <si>
    <t>7095, 7192</t>
  </si>
  <si>
    <t>60 Raziskovalni sistemi</t>
  </si>
  <si>
    <t>Čebulj, Šuklje, Vanzo, Poklukar Žnidaršič</t>
  </si>
  <si>
    <t>P4-0431 </t>
  </si>
  <si>
    <t>Cvelbar Weber</t>
  </si>
  <si>
    <t>H2020-EXCALIBUR-817946 </t>
  </si>
  <si>
    <t>Oprema za pripravo vzorcev: precizna tehtnica z mizo, stresalnik,  posodi za tekoči dušik</t>
  </si>
  <si>
    <t xml:space="preserve">Equpment for sample preparation: Analytical balance with table, shaker, liquid nitrogen containers (10 L and 2L) </t>
  </si>
  <si>
    <t xml:space="preserve">Precizna tehtnica s tehtalno mizo. Tehtnica z interno kalibracijo omogoča visok nivo natančnosti. Raven stresalnik z orbitalnim načinom stresanja z možnostjo uporabe več različnih nastavkov za najrazličnejše oblike laboratorijske posode. Izolirani namenski posodi za prenos tekočega dušika. </t>
  </si>
  <si>
    <t>Analytical balance with weighing table. The balance with internal calibration enables a high level of accuracy and easy handling. Level shaker with an orbital shaking mode with the possibility of using several different attachments for a wide variety of laboratory container shapes. Insulated dedicated containers for the transfer of liquid nitrogen.</t>
  </si>
  <si>
    <t>7157,7160,7161,7162,7163</t>
  </si>
  <si>
    <t>Čebulj, Hyllmayr, Šuklje, Vanzo</t>
  </si>
  <si>
    <t>0401-010</t>
  </si>
  <si>
    <t>Vanzo</t>
  </si>
  <si>
    <t>Spektrofotometer Cary 3500 Compact Peltier UV
Vis</t>
  </si>
  <si>
    <t xml:space="preserve">Spectrophotometer Cary 3500 Compact Peltier UV
Vis </t>
  </si>
  <si>
    <t>Cary 3500 UV-Vis je dvožarkovni, večcelični spektrofotometer, ki ponuja nove možnosti merjenja UV-Vis spektroskopije. Namenjen je rutinskim analizam in kompleksnejšim meritvam.</t>
  </si>
  <si>
    <t>The Cary 3500 UV-Vis is a double beam, multicell spectrophotometer system offering new a measurement capabilities in UV-Vis spectroscopy—for routine analysis and challenging measurements.</t>
  </si>
  <si>
    <t>Vanzo, Čuš, Lisjak, Bavčar, Čebulj, Weber</t>
  </si>
  <si>
    <t xml:space="preserve">Šuklje </t>
  </si>
  <si>
    <t>N4-0158</t>
  </si>
  <si>
    <t>Šuklje, Vanzo, Lisjak</t>
  </si>
  <si>
    <t xml:space="preserve">7931, 7989, 7990 </t>
  </si>
  <si>
    <t>Gozdarski inštitut Slovenije</t>
  </si>
  <si>
    <t>Tanja Mrak</t>
  </si>
  <si>
    <t>Spectro Physics HPLC</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</si>
  <si>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 saj so ti stroški zelo različni v odvisnosti od tipa in števila vzorcev ter končne analize.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</si>
  <si>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</si>
  <si>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Kvalitativna in kvantitativna analiza spojin v rastlinskih in glivnih tkviih.</t>
  </si>
  <si>
    <t>Qualitative and quantitative analysis of compounds in plant and fungal samples.</t>
  </si>
  <si>
    <t>https://www.gozdis.si/raziskovalna-oprema/</t>
  </si>
  <si>
    <t>GIS</t>
  </si>
  <si>
    <t>I0-0012</t>
  </si>
  <si>
    <t>Marko Bajc</t>
  </si>
  <si>
    <t>GeneAmp PCR system</t>
  </si>
  <si>
    <t>PCR aparat GeneAmp 9700 (Aplied biosystems). Izvajanje klasičnega PCR - pomnoževanje odsekov tarčne DNA v posamičnih ali multipleksiranih reakcijah.</t>
  </si>
  <si>
    <t>GeneAmp 9700 PCR cycler. Used for performing standard PCR amplification of target DNA - in single or multiplexed reactions.</t>
  </si>
  <si>
    <t>J4-4547</t>
  </si>
  <si>
    <t>J4-3098</t>
  </si>
  <si>
    <t xml:space="preserve">LIFE SySTEMiC </t>
  </si>
  <si>
    <t>Daniel Žlindra</t>
  </si>
  <si>
    <t>Metrohm modularni sistem za ionsko kromatografijo</t>
  </si>
  <si>
    <t>Methrom modular IC system</t>
  </si>
  <si>
    <t>Najava potreb po analizah vodji laboratorija; uskladitev rokov izvedbe analiz z naročnikom; cena po veljavnem ceniku LGE.</t>
  </si>
  <si>
    <t>Announcement of the request for analysis at the Head of the Laboratory;  defining analyses deadlines with the customer; prices according to valid price lists of LFE.</t>
  </si>
  <si>
    <t>Kvalitativna in kvantitativna analiza anionov in kationov v vodnih vzorcih.</t>
  </si>
  <si>
    <t>Qualitative and quantitative analysis of anions and cations in water samples.</t>
  </si>
  <si>
    <t>JGS - Javna gozdarska služba 101004</t>
  </si>
  <si>
    <t>tržni</t>
  </si>
  <si>
    <t>LICOR KPL sistem za meritve fotosinteze</t>
  </si>
  <si>
    <t>LICOR KPL photosynthesis measurement system</t>
  </si>
  <si>
    <t>Najava potreb po analizah skrbiku; uskladitev rokov izvedbe analiz z naročnikom; cena po veljavnem ceniku PIGG.</t>
  </si>
  <si>
    <t>Announcement of the request for analysis equipment caretaker;  defining analyses deadlines with the customer; prices according to valid price lists of PIGG.</t>
  </si>
  <si>
    <t>Meritve odziva rastlin na osnovi IR plinske absorbcije, meritve respiracije tal.</t>
  </si>
  <si>
    <t>Measurement of plant response based on IR gas absorption, soil respiration measurement.</t>
  </si>
  <si>
    <t>J4-3086</t>
  </si>
  <si>
    <t>V4-2025</t>
  </si>
  <si>
    <t>Atomski abropcijski spektrometer Varian AA DUO AAS 240 FS &amp; 240 Z)</t>
  </si>
  <si>
    <t>Atomic absorption spectrometer Varian AA DUO AAS (240 FS &amp; 240 Z)</t>
  </si>
  <si>
    <t>Announcement of the request for analysis at the Head of the Laboratory; defining analyses deadlines with the customer; prices according to valid price lists of LFE.</t>
  </si>
  <si>
    <t>Analize elementov Na, Mg, Al, K, Ca, Cr, Mn, Fe, Co, Ni, Cu, Zn, Cd, Pb v rastlinskih, talnih in vodnih vzorcih.</t>
  </si>
  <si>
    <t>Analysis of the elements of Na, Mg, Al, K, Ca, Cr, Mn, Fe, Co, Ni, Cu, Zn, Cd, Pb in plant tissues, soil and water samples.</t>
  </si>
  <si>
    <t>105043: Monitoring ogljika v gozdnih tleh, mokriščih in urbanih tleh</t>
  </si>
  <si>
    <t>109020: Vzorčenje na kmetijskih tleh za oceno zalog ogljika v letu 2023</t>
  </si>
  <si>
    <t>JGS - Javna gozdarska služba 101006</t>
  </si>
  <si>
    <t>2024542: Naravni procesi obnove v bukovih gozdovih po motnjah</t>
  </si>
  <si>
    <t>Metrohm avtomatski titrator</t>
  </si>
  <si>
    <t>Metrohm automatic titrator</t>
  </si>
  <si>
    <t xml:space="preserve">Določevanje pH vrednosti tekočim vzorcem, določevanje elektroprevodnosti raztopin in določevanje alkalitete s kislinskim tritriranjem do dveh končnih točk (pH=4,5 in 4,2) </t>
  </si>
  <si>
    <t>pH and electroconductivity measurements of the water solutions. Alkalinitiy determination with two end-point titrations (pH=4,5, 4,2)</t>
  </si>
  <si>
    <t>Mitja Ferlan</t>
  </si>
  <si>
    <t>Open Path Eddy covariance system</t>
  </si>
  <si>
    <t>Najava potreb po analizah skrbniku opreme; uskladitev rokov izvedbe analiz z naročnikom; cena po veljavnem ceniku LGE.</t>
  </si>
  <si>
    <t>Announcement of the request for analysis at the equipment caretaker;  defining analyses deadlines with the customer; prices according to valid price lists of LFE.</t>
  </si>
  <si>
    <t>Kontinuirano spremljanje tokov CO2 in H2O med ekosistemom in atmosfero.</t>
  </si>
  <si>
    <t>J4-2540</t>
  </si>
  <si>
    <t>BTC 100× Sistem za snemanje v minirizotronih</t>
  </si>
  <si>
    <t>BTC 100× Minirhizotron Camera System</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</si>
  <si>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Listed price includes only costs of materials and labour associated directly with the use of equipment, but does not include cost of sample preparation as the cost of sample preparation varies considerably depending on sample type and quantity and/or analysis to be performed.  </t>
  </si>
  <si>
    <t>Omogoča zajem slik tal iz prozornih cevi, ki se vstavijo v tla. Namenjen je zlasti spremljanju sprememb koreninskih sistemov, glivnih simbiontov in njihovega micelija v naravnem okolju.</t>
  </si>
  <si>
    <t xml:space="preserve">Optical system that enables acquistion of images of soil from a transparent tube inserted into the ground. Primarily used for in situ monitoring of root systems, root fungal symbionts and their mycelia. </t>
  </si>
  <si>
    <t>32, 60</t>
  </si>
  <si>
    <t>ABI 7500: sistem za kvantitativni PCR v realnem času</t>
  </si>
  <si>
    <t>ABI 7500: Real-Time PCR system</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</si>
  <si>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aparata in ne vključuje stroškov povezanih s pripravo vzorcev za analizo, saj so ti stroški zelo različni v odvisnosti od tipa in števila vzorcev ter končne analize.</t>
  </si>
  <si>
    <t>Sistem za PCR v realnem času. Primarno namenjen izvajanju kvantitativnega PCR - kvantifikacija tarčne DNA v vzorcih glede na standardne vzorce.</t>
  </si>
  <si>
    <t>System for performing PCR in real time. Primarily used for quantitation of target DNA in samples compared to standard samples.</t>
  </si>
  <si>
    <t>Bionumerics; programska oprema za analizo bioloških podatkov</t>
  </si>
  <si>
    <t>Bionumerics software</t>
  </si>
  <si>
    <t>Najava potreb po analizah Vodji laboratorija ali skrbniku; uskladitev prioritet na sestankih oddelkov; uskladitev rokov izvedbe analiz z naročnikom; cena po veljavnih cenikih (potrdi ZG GIS ob spremembah), v katerih je upoštevana amortizacija opreme. Navedena cena vključuje samo postavke vezane neposredno na rabo opreme in ne vključuje stroškov povezanih s pripravo vzorcev za analizo, saj so ti stroški zelo različni v odvisnosti od tipa in števila vzorcev ter končne analize.</t>
  </si>
  <si>
    <t>Paket programske opreme za analizo molekularnih podatkov, njihovo medsebojno primerjavo in statistične analize. Vstopni podatki so lahko slike 1-D gelov (DGGE, tRFLP), nukleotidna zaporedja in drugi molekularni znaki, lahko v surovi ali tabelarični obliki.</t>
  </si>
  <si>
    <t>Software package for analysis of molecular and other biological data, comparison and statistical anayses. Accepts 1-D gel images (DGGE, tRFLP), DNA sequence and other molecular marker data in raw or tabel form.</t>
  </si>
  <si>
    <t>Mikroskop OLYMPUS</t>
  </si>
  <si>
    <t>Microscope OLYMPUS</t>
  </si>
  <si>
    <t>Najava potreb po analizah Vodji laboratorija ali skrbniku; uskladitev prioritet na sestankih oddelkov; uskladitev rokov izvedbe analiz z naročnikom. Potrošni material se obračunava posebej po porabi, ker je količina odvisna od narave dela.</t>
  </si>
  <si>
    <t>Announcement of the request for analysis at the Head of the Laboratory; setting the priorities in the department meetings; defining deadlines for analyses with the customer. Consumables are charged additionally according to the consumption which is dependent on the nature of work.</t>
  </si>
  <si>
    <t xml:space="preserve">Mikroskopija bioloških vzorcev s kontrastnimi tehnikami svetlo polje, temno polje, fluorescenca, DIC in polarizacija. Zajem posnetkov. Meritve in analize slike. </t>
  </si>
  <si>
    <t xml:space="preserve">Microscopy of biological samples with application of contrast techniques bright field, dark field, fluorescence, DIC and polarisation. Image acquisition. Measurements and image analyses.  </t>
  </si>
  <si>
    <t>J4-4541</t>
  </si>
  <si>
    <t>dr. Otto Miettinen (gostujoči tuji raziskovalec)</t>
  </si>
  <si>
    <t>ZEISS AxioImager.Z2: motoriziran pokončni raziskovalni mikroskop</t>
  </si>
  <si>
    <t>ZEISS AxioImager.Z2: motorised upright microscope</t>
  </si>
  <si>
    <t xml:space="preserve">Mikroskopija bioloških vzorcev s kontrastnimi tehnikami svetlo polje, temno polje, fluorescenca, DIC in polarizacija. Zajem posnetkov - izboljšana globinska ostrina, časovni zajem ter panorama. Meritve in analize slike. </t>
  </si>
  <si>
    <t xml:space="preserve">Microscopy of biological samples with application of contrast techniques bright field, dark field, fluorescence, DIC and polarisation. Image acquisition - extended depth of focus, time series and panorama. Measurements and image analyses.  </t>
  </si>
  <si>
    <t>J4-4542</t>
  </si>
  <si>
    <t>dr. Otto Miettinen (gostujoči raziskovalec)</t>
  </si>
  <si>
    <t>Zeiss StereoLUMAR: stereomikroskop</t>
  </si>
  <si>
    <t>Zeiss StereoLUMAR stereomikroscope</t>
  </si>
  <si>
    <t>Najava potreb po analizah Vodji laboratorija ali skrbniku; uskladitev prioritet na sestankih oddelkov; uskladitev rokov izvedbe analiz z naročnikom.</t>
  </si>
  <si>
    <t xml:space="preserve">Announcement of the request for analysis at the Head of the Laboratory; setting the priorities in the department meetings; defining deadlines for analyses with the customer. </t>
  </si>
  <si>
    <t>Stereomikroskopija bioloških vzorcev s presevno in reflektirano osvetlitvijo. Fluorescenca. Meritve in analiza slike.</t>
  </si>
  <si>
    <t>Stereomicroscopy of biological samples under transmission and reflected light. Fluorescence. Measurements and image analyses.</t>
  </si>
  <si>
    <t>JGS - Javna gozdarska služba 101006, naloga 3</t>
  </si>
  <si>
    <t>Ionski kromatograf Metrohm 850 Professional IC</t>
  </si>
  <si>
    <t>Ion chromatograph Metrohm 850 Professional IC</t>
  </si>
  <si>
    <t>Kvalitativna in kvantitativna analiza kratkoverižnih organskih kislin in ogljikovih hidratov v vodnih ekstraktih organskih horizontov prsti.</t>
  </si>
  <si>
    <t>Qualitative and quantitative analysis of short-chain fatty acid and carbohydrate  content in aqueous extracts of soil organic horizonts.</t>
  </si>
  <si>
    <t>Tom Levanič</t>
  </si>
  <si>
    <t>Masni spektrometer IsoPrime 100</t>
  </si>
  <si>
    <t>Mass spectrometer, IsoPrime 100</t>
  </si>
  <si>
    <t>Najava potreb po analizah Vodji laboratorija ali skrbniku; uskladitev prioritet na sestankih oddelkov; uskladitev rokov izvedbe analiz z naročnikom; cena po veljavnih cenikih (potrdi ZG GIS ob spremembah), v katerih je upoštevana amortizacija opreme. * Masni spektrometer (IRMS) in elementni analizator (EA) sta sklopljena, pri čemer EA lahko deluje samostojno, IRMS pa samo v povezavi z EA. Zato je v ceni za IRMS upoštevana tudi cena za EA.</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</si>
  <si>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Mass spectrometer (IRMS) and elemental analyzer are coupled; EA can be operated independently, whereas IRMS can only be operated together with EA. Consequently, the operational cost of IRMS also inculdes the EA. </t>
  </si>
  <si>
    <t>Analiza razmerja stabilnih izotopov C, N, S, O, H.</t>
  </si>
  <si>
    <t>Stabile isotope ratio analysis.</t>
  </si>
  <si>
    <t>P40107</t>
  </si>
  <si>
    <t>Tržne analize</t>
  </si>
  <si>
    <t>Elementni analizator Vario PYRO cube</t>
  </si>
  <si>
    <t>Elemental analyzer Vario PYRO cube</t>
  </si>
  <si>
    <t>Najava potreb po analizah Vodji laboratorija ali skrbniku; uskladitev prioritet na sestankih oddelkov; uskladitev rokov izvedbe analiz z naročnikom; cena po veljavnih cenikih (potrdi ZG GIS ob spremembah), v katerih je upoštevana amortizacija opreme.</t>
  </si>
  <si>
    <t xml:space="preserve">Announcement of the request for analysis at the Head of the Laboratory; setting the priorities in the department meetings; defining deadlines for analyses with the customer; prices according to valid price lists (approved by ZG GIS at changes) in which the depreciation of the equipment is included  </t>
  </si>
  <si>
    <t xml:space="preserve">Kvantitativna analiza vsebnosti C, N, S (CNS način) ter O in H (visokotemperaturni pirolizni način). </t>
  </si>
  <si>
    <t>Quantifcation of C, N, S (CNS mode) and H, O (high temperature pyrolisis mode).</t>
  </si>
  <si>
    <t>Vgradni rastni komori Kambič RK-5545 CH CO2</t>
  </si>
  <si>
    <t>Walk-in plant growth chambers RK-5545 CH CO2 (Kambič)</t>
  </si>
  <si>
    <t>Namenjeni raziskavam odziva rastlin in njihovih simbiontov na specifične okoljske razmere (npr. predvidene podnebne spremembe) ter ugotavljanje vpliva le-teh na biološko raznovrstnost, ohranjanje gozdnih genskih virov, dinamiko obrata korenin in micelija ter kroženje ogljika in drugih elementov. Omogočata nadzor temperature, zračne vlage in aditivno koncentracije CO2.</t>
  </si>
  <si>
    <t>Used for studying responses of plants and their symbionts to specific environmental conditions in controlled environment. Topics include fine root and mycelium turnover, cycling of carbon and other elements. Chambers enable control of temperature, air humidity and CO2 in additive mode.</t>
  </si>
  <si>
    <t>Laserski analizator izotopov ogljikovega dioksida CCIA-46 EP</t>
  </si>
  <si>
    <t>Laser CO2 istotope analyzer CCiA-46 EP</t>
  </si>
  <si>
    <t>Najava potreb po analizah pri vodji Oddelka za gozdno ekologijo.</t>
  </si>
  <si>
    <t>Announcement of the request for analysis at the Head of the department for Forest Ecology.</t>
  </si>
  <si>
    <t>Kontinuirano merjenje izotopske sestave CO2 (δ13C, δ17O, δ18O) v zraku in ugotavljanju izvora CO2. Raziskave odziva rastlin na sušni stres, kroženja CO2 in učinkovitosti izrabe vode, učinkovitosti strategij sekvestracije C; hkratno avtomatizirano spremljanje fotosintezne aktivnosti in aktivnosti koreninskega sistema na večjem številu rastlin hkrati.</t>
  </si>
  <si>
    <t>Enables continuous measurement of CO2 isotopic composition (δ13C, δ17O, δ18O) in the air and determination of the origin of CO2. Used in studies of plant drought response, CO2 cycling, efficiency of water uptake, efficiency of C sequestration strategies; enables automated monitoring of photosynthetic and root system activity on a number of plants simultaneously.</t>
  </si>
  <si>
    <t>Genetski analizator Applied biosystems 3500</t>
  </si>
  <si>
    <t>Genetic analyzer; Applied biosystems model 3500</t>
  </si>
  <si>
    <t>Najava potreb po analizah Vodji laboratorija ali skrbniku; uskladitev prioritet na sestankih oddelkov; uskladitev rokov izvedbe analiz z naročnikom. Navedena cena vključuje samo postavke vezane neposredno na rabo aparata ABI 3500 in primarno analizo rezultatov, ne vključuje pa stroškov povezanih s pripravo vzorcev za analizo (izolacija DNA, PCR, dilucija in denaturacija), saj so ti stroški zelo različni v odvisnosti od tipa vzorcev in končne analize.</t>
  </si>
  <si>
    <t>Announcement of the request for analysis at the Head of the Laboratory; setting the priorities in the department meetings; defining deadlines for analyses with the customer. Listed price includes only costs of materials and labour associated directly with the use of ABI 3500 and primary data analysis but does not include cost of sample preparation (DNA isolation, PCR, dillution and denaturation), as the cost of sample preparation varies considerably depending on sample type and analysis performed.</t>
  </si>
  <si>
    <t xml:space="preserve"> 8-kapilarni sistem za izvajanje fragmentne analize (mikrosateliti, t-RFLP, ipd.) in sekveniranja po Sangerju. Uporablja se za gozdni genetski monitoring, genotipizacije, populacijsko genetske študije, molekularno identifikacijo idr.</t>
  </si>
  <si>
    <t>8-capillary system for fragment analyses (microsatellite, t-RFLP, etc.) and Sanger sequencing. Used for forest genetic monitoring, population genetics studies, genotyping, molecular identification etc.</t>
  </si>
  <si>
    <t>JGS - Javna gozdarska služba, naloga 3 201001</t>
  </si>
  <si>
    <t>LIFE SySTEMiC</t>
  </si>
  <si>
    <t>Deaglomerator tal Fritsch Pulverisette 8</t>
  </si>
  <si>
    <t>Fritsch Pulverisette 8 soil deagglomerator</t>
  </si>
  <si>
    <t>Najava potreb po delu z aparatom vodji laboratorija; časovna uskladitev z naročnikom in njegovo izobraževanje za delo z aparatom; cena po veljavnem ceniku.</t>
  </si>
  <si>
    <t>Announcement of the request for working with th eappparatus at the Head of the Laboratory; defining timelines and education of the customer about safe work with the apparatus; prices according to valid price lists.</t>
  </si>
  <si>
    <t>Priprava zračno suhih vzorcev tal v s prisilnim sejanjem skozi 2 mm sito in ločenim zbiranjem frakcij, večjih od 2 mm.</t>
  </si>
  <si>
    <t>Soil deagglomerator Fritsch Pulverisette 8 enables preparation of air-dried soil samples in a single step: nylon brushes break down soil congglomerates and simultaneously force them through a 2-mm sieve producing samples ready for down-stream analyses. Roots and particles larger than 2 mm are collected separately.</t>
  </si>
  <si>
    <t>Nikica Ogris</t>
  </si>
  <si>
    <t>Stereomikroskop Olympus SZX 16 z opremo</t>
  </si>
  <si>
    <t>Stereomicroscope Olympus SZX 16 with accessories</t>
  </si>
  <si>
    <t>Najava potreb po analizah vodji laboratorija; uskladitev prioritet na sestankih oddelkov; uskladitev rokov izvedbe analiz z naročnikom; cena po veljavnih cenikih (potrdi ZS GIS ob spremembah), v katerih je upoštevana amortizacija opreme.</t>
  </si>
  <si>
    <t>Stereomikroskop s priborom za digitalni zajem in obdelavo fotografije</t>
  </si>
  <si>
    <t>Stereomicroscope with digital camera and software</t>
  </si>
  <si>
    <t>JGS naloga 2</t>
  </si>
  <si>
    <t>UVHVVR</t>
  </si>
  <si>
    <t>CRP V4-2218</t>
  </si>
  <si>
    <t>Elementni analizator CNS Elementar vario MAX cube CNS</t>
  </si>
  <si>
    <t>CNS elemental analyzer Elementar vario MAX cube</t>
  </si>
  <si>
    <t xml:space="preserve">Elementna analiza ogljika (C), dušika (N) in žvepla (S) v trdnih vzorcih tal in rastlinskih tkivih. Temperatura sežiga je 1150 °C. Aparat je opremljen z avtomatskim podajalnikom vzorcev kar omogoča delo preko noči.   </t>
  </si>
  <si>
    <t xml:space="preserve">Elemental analysis of carbon (C), nitrogen(N) and sulphur (S) in solid soil samples and plant tissues. Combustion temperature is 1150 °C. Autosampler enables the work over the night.   </t>
  </si>
  <si>
    <t>Peter Prislan</t>
  </si>
  <si>
    <t>Laboratorijska peletirna naprava</t>
  </si>
  <si>
    <t>Laboratory pelleting press</t>
  </si>
  <si>
    <t>Najava uporabe naprave skrbniku; uskladitev rokov izvedbe poizkusne količine z naročnikom; cena po veljavnem ceniku GTE.</t>
  </si>
  <si>
    <t>Announcement of the use of the device to the administrator; coordination of the deadlines for the implementation of the test quantity with the customer; price according to the valid GTE price list.</t>
  </si>
  <si>
    <t xml:space="preserve">Laboratorijska peletirna naprava je namenjena proizvodnji manjših testnih količin pelet, za nadaljnjo analizo kakovosti in analizo ustreznosti izbranih vhodnih surovin. Laboratorijsko peletirno napravo lahko uporabljamo za: (I) Izdelavo pelet iz različnih virov surovine; (II) Optimizacijo mešanic surovine; (III) Optimizacijo peletirnega procesa </t>
  </si>
  <si>
    <t>Laboratory pellet press can produce smaller “testing” quantities of pellets for further analysis of their quality and for assessment of biomass raw materials for use in pellet production. The laboratory pellet mill can be used for: (I) Pellet production using different raw materials; (II) Optimization of raw material formulations; (III) Optimization of the pelletising process.</t>
  </si>
  <si>
    <t>Brezpilotna platforma za daljinski zajem podatkov (dron)</t>
  </si>
  <si>
    <t>Unmanned aerial vehicle (drone) for remote data acquisition</t>
  </si>
  <si>
    <t>Namenjen daljinskemu zajemanju podatkov z različnimi snemalnimi orodji.</t>
  </si>
  <si>
    <t>Remote capture of data using various sensors.</t>
  </si>
  <si>
    <t>TOC elementni analizator Shimadzu za analizo tekočih vzorcev</t>
  </si>
  <si>
    <t>TOC Elemental analyser Shimadzu for analysis of liquid samples</t>
  </si>
  <si>
    <t>Določanje vseh oblik ogljika (organski, anorganski, celokupni) in celokupnega dušika v tekočih vzorcih. Območje merjenja je od 4 ppb do 30.000 ppm za vse oblike ogljika in 5 ppb do 10.000 ppm za celokupni dušik. S pomočjo avtomatskega podajalnika vzorcev je delo v največji možni meri avtomatizirano in avtonomno.</t>
  </si>
  <si>
    <t>Elemental analyser Shimadzu TOC-L+TNM-L is used for measurement of all forms of carbon compounds (organic, inorganic, total) and total nitrogen in liquid samples. Detection range is 5 - 30.000 ppm for carbon, and 5 - 10.000 ppm for total nitrogen. Automatic sampler enables the highest possible degree of automation and autonomy of the work process.</t>
  </si>
  <si>
    <t>Strežnik Dell EMC PowerEdge R740</t>
  </si>
  <si>
    <t>Server Dell EMC PowerEdge R740</t>
  </si>
  <si>
    <t>Oddaja vloge skrbniku opereme in IT skrbniku; uskladitev prioritet; uskladitev rokov izvedbe z naročnikom; cena po veljavnem ceniku v katerih je upoštevana amortizacija opreme</t>
  </si>
  <si>
    <t>Application request to administrator of equipment and IT administrator; defining dedadlines with the customer; prices accordig to valid price lists in which the depreciation of the equipment is included.</t>
  </si>
  <si>
    <t>Strežniška infrastruktura z Windows operacijskim sistemom omogoča virtualizacijo in terminalske storitve ter vključuje podatkovni center in programsko opremo Microsoft SQL Server in ESRI ArcGIS Server. Strežnika sta povezana v gručo za samodejni preklop in v lokalni podatkovni center. Namen sistema je zbiranje in analiza podatkov, vključno s statistično in geostatistično analizo na GIS.</t>
  </si>
  <si>
    <t>Server infrastructure with Windows operating system provides virtualization and terminal services and includes the Microsoft SQL Server and ESRI ArcGIS Server, running in local data center. Two servers are in connected to failover cluster and local datacenter. The purpose of the system is to collect and analyze data, including statistical and geostatistic analysis on GIS.</t>
  </si>
  <si>
    <t>Vsi projekti in programi GIS</t>
  </si>
  <si>
    <t xml:space="preserve">Sistem za meritve turbulentnih tokov CO2 in CH4 po metodi Eddy Covariance </t>
  </si>
  <si>
    <t>System for measurement of flux of CO2 and CH4 using Eddy Covariance method</t>
  </si>
  <si>
    <t>Najava potreb po analizah pri skrbniku opreme in pri vodji Oddelka za gozdno ekologijo.</t>
  </si>
  <si>
    <t>Announcement of the request for analysis at the equipment caretaker and at the Head of department for Forest Ecology.</t>
  </si>
  <si>
    <t>Kontinuirano spremljanje tokov CO2 in H2O med ekosistemom in atmosfero. Meritve se morajo izvajati na enem mestu več časa, npr. vsaj mesec dni.</t>
  </si>
  <si>
    <t>Zina Devetak</t>
  </si>
  <si>
    <t xml:space="preserve">QuantStudio 3 Real-Time PCR </t>
  </si>
  <si>
    <t>Zunanjim izvajalcem je oprema na razpolago, vendar po predhodnem dogovoru z vodjo oddelka za varstvo gozdov. Zaradi karantenskega značaja laboratorija so analize izvedene v sodelovanju z operaterji, ki so pooblaščeni za uporabo opreme.</t>
  </si>
  <si>
    <t>QuantStudio3 Real-Time PCR machine is not yet available to public users due to optimization of the workflow processes; procedure guidelines and the price list are in preparation.</t>
  </si>
  <si>
    <t>Sistem za PCR v realnem času, namenjen izvajanju rtPCR postopkov - kvantifikaciji tarčne DNA v vzorcih glede na standardne vzorce</t>
  </si>
  <si>
    <t>System for performing PCR in real time. Primarily used for quantification of target DNA in samples compared to standard samples.</t>
  </si>
  <si>
    <t>https://www.gozdis.si/raziskovalna-oprema/Paket-18/</t>
  </si>
  <si>
    <t>strokovne naloge UVHVVR</t>
  </si>
  <si>
    <t>PS P4-0107</t>
  </si>
  <si>
    <t>V4-2003</t>
  </si>
  <si>
    <t>Luka Krajnc</t>
  </si>
  <si>
    <t>Univerzalni trgalni stroj za določanje mehanskih lastnosti lesnih preizkušancev</t>
  </si>
  <si>
    <t>Universal testing machine for determining the mechanical properties of wood specimens</t>
  </si>
  <si>
    <t>Najava potreb po analizah Vodji laboratorija za lesno anatomijo ali skrbniku opreme; uskladitev prioritet pri uporabnikih omenjene opreme; uskladitev rokov izvedbe analiz z naročnikom; cena po veljavnih cenikih, v katerih je upoštevana tudi amortizacija opreme. Priprava vzorcev se zaračuna po ločenemu ceniku.</t>
  </si>
  <si>
    <t>Announcement of analysis needs to the Head of Laboratory for Wood Anatomy or Person responsible for the equipment; harmonization of priorities for users of the equipment; coordination of deadlines for performing analyzes with the client; price according to valid price lists, which also take into account the depreciation of equipment. Sample preparation billed separately.</t>
  </si>
  <si>
    <t>Univerzalni trgalni stroj omogoča določanje mehanskih lastnosti lesnih preizkušancev manjših dimenzij, kar je ključno za napovedovanje njihovega obnašanja pod vplivom različnih obremenitev. Različne mehanske teste na trgalnem stroju je mogoče izvesti z uporabo različnih nastavkov in prijemal. Najpogosteje se les testira na upogibne obremenitve, stroj pa omogoča tudi testiranje vzorcev na natezne, tlačne in strižne obremenitve. Poleg tega se da testirati še trdoto, upor proti izvleku vijaka, razcepni upor itd. Za vsako mehansko lastnost je razvit standardni testni postopek (serija standardov ISO 13061 za določanje mehanskih lastnosti čistih lesenih preizkušancev), kar poenostavi in poenoti testiranje različnih lastnosti. Natančnih in objektivnih vrednosti mehanskih lastnosti lesa se ne da določiti brez ustreznih destruktivnih mehanskih testov, ki vzorec trajno poškodujejo.</t>
  </si>
  <si>
    <t>The universal testing machine makes enables determination of the mechanical properties of wood specimens of smaller dimensions, which is crucial for predicting their behavior under the influence of various loads. Different mechanical tests on the testing machine can be performed using different attachments and grips. Most often, wood is tested in bending, and the machine also enables testing of samples for tensile, compressive and shear loads. In addition, hardness, screw pull-out resistance, split resistance, etc. can be tested. A standard test procedure (ISO 13061 series of standards for determining the mechanical properties of pure wood specimens) has been developed for each mechanical property, which simplifies and unifies the testing of different properties. The exact and objective values of the mechanical properties of wood cannot be determined without appropriate destructive mechanical tests that permanently damage the sample.</t>
  </si>
  <si>
    <t>8,5</t>
  </si>
  <si>
    <t>20,08</t>
  </si>
  <si>
    <t>P4-0430 </t>
  </si>
  <si>
    <t>Čitalec plošč Victor Nivo 3S</t>
  </si>
  <si>
    <t>Victor Nivo 3S Plate reader</t>
  </si>
  <si>
    <t>Najava potreb po analizah Vodji laboratorija ali skrbniku; uskladitev prioritet na sestankih oddelkov; uskladitev rokov izvedbe analiz z naročnikom. Ob koncu l. 2021 oprema še ni bila na voljo drugim uporabnikom - operaterji opreme na GIS morajo najprej pridobiti dovolj izkušenj za uporabo te opreme in analitskih postopkov.</t>
  </si>
  <si>
    <t>Announcement of the request for analysis at the Head of the Laboratory; setting the priorities in the department meetings; defining deadlines for analyses with the customer. Equipment not yet available to external users - SFI operators first need to gain enough experience with the equipment and analysis protocols.</t>
  </si>
  <si>
    <t>Multimodalni čitalec plošč, ki omogoča meritve absortbance, luminiscence in fluorescence v mikrotitrskih ploščah formata do 1536 luknjic. Osnovna namena uporabe sta fluorimetrično merjenje koncentracij DNK in kolorimetrično ter fluorimetrično merjenje encimske aktivnosti.</t>
  </si>
  <si>
    <t>Multimodal plate reader for detection of abosorbance, luminescence and fluorescence in microplates with up to 1,536 wells. It is primarily used for fluorimetric measurement of DNA concentration and colorimetric and fluorimetric detection of enzyme activity.</t>
  </si>
  <si>
    <t>Gregor Skoberne</t>
  </si>
  <si>
    <t>Raziskovalni kriostat Leica CM1950</t>
  </si>
  <si>
    <t>Leica CM1950 research cryostat</t>
  </si>
  <si>
    <t xml:space="preserve">Kriostat Leica CM1950 je namenjen rezanju različnih tipov zamrznjenih bioloških vzorcev. V njem je nameščen rotacijski mikrotom,v katerem se lahko uporabljajo standardni nizko- in visoko-profilni noži za enkratno uporabo. Rezanje je motorizirano ali ročno. Kriostat omogoča ločeno nastavljanje temperature komore do -35C ter temperaturo objektne glave do -50C. Dezinfekcija komore poteka z UV žarki. </t>
  </si>
  <si>
    <t>The Leica CM1950 cryostat is designed for cutting various types of frozen biological samples. It is equipped with a rotating microtome, in which standard low- and high-profile disposable knives can be used. Cutting is motorized or manual. The cryostat allows separate setting of the chamber temperature up to -35C and the temperature of the object head up to -50C. The chamber is disinfected with UV rays.</t>
  </si>
  <si>
    <t>Špela Jagodic</t>
  </si>
  <si>
    <t>Avtoklav Systec</t>
  </si>
  <si>
    <t xml:space="preserve">Parni sterilizator (avtoklav) </t>
  </si>
  <si>
    <t xml:space="preserve">Zunanjim izvajalcem je oprema na razpolago, vendar po predhodnem dogovoru z vodjo oddelka za varstvo gozdov. Zaradi karantenskega značaja laboratorija je uporaba možna le v sodelovanju z operaterji, ki so pooblaščeni za uporabo opreme. </t>
  </si>
  <si>
    <t>The equipment is available to external operators, but subject to prior agreement with the Head of the Forest Protection Department. Due to the quarantine nature of the laboratory, the usage is only in collaboration with operators who are authorised to use the equipment.</t>
  </si>
  <si>
    <t>Parni sterilizator za suho in mokro sterilizacijo materiala</t>
  </si>
  <si>
    <t>Steam sterilizer for dry and wet sterilization of material</t>
  </si>
  <si>
    <t>https://www.gozdis.si/raziskovalna-oprema/Paket-21/</t>
  </si>
  <si>
    <t>IP I0-0012</t>
  </si>
  <si>
    <t>SN UVHVVR</t>
  </si>
  <si>
    <t>JGS</t>
  </si>
  <si>
    <t>V4-2218</t>
  </si>
  <si>
    <t>Stereomikroskop Olympus SZX 10 z opremo</t>
  </si>
  <si>
    <t>Še ni dodeljena</t>
  </si>
  <si>
    <t>Komplet sond Eijkelkamp (ročne in motorizirane) za vzorčenje tal in korenin z zložljivim vozičkom za prevoz opreme na terenu</t>
  </si>
  <si>
    <t>Eijkelkamp probes (manual probes and percussion hammer probes) for sampling soil and roots with field trasportation trolley</t>
  </si>
  <si>
    <t>Najava interesa vodji laboratorija ali skrbniku opreme, časovna uskladitev z naročnikom, priprava ponudbe, izdaja naročilnice s strani naročnika in podpis strinjanja s pogoji uporabe opreme, preverjanje usposobljenosti/usposabljanje naročnika za delo z aparatom, cena obračunana po veljavnem ceniku v skladu z dejanskim številom ur uporabe opreme. Postopek dostopa se izvede skladno z veljavnim Pravilnikom o prodaji blaga in storitev na trgu Gozdarskega inštituta Slovenije (https://www.gozdis.si/f/docs/cenik/Pravilnik-o-prodaji-blaga-in-storitev-na-trgu-GIS.pdf).</t>
  </si>
  <si>
    <t>Customer should send an inquiry to the Head of the laboratory or equipment caretaker; defining availability/timelines for the specified work to be performed; quotation prepared by the provider; customer must send an official order and sign the terms of use of said equipment; qualification check/training of the customer for safe and proper use of the equipment; final price calculated according to valid price lists and actual time of usage of the equipment. The procedure for the access to and use of research equipment is carried out in accordance with the Rules on the sales of goods and services on the market by Slovenian Forestry Institute (https://www.gozdis.si/f/docs/cenik/Pravilnik-o-prodaji-blaga-in-storitev-na-trgu-GIS.pdf).</t>
  </si>
  <si>
    <t xml:space="preserve">Vzorčenje korenin in vzorcev tal za analizo biotske raznovrstnosti, tudi globljih plasti gozdnih tal, ki so globalno slabo raziskane: ročna sonda M-0502 do globine 2 m, sonda M-0507 (Eijkelkamp) z motoriziranim udarnim kladivom Cobra TT (Atlas Copco) omogoča vzorčenje tal do 1m globine na zahtevnejših terenih, kjer je zgolj fizična moč terenskega delavca premalo. Sondi omogočata tudi opis in klasifikacijo talnih profilov ter raziskave teksture tal. </t>
  </si>
  <si>
    <t>Collection of root and soil samples for studies of soil biodiversity, inlcuding deeper layers of soil, which are poorly studied: the manual probe M-0502 to a depth of 2 m, M-0507 probing kit with motorized percussion hammer allows soil sampling on more challenging terrain where the physical strength of the field worker alone is insufficient. The probes also allow soil profiles to be determined and classified, as well as soil texture research.</t>
  </si>
  <si>
    <t>Liofilizator LIO-20 FP5</t>
  </si>
  <si>
    <t>Freez-dryer, model LIO-20 FP5</t>
  </si>
  <si>
    <t>Zamrzovalno sušenje bioloških vzorcev</t>
  </si>
  <si>
    <t>Freez-drying of biological samples</t>
  </si>
  <si>
    <t>Mitja Skudnik</t>
  </si>
  <si>
    <t>Ročni mobilni LiDAR (GeoSlam)</t>
  </si>
  <si>
    <t>Geoslam ZEB Horizon RT lidar</t>
  </si>
  <si>
    <t>Lidarsko snemanje in izdelava 3d oblaka točk</t>
  </si>
  <si>
    <t>Lidar scanning and 3d mapping</t>
  </si>
  <si>
    <t>GS</t>
  </si>
  <si>
    <t>Univerza v Mariboru, Fakulteta za kmetijstvo in biosistemske vede</t>
  </si>
  <si>
    <t>mag.Mateja Muršec, dr.Janja Kristl, dr. Franci Bavec</t>
  </si>
  <si>
    <t>Analitska oprema laboratorija za fitofiziološke raziskave II</t>
  </si>
  <si>
    <t>Equipment for molecular analyses and tissue culture</t>
  </si>
  <si>
    <t>Oprema se nahaja v raziskovalnih laboratorijih FKBV. Skrbniki  opreme so Mateja Muršec, Vesna Weingerl, Janja Kristl in dr.Franci Bavec. Dostop do uporabe opreme je omogočen vsem raziskovalcem po predhodnem dogovoru, vsak dan od pon-pet od 8.00 do 18.00</t>
  </si>
  <si>
    <t xml:space="preserve">The equipment is located in research laboratories at the FALS. Persons responsible for equipment are Mateja Muršec, Vesna Weingerl, Janja Kristl and dr.Franci Bavec. Equipment is available for all researchers to use after previous agreement, evry working day from 8.00 to 18.00  </t>
  </si>
  <si>
    <t>V raziskavah genetske strukture rastlinskih materialov in v tkivnih kulturah</t>
  </si>
  <si>
    <t>Plant genetic analyses, tissue cultures</t>
  </si>
  <si>
    <t>3405,3406,3407,3408,3409,3486</t>
  </si>
  <si>
    <t>50-60</t>
  </si>
  <si>
    <t>www.fkbv.um.si</t>
  </si>
  <si>
    <t>P1-0164</t>
  </si>
  <si>
    <t>dr. Janja Kristl, dr. Andreja Urbanek-Krajnc, mag. Vesna weingerl, Danica Štefok</t>
  </si>
  <si>
    <t>dr. Andreja-Urbanek Krajnc, dr. Janja Kristl, Nataša Imenšek, Tina Ogulin</t>
  </si>
  <si>
    <t>N1-0041</t>
  </si>
  <si>
    <t>dr.Andreja Urbanek, dr. Janja Kristl</t>
  </si>
  <si>
    <t>dr.Tomaž Langerholc</t>
  </si>
  <si>
    <t>Ultracentrifuga RC-28S</t>
  </si>
  <si>
    <t>Ultracentrifuge RC-28S</t>
  </si>
  <si>
    <t>Vsak dan od 6.00 do 20.00, izven tega časa po dogovoru po urniku, predhodni dogovor s predstojnikom</t>
  </si>
  <si>
    <t xml:space="preserve">Every working day from 8.00 do 20.00, out of working days upon agremeent, agreement with the Chair od the dept.  </t>
  </si>
  <si>
    <t>v biokemiji , mikrobiologiji, biotehnologiji</t>
  </si>
  <si>
    <t xml:space="preserve">Biochemistry, microbiology, biotechnology </t>
  </si>
  <si>
    <t xml:space="preserve"> dr Tomaž Langerholc,  dr.Maša Primec</t>
  </si>
  <si>
    <t>Čitalec mikrotitrskih ploščic</t>
  </si>
  <si>
    <t>Microtiter plate reader</t>
  </si>
  <si>
    <t>ARIS programi, projekti in drugi  tržni viri</t>
  </si>
  <si>
    <t>Čitanje mikrotitrskih ploščic različnih formatov. Merjenje absorbance, fluorescence in luminiscence. Kinetične mertive.</t>
  </si>
  <si>
    <t>Quantitative readings from microtiter plates in different formats. Readings of absorption, fluorescence and luminescence. Kinetic measurements.</t>
  </si>
  <si>
    <t xml:space="preserve"> dr Tomaž Langerholc,  mag. Maša Primec</t>
  </si>
  <si>
    <t>Nataša Imenšek</t>
  </si>
  <si>
    <t>mag. Maksimiljan Brus</t>
  </si>
  <si>
    <t>Laboratorij za prehrano neprežvekovalcev</t>
  </si>
  <si>
    <t xml:space="preserve">Laboratory for non-ruminants nutrition </t>
  </si>
  <si>
    <t>Laboratorij  je na dislocirani enoti. Uporaba laboratorija je po predhodnem dogovoru s skrbnikom. Uporaba je možna za obdobje 50 dni.</t>
  </si>
  <si>
    <t>The laboratory is on a dislocated unit. The use of the laboratory is by prior arrangement.</t>
  </si>
  <si>
    <t>Testiranje učinkovitosti prehranskih dodatkov v krmi in vodi za živali.</t>
  </si>
  <si>
    <t>Testing the effectiveness of dietary supplements  in feed and water for animals.</t>
  </si>
  <si>
    <t xml:space="preserve">www.fkbv.um.si </t>
  </si>
  <si>
    <t>15/82</t>
  </si>
  <si>
    <t>V4-1604</t>
  </si>
  <si>
    <t>dr. Dejan Škorjanc, Mag. Maksimiljan Brus, projektni partnerji (BF,VF)</t>
  </si>
  <si>
    <t>V4-1817</t>
  </si>
  <si>
    <t>dr. Maja Prevolnik Povše, mag. Maksimiljan Brus</t>
  </si>
  <si>
    <t>PC</t>
  </si>
  <si>
    <t>izvajalci pedagoškega procesa na programih ŽIV.,UNI,</t>
  </si>
  <si>
    <t>mag.Maša Primec</t>
  </si>
  <si>
    <t>Aparat za analizo DNK - REAL PCR</t>
  </si>
  <si>
    <t>REAL TIME PCR</t>
  </si>
  <si>
    <t xml:space="preserve">Every working day from 6.00 do 20.00, out of working days upon agremeent, agreement with the Chair od the dept.  </t>
  </si>
  <si>
    <t>Kvantitativna določitev DNK</t>
  </si>
  <si>
    <t>Quantification of DNA</t>
  </si>
  <si>
    <t>http://www.fkbv.um.si/raziskovalna-dejavnost-fkbv</t>
  </si>
  <si>
    <t>Martin Kozmos, mag.</t>
  </si>
  <si>
    <t>Aparat za slikanje in analizo gelov</t>
  </si>
  <si>
    <t>Imaging system for DNA and protein gels</t>
  </si>
  <si>
    <t>Dokumentacija in kvantitativna določitev DNK, proteinov na gelih in membranah; zajem slik v UV in vidnem območju, detekcija bioluminiscence in fluorescence</t>
  </si>
  <si>
    <t>Documentation and quantification of DNA, proteins on gels and membranes; UV and visual specter image capture, bioluminescence and fluorescence detection</t>
  </si>
  <si>
    <t xml:space="preserve"> 33117-3007/2018</t>
  </si>
  <si>
    <t>Martin Kozmos, mag.,  dr Tomaž Langerholc,  mag. Maša Primec</t>
  </si>
  <si>
    <t>Inštitut za novejšo zgodovino</t>
  </si>
  <si>
    <t>I0-0013</t>
  </si>
  <si>
    <t>Andrej Pančur</t>
  </si>
  <si>
    <t xml:space="preserve">Spletna aplikacija za popis prebivalstva Slovenije </t>
  </si>
  <si>
    <t>Research equipment for Research Infrastructure of Institut for Conteporary History and Sistory - Slovenian Historiographic</t>
  </si>
  <si>
    <t>Raziskovalna oprema INZ razen osebne računalniške opreme je deloma dostopna raziskovalcem drugih inštitucij (tiskalniki, skener). Odzivni čas je dva dni po vložitvi zahtevka na upravo INZ, ob pogoju izdaje naročilnice in tržni ceni storitev. Oprema vključena v vzdrževanje portala Sistory ni dostopna, je pa mogoče ponuditi strokovne vsebine; o primernosti katerih odloča vodja infrastrukturjnega programa.</t>
  </si>
  <si>
    <t>The research equipment of the Institute of Contemporary History, except personal computer hardware, is partly available to researchers from other institutions (printers, scanner). The response time is two days after a request has been submitted to the administration of the Institute, provided that the purchase order has been issued and the market price of the services covered. The equipment for the management of the Sistory portal is not available, but expert contents may be offered. The manager of the infrastructure programme makes decisions about these.</t>
  </si>
  <si>
    <t>Raziskovalna oprema je deloma namenjena delu raziskovalcev INZ in sodelavcev infrastrukturnega programa Sistory (osebna računalniška oprema), programskim rešitvam in vzdrževanju spletnega portala Sistory.</t>
  </si>
  <si>
    <t>The research equipment is partly intended for the work of researchers of the Institute of Contemporary History and associates of the Sistory infrastructure programme (personal computer hardware), as well as for software solutions and maintenance of the Sistory web portal.</t>
  </si>
  <si>
    <t xml:space="preserve">https://www.inz.si/sl/Storitve/ </t>
  </si>
  <si>
    <t>P6-0281</t>
  </si>
  <si>
    <t>dr. Marko Zajc</t>
  </si>
  <si>
    <t>P6-0280</t>
  </si>
  <si>
    <t>dr. Žarko Lazarević</t>
  </si>
  <si>
    <t>dr. Andrej Pančur</t>
  </si>
  <si>
    <t>J5-1793</t>
  </si>
  <si>
    <t>dr. Jurij Hadalin</t>
  </si>
  <si>
    <t>J6-1801</t>
  </si>
  <si>
    <t>dr. Filip Čuček</t>
  </si>
  <si>
    <t>N6-0151</t>
  </si>
  <si>
    <t>dr. Žarko Lazarevič</t>
  </si>
  <si>
    <t>Meta Remec</t>
  </si>
  <si>
    <t>J6-2572</t>
  </si>
  <si>
    <t>J6-3123</t>
  </si>
  <si>
    <t>J6-2573</t>
  </si>
  <si>
    <t>J5-2571</t>
  </si>
  <si>
    <t>Žarko Lazarevič</t>
  </si>
  <si>
    <t xml:space="preserve">Relacijska baza SIC </t>
  </si>
  <si>
    <t>https://www.inz.si/sl/Storitve/</t>
  </si>
  <si>
    <t>Urbanistični inštitut Republike Slovenije</t>
  </si>
  <si>
    <t>I0-0016 </t>
  </si>
  <si>
    <t>Boštjan Cotič</t>
  </si>
  <si>
    <t>PPGIS raziskovalni sistem</t>
  </si>
  <si>
    <t>PPGIS research system</t>
  </si>
  <si>
    <t>Mobilni del opreme je možno najeti na dnevni osnovi, v okviru strežniškega dela pa je možno zakupiti prostor na diskih</t>
  </si>
  <si>
    <t>Mobile part of the system can be rent on the daily basis, on the server part the free space on server disks can be rent</t>
  </si>
  <si>
    <t>Oprema predstavlja raziskovalni sistem, ki je sestavljen iz strežniškega in mobilnega terminalskega dela. Namenjen je raziskovanju javne participacije v procesih prostorskega planiranja. Osnova raziskovalnega sistema je medmrežniški del, ki uporablja medmrežne strežnike v strežniški omari, ki so dodatno zaščiteni proti izgubi podatkov z dodatnim redundančnim strežnikom ter z zunanjimi diskovnimi polji. Mobilni terminalski del pa je namenjen zbiranju javnih mnenj na javnih razgrnitvah. V letih 2018,2019,2020 in 2021 je bila oprema delno posodobljena in sicer je bil zamenjan en strežnik skupaj s programsko opremo ter dodani novi diski</t>
  </si>
  <si>
    <t>Research system with server, data storage and mobile terminal. It is used for researching the public participation in the processes of a urban planning.  It is based on the web server with additional data storage and backup system. Mobile terminal is used for gathering data from workshops which are the part of a urban planning process. In 2018,2019,2020 and 2021, the equipment was partially updated with one new server and it's software and new hard disks were added.</t>
  </si>
  <si>
    <t>9014OS</t>
  </si>
  <si>
    <t>http://www.uirs.si/sl-si/Raziskovalna-oprema</t>
  </si>
  <si>
    <t>ARRS in Min. za delo in druž.</t>
  </si>
  <si>
    <t>Evropski socialni sklad: dostopnost - eu kartica</t>
  </si>
  <si>
    <t>EU Creative Europe Culture - SMOTIES</t>
  </si>
  <si>
    <t>Ministrstvo za pravosodje - dostopnost sodišč</t>
  </si>
  <si>
    <t>Spletne strani namenjene raziskovanju infrastrukturnega programa, spletne strani UIRS, UIRS intranet (UInfo), razširjeno z projekti.uirs.si, kjer se dodajajo novi projekti ter participiraj.uirs.si, kjer je spletna platforma za napredne storitve spletne participacije</t>
  </si>
  <si>
    <t>UIRS</t>
  </si>
  <si>
    <t>Univerza v Ljubljani, Fakulteta za šport</t>
  </si>
  <si>
    <t>P5-0142</t>
  </si>
  <si>
    <t>prof.dr. Gregor Jurak</t>
  </si>
  <si>
    <t>MERILNI KOMPLET ZA SPREMLJANJE 24-URNEGA GIBALNEGA VEDENJA LJUDI</t>
  </si>
  <si>
    <t>MEASURING KIT FOR MONITORING PEOPLE'S 24-HOUR MOVEMENT BEHAVIOR</t>
  </si>
  <si>
    <t xml:space="preserve">Oprema je na voljo po predhodnem dogovoru z raziskovalno ekipo SLOfit in usposabljanju za rokovanje z njo, kontakt info@slofit.org. Omejitev pri uporabi opreme je licenčna programska oprema, ki je nameščena na enem od računalnikov raziskovalne ekipe. </t>
  </si>
  <si>
    <t>The equipment is available after prior agreement with the SLOfit research team and training for handling it, contact info@slofit.org. A restriction on the use of the equipment is the licensed software installed on one of the research team's computers.</t>
  </si>
  <si>
    <t xml:space="preserve">Oprema je namenjena spremljanju 24-urnega gibalnega vedenja. Merilne naprave so pospeškometri ActiGraph wGT3X-BT. </t>
  </si>
  <si>
    <t>The equipment is intended to monitor 24-hour movement behavior. The measuring devices are ActiGraph wGT3X-BT accelerometers.</t>
  </si>
  <si>
    <t>9142, 9387</t>
  </si>
  <si>
    <t>0/h</t>
  </si>
  <si>
    <t>https://www.fsp.uni-lj.si/raziskovanje/projekti/raziskovalna-oprema/</t>
  </si>
  <si>
    <t>6316-9/2022-14</t>
  </si>
  <si>
    <t xml:space="preserve"> P5-0142
</t>
  </si>
  <si>
    <t>Vojko Strojnik</t>
  </si>
  <si>
    <t>J5-50179</t>
  </si>
  <si>
    <t>Gregor Starc</t>
  </si>
  <si>
    <t>HEU.SmartCHANGE</t>
  </si>
  <si>
    <t>Gregor Jurak</t>
  </si>
  <si>
    <t>E+FitBack4Literacy</t>
  </si>
  <si>
    <t>zMIGAJ!</t>
  </si>
  <si>
    <t>26-EU.HEU.JA Prevent NCD</t>
  </si>
  <si>
    <t>P5-0147</t>
  </si>
  <si>
    <t xml:space="preserve">
prof.dr. Maja Pajek</t>
  </si>
  <si>
    <t xml:space="preserve">
20444</t>
  </si>
  <si>
    <t xml:space="preserve">SKLOP OPREME ZA MERJENJE LOKOMOTORIKE IN SPREMLJANJE ŽIVČNO-MIŠIČNEGA DELOVANJA:
-SKLOP 1 
(DEWESOFT SISTEM je namenjen zajemu in sinhronizaciji signalov iz različnih merilnih naprav. Nadgrajen je z dodatnimi kamerami in posebnimi objektivi s katerimi se lahko spremlja specifično športno gibanje z maksimalno hitrostjo izvedbe določene gibalne naloge);
- SKLOP 2 
(Večkanalni telemetrični elektromiogram - EMG) predstavlja enega najbolj sodobnih sistemov namenjenga merjenju električne aktivnosti skeletnih mišic med izvajanjem gibalne naloge;
-SKLOP 3 
(Tenziomiografija (TMG) pogosto uporablja za merjenje prilagoditev kontraktilnih lastnosti posameznih skeletnih mišic po različnih vadbenih in rehabilitacijskih procesih, ter spremljanje akutne in kronične utrujenosti);
-SKLOP 4 
(OptoGait je namenjena diagnostiki osnovnih in specifičnih motoričnih ter kondicijskih sposobnosti športnikov in rekreativcev ter oseb z poškodbami lokomotornega sistema);
-SKLOP 5 
(Qualisys oprema predstavlja enega najbolj sodobnih 3D sistemov za merjenje kinematike hoje, teka in posameznih športno specifičnih gibov);
-SKLOP 6 
(DS7AH stimulator je primeren za stimulacijo živčevja in mišic pri ljudeh);
-SKLOP 7
(GymAware predstavlja zlati standard med linearnimi pozicijskimi pretvorniki (LPT z merjenjem kota) za merjenje zmogljivosti, izvajanje hitrostnega treninga in nadzor moči);
-SKLOP 8 
(Beam Trainer je sistem za merjenje maksimalne hitrosti teka in je primarno zasnovan za sledenje času v športu, zlasti za sprinterska tekmovanja, preizkušanje močnih in hitrostnih športov);
SKLOP 9 
(Blue Trident naprava predstavlja sistem ki deluje na bazi več senzorjev (pospeškometer, žiroskop in magnetometer) in je namenjen za sledenje, analizo in optimizacijo izvedbe posameznega športnika, ali cele ekipe. );
-SKLOP 10 
(Jamar pametni telemetrični dinamometer je prvi elektronski ročni dinamometer, ki deluje brezhibno in brezžično z mobilno aplikacijo. Namenjen je merjenju maksimalne moči stiska pesti.);
-SKLOP 11
(MicroFET (Fet stands for Force Evaluating &amp; Testing) je elektronsko anatomsko oblikovan brezžični dinamometer, ki se prilega dlani in je preprost za uporabo);
-SKLOP 12 
(Apple iPad Pro 12,9 tablični računalnik je nujno potreben zaradi brezhibnega delovanja opreme s seznama, ki deluje v iOS operativnih sistemih).
</t>
  </si>
  <si>
    <t>SET OF EQUIPMENT FOR MEASURING LOCOMOTORICS AND MONITORING NEURO-MUSCULAR FUNCTION</t>
  </si>
  <si>
    <t>Oprema je dostopna le po predhodnem dogovoru in pod vodstvom strokovno usposobljene osebe. Cena uporabe opreme je odvisna od obsega uporabljenih delov opreme, časa uporabe ter stroška usposobljenega/ih operatera/jev.</t>
  </si>
  <si>
    <t>The equipment is accessible only by prior agreement and under the guidance of professionally qualified persons. The price of using the equipment depends on the scope of the used parts of the equipment and the time of use, as well as the cost of the qualified operator(s).</t>
  </si>
  <si>
    <t>SKLOP OPREME ZA MERJENJE LOKOMOTORIKE IN SPREMLJANJE ŽIVČNO-MIŠIČNEGA DELOVANJA je sestavljen po posameznih  sklopih, sklopi so namenjeni merjenju lokomotorike (gibalne sposobnosti) in spremljanju živčno-mišičnega delovanja tako posameznih mišic kot več mišičnih skupin. Lastnosti vsakega posameznega kosa opreme skupaj tvori  celoto za izvajanje meritev zastavljenih ciljev in reševanja odprtih znanstvenih vprašanj.</t>
  </si>
  <si>
    <t>A SET OF EQUIPMENT FOR MEASURING LOCOMOTORICS AND MONITORING NERVO-MUSCULAR FUNCTION is assembled in individual sections, the sections are intended for measuring locomotor skills (movement ability) and monitoring the neuromuscular function of both individual muscles and several muscle groups. The properties of each individual piece together form the entire equipment for carrying out measurements of set goals and solving open scientific questions.</t>
  </si>
  <si>
    <t>Po sklopih:
1.)   9103 in 9068
2.)   9123
3.)   9039
4.)   9067
5.)   P.V. 8445/1
6.)   9082 in P.V. 9082/1
7.)   9057 in P.V. 9057/1
8.)   9102
9.)   9083
10.) 9075-9076
11.) 9066
12.) 9035-9038</t>
  </si>
  <si>
    <t>P20-062</t>
  </si>
  <si>
    <t>Matej Supej 
z ekipo</t>
  </si>
  <si>
    <t>J5-3115</t>
  </si>
  <si>
    <t>V5-2246</t>
  </si>
  <si>
    <t>Armin Paravlič z ekipo</t>
  </si>
  <si>
    <t>V5-2106</t>
  </si>
  <si>
    <t>Janez vodičar z ekipo</t>
  </si>
  <si>
    <t xml:space="preserve">
MERITVE, ANALIZE IN SVETOVANJA Inštituta za šport
 </t>
  </si>
  <si>
    <t xml:space="preserve">10
</t>
  </si>
  <si>
    <t>Zagonski program</t>
  </si>
  <si>
    <t>odgovorna oseba za opremo:
prof.dr. Milan Čoh</t>
  </si>
  <si>
    <t>SISTEM ZA 
MERJENJE 
GIBANJA</t>
  </si>
  <si>
    <t>Measuring system 
for movement</t>
  </si>
  <si>
    <t xml:space="preserve">Oprema je dostopna po predhodnem dogovoru in usposabljanju za delo z opremo. Cena uporabe opreme je odvisna od obsega uporabljenih delov opreme in časa uporabe. </t>
  </si>
  <si>
    <t>The equipement is available for use following the technical education of the stuff. The price for the usage of this equipement depends on the work volume and the time spent working with it.</t>
  </si>
  <si>
    <t>Celotna paket opreme vsebuje različno strojno opremo (opisano v nadaljevanju), programsko opremo, razvoj specialne opreme za zajem, ojačevanje, shranjevanje, arhiviranje in analizo signalov. Pri tem gre tudi za intergacijo že obstoječih visokih tehnologij in znanja različnih raziskovalcev in strokovnjakov. 
Sistem zajema:
Senzorni sistem spremljanja gibanja
Merjenje reakcijskih časov
Obleka za 3D zajem človeškega gibanja
Merilni komplet za porabo metabolne energije  
EMG telemetrični sistem 
Biofeedback sistem</t>
  </si>
  <si>
    <t xml:space="preserve">The equipment package contains various hardware (described below), software, development of special equipment for storage, archiving and analyzing signals. This is also composed from high-tech and knowledge of various researchers and experts.
The system includes:
Sensor system for monitoring movement
Measurement of reaction time
MVN-BIOMECH full body
Measuring Kit for the consumption of metabolic energy
EMG telemetry system
Biofeedback System
</t>
  </si>
  <si>
    <t>7305, 7306, 7307, 7330, 7308, 7731, 7331, 7332</t>
  </si>
  <si>
    <t>22,7 €/h</t>
  </si>
  <si>
    <t>62,7 €/h</t>
  </si>
  <si>
    <t xml:space="preserve"> P5-0147
</t>
  </si>
  <si>
    <t>Milan Čoh
Matej Supej,
Stanko Štuhec,
Frane Erčulj</t>
  </si>
  <si>
    <t>Vojko Strojnik,
Matej Tušak,
Gregor Jurak,…</t>
  </si>
  <si>
    <t xml:space="preserve">"MERITVE, ANALIZE IN SVETOVANJA" Inštituta za šport </t>
  </si>
  <si>
    <t>Stanko Štuhec</t>
  </si>
  <si>
    <t xml:space="preserve">V5-2246 </t>
  </si>
  <si>
    <t>Vodičar in Paravlić</t>
  </si>
  <si>
    <t>Matej Supej z ekipo</t>
  </si>
  <si>
    <t xml:space="preserve">
prof.dr. Anton Ušaj</t>
  </si>
  <si>
    <t>Bližnje infrardeči spektroskop - NIRO 200</t>
  </si>
  <si>
    <t>Near-infrared spectroscop - NIRO 200</t>
  </si>
  <si>
    <t xml:space="preserve">Meri saturacijo kisika v krvi, ki teče približno v globini 3 cm pod kožo in preračunava vsebnost oksigeniranega in deoksigeniranega hemoglobina in mioglobina. Dodatno meri tudi spremembe prostornine krvi v tkivu. Na tak način je mogoče proučevati dogajanje v mišici tudi med naporom, v najrazličnejših okoliščinah. 
S spektroskopom je mogoče meriti oksigenacijo tkiv med izometričnim krčenjem mišice. Z merjenjem sprememb v prostornini krvi in oksigenacije je mogoče opazovati pojav morebitne okluzije, porabo kisika v sami mišici in časovni potek povečane oksigenasice po takšnem krčenju.
</t>
  </si>
  <si>
    <t>The NIRO 200 measures oxygenation and blood perfusion in different tissues, especially brain and skeletal muscles. Using the superficial emission and detection probes attached to the muscle of frontal part of the skull, it measures blood oxygenation in the blood vessels up to the 3 cm below the surface and it calculates the oxygenated and deoxygenated hemoglobin and myoglobin levels. It can also be used to evaluate the volume changes of blood in the tissue, and is therefore used for the evaluation of the changes of blood flow in the muscle during exercise.</t>
  </si>
  <si>
    <t>6982, 6982/1</t>
  </si>
  <si>
    <t>20€/h</t>
  </si>
  <si>
    <t xml:space="preserve"> P5-0142
</t>
  </si>
  <si>
    <t>Strojnik z ekipo</t>
  </si>
  <si>
    <t>Samo Rauter</t>
  </si>
  <si>
    <t xml:space="preserve"> FŠO-RR-23</t>
  </si>
  <si>
    <t>Ušaj/Kapus</t>
  </si>
  <si>
    <t xml:space="preserve"> P5-0147</t>
  </si>
  <si>
    <t>Supej z  ekipo</t>
  </si>
  <si>
    <t xml:space="preserve">dr. Matej Supej
Stanko Štuhec 
dr. Goran Vučković </t>
  </si>
  <si>
    <t>20755
18224
 22502</t>
  </si>
  <si>
    <t xml:space="preserve">SISTEM ZA OBJEKTIVIZACIJO IN KONTROLO GIBANJA </t>
  </si>
  <si>
    <t>SISTEM ZA OBJEKTIVIZACIJO IN KONTROLO GIBANJA zajema tri sklope opreme:
 1. sklop INTEGRALNI SISTEM ZA NEPOSREDNO ANALIZO GIBANJA 
2. sklop HITROSLIKOVNI MERILNI KOMPLET ZA 3D KINEMATIČNO ANALIZO ŠPORTNE  TEHNIKE
3.sklop SAGIT-SISTEM ZA ANALIZO GIBANJA IN DRUGIH OBREMENITEV IGRALCEV V RAZLIČNIH ŠPORTNIH IGRAH.</t>
  </si>
  <si>
    <t xml:space="preserve">INTEGRALNI SISTEM ZA NEPOSREDNO ANALIZO GIBANJA 
Oprema omogoča zajemanje koordinat v realnem času s frekvenco najmanj 10 Hz, visoko RTK ločljivostjo (1cm-2cm) in veliko zanesljivostjo (99.99%) pri različnih vremenskih pogojih. Poleg natančnega zajemanja koordinate omogoča tudi sprotno spremljanje hitrosti in drugih parametrov, ki jih lahko na odprtem sistemu sami sprogramiramo (gibalne količine, energije, izgube, pospeški,… ). 
Namenjena je terenskemu delu v različnih športih panogah: smučanje, tek na smučeh, skoki itd., hitrostno drsanje drsanje, teki, špriti maratoni, itd., testiranje razne športne opreme - vsi športi na prostem, kjer so za analizo pomembni parametri koordinate, hitrosti, energije, gibalne količine ipd.
Poleg tega je zaradi visoke statične natančnosti uporabna tudi za umerjanje prostorov v kinematičnih meritvah, saj omogoča natančnost meritve pod 0.5 cm (statično). Še posebno je takšen način uporaben v »nelaboratorijskih« razmerah npr. alspko smučanje, kjer je umerjanje prostora izredno zahtevno zaradi neravnega terena. V okolici fakultete, kjer smo v dosegu stalne stacionarne DGPS postaje, lahko sistem uporabljamo za dva športnika hkrati popolnoma neodvisno. Sistem je tudi nadgradljiv in ima možnost priklopa drugih merilnih naprav (po standardnih protokolih) in tako omogoča simultano zajemanje večih različnih signalov hkrati.
Programski sistem Matlab 6.5 s posebej izbranimi orodji omogoča manipulacijo nad diskretnimi in zveznimi podatki. S tem mislimo na splošne diskretne manipulacije, optimizacije, statistiko, simbilično računanje, »spline« aproksimacije, fitanje funkcij, filtriranja (digitalna, klasična, napredna), simulacije, posebna orodja za simaulacije mehanike…
HITROSLIKOVNI MERILNI KOMPLET ZA 3D KINEMATIČNO ANALIZO ŠPORTNE  TEHNIKE
Gre za natančno analizo tehnike gibanja so potrebne sledeče funkcijske lastnosti:
- dve kameri (300 slik v sekundi) in snemalnik slike
- sinhronizacija posnetkov
- paket vsebuje programsko opremo za prippravo slike za APAS sistem
Oprema zagotavlja večjo natančnost meritev in svetovanja o izboljšavi tehnike gibanja.
Merilna tehnologija se lahko uporabi tudi za hitrejšo rehabilitacijo po poškodbah - preučevanje in korekcija sprememb v motoriki. Z opremo se lahko preučevanje počasne posnetke gibanja iz dveh kotov, kar športnikom (tekmovalcem) dodatno omogoči zaznati razliko v pravilni in napačni izvedbi gibanja.
SAGIT-SISTEM ZA ANALIZO GIBANJA IN DRUGIH OBREMENITEV IGRALCEV V RAZLIČNIH ŠPORTNIH IGRAH
Oprema je namenjena za raziskovanje različnih dejavnikov obremenitve športnikov v posameznih športnih igrah:
- preučevanje poti gibanja igralcev v različnih športnih igrah
- preučevanje hitrosti gibanja igralcev v različnih športnih igrah
- preučevanje elementov tehnike v posameznih športnih igrah
- preučevanje taktike in ugotavljanje modela igranja posameznih ekip oziroma igralcev v športnih igrah. 
S sistemom natančno preučejemo in ugotavljamo obremenitev tekmovalcev ne tekmah, kar je zelo pomembno z vidika ustrezne priprave in načrtovanja procesa treniranja. Gre za nadgradnjo že obstoječega sistema SAGIT in ga je možno uporabljati tudi v drugih športnih igrah, predvsem za igre z loparji (squash). V prihodnje želimo omenjene obremenitve preučevati tudi na področju tenisa in badmintona. To zahteva ustezne modifikacije sistema, ki jih pogojujejo različni pogoji igranja (velikost igrišča, višina dvorane). Poleg tega omogoča izpopolnjeni sistem SAGIT preučevanje številnih tehnično-taktičnih dejavnosti, ki jih tekmovalci izvajajo na treningu oziroma tekmi. To so različni skoki, meti, podaje v moštvenih igra in različni udarci v igrah z loparji. Na ta način lahko raziskujemo modelne značilnosti posameznih igralcev bodisi v moštvenih ali individualnih športnih igrah.  </t>
  </si>
  <si>
    <t>Equipment provides the tracking of the coordinates in the real time with frequency of at least 10 Hz, high RTK resolution (1-2 cm) and high reliability (99,99%) in different weather conditions. It also measures speed and some other parameters that can be adjusted according to the research needs (e.g. motion quantities, energy, acceleration...). The device is intended for the on-field usage in different sports disciplines. Due to its high static precision it can be used for the space calibration for kinematic analysis that is very useful for on-field research where calibration may be difficult due to uneven ground. As our institution is in the range of DGPS station the system can be used for two athletes independently. The system can be upgraded and has inputs for other equipment so simultaneous collection of different signals at the same time is also possible.</t>
  </si>
  <si>
    <t>6347, 6348, 6137</t>
  </si>
  <si>
    <t>Ivan Čuk, Goran Vučkovič,
Matej Supej, Erčulj, Filipčič,
Supej</t>
  </si>
  <si>
    <t>FŠO-RR-23</t>
  </si>
  <si>
    <t>Milan Čoh z ekipo</t>
  </si>
  <si>
    <t>Janez Vodičar</t>
  </si>
  <si>
    <t>Specialni ergometer za laboratorijske meritve - tekoča preproga HP Cosmos model Venus 200/75</t>
  </si>
  <si>
    <t>Special ergometer for laboratory measurements  - Treadmills
HP Cosmos model Venus 200/75</t>
  </si>
  <si>
    <t xml:space="preserve">Oprema je dostopna po predhodnem dogovoru in usposabljanju za delo z opremo. Opremo je mogoče uporabljati samo v Fiziološkem laboratoriju Inštituta za šport. Cena uporabe opreme je odvisna od obsega uporabljenih delov opreme in časa uporabe. </t>
  </si>
  <si>
    <t>The equipement is available for use following the technical education of the stuff. The device is already available at the Laboratory for sports physiology of Institute of sport. The price for the usage of this equipement depends on the work volume and the time spent working with it.</t>
  </si>
  <si>
    <t xml:space="preserve">Oprema sodi v rang visoke tehnologije; referečne ustanove v Evropi so na področju fiziologije športa opremljene s podobno opremo, ki služi za proučevanje različnih učinkov npr.: iste obremenitve na organizem različno zmogljivih preizkovancev in na drugi strani odzivnost organizmov na dano obremenitev pri različnih intenzivnostih ter dolžini trajanja. </t>
  </si>
  <si>
    <t>The device measures endurance in power, short and long term endurance as well as the follow up of physiological and biomechanical factors related with endurance. It is also used for evaluation of cardio-respiratory capabilities using standardized testing protocols, the evaluation of gait economy and thorough gait analysis that is used for prevention of chronic conditions related to poor gait.</t>
  </si>
  <si>
    <t>Milan Čoh</t>
  </si>
  <si>
    <t>Janez Vodičar,
Radoje Milič</t>
  </si>
  <si>
    <t>prof.dr. Anton Ušaj</t>
  </si>
  <si>
    <t>SISTEM ZA ANALIZO NAPORA PRI OBREMENITVAH NA ŠPORTNEM TERENU je sestavljena iz:
- Vmax ST sistem za merjenje porabe kisika
- fotometer LP 450 in
- Biopac modul</t>
  </si>
  <si>
    <t>Respiratory and metabolic testing during exercise</t>
  </si>
  <si>
    <t>Oprema je namenjena preiskavam sprememb v dihanju, porabi kisika in tvorbi CO2 med naporom, opazovanju sprememb temperature, pretoka krvi in merjenju biokemijskih kazalcev v kapilarni krvi: laktat, glukoza, eritrociti, hemoglobin in hematrokrit.</t>
  </si>
  <si>
    <t>Respiratory and metabolic testing during exercise
The equipment using for measurements of respiratory data, oxygen consumption and CO2 production. Additionally skin temperature and blood flow (Doppler can be performed). Biochemical data can be measured from capillary blood: lactate, glucose, erythrocyte, hemoglobin, hematocrit</t>
  </si>
  <si>
    <t>5059, 5054, 5053</t>
  </si>
  <si>
    <t>Vojko Strojnik 
z ekipo</t>
  </si>
  <si>
    <t>Janez Vodičar, Samo Rauter</t>
  </si>
  <si>
    <t xml:space="preserve"> prof.dr. Vojko Strojnik</t>
  </si>
  <si>
    <t>SISTEM ZA ANALIZO VIBRACIJ zajema naslednje sklope:
- vibracijska miza in goniometer
- laboratorijski EMG z elektroniko za meritev vibracij
- sistem za terensko biomehansko analizo</t>
  </si>
  <si>
    <t>Vibration analysis system that is consist of following moduls:
- vibrational table with goniometer
- laboratory EMG device with installed electronics for vibration analysis
- field biomechanical analysis system</t>
  </si>
  <si>
    <t xml:space="preserve">Oprema je dostopna po predhodnem dogovoru in usposabljanju za delo z opremo. EMG je možno uporabljati samo v Laboratoriju za kineziologijo Inštituta za šport, večino drugih delov sistema pa tudi na terenu. Cena uporabe opreme je odvisna od obsega uporabljenih delov opreme in časa uporabe. </t>
  </si>
  <si>
    <t>The vibration analysis equipement is available for use according to the agreement with the provider and following the technical education of the stuff. EMG device is already available at the Kinesiological laboratory of Institute of sport, while other parts needed for the field work are also available. The price for the usage of this equipement depends on the work volume and the time spent working with it.</t>
  </si>
  <si>
    <t xml:space="preserve">Sistem za analizo vibracij je zasnovan tako, da omogoča simulacijo, vadbo in merjenje vpliva vibracij na človeško telo. Študij viberacij v športu se pospešeno razvija po eni stzrani zaradi njihove vloge na samo kontrolo gibanja, po drugi strani pa zaradi vp'liva na razvoj motoričnih sposobnosti, zlasti moči. Ker imajo vibracije močan vpliv (zlasti negatioven) na vsakdanje življenje in poklicne obremenitve, je sistem uporaben tudi za področje medicine dela. </t>
  </si>
  <si>
    <t xml:space="preserve">The vibration analysis system allows simulation, exercise and measurements of the influence of vibration on human body. The vibrations can also have harmful and negative effects on human body in the sense of vibrational burden related to the certain professions so device can be used for occupational medicine as well. </t>
  </si>
  <si>
    <t>4854, 4976</t>
  </si>
  <si>
    <t>Vojko Strojnik,
Igor Štirn</t>
  </si>
  <si>
    <t xml:space="preserve">Univerza v Ljubljani, Fakulteta za pomorstvo in promet </t>
  </si>
  <si>
    <t>Jelenko Švetak</t>
  </si>
  <si>
    <t xml:space="preserve">PISCES2 Oprema za upravljane s kriznimi situacijami na morju </t>
  </si>
  <si>
    <t>PISCES2 Potential Incident Simulation, Control &amp; Evaluation System</t>
  </si>
  <si>
    <t>PISCES2 oprema se lahko najame skladno s cenikom izvajanja tečejev na Fakulteti, razpoložljivost opreme pa je v skladu z urnikom zasedenosti laboratorija. V poletnem času se lahko najame za daljši čas, med koledarskim letom pa so možni le dnevni najemi.</t>
  </si>
  <si>
    <t xml:space="preserve">PISCES2 equipment is available according to the official price list. It can be hired for short or long term period related to the official timetable of simulation laboratory. </t>
  </si>
  <si>
    <t>Oprema se uporablja v integraciji z navtičnim simulatorjem za potrebe usposabljanja in dejanskega posredovanja v primeru nesreč na morju, predvsem s poudarkom razlitja nevarnih snovi v morje</t>
  </si>
  <si>
    <t>PISCES2 is an incident response simulator intended for preparing and conducting command centre exercises and area drills. The application is developed to support exercises focusing on oil spill response</t>
  </si>
  <si>
    <t>Na spletni strani FPP:  http://fpp.uni-lj.si/studij/tecaji/2010042623483113/ in na strani: http://fpp.uni-lj.si/raziskovanje/organizacijske_enote/2009071611483949/2009100911042789/</t>
  </si>
  <si>
    <t>45000-19868 Ocena ogroženosti in načrt zaščite in reševanja Luke Koper za industijske nesreče</t>
  </si>
  <si>
    <t>Luka Koper</t>
  </si>
  <si>
    <t>Univerza v Ljubljani / University of Ljubljana</t>
  </si>
  <si>
    <t>P2-0214</t>
  </si>
  <si>
    <t>P21-112</t>
  </si>
  <si>
    <t>Domen Tabernik</t>
  </si>
  <si>
    <t>Strežniški sistem za globoko uèenje z velikimi modeli</t>
  </si>
  <si>
    <t>Server system for deep learning with large models</t>
  </si>
  <si>
    <t>Oddaljeni dostop v skladu z razpoložljivostjo opreme in v dogovoru s kontaktno osebo.</t>
  </si>
  <si>
    <t>Gruča računalnikov s 308 procesorskimi jedri ter 24 grafičnih enot, namenjena učenju velikih globokih modelov.</t>
  </si>
  <si>
    <t>A cluster of computers with 308 processor cores and 24 graphics units, designed for training large deep models.</t>
  </si>
  <si>
    <t>109945, 109906, 109907</t>
  </si>
  <si>
    <t>https://www.fri.uni-lj.si/</t>
  </si>
  <si>
    <t>FRI, LUVSS</t>
  </si>
  <si>
    <t>Študentski dostopi (diplome, magisteriji)</t>
  </si>
  <si>
    <t>Študentje</t>
  </si>
  <si>
    <t>P2-0359</t>
  </si>
  <si>
    <t>P21-114</t>
  </si>
  <si>
    <t>Denis Trček</t>
  </si>
  <si>
    <t>SUPERMICRO SERVER 4124GS-TNR 4U RPS, SUPERMICRO SERVER AS-2014CS-TR 2U R, SUPERMICRO GPU NVIDIA A 30 24 GB GDDR6/Pcle 4.0, G-tech SAHARA CH 16 / 32 SET w SW</t>
  </si>
  <si>
    <t>Naprave se nahajajo v treh laboratorijih FRI UL - Laboratoriju za bioinformatiko, Laboratoriju za rač. komunikacije in Laboratoriju za E-medije - prva dva pokrivata namene strojnega učenja, zadnji obdelavo biosignalov. Skladno s tem je potrebno kontaktirati predstojnike teh laboratorijev, kontakti so na https://fri.uni-lj.si/sl/raziskave/laboratoriji.</t>
  </si>
  <si>
    <t>The devices are located in three laboratories of the FRI UL - the Bioinformatics Laboratory, the Computer Communications Laboratory and the E-media Laboratory - the first two covering machine learning, the last one biosignal processing. Accordingly, the heads of these laboratories should be contacted, the contacts are at https://fri.uni-lj.si/sl/raziskave/laboratoriji.</t>
  </si>
  <si>
    <t>Napredne metode strojnega učenja in obdelava biosignalov za raziskave na področju človeškega dejavnika.</t>
  </si>
  <si>
    <t>Advanced machine learning methods and biosignal processing for human factors research.</t>
  </si>
  <si>
    <t>109943, 109901</t>
  </si>
  <si>
    <t>https://fri.uni-lj.si/sl/raziskave/laboratoriji</t>
  </si>
  <si>
    <t>FRI, LEM</t>
  </si>
  <si>
    <t>GPU strežnik je dodan v FRIDA gručo in se uporablja za raziskave - tako zaposleni FRI kot študenti, ki delajo s kakšnim profesorjem ali v laboratoriju (diplome, magisteriji, projekti, itd). Od jeseni 2023 najprej v testni uporabi, od februarja 2024 v produkcijski rabi.</t>
  </si>
  <si>
    <t>študentje, raziskovalci</t>
  </si>
  <si>
    <t>P21-113</t>
  </si>
  <si>
    <t>Aleksander Sadikov</t>
  </si>
  <si>
    <t>Nadgradnja sistema za analizo spremljanja pogleda in visokorazsežnih podatkov z metodami umetne inteligence</t>
  </si>
  <si>
    <t>System upgrade for the analysis of eye-tracking and high-dimensional data using artificial intelligence methods</t>
  </si>
  <si>
    <t>Strežniški del opreme je v sestavi strežniške gruče na UL FRI, kar je najbolj smotrno zaradi varnega dostopa in zaradi vzdrževanja. Sistem na zajemanje očesnih gibov je nahaja v Laboratoriju za umetno inteligenco UL FRI, za dostop se kontaktira predstojnika laboratorija ali koga od njegovih namestnikov.</t>
  </si>
  <si>
    <t>The server part of the equipment is run as part of the cluster at UL FRI, as the most efficient way for safe access and maintenance. The eye-tracking system is located at the Artificial Intelligence Laboratory at UL FRI; for access contact the Head of the laboratory or one of his deputies.</t>
  </si>
  <si>
    <t>Glavni namen strojne opreme je zajem in obdelava (vključno s strojnim učenjem) podatkov o očesnih gibih, predvsem bolnikov in zdravih kontrol.</t>
  </si>
  <si>
    <t>The main purpose of the equipment is the capture and analysis (including machine learning) of eye-tracking data, mainly of patients and matched healthy controls.</t>
  </si>
  <si>
    <t>110067, 109944, 110006, 110009, 110010</t>
  </si>
  <si>
    <t>FRI, LUI, LBI, LKM</t>
  </si>
  <si>
    <t>PARENT (MSCA-ITN)</t>
  </si>
  <si>
    <t>FRI, LUI</t>
  </si>
  <si>
    <t>Univerzitetna klinika za pljučne bolezni in alergijo Golnik</t>
  </si>
  <si>
    <t>Peter Korošec</t>
  </si>
  <si>
    <t>22807</t>
  </si>
  <si>
    <t>Aparat Immunocap ISAC Reader</t>
  </si>
  <si>
    <t>Dostopnost po dogovoru v pozno popoldanskem času ali med vikendom.</t>
  </si>
  <si>
    <t>Availability upon request in late afternoon and on weekends.</t>
  </si>
  <si>
    <t>Programsko, projektno in rutinsko delo.</t>
  </si>
  <si>
    <t>Program, project and routine work.</t>
  </si>
  <si>
    <t>www.klinika-golnik.si</t>
  </si>
  <si>
    <t>P3-0360</t>
  </si>
  <si>
    <t>Mitja Košnik</t>
  </si>
  <si>
    <t>Raziskovalna oprema molekularne in funkcijske genomike za področje pulmologije in alergologije – 1. sklop</t>
  </si>
  <si>
    <t>centrifuga 5810 R</t>
  </si>
  <si>
    <t>Paket št.13</t>
  </si>
  <si>
    <t>J3-2532</t>
  </si>
  <si>
    <t>Matija Rijavec</t>
  </si>
  <si>
    <t>J3-3072</t>
  </si>
  <si>
    <t xml:space="preserve">ABI PRISM 7500 (real time PCR - kvantitativni PCR) </t>
  </si>
  <si>
    <t>Diagnostika filiginskih mutacij in HAE ter cistične fibroze</t>
  </si>
  <si>
    <t>Osebje Lab. za imunologijo in molekularno biologijo</t>
  </si>
  <si>
    <t>raziskovalna oprema molekularne in funkcijske genomike za področje pulmologije in alergologije – 2. sklop</t>
  </si>
  <si>
    <t>invertni mikroskop IX51</t>
  </si>
  <si>
    <t>Celična kultivacija</t>
  </si>
  <si>
    <t>Osebje Lab. za imunologijo in molekularno biologiojo
Osebje Lab. za citologijo in patologijo</t>
  </si>
  <si>
    <t>Aparat Miseg sistem C093 Sekvenator</t>
  </si>
  <si>
    <t>NGS - Next Generation Sequencing</t>
  </si>
  <si>
    <t>Paket.št.16</t>
  </si>
  <si>
    <t>Genomska analiza kompleksnih vzorcev</t>
  </si>
  <si>
    <t>Osebje Lab. za imunologijo in molekularno biologijo
Osebje Lab. za citologijo in patologijo</t>
  </si>
  <si>
    <t>Bio-Rad kapljični digitalni PCR sistem</t>
  </si>
  <si>
    <t>The QX200 Droplet Digital PCR (ddPCR) System</t>
  </si>
  <si>
    <t>Paket.št.20</t>
  </si>
  <si>
    <t>Kvantitativni qPCR QuantStudio 5 Real Time PCR (QS5DX)</t>
  </si>
  <si>
    <t>QuantStudio 5 Dx Real-Time PCR System</t>
  </si>
  <si>
    <t>Paket.št.21</t>
  </si>
  <si>
    <t>Aparat za avtomatizirano izolacijo nukleinskih kislin QIAcube Connect</t>
  </si>
  <si>
    <t>QIAcube Connect nucleic acid extraction instrument</t>
  </si>
  <si>
    <t>Matjaž Fležar</t>
  </si>
  <si>
    <t>Analizator FeNO Niox Vero</t>
  </si>
  <si>
    <t>NIOX VERO FeNO testing Device</t>
  </si>
  <si>
    <t>Diagnostika preobčutljivostnih reakcij</t>
  </si>
  <si>
    <t>Osebje odd. za respiratorno funkcijsko diagnostiko</t>
  </si>
  <si>
    <t xml:space="preserve"> CELICA, biomedicinski center, d.o.o.</t>
  </si>
  <si>
    <t>03702</t>
  </si>
  <si>
    <t>Kamera EM-CCD iXON DU-885</t>
  </si>
  <si>
    <t>Camera EM-CCD iXON DU-885</t>
  </si>
  <si>
    <t>30 eur/uro</t>
  </si>
  <si>
    <t>http://celica.si/lab.php?id=7</t>
  </si>
  <si>
    <t>Kamera EM-CCD iXON DU-997</t>
  </si>
  <si>
    <t>Camera EM-CCD iXON DU-997</t>
  </si>
  <si>
    <t>Nanomehanooptična mikroskopija</t>
  </si>
  <si>
    <t>Nanomchanooptical microscopy</t>
  </si>
  <si>
    <t>Oprema za hitro zajemanje AWX/3543/P</t>
  </si>
  <si>
    <t>Equipment for fast data acquisition AWX/3543/P</t>
  </si>
  <si>
    <t>Zeis LSM 700 - konfokalni mikroskop</t>
  </si>
  <si>
    <t>Zeis LSM 700 - confocal microscope</t>
  </si>
  <si>
    <t>Univerza na Primorskem, Inštitut Andrej Marušič</t>
  </si>
  <si>
    <t>P1-0294</t>
  </si>
  <si>
    <t>Tomaž pisanski</t>
  </si>
  <si>
    <t>Mobilna integruirana vzorčevalno meteorološka postaja</t>
  </si>
  <si>
    <t>Mobile integrated meteorological station</t>
  </si>
  <si>
    <t>Merilna naprava je namenjena merjenju meteoroloških parametrov in meritvi kakovosti zraka.</t>
  </si>
  <si>
    <t>Equipment is intended for meteorological measurments and for monitoring of air pollution</t>
  </si>
  <si>
    <t>Meteorološke meritve in meritve kakovosti zraka – PM10.</t>
  </si>
  <si>
    <t>meteorological measurements and monitoring of air pollution</t>
  </si>
  <si>
    <t>110,113,120,124,127,128</t>
  </si>
  <si>
    <t>http://www.iam.upr.si/sl/oddelki/ot/raziskovalna-oprema/</t>
  </si>
  <si>
    <t>Pogodba z gospodarstvom</t>
  </si>
  <si>
    <t>Jure Praznikar, Miha Perosa</t>
  </si>
  <si>
    <t>Sensum, sistemi z računalniškim vidom d.o.o.</t>
  </si>
  <si>
    <t>2294-001</t>
  </si>
  <si>
    <t>dr. Rok Bernard</t>
  </si>
  <si>
    <t>18172</t>
  </si>
  <si>
    <t>HAAS CNC</t>
  </si>
  <si>
    <t>Do opreme dostopajo vsi naši zaposleni raziskovalci</t>
  </si>
  <si>
    <t>Our employed research team has full access to this research equipment.</t>
  </si>
  <si>
    <t>Za namene izboljšanja naših storitev; raziskav in razvoja</t>
  </si>
  <si>
    <t>For the purpose of improvement of our activities; research &amp; development</t>
  </si>
  <si>
    <t>http://www.sensum.eu/</t>
  </si>
  <si>
    <t>Sensum</t>
  </si>
  <si>
    <t>Javni zavod Republike Slovenije za varstvo kulturne dediščine</t>
  </si>
  <si>
    <t>L1-5453</t>
  </si>
  <si>
    <t>Polonca Ropret</t>
  </si>
  <si>
    <t>Raman komponenta</t>
  </si>
  <si>
    <t>Combined Raman - FTIR spectrometer coupled to a microscope</t>
  </si>
  <si>
    <t>Oprema je dostopna po predhodnem dogovoru s skrbnikom opreme. Kontakt po elektronski pošti: polona.ropret@zvkds.si Cena ure: 100 Eur + DDV za ramansko komponento in 70 Eur + 20% DDV za FTIR komponento</t>
  </si>
  <si>
    <t xml:space="preserve">The research equipment is available after consensus with its caretaker that can be done by e-mail: polona.ropret@rescen.si . The price per hour is 100 Eur + DDV. </t>
  </si>
  <si>
    <t>Oprema je namenjena za spektroskopsko analizo materialov. Ramanska komponenta ima v svoji konfiguraciji 5 valovnih dolžin za vzbujanje, tako da omogoča analizo velikega števila različnih materialov. Valovne dolžine laserjev za vzbujanje: 785, 633, 514, 488 in 458 nm.</t>
  </si>
  <si>
    <t>100 €+20% DDV</t>
  </si>
  <si>
    <t>www.zvkds.si</t>
  </si>
  <si>
    <t>FTIR komponeta</t>
  </si>
  <si>
    <t>70 € +20% DDV</t>
  </si>
  <si>
    <t>Univerza na Primorskem Fakulteta za vede o zdravju</t>
  </si>
  <si>
    <t>2413-001</t>
  </si>
  <si>
    <t>I0-0035</t>
  </si>
  <si>
    <t>Katja Bezek</t>
  </si>
  <si>
    <t>Mikropretočni sistem/inkubator za gojenje celičnih kultur, bakterij, kvasovk ter sferoidov z možnostjo kontrole temperature, pretoka medija in z možnostjo avtomatizirane fluorescentne mikroskopije</t>
  </si>
  <si>
    <t>Microfluidic system</t>
  </si>
  <si>
    <t>Mikropretočni sistem CellASIC ONIX2 se nahaja na Onkološkem inštitutu, Zaloška cesta 2, 1000 Ljubljana. Nahaja se na pultu in je povezan z računalnikom. Poskus poteka v komercialno dostopnih ploščicah, primernih za napravo, ki se priklopijo na nastavek naprave in vakumsko zaprejo. Nadzor sistema je mogoč preko programske opreme na računalniku.</t>
  </si>
  <si>
    <t>The CellASIC ONIX2 microfluidic system is located at the Institute of Oncology, Zaloška 2, SI-1000 Ljubljana on the counter, connected to the computer. The experiment takes place in commercially available plates suitable for the device. The plates are connected to the device and vacuum sealed prior to experiment. System monitoring is possible through the computer software.</t>
  </si>
  <si>
    <t>Mikropretočni sistem CellASIC ONIX2 omogoča nadzor pretoka raztopin, temperature in atmosfere neposredno spremljanje dogajanja preko mikroskopa. Omogoča delo s celicami v suspenziji in s pritrjenimi celicami; spremljanje diferenciacije in odziva različnih celičnih linij v času, določanje delovanja protimikrobnih sredstev, spremljanje in preprečevanje tvorbe biofilma, določanje interakcij patogenih mikroorganizmov na modelu celičnih linij.</t>
  </si>
  <si>
    <t>The CellASIC ONIX2 microfluidic system enables monitoring of the flow, temperature and atmosphere and the direct monitoring of the experiment through the microscope. It allows working with cells in suspension and with attached cells; monitoring the differentiation and response of cell lines in time, determining the action of antimicrobial agents, monitoring and preventing the formation of biofilm, determining the interactions of pathogenic microorganisms on the cell line model.</t>
  </si>
  <si>
    <t xml:space="preserve">https://fvz.upr.si/raziskovanje/# </t>
  </si>
  <si>
    <t>Paket 16 - 183</t>
  </si>
  <si>
    <t>Nejc Šarabon</t>
  </si>
  <si>
    <t>Ultrazvočni aparat MINDRAY RESONA 7</t>
  </si>
  <si>
    <t>The MINDRAY RESONA 7 ultrasound</t>
  </si>
  <si>
    <t xml:space="preserve">Ultrazvočni aparat MINDRAY RESONA 7 se nahaja na UP FVZ (lokacija Laboratorij Bori). Celovit sistem je računalniško in programsko podprt. Pripadajoče sonde in potrošni material so nameščeni na namenskem vozičku in delujejo kot celovit sistem. Skladno z notranjimi pravili uporabe raziskovalne opreme, poteka dostop do opreme na naslednji način: dopis predstojniku katedre za kineziologijo + koordinatorju uporabe opreme - usklajevanje urnikov uporabe.    </t>
  </si>
  <si>
    <t xml:space="preserve">The Mindray Resona 7 ultrasound is located at UP FVZ (location Laboratory Bori). The complete system is computer and software supported. The associated probes and consumables are mounted on a dedicated trolley and act as a complete system. In accordance with the internal rules for the use of research equipment, access to the equipment is as follows: letter to the head of the Department of Kinesiology + coordinator of the use of equipment - coordination of use schedules. </t>
  </si>
  <si>
    <t>Ultrazvočni aparat MINDRAY RESONA 7
omogoča raziskovanje na naslednjih
področjih:
- geometrijske lastnosti in trdnost/togost mišičnovezivnih struktur,
- urinarnega in vaskularnega sistema,
- telesne sestave – sestave telesnih tkiv pri človeku. Ultrazvok bo pripomogel k analizi in varovanju zdravja populacije v različnih življenjskih obdobjih (otroci in mladostniki, aktivna populacija, starostniki), k razvoju znanosti in stroke na področju zdravja ter k združevanju več znanstvenih in strokovnih disciplin.</t>
  </si>
  <si>
    <t xml:space="preserve">The MINDRAY RESONA 7 ultrasound
enables research in the following areas:
- stiffness and morphological properties of muscle-tendon complexes,
- urinary and vascular system,
- human body (tissue) composition. Ultrasound will help to analyze and protect the health of the population at different stages of life (children and adolescents, active population, the elderly), to develop science and profession in the field of health and to combine several scientific and professional disciplines. </t>
  </si>
  <si>
    <t>Paket 18 - 90</t>
  </si>
  <si>
    <t>Šarabon</t>
  </si>
  <si>
    <t>L5-1845</t>
  </si>
  <si>
    <t>Voglar, Šarabon, Kozinc, Smajla</t>
  </si>
  <si>
    <t>Univerza v Mariboru, Fakulteta za naravoslovje in matematiko</t>
  </si>
  <si>
    <t>2547-022</t>
  </si>
  <si>
    <t>dr. Uroš Tkalec</t>
  </si>
  <si>
    <t>Optična pinceta z modulom za fluorescenco</t>
  </si>
  <si>
    <t>Optical tweezers with a fluorescence module</t>
  </si>
  <si>
    <t>Za dostop do opreme prosim pošlji email na uros.tkalec@um.si s kratkim opisom predvidenega dela in oceno časa, ki je potreben za dokončanje le tega.</t>
  </si>
  <si>
    <t>In order to access the equipment please write an email to uros.tkalec@um.si with a brief description of the work planed and the approximate time needed to complete it.</t>
  </si>
  <si>
    <t>Optična pinceta je raziskovalna naprava, ki uporablja zelo zgoščen laserski žarek z namenom zagotoviti privlačno ali odbojno silo (tipično velikostnega reda pN) odvisno od razlike v lomnem količniku za držanje in premikanje mikroskopsko majhnih dielektričnih predmetov. Na Inštitutu za fiziko jo uporabljamo za raziskovalne in izobraževalne namene.</t>
  </si>
  <si>
    <t>Optical tweezers are a scientific instrument that uses a highly-focused laser beam to provide an attractive or repulsive force (typically on the order of pN), depending on the refractive index mismatch to physically hold and move microscopic dielectric objects. At the Institute of Physics this equipment is used for research and educational purposes.</t>
  </si>
  <si>
    <t>15987, 16356</t>
  </si>
  <si>
    <t>https://www.fnm.um.si/index.php/raziskovalna-dejavnost/institut-za-fiziko/</t>
  </si>
  <si>
    <t>Uroš Tkalec, Rok Štanc</t>
  </si>
  <si>
    <t>Univerza v Mariboru, Fakulteta za energetiko</t>
  </si>
  <si>
    <t>2735-001</t>
  </si>
  <si>
    <t>Miralem Hadžiselimović, Bojan Štumberger</t>
  </si>
  <si>
    <t>20452, 14738</t>
  </si>
  <si>
    <t>ELEKTRIČNI STROJ IN POGON: KONTROLNE ENOTE, NAPAJALNA ENOTA, ELEKTRARNA, MERILNO MESTO 1, MERILNO MESTO</t>
  </si>
  <si>
    <t>ELECTRICAL MACHINE AND DRIVE: CONTROL UNITS, POWER UNIT, POWER PLANT, MEASURING PLACE 1, MEASURING PLACE</t>
  </si>
  <si>
    <t xml:space="preserve">Skrbnik opreme: Miralem Hadžiselimović in Bojan Štumberger
Spletni naslov:  http://fe.um.si/ie/laboratoriji/aplikativno-elektrotehniko/ 
  http://fe.um.si/ie/laboratoriji/elektricne-stroje-in-pogone/ 
Dostop do opreme imajo sodelavci laboratorija za aplikativno elektrotehniko (LAE) in laboratorija za električne stroje in pogone (LESP), ter ostale strokovno usposobljene osebe. Uporaba ali izposoja opreme je možna po predhodnem dogovoru z vodjo laboratorija LAE in LESP (miralem.h@um.si; bojan.stumberger@um.si). Oprema se nahaja v ustrezno varovanem prostoru Inštituta za energetiko, Fakultete za energetiko, Univerze v Mariboru.
</t>
  </si>
  <si>
    <t xml:space="preserve">Equipment administrator: Miralem Hadžiselimović and Bojan Štumberger
Web address:  http://fe.um.si/ie/laboratoriji/aplikativno-elektrotehniko/?lang=en 
  http://fe.um.si/ie/laboratoriji/elektricne-stroje-pogone/?lang=en 
Employees of the Laboratory for Applied Electrical Engineering (LAE) and the Laboratory for Electrical Machines and Drives (LESP), as well as other professionally qualified persons, have access to the equipment. The use or rental of the equipment is possible by prior arrangement with the LAE and LESP leaders (miralem.h@um.si; bojan.stumberger@um.si). The equipment is located in a properly secured area of the Institute of Energy Technology, Faculty of Energy Technology, University of Maribor.
</t>
  </si>
  <si>
    <t>Merilna mesta za razvoj in raziskovanje na področju visoko učinkovitih električnih strojev in pogonov (merilno mesto moči do 160 kW pri hitrosti vrtenja 1500 vrt/min, merilno mesto za merjence moči do 75 kW pri hitrosti vrtenja 6000 vrt/min, merilno mesto za merjence moči do 5 kW z maksimalno hitrostjo vrtenja 30000 vrt/min).</t>
  </si>
  <si>
    <t>Measuring stations for development and research in the field of high-performance electrical machines and drives (160 kW at a rotational speed of 1500 rpm, 75 kW at a rotational speed of 6000 rpm, 5 kW at a rotational speed of 30000 rpm).</t>
  </si>
  <si>
    <t>FE.2015.1. FE.2015.11. FE.2015.12. FE.2015.15.</t>
  </si>
  <si>
    <t>Gorazd Hren</t>
  </si>
  <si>
    <t>3D TISKALNIK ENVISIONTEC PERFACTORY XEDE 3SP</t>
  </si>
  <si>
    <t>ENVISIONTEC PERFACTORY XEDE 3SP 3D PRINTER</t>
  </si>
  <si>
    <t xml:space="preserve">Skrbnik opreme: Gorazd Hren
Spletni naslov:  http://fe.um.si/ie/laboratoriji/cader/
Dostop do opreme imajo sodelavci laboratorija za virtualni inženiring (CADER) in ostale strokovno usposobljene osebe. Uporaba ali izposoja opreme je možna po predhodnem dogovoru z vodjo laboratorija CADER (gorazd.hren@um.si). Oprema se nahaja v ustrezno varovanem prostoru Inštituta za energetiko, Fakultete za energetiko, Univerze v Mariboru.
</t>
  </si>
  <si>
    <t xml:space="preserve">Equipment administrator: Gorazd Hren
Web address:  http://fe.um.si/ie/laboratoriji/virtualni-inzeniring/?lang=en
Employees of the Laboratory for virtual engineering (CADER) and other professionally qualified staff have access to the equipment. The use or rental of the equipment is possible by prior arrangement with the CADER leader (gorazd.hren@um.si). The equipment is located in a properly secured area of the Institute of Energy Technology, Faculty of Energy Technology, University of Maribor.
</t>
  </si>
  <si>
    <t>Visoko kakovosten 3D print; večji kosi do 450x450x450.</t>
  </si>
  <si>
    <t>High-quality 3D print; larger peaces up to 450x450x450.</t>
  </si>
  <si>
    <t>FE.2015.2.</t>
  </si>
  <si>
    <t>Jurij Avsec</t>
  </si>
  <si>
    <t>SISTEM ZA KVANTITATIVNO DOLOČEVANJE VSEBNOSTI V MATERIALU, DOLOČEVANJE KALORIMETRIČNIH VREDNOSTI TRD</t>
  </si>
  <si>
    <t>SYSTEM FOR QUANTITATIVE DETERMINATION OF MATERIAL, DETERMINATION OF CALORIMETRIC VALUES</t>
  </si>
  <si>
    <t xml:space="preserve">Skrbnik opreme: Jurij Avsec
Spletni naslov: http://fe.um.si/ie/laboratoriji/termomehaniko-termoenergetiko-in-nanotehnologije/ 
Dostop do opreme imajo sodelavci laboratorija za termomehaniko, termoenergetiko in nanotehnologije (LTTN) in ostale strokovno usposobljene osebe. Uporaba ali izposoja opreme je možna po predhodnem dogovoru z vodjo laboratorija LTTN (jurij.avsec@um.si). Oprema se nahaja v ustrezno varovanem prostoru Inštituta za energetiko, Fakultete za energetiko, Univerze v Mariboru.
</t>
  </si>
  <si>
    <t xml:space="preserve">Equipment administrator: Jurij Avsec
Web address: http://fe.um.si/ie/laboratoriji/thermomechanics-%e2%80%a8applied-thermal-energy-technologies-%e2%80%a8and-nanotechnologies/?lang=en
Employees of the Laboratory for Thermomechanics, Applied Thermal Energy Technologies and Nanotechnologies (LTTN) and other professionally qualified staff have access to the equipment. The use or rental of the equipment is possible by prior arrangement with the LTTN leader (jurij.avsec@um.si). The equipment is located in a properly secured area of the Institute of Energy Technology, Faculty of Energy Technology, University of Maribor.
</t>
  </si>
  <si>
    <t>Eksperimentalno raziskovalno delo na področju termodinamike.</t>
  </si>
  <si>
    <t>Experimental research work in thermodynamics.</t>
  </si>
  <si>
    <t>FE.2015.3.</t>
  </si>
  <si>
    <t>Sebastijan Seme</t>
  </si>
  <si>
    <t>POLJE SONČNIH ELEKTRARN (SLEDILNE SONČNE ELEKTRARNE) S SENZORIKO</t>
  </si>
  <si>
    <t>SOLAR POWER PLANTS (TRACKING SOLAR POWER PLANTS) WITH SENSOR SYSTEM</t>
  </si>
  <si>
    <t xml:space="preserve">Skrbnik opreme: Sebastijan Seme
Spletni naslov: http://fe.um.si/ie/oprema/ove/ 
Dostop do opreme imajo vsi sodelavci zaposleni na Fakulteti za energetiko, Univerze v Mariboru in ostale strokovno usposobljene osebe. Dostop do opreme je možen po predhodnem dogovoru s skrbnikom opreme (sebastijan.seme@um.si). Oprema se nahaja v ustrezno varovanem območju Inštituta za energetiko, Fakultete za energetiko, Univerze v Mariboru.
</t>
  </si>
  <si>
    <t xml:space="preserve">Equipment administrator: Sebastijan Seme
Web address: http://fe.um.si/ie/oprema/photovoltaic-tracking-systems/?lang=en 
All employees at the Faculty of Energy, University of Maribor, and other professionally qualified persons have access to the equipment. Access to the equipment is possible by prior arrangement with the equipment administrator (sebastijan.seme@um.si). The equipment is located in a properly secured area of the Institute of Energy Technology, Faculty of Energy Technology, University of Maribor.
</t>
  </si>
  <si>
    <t>Sončne elektrarne skupne inštalirane moči 55 kW. Pri tem so uporabljeni različni tipi sončnih modulov (polikristalni, monokristalni) in različni tipi razsmernikov.</t>
  </si>
  <si>
    <t>Solar power plants of total installed power 55 kW. Various types of solar modules (polycrystalline, monocrystalline) and various types of inverters are used.</t>
  </si>
  <si>
    <t>FE.2015.4.</t>
  </si>
  <si>
    <t>DVOZASLONSKI SISTEM ZA INTERAKTIVNO 3D VIZUALIZACIJO</t>
  </si>
  <si>
    <t>TWO-SCREEN SYSTEM FOR INTERACTIVE 3D VISUALIZATION</t>
  </si>
  <si>
    <t>Visoko kvaliteten sistem za navidezno resničnost.</t>
  </si>
  <si>
    <t>High-quality system for virtual reality.</t>
  </si>
  <si>
    <t>FE.2015.5.</t>
  </si>
  <si>
    <t>VISOKO ZMOGLJIV RAČUNALNIŠKI SISTEM</t>
  </si>
  <si>
    <t>HIGH PERFORMANCE COMPUTER SYSTEM</t>
  </si>
  <si>
    <t xml:space="preserve">Skrbnik opreme: Sebastijan Seme
Spletni naslov: http://fe.um.si/ie/oprema/hpc/ 
Dostop do opreme imajo vsi sodelavci zaposleni na Fakulteti za energetiko, Univerze v Mariboru in ostale strokovno usposobljene osebe. Dostop do opreme je možen po predhodnem dogovoru s skrbnikom opreme (sebastijan.seme@um.si). Oprema se nahaja v ustrezno varovanem prostoru Inštituta za energetiko, Fakultete za energetiko, Univerze v Mariboru.
</t>
  </si>
  <si>
    <t xml:space="preserve">Equipment administrator: Sebastijan Seme
Web address: http://fe.um.si/ie/oprema/hpc-system-high-performance-computing/?lang=en 
All employees at the Faculty of Energy, University of Maribor, and other professionally qualified persons have access to the equipment. Access to the equipment is possible by prior arrangement with the equipment administrator (sebastijan.seme@um.si). The equipment is located in a properly secured area of the Institute of Energy Technology, Faculty of Energy Technology, University of Maribor.
</t>
  </si>
  <si>
    <t>12 kom računskih strežnikov s karakteristikami: 
- 2 x procesor Intel E5-2650v3, vsak s po 10 jedri in hitrostjo vsaj 2.3 GHz; 
- 10 x pomnilniški modul 8GB in hitrostjo DDR4-17000; 
- 1x trdi disk 1TB; 
- 2 kom prijavna upravljavska strežnika s karakteristikami; 
- 1 x procesor   E5-2640v3; 
- 4 x pomnilniški modul, vsak velikosti  16 GB in hitrostjo DDR4-17000; 
- 6 x trdi disk 600 GB SAS 10k RPM v RAID-5;
- redundantno električno napajanje; 
- redundantna povezava na zunanji diskovni sistem (8Gb  FC); 
- 1 kom diskovni sistem s karakteristikami;
- 90 TB surove (raw) kapacitete, diskovni moduli 4TB; 
- redundantno električno napajanje; 
- 8 kom raziskovalne delovne postaje s karakteristikami; 
- 2 Procesorja E5-2640L v3 – 2,6GHz; 
- 32GB DDR4 pomnilnik; 
- Trdi disk 1TB; 
- Grafična kartica NVIDIA Quadro K2200 4GB.</t>
  </si>
  <si>
    <t>"12 computing servers with the following features:
- 2 x Intel E5-2650v3 processor, each with 10 cores and a speed of at least 2.3 GHz;
- 10 x memory module 8GB and DDR4-17000 speed;
- 1x hard drive 1TB;
- 2 pending management server with features; 1x processor E5-2640v3;
- 4x memory module, each of 16 GB and DDR4-17000 speed;
- 6x Hard Drive 600 GB SAS 10k RPM in RAID-5;
- redundant power supply;
- redundant connection to the external disk system (8Gb FC);
- 1 disk system with features;
- 90 TB raw capacity, 4TB drive modules;
- redundant power supply;
- 8 pieces of research workstation with features;
- 2 CPU E5-2640L v3 - 2.6GHz;
- 32GB DDR4 memory;
- 1TB hard drive;
- Graphics card NVIDIA Quadro K2200 4GB."</t>
  </si>
  <si>
    <t>FE.2015.6.</t>
  </si>
  <si>
    <t>Zdravko Praunseis</t>
  </si>
  <si>
    <t>LOMNOMEHANSKI STROJ ZWICK Z100THW Z OPREMO</t>
  </si>
  <si>
    <t>ZWICK Z100THW FRACTURE-MECHANICAL MACHINE WITH EQUIPMENT</t>
  </si>
  <si>
    <t xml:space="preserve">Skrbnik opreme: Zdravko Praunseis
Spletni naslov: http://fe.um.si/ie/laboratoriji/energetski-management-in-inzeniring/ 
Dostop do opreme imajo sodelavci laboratorija za energetski management in inženiring (LABEMI) in ostale strokovno usposobljene osebe. Uporaba ali izposoja opreme je možna po predhodnem dogovoru z vodjo laboratorija LABEMI (zdravko.praunseis@um.si). Oprema se nahaja v ustrezno varovanem prostoru Inštituta za energetiko, Fakultete za energetiko, Univerze v Mariboru.
</t>
  </si>
  <si>
    <t xml:space="preserve">Equipment administrator: Zdravko Praunseis
Web address: http://fe.um.si/ie/laboratoriji/energetski-management-inzeniring/?lang=en 
Employees of the Laboratory for Energy Management and Engineering (LABEMI) and other professionally qualified staff have access to the equipment. The use or rental of the equipment is possible by prior arrangement with the LABEMI leader (zdravko.praunseis@um.si). The equipment is located in a properly secured area of the Institute of Energy Technology, Faculty of Energy Technology, University of Maribor.
</t>
  </si>
  <si>
    <t>Lomno mehansko preizkušanje materialov.</t>
  </si>
  <si>
    <t>Fracture mechanics testing of materials.</t>
  </si>
  <si>
    <t>FE.2015.7.</t>
  </si>
  <si>
    <t>Bruno Cvikl</t>
  </si>
  <si>
    <t>O1O48</t>
  </si>
  <si>
    <t>VAKUMSKI SISTEM ZA NAPAREVANJE NANO 36</t>
  </si>
  <si>
    <t>VACUUM NANO EXHAUST SYSTEM 36</t>
  </si>
  <si>
    <t xml:space="preserve">Skrbnik opreme: Bruno Cvikl
Spletni naslov:  http://fe.um.si/ie/laboratoriji/jedrsko-energetiko/ 
Dostop do opreme imajo sodelavci laboratorija za jedrsko energetiko (LJE) in ostale strokovno usposobljene osebe. Uporaba ali izposoja opreme je možna po predhodnem dogovoru z vodjo laboratorija LJE (bruno.cvikl@guest.um.si). Oprema se nahaja v ustrezno varovanem prostoru Inštituta za energetiko, Fakultete za energetiko, Univerze v Mariboru.
</t>
  </si>
  <si>
    <t xml:space="preserve">Equipment administrator: Bruno Cvikl
Web address: http://fe.um.si/ie/laboratoriji/jedersko-energetiko/?lang=en
Employees of the Nuclear Energetics Laboratory (LJE) and other professionally qualified staff have access to the equipment. The use or rental of the equipment is possible by prior arrangement with the LJE leader (bruno.cvikl@guest.um.si). The equipment is located in a properly secured area of the Institute of Energy Technology, Faculty of Energy Technology, University of Maribor.
</t>
  </si>
  <si>
    <t>Vakumsko nanašanje polprevodniške tanke plasti za senzorje nevtronov.</t>
  </si>
  <si>
    <t>Vacuum deposition of semiconductor thin films for neutron sensors.</t>
  </si>
  <si>
    <t>FE.2015.8.</t>
  </si>
  <si>
    <t>Matej Fike</t>
  </si>
  <si>
    <t>2D LDA SYSTEM: 2D FLOWEXPLORER, SPECTRUM</t>
  </si>
  <si>
    <t>CORRELATION, CYCLIC PHENOMENA, SCRIPTING AND MATLAB LINK</t>
  </si>
  <si>
    <t xml:space="preserve">Skrbnik opreme: Matej Fike
Spletni naslov: http://fe.um.si/ie/laboratoriji/aero-in-hidro-energetske-tehnologije/ 
Dostop do opreme imajo sodelavci laboratorija za alternativne aero in hidro energetske tehnologije (LAHET) in ostale strokovno usposobljene osebe. Uporaba ali izposoja opreme je možna po predhodnem dogovoru s skrbnikom opreme laboratorija LAHET (matej.fike @um.si). Oprema se nahaja v ustrezno varovanem prostoru Inštituta za energetiko, Fakultete za energetiko, Univerze v Mariboru.
</t>
  </si>
  <si>
    <t xml:space="preserve">Equipment administrator: Matej FIke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equipment administrator of the LAHET laboratory (matej.fike@um.si). The equipment is located in a properly secured area of the Institute of Energy Technology, Faculty of Energy Technology, University of Maribor.
</t>
  </si>
  <si>
    <t>Sistem za neinvazivno merjenje 2 komponent hitrosti toka tekočine z lasersko dopplerjevo anemometrijo.</t>
  </si>
  <si>
    <t xml:space="preserve">The LDA system for non-intrusive measurements of 2 components of velocity at a point in space as a function of time. </t>
  </si>
  <si>
    <t>FE.2015.9.</t>
  </si>
  <si>
    <t>Peter Virtič</t>
  </si>
  <si>
    <t>SKENER S 3D KAMERO ZA ANALIZO TRAJNIH MAGNETOV</t>
  </si>
  <si>
    <t>SCANNER WITH 3D CAMERA FOR PERMANENT MAGNETS ANALYSIS</t>
  </si>
  <si>
    <t xml:space="preserve">Skrbnik opreme: Peter Virtič
Spletni naslov:  http://fe.um.si/ie/laboratoriji/energetske-pretvorbe/ 
Dostop do opreme imajo sodelavci laboratorija za energetske pretvorbe (LES) in ostale strokovno usposobljene osebe. Uporaba ali izposoja opreme je možna po predhodnem dogovoru z vodjo laboratorija LES (peter.virtic@um.si). Oprema se nahaja v ustrezno varovanem prostoru Inštituta za energetiko, Fakultete za energetiko, Univerze v Mariboru.
</t>
  </si>
  <si>
    <t xml:space="preserve">Equipment administrator: Peter Virtič
Web address: http://fe.um.si/ie/laboratoriji/energetske-pretvorbe/?lang=en
Employees of the Laboratory for energy conversion (LES) and other professionally qualified staff have access to the equipment. The use or rental of the equipment is possible by prior arrangement with the LES leader (peter.virtic@ um.si). The equipment is located in a properly secured area of the Institute of Energy Technology, Faculty of Energy Technology, University of Maribor.
</t>
  </si>
  <si>
    <t>3D snemanje magnetnih polj trajnih magnetov.</t>
  </si>
  <si>
    <t>3D recording of magnetic fields of permanent magnets.</t>
  </si>
  <si>
    <t>FE.2015.10. (1946)</t>
  </si>
  <si>
    <t>Andrej Predin</t>
  </si>
  <si>
    <t>O1241</t>
  </si>
  <si>
    <t>VODNA MERILNA PROGA</t>
  </si>
  <si>
    <t>WATER MEASURING LINE</t>
  </si>
  <si>
    <t xml:space="preserve">Skrbnik opreme: Andrej Predin
Spletni naslov: http://fe.um.si/ie/laboratoriji/aero-in-hidro-energetske-tehnologije/ 
Dostop do opreme imajo sodelavci laboratorija za alternativne aero in hidro energetske tehnologije (LAHET) in ostale strokovno usposobljene osebe. Uporaba ali izposoja opreme je možna po predhodnem dogovoru z vodjo laboratorija LAHET (andrej.predin@um.si). Oprema se nahaja v ustrezno varovanem prostoru Inštituta za energetiko, Fakultete za energetiko, Univerze v Mariboru.
</t>
  </si>
  <si>
    <t xml:space="preserve">Equipment administrator: Andrej Predin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LAHET leader (andrej.predin@um.si). The equipment is located in a properly secured area of the Institute of Energy Technology, Faculty of Energy Technology, University of Maribor.
</t>
  </si>
  <si>
    <t>Vodna testna proga.</t>
  </si>
  <si>
    <t>Water measuring test ring.</t>
  </si>
  <si>
    <t>FE.2015.13.</t>
  </si>
  <si>
    <t>MERILNI SISTEM ZA MERJENJE MAGNETNIH LASTNOSTI MEHKOMAGNETNIH MATERIALOV</t>
  </si>
  <si>
    <t>MEASURING SYSTEM FOR MEASURING MAGNETIC PROPERTIES OF SOFT MAGNETIC MATERIALS</t>
  </si>
  <si>
    <t>Merjenje BH karakteristik mehko magnetnih materialov.</t>
  </si>
  <si>
    <t>BH characteristics measurements of soft magnetic materials.</t>
  </si>
  <si>
    <t>FE.2015.14.</t>
  </si>
  <si>
    <t>EKSPERIMENTALNI SISTEM ZA MERJENJE ELEKTRIČNIH STROJEV ZA ELEKTRIČNA ŠTIRIKOLESNA IN DVOKOLESNA VOZI</t>
  </si>
  <si>
    <t>EXPERIMENTAL SYSTEM FOR MEASURING ELECTRICAL MACHINES FOR ELECTRIC FOUR AND TWO-WHEEL DRIVERS</t>
  </si>
  <si>
    <t xml:space="preserve">Simultano merjenje veličin pri testiranju električnih strojev. </t>
  </si>
  <si>
    <t>Simultaneous measurement of quantities in electrical machines.</t>
  </si>
  <si>
    <t>FE.2015.16.</t>
  </si>
  <si>
    <t>ZRAČNA MERILNA PROGA (VETROVNIK)</t>
  </si>
  <si>
    <t>AIR MEASURING RING (WIND TUNNEL)</t>
  </si>
  <si>
    <t xml:space="preserve">Responsible for equipment: Andrej Predin
Web address: http://fe.um.si/ie/laboratoriji/laboratorij-za-aero-hidro-energetske-tehnologije/?lang=en
Employees of the Laboratory for alternative Aero and Hydro Energy Technology (LAHET) and other professionally qualified staff have access to the equipment. The use or rental of the equipment is possible by prior arrangement with the LAHET leader (andrej.predin@um.si). The equipment is located in a properly secured area of the Institute of Energy Technology, Faculty of Energy Technology, University of Maribor.
</t>
  </si>
  <si>
    <t>Zračna testna proga.</t>
  </si>
  <si>
    <t>Air measuring test ring.</t>
  </si>
  <si>
    <t>FE.2015.17.</t>
  </si>
  <si>
    <t xml:space="preserve">MERILNIK TANKIH PLASTI - PROFILMETER ALPHASTEP D-500 STYLUS PROFILER </t>
  </si>
  <si>
    <t>SLIM LAYER METER - PROFILMETER ALPHASTEP D-500 STYLUS PROFILER</t>
  </si>
  <si>
    <t>Merilnik debeline nanosa tankih polprevodniških plasti.</t>
  </si>
  <si>
    <t>Stylus type equipment for thickness measurements of deposited thin semiconductor films.</t>
  </si>
  <si>
    <t>FE.2015.18.</t>
  </si>
  <si>
    <t>SISTEM ZA PARAMETRIZACIJO POLPREVODNIKOV</t>
  </si>
  <si>
    <t>SEMICONDUCTOR PARAMETERIZATION SYSTEM</t>
  </si>
  <si>
    <t>Karakterizacija polprevodniških senzorjev jedrskega sevanja.</t>
  </si>
  <si>
    <t>Characterisation of solid-state nuclear sensors.</t>
  </si>
  <si>
    <t>FE.2015.19.</t>
  </si>
  <si>
    <t>Miralem Hadžiselimović</t>
  </si>
  <si>
    <t>ANALIZATOR VEZIJ KEYSIGHT 2-VHODNA IZVEDBA 9KHZ DO 9 GHZ Z NAPAJALNIM VEZJEM</t>
  </si>
  <si>
    <t>KEYSIGHT CONNECTOR ANALYSIS 2 INPUT 9KHZ TO 9 GHZ WITH POWER SUPPLY</t>
  </si>
  <si>
    <t xml:space="preserve">Skrbnik opreme: Miralem Hadžiselimović
Spletni naslov: http://fe.um.si/ie/laboratoriji/aplikativno-elektrotehniko/ 
Dostop do opreme imajo sodelavci laboratorija za aplikativno elektrotehniko (LAE) in ostale strokovno usposobljene osebe. Uporaba ali izposoja opreme je možna po predhodnem dogovoru z vodjo laboratorija LAE (miralem.h@um.si). Oprema se nahaja v ustrezno varovanem prostoru Inštituta za energetiko, Fakultete za energetiko, Univerze v Mariboru.
</t>
  </si>
  <si>
    <t xml:space="preserve">Responsible for equipment: Miralem Hadžiselimović
Web address: http://fe.um.si/ie/laboratoriji/aplikativno-elektrotehniko/?lang=en 
Employees of the Laboratory for Applied Electrical Engineering (LAE) and other professionally qualified staff have access to the equipment. The use or rental of the equipment is possible by prior arrangement with the LAE leader (miralem.h@um.si). The equipment is located in a properly secured area of the Institute of Energy Technology, Faculty of Energy Technology, University of Maribor.
</t>
  </si>
  <si>
    <t>Analizator vezij, 2-vhodna izvedba 9KHZ do 9 GHZ z napajalnim vezjem.</t>
  </si>
  <si>
    <t>Circuit analyzer, 2 inputs, 9kHz - 9 GHz with power supply circuit.</t>
  </si>
  <si>
    <t>FE.2015.20.</t>
  </si>
  <si>
    <t xml:space="preserve">PROGRAM ANSYS MULTIPHYSSIC CAMPUS SOLUTION 10/100 </t>
  </si>
  <si>
    <t>ANSYS MULTIPHYSSIC CAMPUS SOLUTION PROGRAM 10/100</t>
  </si>
  <si>
    <t>Programski paket za numerične simulacije.</t>
  </si>
  <si>
    <t>Software package for numerical simulations.</t>
  </si>
  <si>
    <t>FE.2015.21.</t>
  </si>
  <si>
    <t>ANALIZATOR MOČI WT1806</t>
  </si>
  <si>
    <t>WT1806 POWER ANALYZER</t>
  </si>
  <si>
    <t>Simultano merjenje električnih veličin.</t>
  </si>
  <si>
    <t>Simultaneous measurement of electrical quantities.</t>
  </si>
  <si>
    <t>FE.2015.22.</t>
  </si>
  <si>
    <t xml:space="preserve">Equipment administrator: Miralem Hadžiselimović
Web address: http://fe.um.si/ie/laboratoriji/aplikativno-elektrotehniko/?lang=en 
Employees of the Laboratory for Applied Electrical Engineering (LAE) and other professionally qualified staff have access to the equipment. The use or rental of the equipment is possible by prior arrangement with the LAE leader (miralem.h@um.si). The equipment is located in a properly secured area of the Institute of Energy Technology, Faculty of Energy Technology, University of Maribor.
</t>
  </si>
  <si>
    <t>WT1800 ponuja inovativne merilne funkcije za preskušanje učinkovitosti izdelkov in načrtovanje pretvornikov, motornih pogonov, sistemov razsvetljave, napajalnih napetosti, napajalnih sistemov, preizkušanja transformatorjev in drugih naprav za pretvorbo energije. Čeprav je WT1800 še vedno na voljo, novejša WT1800E ponuja večjo natančnost merjenja moči.</t>
  </si>
  <si>
    <t>The WT1800 offers innovative measurement functions for testing product efficiency and the design of inverters, motor drives, lighting systems, uninterpretable power supplies, aircraft power systems, transformer testing, and other power conversion devices. Although the WT1800 is still available, the newer WT1800E offers higher accuracy power measurement.</t>
  </si>
  <si>
    <t>FE.2015.23.</t>
  </si>
  <si>
    <t>O8488</t>
  </si>
  <si>
    <t>PRENOSNI XRF SPEKTRALNI ANALIZATOR MATERIALOV NITON XL3T 980 GOLDD+</t>
  </si>
  <si>
    <t>PORTABLE XRF SPECTRAL MATERIAL ANALYZER NITON XL3T 980 GOLDD +</t>
  </si>
  <si>
    <t>Kemična analiza materialov.</t>
  </si>
  <si>
    <t>Chemical analysis of materials.</t>
  </si>
  <si>
    <t>FE.2015.24.</t>
  </si>
  <si>
    <t>OPTIČNI MIKROSKOP ZA PREISKAVO MATERIALOV ZEISS AXIO IMAGER A2M &amp; AXIO VISION SE64, 6-POZICIJSKI OBJ</t>
  </si>
  <si>
    <t>OPTICAL MICROSCOPE FOR INSPECTION OF MATERIALS ZEISS AXIO IMAGER A2M &amp; AXIO VISION SE64, 6-POSITION OBJ</t>
  </si>
  <si>
    <t>Optična mikroskopija.</t>
  </si>
  <si>
    <t>Optical microscopy.</t>
  </si>
  <si>
    <t>FE.2015.25.</t>
  </si>
  <si>
    <t>3D TRAVERSING SYSTEM: MECHANISM RANGE, CONTROLLER, LINE VOLTAGE 100-250V</t>
  </si>
  <si>
    <t>Merilni sistem – pogon.</t>
  </si>
  <si>
    <t>Measuring system drive.</t>
  </si>
  <si>
    <t>FE.2015.26.</t>
  </si>
  <si>
    <t>STACIONARNI MERILEC TRDOTE  VICKERS VH1150</t>
  </si>
  <si>
    <t>STATIONARY TRICKER VICKERS VH1150</t>
  </si>
  <si>
    <t>Merjenje mikro trdot.</t>
  </si>
  <si>
    <t>Microhardness measurement.</t>
  </si>
  <si>
    <t>FE.2015.27.</t>
  </si>
  <si>
    <t>ŠTIRICILINDRSKI DIESELSKI MOTOR</t>
  </si>
  <si>
    <t>4-CYLINDER DIESEL ENGINE</t>
  </si>
  <si>
    <t>Raziskovalno in pedagoško delo na motorjih z notranjim zgorevanjem.</t>
  </si>
  <si>
    <t>Research and pedagogical work on internal combustion engines.</t>
  </si>
  <si>
    <t>FE.2015.28.</t>
  </si>
  <si>
    <t>Center odličnosti CIPKeBiP</t>
  </si>
  <si>
    <t>2990-001</t>
  </si>
  <si>
    <t>I0-0048</t>
  </si>
  <si>
    <t>Ultrazvočni aparat za pregled srca ALOKA ProSound ALPHA 7 Premier</t>
  </si>
  <si>
    <t>US for heart ALOKA ProSound ALPHA 7 Premier</t>
  </si>
  <si>
    <t>Evropska sredstva (ESSR) ter sredstva MIZŠ</t>
  </si>
  <si>
    <t>Prof.Dr. Dušan Turk, Institut Jožef Stefan, Jamova cesta 39, 1000 Ljubljana.</t>
  </si>
  <si>
    <t>Prof.Dr. Dušan Turk,  Jožef Stefan Institute, Jamova cesta 39, 1000 LJubljana</t>
  </si>
  <si>
    <t>Instrument je diagnostični ultrazvočni sistem za vizualizacijo delovanja srca in oceno srčne funkcije. Sistem vključuje standardno ultrazvočno konfiguracijo z več različnimi sondami za pregled srca in dodatno programsko opremo za zajemanje in analizo podatkov.</t>
  </si>
  <si>
    <t>Instrument  is diagnostic ultrasound system used for hearth visualization/imiging and the assesmet of cardiac function. System includes standard ultrasound configuration with several different probes for heart examination and additional software equipment for data retrieval and analysis.</t>
  </si>
  <si>
    <t>CO-RO 42/2011</t>
  </si>
  <si>
    <t>www.cipkebip.org</t>
  </si>
  <si>
    <t>Iščemo novega uporabnika</t>
  </si>
  <si>
    <t>12266</t>
  </si>
  <si>
    <t>Leica sistem za nelinearno nanoskopijo v tandemski izvedbi</t>
  </si>
  <si>
    <t xml:space="preserve">Leica System for non-linear nanoscopy in tandem configuration </t>
  </si>
  <si>
    <t>Prof.Dr. Marjan Slak Rupnik, Univerza v Mariboru, Medicinska fakulteta, Ljubljanska 5, 2000 Maribor</t>
  </si>
  <si>
    <t>Prof.Dr. Marjan Slak Rupnik, University of Mariboru, Medical faculty, Ljubljanska 5, 2000 Maribor</t>
  </si>
  <si>
    <t>Pokončni nelinerani mikroskop se uporablja za spremljanje in kvantifikacijo fizioloških procesov v intaktnih tkivih in organih. Osnova tega mikroskopa omogoča montiranje bioloških vzorcev večjih dimenzij, hkrati pa za vzbujanje fluorescence uporablja infrardeči laser, ki prodira globoko v tkivo. Upravljanje s laserskim žarkom, ki je podlaga vzbujanju fluorescence je lahko relativno počasno za zajemanje visokoločljive morfološke slike oziroma spremljanje počasnih fizioloških sprememb. Po drugi strani pa lahko laser premikamo po vzorcu tudi z veliko hitrostjo, kar omogoča snemanje fizioloških procesov z milisekundno časovno ločljivostjo. Na detektorski strani je v skenirni glavi nameščem klasičen sistem visokoobčutljivih fotodiod z možnostjo  spektralne ločljivosti. Za doseganje izjemnega napredka v detekciji najšibkejših signalov fluorescence in bioluminiscence pa je neposredno na mikroskop  nameščen še sistem ne-deskeniranih visokoobčutljivih fotodiod.</t>
  </si>
  <si>
    <t>An upright nonlinear microscope is used to monitor and quantification of physiological processes in intact tissues and organs. The basis of this microscope enables mounting of biological samples of bigger dimensions and at the same time utilizes deep-penetrating infrared laser light to excite fluorescence. Handling of the laser beam used for fluorescence excitation can be relatively slow to improve the high spatially resolved morphological images or monitoring of relatively slow physiological processes. On the other hand we can move the laser beam over the sample using a high speed mode, which enables monitoring of the physiological processes with millisecond time resolution. The detector side consists of a classical system of high gain photodiodes with a possibility of spectral resolution. The major advance in detection of the faintest signals of fluorescence or bioluminescence comes from the direct mounting the system of non-descanned high resolution photodiodes.</t>
  </si>
  <si>
    <t>CO-RO 49/2011 (skupaj z CO-RO 50/2011)</t>
  </si>
  <si>
    <t>UMb-Medicinska fakulteta; Marjan Slak Rupnik</t>
  </si>
  <si>
    <t>CIPKeBiP</t>
  </si>
  <si>
    <t>N3-0133</t>
  </si>
  <si>
    <t>N3-0170</t>
  </si>
  <si>
    <t>J3-3077</t>
  </si>
  <si>
    <t>Akustooptični delilec žarka (AOBS) s spektralnimi detektorji</t>
  </si>
  <si>
    <t>Leica Acoustooptical beamsplitter (AOBS) with spectral detectors</t>
  </si>
  <si>
    <t>Sistem za upravljanje z nelinearnim virom svetlobe  se uporablja za poseganje v fiziološke procese v intaktnih tkivih in organih. Osnova tega sistema omogoča prostorsko omejeno vplivanje na fiziološke procese znotraj posamezne celice tudi globlje v intaktnem tkivu. Upravljanje s laserskim žarkom, ki je podlaga procesom fotolize ali deplecije stimulirane emisije je lahko relativno počasno za dolgoročno spreminjanje razmer v celici ali pa izredno kratkotrajno za sprožanje izredno kratkoživih pojavov, pod milisekundno časovno ločljivostjo. Osnova spreminjanja laserskega žarka je elektrooptični modulator, ki natančno določa trajanje in moč laserske svetlobe v žarišču.</t>
  </si>
  <si>
    <t>Acoustooptical beamsplitter (AOBS) with spectral detectors is used to interfere with physiological processes in intact tissues and organs. The basis of this microscope enables spatially limited interference within single cells in biological samples of bigger dimensions. Handling of the laser beam used for photolysis or depletion of stimulated emission can be relatively slow to enable long-term spatially resolved manipulation of the cellular processes or in high speed mode, which enables triggering of transient sub-millisecond events. The basis of laser light manipulation is electrooptical modulator that can precisely set the duration and power of the laser light in the focal point.</t>
  </si>
  <si>
    <t>CO-RO 50/2011 (skupaj z  CO-RO 49/2011)</t>
  </si>
  <si>
    <t>3702</t>
  </si>
  <si>
    <t>Ti:safirski laser</t>
  </si>
  <si>
    <t>Ti:Saphire laser</t>
  </si>
  <si>
    <t>Prof.Dr. Robert Zorec, Univerza v Ljubljani, Medicinska fakulteta, Institut za patološko fiziologijo, Zaloška 4, 1000 Ljubljana</t>
  </si>
  <si>
    <t>Prof.Dr. Robert Zorec, University of Ljubljana, Medical Faculty, Institute of Pathological Physiology, Zaloška cesta 4, 1000 Ljubljana</t>
  </si>
  <si>
    <t>Raziskovalna oprema Nano-optična mikroskopija s tehnologijo STED omogoča opazovanje živih struktur z ločljivostjo 20 do 60 nm. Temeljni del opreme sta fluorescenčna mikroskopa s stabilnim ogrodjem, kar omogoča dolgotrajno snemanje celic brez premikov goriščne ravnine ali vidnega polja. Mikroskopa s pripadajočo strojno in programsko opremo morata stati na protitresljajni mizi, opremljeni s Faradayevo kletko, laserski skenirni modul za nelinearno optiko, pulzna laserja, laserji in diode za tri valovne dolžine, optoakustični modulator in deflector, programska oprema za zajemanje in analizo (odprtega značaja da omogoča lasten razvoj).  Poleg ključne opreme, je potrebno v laboratoriju imeti namizno centrifugo, CO2 inkubator z nastavkom za mikroskop, zmrzovalnik/hladilnik, in preprost invertni delovni mikroskop za pregledovanje preparatov.</t>
  </si>
  <si>
    <t>Research equipment Nano-optical microscopy with technology STED  allows the observation of live objects at resolution of 20 to 60 nm. The key parts of the system consist of the upright and inverted microscopes with stable body to prevent long term focus drifts. These are to be mounted on an antivibrational table with a Faraday cage to enable use o electrical equipment in optical measurements. Laser scanning module with electronics, pulse lasers with long (tunable) wavelength, lasers and diodes for excitation of probes, software equipment for data acquisition and data analysis (permitting own software implementation).In addition to the key instrumentation one needs to acquire bench top centrifuge, CO2 incubator with a chamber to be mounted onto the stage of the microscope, freezer/refrigerator and a routine inverted microscope.</t>
  </si>
  <si>
    <t>CO-RO 23/2010 (Skupaj z CO-RO 39/2011, CO-RO 40/2011, CO-RO 46/2011, CO-RO 54/2011)</t>
  </si>
  <si>
    <t>UL-Medicinska fakulteta; Robert Zorec</t>
  </si>
  <si>
    <t>Mikroskop z lasersko diodo 405 nm CW</t>
  </si>
  <si>
    <t>Microscope with laser diode 405 nm CW</t>
  </si>
  <si>
    <t>Imaging live and fixed cells</t>
  </si>
  <si>
    <t>CO-RO 46/2011 (Skupaj z CO-RO 23/2010, CO-RO 39/2011, CO-RO 40/2011, CO-RO 54/2011)</t>
  </si>
  <si>
    <t>Komponente za manipulacijo fluorescenčnega signala</t>
  </si>
  <si>
    <t>Components for fluorescence signal manipulation</t>
  </si>
  <si>
    <t>CO-RO 40/2011 (Skupaj z CO-RO 23/2010, CO-RO 39/2011, CO-RO 46/2011, CO-RO 54/2011)</t>
  </si>
  <si>
    <t>Supercontinuum triple laser za mikroskop</t>
  </si>
  <si>
    <t>The Supercontinuum Triple Laser for the microscope</t>
  </si>
  <si>
    <t>Vir osvetljevanja za slikanje živih in fiksiranih celic</t>
  </si>
  <si>
    <t>Light soruce for imaging live and fixed cells</t>
  </si>
  <si>
    <t>CO-RO 39/2011 (Skupaj z CO-RO 23/2010, CO-RO 40/2011, CO-RO 46/2011, CO-RO 54/2011)</t>
  </si>
  <si>
    <t>Kombinirana super resolucijska svetlobna mikroskopija</t>
  </si>
  <si>
    <t>Superresolution Combined Light Microscopy</t>
  </si>
  <si>
    <t xml:space="preserve">Slikanje živih in fiksiranih celic s super-ločljivostno mikroskopijo. </t>
  </si>
  <si>
    <t>Imaging live and fixed cells with super-resolution microscpy</t>
  </si>
  <si>
    <t>CO-RO 54/2011  (Skupaj z CO-RO 23/2010, CO-RO 39/2011, CO-RO 40/2011, CO-RO 46/2011)</t>
  </si>
  <si>
    <t>12278</t>
  </si>
  <si>
    <t>Pretočni citometer-analizator FACSCanto II 2LSR 5/3 COMPLETE</t>
  </si>
  <si>
    <t>BD  FACSCanto II 2LSR 5/3 COMPLETE Flow Cytometry</t>
  </si>
  <si>
    <t>Prof.Dr. Igor Križaj, Institut Jožef Stefan, Jamova cesta 39, 1000 Ljubljana.</t>
  </si>
  <si>
    <t>Prof.Dr. Igor križaj, Jožef Stefan  Institute, Jamova cesta 39, 1000 LJubljana</t>
  </si>
  <si>
    <t xml:space="preserve">Pretočna citometrija z rutinskim invertnim mikroskopom se uporablja za merjenje in analiziranje fizikalnih in kemijskih lastnosti posameznih celic, ki potujejo v suspenziji preko senzorja. Ko celice prehajajo skozi laser (488nm, 633nm), fluorokromi vezani na celice absorbirajo svetlobo in nato oddajajo specifično barvo svetlobe glede na vrsto fluorokroma. </t>
  </si>
  <si>
    <t>Flow cytometry with a routine inverted microscope is used to measure and analyse physical and chemical characteristics of individual cells as they travel in suspension one by one through sensor. As the cells pass through the laser (488nm, 633nm), the fluorochromes attached to the cells absorb light and then emit a specific color of light depending on the type of fluorochrome.</t>
  </si>
  <si>
    <t>CO-RO 45/2011</t>
  </si>
  <si>
    <t>IJS; Igor Križaj</t>
  </si>
  <si>
    <t>IJS; Toni Petan</t>
  </si>
  <si>
    <t>Z3-2650</t>
  </si>
  <si>
    <t>IJS; Eva Jarc Jovičić</t>
  </si>
  <si>
    <t>Maja Rupnik</t>
  </si>
  <si>
    <t>Aparat za reakcijo PCR v realnem času z opcijo reakcije HRM</t>
  </si>
  <si>
    <t>Aparat ROTOR-GENE Q, 5-PLEX HRMReal-time PCR device with HRM (High Resolution Melt) option</t>
  </si>
  <si>
    <t>Prof.Dr. Maja Rupnik, Nacionalni laboratorij za zdravje, okolje in hrano, Prvomajska ulica 1, 2000 Maribor</t>
  </si>
  <si>
    <t>Prof.Dr. Maja Rupnik,National laboratory for health, environment and food, Prvomajska ulica 1, 2000 Maribor</t>
  </si>
  <si>
    <t>Reakcija PCR v realnem času se uporablja za zaznavanje genov ali genskih odsekov v genomu ter v kvantitativni izvedbi za spremljanje izražanja genov. Z analizo talitvene krivulje pomnoženih odsekov se lahko določajo mutacije v pomnoženih odsekih, genotipizacija ter analiza metilacije. Talitvena krivulja z visoko ločljivostjo je izboljšava te metode, ki omogoča natančnejšo analizo variabilnosti in lahko zazna eno samo spremenjeno bazo.</t>
  </si>
  <si>
    <t>Real time PCR is used for detection of genes or gene regions within the genome and in the quantitative form also for analysis of gene expression. Melting curve analysis of amplified fragments is used for detection of mutations in amplified products, for genotyping or for analysis of metilation. High resolution melting is further upgrade that enables much more exact analysis and also detection of single mutations.</t>
  </si>
  <si>
    <t>CO-RO 9/2010</t>
  </si>
  <si>
    <t>P3-0387</t>
  </si>
  <si>
    <t>NLZOH; Maja Rupnik</t>
  </si>
  <si>
    <t>Hlajena centrifuga za volumne do 500 ml</t>
  </si>
  <si>
    <t>Cooling centrifuge for volumes to 500 ml</t>
  </si>
  <si>
    <t>Manjša laboratorijska oprema-hladilna centrifuga za volumne do 500 ml</t>
  </si>
  <si>
    <t>Small laboratory equipment-Cooling centrifuge for volumes to 500 ml</t>
  </si>
  <si>
    <t>CO-RO 15/2011</t>
  </si>
  <si>
    <t>Enej Kuščer</t>
  </si>
  <si>
    <t>23483</t>
  </si>
  <si>
    <t>Laboratorijski bioreaktor</t>
  </si>
  <si>
    <t>Sartorius Stedim Systems GmbH Fermenter BIOSTAT Cplus 20L</t>
  </si>
  <si>
    <t>Dr. Enej Kuščer, Acies Bio d.o.o., Tehnološki park 21, 1000 Ljubljana.</t>
  </si>
  <si>
    <t>Sistem za gojenje mikroorganizmov (MO) in celičnih kultur (CC) vključuje serijo stresalnikov, inkubatorjev in bioreaktorjev, ki bodo omogočali sočasno gojenje večjega števila MO in CC kultur v različnih volumnih (od volumna nekaj mililitrov do 100 litrov), zagotavljali natančno regulacijo in optimizacijo pogojev za pridobivanje bio mase in izražanje proteinov (uravnavanje temperature, pH, prezračevanje, dodajanje hranil in hitrost mešanja), zagotavljali pogoje za sterilno delo in preprečevali izpust genetsko spremenjenih organizmov v okolje.</t>
  </si>
  <si>
    <t>Production of proteins and synthetic bio-active molecules - System for cultivation of microorganisms and cell cultures, includes a series of shakers, incubators and bioreactors that will allow parallel cultivation of a larger number of MO and CC cultures on a different volume scale (from a few milliliters to 100 liters), allowing precise regulation and optimization of growth and expression conditions (temperature, pH, aeration, feeding and mixing speed) and providing the conditions for sterile work, and preventing the release of genetically modified organisms into the environment.</t>
  </si>
  <si>
    <t>CO-RO 31/2011 (skupaj z CO-RO 43/2011, CO-RO 51/2011, CO-RO 22/2010, CO-RO 26/2010, CO-RO 27/2010, CO-RO 30/2011)</t>
  </si>
  <si>
    <t>Acies Bio d.o.o.; Ines Mandić Mulec</t>
  </si>
  <si>
    <t>interni projekti</t>
  </si>
  <si>
    <t>Acies Bio d.o.o.</t>
  </si>
  <si>
    <t>Pilotski biorektor I</t>
  </si>
  <si>
    <t>Sartorius Stedim Systems GmbH Fermenter BIOSTAT D-DCU II 100L</t>
  </si>
  <si>
    <t>CO-RO 43/2011 (skupaj z CO-RO 31/2011 , CO-RO 51/2011, CO-RO 22/2010, CO-RO 26/2010, CO-RO 27/2010, CO-RO 30/2011)</t>
  </si>
  <si>
    <t>Pilotski bioreaktor II</t>
  </si>
  <si>
    <t>Sartorius Stedim Systems GmbH Fermenter BIOSTAT Dplus 150L for microbial fermentation and cell culture</t>
  </si>
  <si>
    <t>CO-RO 51/2011 (skupaj z CO-RO 31/2011, CO-RO 43/2011, CO-RO 22/2010, CO-RO 26/2010, CO-RO 27/2010, CO-RO 30/2011)</t>
  </si>
  <si>
    <t>Stresalni inkubator (multitron)</t>
  </si>
  <si>
    <t>INFORS Multitron II (two-deck)</t>
  </si>
  <si>
    <t>CO-RO 22/2010 (skupaj z CO-RO 31/2011, CO-RO 43/2011, CO-RO 51/2011, CO-RO 26/2010, CO-RO 27/2010, CO-RO 30/2011)</t>
  </si>
  <si>
    <t>Centrifugalni evaporator</t>
  </si>
  <si>
    <t>Centrifugal evaporator</t>
  </si>
  <si>
    <t>CO-RO 26/2010 (skupaj z CO-RO 31/2011, CO-RO 43/2011, CO-RO 51/2011, CO-RO 22/2010, CO-RO 27/2010, CO-RO 30/2011)</t>
  </si>
  <si>
    <t>Preparativni HPLC sistem</t>
  </si>
  <si>
    <t>Preparative HPLC system</t>
  </si>
  <si>
    <t>CO-RO 27/2010 (skupaj z  CO-RO 31/2011, CO-RO 43/2011, CO-RO 51/2011, CO-RO 22/2010, CO-RO 26/2010, CO-RO 30/2011)</t>
  </si>
  <si>
    <t>Branko Jenko</t>
  </si>
  <si>
    <t>Analitski HPLC</t>
  </si>
  <si>
    <t>Analytical HPLC</t>
  </si>
  <si>
    <t>Branko Jenko, Jenko d.o.o., Vrbljene 58, 1298 Ig</t>
  </si>
  <si>
    <t>Analitski HPLC omogoča spremljavo kinetike reakcij in kvantitativno določanje vsebnosti intermedijatov in končnih produktov ter profil nečistoč v končnem produktu.</t>
  </si>
  <si>
    <t>Analytical HPLC enables tracking of reaction's kinetics, quantitative assay of intermediates and end products. It is useful to determine impurity profile in end products.</t>
  </si>
  <si>
    <t>CO-RO 30/2011 (skupaj z CO-RO 31/2011, CO-RO 43/2011, CO-RO 51/2011, CO-RO 22/2010, CO-RO 26/2010, CO-RO 27/2010)</t>
  </si>
  <si>
    <t>interni projekti Jenko d.o.o.</t>
  </si>
  <si>
    <t>Jenko d.o.o.</t>
  </si>
  <si>
    <t>9901</t>
  </si>
  <si>
    <t>Sklop kemijskih reaktorjevod 100ml do 500 ml</t>
  </si>
  <si>
    <t>Laboratory chemical reactors from 100 to 500 ml</t>
  </si>
  <si>
    <t>Uporabljal se bo za sinteze malih molekul. Omogočil bo širok nabor reakcij v smislu rkc volumnov ( od 100 do 500 ml), temperatur ( -90 oC do + 200 oC) in tlakov ( od vakuuma do 150 B).</t>
  </si>
  <si>
    <t>It is used for the synthesis of small molecules. It allowed a wide range of reactions within the meaning of RCC volumes (100 to 500 ml), temperatures (-90 ° C to + 200 ° C) and pressure (from vacuum to 150 B).</t>
  </si>
  <si>
    <t>CO-RO 35/2011</t>
  </si>
  <si>
    <t>LC-MS sistem za identifikacijo in kvantifikacijo malih molekul</t>
  </si>
  <si>
    <t>LC-MS system for identification and quantification of small molecules (Thermo Scientific  TSQ Quatum Access MAX/Accela 1250 )</t>
  </si>
  <si>
    <t xml:space="preserve">LC-MS sistem se uporablja za identifikacijo, strukturno potrditev in količinsko določitev majhnih molekul. Sistem je sestavljen iz HPLC sistema, ki je opremljen s črpalko, avtomatski vzorčevalnikom in UV / VIS detektorjem. </t>
  </si>
  <si>
    <t xml:space="preserve">LC-MS system is used for identification, structural confirmation and quantitative determination of small compounds. The system is composed of a HPLC system, equipped with a pump, autosampler and UV/VIS detector. </t>
  </si>
  <si>
    <t>CO-RO 44/2011</t>
  </si>
  <si>
    <t>interni projekti  Acies Bio d.o.o.</t>
  </si>
  <si>
    <t>10873</t>
  </si>
  <si>
    <t>Visokozmogljivi tekočinski kromatograf</t>
  </si>
  <si>
    <t>High performance HPLC (Agilent Technologies  Agilent 1260)/</t>
  </si>
  <si>
    <t>Prof.Dr. Nataša Poklar Ulrih, Univerza v Ljubljani, Biotehniška fakulteta, Jamnikarjeva 101, 1000 Ljubljana.</t>
  </si>
  <si>
    <t>Prof.Dr. Nataša Poklar Ulrih, University of Ljubljana, Biotechnical faculty, Jamnikarjeva 101, 1000 Ljubljana.</t>
  </si>
  <si>
    <t>Visokozmogljivi tekočinski kromatograf za analizo majhnih molekul.</t>
  </si>
  <si>
    <t>High performance HPLC for analysis of small molecules.</t>
  </si>
  <si>
    <t>CO-RO 33/2011</t>
  </si>
  <si>
    <t>UL-BF; Nataša Poklar Ulrih</t>
  </si>
  <si>
    <t>CIPKEBIP</t>
  </si>
  <si>
    <t>Peter Rodič</t>
  </si>
  <si>
    <t>6058</t>
  </si>
  <si>
    <t xml:space="preserve">Aparatura za visokotlačno kromatografijo, računalnik Dell Optex 755 USFF, TP Link TL-SG1008D 10/100/1000 8-port, D-link USB </t>
  </si>
  <si>
    <t xml:space="preserve">High-pressure HPLC system  with computer Dell Optex 755 USFF, TP Link TL-SG1008D 10/100/1000 8-port, D-link USB </t>
  </si>
  <si>
    <t>Dr. Peter Rodič, Jožef Stefan Institute, Jamova cesta 39, 1000 LJubljana</t>
  </si>
  <si>
    <t>HPLC sistem za visokotlačno tekočinsko kromatografijo se uporablja za analitiko posebnih organskih spojin: težko hlapnih in termolabilnih spojin.</t>
  </si>
  <si>
    <t>HPLC system for high-pressure liquid chromatography is used for analytics of special organic compounds:  difficult-volatile and thermolabile compounds.</t>
  </si>
  <si>
    <t>CO-RO 32/2011 (skupaj z računalnikom CO-RO 37/2011)</t>
  </si>
  <si>
    <t>IJS; Urška Lavrenčič Štangar; Peter Rodič</t>
  </si>
  <si>
    <t>IJS; Dragan Mihailović</t>
  </si>
  <si>
    <t>KI; Miran Gabršček</t>
  </si>
  <si>
    <t>Paralelni reakcijski sistem s kontinuirnim sistemom spremljanja reakcij v realnem času z metodo FTIR</t>
  </si>
  <si>
    <t>Easy max Mettler and React IR45FTIR InSitu</t>
  </si>
  <si>
    <t>Sistem se uporablja za avtomatizirane vzporedne kemijske sinteze v manjšem obsegu. To vključuje instrument za spremljanje reakcij in analizo. Sistem omogoča natančne določitev pogojev za sintezo (temperatura, pH, tlak).</t>
  </si>
  <si>
    <t>System is used for automated parallel chemical synthesis on a smaller scale. It includes an instrument for monitoring of the reaction progress and analysis. System allows precise regulation conditions for synthesis (temperature, Ph, pressure).</t>
  </si>
  <si>
    <t>CO-RO 36/2011</t>
  </si>
  <si>
    <t>Ki; Miran Gabršček</t>
  </si>
  <si>
    <t>7561</t>
  </si>
  <si>
    <t>Dvokanalni spektrometer Dvokanalni flurimeter Quanta Master 40</t>
  </si>
  <si>
    <t>Modular double channel fluorimeter with Xe light source and detection range up to 900 nm</t>
  </si>
  <si>
    <t>Prof.Dr.Boris Turk, Institut Jožef Stefan, Odsek za biokemijo, molekularno in strukturno biologijo, Jamova cesta 39, Ljubljana</t>
  </si>
  <si>
    <t>Prof.Dr. Boris Turk, Jožef Stefan Institute, Jamova cesta 39, 1000 LJubljana</t>
  </si>
  <si>
    <t>Modularni, dvokanalni fluorimeter s Xe lučjo in z nastavljivimi režami monokromatorjev lahko pri merjenju simultano spremlja dve emisijski območji (dvokanalna opcija, T-konfiguracija). Instrument omogoča visokoobčutljivo detekcijo v območju od 200 nm do 900 nm na obeh kanalih.</t>
  </si>
  <si>
    <t>The modular, double channel fluorimeter with Xe light source and adjustable monocromator slits could during measurements simultaneously  monitor/scann two emission ranges (second channel option, T-configuration). Also it could enable high sensitivity detection in the range between 200 and 900 nm on both emission channels.</t>
  </si>
  <si>
    <t>CO-RO 79/2013</t>
  </si>
  <si>
    <t>IJS; Boris Turk</t>
  </si>
  <si>
    <t>Čitalec mikrotiterskih plošč Tecan</t>
  </si>
  <si>
    <t xml:space="preserve">Tecan Multi-functional spectrophotometer for microtiter plates </t>
  </si>
  <si>
    <t>Čitalec mikrotiterskih ploščic se uporablja na več stopnjah naših raziskav: za osnovno kvalitativno in kvantitativno spektralno analizo makromolekul, za analizo sprememb v različnih celičnih procesih v živih celicah in analizo specifičnih interakcij med makromolekulami.</t>
  </si>
  <si>
    <t xml:space="preserve">The microplate monochromator reader is used at multiple levels of our research: for basic qualitative and quantitative spectral analysis of macromolecules, analysis of the changes in various cellular processes in living cells and analysis of specific interactions between macromolecules. </t>
  </si>
  <si>
    <t>CO-RO 56/2012</t>
  </si>
  <si>
    <t>Nadgradnja mikroskopa Olympus</t>
  </si>
  <si>
    <t xml:space="preserve">Inverted fluorescence microscope Olympus IX81 with the incubation chamber (from Solent Scientific) attached to the platform of the Olympus microscope </t>
  </si>
  <si>
    <t>Da bi pod mikroskopom celice ohranile svoje značilnosti, jih moramo gojiti ter jih mikroskopirati pri optimalnih in kontroliranih pogojih, t. j. vzdrževati moramo primerno temperaturo, vsebnost ogljikovega dioksida ter s tem povezano stopnjo kislosti (pH gojišča) ter primerno vlažnost. Za vzdrževanje omenjenih delovnih pogojev med samim potekom mikroskopiranja, mora biti v ta namen na mikroskop pritrjena inkubacijska komora, prirejena tipu mikroskopa, ki vzdržuje optimalne pogoje za rast celic, hkrati pa mora omogočiti operaterju vso potrebno manipulacijo vzorca. Kontrola temperature poteka s pomočjo toplega zraka, ki prihaja iz ločene grelne enote ter nato kroži znotraj inkubacijeske komore.</t>
  </si>
  <si>
    <t>To preserve the characteristics of cells observed under the microscope these cells must be kept under optimal and controlled conditions, i.e. temperature, CO2 level (5%) and humidity must be controlled and maintained. Therefore, special incubation chamber together with control units must be mounted on the platform of the microscope, adjusted to the microscope type. Incubation chamber must enable optimal growing milieu for the cells, on the other hand it must allow the operator to access the sample as well as to perform all the necessary manipulation with the microscope. Temperature control is achieved with warm, filtered air, circulating from the separated heater unit into the acrylic enclosure where it is continuously circulated.</t>
  </si>
  <si>
    <t>CO-RO 16/2010</t>
  </si>
  <si>
    <t>Masni spektrometer Bruker ULTRAFLEXTREME tm maldi tof</t>
  </si>
  <si>
    <t>Bruker Mass spectrometer ULTRAFLEXTREME tm maldi tof</t>
  </si>
  <si>
    <t>Prof.Dr. Boris Turk, Institut Jožef Stefan, Jamova cesta 39, 1000 Ljubljana.</t>
  </si>
  <si>
    <t>Visoko resolucijska masna spektrometrija se uporablja za identifikacijo proteinov in njihovih posttranslacijskih modifikacij. To omogoča določitev molekulske mase proteinov in proteinskih kompleksov.</t>
  </si>
  <si>
    <t xml:space="preserve">High resolution mass spectrometer is used for the identification of proteins and their posttranslational modifications. It  enables molecular mass determination of intact proteins and protein complexes. </t>
  </si>
  <si>
    <t>CO-RO 25/2010</t>
  </si>
  <si>
    <t>Nano-HPLC instrument(EASY-nLC II LC-446)</t>
  </si>
  <si>
    <t xml:space="preserve">Thermo Scientific Nano-HPLC instrument(EASY-nLC II LC-446) </t>
  </si>
  <si>
    <t>Nanoflow HPLC enota se uporablja za nizko pretočno kromatografsko analizo (10-1000 nL / min). To je neposredno povezan z virom ESI masnega spektrometra tipa Thermo Scientific Orbitrap Velos. Nanoflow HPLC enota je opremljena z vakumskim razplinjevalnikom in temperaturno reguliranim avtovzorčevalnikom (1-10 obseg jul injiciranje).</t>
  </si>
  <si>
    <t>Nanoflow HPLC unit is used for low flow chromatographic analysis (10-1000 nL/min). It is connected directly to the ESI source of mass spectrometer Thermo Scientific Orbitrap Velos. Nanoflow HLPC unit is equiped with vacum degasser and temperature regulated autosampler (1-10 uL injection volumes).</t>
  </si>
  <si>
    <t>CO-RO 18/2010</t>
  </si>
  <si>
    <t>Spektrometer za cirkularni dihroizem (CD) in hitro mešanje »stopped-flow</t>
  </si>
  <si>
    <t xml:space="preserve">Circular Dichroism (CD) Spectropolarimeter with stopped-flow attachments </t>
  </si>
  <si>
    <t xml:space="preserve">Spektrometer za cirkularni dihroizem (CD) z dodatki za hitro kinetiko: fluorescenca, absorbance in dodatkom za dvono mešanje “stopped-flow” kinetiko. Bonus: linearni dihroizem, anizotropija, IR meritve. </t>
  </si>
  <si>
    <t xml:space="preserve">Circular Dichroism Spectropolarimeter with fluorescence, absorbance detectors and the attachments for double mixing stopped flow kinetics. Bonus: linear dichroism, anisotropy, IR measurements. </t>
  </si>
  <si>
    <t>CO-RO 83/2013</t>
  </si>
  <si>
    <t>412</t>
  </si>
  <si>
    <t>Nadgradnja N-terminalnega aminokislinskega sekvenatorja</t>
  </si>
  <si>
    <t>Upgrade of N-terminal aminoacid sequencer/</t>
  </si>
  <si>
    <t>Prenova instrumenta za določanje zaporedja proteinov.</t>
  </si>
  <si>
    <t>Upgrading of instrument for determination of sequence of proteins</t>
  </si>
  <si>
    <t>CO-RO 17/2010</t>
  </si>
  <si>
    <t>Flow cytometry</t>
  </si>
  <si>
    <t>Prof.Dr. Igor križaj, Jožef Stefan Institute, Jamova cesta 39, 1000 LJubljana</t>
  </si>
  <si>
    <t>Pretočni citometer – analizator se bo uporabljal za natančno določanje in ločevanje celic v populaciji, ki imajo določene morfološke ali biokemijske lastnosti.</t>
  </si>
  <si>
    <t>Flow cytometer - the analyzer is used for the precise determination and separation of cells in a population who have certain morphological and biochemical characteristics.</t>
  </si>
  <si>
    <t>CO-RO 34/2011</t>
  </si>
  <si>
    <t>Z3-3211</t>
  </si>
  <si>
    <t>IJS; Mauro Danielli</t>
  </si>
  <si>
    <t>6777</t>
  </si>
  <si>
    <t>Motoriziran pokončni raziskovalni mikroskop Axio Imager M2</t>
  </si>
  <si>
    <t>Motorized upright research microscope Axio Imager M2</t>
  </si>
  <si>
    <t>doc.dr. Metka Lenassi, Univerza v Ljubljani, Medicinska fakulteta, Institut za biokemijo, Vrazov trg 2, 1000 Ljubljana.</t>
  </si>
  <si>
    <t>Assistant Prof.Dr.Metka Lenassi, University of Ljubljana, Medical Faculty, Institute of Biochemistry, Vrazov trg 2, 1000 Ljubljana</t>
  </si>
  <si>
    <t>Mikroskop se uporablja za študij lokalizacije proteinskih komponent HOG signalne poti pri različnih organizmih, pri spremljanju morfoloških sprememb celic v odvisnosti od dejavnikov v okolju ter študiju interakcij med proteini.</t>
  </si>
  <si>
    <t>The microscope is used for the study of the localization of protein components of HOG signaling pathwayin different organisms,and the monitoring of morphological changes of cells as a function of the factors in the environment as well as for the study of interactions between proteins.</t>
  </si>
  <si>
    <t>CO-RO 70/2013</t>
  </si>
  <si>
    <t>Aleš Tomažič;  Metka Lenassi</t>
  </si>
  <si>
    <t>Čitalec mikrotiterskih ploščic</t>
  </si>
  <si>
    <t>Multi-functional spectrophotometer for microtiter plates</t>
  </si>
  <si>
    <t>Assistant Prof.Dr. Metka Lenassi, University of Ljubljana, Medical Faculty, Institute of Biochemistry, Vrazov trg 2, 1000 Ljubljana</t>
  </si>
  <si>
    <t>Multifunkcionalen čitalec mikrotiterskih ploščic ima zelo raznolike funkcije (detektorje za UV-VIS, fluorescenco, kemiluminiscenco), uporabljamo pa ga za merjenje koncentracij in encimskih aktivnosti proteinov vpletenih v halotoleranco (npr. Hog1 kinaza, Hal2 fosfataza); optične gostote rastočih celic in koncentracij in kvalitete nukleinski kislin.</t>
  </si>
  <si>
    <t>The multi-functional microplate reader has very diverse functions (UV-VIS, fluorescence, chemiluminescence detectors) and is used for measuring concentrations and enzymatic activities of proteins involved in halotolerance (like Hog1 kinase, Hal2 phosphatase); optical density of growing cells and concentration and quality of nucleic acids.</t>
  </si>
  <si>
    <t>CO-RO 14/2010</t>
  </si>
  <si>
    <t>Nina Gunde-Cimerman</t>
  </si>
  <si>
    <t>5935</t>
  </si>
  <si>
    <t>Aparat za elektroforezo v pulzirajočem električnem polju (BIO-RAD CHEF-DIII CHILLER SYS)</t>
  </si>
  <si>
    <t>Pulsed field electrophoresis system instrument (BIO-RAD CHEF-DIII CHILLER SYS)</t>
  </si>
  <si>
    <t>Prof.Dr. Nina Gunde Cimerman, Univerza v Ljubljani, Biotehniška fakulteta, Oddelek za biologijo, Večna pot 111, 1000 Ljubljana</t>
  </si>
  <si>
    <t>Prof.Dr. Nina Gunde-Cimerman, University of Ljubljana, Biotechnical faculty, Department for Biology, Večna pot 111, 1000 Ljubljana</t>
  </si>
  <si>
    <t>Aparat za elektroforezo v pulzirajočem električnem polju omogoča visoko resolucijsko separacijo DNA fragmentov med 100 bp - do 10Mb, s spreminjajočim električnim poljem med elektrodama.</t>
  </si>
  <si>
    <t>Pulsed field electrophoresis system (PFGE) enables high resolution separation of DNA fragments between 100 bp – over 10 Mb, by alternating electrical field between electrode pairs with precise position.</t>
  </si>
  <si>
    <t>CO-RO 72/2013</t>
  </si>
  <si>
    <t>P4-0432</t>
  </si>
  <si>
    <t>NIB; Ana Rotter;  Nina Gunde-Cimerman</t>
  </si>
  <si>
    <t>Komplet rotacijskih stresalnikov</t>
  </si>
  <si>
    <t>Set rotary shakers</t>
  </si>
  <si>
    <t>Komplet treh rotacijskih stresalnikov</t>
  </si>
  <si>
    <t xml:space="preserve">Set of three rotary shakers </t>
  </si>
  <si>
    <t>CO-RO 61/2012</t>
  </si>
  <si>
    <t>Računalniška gruča</t>
  </si>
  <si>
    <t>High performance cluster computer</t>
  </si>
  <si>
    <t>Prof.Dr. Sašo Džeroski, Institut Jožef Stefan, Jamova cesta 39, 1000 Ljubljana.</t>
  </si>
  <si>
    <t>Prof.Dr. Sašo Džeroski,  Jožef Stefan Institute, Jamova cesta 39, 1000 LJubljana</t>
  </si>
  <si>
    <t>Visokozmogljiv računalnik za kompleksno analizo podatkov.</t>
  </si>
  <si>
    <t>High performance cluster computer for complex analysis of data.</t>
  </si>
  <si>
    <t>CO-RO 29/2011 (skupaj z CO-RO 60/2012 in CO-RO 77/2013)</t>
  </si>
  <si>
    <t>IJS; Sašo Džeroski</t>
  </si>
  <si>
    <t>Nadgradnja računalniške gruče II</t>
  </si>
  <si>
    <t>High performance cluster computer II</t>
  </si>
  <si>
    <t>CO-RO 60/2012 (skupaj z  CO-RO 29/2011 in CO-RO 77/2013)</t>
  </si>
  <si>
    <t>Nadgradnja računalniške gruče III</t>
  </si>
  <si>
    <t>High performance cluster computer III</t>
  </si>
  <si>
    <t>CO-RO 77/2013 (skupaj z  CO-RO 29/2011 in  CO-RO 60/2012)</t>
  </si>
  <si>
    <t>4988</t>
  </si>
  <si>
    <t>ITC (Isothermal titration calorimetry)</t>
  </si>
  <si>
    <t>Proteinska mikrokalorimetrija temelji na meritvah toplote, ki se sprosti ali porabi v interakciji med proteini in ligandi</t>
  </si>
  <si>
    <t xml:space="preserve">Protein microcalorimetry is based on measurements of heat that is released or consumed during the interaction between protein and ligand. </t>
  </si>
  <si>
    <t>CO-RO 55/2012</t>
  </si>
  <si>
    <t>IJS; Dušan Turk</t>
  </si>
  <si>
    <t>Kristalizacijska platforma - Sistemi za slikanje kristalov</t>
  </si>
  <si>
    <t>Crystalization platform - Systems for crystal imaging</t>
  </si>
  <si>
    <t>Sistem  je zmožen slikati 500 standardnih plošč s 96 luknjami na sobni temperaturi (20o) in najmanj 150 standardnih plošč s 96 luknjami pri nižji temperaturi (6-10°C). Slikanje je avtomatsko v predvidenih časovnih intervalih.</t>
  </si>
  <si>
    <t>System is capable of storing and imaging of 500 standard 96 well plates at room temperature (20o) and at least 150 standard 96 well plates at lower temperature (6-10°C). Imaging automatic in planned time intervals.</t>
  </si>
  <si>
    <t>CO-RO 78/2013</t>
  </si>
  <si>
    <t>Kristalizacijski robot</t>
  </si>
  <si>
    <t xml:space="preserve">Robot for chrystallization </t>
  </si>
  <si>
    <t>Kristalizacijski robot s sposobnostjo pipetiranja nanoliterskih  volumnov.</t>
  </si>
  <si>
    <t>Crystallization robot capable of pipetting of nano liter volumes</t>
  </si>
  <si>
    <t>CO-RO 67/2013</t>
  </si>
  <si>
    <t xml:space="preserve">Sistem za določanje kristalnih struktur makromolekul (Bruker  X8 PROTEUM) </t>
  </si>
  <si>
    <t xml:space="preserve">System for macromolekular crystal structure determination (Bruker  X8 PROTEUM) </t>
  </si>
  <si>
    <t>Sistem za določevanje struktur kristalov makromolekul je sestavljen iz rentgenskega generatorja )vir x-žarkov, detektorja, računalnikov in programske opreme, pribora za kristalizacijo.</t>
  </si>
  <si>
    <t>The “System for macromolecular crystal structure determination” is composed of x-ray generator, detector system, computers and software, accessories for crystallization.</t>
  </si>
  <si>
    <t>CO-RO 41/2011</t>
  </si>
  <si>
    <t>Detektor za določevanje mas na osnovi statičnega sipanja svetlobe z detektorjem za določevanje refraktivnega indeksa</t>
  </si>
  <si>
    <t>Static Light Scattering detector with Refractive Index Detector (RI)</t>
  </si>
  <si>
    <t>Sistem omogoča določevanje molske mase proteinov in nanodelcev in raztopini v območju 10000 Da – 1MDa.</t>
  </si>
  <si>
    <t>System is capable of determining the molecular weight of proteins and nanoparticles in solution in the range of 10000 Da – 1 Mda.</t>
  </si>
  <si>
    <t>CO-RO 82/2013</t>
  </si>
  <si>
    <t>Sistem za izolacijo rekombinantnih proteinov (AKTAexpress Single System)</t>
  </si>
  <si>
    <t>System for isolation of recombinant proteins: ÄKTAexpress Single System</t>
  </si>
  <si>
    <t>Delovna postaja AKTAexpress (GE Healthcare) je dvojni kromatografski sistem zasnovan za avtomatizirano dvostopenjsko čiščenje proteinov na afinitetnih kolonah in na kolonah za razsoljevanje in separocijo preko kolon. Zmogljivost sistema je, da lahko očisti do 8 proteinov v enem dnevu.</t>
  </si>
  <si>
    <t xml:space="preserve">Automated protein purification workstation AKTAexpress (GE Healthcare) is dual chromatographic system designed for automated two-step protein purification on affinity columns and desalting and size exclusion columns. The system capacity is purification of 8 proteins in a single day. </t>
  </si>
  <si>
    <t>CO-RO 21/2010  (skupaj z nadgradnjo CO-RO 24/2010 in CO-RO 20/2010)</t>
  </si>
  <si>
    <t>Nadgradnja sistema za izolacijo rekombinantnih proteinov(AKTAexpress Single System)</t>
  </si>
  <si>
    <t>Upgrade of  ÄKTAexpress Single System (CO-RO 021/2010)</t>
  </si>
  <si>
    <t>CO-RO 24/2010 (skupaj z nadgradnjo CO-RO 21/2010 in CO-RO 20/2010)</t>
  </si>
  <si>
    <t>Sistem HPLC(Breeze 2 AO 1525/2707/H/C/2998)</t>
  </si>
  <si>
    <t>Preparative HPLC system,</t>
  </si>
  <si>
    <t>CO-RO 20/2010 (skupaj z nadgradnjo CO-RO 21/2010 in  CO-RO 24/2010)</t>
  </si>
  <si>
    <t>AKTA GO Sistem za izolacijo rekombinantnih proteinov</t>
  </si>
  <si>
    <t>AKTA GO System for isolation of recombinant proteins</t>
  </si>
  <si>
    <t xml:space="preserve">Delovna postaja AKTA GO je dvojni kromatografski sistem zasnovan za avtomatizirano dvostopenjsko čiščenje proteinov na afinitetnih kolonah in na kolonah za razsoljevanje in separocijo preko kolon. </t>
  </si>
  <si>
    <t>AKTA GO Automated protein purification workstation is dual chromatographic system designed for automated two-step protein purification on affinity columns and desalting and size exclusion columns.</t>
  </si>
  <si>
    <t>CO-RO 142/2021</t>
  </si>
  <si>
    <t xml:space="preserve">Center odličnosti polimerni materiali in tehnologije </t>
  </si>
  <si>
    <t>Peter Krajnc</t>
  </si>
  <si>
    <t>15501</t>
  </si>
  <si>
    <t>Adsorpcijski porozimeter</t>
  </si>
  <si>
    <t>Adsorption porosimeter</t>
  </si>
  <si>
    <t>Oprema je dostopna vsem partenerjem pa enakih pravilih po PRAVILNIKU O NABAVI, EVIDENTIRANJU IN UPORABI OSNOVNIH SREDSTEV ZAVODA CENTER ODLIČNOSTI POLIMERNI MATERIALNI IN TEHNOLOGIJE (CO PoliMaT). Za prost termin se je potrebno dogovoriti s skrbnikom: peter.krajnc@um.si</t>
  </si>
  <si>
    <t>Equipment can be accessed to all partners equally acording to REGULATION OF PURCHASE, REGISTRATION AND USE OF ASSETS OF CENTRE OF EXCELLENCE POLYMER MATERIALS AND TECHNOLOGIES (CE POLIMAT). 
For free dates to be agreed with the administrator: peter.krajnc@um.si</t>
  </si>
  <si>
    <t>določevanje specifične površine</t>
  </si>
  <si>
    <t>specific surface area determination</t>
  </si>
  <si>
    <t>http://www.polimat.si/1/raziskovalno-razvojna-oprema/adsorpcijski-porozimeter.aspx</t>
  </si>
  <si>
    <t>Janez Navodnik</t>
  </si>
  <si>
    <t>13474</t>
  </si>
  <si>
    <t>Črpalno-kapilarni sklop za izdelavo pilotnih količin nano ZnO</t>
  </si>
  <si>
    <t>Capillary pilot-plant continous reactor for nano-ZnO synthesis</t>
  </si>
  <si>
    <t>Oprema je dostopna vsem partenerjem pa enakih pravilih po PRAVILNIKU O NABAVI, EVIDENTIRANJU IN UPORABI OSNOVNIH SREDSTEV ZAVODA CENTER ODLIČNOSTI POLIMERNI MATERIALNI IN TEHNOLOGIJE (CO PoliMaT). Za prost termin se je potrebno dogovoriti s skrbnikom: janez@navodnik.si</t>
  </si>
  <si>
    <t>Equipment can be accessed to all partners equally acording to REGULATION OF PURCHASE, REGISTRATION AND USE OF ASSETS OF CENTRE OF EXCELLENCE POLYMER MATERIALS AND TECHNOLOGIES (CE POLIMAT). For free dates to be agreed with the administrator: janez@navodnik.si</t>
  </si>
  <si>
    <t>pretočni reaktor za sintezo nanodelcev pri sobni temperaturi</t>
  </si>
  <si>
    <t>continous flow reactor for the synthesis of nano-particles at room temperature</t>
  </si>
  <si>
    <t>www.polimat.si</t>
  </si>
  <si>
    <t>Diferenčni dinamični kalorimeter (DSC)</t>
  </si>
  <si>
    <t>Differentian scanning calorimeter</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</si>
  <si>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</si>
  <si>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Equipment can be accessed to all partners equally acording to REGULATION OF PURCHASE, REGISTRATION AND USE OF ASSETS OF CENTRE OF EXCELLENCE POLYMER MATERIALS AND TECHNOLOGIES (CE POLIMAT). For free dates to be agreed with the administrator: polona.prosen@ki.si</t>
  </si>
  <si>
    <t>določanje termični lastnosti materialov</t>
  </si>
  <si>
    <t>thermal properties determination of materials</t>
  </si>
  <si>
    <t>http://www.polimat.si/1/raziskovalno-razvojna-oprema/diferencni-dinamicni-kalorimeter.aspx</t>
  </si>
  <si>
    <t>Luka Cmok</t>
  </si>
  <si>
    <t>34377</t>
  </si>
  <si>
    <t>Dopolnilni elementi za razširitev titan-safirnega laserskega sistema</t>
  </si>
  <si>
    <t>Additional units for titan-sapphire pulsed laser system</t>
  </si>
  <si>
    <t>Oprema je dostopna vsem partenerjem pa enakih pravilih po PRAVILNIKU O NABAVI, EVIDENTIRANJU IN UPORABI OSNOVNIH SREDSTEV ZAVODA CENTER ODLIČNOSTI POLIMERNI MATERIALNI IN TEHNOLOGIJE (CO PoliMaT) Za prost termin se je potrebno dogovoriti s skrbnikom: irena.drevensek@ijs.si</t>
  </si>
  <si>
    <t>Equipment can be accessed to all partners equally acording to REGULATION OF PURCHASE, REGISTRATION AND USE OF ASSETS OF CENTRE OF EXCELLENCE POLYMER MATERIALS AND TECHNOLOGIES (CE POLIMAT). For free dates to be agreed with the administrator: irena.drevensek@ijs.si</t>
  </si>
  <si>
    <t>http://www.polimat.si/1/raziskovalno-razvojna-oprema/dopolnilni-elementi-za-razsiritev-titan-safirnega-.aspx</t>
  </si>
  <si>
    <t>Jožefa Zabret</t>
  </si>
  <si>
    <t>24723</t>
  </si>
  <si>
    <t>DSC merilna celica</t>
  </si>
  <si>
    <t>DSC measuring cell</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</si>
  <si>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</si>
  <si>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Equipment can be accessed to all partners equally acording to REGULATION OF PURCHASE, REGISTRATION AND USE OF ASSETS OF CENTRE OF EXCELLENCE POLYMER MATERIALS AND TECHNOLOGIES (CE POLIMAT). For free dates to be agreed with the administrator: jozi.zabret@helios.si</t>
  </si>
  <si>
    <t>določanje termičnih lastnosti materialov</t>
  </si>
  <si>
    <t>http://www.polimat.si/1/raziskovalno-razvojna-oprema/dsc-merilna-celica.aspx</t>
  </si>
  <si>
    <t>Maja Ponikvar-Svet</t>
  </si>
  <si>
    <t>18457</t>
  </si>
  <si>
    <t>Elementni analizator C,N,H,S,O</t>
  </si>
  <si>
    <t>C,H,N,S,O elemental analysis</t>
  </si>
  <si>
    <t>Oprema je dostopna vsem partenerjem pa enakih pravilih po PRAVILNIKU O NABAVI, EVIDENTIRANJU IN UPORABI OSNOVNIH SREDSTEV ZAVODA CENTER ODLIČNOSTI POLIMERNI MATERIALNI IN TEHNOLOGIJE (CO PoliMaT) Za prost termin se je potrebno dogovoriti s skrbnikom: maja.ponikvar-svet@ijs.si</t>
  </si>
  <si>
    <t>Equipment can be accessed to all partners equally acording to REGULATION OF PURCHASE, REGISTRATION AND USE OF ASSETS OF CENTRE OF EXCELLENCE POLYMER MATERIALS AND TECHNOLOGIES (CE POLIMAT). For free dates to be agreed with the administrator: maja.ponikvar-svet@ijs.si</t>
  </si>
  <si>
    <t>določanje elementne sestave organskih in anorganskih vzorcev</t>
  </si>
  <si>
    <t>elemental composition determination of organic and inorganic samples</t>
  </si>
  <si>
    <t>http://www.polimat.si/1/raziskovalno-razvojna-oprema/elementni-analizator.aspx</t>
  </si>
  <si>
    <t>Jelka Svetek</t>
  </si>
  <si>
    <t>GPC/SEC instrument</t>
  </si>
  <si>
    <t>HPLC for GPC/SEC analyses</t>
  </si>
  <si>
    <t>Oprema je dostopna vsem partenerjem pa enakih pravilih po PRAVILNIKU O NABAVI, EVIDENTIRANJU IN UPORABI OSNOVNIH SREDSTEV ZAVODA CENTER ODLIČNOSTI POLIMERNI MATERIALNI IN TEHNOLOGIJE (CO PoliMaT) Za prost termin se je potrebno dogovoriti s skrbnikom: jelka.svetek@sandoz.com</t>
  </si>
  <si>
    <t>Equipment can be accessed to all partners equally acording to REGULATION OF PURCHASE, REGISTRATION AND USE OF ASSETS OF CENTRE OF EXCELLENCE POLYMER MATERIALS AND TECHNOLOGIES (CE POLIMAT). For free dates to be agreed with the administrator: jelka.svetek@sandoz.com</t>
  </si>
  <si>
    <t>določevanje relativne molekulska mase vzorcev</t>
  </si>
  <si>
    <t>determination of relative average molar mass in polymer samples by liquid chromatography</t>
  </si>
  <si>
    <t>http://www.polimat.si/1/raziskovalno-razvojna-oprema/gpc-sec-instrument.aspx</t>
  </si>
  <si>
    <t>Miha Kavšek</t>
  </si>
  <si>
    <t>33479</t>
  </si>
  <si>
    <t>Laboratorijski mešalni reaktor</t>
  </si>
  <si>
    <t>Laboratory mixer reactor</t>
  </si>
  <si>
    <t>Oprema je dostopna vsem partenerjem pa enakih pravilih po PRAVILNIKU O NABAVI, EVIDENTIRANJU IN UPORABI OSNOVNIH SREDSTEV ZAVODA CENTER ODLIČNOSTI POLIMERNI MATERIALNI IN TEHNOLOGIJE (CO PoliMaT). Za prost termin se je potrebno dogovoriti s skrbnikom: miha.kavsek@melamin.si</t>
  </si>
  <si>
    <t>Equipment can be accessed to all partners equally acording to REGULATION OF PURCHASE, REGISTRATION AND USE OF ASSETS OF CENTRE OF EXCELLENCE POLYMER MATERIALS AND TECHNOLOGIES (CE POLIMAT). For free dates to be agreed with the administrator: miha.kavsek@melamin.si</t>
  </si>
  <si>
    <t>rekator za sintezo vodnih disperzij s kontrolo temperature</t>
  </si>
  <si>
    <t>temperature controlled reaction vessel for the synthesis of water dispersions</t>
  </si>
  <si>
    <t>http://www.polimat.si/1/raziskovalno-razvojna-oprema/laboratorijski-mesalni-reaktor.aspx</t>
  </si>
  <si>
    <t>Miroslav Huskić</t>
  </si>
  <si>
    <t>Laboratorijski mini ekstruder</t>
  </si>
  <si>
    <t>Laboratory mini extruder</t>
  </si>
  <si>
    <t>Oprema je dostopna vsem partenerjem pa enakih pravilih po PRAVILNIKU O NABAVI, EVIDENTIRANJU IN UPORABI OSNOVNIH SREDSTEV ZAVODA CENTER ODLIČNOSTI POLIMERNI MATERIALNI IN TEHNOLOGIJE (CO PoliMaT). Za prost termin se je potrebno dogovoriti s skrbnikom: miro.huskic@ki.si</t>
  </si>
  <si>
    <t>Equipment can be accessed to all partners equally acording to REGULATION OF PURCHASE, REGISTRATION AND USE OF ASSETS OF CENTRE OF EXCELLENCE POLYMER MATERIALS AND TECHNOLOGIES (CE POLIMAT). For free dates to be agreed with the administrator: miro.huskic@ki.si</t>
  </si>
  <si>
    <t>priprava vzorcev na laboratorijskem nivoju za testiranja lastnosti kompozitnih materialov</t>
  </si>
  <si>
    <t>preparation of samples on laboratory scale for determination of properties for composite materials</t>
  </si>
  <si>
    <t>http://www.polimat.si/1/raziskovalno-razvojna-oprema/laboratorijski-mini-ekstruder.aspx</t>
  </si>
  <si>
    <t>Laboratorijski razpršilni sušilnik</t>
  </si>
  <si>
    <t>Laboratory spray-dryer</t>
  </si>
  <si>
    <t>pridobivanje trdnih delcev iz raztopin ali suspenzij z razpršilnim sušenjem</t>
  </si>
  <si>
    <t>extraction of solid particles from solutions or suspentions by spray-drying</t>
  </si>
  <si>
    <t>http://www.polimat.si/1/raziskovalno-razvojna-oprema/laboratorijski-razprsilni-susilnik.aspx</t>
  </si>
  <si>
    <t>Milena Težak</t>
  </si>
  <si>
    <t>Laboratorijski strižni mešalnik</t>
  </si>
  <si>
    <t>Laboratory shear-mixer for powders</t>
  </si>
  <si>
    <t>Oprema je dostopna vsem partenerjem pa enakih pravilih po PRAVILNIKU O NABAVI, EVIDENTIRANJU IN UPORABI OSNOVNIH SREDSTEV ZAVODA CENTER ODLIČNOSTI POLIMERNI MATERIALNI IN TEHNOLOGIJE (CO PoliMaT). Za prost termin se je potrebno dogovoriti s skrbnikom: mtezak@kolpa.si</t>
  </si>
  <si>
    <t>Equipment can be accessed to all partners equally acording to REGULATION OF PURCHASE, REGISTRATION AND USE OF ASSETS OF CENTRE OF EXCELLENCE POLYMER MATERIALS AND TECHNOLOGIES (CE POLIMAT). For free dates to be agreed with the administrator: mtezak@kolpa.si</t>
  </si>
  <si>
    <t>homogenizacija prahov pod kontroliranimi pogoji</t>
  </si>
  <si>
    <t>homogenization of powders under controlled conditions</t>
  </si>
  <si>
    <t>http://www.polimat.si/1/raziskovalno-razvojna-oprema/laboratorijski-strizni-mesalnik-za-prahove.aspx</t>
  </si>
  <si>
    <t>liofilizator</t>
  </si>
  <si>
    <t>Freeze-dryer</t>
  </si>
  <si>
    <t>sušenje temperaturno občutljivih vzorcev od težko-hlapnih topil</t>
  </si>
  <si>
    <t>drying of temperature-sensitive samples of low-volatile solvents</t>
  </si>
  <si>
    <t>http://www.polimat.si/1/raziskovalno-razvojna-oprema/liofilizator.aspx</t>
  </si>
  <si>
    <t>12318</t>
  </si>
  <si>
    <t xml:space="preserve">Maldi TOF/TOF </t>
  </si>
  <si>
    <t>MALDI TOF/TOF</t>
  </si>
  <si>
    <t>Oprema je dostopna vsem partenerjem pa enakih pravilih po PRAVILNIKU O NABAVI, EVIDENTIRANJU IN UPORABI OSNOVNIH SREDSTEV ZAVODA CENTER ODLIČNOSTI POLIMERNI MATERIALNI IN TEHNOLOGIJE (CO PoliMaT). Za prost termin se je potrebno dogovoriti s skrbnikom: ema.zagar@ki.si</t>
  </si>
  <si>
    <t>Equipment can be accessed to all partners equally acording to REGULATION OF PURCHASE, REGISTRATION AND USE OF ASSETS OF CENTRE OF EXCELLENCE POLYMER MATERIALS AND TECHNOLOGIES (CE POLIMAT). For free dates to be agreed with the administrator: ema.zagar@ki.si</t>
  </si>
  <si>
    <t>določevanje absolutnih molskih mas polimerov</t>
  </si>
  <si>
    <t>molecular mass of polymers determination</t>
  </si>
  <si>
    <t>http://www.polimat.si/1/raziskovalno-razvojna-oprema/maldi-tof-tof.aspx</t>
  </si>
  <si>
    <t>Aleš Hančič</t>
  </si>
  <si>
    <t>25369</t>
  </si>
  <si>
    <t>Nadgradnja brizgalnega stroja</t>
  </si>
  <si>
    <t>Upgrade of the injection moulding machine</t>
  </si>
  <si>
    <t>Oprema je dostopna vsem partenerjem pa enakih pravilih po PRAVILNIKU O NABAVI, EVIDENTIRANJU IN UPORABI OSNOVNIH SREDSTEV ZAVODA CENTER ODLIČNOSTI POLIMERNI MATERIALNI IN TEHNOLOGIJE (CO PoliMaT). Za prost termin se je potrebno dogovoriti s skrbnikom: ales.hancic@tecos.si</t>
  </si>
  <si>
    <t>Equipment can be accessed to all partners equally acording to REGULATION OF PURCHASE, REGISTRATION AND USE OF ASSETS OF CENTRE OF EXCELLENCE POLYMER MATERIALS AND TECHNOLOGIES (CE POLIMAT). For free dates to be agreed with the administrator: ales.hancic@tecos.si</t>
  </si>
  <si>
    <t>izdelava vzorcev in testiranje materialov in orodij za brizganje duro- in termoplastov</t>
  </si>
  <si>
    <t>sample s manufacturing and material or tools testings in duro- and thermoplast malding</t>
  </si>
  <si>
    <t>http://www.polimat.si/1/raziskovalno-razvojna-oprema/nadgradnja-brizgalnega-stroja-za-brizganje-termo.aspx</t>
  </si>
  <si>
    <t>Nadgradnja mikroskopa AFM-XE 100</t>
  </si>
  <si>
    <t>Auxiliaries and accessories for AFM microscopy</t>
  </si>
  <si>
    <t>Oprema je dostopna vsem partenerjem pa enakih pravilih po PRAVILNIKU O NABAVI, EVIDENTIRANJU IN UPORABI OSNOVNIH SREDSTEV ZAVODA CENTER ODLIČNOSTI POLIMERNI MATERIALNI IN TEHNOLOGIJE (CO PoliMaT). Za prost termin se je potrebno dogovoriti s skrbnikom: jozi.zabret@helios.si</t>
  </si>
  <si>
    <t>mikroskop na atomsko silo</t>
  </si>
  <si>
    <t>atomic force microscopy</t>
  </si>
  <si>
    <t>http://www.polimat.si/1/raziskovalno-razvojna-oprema/nadgradnja-mikroskopa-afm-xe-100.aspx</t>
  </si>
  <si>
    <t>Silvo Hribernik</t>
  </si>
  <si>
    <t>27558</t>
  </si>
  <si>
    <t>Nadgradnja SWAX 3-sistema v S3- MICROpix sistem</t>
  </si>
  <si>
    <t>Upgrade of HECUS System 3 to S3 MICROpix</t>
  </si>
  <si>
    <t>Oprema je dostopna vsem partenerjem pa enakih pravilih po PRAVILNIKU O NABAVI, EVIDENTIRANJU IN UPORABI OSNOVNIH SREDSTEV ZAVODA CENTER ODLIČNOSTI POLIMERNI MATERIALNI IN TEHNOLOGIJE (CO PoliMaT). Za prost termin se je potrebno dogovoriti s skrbnikom: silvo.hribernik@um.si</t>
  </si>
  <si>
    <t>Equipment can be accessed to all partners equally acording to REGULATION OF PURCHASE, REGISTRATION AND USE OF ASSETS OF CENTRE OF EXCELLENCE POLYMER MATERIALS AND TECHNOLOGIES (CE POLIMAT). For free dates to be agreed with the administrator: silvo.hribernik@um.si</t>
  </si>
  <si>
    <t>nadgradnja modularnega rentgenskega sistema za analizo trdnih snovi, makromolekularnih raztopin in tankih filmov</t>
  </si>
  <si>
    <t>Modular X-ray system upgrade for the analysis of solids, macromolecular solutions and thin films</t>
  </si>
  <si>
    <t>http://www.polimat.si/1/raziskovalno-razvojna-oprema/nadgradnja-swax-3-sistema-v-s3-micropix-sistem.aspx</t>
  </si>
  <si>
    <t>Alenka Kante</t>
  </si>
  <si>
    <t>33574</t>
  </si>
  <si>
    <t>Naprava za določ. odprtega časa in hitrosti lepljenja</t>
  </si>
  <si>
    <t>Open-time determination and adhesion speed determination equipment</t>
  </si>
  <si>
    <t>Oprema je dostopna vsem partenerjem pa enakih pravilih po PRAVILNIKU O NABAVI, EVIDENTIRANJU IN UPORABI OSNOVNIH SREDSTEV ZAVODA CENTER ODLIČNOSTI POLIMERNI MATERIALNI IN TEHNOLOGIJE (CO PoliMaT). Za prost termin se je potrebno dogovoriti s skrbnikom: alenka.kante@mitol.si</t>
  </si>
  <si>
    <t>Equipment can be accessed to all partners equally acording to REGULATION OF PURCHASE, REGISTRATION AND USE OF ASSETS OF CENTRE OF EXCELLENCE POLYMER MATERIALS AND TECHNOLOGIES (CE POLIMAT). For free dates to be agreed with the administrator: alenka.kante@mitol.si</t>
  </si>
  <si>
    <t>določevanje odprtega časa in hitrosti lepljenja</t>
  </si>
  <si>
    <t>open time and adhesion speed determination</t>
  </si>
  <si>
    <t>Alojz Anžlovar</t>
  </si>
  <si>
    <t>8675</t>
  </si>
  <si>
    <t>Naprava za napraševanje z zlatom in ogljikom</t>
  </si>
  <si>
    <t>Sputtering device for coating with gold and carbon</t>
  </si>
  <si>
    <t>Oprema je dostopna vsem partenerjem pa enakih pravilih po PRAVILNIKU O NABAVI, EVIDENTIRANJU IN UPORABI OSNOVNIH SREDSTEV ZAVODA CENTER ODLIČNOSTI POLIMERNI MATERIALNI IN TEHNOLOGIJE (CO PoliMaT). Za prost termin se je potrebno dogovoriti s skrbnikom: alojz.anzlovar@ki.si</t>
  </si>
  <si>
    <t>Equipment can be accessed to all partners equally acording to REGULATION OF PURCHASE, REGISTRATION AND USE OF ASSETS OF CENTRE OF EXCELLENCE POLYMER MATERIALS AND TECHNOLOGIES (CE POLIMAT). For free dates to be agreed with the administrator: alojz.anzlovar@ki.si</t>
  </si>
  <si>
    <t>predpriprava vzorcev za SEM in TEM analize</t>
  </si>
  <si>
    <t>sample preparation for SEM and TEM analysis</t>
  </si>
  <si>
    <t>http://www.polimat.si/1/raziskovalno-razvojna-oprema/naprava-za-naprasevanje-z-zlatom-in-ogljikom.aspx</t>
  </si>
  <si>
    <t>Manja Kurečič</t>
  </si>
  <si>
    <t>24332</t>
  </si>
  <si>
    <t>Pilotna elektro-predilnica</t>
  </si>
  <si>
    <t>Pilot-scale electrospinning device</t>
  </si>
  <si>
    <t>Oprema je dostopna vsem partenerjem pa enakih pravilih po PRAVILNIKU O NABAVI, EVIDENTIRANJU IN UPORABI OSNOVNIH SREDSTEV ZAVODA CENTER ODLIČNOSTI POLIMERNI MATERIALNI IN TEHNOLOGIJE (CO PoliMaT). Za prost termin se je potrebno dogovoriti s skrbnikom: manja.kurecic@um.si</t>
  </si>
  <si>
    <t>Equipment can be accessed to all partners equally acording to REGULATION OF PURCHASE, REGISTRATION AND USE OF ASSETS OF CENTRE OF EXCELLENCE POLYMER MATERIALS AND TECHNOLOGIES (CE POLIMAT). For free dates to be agreed with the administrator: manja.kurecic@um.si</t>
  </si>
  <si>
    <t>elektropredenje nano-vlaken</t>
  </si>
  <si>
    <t>electrospinning of nano-fibers</t>
  </si>
  <si>
    <t>http://www.polimat.si/1/raziskovalno-razvojna-oprema/pilotna-elektro-predilnica.aspx</t>
  </si>
  <si>
    <t>Nataša Čuk</t>
  </si>
  <si>
    <t>Pilotni ultrazvočni sonifikator</t>
  </si>
  <si>
    <t>Pilot plant ultrasound processor</t>
  </si>
  <si>
    <t>Oprema je dostopna vsem partenerjem pa enakih pravilih po PRAVILNIKU O NABAVI, EVIDENTIRANJU IN UPORABI OSNOVNIH SREDSTEV ZAVODA CENTER ODLIČNOSTI POLIMERNI MATERIALNI IN TEHNOLOGIJE (CO PoliMaT). Za prost termin se je potrebno dogovoriti s skrbnikom: natasa.cuk@GGP.si</t>
  </si>
  <si>
    <t>Equipment can be accessed to all partners equally acording to REGULATION OF PURCHASE, REGISTRATION AND USE OF ASSETS OF CENTRE OF EXCELLENCE POLYMER MATERIALS AND TECHNOLOGIES (CE POLIMAT). For free dates to be agreed with the administrator: natasa.cuk@ggp.si</t>
  </si>
  <si>
    <t>ultrazvočna razgradnja biomase pri pridelavi biodizla</t>
  </si>
  <si>
    <t>ultrasound assisted biomass decomposition for the production of biodiesel</t>
  </si>
  <si>
    <t>http://www.polimat.si/1/raziskovalno-razvojna-oprema/pilotni-ultrazvocni-sonifikator.aspx</t>
  </si>
  <si>
    <t>Plinski masni spektrometer</t>
  </si>
  <si>
    <t>Gas mass spectrometer for TGA coupling</t>
  </si>
  <si>
    <t>Oprema je dostopna vsem partenerjem pa enakih pravilih po PRAVILNIKU O NABAVI, EVIDENTIRANJU IN UPORABI OSNOVNIH SREDSTEV ZAVODA CENTER ODLIČNOSTI POLIMERNI MATERIALNI IN TEHNOLOGIJE (CO PoliMaT). Za prost termin se je potrebno dogovoriti s skrbnikom: polona.prosen@ki.si</t>
  </si>
  <si>
    <t>masni spektrometer vezan na TGA za določevanje sestave razpadnih plinskih produktov</t>
  </si>
  <si>
    <t>mass spectrometer coupled with TGA for composition determination of decomposed gas products</t>
  </si>
  <si>
    <t>Pretočni mlin</t>
  </si>
  <si>
    <t>Continous nano-mill</t>
  </si>
  <si>
    <t>mlin za deaglomeracijo manodelcev v disperzijah</t>
  </si>
  <si>
    <t>mill for dispersing nanoparticles in dispersions</t>
  </si>
  <si>
    <t>Blaž Likozar</t>
  </si>
  <si>
    <t>Reakcijski kalorimeter</t>
  </si>
  <si>
    <t>Reaction calorimeter High pressure laboratory reactor with in situ FTIR and FBRM probes</t>
  </si>
  <si>
    <t>Oprema je dostopna vsem partenerjem pa enakih pravilih po PRAVILNIKU O NABAVI, EVIDENTIRANJU IN UPORABI OSNOVNIH SREDSTEV ZAVODA CENTER ODLIČNOSTI POLIMERNI MATERIALNI IN TEHNOLOGIJE (CO PoliMaT). Za prost termin se je potrebno dogovoriti s skrbnikom: blaz.likozar@ki.si</t>
  </si>
  <si>
    <t>Equipment can be accessed to all partners equally acording to REGULATION OF PURCHASE, REGISTRATION AND USE OF ASSETS OF CENTRE OF EXCELLENCE POLYMER MATERIALS AND TECHNOLOGIES (CE POLIMAT). For free dates to be agreed with the administrator: blaz.likozar@ki.si</t>
  </si>
  <si>
    <t xml:space="preserve">reaktor za kontrolirano sintezo z možnostjo spremljanja kemijskih pretvorb in kristalizacije </t>
  </si>
  <si>
    <t>http://www.polimat.si/1/raziskovalno-razvojna-oprema/reakcijski-kalorimeter-s-ftir-instrumentom-s-potop.aspx</t>
  </si>
  <si>
    <t>Respirometer za analizo biorazgradljivosti</t>
  </si>
  <si>
    <t>Respirometric analyser for polymer biodegradation measurments</t>
  </si>
  <si>
    <t>Oprema je dostopna vsem partenerjem pa enakih pravilih po PRAVILNIKU O NABAVI, EVIDENTIRANJU IN UPORABI OSNOVNIH SREDSTEV ZAVODA CENTER ODLIČNOSTI POLIMERNI MATERIALNI IN TEHNOLOGIJE (CO PoliMaT). Za prost termin se je potrebno dogovoriti s skrbnikom: miroslav.huskic@polimat.si</t>
  </si>
  <si>
    <t>Equipment can be accessed to all partners equally acording to REGULATION OF PURCHASE, REGISTRATION AND USE OF ASSETS OF CENTRE OF EXCELLENCE POLYMER MATERIALS AND TECHNOLOGIES (CE POLIMAT). For free dates to be agreed with the administrator: miroslav.huskic@polimat.si</t>
  </si>
  <si>
    <t>merjenje končne stopnje aerobne biorazgradljivosti polimernih materialov</t>
  </si>
  <si>
    <t>total aerobic biodegradability of plastic materials measuring</t>
  </si>
  <si>
    <t>http://www.polimat.si/1/raziskovalno-razvojna-oprema/respirometer-za-analizo-biorazgradljivosti.aspx</t>
  </si>
  <si>
    <t>Separacijski sklop pretočnega reaktorja za izdelavo pilotnih količin nano ZnO</t>
  </si>
  <si>
    <t>Separation set for continous reactor for nano-ZnO production</t>
  </si>
  <si>
    <t>oprema za separacijo pilotnih količin nanodelcev ZnO</t>
  </si>
  <si>
    <t>separation equipment for pilot quantities of ZnO nanoparticles</t>
  </si>
  <si>
    <t>Sistem za merjenje velikosti delcev</t>
  </si>
  <si>
    <t>Zeta-sizer and particle size determination equipment</t>
  </si>
  <si>
    <t>meritve velikosti delcev v disperzijah in koloidih</t>
  </si>
  <si>
    <t>particle size, particle size distribution and zeta potential determination in colloid water dispersions</t>
  </si>
  <si>
    <t>http://www.polimat.si/1/raziskovalno-razvojna-oprema/aparat-za-merjenje-velikosti-delcev-v-vodni-raztop.aspx</t>
  </si>
  <si>
    <t>Termogravimetrični analizator (TGA)</t>
  </si>
  <si>
    <t>Thermogravimetric analyzer</t>
  </si>
  <si>
    <t>http://www.polimat.si/1/raziskovalno-razvojna-oprema/termogravimetricni-analizator.aspx</t>
  </si>
  <si>
    <t>Peter Mišvelj</t>
  </si>
  <si>
    <t>25103</t>
  </si>
  <si>
    <t>Visokotemperaturni visokotlačni reaktor</t>
  </si>
  <si>
    <t>Laboratory high-pressure reactor</t>
  </si>
  <si>
    <t>Oprema je dostopna vsem partenerjem pa enakih pravilih po PRAVILNIKU O NABAVI, EVIDENTIRANJU IN UPORABI OSNOVNIH SREDSTEV ZAVODA CENTER ODLIČNOSTI POLIMERNI MATERIALNI IN TEHNOLOGIJE (CO PoliMaT). Za prost termin se je potrebno dogovoriti s skrbnikom: peter.misvelj@resinshelios.com</t>
  </si>
  <si>
    <t>Equipment can be accessed to all partners equally acording to REGULATION OF PURCHASE, REGISTRATION AND USE OF ASSETS OF CENTRE OF EXCELLENCE POLYMER MATERIALS AND TECHNOLOGIES (CE POLIMAT). For free dates to be agreed with the administrator: peter.misvelj@resinshelios.com</t>
  </si>
  <si>
    <t>reaktor za sintezo polimerov pri tlačnih pogojih sinteze</t>
  </si>
  <si>
    <t>pressure reactor vessel for polymer synthesis</t>
  </si>
  <si>
    <t>http://www.polimat.si/1/raziskovalno-razvojna-oprema/laboratorijski-visokotlacni-reaktor.aspx</t>
  </si>
  <si>
    <t>Center odličnosti NAMASTE, zavod za raziskave in razvoj naprednih nekovinskih materialov s tehnologijami prihodnosti</t>
  </si>
  <si>
    <t>2997-001</t>
  </si>
  <si>
    <t>24724</t>
  </si>
  <si>
    <t>TGA - Kompleten sistem za termično analizo</t>
  </si>
  <si>
    <t xml:space="preserve">Thermal Gravimetric Analysis Mass Spectrometer </t>
  </si>
  <si>
    <t>Oprema je na razpolago v dogovoru z operaterjem in skladno z rezervacijskim sistemom (glej: www. conamaste.si).  Zaračunavajo se materialni stroški in stroški operaterja.</t>
  </si>
  <si>
    <t xml:space="preserve">The equipment can be available  in the agreement with the operator through the reservation system (see www.conamaste.si).  The material and personnel costs are to be reimbursed only. </t>
  </si>
  <si>
    <t>Kombinacija podatkov termične analize in analize masne spektroskopije se uporablja pri karakterizaciji materialov.</t>
  </si>
  <si>
    <t xml:space="preserve">The combined thermal analysis (TA) - Mass spectrometry (MS) data is used to characterise materials. </t>
  </si>
  <si>
    <t>RRP2-O7</t>
  </si>
  <si>
    <t>Cena za uporabo raziskovalne opreme je skladna s priporočilom o zaračunavanju opreme.</t>
  </si>
  <si>
    <t>http://www.conamaste.si/slo/Oprema.php</t>
  </si>
  <si>
    <t>09089</t>
  </si>
  <si>
    <t>Optična pinceta</t>
  </si>
  <si>
    <t>Sistem infrardeča optična pinceta se uporablja za manipulacijo mikrometrskih struktur pod invertnim optičnim mikroskopom.</t>
  </si>
  <si>
    <t xml:space="preserve">Under invert optical microscope infrared optical tweezer system is used for manipulation of micrometer structures. </t>
  </si>
  <si>
    <t>RRP4-O1</t>
  </si>
  <si>
    <t>Sistem za dvofotonsko polimerizacijo v 3D</t>
  </si>
  <si>
    <t>3D Laser Litography System</t>
  </si>
  <si>
    <t xml:space="preserve">Namizni sistem za lasersko litografijo, ki omogoča visoke zahteve tridimenzionalnih fotonskih kristalnih struktur (ali npr. za ustvarjanje tridimenzionalnih odrov za biologijo, vezja v mikro in nanofluidiki). </t>
  </si>
  <si>
    <t>Th table-top laser lithography system, allowing for the high demands of three-dimensional photonic crystal structures (or for e.g., generating three-dimensional scaffolds for biology, micro- and nanofluidic circuitry).</t>
  </si>
  <si>
    <t>RRP4-O2</t>
  </si>
  <si>
    <t>4587</t>
  </si>
  <si>
    <t>Sistem za in situ karakterizacijo vzorcev in TEM nosilec za več vzorcev</t>
  </si>
  <si>
    <t>The system for in-situ characterization of the samples and TEM sample Holder</t>
  </si>
  <si>
    <t>Omogoča in situ AFM in električno karakterizacijo vzorcev v presevnem elektronskem mikroskopu (TEM).</t>
  </si>
  <si>
    <t>Allows in situ atomic force microscopy (AFM) and electrical characterization of the samples in the transmission electron microscope (TEM).</t>
  </si>
  <si>
    <t>RRSK-O2/1, RRSK-O2/2</t>
  </si>
  <si>
    <t>Maja Remškar</t>
  </si>
  <si>
    <t>7560</t>
  </si>
  <si>
    <t>Vrstični mikroskop v bližnjem optičnem polju</t>
  </si>
  <si>
    <t>2011, 2012</t>
  </si>
  <si>
    <t>Combined Confocal Raman Imaging and Scanning Near-field Optical Microscope System</t>
  </si>
  <si>
    <t>Trije načini delovanja znotraj istega instrumenta: SNOM, AFM in konfokalni Raman.</t>
  </si>
  <si>
    <t>Three modes combined in the same instrument: Confocal Raman Imaging, Scanning Near-field Optical Microscope and AFM system.</t>
  </si>
  <si>
    <t>RRSK-O4, RRSK-O4/2</t>
  </si>
  <si>
    <t>Visokoenergetski sunkovni pikosekundni laser</t>
  </si>
  <si>
    <t>High energy pulsed picosecond laser</t>
  </si>
  <si>
    <t>Za raziskave dinamike na področju mikrolaserjev, optičnih mikroresonatorjev in fotonskih mikroelementov na osnovi mehke snovi.</t>
  </si>
  <si>
    <t>For studying dynamics in the field of microlasers, optical microresonators and photonic microelements on the soft matter basis.</t>
  </si>
  <si>
    <t>RRP4-O10</t>
  </si>
  <si>
    <t>CENTER ODLIČNOSTI NIZKOOGLJIČNE TEHNOLOGIJE</t>
  </si>
  <si>
    <t>HR TEM mikroskop</t>
  </si>
  <si>
    <t>www.conot.si; www.ki.si; microsopy.ki.si</t>
  </si>
  <si>
    <t>Marta Svoljšak</t>
  </si>
  <si>
    <t>Demonstracijski sistem vodikovih črpalk</t>
  </si>
  <si>
    <t>Hydrogen filling station, 2x</t>
  </si>
  <si>
    <t>Oprema se nahaja na lokaciji BS Lesce. Vstop v notranjost sklopov polnilnice je možen le ob najavi skrbniku - TRKV</t>
  </si>
  <si>
    <t>During working hours of the PETROL, TRKV 1000 Ljubljana (7 am - 4 pm).</t>
  </si>
  <si>
    <t>Demonstacijaska polnilnica za vodik</t>
  </si>
  <si>
    <t>Demo Hydrogen filling station</t>
  </si>
  <si>
    <t>Oprema je bila v letu 2020 na ogled in ozaveščanje javnosti, torej je bil njen osnovni namen dosežen.</t>
  </si>
  <si>
    <t>www.conot.si; www.petrol.si</t>
  </si>
  <si>
    <t>Center odličnosti za biosenzoriko, instrumentacijo in procesno kontrolo</t>
  </si>
  <si>
    <t>Matjaž Peterka</t>
  </si>
  <si>
    <t>4PM LICENCA 120 UPORABNIKOV</t>
  </si>
  <si>
    <t>4PM licence 120 users</t>
  </si>
  <si>
    <t>na spletni strani preko spletnega obrazca</t>
  </si>
  <si>
    <t xml:space="preserve">website www.cobik.si online form, </t>
  </si>
  <si>
    <t>licenca za program za projektno vodenje</t>
  </si>
  <si>
    <t>licence for a for a project management software</t>
  </si>
  <si>
    <t>OS0001</t>
  </si>
  <si>
    <t>www.cobik.si</t>
  </si>
  <si>
    <t>CO BIK</t>
  </si>
  <si>
    <t>Aneja Tuljak</t>
  </si>
  <si>
    <t>HPLC AKTA PURIFIER 100</t>
  </si>
  <si>
    <t xml:space="preserve">AKTApurifier core systems </t>
  </si>
  <si>
    <t>AKTA je sistem za tekočinsko kromatografijo, ki je namenjena hitremu in zanesljivemu ločevanju proteinov, peptidov ter nukleinskih kislin. Primeren je za metode, ki zahtevajo pretok do 10 ml/min ter omogoča detekcijo ustrezne valovne dolžine s pomočjo filtrov</t>
  </si>
  <si>
    <t>AKTApurifier core systems are versatile, modular liquid chromatography systems for fast and reliable separations of proteins and peptides.</t>
  </si>
  <si>
    <t>OS0067</t>
  </si>
  <si>
    <t>Črevesna mikrobiota - vloga v zdravju in pri boleznih</t>
  </si>
  <si>
    <t>Razvoj bakteriofagne terapije za zdravljenje ortopedskih okužb, ki jih povzročajo bakterije odporne na antibiotike</t>
  </si>
  <si>
    <t>Cattedra</t>
  </si>
  <si>
    <t>LCMS-IT-TOF SHIMADZU</t>
  </si>
  <si>
    <t xml:space="preserve"> LCMS-IT-TOF  mass spectrometer </t>
  </si>
  <si>
    <t>LCMS-IT-TOF je tip masnega spektrometra, ki kombinira tehnologijo ionske pasti (QIT) in analizo na čas preleta ionov (TOF). Masni spektrofotometer omogoča zelo natančno masno analizo. LCMS-IT TOF zagotavlja določitev mase z visoko natančnostjo in resolucijo (10,000 pri 1000 m/z).</t>
  </si>
  <si>
    <t>The LCMS-IT-TOF is a type of mass spectrometer that combines QIT (ion trap) and TOF (time-of-flight) technologies. The mass spectrophotometer provides very accurate mass analysis. LCMS-IT TOF provides mass determination with high accuracy and resolution (10,000 at 1000 m /z).</t>
  </si>
  <si>
    <t>OS0070</t>
  </si>
  <si>
    <t>Karakterizacija fraktalnih struktur in povečevalni kriteriji njihove sinteze</t>
  </si>
  <si>
    <t>Učinkovitost bakteriofagov za zdravljenje ekstracelularnih in intracelularnih bakterijskih okužb implantatov</t>
  </si>
  <si>
    <t>Klara Gregorič</t>
  </si>
  <si>
    <t>ČITALEC MIKROTITERSKIH PLOŠČ B - Synergy™ H1</t>
  </si>
  <si>
    <t xml:space="preserve">flexible monochromator-based multi-mode microplate reader </t>
  </si>
  <si>
    <t>Synergy™ H1 multidetekcijski čitalec mikrotitrskih plošč omogoča merjenje absorbance, fluorescence ter luminiscence. 
Omogoča inkubacijo do 45°C in stresanje. Take 3 plošča omogoča merjenje absorbance 16 vzorcev volumna 2µl 
ali za merjenje absorbance v kivetah.</t>
  </si>
  <si>
    <t>Synergy™ H1 is a flexible monochromator-based multi-mode microplate reader that can be turned into a high-performance patented Hybrid system with the addition of a filter-based optical module. The monochromator optics uses a third generation quadruple grating design that allows working at any excitation or emission wavelength with a 1 nm step. This system supports top and bottom fluorescence intensity, UV-visible absorbance and high performance luminescence detection. It is the ideal system for all the standard microplate applications found in life science research laboratories.</t>
  </si>
  <si>
    <t>OS0072</t>
  </si>
  <si>
    <t>SPEKTROFLUORIMETER TECAN</t>
  </si>
  <si>
    <t xml:space="preserve"> A microplate spectrophotometer is used to make UV-visible absorbance measurements for monitoring and measuring events in microplate-based assays.</t>
  </si>
  <si>
    <t>Spektrofluorimeter se uporablja za meritve absorbance za spremljanje in merjenje dogodkov v testih, ki se izvajajo na mikrotitrski plošči.</t>
  </si>
  <si>
    <t>OS0114</t>
  </si>
  <si>
    <t>Center odličnosti VESOLJE-SI</t>
  </si>
  <si>
    <t>\</t>
  </si>
  <si>
    <t>Žiga Kokalj</t>
  </si>
  <si>
    <t>25640</t>
  </si>
  <si>
    <t>STK professional Edition</t>
  </si>
  <si>
    <t>Rezultati testov in analiz dostopni preko spletnih storitev. Pisno naročilo se opravi po elektronski pošti na info@space.si.</t>
  </si>
  <si>
    <t>Tests and analysis results available through web services. Order shall be made by e-mail to info@space.si.</t>
  </si>
  <si>
    <t>Programsko okolje za načrtovanje and analizo satelitskih misij</t>
  </si>
  <si>
    <t>Programming environment for design and analyses of satellite missions</t>
  </si>
  <si>
    <t>0003</t>
  </si>
  <si>
    <t>www.space.si</t>
  </si>
  <si>
    <t>št. 19</t>
  </si>
  <si>
    <t>Martin Lamut</t>
  </si>
  <si>
    <t>25497</t>
  </si>
  <si>
    <t>Nanoindenter</t>
  </si>
  <si>
    <t>Direkten dostop izkušenemu operaterju. Pisna rezervacija se opravi po elektronski pošti na info@space.si.</t>
  </si>
  <si>
    <t>Direct access by trained operator. Written reservation shall be made by e-mail to info@space.si.</t>
  </si>
  <si>
    <t>1.Določevanje Young-ovega modula in trdote od globine nekaj nm naprej. 2. Merjenje  Young-ovega modula in trdote v skladu z ISO 14577. 3. Dinamična karakterizacija snovnih lastnosti kontinuirno po globini vzorca. 4. Skeniranje vzorca s premikajočim nosilcem vzorca, za 3D topografske analize (hrapavost). 5.  Analiza razenja in obrabe. 6. Določevanje koeficienta trenja</t>
  </si>
  <si>
    <t>1. Basic hardness and Young‘s modulus characterization at specific depth from few nm onwards. 2. Measuring Young‘s modulus and hardness in compliance with ISO 14577. 3. Dynamic characterization through continuous determination of stiffness as a function of depth. 4. Scanning uses a stage to traverse the sample under the tip while the tip is engaged to generate an image or surface roughness. 5. Quantitative scratch and wear testing. 6. Coefficient of friction determination</t>
  </si>
  <si>
    <t>0004</t>
  </si>
  <si>
    <t>št. 3</t>
  </si>
  <si>
    <t>28468</t>
  </si>
  <si>
    <t>Telemetrijski ENCODER</t>
  </si>
  <si>
    <t>Telemetry ENCODER</t>
  </si>
  <si>
    <t>Dostopno samo preko VESOLJE-SI operaterja. Pisna rezervacija se opravi po elektronski pošti na info@space.si.</t>
  </si>
  <si>
    <t>Acces only through SPACE-SI operator. Written reservation shall be made by e-mail to info@space.si.</t>
  </si>
  <si>
    <t>Prenosni merilni sistem PCM - encoder-decoder je sistem za sinhronizirano spremljanje signalov preko AD karte, PCM sprejemnika in videa ter za sprejem, obdelavo in analizo signalov pri telemetrijskem prenosu.</t>
  </si>
  <si>
    <t>Portable measuring system PCM - encoder-decoder is a system for  synchronized  signals monitoring via AD cards, PCM receiver and video, and for the reception, processing and analysis of signals in the transmission of telemetry.</t>
  </si>
  <si>
    <t>0005</t>
  </si>
  <si>
    <t>št. 13</t>
  </si>
  <si>
    <t>14301</t>
  </si>
  <si>
    <t>Inkjet printer za vzorčenje nanostruktur materialov</t>
  </si>
  <si>
    <t xml:space="preserve">Ink-jet printer for patterning of nanostructured materials </t>
  </si>
  <si>
    <t xml:space="preserve">Ink-jet tiskalnik omogoča neposredno vzorčenje 2D (nano) struktur iz polimernih solov alik koloidnih disperzij (črnila) brez kritičnega koraka odstranjevanja materiala, kar je značilno za litografske tehnike. Natančnost nanosa določa velikosti kapljic, ki pa je odvisna od lastnosti tekočine in od parametrov tiskalnika. Debelina nanosa je običajno od nekaj do nekaj deset nm.   </t>
  </si>
  <si>
    <t>Ink-jet printer allows direct patterning of 2D (nano) structures from polymeric sols or colloidal dispersions (inks) without the critical step of material removal as typical for lithographic techniques. The precision of deposition depends on the drop size which is controlled both by the properties of the fluid as well as by the prinitng parameters. The thickness of a deposit typically ranges from a few nm to a few 10 nm.</t>
  </si>
  <si>
    <t>št. 22</t>
  </si>
  <si>
    <t>Peter Cvahte</t>
  </si>
  <si>
    <t>20140</t>
  </si>
  <si>
    <t>Pilotna naprava za vertikalno litje specialnih zlitin</t>
  </si>
  <si>
    <t>A pilot device for the vertical casting of special alloys</t>
  </si>
  <si>
    <t>Naprava služi testiranju nove tehnologije elektromagnetnega litja AL zlitin (skupin 7xxx,5xxx,2xxx), ki omogoča litje drogov z manjšimi zrni v mikrostrukturi, boljšo homogenost in praktično odpravi mikrosegregacije. S tem so avtomatično izboljšane mehanske lastnosti zlitine, hkrati pa zaradi zmanjšanja potrebnega homogenizacihjskega žarjenja (manj žarjenj, krajši časi) dobimo tudo do 20% izboljšano produktivnost proizvodnje, kot tudi do 15% prihranka pri porabi energije.</t>
  </si>
  <si>
    <t>The device is used for testing new technology of electromagnetic  casting of aluminium alloys (groups 7xxx, 5xxx, 2xxx), which allows casting rods with smaller grains in the microstructure, better homogeneity and practicaly eliminates the microsegregation. With this the mechanical properties of the alloy are automatically improved. Dew to the minimization of the required homogenisation annealing (less annealing, shorter times) the production productivity is increased by 20 % and the 15 % of energy is saved.</t>
  </si>
  <si>
    <t>0015</t>
  </si>
  <si>
    <t>št. 23</t>
  </si>
  <si>
    <t>Hubert Fröhlich</t>
  </si>
  <si>
    <t>Zemeljska postaja</t>
  </si>
  <si>
    <t>Ground station</t>
  </si>
  <si>
    <t>Zemeljska postaja je bila postavljena za komunikacije s širokim spektrom akademskih in komercialnih satelitov. Omogoča prenos podatkov daljinskega zaznavanja s satelitov ter pošiljanje ukazov in kontrol satelitu.</t>
  </si>
  <si>
    <t>Ground control station system  for communication with a wide array of academic and commercial satellites was installed. It enables the satellite communications, command, control and reception of satellite data.</t>
  </si>
  <si>
    <t>0017</t>
  </si>
  <si>
    <t>št. 1</t>
  </si>
  <si>
    <t>Goran Kugler</t>
  </si>
  <si>
    <t>19623</t>
  </si>
  <si>
    <t>A system for virtual modeling and optimi</t>
  </si>
  <si>
    <t>A system for virtual modeling and optimisation of micro/nano satellite technologies</t>
  </si>
  <si>
    <t>Programska oprema sistema za virtualno modeliranje in optimiranje mikro in nanosatelitskih tehnologij združuje numerične analize trdnih snovi in tekočin z naprednimi optimizacijskimi algoritmi, ki zajemajo gradientne, deterministične in hevristične metode.</t>
  </si>
  <si>
    <t>Software system for virtual modelling and optimisation of micro and nanosatellite technologies is capable of combining numerical analyses of solids and fluids with advanced optimisation algorithms covering gradient based, deterministic and heuristic methods.</t>
  </si>
  <si>
    <t>0059</t>
  </si>
  <si>
    <t>št. 5</t>
  </si>
  <si>
    <t>Termalna vakuumska komora</t>
  </si>
  <si>
    <t>Thermal vacuum chamber</t>
  </si>
  <si>
    <t>Termalno vakuumska komora predstavlja glavno komponento zemeljske karakterizacije zmogljivosti aktuatorjev za visoko natančno manevriranje v zaprti zanki. Glavne lastnosti so: delovna površina: 2r=0,85m, l=1m; zahtevan vakuum: 10-5 mbar; Temperaturno obmocje delovanja: -80°C to +200°C; kontrola: avtomaticna, možnost daljinskega nadzora.</t>
  </si>
  <si>
    <t>Thermal vacuum chamber is the main component of the ground characterization capabilities for the actuators for high precision maneuvering in a closed loop. The main features are: working surface: 2r = 0.85 m, l = 1m; required vacuum: 10-5 mbar; Operating temperature range: -80 ° C to +200 ° C; Control: automatic and remote control option.</t>
  </si>
  <si>
    <t>0062</t>
  </si>
  <si>
    <t>št. 7</t>
  </si>
  <si>
    <t>Matevž Bošnak</t>
  </si>
  <si>
    <t>31982</t>
  </si>
  <si>
    <t>Air bearings</t>
  </si>
  <si>
    <t xml:space="preserve">Zračni ležaj se uporablja za testiranje tehnologij za nadzor in upravljanje orientacije satelita v okolju brez trenja.  </t>
  </si>
  <si>
    <t>Air bearing is used for testing the satellite attitude control  technologies in frictionless environment.</t>
  </si>
  <si>
    <t>0065</t>
  </si>
  <si>
    <t>št. 11</t>
  </si>
  <si>
    <t>Mali satelit z vgrajenim senzorjem</t>
  </si>
  <si>
    <t>Small satellite with integrated sensor</t>
  </si>
  <si>
    <t>Samo za interno uporabo.</t>
  </si>
  <si>
    <t>Internal use only.</t>
  </si>
  <si>
    <t>Uporablja se pri razvoju in testiranju novih satelitskih tehnologij.</t>
  </si>
  <si>
    <t>Used for developing and testing new satellite technologies.</t>
  </si>
  <si>
    <t>0066</t>
  </si>
  <si>
    <t>št. 12</t>
  </si>
  <si>
    <t>Tomaž Rodič</t>
  </si>
  <si>
    <t>08302</t>
  </si>
  <si>
    <t>Satelit</t>
  </si>
  <si>
    <t>Satellite</t>
  </si>
  <si>
    <t>Satelit  bo z višine 600 km dosegel prostorsko ločljivost 2,8 m pankromatsko in 5,8 m multispektralno. Satelit bo imel dva optična instrumenta – ozkokotnega in širokokotnega. Ozkokotni instrument bo dosegel prostorsko ločljivost 5,8 m v štirih kanalih, ki odgovarjajo spektralnim kanalom Landsat-1, 2, 3 in 4 (420–520 nm, 535–607 nm, 634–686 nm, and 750–960 nm). Širokokotni instrument bo imel prostorsko ločljivost 40,08 m. Oba instrumenta bosta lahko snemala tudi HD video z ločljivostjo 1920 x 1080 pikslov. Kadar bo satelit v vidnem polju zemeljske postaje, bo sposoben prenosa posnetkov in videa v realnem času, ko pa ne bo nad nobeno zemeljsko postajo, bo še vedno nadaljeval  z opazovanjem, posnetki in/ali video pa se bodo prenesli, ko bo naslednjič preletel postajo.</t>
  </si>
  <si>
    <t>The satellite will be capable of resolving a Ground Sampling Distance (GSD) of 2.8 m in PAN channel and 5,8 m in MS channels from a design altitude of 600 km.  The Satellite will carry two optical instruments. The narrow-field instrument will be capable of resolving 5.8 m GSD in four spectral channels corresponding to Landsat-1, 2, 3, and 4 (420–520 nm, 535–607 nm, 634–686 nm, and 750–960 nm).  The wide-field instrument will be capable of resolving 40,08 m GSD.  Both instruments are capable of recording HD video at 1920 by 1080 pixels.  The spacecraft will be capable of performing real-time imaging, attitude control and video streaming over Slovenia and other regions where it will be in view of a ground station with the appropriate setup. The spacecraft will also be capable of performing remote observations.</t>
  </si>
  <si>
    <t>0067</t>
  </si>
  <si>
    <t>št. 17</t>
  </si>
  <si>
    <t>Leon Pavlovič</t>
  </si>
  <si>
    <t>22477</t>
  </si>
  <si>
    <t>X-band ground station and software</t>
  </si>
  <si>
    <t xml:space="preserve">Zemeljska postaja za prenos podatkov s satelita na Zemljo z visoko hitrostjo.  </t>
  </si>
  <si>
    <t>Ground station for high data rate downlnk from satellites to the ground.</t>
  </si>
  <si>
    <t>0088</t>
  </si>
  <si>
    <t>št. 24</t>
  </si>
  <si>
    <t>Center odličnosti   Nanocenter</t>
  </si>
  <si>
    <t>24273</t>
  </si>
  <si>
    <t>Sistem za pulzno lasersko depozicijo PLD z elementarno karakterizacijo in spremljajočo opremo</t>
  </si>
  <si>
    <t>Pulsed Laser Deposition (PLD) system</t>
  </si>
  <si>
    <t>prvi dostop glede na dogovor s skrbnikom, izučeni operaterji dostopajo prek rezervacijskega sistema</t>
  </si>
  <si>
    <t>first access upon agreement with responsible person, experienced operators through reservation system</t>
  </si>
  <si>
    <t xml:space="preserve">Pulzno lasersko nanašanje je tehnika za pripravo tankih plasti pretežno anorganske narave. Dobavljen sistem je namenjen za rast »plast-po-plasti« in tako omogoča pripravo visoko-kvalitetnih tankih plasti in strukturiranje na nanoskopskem nivoju. Sistem je opremljen z več komponentami.
Za odstranjevanje materiala iz tarče uporabljamo KrF ekscimerni laser z energijo do 700 mJ na pulz in najvišjo hitrost pulzev 50 Hz. Za nastavitev energije laserja uporabljamo atenuator, za njegovo diagnosticiranje pa ustrezno kamero.
</t>
  </si>
  <si>
    <t>Pulsed laser deposition is a technique for thin-film growth of inorganic materials mainly. The delivered system is dedicated for layer-by-layer growth and thus enables preparation of high quality thin films and structuring on nanoscopic level. The system is equipped with several major components. For ablation of target material KrF excimer laser is used with energy up to 700 mJ per pulse and max. repetition rate of 50 Hz. For laser-energy setting and diagnostics attenuator and corresponding camera are used, respectively.</t>
  </si>
  <si>
    <t>www.nanocenter.si</t>
  </si>
  <si>
    <t>XRD sistem</t>
  </si>
  <si>
    <t>XRD system</t>
  </si>
  <si>
    <t xml:space="preserve">XRD sistem omogoča analizo praškastih vzorcev, tankih plasti, kakor tudi vzorcev nepravilnih oblik. Na primarni strani imamo možnost uporabe programirane divergenčne reže, hibridnega monokromatorja in kolimatorja z dvojno režo. Hibridni monokromator poskrbi za paralelen žarek in odstranitev Kα2 sevanja. Njegova uporaba sega vse od fazne analize s paralelnim curkom, do visokoločljivostnih analiz epitaksialnih plasti. Kolimator na primarni strani se uporablja v kombinaciji s točkovnim fokusom rentgenske cevi za kvantitativno analizo teksturiranosti in in-plane analizo.
</t>
  </si>
  <si>
    <t>With the Empyrean, PANalytical has set the new standard for a multipurpose diffractometer. In developing the ultimate X-ray platform for the analysis of powders, thin films, nanomaterials and solid objects, the PANalytical R&amp;D team has redesigned all key components of the X-ray diffractometer from the ground up.
It is PANalytical's answer to the challenges of modern materials research, where the lifetime of a diffractometer is considerably longer than the horizon of any research project.</t>
  </si>
  <si>
    <t>2-1</t>
  </si>
  <si>
    <t>Yelizaveta Chernolevska</t>
  </si>
  <si>
    <t>28483</t>
  </si>
  <si>
    <t>Sistem za epitaksijo z molekularnim curkom - MBE</t>
  </si>
  <si>
    <t>Molecular beam epitaxy (MBE) system</t>
  </si>
  <si>
    <t>Epitaksija z molekularnim curkom je zelo natančna metoda depozicije za rast monokristalnih tankih plasti. Z njo lahko izdelujemo filme različnih materialov, kot so kovine, polprevodniki, magnetni materiali, oksidne in halkogenidne plasti, plasti organskih molekul, itd. Rast poteka pri ultravisokem vakuumu v komori, kjer izvorni materiali izparevajo in se nalagajo na substrat. Temperaturni kontroler, zaslonke, monitor tokovnega curka, masni analizator in sistem za odbojni uklon visokoenergijskih elektronov (RHEED) zagotavljajo in-situ opazovanje in nadzor nad izparevanjem in rastjo. Debelina tako zraslih filmov sega od monoplasti do več deset nanometrov.</t>
  </si>
  <si>
    <t>Molecular Beam Epitaxy (MBE) is a very precise deposition method for single crystal thin film growth. It can be used to deposit various materials, such as metals, semiconductors, magnetic materials, oxide and chalcogenide layers, organic molecules, and more. The growth takes place in a UHV chamber where source materials are evaporated and emitted onto a substrate. Temperature controller, shutters, beam flux monitor, mass analyzer and RHEED system (Reflection High-Energy Electron Diffraction) allow for in-situ monitoring and control of the evaporation and growth. The thickness of grown films ranges from single layers to several tens of nm.</t>
  </si>
  <si>
    <t>2-2</t>
  </si>
  <si>
    <t>Aleš Mrzel</t>
  </si>
  <si>
    <t>15288</t>
  </si>
  <si>
    <t>Sistem za hidrotermalno analizo nanomaterialov</t>
  </si>
  <si>
    <t>System for hidrothermal analysis of nanomaterials</t>
  </si>
  <si>
    <t xml:space="preserve">sistem za pripravo različnih prekurzorskih materialov za izvedbo hidrotermalne sinteze nekaterih enadimenzionalnih materialov  in procesiranje različnih produktov same sinteze.  </t>
  </si>
  <si>
    <t>System for the preparation of a variety of precursor materials for carrying out the hydrothermal synthesis of certain onedymensional materials and processing of various products of the synthesis</t>
  </si>
  <si>
    <t>Refraktometer</t>
  </si>
  <si>
    <t>Refractometer</t>
  </si>
  <si>
    <t xml:space="preserve">Z zelo preprostim postopkom refraktometer  neposredno kaže izmerjeno vrednost (v refrakcijski indeks ali Brix (%), selektivno) v številki, skupaj s temperaturo na zaslonu. Ta refraktometer omogoča enostavne meritve.
</t>
  </si>
  <si>
    <t xml:space="preserve">By very simple operation that needs only to set the boundary line of refraction at the cross hairs, this refractometer directly indicates a measured value (in refractive index or Brix (%), selective) in digits together with temperature on the display. This refractometer enables anybody to carry out measurement easily without reading of analog graduation.
</t>
  </si>
  <si>
    <t>Spektrograf z detektorjem</t>
  </si>
  <si>
    <t>Spectrograph with detector</t>
  </si>
  <si>
    <t xml:space="preserve">Optični spektrograf s kamero za bližnje infrardeče področje od 800 nm do 1700 nm. Spektrograf s kamero je vgrajen v obstoječi optični spektrografski sistem, ki je zgrajen okoli laserske pincete in trenutno omogoča spektralno analizo izsevane svetlobe v vidnem območju od 400 nm do 950 nm. Z vgradnjo dodatnega optičnega spektrografa in kamere za bližnje IR področje se poveča spektralni obseg merilnega instrumenta za istočasni zajem in analizo spektra izsevane svetlobe v področju od 400 nm do 1700 nm. </t>
  </si>
  <si>
    <t>the platform of choice for high resolution measurements with outstanding multi-track capabilities, but without compromise in configuration versatility and ease of use. This rugged platform features a comprehensive range of light coupling accessories and gratings, and combines ideally with Andor’s market leading CCD, Electron Multiplying CCDs, InGaAs and Intensified CCDs. Andor’s latest addition of single point detectors for scanning monochromator applications up to the LWIR (12 μm) enhances even further the capabilities of this system. State-of-the-art Solis Spectroscopy and Solis Scanning software offer a dedicated and intuitive interfaces for spectrograph, detectors and motorized accessory control as well as easy detection parameter set-up.</t>
  </si>
  <si>
    <t>04540</t>
  </si>
  <si>
    <t>RTA termično procesiranje</t>
  </si>
  <si>
    <t>RTA (Rapid Thermal Anneal) furnace</t>
  </si>
  <si>
    <t>grelni sistem za hitro termalno obdelavo vzorcev z širokim temperaturnim razponom. Peč lahko greje od sobne temperature do 1200C z hitrostjo gretja 50K na sekundo.
Je majhna namizna peč za gretje vzorcev, ki niso večji od 20 x 20mm.
Sestavljena je iz kvarčne cevi katero lahko vakuumiramo ali jo napolnimo z želenim plinom. Trenutno imamo na voljo termično obdelavo v štirih različnih atmosferah. Lahko uporabimo kompresiran zrak za potrebe oksidacije ali pa jo napolnimo z inertnim plinom kot je dušik ali argon. Za potrebe redukcije je na voljo tudi nitrostar (90%N2,10%H2). Vakuum ki ga lahko dosežemo na tem sistemu je 10-5mbara.
Peč programiramo preko ugrajenega kontrolerja, za bolj zahtevne temperaturne režime pa preko računalnika. Na controlerju lahko spremljamo trenutno temperaturo na vzorcu in programirano temperaturo. V peč lahko sprogramiramo do 32 različnih temperaturnih korakov v enem programu.</t>
  </si>
  <si>
    <t xml:space="preserve">heating system for rapid thermal processing with a wide range from room temperature up to 1200C (50K per second). It is a table  size furnace that can be used for rapid heating of small samples (max 20 x 20 mm) such as small electronic circuits or small thin film devices.
It is made of quartz tube, that can be evacuated or filled with different gases. We currently use compressed air, nitrogen, argon or nitrostar (90%N2,10%H2).  With additional vacuum system, Mila 5000 UHV can be evacuated (10-4mbar) before thermal processing starts.
The temperature controller displays the actual and the programmed set temperature as the program steps are executed automatically. Up to 32 different segments can be stored in one program.
</t>
  </si>
  <si>
    <t>8</t>
  </si>
  <si>
    <t>32167</t>
  </si>
  <si>
    <t>Sistem za atomsko lasersko depozicijo</t>
  </si>
  <si>
    <t>Atomic layer deposition system</t>
  </si>
  <si>
    <t xml:space="preserve">Sistem atomske depozicije je namenjen nanašanju različnih atomskih plasti. Ker nameravamo v okviru CO preizkušati številne nove nanomateriale in njihovo potencialno rabo v industriji, bo sistem za atomsko depozicijo močno pospešil končno izdelavo prototipov. Obenem pa bo omogočal funkcionalizacijo nanomaterialov ter predhodno(z drugimi metodami) izdelanih tankih plasti in podobnih nanostrukturiranih sistemov. Tako obdelani sistemi so v današnjem času izredno zanimivi saj omogočajo enostavno izdelavo pod-nanometrskih komponent, ki so v zadnjem času predmet izjemnega zanimanja tako v raziskovalnih, kot tudi že v industrijskih krogih. Sistem za atomsko depozicijo je v veljavi že dolgo časa, danes pa se uporablja tudi pri razvoju in proizvodnji sodobne nano-elekronike na silicijevi osnovi.
</t>
  </si>
  <si>
    <t>Atomic deposition system is intended for the application of different atomic layers. Since one of the goals in CENN Nanocenter is to test number of new nanomaterials and their potential use in industry, the Atomic deposition system will accelerate significantly the final prototyping. At the same time it will allow the functionalization of nanomaterials and thin nanostructured layers and similar systems constructed in advance with other methods. Such systems are extremely interesting as they allow easy production of sub-nanometer components, which have recently been the subject of great interest both in research as well as in industrial circles. Atomic deposition system is in use for a long time, today is also used in developing and manufacturing advanced nano-electronics on silicon base.</t>
  </si>
  <si>
    <t>9</t>
  </si>
  <si>
    <t>10372</t>
  </si>
  <si>
    <t>laboratorij za procesiranje in karakterizacijo nanodelcev</t>
  </si>
  <si>
    <t xml:space="preserve">Laboratory for processing and characterization </t>
  </si>
  <si>
    <t>Oprema obsega laboratorij opremljen z degistoriji, procesno in merilno opremo: laserski granulometer in avtoklav.</t>
  </si>
  <si>
    <t xml:space="preserve">Laboratory is equiped with gloveboxes, equipment for processing and  measurement: laser granulometer and autoclave </t>
  </si>
  <si>
    <t>Bojan Ambrožič</t>
  </si>
  <si>
    <t>Ionska litografija - FIB</t>
  </si>
  <si>
    <t>Focused Ion Beam (FIB)</t>
  </si>
  <si>
    <t xml:space="preserve">FIB je tehnika, ki se uporablja v industriji polprevodnikov, pri vedah o materialih in v biologiji za različne analize, nanašanja in ionsko jedkanje s pomočjo pospešenih ionov. Dvožarkovni sistem je znanstveni instrument, ki je sestavljen iz vrstičnega elektronskega mikroskopa (SEM) za opazovanje površine vzorcev in ionskega snopa za jedkanje oziroma rezanje.
Instrument se uporablja za izdelovanje različnih oblik in vzorcev na nanometerskem področju, za pripravo vzorcev za presevno elektronsko mikroskopijo (TEM), 3D tomografijo in nanašanje prevodnih oziroma neprevodnih tankih plasti s pomočjo ionskega snopa.
</t>
  </si>
  <si>
    <t xml:space="preserve">Focused ion beam, shortly FIB, is a technique used in the semiconductor industry, materials science and in the biology field for site-specific analysis, deposition and ablation of materials using accelerated ions. A dual-beam  setup is a scientific instrument that comprise of a scanning electron microscope (SEM) for imaging of sample surface and ion beam for etching or machining.
Instrument is used for nano-pattering, TEM sample preparation, 3D tomography and deposition of thin conductive or dielectric films via ion-beam induced deposition.
</t>
  </si>
  <si>
    <t>12</t>
  </si>
  <si>
    <t>Robert Dominko</t>
  </si>
  <si>
    <t>19277</t>
  </si>
  <si>
    <t>Suha komora</t>
  </si>
  <si>
    <t>Glove box</t>
  </si>
  <si>
    <t>MBRAUN Glovebox delovne postaje so namenjene za delo v inertni atmosferi na nivoju raziskovalnih laboratorijev do večjihindustrijskih aplikacij. Vsaka suha komora je posebejo premljena z O2 in H2O detektorjem ter ločenim sistemom za odstanjevanje kisika in vode.</t>
  </si>
  <si>
    <t>MBRAUN Glovebox workstations are complete ready-to-operate inert gas glovebox systems, engineered for use in university research, as well as in large-scale industrial applications. We offer both standard and custom systems. It is equipped with a O2 and H2O analyzer.</t>
  </si>
  <si>
    <t>16</t>
  </si>
  <si>
    <t>04587</t>
  </si>
  <si>
    <t>Brizgalni tiskalnik za keramične sole</t>
  </si>
  <si>
    <t>Ink-jet printer for ceramic sols</t>
  </si>
  <si>
    <t>Kapljični tiskalnik je orodje za direktno oblikovanje 2D (nano)struktur iz polimernih solov ali koloidnih disperzij brez kritične stopnje odstranjevanja materiala, kot je značilno za litografske tehnike. Tekočine morajo imeti primerne reološke lastnosti, predvsem viskoznost, površinsko napetost in primeren omakalni kot na izbrani podlagi. Natančnost nanašanja je odvisna od velikosti kapelj, ki jo kontroliramo tako z lastnostmi tekočine kot z pogoji tiskanja. Debelina posameznega nanosa običajno znaša od nekaj nm do nekaj 10 nm. Večino keramičnih 2D struktur po nanosu toplotno obdelamo, pri čemer je temperatura odvisna od namena uporabe in temperaturne obstojnosti podlage.</t>
  </si>
  <si>
    <t>Ink-jet printer allows direct patterning of 2D (nano) structures from polymeric sols or colloidal dispersions (inks) without the critical step of material removal as typical for lithographic techniques. The fluids should have suitable viscosity, surface tension and contact angle on a selected substrate. The precision of deposition depends on the drop size which is controlled both by the properties of the fluid as well as by the prinitng parameters. The thickness of a deposit typically ranges from a few nm to a few 10 nm.The majority of ceramic structures require an additional step of thermal treatment, whereby the selection of temperature depends on thermal properties of the substrate and on the application.</t>
  </si>
  <si>
    <t>24272</t>
  </si>
  <si>
    <t>19</t>
  </si>
  <si>
    <t>Damjan Svetin</t>
  </si>
  <si>
    <t>34608</t>
  </si>
  <si>
    <t>ProtoLaser LDI</t>
  </si>
  <si>
    <t>Platforma na osnovi kontinualnega UV laserja, 2D akusto-optičnih deflektorjev in visoko-natančne xy mize v prvi fazi omogoča neposredno optično nanolitografijo z ločljivostjo 1µm na področju 10x10cm. Zasnova platforme omogoča relativno preprosto nadgradnjo na ONL z uporabo imerzijskega objektiva in s tem povečanje ločljivosti na 200 nm. Z uporabo dveh laserskih virov različnih valovnih dolžin in večjo adaptacijo platforme je moč doseči ločljivost postopka na rangu 50 nm.</t>
  </si>
  <si>
    <t xml:space="preserve">The ProtoLaser LDI is an universal, high-resolution, table top laser direct imaging (LDI) system for prototyping on resist-covered substrates. A transferred image has even better defined edges compared to conventional lithography. With a working area of up to 100 x 100 mm and structures down to 1 μm it is an ideal tool for microfluidic designs.
Using 100 kHz beam positioning by acousto-optic deflectors, extremely fast writing is possible. Illumination of a typical microfluidic circuit only takes a few minutes. Automated measurements compensate for unevenness of the substrate and applied resists.
</t>
  </si>
  <si>
    <t>Magnetometer</t>
  </si>
  <si>
    <t>Magnetometer je namenjen osnovni karakterizaciji magnetnih materialov. Z njim merimo krivulje magnetizacije v odvisnosti od zunanjega magnetnega polja. Merjena veličina je magneti moment vzorca, ki ga običajno preračunamo v masno magnetizacijo, torej moment na enoto mase. Meritve lahko izvajamo le pri sobni temperaturi. Največje magnetno polje, ki ga lahko dosežemo je odvisno od velikosti reže med elektromagnetoma (glej tabelo). Z velikostjo reže je tudi omejena velikost vzorca, ki ga lahko vstavimo v magnetometer.</t>
  </si>
  <si>
    <t>The magnetometer is used for basic characterizations of magnetic materials. The measured property is the dependency of the magnetic moment on the applied magnetic field. The results are usually reported as mass magnetization, moment per sample mass. Only the room-temperature magnetization curves can be obtained. The maximum applied magnetic field strength depends on the air gap between the pole caps of the electromagnets (see table). The air gap also defines the sample-access space.</t>
  </si>
  <si>
    <t>22</t>
  </si>
  <si>
    <t>Erik Zupanič</t>
  </si>
  <si>
    <t>28235</t>
  </si>
  <si>
    <t>Jedrsko magnetno resonančni vrstični tunelski mikroskop - NMR STM</t>
  </si>
  <si>
    <t>NMR STM</t>
  </si>
  <si>
    <t xml:space="preserve">nadgradnja obstoječega ultra-visoko vakuumskega LT-STM sistema z NMR opremo z namenom razvoja nove tehnike za manipulacijo in zaznavanje posameznih spinov. Magnetno polje bo ustvarjeno s kombinacijo trajnih magnetov in superprevodnih tuljav, modulacija v tunelskem toku pa se bo zaznavala s pomočjo visokofrekvenčnih ojačevalcev in spektralnih analizatorjev. Glava mikroskopa bo ustrezno modificirana in del detekcijske elektronike bo vgrajen v sam ultra visoko vakuumski (UHV) sistem. Sistem bo nadgrajen z nizko-temperaturno efuzijsko celico za naparjevanje organskih molekul. </t>
  </si>
  <si>
    <t>The aim of the work package is an upgrade of the existing ultra-high vacuum STM LT-NMR system to develop new techniques for manipulating and detecting individual spins. The magnetic field generated by a combination of permanent magnets and superconducting coils in the tunnel current modulation will be detected using high-frequency amplifiers and spectrum analyzers. Microscope head will be modified and part of the detection electronics will be installed in a single ultra-high vacuum (UHV) system system. The system will be upgraded with a low-temperature vapor deposition effusion cell for organic molecules.</t>
  </si>
  <si>
    <t>24</t>
  </si>
  <si>
    <t>Nizkotemperaturni vrstični tunelski mikroskop - LT STM</t>
  </si>
  <si>
    <t>LT STM</t>
  </si>
  <si>
    <t>Oprema omogoča (poleg priprave vzorcev) deloz nizkotemperaturnim STM-om pri temperaturi pod 1K, kar omogoča izvrstno energijsko ločljivost.</t>
  </si>
  <si>
    <t>With equipment allows (beside sample preparation) measurements with low-temperature STM at temperatures below 1K, which results in an exellent energy resolution.</t>
  </si>
  <si>
    <t>Damjan Vengust</t>
  </si>
  <si>
    <t>03317</t>
  </si>
  <si>
    <t>AFM ramanski spektrometer</t>
  </si>
  <si>
    <t>AFM Raman spectrometer</t>
  </si>
  <si>
    <t>TERS (Tip enhanced Raman spectroscopy) imaging ramanski mikroskop –  NT-MDT model »Integra Spectra for  Material Science« omogoča sklopljene konfokalne ramanske in AFM meritve  vzorcev velikosti 50x50 mm pri atomski ločljivosti in sicer »meritve v isti točki«. Na razpolago so laserske vzbujevalne linije 488, 632.8 in 785 nm. Meritve je mogoče izvajati v temperaturnem območju 3.4 K to 500 K in pri znižanem tlaku vse do visokega vakuuma pri 10-8 mbar.</t>
  </si>
  <si>
    <t>TERS (Tip enhanced Raman spectroscopy) ready imaging Raman microscope –  NT-MDT model »Integra Spectra for  Material Science« provides »the same spot« coupled confocal Raman – AFM measurements  with atomic resolution on samples of 50x50 mm size. Raman excitation lines at 488, 632.8 and 785 nm are available. Measurements are possible in the temperature range from 3.4 K to 500 K and at reduced pressure down to high vacuum (10-8 mbar).</t>
  </si>
  <si>
    <t>18286</t>
  </si>
  <si>
    <t>konfokalni mikroskop</t>
  </si>
  <si>
    <t xml:space="preserve">Confocal microscope </t>
  </si>
  <si>
    <t>Opremo sestavlja invertni popolnoma motoriziran raziskovalni fluorescenčni mikroskop s konfokalno skenirno glavo in enofotonskim vzbujanjem, opremljen z virom bele laserske svetlobe (t. j. z nastavljivim laserskim virom svetlobes pomočjo AOTF), ki omogoča laserske linije v vidnem delu spektra svetlobe (od 470 nm do 670 nm) s poljubnimi nastavitvami več laserskih linij in simultano uporabo le-teh (do 8 hkrati) v konfokalni mikroskopiji, z diodnim laserjem za vzbujanje v bližnji UV svetlobi, akustooptičnim delilcem žarka (AOBS), resonančnim in konvencionalnim skenerjem ter tremi visoko občutljivimi spektralnimi detektorji (fotopomnoževalka ( PMT) indva hibridna detektorja (HyD)).</t>
  </si>
  <si>
    <t>The equipment consists of a fully motorized inverted research fluorescence microscope with a confocal scanning head and one-photon excitation. Confocal microscope is equipped with a white light laser for excitation in the visible light spectrum and a diode laser for excitation in the near UV. White light laser is applied  as an adjustable laser light source fo excitation (together with AOTF), which allows arbitrary laser lines between 470 nm and 670 nm (up to 8 lines simultaneously). Furthermore, system is equipped with acousto-optical beam splitter (AOBS), conventional and resonant scanner and three highly sensitive spectral detectors (photomultiplier (PMT) and two hybrid detectors (HyD)).</t>
  </si>
  <si>
    <t>31</t>
  </si>
  <si>
    <t>03470</t>
  </si>
  <si>
    <t>Elipsometer</t>
  </si>
  <si>
    <t>Optična elipsometrija je nedestruktivna tehnika, ki se uporablja za raziskave površin, mejnih plasti in tankih filmov. Osnovni princip elipsometrije je merjenje sprememb polarizacije svetlobnega žarka, ki se odbije od vzorca. Odbito svetlobo zajemamo s pomočjo mikroskopskih objektivov, kar v kombinaciji s prostorsko razločeno detekcijo signala (slikanje) zmanjša velikost preiskovane površine na območje mikrometrov. Objektivi imajo ekstremno dolgo delovno razdaljo, kar omogoča analizo površin makroskopskih objektov. Dobimo povečano sliko vzorca v odbiti svetlobi po prehodu skozi set polarizacijskih optičnih elementov. Sliko zajemamo s pomočjo CCD kamere z nastavljivimi časi zaklopa in ojačanja intenzitete. Lateralna ločljivost sistema je 1 μm, kar omogoča izvajanje elipsometričnih meritev na mikrostrukturiranih  vzorcih. Možna je sprotna analiza večih izbranih območij hkrati.</t>
  </si>
  <si>
    <t>Optical ellipsometry is a non-destructive technique for investigation of surfaces, interfaces and thin films. It probes modifications of the polarization state of optical beam reflected from the sample. Imaging ellipsometer uses microscopic objectives to reduce the size of investigated surface region to the micrometer range. Our ellipsometer uses objectives with extra-long working distance, which provides measurements on surfaces of macroscopic objects. The magnified image of the sample is visualised in reflected light, which propagates through a set of selected polarization sensitive optical elements. The resulting “polarization filtered” image is detected by CCD camera with variable shutter timings and gain control. The system provides ellipsometric analysis with the lateral resolution of 1 μm. This allows the user to perform measurements on microstructured samples. Several regions of interest can be analysed at the same time.</t>
  </si>
  <si>
    <t>33</t>
  </si>
  <si>
    <t>4-sondni UHV STM/SEM mikroskopski sistem</t>
  </si>
  <si>
    <t>4-probe UHV STM/SEM microscopy system</t>
  </si>
  <si>
    <t xml:space="preserve">Mikroskopski sistem na enem samem odru združuje 4 sonde, ki so vsaka zase tipalo vrstičnega tunelskega mikroskopa. Oder je postavljen v komoro z ultravisokim vakuumom, temperature pa segajo od 50 K do 500 K. Atomska ločljivost sond omogoča, da lahko nanostrukture razločimo izjemno natančno in sonde pozicioniramo na željena mesta na njih. Sistem tako omogoča precizno izvajane 4-točkovne meritve elektronskega transporta in manipuliranja nanostruktur. Za popoln nadzor štirih sond se nad komoro nahaja stolp visokoločljivega vrstičnega elektronskega mikroskopa, ki s sposobnostjo kemijskega mapiranja tudi dopolni zmogljivost karakerizacije preiskovanih materialov. Tako tunelska mikroskopija kot tudi elektronska mikroskopija pri nizkih tokovih sta nedestruktivni mikroskopski tehniki.
</t>
  </si>
  <si>
    <t>Microscopic system combines 4 heads on a single platform, each of which represents sensors of probe scanning tunneling microscope. The platforme is set in a chamber with Ultra high vacuum and temperatures ranging from 50 K to 500 K. The atomic resolution probes enables high-precision nanostructures differentiation and position. The system also allows precise 4-point measurements of electronic transport and manipulation of nanostructures. Tunneling microscopy and electron microscopy at low flows are non-destructive microscopic technique.</t>
  </si>
  <si>
    <t>34</t>
  </si>
  <si>
    <t>Sondažna postaja z možnostjo meritev pri nizki temperaturi</t>
  </si>
  <si>
    <t>LT probe station</t>
  </si>
  <si>
    <t xml:space="preserve">4-sondna merilna postaja za meritve električnih lastnosti v temperaturnem razponu 4K - 400K.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</si>
  <si>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 xml:space="preserve">4-probe probestation for measurements of electrical properties in temperature range 4K-400K.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 </t>
  </si>
  <si>
    <t>35-36</t>
  </si>
  <si>
    <t>Sondažna postaja z možnostjo meritev v viskem megnetnem polju in pri nizki temperaturi</t>
  </si>
  <si>
    <t>LT probe station with vertical magnetic field</t>
  </si>
  <si>
    <t xml:space="preserve">4-sondna merilna postaja za meritve električnih lastnosti v temperaturnem razponu 4K - 400K in ob prisotnosti vertikalnega magnetnega polja velikosti 0T - 2,6T. Vsako izmed štirih sond premikamo v treh prostostnih stopnjah z mikrometrskimi vijaki. Kot sonde uporabljamo tanke igle, ki so zaključene s krivinskimi radiji 3um - 25um, in so povezane na triaksialni izhod, na katerega lahko priključimo merilne instrumente. Za hlajenje se uporablja kriogen, s tekočim dušikom lahko delamo do 70K, s tekočim helijem, ki si ga je potrebno predhodno zagotoviti, pa sežemo do 4K.
</t>
  </si>
  <si>
    <t>4-probe probestation for measurements of electrical properties in temperature range 4K-400K and in a vertical magnetic field 0T - 2.6T. Each of the four probes can be moved in three degrees of freedom with micrometer screws. Each probe is a thin needle-like tip with curvature radius of 3um - 25um, and is connected to the measurement device through a triaxial connector. Liquid nitrogen and helium (which needs to be obtained separately) can be used for cooling, with the former we can reach 70K and 4K with the latter.</t>
  </si>
  <si>
    <t>11241</t>
  </si>
  <si>
    <t xml:space="preserve">Cryofree spectomag </t>
  </si>
  <si>
    <t>Superprevodni magnet omogoča optične meritve v prečnem in vzdolžnem magnetnem polju v magnetnem polju do 7 T v območju temperature 1.5-300K.</t>
  </si>
  <si>
    <t>The magnets alows optical measurements in transverse or longitudinal magnetic field in the magnetic field up to 7T in 1.5-300K temperature range.</t>
  </si>
  <si>
    <t>38</t>
  </si>
  <si>
    <t>09090</t>
  </si>
  <si>
    <t>Naprava za merjenje oprijemljivosti prevlek</t>
  </si>
  <si>
    <t>Scratch tester</t>
  </si>
  <si>
    <t>Merilnik razenja se uporablja za ovrednotenje adhezije (oprijemljivosti) tankih plasti. Z diamantno konico razimo po površini vzorca z vnaprej določeno obremenitvijo (ali naraščajočo obrementivijo). Med meritvijo se beležijo naslednji parametri: sila razenja, koeficient razenja, trenutna globina razenja in akustična emisija. Po končanem postopku razenja izvedemo še naknadno analizo, ki vključuje: trajna globina raze, zajem optične slike celotne raze in vizualna določitev kritičnih obremenitev. Konfiguracija opreme je še posebej primerna za analizo nanoplastnih in nanokompozitnih trdih prevlek.</t>
  </si>
  <si>
    <t>The scratch tester is used for characterization of adhesion of thin films. It uses a diamond tip which is drawn along the sample surface by pressing a predefined load (or load ramp). Several parameters are recorded in-situ: scratching force, scratching coeffictient, penetration depth and acoustic emission. After the scratching procedure a post-treatment evaluation includes: residual depth, acquisition of the optical image of the whole scratch and visual determination of critical loads. The equipment configuration is particulary useful for analysis of nanolayer and nanostructured hard coatings.</t>
  </si>
  <si>
    <t>39</t>
  </si>
  <si>
    <t>Naprava za merjenje triboloških lastnosti prevlek</t>
  </si>
  <si>
    <t>Tribometer se uporablja za ovrednotenje trenja in obrabe. V osnovni konfiguraciji gre za standardni sistem »pin-on-disk« (konica na disku), kjer je disk vzorec, konica pa standardna kroglica. Med meritvijo se beleži koeficient trenja kot funkcija časa. Po končani meritvi izmerimo presek preko nastale raze s profilometrom (ni del te opreme). Z uporabo teh podatkov izračunamo stopnjo obrabe. Izvajamo lahko tudi zahtevnejše analize obrabe z ostalimi tehnikami (optična mikroskopija, SEM, EDS itd.). Konfiguracija tribometra je bistvena za karakterizacijo triboloških lastnosti trdih prevlek, s posebnim poudarkom na tistih z nizko obrabo, kot so nanostrutkurne trde prevleke.</t>
  </si>
  <si>
    <t>The tribometer is used for characterization of friction and wear. In its basic configuration it performs the standard pin-on-disk test where the disk is the sample and the pin is a standard ball. During the test the friction coefficient is measured as a function of time. After the test is completed the wear track cross-section on the sample is measured by a profilometer (not part of this equipment). Using these data the wear rate is calculated. Advanced analysis of the wear pattern by other techniques is possible as well (optical microscopy, SEM, EDS, etc). The tribometer configuration is essential for evaluation of tribological properties of hard coatings, especially the ones with low wear rate, such as nanostructured hard coatings.</t>
  </si>
  <si>
    <t>Peter Venturini</t>
  </si>
  <si>
    <t>12363</t>
  </si>
  <si>
    <t>Reometer Physica 301 MCR, ki ima vse glavne komponent modernega reometra: reometrijski sistem z zračnimi ležaji in visoko zmogljivim sinhronskim EC motorjem z direktno kontrolo gibanja rotorja in 100 % kontrolo rotorskega polja, s stalno razpoložljivim navorom, brez toplotnega segrevanja, ki omogoča reološka merjenja na visoko kakovostnih nivojih, Inštrument ima kompaktno ogrodje doprinese k večji učinkovitosti in kvaliteti namenskih lastnosti produktov ter nam omogoča celoviti pristop k optimizaciji procesov in dodani vrednosti končnih izdelkov.</t>
  </si>
  <si>
    <t>Rheology is the science of deformation and flow of materials. Often the materials are exposed to different external forces. In practice we have the forces like is for example gravitational which have an influence on process as sagging or sedimentation and shear forces that are acting for example when we want to bring material with polishing tool on wall. However, every successful application requires its own behaviour of material. Optimization of all the major components of modern Reometer Physica 301 MCR: motor, air bearing, the electronic 
 control, compact frame based on the concept art technology, economics, modern design integrates both, so mechanical, and electronic control components in a single instrument.</t>
  </si>
  <si>
    <t xml:space="preserve">Zetasizer </t>
  </si>
  <si>
    <t>Merilni sistem za meritev velikosti delcev, molsko maso in zeta potencial delcev v nepolarnih raztopinah ter viskoznost posamezne raztopine.</t>
  </si>
  <si>
    <t>ZetaSizer Nano ZS 3600 for the measurment of size, molecular and zeta potencial of dispersed particles and molecules in solution.</t>
  </si>
  <si>
    <t>MiniFlex XRD</t>
  </si>
  <si>
    <t xml:space="preserve">MiniFlex peta generacija je edini X-ray difraktometer na trgu, ki izvaja kvalitativno in kvantitativno analizo polikristalnih materialov.  Miniflex ne potrebuje zunanjega vira hlajenja, saj deluje samo s 300 W rentgenske cevi. Vsak model je zasnovan tako, da se poveča prožnost instrumenta namizja.
</t>
  </si>
  <si>
    <t xml:space="preserve">Miniflex tis the only X-ray difraktometar  which produces qualitative and quantitative analysis of polycrystalline material. Miniflex 
</t>
  </si>
  <si>
    <t>45</t>
  </si>
  <si>
    <t>23567</t>
  </si>
  <si>
    <t>oprema za intenzivno računanje</t>
  </si>
  <si>
    <t>HPC Cluster with Associated Cooling System</t>
  </si>
  <si>
    <t>Prostor za izvajanje intenzivnega računanja (RC), za katerega je potrebno zagotoviti ustrezne okoljske parametre s centralnim spremljanjem, obveščanjem, alarmiranjem in shranjevanjem</t>
  </si>
  <si>
    <t>Space to carry out intensive computing (RC), which is necessary to ensure appropriate environmental parameters with central monitoring, notification, alerting and storage</t>
  </si>
  <si>
    <t xml:space="preserve">Zetasizer Nano </t>
  </si>
  <si>
    <t>Zetasizer Nano</t>
  </si>
  <si>
    <t>DT1200 proizvajalca Dispersion Technology je kombinirani akustični in elektroakustični spektrometer, ki se uporablja za določevanje velikosti delcev in zeta potenciala v disperzijah ter emulzijah. Določevanje velikost delcev temelji na merjenju dušenja ultrazvočnega valovanja v vzorcu pri različnih frekvencah. Frekvenčni spekter dušenja je odvisen od sestave in služi kot osnova za izračun porazdelitve velikosti delcev v vzorcu. Zeta potencial se določa z merjenjem koloidnega vibracijskega toka, ki je posledica deformacije električne dvojne plasti nabitih delcev zaradi vpliva ultrazvoka. Pri akustični spektroskopiji načeloma ni potrebe po redčenju in modificiranju vzorca, kar omogoča karakterizacijo realnih koncentriranih in neprosojnih disperzij ter emulzij.</t>
  </si>
  <si>
    <t>DT1200 made by Dispersion Technology Inc. is a combined acoustic and electroacoustic spectrometer for characterization of particle size and zeta potential of dispersions and emulsions. Particle size determination is based on measurements of ultrasound attenuation in the sample at different frequencies. Ultrasound attenuation spectrum is defined by the sample’s properties and serves as the basis for calculation of its particle size distribution. Zeta potential is determined by measuring colloid vibration current that results from displacement of electrical double-layers of charged particles under the influence of ultrasound. With acoustic spectroscopy it is generally unnecessary to dilute or modify the sample which allows for characterization of real concentrated and opaque dispersions and emulsions.</t>
  </si>
  <si>
    <t>43</t>
  </si>
  <si>
    <t>Nacionalni inštitut za javno zdravje</t>
  </si>
  <si>
    <t>Brane Leskošek in Jožica Maučec Zakotnik</t>
  </si>
  <si>
    <t>Sistem za zajemanje in analizo podatkov o testih hoje za Slovenijo</t>
  </si>
  <si>
    <t>System for walk tests data acquisition and analyses for Slovenia</t>
  </si>
  <si>
    <t>Oprema je vgrajena v lokalno računalniško omrežje in služi vsem uporabnikom, ki dostopajo do storitev enote CINDI Slovenija (preimenovan v: Center za upravljanje programov preventive in krepitve zdravja na Nacionalnem inštitutu za javno zdravje-NIJZ). Mobilni (manjši) del opreme se uporablja tudi pri neposredni izvedbi testiranj hoje na terenu.</t>
  </si>
  <si>
    <t>The equipment is integrated into the local computer network and is used by all users who access services offered by CINDI Slovenia (new name: Prevention and Promotion Management Program at Nationa Institute for Public Helath). The mobile (smaller) part of equipment is used for online realisation of walk tests on the field.</t>
  </si>
  <si>
    <t>Oprema zagotavlja strežniško in omrežno podporo aplikacijam za zajemanje in predstavitev podatkov skupaj s statističnimi obdelavami ter omogoča zanesljivo in varno hrambo podatkov o testih hoje.</t>
  </si>
  <si>
    <t>The equipment is a basis for server and network services used by data acquisition applications together with statistical processing and safe and secure data maintenance about walk tests.</t>
  </si>
  <si>
    <t>54583,54584,54576,54572,54573,54599,54600,53121,54591,54592,54593,54594,54595,54596,54597</t>
  </si>
  <si>
    <t>http://www.nijz.si/</t>
  </si>
  <si>
    <t xml:space="preserve">Večina projektov CINDI Slovenija s področja preventive (http://www.cindi-slovenija.net);  Evropska mreža telesne dejavnosti za krepitev zdravja (angl. European Health Enhancing Physical Activity Network= HEPA EUROPE Network), sedež: regionalna WHO pisarna evropske regije, Kopenhagen, Danska; UKK inštitut, Tampere, Finska.   </t>
  </si>
  <si>
    <t>Andrea Backović-Juričan, Tjaša Knific, Brane Leskošek</t>
  </si>
  <si>
    <t>CINDI WHO projekt</t>
  </si>
  <si>
    <t>Health Promotion Wales, Anglija.</t>
  </si>
  <si>
    <t>Univerza na Primorskem, Fakulteta za management</t>
  </si>
  <si>
    <t>7097-001</t>
  </si>
  <si>
    <t>P5-0049</t>
  </si>
  <si>
    <t>Posodobitev računalniškega centra za management</t>
  </si>
  <si>
    <t>2010, 2012</t>
  </si>
  <si>
    <t>Computer centre for management studies (update)</t>
  </si>
  <si>
    <t>Oprema je bila namenjena posodobitvi računalniškega centra in uporabljajo jo raziskovalci UP FM.</t>
  </si>
  <si>
    <t>The equipment was intended to modernize the computer center and used by researchers UP FM.</t>
  </si>
  <si>
    <t>Oprema je namenjena zbiranju in obdelavi podatkov v raziskovanju v managementu.</t>
  </si>
  <si>
    <t>The equipment is intended for the collection and processing od datas in the area of management.</t>
  </si>
  <si>
    <t>VSA NAŠTETA OSNOVNA SREDSTVA SO BILA AMORTIZIRANA. Sedaj so primerna le še za rabo zaposlenih in niso primerna za zunanje uporabnike.  1203749, 1203750, 1203751, 1203752, 1203753, 1203754, 1203755, 1203756, 1203757, 1203758, 1203759, 1203760, 1203777, 1203778, 1203779, 1203780, 1203781, 1203782, 1203783, 1203784, 1203785, 1203786, 1203787, 1203888, 1203889, 1203890, 1203891, 1203892, 1203893,  1203894, 1203895, 1203896, 1203897, 1203898, 1203899, 1203900, 1203901, 1203902, 1203903, 1203904, 1203905, 1203906, 1203907</t>
  </si>
  <si>
    <t>http://www.fm-kp.si/si/raziskovanje.html</t>
  </si>
  <si>
    <t>4, 14, 19, 23, 24</t>
  </si>
  <si>
    <t>Dušan Lesjak, Mitja Ruzzier, Nada Trunk Širca, Mirko Markič, Viktorija Florjančič, Zvone Vodovnik, Milan Vodopivec, Tina Bratkovič Kregar, Jasna Auer Antončič, Mihaela Kosančič</t>
  </si>
  <si>
    <t>Borut Likar</t>
  </si>
  <si>
    <t>J5-7588</t>
  </si>
  <si>
    <t>Mitja Ruzzier, Jasna Auer Antončič, Tina Bratkovič Kregar, Doris Gomezelj Omerzel</t>
  </si>
  <si>
    <t>J5-8232</t>
  </si>
  <si>
    <t>Milan Vodopivec, Suzana Laporšek, Matija Vodopivec, Mihaela Kosančič</t>
  </si>
  <si>
    <t>V5-1646</t>
  </si>
  <si>
    <t>Borut Likar, Peter Štrukelj</t>
  </si>
  <si>
    <t>Rudolfovo - Znanstveno in tehnološko središče Novo mesto</t>
  </si>
  <si>
    <t>Janez Povh</t>
  </si>
  <si>
    <t>3D SKENER -RAPTOR 3DX</t>
  </si>
  <si>
    <t>3D scanner with reverse engineering capability</t>
  </si>
  <si>
    <t>ARIS-ustanovit.</t>
  </si>
  <si>
    <t>Access is possible by prior arrangement.</t>
  </si>
  <si>
    <t>Raptor3DX je optični bralnik hibridnega tipa, ki uporabnikom omogoča tako samodejni kot stacionarni način brez uporabe markirnih točk. Uporablja lahko vrtljivo platformo in robotsko roko, ki se premika za 90° ali pa ga uporabljamo v ročnem načinu. Je visokozmogljiv industrijski skener za zajem slik objekta v visoki ločljivosti za namen izdelave 3D modelov, meritev ali vzvratnega inženiringa.</t>
  </si>
  <si>
    <t>Raptor3DX is a hybrid type optical scanner that allows users to operate in both automatic and stationary modes without the need for markers. It can be used with a rotating platform and a robotic arm capable of 90° movement, or in a handheld mode. It is a high-performance industrial scanner designed for capturing high-resolution object images for the purpose of creating 3D models, measurements, or reverse engineering.</t>
  </si>
  <si>
    <t>0007</t>
  </si>
  <si>
    <t>Vinko Longar</t>
  </si>
  <si>
    <t>ROBOT FANUC Z DODAT.IZOBR.ROBOT.CELICO</t>
  </si>
  <si>
    <t>An industrial robot with a 1-axis positioner and a professional 3D camera.</t>
  </si>
  <si>
    <t>Večji industrijski robot za manipulacijo objektov teže do 80 kg in v razdalji do 2,2m. Dodatno ima priključeno visokozmogljivo 3D kamero za poznavo objektov.</t>
  </si>
  <si>
    <t>A larger industrial robot for manipulating objects weighing up to 80 kg within a distance of up to 2.2 meters. Additionally, it is equipped with a high-performance 3D camera for object recognition.</t>
  </si>
  <si>
    <t>0113</t>
  </si>
  <si>
    <t>Yasir Potta Thara</t>
  </si>
  <si>
    <t>CT skener NIKON</t>
  </si>
  <si>
    <t>CT scanner NIKON</t>
  </si>
  <si>
    <t>Nikon XT V 160 Varex 1515Dx je industrijski rentgenski / CT skener, zasnovan za visoko zmogljivo, nedestruktivno testiranje kompleksnih  komponent. Sistem lahko pridobi tako 2D radiografske slike kot 3D CT (računalniška tomografija) skeniranje, kar zagotavlja celovit pogled na notranjo strukturo komponent.</t>
  </si>
  <si>
    <t>The Nikon XT V 160 Varex 1515Dx is an industrial X-ray / CT inspection system designed for high-performance, non-destructive testing of complex components.  The system can acquire both 2D radiographic images and 3D CT (computed tomography) scans, providing a comprehensive view of the internal structure of the components</t>
  </si>
  <si>
    <t>0287</t>
  </si>
  <si>
    <t>Laserski 3D skener-MetraSCAN BLACK Elite skener</t>
  </si>
  <si>
    <t>Laser 3D scanner-MetraSCAN BLACK Elite scanner</t>
  </si>
  <si>
    <t>Creaform MetraSCAN 3D je ročni skener optičnega koordinatnega merilnega stroja (CMM), zasnovan za visokonatančne 3D meritve in preglede v proizvodnem prostoru ali v različnih okoljih. Za razliko od tradicionalnih CMM, ki uporabljajo fizične sonde na dotik, MetraSCAN 3D uporablja modro lasersko tehnologijo za brezkontaktno 3D skeniranje. To odpravlja nevarnost poškodb občutljivih delov in omogoča večje hitrosti skeniranja. MetraSCAN 3D se ponaša z visoko natančnostjo, s tipično točkovno natančnostjo do 0,03 mm. Zaradi tega je primeren za naloge natančnega pregleda in dimenzijske analize.</t>
  </si>
  <si>
    <t>The Creaform MetraSCAN 3D is a handheld optical coordinate measuring machine (CMM) scanner designed for high-accuracy 3D measurement and inspection on the production floor or in various environments. Unlike traditional CMMs that use physical touch probes, the MetraSCAN 3D utilizes blue laser technology for non-contact 3D scanning. This eliminates the risk of damaging delicate parts and allows for faster scanning speeds. The MetraSCAN 3D boasts high accuracy, with a typical point accuracy of up to 0.03 mm. This makes it suitable for precise inspection tasks and dimensional analysis.</t>
  </si>
  <si>
    <t>0315</t>
  </si>
  <si>
    <t>Tomaž Jakša</t>
  </si>
  <si>
    <t>VARJO XR-3 HEADSET WITH OFFLINE ACADEMIC LICENSE S</t>
  </si>
  <si>
    <t>Profesionalna industrijska očala mešane resničnosti, ki združujejo prikaz virtualnih modelov v realnem okolju. VARJO XR-3 so prva očala ali slušalke za mešano resničnost na svetu z izjemno visoko ločljivostjo do 71 slikovnih pik na stopinjo (PPD). To pomeni, da je mogoče na razdalji 1 km razločiti podrobnosti, velike do 30 cm. Ponuja fotorealistično mešano resničnost, ki je bolj realistična od narave same, zahvaljujoč nizki zakasnitvi in video toku 12 milijonov slikovnih pik pri 90 Hz. Očala lahko zagotavljajo izkušnje mešane resničnosti pri ločljivosti človeškega očesa in uporabnikom omogočajo ogled najmanjših podrobnosti zaradi štirih vgrajenih zaslonov, ki delujejo hkrati.</t>
  </si>
  <si>
    <t>Professional industrial mixed reality glasses that combine the display of virtual models in the real environment. The VARJO XR-3 is the world's first mixed reality glasses or headset with ultra-high resolutions of up to 71 pixels per degree (PPD). This means that details as small as 30 cm can be distinguished at a distance of 1 km. It offers photorealistic mixed reality that is more realistic than nature itself, thanks to low latency and a video stream of 12 million pixels at 90Hz. The headset is capable of delivering mixed reality experiences at the resolution of the human eye and allows users to view the smallest details due to its four built-in displays operating simultaneously.</t>
  </si>
  <si>
    <t>0031</t>
  </si>
  <si>
    <t>ABB ROBOT CRB 1500</t>
  </si>
  <si>
    <t>Namizni kolaborativni robot z vgrajenimi senzorji sile, ki omogočajo uporabo robota neposredno s sodelovanju s človekom. Nudi možnost enostavnega programiranja z vodenjem robota po predvideni smeri. Nosilnost 6-osne robotske roke je 5kg ob dosegu 950mm.</t>
  </si>
  <si>
    <t>A tabletop collaborative robot with built-in force sensors that enable direct interaction with humans. It allows for easy programming by guiding the robot along the desired path. The 6-axis robot arm has a payload capacity of 5kg with a reach of 950mm.</t>
  </si>
  <si>
    <t>0118</t>
  </si>
  <si>
    <t>AUTOLAB elektrocemical workstation</t>
  </si>
  <si>
    <t>Multi Autolab je večkanalni potenciostat/galvanostat, ki temelji na kompaktnem Autolab PGSTAT204. Sestavljen je iz omarice Multi Autolab, v katero je mogoče namestiti do 12 modulov M204. Vsak M204 je popolnoma neodvisen potenciostat/galvanostat, ki vam omogoča, da na vsakem kanalu izvajate različne meritve hkrati.</t>
  </si>
  <si>
    <t>The Multi Autolab is a multi channel potentiostat/galvanostat based on the compact Autolab PGSTAT204. It consist of a Multi Autolab Cabinet which can be fitted with up to 12 M204 modules. Each M204 is a completely independent potentiostat/galvanostat, allowing you to perform different measurements on each channel at the same time.</t>
  </si>
  <si>
    <t>0205</t>
  </si>
  <si>
    <t>Dolores Modic</t>
  </si>
  <si>
    <t>Moodys-IP Orbis</t>
  </si>
  <si>
    <t>Podatki o intelektualni lastnini vsebujejo podrobne informacije o intelektualni lastnini, ki jih imajo javna in zasebna podjetja prek vlog v globalnih uradih za intelektualno lastnino. Podatki zagotavljajo podrobno sledenje lastništvu za patente, kot tudi vrednotenje portfelja in patentov za vse podeljene aktivne patente ter sledenje trendom vrednotenja skozi čas.</t>
  </si>
  <si>
    <t>Intellectual Property data contains detailed information on IP held by public and private companies through filings at global IP offices. The data provides detailed ownership tracking for patents, as well as portfolio and patent valuations for all granted live patents, and tracking valuation trends over time.</t>
  </si>
  <si>
    <t>0268</t>
  </si>
  <si>
    <t>Jure Kos</t>
  </si>
  <si>
    <t>Sistem upravljanja z električno energijo</t>
  </si>
  <si>
    <t>Power management system</t>
  </si>
  <si>
    <t>Baterijski sistem, ki poleg baterij vsebuje še inverterje ter kontrolno elektro omaro. Vsebuje 6 baterij s skupno kapaciteto 60kWh ter maksimalno močjo 30kW. Sistem je upravljan s pomočjo spletne aplikacije, ki nadzoruje porabo v pametni tovarni in po potrebi tudi preklaplja med različnimi viri (sončne celice, omrežje, baterije, superkondenzator, agregat).</t>
  </si>
  <si>
    <t>Battery system, which, in addition to batteries, also contains inverters and an electrical control cabinet. It contains 6 batteries with a total capacity of 60kWh and a maximum power of 30kW. The system is managed with the help of a web application that controls consumption in the smart factory and, if necessary, also switches between different sources (solar cells, network, batteries, supercapacitor, aggregate).</t>
  </si>
  <si>
    <t>0269</t>
  </si>
  <si>
    <t xml:space="preserve">Skrbnica opreme: Nataša PIPENBAHER (natasa.pipenbaher@um.si)          https://www.fnm.um.si/index.php/domov-raziskovanje-odprti-dostop/                              </t>
  </si>
  <si>
    <t xml:space="preserve">Equipment administrator: Nataša PIPENBAHER (natasa.pipenbaher@um.si)          https://www.fnm.um.si/index.php/domov-raziskovanje-odprti-dostop/                              </t>
  </si>
  <si>
    <t>Člani raziskovalne skupine P1-0403: Nina ŠAJNA, Franc JANŽEKOVIČ, Tina KLENOVŠEK; Vesna KLOKOČOVNIK, Eva HORVAT (MR)</t>
  </si>
  <si>
    <t>Oddelek za biologijo, FNM: Eva VELER, Veno Jaša GRUJIĆ, Jan PODLESNIK, Igor PAUŠIČ.</t>
  </si>
  <si>
    <t xml:space="preserve">Skrbnica opreme: Andreja SAVIČ  (andreja.savic@um.si)          https://www.fnm.um.si/index.php/domov-raziskovanje-odprti-dostop/                              </t>
  </si>
  <si>
    <t xml:space="preserve">Equipment administrator: Andreja SAVIČ (andreja.savic@um.si)          https://www.fnm.um.si/index.php/domov-raziskovanje-odprti-dostop/                              </t>
  </si>
  <si>
    <t xml:space="preserve">Skrbnica opreme: Andreja SAVIČ (andreja.savic@um.si)          https://www.fnm.um.si/index.php/domov-raziskovanje-odprti-dostop/                              </t>
  </si>
  <si>
    <t xml:space="preserve">Equipment administrator: Andreja SAVIČ (andreja.savic@m.si)          https://www.fnm.um.si/index.php/domov-raziskovanje-odprti-dostop/                              </t>
  </si>
  <si>
    <t xml:space="preserve">Skrbnica opreme: Petra PERANIĆ (petra.peranic@um.si)          https://www.fnm.um.si/index.php/domov-raziskovanje-odprti-dostop/                              </t>
  </si>
  <si>
    <t xml:space="preserve">Equipment administrator: Petra PERANIĆ (petra.peranic@um.si)          https://www.fnm.um.si/index.php/domov-raziskovanje-odprti-dostop/                              </t>
  </si>
  <si>
    <t xml:space="preserve">Skrbnica opreme: Tina KLENOVŠEK (tina.klenovsek@um.si)          https://www.fnm.um.si/index.php/domov-raziskovanje-odprti-dostop/                              </t>
  </si>
  <si>
    <t xml:space="preserve">Equipment administrator: Tina KLENOVŠEK (tina.klenovsek@um.si)          https://www.fnm.um.si/index.php/domov-raziskovanje-odprti-dostop/                              </t>
  </si>
  <si>
    <t>Februar</t>
  </si>
  <si>
    <t>Paket 23</t>
  </si>
  <si>
    <r>
      <rPr>
        <sz val="10"/>
        <rFont val="Arial"/>
        <family val="2"/>
        <charset val="238"/>
      </rPr>
      <t>Paket 16</t>
    </r>
    <r>
      <rPr>
        <sz val="10"/>
        <color indexed="10"/>
        <rFont val="Arial"/>
        <family val="2"/>
        <charset val="238"/>
      </rPr>
      <t xml:space="preserve">
</t>
    </r>
  </si>
  <si>
    <t xml:space="preserve">ARIS programi, projekti </t>
  </si>
  <si>
    <t xml:space="preserve">ARIS programi projekti in lastni viri </t>
  </si>
  <si>
    <t xml:space="preserve">Paket 22 </t>
  </si>
  <si>
    <t>Programi, projekti ARIS in/ali EU</t>
  </si>
  <si>
    <t xml:space="preserve">Paket 17  </t>
  </si>
  <si>
    <t>Paket 11, Paket 12</t>
  </si>
  <si>
    <t xml:space="preserve">Paket 20  </t>
  </si>
  <si>
    <t>Paket 13,                 Paket 16</t>
  </si>
  <si>
    <t>Paket 17,  Paket 18</t>
  </si>
  <si>
    <t>Paket 13, Paket 21</t>
  </si>
  <si>
    <t>Paket 13, Paket 16</t>
  </si>
  <si>
    <t>Univerza v Ljubljani, Filozofska fakulteta</t>
  </si>
  <si>
    <t>Univerzitetni klinični center Maribor</t>
  </si>
  <si>
    <t>Univerza v Ljubljani, Biotehniška fakulteta</t>
  </si>
  <si>
    <t>Univerza v Ljubljani, Fakulteta za elektrotehniko</t>
  </si>
  <si>
    <t>Univerza v Ljubljani, Fakulteta za farmacijo</t>
  </si>
  <si>
    <t>Univerza v Ljubljani, Fakulteta za kemijo in kemijsko tehnologijo</t>
  </si>
  <si>
    <t>Univerza v Ljubljani, Fakulteta za strojništvo</t>
  </si>
  <si>
    <t>Univerza v Ljubljani, Naravoslovnotehniška fakulteta</t>
  </si>
  <si>
    <t>Univerza v Mariboru, Fakulteta za kemijo in kemijsko tehnologijo</t>
  </si>
  <si>
    <t>Univerza v Ljubljani, Veterinarska fakulteta</t>
  </si>
  <si>
    <t>P2-0393, P2-0421, P2 - 04</t>
  </si>
  <si>
    <t>P1-0255</t>
  </si>
  <si>
    <t xml:space="preserve">P2-0421, P2-0423 </t>
  </si>
  <si>
    <t xml:space="preserve">P2-0359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</si>
</sst>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 _€_-;\-* #,##0.00\ _€_-;_-* &quot;-&quot;??\ _€_-;_-@_-"/>
    <numFmt numFmtId="164" formatCode="_-* #,##0.00_-;\-* #,##0.00_-;_-* &quot;-&quot;??_-;_-@_-"/>
    <numFmt numFmtId="180" formatCode="_-* #,##0.00\ &quot;SIT&quot;_-;\-* #,##0.00\ &quot;SIT&quot;_-;_-* &quot;-&quot;??\ &quot;SIT&quot;_-;_-@_-"/>
  </numFmts>
  <fonts count="49">
    <font>
      <sz val="10"/>
      <name val="Arial"/>
    </font>
    <font>
      <sz val="11"/>
      <color theme="1"/>
      <name val="Calibri"/>
      <family val="2"/>
      <charset val="238"/>
      <scheme val="minor"/>
    </font>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sz val="11"/>
      <color indexed="8"/>
      <name val="Calibri"/>
      <family val="2"/>
    </font>
    <font>
      <sz val="11"/>
      <name val="Calibri"/>
      <family val="2"/>
    </font>
    <font>
      <sz val="9"/>
      <name val="Arial"/>
      <family val="2"/>
    </font>
    <font>
      <b/>
      <sz val="10"/>
      <name val="Arial"/>
      <family val="2"/>
    </font>
    <font>
      <b/>
      <sz val="9"/>
      <name val="Arial"/>
      <family val="2"/>
    </font>
    <font>
      <b/>
      <sz val="11"/>
      <name val="Arial"/>
      <family val="2"/>
    </font>
    <font>
      <b/>
      <sz val="9"/>
      <name val="Arial"/>
      <family val="2"/>
    </font>
    <font>
      <sz val="10"/>
      <color indexed="8"/>
      <name val="Arial"/>
      <family val="2"/>
    </font>
    <font>
      <b/>
      <sz val="14"/>
      <name val="Arial"/>
      <family val="2"/>
    </font>
    <font>
      <b/>
      <sz val="16"/>
      <name val="Arial"/>
      <family val="2"/>
    </font>
    <font>
      <sz val="11"/>
      <color indexed="8"/>
      <name val="Calibri"/>
      <family val="2"/>
    </font>
    <font>
      <sz val="10"/>
      <name val="Calibri"/>
      <family val="2"/>
    </font>
    <font>
      <sz val="11"/>
      <name val="Calibri"/>
      <family val="2"/>
    </font>
    <font>
      <sz val="11"/>
      <color theme="1"/>
      <name val="Calibri"/>
      <family val="2"/>
      <scheme val="minor"/>
    </font>
    <font>
      <sz val="11"/>
      <name val="Calibri"/>
      <family val="2"/>
      <scheme val="minor"/>
    </font>
    <font>
      <sz val="10"/>
      <color rgb="FFCC0000"/>
      <name val="Calibri"/>
      <family val="2"/>
    </font>
    <font>
      <sz val="10"/>
      <name val="Arial"/>
      <family val="2"/>
    </font>
    <font>
      <sz val="10"/>
      <name val="Arial"/>
      <family val="2"/>
    </font>
    <font>
      <b/>
      <sz val="14"/>
      <color rgb="FFFF0000"/>
      <name val="Arial"/>
      <family val="2"/>
    </font>
    <font>
      <b/>
      <sz val="10"/>
      <name val="Arial"/>
      <family val="2"/>
      <charset val="238"/>
    </font>
    <font>
      <sz val="11"/>
      <name val="Calibri"/>
      <family val="2"/>
      <charset val="238"/>
    </font>
    <font>
      <sz val="11"/>
      <name val="Calibri"/>
      <family val="2"/>
      <charset val="238"/>
      <scheme val="minor"/>
    </font>
    <font>
      <sz val="10"/>
      <name val="Arial"/>
      <family val="2"/>
      <charset val="238"/>
    </font>
    <font>
      <u/>
      <sz val="10"/>
      <color indexed="12"/>
      <name val="Arial"/>
      <family val="2"/>
      <charset val="238"/>
    </font>
    <font>
      <sz val="10"/>
      <color indexed="10"/>
      <name val="Arial"/>
      <family val="2"/>
      <charset val="238"/>
    </font>
    <font>
      <i/>
      <sz val="10"/>
      <name val="Arial"/>
      <family val="2"/>
      <charset val="238"/>
    </font>
    <font>
      <b/>
      <sz val="9"/>
      <color indexed="81"/>
      <name val="Segoe UI"/>
      <family val="2"/>
      <charset val="238"/>
    </font>
    <font>
      <sz val="9"/>
      <color indexed="81"/>
      <name val="Segoe UI"/>
      <family val="2"/>
      <charset val="238"/>
    </font>
    <font>
      <sz val="10"/>
      <name val="Arial CE"/>
      <charset val="238"/>
    </font>
    <font>
      <sz val="11"/>
      <color indexed="8"/>
      <name val="Calibri"/>
      <family val="2"/>
      <charset val="238"/>
    </font>
    <font>
      <sz val="9"/>
      <name val="Arial"/>
      <family val="2"/>
      <charset val="238"/>
    </font>
    <font>
      <sz val="10"/>
      <name val="Calibri"/>
      <family val="2"/>
      <charset val="238"/>
    </font>
    <font>
      <vertAlign val="superscript"/>
      <sz val="10"/>
      <name val="Arial"/>
      <family val="2"/>
      <charset val="238"/>
    </font>
    <font>
      <sz val="11"/>
      <name val="Calibri (Body)"/>
    </font>
    <font>
      <vertAlign val="subscript"/>
      <sz val="10"/>
      <name val="Arial"/>
      <family val="2"/>
    </font>
    <font>
      <vertAlign val="subscript"/>
      <sz val="10"/>
      <name val="Arial"/>
      <family val="2"/>
      <charset val="238"/>
    </font>
    <font>
      <sz val="11"/>
      <color rgb="FF9C5700"/>
      <name val="Calibri"/>
      <family val="2"/>
      <charset val="238"/>
    </font>
    <font>
      <sz val="8"/>
      <name val="Calibri  "/>
      <charset val="238"/>
    </font>
    <font>
      <u/>
      <sz val="8"/>
      <name val="Calibri  "/>
      <charset val="238"/>
    </font>
  </fonts>
  <fills count="14">
    <fill>
      <patternFill patternType="none"/>
    </fill>
    <fill>
      <patternFill patternType="gray125"/>
    </fill>
    <fill>
      <patternFill patternType="solid">
        <fgColor indexed="42"/>
        <bgColor indexed="64"/>
      </patternFill>
    </fill>
    <fill>
      <patternFill patternType="solid">
        <fgColor indexed="22"/>
        <bgColor indexed="64"/>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theme="0"/>
        <bgColor indexed="64"/>
      </patternFill>
    </fill>
    <fill>
      <patternFill patternType="solid">
        <fgColor theme="0" tint="-0.249977111117893"/>
        <bgColor indexed="64"/>
      </patternFill>
    </fill>
    <fill>
      <patternFill patternType="solid">
        <fgColor rgb="FFFFFF00"/>
        <bgColor indexed="64"/>
      </patternFill>
    </fill>
    <fill>
      <patternFill patternType="none"/>
    </fill>
    <fill>
      <patternFill patternType="none"/>
    </fill>
    <fill>
      <patternFill patternType="solid">
        <fgColor rgb="FFFFEB9C"/>
        <bgColor rgb="FFFFFFCC"/>
      </patternFill>
    </fill>
    <fill>
      <patternFill patternType="solid">
        <fgColor theme="0"/>
        <bgColor rgb="FF000000"/>
      </patternFill>
    </fill>
  </fills>
  <borders count="25">
    <border>
      <left/>
      <right/>
      <top/>
      <bottom/>
      <diagonal/>
    </border>
    <border>
      <left/>
      <right/>
      <top/>
      <bottom style="thin">
        <color auto="1"/>
      </bottom>
      <diagonal/>
    </border>
    <border>
      <left/>
      <right style="thin">
        <color auto="1"/>
      </right>
      <top/>
      <bottom/>
      <diagonal/>
    </border>
    <border>
      <left style="thin">
        <color auto="1"/>
      </left>
      <right/>
      <top/>
      <bottom/>
      <diagonal/>
    </border>
    <border>
      <left/>
      <right style="thin">
        <color auto="1"/>
      </right>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medium">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medium">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indexed="64"/>
      </left>
      <right style="thin">
        <color indexed="64"/>
      </right>
      <top style="thin">
        <color indexed="64"/>
      </top>
      <bottom style="thin">
        <color indexed="64"/>
      </bottom>
      <diagonal/>
    </border>
  </borders>
  <cellStyleXfs count="40">
    <xf numFmtId="0" fontId="0" fillId="0" borderId="0"/>
    <xf numFmtId="164" fontId="27" fillId="0" borderId="0"/>
    <xf numFmtId="164" fontId="8" fillId="0" borderId="0"/>
    <xf numFmtId="0" fontId="25" fillId="0" borderId="0"/>
    <xf numFmtId="0" fontId="9" fillId="0" borderId="0">
      <alignment vertical="top"/>
      <protection locked="0"/>
    </xf>
    <xf numFmtId="0" fontId="9" fillId="10" borderId="0">
      <alignment vertical="top"/>
      <protection locked="0"/>
    </xf>
    <xf numFmtId="0" fontId="8" fillId="0" borderId="0"/>
    <xf numFmtId="0" fontId="23" fillId="0" borderId="0"/>
    <xf numFmtId="0" fontId="7" fillId="0" borderId="0"/>
    <xf numFmtId="0" fontId="6" fillId="0" borderId="0"/>
    <xf numFmtId="0" fontId="4" fillId="0" borderId="0"/>
    <xf numFmtId="0" fontId="3" fillId="0" borderId="0"/>
    <xf numFmtId="0" fontId="6" fillId="0" borderId="0"/>
    <xf numFmtId="0" fontId="4" fillId="0" borderId="0"/>
    <xf numFmtId="0" fontId="3" fillId="0" borderId="0"/>
    <xf numFmtId="0" fontId="8" fillId="0" borderId="0"/>
    <xf numFmtId="0" fontId="8" fillId="0" borderId="0"/>
    <xf numFmtId="0" fontId="5" fillId="0" borderId="0"/>
    <xf numFmtId="0" fontId="26" fillId="0" borderId="0"/>
    <xf numFmtId="0" fontId="8" fillId="0" borderId="0"/>
    <xf numFmtId="0" fontId="8" fillId="10" borderId="0"/>
    <xf numFmtId="9" fontId="32" fillId="0" borderId="0" applyFont="0" applyFill="0" applyBorder="0" applyAlignment="0" applyProtection="0"/>
    <xf numFmtId="0" fontId="32" fillId="11" borderId="0"/>
    <xf numFmtId="0" fontId="8" fillId="11" borderId="0"/>
    <xf numFmtId="43" fontId="32" fillId="11" borderId="0" applyFont="0" applyFill="0" applyBorder="0" applyAlignment="0" applyProtection="0"/>
    <xf numFmtId="0" fontId="8" fillId="11" borderId="0"/>
    <xf numFmtId="0" fontId="8" fillId="11" borderId="0"/>
    <xf numFmtId="0" fontId="32" fillId="11" borderId="0"/>
    <xf numFmtId="0" fontId="46" fillId="12" borderId="0" applyBorder="0" applyProtection="0"/>
    <xf numFmtId="0" fontId="2" fillId="11" borderId="0"/>
    <xf numFmtId="0" fontId="32" fillId="11" borderId="0"/>
    <xf numFmtId="180" fontId="32" fillId="11" borderId="0" applyFont="0" applyFill="0" applyBorder="0" applyAlignment="0" applyProtection="0"/>
    <xf numFmtId="0" fontId="33" fillId="11" borderId="0" applyNumberFormat="0" applyFill="0" applyBorder="0" applyAlignment="0" applyProtection="0">
      <alignment vertical="top"/>
      <protection locked="0"/>
    </xf>
    <xf numFmtId="0" fontId="38" fillId="11" borderId="0"/>
    <xf numFmtId="0" fontId="8" fillId="11" borderId="0"/>
    <xf numFmtId="0" fontId="1" fillId="11" borderId="0"/>
    <xf numFmtId="0" fontId="8" fillId="11" borderId="0"/>
    <xf numFmtId="0" fontId="32" fillId="11" borderId="0"/>
    <xf numFmtId="0" fontId="32" fillId="11" borderId="0"/>
    <xf numFmtId="0" fontId="39" fillId="11" borderId="0"/>
  </cellStyleXfs>
  <cellXfs count="140">
    <xf numFmtId="0" fontId="0" fillId="0" borderId="0" xfId="0"/>
    <xf numFmtId="0" fontId="8" fillId="0" borderId="0" xfId="6"/>
    <xf numFmtId="0" fontId="23" fillId="0" borderId="0" xfId="7"/>
    <xf numFmtId="0" fontId="23" fillId="0" borderId="1" xfId="7" applyBorder="1"/>
    <xf numFmtId="0" fontId="23" fillId="2" borderId="1" xfId="7" applyFill="1" applyBorder="1"/>
    <xf numFmtId="0" fontId="23" fillId="2" borderId="0" xfId="7" applyFill="1"/>
    <xf numFmtId="0" fontId="23" fillId="3" borderId="0" xfId="7" applyFill="1"/>
    <xf numFmtId="0" fontId="11" fillId="0" borderId="0" xfId="7" applyFont="1"/>
    <xf numFmtId="0" fontId="10" fillId="0" borderId="0" xfId="7" applyFont="1"/>
    <xf numFmtId="0" fontId="14" fillId="0" borderId="1" xfId="0" applyFont="1" applyBorder="1" applyAlignment="1">
      <alignment horizontal="left" vertical="center" wrapText="1"/>
    </xf>
    <xf numFmtId="0" fontId="0" fillId="0" borderId="0" xfId="0" applyAlignment="1" applyProtection="1">
      <alignment horizontal="right" wrapText="1"/>
      <protection locked="0"/>
    </xf>
    <xf numFmtId="0" fontId="0" fillId="0" borderId="0" xfId="0" applyAlignment="1" applyProtection="1">
      <alignment wrapText="1"/>
      <protection locked="0"/>
    </xf>
    <xf numFmtId="0" fontId="8" fillId="0" borderId="0" xfId="0" applyFont="1" applyAlignment="1" applyProtection="1">
      <alignment wrapText="1"/>
      <protection locked="0"/>
    </xf>
    <xf numFmtId="0" fontId="18" fillId="0" borderId="0" xfId="0" applyFont="1" applyAlignment="1">
      <alignment wrapText="1"/>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2" fontId="12" fillId="0" borderId="0" xfId="0" applyNumberFormat="1" applyFont="1" applyAlignment="1">
      <alignment wrapText="1"/>
    </xf>
    <xf numFmtId="0" fontId="12" fillId="0" borderId="0" xfId="0" applyFont="1" applyAlignment="1">
      <alignment wrapText="1"/>
    </xf>
    <xf numFmtId="2" fontId="12"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4" borderId="0" xfId="0" applyFont="1" applyFill="1" applyAlignment="1">
      <alignment horizontal="center" vertical="center" wrapText="1"/>
    </xf>
    <xf numFmtId="0" fontId="0" fillId="0" borderId="0" xfId="0" applyProtection="1">
      <protection locked="0"/>
    </xf>
    <xf numFmtId="0" fontId="12" fillId="0" borderId="0" xfId="0" applyFont="1" applyAlignment="1">
      <alignment horizontal="left" vertical="center" wrapText="1"/>
    </xf>
    <xf numFmtId="0" fontId="8" fillId="0" borderId="0" xfId="6" applyAlignment="1">
      <alignment horizontal="center" wrapText="1"/>
    </xf>
    <xf numFmtId="0" fontId="8" fillId="0" borderId="0" xfId="6" applyAlignment="1">
      <alignment horizontal="right" vertical="center"/>
    </xf>
    <xf numFmtId="0" fontId="13" fillId="0" borderId="0" xfId="6" applyFont="1" applyAlignment="1">
      <alignment horizontal="right" vertical="center"/>
    </xf>
    <xf numFmtId="0" fontId="0" fillId="0" borderId="0" xfId="0" applyAlignment="1" applyProtection="1">
      <alignment horizontal="right"/>
      <protection locked="0"/>
    </xf>
    <xf numFmtId="0" fontId="14" fillId="0" borderId="2" xfId="0" applyFont="1" applyBorder="1" applyAlignment="1">
      <alignment horizontal="left" vertical="center" wrapText="1"/>
    </xf>
    <xf numFmtId="0" fontId="15" fillId="0" borderId="1" xfId="0" applyFont="1" applyBorder="1" applyAlignment="1">
      <alignment vertical="center" wrapText="1"/>
    </xf>
    <xf numFmtId="0" fontId="15" fillId="0" borderId="4" xfId="0" applyFont="1" applyBorder="1" applyAlignment="1">
      <alignment vertical="center" wrapText="1"/>
    </xf>
    <xf numFmtId="0" fontId="14" fillId="5" borderId="5" xfId="0" applyFont="1" applyFill="1" applyBorder="1" applyAlignment="1">
      <alignment vertical="center" wrapText="1"/>
    </xf>
    <xf numFmtId="0" fontId="16" fillId="5" borderId="6" xfId="0" applyFont="1" applyFill="1" applyBorder="1" applyAlignment="1">
      <alignment vertical="center" wrapText="1"/>
    </xf>
    <xf numFmtId="0" fontId="14" fillId="5" borderId="7" xfId="0" applyFont="1" applyFill="1" applyBorder="1" applyAlignment="1">
      <alignment vertical="center" wrapText="1"/>
    </xf>
    <xf numFmtId="0" fontId="19" fillId="0" borderId="0" xfId="0" applyFont="1" applyAlignment="1">
      <alignment horizontal="left" indent="1"/>
    </xf>
    <xf numFmtId="0" fontId="8" fillId="0" borderId="0" xfId="6" applyAlignment="1">
      <alignment horizontal="left" vertical="top" wrapText="1"/>
    </xf>
    <xf numFmtId="0" fontId="13" fillId="0" borderId="0" xfId="6" applyFont="1" applyAlignment="1">
      <alignment horizontal="left" vertical="top" wrapText="1"/>
    </xf>
    <xf numFmtId="0" fontId="9" fillId="0" borderId="0" xfId="4" applyAlignment="1" applyProtection="1">
      <alignment horizontal="left" vertical="top" wrapText="1"/>
    </xf>
    <xf numFmtId="0" fontId="8" fillId="0" borderId="0" xfId="4" applyFont="1" applyAlignment="1" applyProtection="1">
      <alignment horizontal="left" vertical="top" wrapText="1"/>
    </xf>
    <xf numFmtId="0" fontId="17" fillId="0" borderId="0" xfId="6" applyFont="1" applyAlignment="1">
      <alignment horizontal="left" vertical="top" wrapText="1"/>
    </xf>
    <xf numFmtId="0" fontId="13" fillId="0" borderId="0" xfId="6" applyFont="1" applyAlignment="1">
      <alignment horizontal="right" vertical="top" wrapText="1"/>
    </xf>
    <xf numFmtId="0" fontId="13" fillId="0" borderId="0" xfId="6" applyFont="1" applyAlignment="1">
      <alignment horizontal="right" vertical="top" wrapText="1" indent="1"/>
    </xf>
    <xf numFmtId="0" fontId="20" fillId="3" borderId="0" xfId="7" applyFont="1" applyFill="1"/>
    <xf numFmtId="0" fontId="20" fillId="2" borderId="0" xfId="7" applyFont="1" applyFill="1"/>
    <xf numFmtId="0" fontId="21" fillId="0" borderId="0" xfId="6" applyFont="1"/>
    <xf numFmtId="0" fontId="22" fillId="0" borderId="0" xfId="6" applyFont="1"/>
    <xf numFmtId="0" fontId="13" fillId="0" borderId="0" xfId="0" applyFont="1" applyAlignment="1" applyProtection="1">
      <alignment horizontal="center"/>
      <protection locked="0"/>
    </xf>
    <xf numFmtId="49" fontId="13" fillId="0" borderId="0" xfId="0" applyNumberFormat="1" applyFont="1" applyAlignment="1">
      <alignment horizontal="left" vertical="top"/>
    </xf>
    <xf numFmtId="0" fontId="13" fillId="3" borderId="6" xfId="0" applyFont="1" applyFill="1" applyBorder="1" applyAlignment="1" applyProtection="1">
      <alignment horizontal="center" vertical="center" wrapText="1"/>
      <protection locked="0"/>
    </xf>
    <xf numFmtId="0" fontId="13" fillId="8" borderId="8" xfId="0" applyFont="1" applyFill="1" applyBorder="1" applyAlignment="1" applyProtection="1">
      <alignment horizontal="center" wrapText="1"/>
      <protection locked="0"/>
    </xf>
    <xf numFmtId="0" fontId="13" fillId="0" borderId="0" xfId="0" applyFont="1" applyAlignment="1" applyProtection="1">
      <alignment horizontal="center" wrapText="1"/>
      <protection locked="0"/>
    </xf>
    <xf numFmtId="0" fontId="13" fillId="8" borderId="10" xfId="0" applyFont="1" applyFill="1" applyBorder="1" applyAlignment="1" applyProtection="1">
      <alignment horizontal="center" wrapText="1"/>
      <protection locked="0"/>
    </xf>
    <xf numFmtId="0" fontId="13" fillId="8" borderId="17" xfId="0" applyFont="1" applyFill="1" applyBorder="1" applyAlignment="1" applyProtection="1">
      <alignment horizontal="center" wrapText="1"/>
      <protection locked="0"/>
    </xf>
    <xf numFmtId="0" fontId="13" fillId="8" borderId="18" xfId="0" applyFont="1" applyFill="1" applyBorder="1" applyAlignment="1" applyProtection="1">
      <alignment horizontal="center" wrapText="1"/>
      <protection locked="0"/>
    </xf>
    <xf numFmtId="0" fontId="13" fillId="8" borderId="19" xfId="0" applyFont="1" applyFill="1" applyBorder="1" applyAlignment="1" applyProtection="1">
      <alignment horizontal="center" wrapText="1"/>
      <protection locked="0"/>
    </xf>
    <xf numFmtId="0" fontId="14" fillId="8" borderId="19" xfId="0" applyFont="1" applyFill="1" applyBorder="1" applyAlignment="1">
      <alignment horizontal="center" vertical="center" wrapText="1"/>
    </xf>
    <xf numFmtId="0" fontId="13" fillId="9" borderId="0" xfId="6" applyFont="1" applyFill="1" applyAlignment="1">
      <alignment horizontal="right" vertical="top" wrapText="1" indent="1"/>
    </xf>
    <xf numFmtId="0" fontId="8" fillId="9" borderId="0" xfId="6" applyFill="1" applyAlignment="1">
      <alignment horizontal="left" vertical="top" wrapText="1"/>
    </xf>
    <xf numFmtId="0" fontId="13" fillId="9" borderId="0" xfId="6" applyFont="1" applyFill="1" applyAlignment="1">
      <alignment horizontal="right" vertical="top" wrapText="1"/>
    </xf>
    <xf numFmtId="0" fontId="13" fillId="9" borderId="0" xfId="6" applyFont="1" applyFill="1" applyAlignment="1">
      <alignment horizontal="left" vertical="top" wrapText="1"/>
    </xf>
    <xf numFmtId="0" fontId="28" fillId="0" borderId="0" xfId="0" applyFont="1" applyAlignment="1">
      <alignment horizontal="left" vertical="top" wrapText="1"/>
    </xf>
    <xf numFmtId="0" fontId="13" fillId="8" borderId="12" xfId="0" applyFont="1" applyFill="1" applyBorder="1" applyAlignment="1" applyProtection="1">
      <alignment horizontal="center" wrapText="1"/>
      <protection locked="0"/>
    </xf>
    <xf numFmtId="0" fontId="0" fillId="0" borderId="0" xfId="0" applyAlignment="1">
      <alignment horizontal="center" vertical="center" wrapText="1"/>
    </xf>
    <xf numFmtId="0" fontId="14" fillId="0" borderId="3" xfId="0" applyFont="1" applyBorder="1" applyAlignment="1">
      <alignment horizontal="left" vertical="center" wrapText="1"/>
    </xf>
    <xf numFmtId="0" fontId="14" fillId="0" borderId="0" xfId="0" applyFont="1" applyAlignment="1">
      <alignment horizontal="left" vertical="center" wrapText="1"/>
    </xf>
    <xf numFmtId="49" fontId="18" fillId="0" borderId="0" xfId="0" applyNumberFormat="1" applyFont="1" applyAlignment="1">
      <alignment wrapText="1"/>
    </xf>
    <xf numFmtId="49" fontId="13" fillId="8" borderId="8" xfId="0" applyNumberFormat="1" applyFont="1" applyFill="1" applyBorder="1" applyAlignment="1" applyProtection="1">
      <alignment horizontal="center" wrapText="1"/>
      <protection locked="0"/>
    </xf>
    <xf numFmtId="49" fontId="0" fillId="0" borderId="0" xfId="0" applyNumberFormat="1" applyAlignment="1" applyProtection="1">
      <alignment horizontal="right" wrapText="1"/>
      <protection locked="0"/>
    </xf>
    <xf numFmtId="0" fontId="13" fillId="3" borderId="0" xfId="6" applyFont="1" applyFill="1" applyAlignment="1">
      <alignment horizontal="left" vertical="center"/>
    </xf>
    <xf numFmtId="0" fontId="18" fillId="5" borderId="14" xfId="0" applyFont="1" applyFill="1" applyBorder="1" applyAlignment="1">
      <alignment horizontal="left" vertical="center" wrapText="1"/>
    </xf>
    <xf numFmtId="0" fontId="18" fillId="5" borderId="15" xfId="0" applyFont="1" applyFill="1" applyBorder="1" applyAlignment="1">
      <alignment horizontal="left" vertical="center" wrapText="1"/>
    </xf>
    <xf numFmtId="0" fontId="18" fillId="5" borderId="11" xfId="0" applyFont="1" applyFill="1" applyBorder="1" applyAlignment="1">
      <alignment horizontal="left" vertical="center" wrapText="1"/>
    </xf>
    <xf numFmtId="0" fontId="18" fillId="5" borderId="16" xfId="0" applyFont="1" applyFill="1" applyBorder="1" applyAlignment="1">
      <alignment horizontal="left" vertical="center" wrapText="1"/>
    </xf>
    <xf numFmtId="0" fontId="13" fillId="6" borderId="21" xfId="0" applyFont="1" applyFill="1" applyBorder="1" applyAlignment="1" applyProtection="1">
      <alignment horizontal="center" vertical="center" wrapText="1"/>
      <protection locked="0"/>
    </xf>
    <xf numFmtId="0" fontId="13" fillId="6" borderId="22" xfId="0" applyFont="1" applyFill="1" applyBorder="1" applyAlignment="1" applyProtection="1">
      <alignment horizontal="center" vertical="center" wrapText="1"/>
      <protection locked="0"/>
    </xf>
    <xf numFmtId="0" fontId="13" fillId="6" borderId="23" xfId="0" applyFont="1" applyFill="1" applyBorder="1" applyAlignment="1" applyProtection="1">
      <alignment horizontal="center" vertical="center" wrapText="1"/>
      <protection locked="0"/>
    </xf>
    <xf numFmtId="0" fontId="13" fillId="6" borderId="20" xfId="0" applyFont="1" applyFill="1" applyBorder="1" applyAlignment="1" applyProtection="1">
      <alignment horizontal="center" vertical="center" wrapText="1"/>
      <protection locked="0"/>
    </xf>
    <xf numFmtId="0" fontId="13" fillId="6" borderId="13" xfId="0" applyFont="1" applyFill="1" applyBorder="1" applyAlignment="1" applyProtection="1">
      <alignment horizontal="center" vertical="center" wrapText="1"/>
      <protection locked="0"/>
    </xf>
    <xf numFmtId="0" fontId="13" fillId="8" borderId="6" xfId="0" applyFont="1" applyFill="1" applyBorder="1" applyAlignment="1" applyProtection="1">
      <alignment horizontal="center" vertical="center" wrapText="1"/>
      <protection locked="0"/>
    </xf>
    <xf numFmtId="0" fontId="13" fillId="8" borderId="9" xfId="0" applyFont="1" applyFill="1" applyBorder="1" applyAlignment="1" applyProtection="1">
      <alignment horizontal="center" vertical="center" wrapText="1"/>
      <protection locked="0"/>
    </xf>
    <xf numFmtId="0" fontId="13" fillId="0" borderId="0" xfId="0" applyFont="1" applyAlignment="1" applyProtection="1">
      <alignment horizontal="center"/>
      <protection locked="0"/>
    </xf>
    <xf numFmtId="0" fontId="16" fillId="3" borderId="6" xfId="0" applyFont="1" applyFill="1" applyBorder="1" applyAlignment="1">
      <alignment horizontal="center" vertical="center" wrapText="1"/>
    </xf>
    <xf numFmtId="0" fontId="16" fillId="3" borderId="9" xfId="0" applyFont="1" applyFill="1" applyBorder="1" applyAlignment="1">
      <alignment horizontal="center" vertical="center" wrapText="1"/>
    </xf>
    <xf numFmtId="0" fontId="13" fillId="3" borderId="9" xfId="0" applyFont="1" applyFill="1" applyBorder="1" applyAlignment="1" applyProtection="1">
      <alignment horizontal="center" vertical="center" wrapText="1"/>
      <protection locked="0"/>
    </xf>
    <xf numFmtId="0" fontId="13" fillId="3" borderId="9" xfId="0" applyFont="1" applyFill="1" applyBorder="1" applyAlignment="1">
      <alignment horizontal="center" vertical="center" wrapText="1"/>
    </xf>
    <xf numFmtId="0" fontId="13" fillId="3" borderId="10" xfId="0" applyFont="1" applyFill="1" applyBorder="1" applyAlignment="1" applyProtection="1">
      <alignment horizontal="center" vertical="center" wrapText="1"/>
      <protection locked="0"/>
    </xf>
    <xf numFmtId="0" fontId="13" fillId="3" borderId="11" xfId="0" applyFont="1" applyFill="1" applyBorder="1" applyAlignment="1" applyProtection="1">
      <alignment horizontal="center" vertical="center" wrapText="1"/>
      <protection locked="0"/>
    </xf>
    <xf numFmtId="0" fontId="13" fillId="3" borderId="12" xfId="0"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4" fillId="3" borderId="14" xfId="0" applyFont="1" applyFill="1" applyBorder="1" applyAlignment="1">
      <alignment horizontal="center" vertical="center" wrapText="1"/>
    </xf>
    <xf numFmtId="0" fontId="14" fillId="3" borderId="3" xfId="0" applyFont="1" applyFill="1" applyBorder="1" applyAlignment="1">
      <alignment horizontal="center" vertical="center" wrapText="1"/>
    </xf>
    <xf numFmtId="0" fontId="13" fillId="2" borderId="6" xfId="0" applyFont="1" applyFill="1" applyBorder="1" applyAlignment="1" applyProtection="1">
      <alignment horizontal="center" vertical="center" wrapText="1"/>
      <protection locked="0"/>
    </xf>
    <xf numFmtId="0" fontId="13" fillId="2" borderId="9" xfId="0" applyFont="1" applyFill="1" applyBorder="1" applyAlignment="1" applyProtection="1">
      <alignment horizontal="center" vertical="center" wrapText="1"/>
      <protection locked="0"/>
    </xf>
    <xf numFmtId="0" fontId="14" fillId="2" borderId="9" xfId="0" applyFont="1" applyFill="1" applyBorder="1" applyAlignment="1">
      <alignment horizontal="center" vertical="center" wrapText="1"/>
    </xf>
    <xf numFmtId="0" fontId="14" fillId="8" borderId="10" xfId="0" applyFont="1" applyFill="1" applyBorder="1" applyAlignment="1">
      <alignment horizontal="center" vertical="center" wrapText="1"/>
    </xf>
    <xf numFmtId="0" fontId="14" fillId="8" borderId="11" xfId="0" applyFont="1" applyFill="1" applyBorder="1" applyAlignment="1">
      <alignment horizontal="center" vertical="center" wrapText="1"/>
    </xf>
    <xf numFmtId="0" fontId="14" fillId="8" borderId="12" xfId="0" applyFont="1" applyFill="1" applyBorder="1" applyAlignment="1">
      <alignment horizontal="center" vertical="center" wrapText="1"/>
    </xf>
    <xf numFmtId="0" fontId="14" fillId="2" borderId="10" xfId="0" applyFont="1" applyFill="1" applyBorder="1" applyAlignment="1" applyProtection="1">
      <alignment horizontal="left" vertical="center" wrapText="1"/>
      <protection locked="0"/>
    </xf>
    <xf numFmtId="0" fontId="14" fillId="2" borderId="11" xfId="0" applyFont="1" applyFill="1" applyBorder="1" applyAlignment="1" applyProtection="1">
      <alignment horizontal="left" vertical="center" wrapText="1"/>
      <protection locked="0"/>
    </xf>
    <xf numFmtId="0" fontId="14" fillId="2" borderId="12" xfId="0" applyFont="1" applyFill="1" applyBorder="1" applyAlignment="1" applyProtection="1">
      <alignment horizontal="left" vertical="center" wrapText="1"/>
      <protection locked="0"/>
    </xf>
    <xf numFmtId="0" fontId="14" fillId="3" borderId="6" xfId="0" applyFont="1" applyFill="1" applyBorder="1" applyAlignment="1">
      <alignment horizontal="center" vertical="center" wrapText="1"/>
    </xf>
    <xf numFmtId="0" fontId="14" fillId="3" borderId="9" xfId="0" applyFont="1" applyFill="1" applyBorder="1" applyAlignment="1">
      <alignment horizontal="center" vertical="center" wrapText="1"/>
    </xf>
    <xf numFmtId="0" fontId="13" fillId="3" borderId="6" xfId="0" applyFont="1" applyFill="1" applyBorder="1" applyAlignment="1" applyProtection="1">
      <alignment horizontal="center" vertical="center" wrapText="1"/>
      <protection locked="0"/>
    </xf>
    <xf numFmtId="0" fontId="14" fillId="3" borderId="16" xfId="0" applyFont="1" applyFill="1" applyBorder="1" applyAlignment="1">
      <alignment horizontal="center" vertical="center" wrapText="1"/>
    </xf>
    <xf numFmtId="0" fontId="14" fillId="3" borderId="2" xfId="0" applyFont="1" applyFill="1" applyBorder="1" applyAlignment="1">
      <alignment horizontal="center" vertical="center" wrapText="1"/>
    </xf>
    <xf numFmtId="49" fontId="14" fillId="2" borderId="9" xfId="0" applyNumberFormat="1" applyFont="1" applyFill="1" applyBorder="1" applyAlignment="1">
      <alignment horizontal="center" vertical="center" wrapText="1"/>
    </xf>
    <xf numFmtId="0" fontId="23" fillId="0" borderId="15" xfId="7" applyBorder="1" applyAlignment="1">
      <alignment horizontal="left" vertical="top" wrapText="1"/>
    </xf>
    <xf numFmtId="0" fontId="23" fillId="0" borderId="0" xfId="7" applyAlignment="1">
      <alignment horizontal="left" vertical="top" wrapText="1"/>
    </xf>
    <xf numFmtId="0" fontId="47" fillId="7" borderId="24" xfId="0" applyNumberFormat="1" applyFont="1" applyFill="1" applyBorder="1" applyAlignment="1" applyProtection="1">
      <alignment horizontal="center" vertical="center" wrapText="1"/>
      <protection locked="0"/>
    </xf>
    <xf numFmtId="4" fontId="47" fillId="7" borderId="24" xfId="0" applyNumberFormat="1" applyFont="1" applyFill="1" applyBorder="1" applyAlignment="1" applyProtection="1">
      <alignment horizontal="center" vertical="center" wrapText="1"/>
      <protection locked="0"/>
    </xf>
    <xf numFmtId="1" fontId="47" fillId="7" borderId="24"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47" fillId="7" borderId="24" xfId="0" applyFont="1" applyFill="1" applyBorder="1" applyAlignment="1" applyProtection="1">
      <alignment horizontal="center" vertical="center" wrapText="1"/>
      <protection locked="0"/>
    </xf>
    <xf numFmtId="0" fontId="47" fillId="7" borderId="24" xfId="0" applyFont="1" applyFill="1" applyBorder="1" applyAlignment="1">
      <alignment horizontal="center" vertical="center" wrapText="1"/>
    </xf>
    <xf numFmtId="4" fontId="47" fillId="7" borderId="24" xfId="0" applyNumberFormat="1" applyFont="1" applyFill="1" applyBorder="1" applyAlignment="1">
      <alignment horizontal="center" vertical="center" wrapText="1"/>
    </xf>
    <xf numFmtId="2" fontId="47" fillId="7" borderId="24" xfId="0" applyNumberFormat="1" applyFont="1" applyFill="1" applyBorder="1" applyAlignment="1">
      <alignment horizontal="center" vertical="center" wrapText="1"/>
    </xf>
    <xf numFmtId="1" fontId="47" fillId="7" borderId="24" xfId="0" applyNumberFormat="1" applyFont="1" applyFill="1" applyBorder="1" applyAlignment="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24" xfId="27" applyFont="1" applyFill="1" applyBorder="1" applyAlignment="1" applyProtection="1">
      <alignment horizontal="center" vertical="center" wrapText="1"/>
      <protection locked="0"/>
    </xf>
    <xf numFmtId="49" fontId="47" fillId="7" borderId="24" xfId="0" applyNumberFormat="1" applyFont="1" applyFill="1" applyBorder="1" applyAlignment="1" applyProtection="1">
      <alignment horizontal="center" vertical="center" wrapText="1"/>
      <protection locked="0"/>
    </xf>
    <xf numFmtId="4" fontId="12" fillId="0" borderId="0" xfId="0" applyNumberFormat="1" applyFont="1" applyAlignment="1">
      <alignment horizontal="left" vertical="top" wrapText="1"/>
    </xf>
    <xf numFmtId="4" fontId="14" fillId="2" borderId="9" xfId="0" applyNumberFormat="1" applyFont="1" applyFill="1" applyBorder="1" applyAlignment="1">
      <alignment horizontal="center" vertical="center" wrapText="1"/>
    </xf>
    <xf numFmtId="4" fontId="13" fillId="8" borderId="8" xfId="0" applyNumberFormat="1" applyFont="1" applyFill="1" applyBorder="1" applyAlignment="1" applyProtection="1">
      <alignment horizontal="center" wrapText="1"/>
      <protection locked="0"/>
    </xf>
    <xf numFmtId="4" fontId="0" fillId="0" borderId="0" xfId="0" applyNumberFormat="1" applyAlignment="1" applyProtection="1">
      <alignment horizontal="right" wrapText="1"/>
      <protection locked="0"/>
    </xf>
    <xf numFmtId="0" fontId="47" fillId="7" borderId="24" xfId="0" applyNumberFormat="1" applyFont="1" applyFill="1" applyBorder="1" applyAlignment="1" applyProtection="1">
      <alignment horizontal="center" vertical="center" wrapText="1"/>
    </xf>
    <xf numFmtId="0" fontId="47" fillId="7" borderId="24" xfId="0" applyNumberFormat="1" applyFont="1" applyFill="1" applyBorder="1" applyAlignment="1">
      <alignment horizontal="center" vertical="center" wrapText="1"/>
    </xf>
    <xf numFmtId="0" fontId="48" fillId="7" borderId="24" xfId="32" applyNumberFormat="1" applyFont="1" applyFill="1" applyBorder="1" applyAlignment="1" applyProtection="1">
      <alignment horizontal="center" vertical="center" wrapText="1"/>
      <protection locked="0"/>
    </xf>
    <xf numFmtId="14" fontId="47" fillId="7" borderId="24" xfId="0" applyNumberFormat="1" applyFont="1" applyFill="1" applyBorder="1" applyAlignment="1">
      <alignment horizontal="center" vertical="center" wrapText="1"/>
    </xf>
    <xf numFmtId="0" fontId="48" fillId="7" borderId="24" xfId="32" applyFont="1" applyFill="1" applyBorder="1" applyAlignment="1" applyProtection="1">
      <alignment horizontal="center" vertical="center" wrapText="1"/>
      <protection locked="0"/>
    </xf>
    <xf numFmtId="0" fontId="47" fillId="13" borderId="24" xfId="0" applyFont="1" applyFill="1" applyBorder="1" applyAlignment="1">
      <alignment horizontal="center" vertical="center" wrapText="1"/>
    </xf>
    <xf numFmtId="49" fontId="47" fillId="7" borderId="24" xfId="39" applyNumberFormat="1" applyFont="1" applyFill="1" applyBorder="1" applyAlignment="1">
      <alignment horizontal="center" vertical="center" wrapText="1"/>
    </xf>
    <xf numFmtId="0" fontId="48" fillId="7" borderId="24" xfId="32" applyFont="1" applyFill="1" applyBorder="1" applyAlignment="1">
      <alignment horizontal="center" vertical="center" wrapText="1"/>
      <protection locked="0"/>
    </xf>
    <xf numFmtId="1" fontId="47" fillId="7" borderId="24" xfId="21" applyNumberFormat="1" applyFont="1" applyFill="1" applyBorder="1" applyAlignment="1">
      <alignment horizontal="center" vertical="center" wrapText="1"/>
    </xf>
    <xf numFmtId="0" fontId="47" fillId="7" borderId="24" xfId="32" applyFont="1" applyFill="1" applyBorder="1" applyAlignment="1" applyProtection="1">
      <alignment horizontal="center" vertical="center" wrapText="1"/>
    </xf>
    <xf numFmtId="0" fontId="47" fillId="7" borderId="24" xfId="21" applyNumberFormat="1" applyFont="1" applyFill="1" applyBorder="1" applyAlignment="1">
      <alignment horizontal="center" vertical="center" wrapText="1"/>
    </xf>
    <xf numFmtId="4" fontId="47" fillId="7" borderId="24" xfId="1" applyNumberFormat="1" applyFont="1" applyFill="1" applyBorder="1" applyAlignment="1" applyProtection="1">
      <alignment horizontal="center" vertical="center" wrapText="1"/>
      <protection locked="0"/>
    </xf>
    <xf numFmtId="0" fontId="47" fillId="7" borderId="24" xfId="27" applyFont="1" applyFill="1" applyBorder="1" applyAlignment="1">
      <alignment horizontal="center" vertical="center" wrapText="1"/>
    </xf>
    <xf numFmtId="4" fontId="47" fillId="7" borderId="24" xfId="27" applyNumberFormat="1" applyFont="1" applyFill="1" applyBorder="1" applyAlignment="1">
      <alignment horizontal="center" vertical="center" wrapText="1"/>
    </xf>
    <xf numFmtId="0" fontId="47" fillId="7" borderId="24" xfId="32" applyFont="1" applyFill="1" applyBorder="1" applyAlignment="1" applyProtection="1">
      <alignment horizontal="center" vertical="center" wrapText="1"/>
      <protection locked="0"/>
    </xf>
    <xf numFmtId="0" fontId="47" fillId="7" borderId="0" xfId="0" applyFont="1" applyFill="1" applyBorder="1" applyAlignment="1">
      <alignment horizontal="center" vertical="center" wrapText="1"/>
    </xf>
    <xf numFmtId="14" fontId="32" fillId="7" borderId="24" xfId="0" applyNumberFormat="1" applyFont="1" applyFill="1" applyBorder="1" applyAlignment="1">
      <alignment horizontal="center" vertical="center" wrapText="1"/>
    </xf>
  </cellXfs>
  <cellStyles count="40">
    <cellStyle name="Comma 2" xfId="2" xr:uid="{00000000-0005-0000-0000-000001000000}"/>
    <cellStyle name="Excel Built-in Explanatory Text" xfId="3" xr:uid="{00000000-0005-0000-0000-000002000000}"/>
    <cellStyle name="Excel Built-in Neutral" xfId="28" xr:uid="{EB222A6A-8DAF-4666-A2BB-B01562B6C8D2}"/>
    <cellStyle name="Hiperpovezava" xfId="4" builtinId="8"/>
    <cellStyle name="Hiperpovezava 2" xfId="32" xr:uid="{B3FDEBEF-69D6-407A-B85E-36E86A49CDE5}"/>
    <cellStyle name="Hyperlink 2" xfId="5" xr:uid="{00000000-0005-0000-0000-000005000000}"/>
    <cellStyle name="Navadno" xfId="0" builtinId="0"/>
    <cellStyle name="Navadno 2" xfId="6" xr:uid="{00000000-0005-0000-0000-000006000000}"/>
    <cellStyle name="Navadno 2 2" xfId="27" xr:uid="{465E01EC-11BB-4DF9-B819-8161645AB1C4}"/>
    <cellStyle name="Navadno 2 3" xfId="25" xr:uid="{85F71E59-2380-4AE3-BCF4-327BA69D129F}"/>
    <cellStyle name="Navadno 2 4 2" xfId="30" xr:uid="{933F1EAE-FD78-4FA7-B0B6-1FE26A7DB76E}"/>
    <cellStyle name="Navadno 3" xfId="22" xr:uid="{550EAD99-EF14-4CD6-B16A-4DCFEF276BE5}"/>
    <cellStyle name="Navadno 4" xfId="38" xr:uid="{7F9096FC-0B89-4D15-A28F-2E3891751471}"/>
    <cellStyle name="Navadno 5" xfId="26" xr:uid="{16C3B3E9-431A-46B4-90C4-24FD9A024D16}"/>
    <cellStyle name="Navadno_List1" xfId="39" xr:uid="{53C86C46-335D-40D2-BDAF-C5D686EAB2AC}"/>
    <cellStyle name="Normal 10" xfId="23" xr:uid="{F1158BE6-E1BC-4D81-B656-7525BDA1210D}"/>
    <cellStyle name="Normal 2" xfId="7" xr:uid="{00000000-0005-0000-0000-000008000000}"/>
    <cellStyle name="Normal 2 2" xfId="8" xr:uid="{00000000-0005-0000-0000-000009000000}"/>
    <cellStyle name="Normal 2 2 2" xfId="9" xr:uid="{00000000-0005-0000-0000-00000A000000}"/>
    <cellStyle name="Normal 2 2 3" xfId="10" xr:uid="{00000000-0005-0000-0000-00000B000000}"/>
    <cellStyle name="Normal 2 2 4" xfId="11" xr:uid="{00000000-0005-0000-0000-00000C000000}"/>
    <cellStyle name="Normal 2 3" xfId="12" xr:uid="{00000000-0005-0000-0000-00000D000000}"/>
    <cellStyle name="Normal 2 4" xfId="13" xr:uid="{00000000-0005-0000-0000-00000E000000}"/>
    <cellStyle name="Normal 2 5" xfId="14" xr:uid="{00000000-0005-0000-0000-00000F000000}"/>
    <cellStyle name="Normal 2 8 2 2" xfId="29" xr:uid="{4A7C59B4-5942-4315-A66D-1031951E9202}"/>
    <cellStyle name="Normal 3" xfId="15" xr:uid="{00000000-0005-0000-0000-000010000000}"/>
    <cellStyle name="Normal 3 2" xfId="16" xr:uid="{00000000-0005-0000-0000-000011000000}"/>
    <cellStyle name="Normal 3 2 2" xfId="36" xr:uid="{B43BAD17-1BA0-4CAC-9BBA-2EA85911473B}"/>
    <cellStyle name="Normal 3 3" xfId="37" xr:uid="{893A45E4-E9C3-4853-9C34-EFFFB62D1798}"/>
    <cellStyle name="Normal 4" xfId="17" xr:uid="{00000000-0005-0000-0000-000012000000}"/>
    <cellStyle name="Normal 4 2" xfId="34" xr:uid="{1E614C04-2D19-4ABE-BBD1-0A23B33754D9}"/>
    <cellStyle name="Normal 5" xfId="18" xr:uid="{00000000-0005-0000-0000-000013000000}"/>
    <cellStyle name="Normal 5 2" xfId="19" xr:uid="{00000000-0005-0000-0000-000014000000}"/>
    <cellStyle name="Normal 5 2 2" xfId="20" xr:uid="{00000000-0005-0000-0000-000015000000}"/>
    <cellStyle name="Normal 7" xfId="35" xr:uid="{8F2E7B0A-9573-4392-8AEB-4ED80591249D}"/>
    <cellStyle name="Normal_centri-plani-2000-IC Planta" xfId="33" xr:uid="{B9C20A48-B85B-4ACF-953A-E683BA1F08FA}"/>
    <cellStyle name="Odstotek" xfId="21" builtinId="5"/>
    <cellStyle name="Valuta 2" xfId="31" xr:uid="{3575F514-4B2D-4B22-B1C0-4822FFFFAC01}"/>
    <cellStyle name="Vejica" xfId="1" builtinId="3"/>
    <cellStyle name="Vejica 2" xfId="24" xr:uid="{C56F7536-FA96-4976-9C70-7D59F2D1CF03}"/>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7</xdr:col>
      <xdr:colOff>0</xdr:colOff>
      <xdr:row>1372</xdr:row>
      <xdr:rowOff>151137</xdr:rowOff>
    </xdr:from>
    <xdr:ext cx="184731" cy="264560"/>
    <xdr:sp macro="" textlink="">
      <xdr:nvSpPr>
        <xdr:cNvPr id="2" name="PoljeZBesedilom 2">
          <a:extLst>
            <a:ext uri="{FF2B5EF4-FFF2-40B4-BE49-F238E27FC236}">
              <a16:creationId xmlns:a16="http://schemas.microsoft.com/office/drawing/2014/main" id="{3CAF4B94-2C0B-430D-A6F0-2CECEFBC39B8}"/>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1372</xdr:row>
      <xdr:rowOff>151137</xdr:rowOff>
    </xdr:from>
    <xdr:ext cx="184731" cy="264560"/>
    <xdr:sp macro="" textlink="">
      <xdr:nvSpPr>
        <xdr:cNvPr id="3" name="PoljeZBesedilom 2">
          <a:extLst>
            <a:ext uri="{FF2B5EF4-FFF2-40B4-BE49-F238E27FC236}">
              <a16:creationId xmlns:a16="http://schemas.microsoft.com/office/drawing/2014/main" id="{CAE92FAE-D9DA-4AA5-B930-9E1B37226E8E}"/>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1372</xdr:row>
      <xdr:rowOff>151137</xdr:rowOff>
    </xdr:from>
    <xdr:ext cx="184731" cy="264560"/>
    <xdr:sp macro="" textlink="">
      <xdr:nvSpPr>
        <xdr:cNvPr id="4" name="PoljeZBesedilom 2">
          <a:extLst>
            <a:ext uri="{FF2B5EF4-FFF2-40B4-BE49-F238E27FC236}">
              <a16:creationId xmlns:a16="http://schemas.microsoft.com/office/drawing/2014/main" id="{4C034985-E8BC-4393-B204-4ADB8683C832}"/>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1372</xdr:row>
      <xdr:rowOff>151137</xdr:rowOff>
    </xdr:from>
    <xdr:ext cx="184731" cy="264560"/>
    <xdr:sp macro="" textlink="">
      <xdr:nvSpPr>
        <xdr:cNvPr id="5" name="PoljeZBesedilom 4">
          <a:extLst>
            <a:ext uri="{FF2B5EF4-FFF2-40B4-BE49-F238E27FC236}">
              <a16:creationId xmlns:a16="http://schemas.microsoft.com/office/drawing/2014/main" id="{91C0DF2F-7423-4F75-B23F-6798FA2CECA1}"/>
            </a:ext>
          </a:extLst>
        </xdr:cNvPr>
        <xdr:cNvSpPr txBox="1"/>
      </xdr:nvSpPr>
      <xdr:spPr>
        <a:xfrm>
          <a:off x="6221186" y="368899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556557</xdr:colOff>
      <xdr:row>1334</xdr:row>
      <xdr:rowOff>0</xdr:rowOff>
    </xdr:from>
    <xdr:ext cx="184731" cy="264560"/>
    <xdr:sp macro="" textlink="">
      <xdr:nvSpPr>
        <xdr:cNvPr id="6" name="PoljeZBesedilom 2">
          <a:extLst>
            <a:ext uri="{FF2B5EF4-FFF2-40B4-BE49-F238E27FC236}">
              <a16:creationId xmlns:a16="http://schemas.microsoft.com/office/drawing/2014/main" id="{94E44690-0005-493D-82A3-1CB29E3357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 name="PoljeZBesedilom 6">
          <a:extLst>
            <a:ext uri="{FF2B5EF4-FFF2-40B4-BE49-F238E27FC236}">
              <a16:creationId xmlns:a16="http://schemas.microsoft.com/office/drawing/2014/main" id="{EBB6F023-3113-44BA-8E7A-DFC2355453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8" name="PoljeZBesedilom 2">
          <a:extLst>
            <a:ext uri="{FF2B5EF4-FFF2-40B4-BE49-F238E27FC236}">
              <a16:creationId xmlns:a16="http://schemas.microsoft.com/office/drawing/2014/main" id="{F929CB06-65FB-4981-8B17-FC2A02A701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 name="PoljeZBesedilom 2">
          <a:extLst>
            <a:ext uri="{FF2B5EF4-FFF2-40B4-BE49-F238E27FC236}">
              <a16:creationId xmlns:a16="http://schemas.microsoft.com/office/drawing/2014/main" id="{9E2B1FD6-26B3-4DAB-95A5-2302F83D9DC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 name="PoljeZBesedilom 2">
          <a:extLst>
            <a:ext uri="{FF2B5EF4-FFF2-40B4-BE49-F238E27FC236}">
              <a16:creationId xmlns:a16="http://schemas.microsoft.com/office/drawing/2014/main" id="{45BBFD93-21F9-4B42-8237-46F985F7BC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 name="PoljeZBesedilom 2">
          <a:extLst>
            <a:ext uri="{FF2B5EF4-FFF2-40B4-BE49-F238E27FC236}">
              <a16:creationId xmlns:a16="http://schemas.microsoft.com/office/drawing/2014/main" id="{93480D88-9F9E-41E5-B508-A4F6F8018A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 name="PoljeZBesedilom 2">
          <a:extLst>
            <a:ext uri="{FF2B5EF4-FFF2-40B4-BE49-F238E27FC236}">
              <a16:creationId xmlns:a16="http://schemas.microsoft.com/office/drawing/2014/main" id="{8DBD185F-2D68-4151-8937-3263C5769C9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3" name="PoljeZBesedilom 12">
          <a:extLst>
            <a:ext uri="{FF2B5EF4-FFF2-40B4-BE49-F238E27FC236}">
              <a16:creationId xmlns:a16="http://schemas.microsoft.com/office/drawing/2014/main" id="{8A893652-C5CB-4B57-B7A7-C2337423BC1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4" name="PoljeZBesedilom 2">
          <a:extLst>
            <a:ext uri="{FF2B5EF4-FFF2-40B4-BE49-F238E27FC236}">
              <a16:creationId xmlns:a16="http://schemas.microsoft.com/office/drawing/2014/main" id="{0F027066-95B2-4A1D-A4AD-80E54CBCCF5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 name="PoljeZBesedilom 2">
          <a:extLst>
            <a:ext uri="{FF2B5EF4-FFF2-40B4-BE49-F238E27FC236}">
              <a16:creationId xmlns:a16="http://schemas.microsoft.com/office/drawing/2014/main" id="{4CBA24D9-6EA7-4035-8EC3-54C9C77E771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6" name="PoljeZBesedilom 2">
          <a:extLst>
            <a:ext uri="{FF2B5EF4-FFF2-40B4-BE49-F238E27FC236}">
              <a16:creationId xmlns:a16="http://schemas.microsoft.com/office/drawing/2014/main" id="{4A30AA91-9E9E-46B9-AAC5-50C0D0EDC29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 name="PoljeZBesedilom 2">
          <a:extLst>
            <a:ext uri="{FF2B5EF4-FFF2-40B4-BE49-F238E27FC236}">
              <a16:creationId xmlns:a16="http://schemas.microsoft.com/office/drawing/2014/main" id="{D87A2D15-8E5B-48E8-BE17-706C95F0B72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 name="PoljeZBesedilom 17">
          <a:extLst>
            <a:ext uri="{FF2B5EF4-FFF2-40B4-BE49-F238E27FC236}">
              <a16:creationId xmlns:a16="http://schemas.microsoft.com/office/drawing/2014/main" id="{0292380F-5901-4DC1-861B-EFBB8A97867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9" name="PoljeZBesedilom 2">
          <a:extLst>
            <a:ext uri="{FF2B5EF4-FFF2-40B4-BE49-F238E27FC236}">
              <a16:creationId xmlns:a16="http://schemas.microsoft.com/office/drawing/2014/main" id="{3FAC63D9-0892-4426-BE19-F66E071FE9D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 name="PoljeZBesedilom 2">
          <a:extLst>
            <a:ext uri="{FF2B5EF4-FFF2-40B4-BE49-F238E27FC236}">
              <a16:creationId xmlns:a16="http://schemas.microsoft.com/office/drawing/2014/main" id="{65E9C5A4-E45D-4402-9CFC-1F6D294275E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1" name="PoljeZBesedilom 2">
          <a:extLst>
            <a:ext uri="{FF2B5EF4-FFF2-40B4-BE49-F238E27FC236}">
              <a16:creationId xmlns:a16="http://schemas.microsoft.com/office/drawing/2014/main" id="{C8203D65-9497-4723-9438-D03EC546A87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2" name="PoljeZBesedilom 2">
          <a:extLst>
            <a:ext uri="{FF2B5EF4-FFF2-40B4-BE49-F238E27FC236}">
              <a16:creationId xmlns:a16="http://schemas.microsoft.com/office/drawing/2014/main" id="{9B1B2279-38A0-4791-863D-CA6740FCF73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3" name="PoljeZBesedilom 2">
          <a:extLst>
            <a:ext uri="{FF2B5EF4-FFF2-40B4-BE49-F238E27FC236}">
              <a16:creationId xmlns:a16="http://schemas.microsoft.com/office/drawing/2014/main" id="{ADF5F305-4E09-4781-8475-C4276BCA6F3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 name="PoljeZBesedilom 23">
          <a:extLst>
            <a:ext uri="{FF2B5EF4-FFF2-40B4-BE49-F238E27FC236}">
              <a16:creationId xmlns:a16="http://schemas.microsoft.com/office/drawing/2014/main" id="{7110DD3D-6D9E-48D4-890E-E98819FB331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 name="PoljeZBesedilom 2">
          <a:extLst>
            <a:ext uri="{FF2B5EF4-FFF2-40B4-BE49-F238E27FC236}">
              <a16:creationId xmlns:a16="http://schemas.microsoft.com/office/drawing/2014/main" id="{CCEE0E72-1030-4207-85C7-949BD9037A8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6" name="PoljeZBesedilom 2">
          <a:extLst>
            <a:ext uri="{FF2B5EF4-FFF2-40B4-BE49-F238E27FC236}">
              <a16:creationId xmlns:a16="http://schemas.microsoft.com/office/drawing/2014/main" id="{C0B88BF6-FF62-467B-B20E-0DD8D88C35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 name="PoljeZBesedilom 2">
          <a:extLst>
            <a:ext uri="{FF2B5EF4-FFF2-40B4-BE49-F238E27FC236}">
              <a16:creationId xmlns:a16="http://schemas.microsoft.com/office/drawing/2014/main" id="{F95EBA61-57DB-4A2B-B11E-3EF2ADF00E2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 name="PoljeZBesedilom 2">
          <a:extLst>
            <a:ext uri="{FF2B5EF4-FFF2-40B4-BE49-F238E27FC236}">
              <a16:creationId xmlns:a16="http://schemas.microsoft.com/office/drawing/2014/main" id="{00A6AC69-BC8D-44BB-ABBB-F00F8A8807B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9" name="PoljeZBesedilom 2">
          <a:extLst>
            <a:ext uri="{FF2B5EF4-FFF2-40B4-BE49-F238E27FC236}">
              <a16:creationId xmlns:a16="http://schemas.microsoft.com/office/drawing/2014/main" id="{2E12C537-71A2-416F-B85D-6600E012A0A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0" name="PoljeZBesedilom 29">
          <a:extLst>
            <a:ext uri="{FF2B5EF4-FFF2-40B4-BE49-F238E27FC236}">
              <a16:creationId xmlns:a16="http://schemas.microsoft.com/office/drawing/2014/main" id="{3E75C17C-5349-45FC-ABCE-824D5BE02D0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1" name="PoljeZBesedilom 2">
          <a:extLst>
            <a:ext uri="{FF2B5EF4-FFF2-40B4-BE49-F238E27FC236}">
              <a16:creationId xmlns:a16="http://schemas.microsoft.com/office/drawing/2014/main" id="{A0D0E79A-2191-4743-851A-48227CC734B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2" name="PoljeZBesedilom 2">
          <a:extLst>
            <a:ext uri="{FF2B5EF4-FFF2-40B4-BE49-F238E27FC236}">
              <a16:creationId xmlns:a16="http://schemas.microsoft.com/office/drawing/2014/main" id="{D569D0F5-736F-40C8-BF79-57F68C5A6A3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 name="PoljeZBesedilom 2">
          <a:extLst>
            <a:ext uri="{FF2B5EF4-FFF2-40B4-BE49-F238E27FC236}">
              <a16:creationId xmlns:a16="http://schemas.microsoft.com/office/drawing/2014/main" id="{86E131E3-D9DA-4CF9-99A9-96640B5DEB7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4" name="PoljeZBesedilom 2">
          <a:extLst>
            <a:ext uri="{FF2B5EF4-FFF2-40B4-BE49-F238E27FC236}">
              <a16:creationId xmlns:a16="http://schemas.microsoft.com/office/drawing/2014/main" id="{AC114743-311F-4DD0-9161-6C338EC712E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5" name="PoljeZBesedilom 34">
          <a:extLst>
            <a:ext uri="{FF2B5EF4-FFF2-40B4-BE49-F238E27FC236}">
              <a16:creationId xmlns:a16="http://schemas.microsoft.com/office/drawing/2014/main" id="{6264B5E3-22DA-4A77-A10C-7C041E40B5E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 name="PoljeZBesedilom 2">
          <a:extLst>
            <a:ext uri="{FF2B5EF4-FFF2-40B4-BE49-F238E27FC236}">
              <a16:creationId xmlns:a16="http://schemas.microsoft.com/office/drawing/2014/main" id="{E8A47078-B85F-42C7-B995-4D45E57C659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7" name="PoljeZBesedilom 2">
          <a:extLst>
            <a:ext uri="{FF2B5EF4-FFF2-40B4-BE49-F238E27FC236}">
              <a16:creationId xmlns:a16="http://schemas.microsoft.com/office/drawing/2014/main" id="{EE9A61FC-3AD6-45BF-8FF1-BA7056613DC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8" name="PoljeZBesedilom 2">
          <a:extLst>
            <a:ext uri="{FF2B5EF4-FFF2-40B4-BE49-F238E27FC236}">
              <a16:creationId xmlns:a16="http://schemas.microsoft.com/office/drawing/2014/main" id="{76ABFF50-6BB6-4EF9-95F7-96AC6AFA66D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 name="PoljeZBesedilom 2">
          <a:extLst>
            <a:ext uri="{FF2B5EF4-FFF2-40B4-BE49-F238E27FC236}">
              <a16:creationId xmlns:a16="http://schemas.microsoft.com/office/drawing/2014/main" id="{79EAB0E4-CBB6-48B7-9C4A-E34D03A8AA2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 name="PoljeZBesedilom 2">
          <a:extLst>
            <a:ext uri="{FF2B5EF4-FFF2-40B4-BE49-F238E27FC236}">
              <a16:creationId xmlns:a16="http://schemas.microsoft.com/office/drawing/2014/main" id="{042BD1C2-6F44-41E6-856A-63D23FA5B8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 name="PoljeZBesedilom 40">
          <a:extLst>
            <a:ext uri="{FF2B5EF4-FFF2-40B4-BE49-F238E27FC236}">
              <a16:creationId xmlns:a16="http://schemas.microsoft.com/office/drawing/2014/main" id="{50C5772A-9E05-4C1A-8D64-1C834B0BE2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 name="PoljeZBesedilom 2">
          <a:extLst>
            <a:ext uri="{FF2B5EF4-FFF2-40B4-BE49-F238E27FC236}">
              <a16:creationId xmlns:a16="http://schemas.microsoft.com/office/drawing/2014/main" id="{F5301A6D-5CBD-4D9D-9986-FBE28FC0F6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3" name="PoljeZBesedilom 2">
          <a:extLst>
            <a:ext uri="{FF2B5EF4-FFF2-40B4-BE49-F238E27FC236}">
              <a16:creationId xmlns:a16="http://schemas.microsoft.com/office/drawing/2014/main" id="{F219F17F-B747-4324-90E7-A3AC7BD918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 name="PoljeZBesedilom 2">
          <a:extLst>
            <a:ext uri="{FF2B5EF4-FFF2-40B4-BE49-F238E27FC236}">
              <a16:creationId xmlns:a16="http://schemas.microsoft.com/office/drawing/2014/main" id="{085C440F-5D97-4173-98FF-DFF9C1729F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 name="PoljeZBesedilom 2">
          <a:extLst>
            <a:ext uri="{FF2B5EF4-FFF2-40B4-BE49-F238E27FC236}">
              <a16:creationId xmlns:a16="http://schemas.microsoft.com/office/drawing/2014/main" id="{9946CEB0-EDF2-4477-A59C-E14428160F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 name="PoljeZBesedilom 2">
          <a:extLst>
            <a:ext uri="{FF2B5EF4-FFF2-40B4-BE49-F238E27FC236}">
              <a16:creationId xmlns:a16="http://schemas.microsoft.com/office/drawing/2014/main" id="{F7CD1ADE-F98D-441F-B7DE-CA25371C1D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 name="PoljeZBesedilom 46">
          <a:extLst>
            <a:ext uri="{FF2B5EF4-FFF2-40B4-BE49-F238E27FC236}">
              <a16:creationId xmlns:a16="http://schemas.microsoft.com/office/drawing/2014/main" id="{46E8C25F-9912-482A-B6B0-D479D7FE40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 name="PoljeZBesedilom 2">
          <a:extLst>
            <a:ext uri="{FF2B5EF4-FFF2-40B4-BE49-F238E27FC236}">
              <a16:creationId xmlns:a16="http://schemas.microsoft.com/office/drawing/2014/main" id="{175F821C-028C-4408-90CD-FDD1B6D310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 name="PoljeZBesedilom 2">
          <a:extLst>
            <a:ext uri="{FF2B5EF4-FFF2-40B4-BE49-F238E27FC236}">
              <a16:creationId xmlns:a16="http://schemas.microsoft.com/office/drawing/2014/main" id="{91809397-3F49-4D0D-8E90-29AFCF61B0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 name="PoljeZBesedilom 2">
          <a:extLst>
            <a:ext uri="{FF2B5EF4-FFF2-40B4-BE49-F238E27FC236}">
              <a16:creationId xmlns:a16="http://schemas.microsoft.com/office/drawing/2014/main" id="{F7CD96A5-7200-42E5-9A21-E23CA41427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 name="PoljeZBesedilom 2">
          <a:extLst>
            <a:ext uri="{FF2B5EF4-FFF2-40B4-BE49-F238E27FC236}">
              <a16:creationId xmlns:a16="http://schemas.microsoft.com/office/drawing/2014/main" id="{83D61602-A7DB-487C-B034-18F6047823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2" name="PoljeZBesedilom 2">
          <a:extLst>
            <a:ext uri="{FF2B5EF4-FFF2-40B4-BE49-F238E27FC236}">
              <a16:creationId xmlns:a16="http://schemas.microsoft.com/office/drawing/2014/main" id="{32D279DB-2F54-4AC2-AB05-19EFA7CF24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 name="PoljeZBesedilom 52">
          <a:extLst>
            <a:ext uri="{FF2B5EF4-FFF2-40B4-BE49-F238E27FC236}">
              <a16:creationId xmlns:a16="http://schemas.microsoft.com/office/drawing/2014/main" id="{8287D8C0-04D1-421B-80F8-340F6FFA850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 name="PoljeZBesedilom 2">
          <a:extLst>
            <a:ext uri="{FF2B5EF4-FFF2-40B4-BE49-F238E27FC236}">
              <a16:creationId xmlns:a16="http://schemas.microsoft.com/office/drawing/2014/main" id="{512FADD0-A873-499D-8F25-93571FED4D4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5" name="PoljeZBesedilom 2">
          <a:extLst>
            <a:ext uri="{FF2B5EF4-FFF2-40B4-BE49-F238E27FC236}">
              <a16:creationId xmlns:a16="http://schemas.microsoft.com/office/drawing/2014/main" id="{2C51079B-6535-4788-9DB3-24F039A163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 name="PoljeZBesedilom 2">
          <a:extLst>
            <a:ext uri="{FF2B5EF4-FFF2-40B4-BE49-F238E27FC236}">
              <a16:creationId xmlns:a16="http://schemas.microsoft.com/office/drawing/2014/main" id="{6F858D00-BE38-448D-A1A5-565F5F2160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 name="PoljeZBesedilom 2">
          <a:extLst>
            <a:ext uri="{FF2B5EF4-FFF2-40B4-BE49-F238E27FC236}">
              <a16:creationId xmlns:a16="http://schemas.microsoft.com/office/drawing/2014/main" id="{13B2DB91-E864-4E75-89B9-157D942CF26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8" name="PoljeZBesedilom 2">
          <a:extLst>
            <a:ext uri="{FF2B5EF4-FFF2-40B4-BE49-F238E27FC236}">
              <a16:creationId xmlns:a16="http://schemas.microsoft.com/office/drawing/2014/main" id="{9292F16F-22AA-47C9-927F-459ADF1627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9" name="PoljeZBesedilom 58">
          <a:extLst>
            <a:ext uri="{FF2B5EF4-FFF2-40B4-BE49-F238E27FC236}">
              <a16:creationId xmlns:a16="http://schemas.microsoft.com/office/drawing/2014/main" id="{9CCB1869-3A05-414B-BC49-E4CBF9BFF3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0" name="PoljeZBesedilom 2">
          <a:extLst>
            <a:ext uri="{FF2B5EF4-FFF2-40B4-BE49-F238E27FC236}">
              <a16:creationId xmlns:a16="http://schemas.microsoft.com/office/drawing/2014/main" id="{8A0EC57F-F6A6-4552-B54B-1ABC736D17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1" name="PoljeZBesedilom 2">
          <a:extLst>
            <a:ext uri="{FF2B5EF4-FFF2-40B4-BE49-F238E27FC236}">
              <a16:creationId xmlns:a16="http://schemas.microsoft.com/office/drawing/2014/main" id="{6CAC6400-D029-44BC-AECC-50D4ACCDC8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2" name="PoljeZBesedilom 2">
          <a:extLst>
            <a:ext uri="{FF2B5EF4-FFF2-40B4-BE49-F238E27FC236}">
              <a16:creationId xmlns:a16="http://schemas.microsoft.com/office/drawing/2014/main" id="{0C98958A-481B-40DB-AA8F-3AFD7D94D1E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3" name="PoljeZBesedilom 2">
          <a:extLst>
            <a:ext uri="{FF2B5EF4-FFF2-40B4-BE49-F238E27FC236}">
              <a16:creationId xmlns:a16="http://schemas.microsoft.com/office/drawing/2014/main" id="{19734F44-A908-4F25-88A7-ADCCEA4C792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 name="PoljeZBesedilom 63">
          <a:extLst>
            <a:ext uri="{FF2B5EF4-FFF2-40B4-BE49-F238E27FC236}">
              <a16:creationId xmlns:a16="http://schemas.microsoft.com/office/drawing/2014/main" id="{F51BE3AB-B3F1-4C52-A63B-503840CE2E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 name="PoljeZBesedilom 2">
          <a:extLst>
            <a:ext uri="{FF2B5EF4-FFF2-40B4-BE49-F238E27FC236}">
              <a16:creationId xmlns:a16="http://schemas.microsoft.com/office/drawing/2014/main" id="{36BCCB35-F63C-4401-AD5D-2D18380569B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6" name="PoljeZBesedilom 2">
          <a:extLst>
            <a:ext uri="{FF2B5EF4-FFF2-40B4-BE49-F238E27FC236}">
              <a16:creationId xmlns:a16="http://schemas.microsoft.com/office/drawing/2014/main" id="{1CA4E6C4-A3CB-44B0-9CDD-9486298EEC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7" name="PoljeZBesedilom 2">
          <a:extLst>
            <a:ext uri="{FF2B5EF4-FFF2-40B4-BE49-F238E27FC236}">
              <a16:creationId xmlns:a16="http://schemas.microsoft.com/office/drawing/2014/main" id="{7E482637-E921-49A4-A957-27CEF695DEE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8" name="PoljeZBesedilom 2">
          <a:extLst>
            <a:ext uri="{FF2B5EF4-FFF2-40B4-BE49-F238E27FC236}">
              <a16:creationId xmlns:a16="http://schemas.microsoft.com/office/drawing/2014/main" id="{D13776F2-9CB7-4022-9531-BB39D9B3071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9" name="PoljeZBesedilom 2">
          <a:extLst>
            <a:ext uri="{FF2B5EF4-FFF2-40B4-BE49-F238E27FC236}">
              <a16:creationId xmlns:a16="http://schemas.microsoft.com/office/drawing/2014/main" id="{189605FA-C588-4D18-896B-4418382508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0" name="PoljeZBesedilom 69">
          <a:extLst>
            <a:ext uri="{FF2B5EF4-FFF2-40B4-BE49-F238E27FC236}">
              <a16:creationId xmlns:a16="http://schemas.microsoft.com/office/drawing/2014/main" id="{2AD1443C-30CF-4531-8DC0-E2D6658ABC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 name="PoljeZBesedilom 2">
          <a:extLst>
            <a:ext uri="{FF2B5EF4-FFF2-40B4-BE49-F238E27FC236}">
              <a16:creationId xmlns:a16="http://schemas.microsoft.com/office/drawing/2014/main" id="{C5BF315E-D723-4E7C-BA53-8AB63BA77D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 name="PoljeZBesedilom 2">
          <a:extLst>
            <a:ext uri="{FF2B5EF4-FFF2-40B4-BE49-F238E27FC236}">
              <a16:creationId xmlns:a16="http://schemas.microsoft.com/office/drawing/2014/main" id="{B0C06D2F-FF55-4273-8A97-A44A17EE0A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 name="PoljeZBesedilom 2">
          <a:extLst>
            <a:ext uri="{FF2B5EF4-FFF2-40B4-BE49-F238E27FC236}">
              <a16:creationId xmlns:a16="http://schemas.microsoft.com/office/drawing/2014/main" id="{64EF7358-86BC-435C-BC8F-409939F100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4" name="PoljeZBesedilom 2">
          <a:extLst>
            <a:ext uri="{FF2B5EF4-FFF2-40B4-BE49-F238E27FC236}">
              <a16:creationId xmlns:a16="http://schemas.microsoft.com/office/drawing/2014/main" id="{27073B51-20CF-485F-861B-13D228C272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5" name="PoljeZBesedilom 2">
          <a:extLst>
            <a:ext uri="{FF2B5EF4-FFF2-40B4-BE49-F238E27FC236}">
              <a16:creationId xmlns:a16="http://schemas.microsoft.com/office/drawing/2014/main" id="{0AAB2EEE-B7E9-469E-B541-B44D315705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6" name="PoljeZBesedilom 75">
          <a:extLst>
            <a:ext uri="{FF2B5EF4-FFF2-40B4-BE49-F238E27FC236}">
              <a16:creationId xmlns:a16="http://schemas.microsoft.com/office/drawing/2014/main" id="{6A962A27-2B3C-404C-AD67-4FCC3406D6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7" name="PoljeZBesedilom 2">
          <a:extLst>
            <a:ext uri="{FF2B5EF4-FFF2-40B4-BE49-F238E27FC236}">
              <a16:creationId xmlns:a16="http://schemas.microsoft.com/office/drawing/2014/main" id="{80EC93B4-81A2-4FD0-9648-06BD47267F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8" name="PoljeZBesedilom 2">
          <a:extLst>
            <a:ext uri="{FF2B5EF4-FFF2-40B4-BE49-F238E27FC236}">
              <a16:creationId xmlns:a16="http://schemas.microsoft.com/office/drawing/2014/main" id="{E8FEF6FA-24DB-4C49-9981-4281247646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9" name="PoljeZBesedilom 2">
          <a:extLst>
            <a:ext uri="{FF2B5EF4-FFF2-40B4-BE49-F238E27FC236}">
              <a16:creationId xmlns:a16="http://schemas.microsoft.com/office/drawing/2014/main" id="{B652DE77-6CDF-42BB-BAE2-210DA6E939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 name="PoljeZBesedilom 2">
          <a:extLst>
            <a:ext uri="{FF2B5EF4-FFF2-40B4-BE49-F238E27FC236}">
              <a16:creationId xmlns:a16="http://schemas.microsoft.com/office/drawing/2014/main" id="{9702BA48-63D8-4F6E-9A68-F5D3D74EE5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 name="PoljeZBesedilom 2">
          <a:extLst>
            <a:ext uri="{FF2B5EF4-FFF2-40B4-BE49-F238E27FC236}">
              <a16:creationId xmlns:a16="http://schemas.microsoft.com/office/drawing/2014/main" id="{108FEFF6-55F8-41DC-B8DE-E64842D809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2" name="PoljeZBesedilom 81">
          <a:extLst>
            <a:ext uri="{FF2B5EF4-FFF2-40B4-BE49-F238E27FC236}">
              <a16:creationId xmlns:a16="http://schemas.microsoft.com/office/drawing/2014/main" id="{2562CE94-EA9A-4D6C-8B5A-243D1BF3B9B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3" name="PoljeZBesedilom 2">
          <a:extLst>
            <a:ext uri="{FF2B5EF4-FFF2-40B4-BE49-F238E27FC236}">
              <a16:creationId xmlns:a16="http://schemas.microsoft.com/office/drawing/2014/main" id="{BA02D2E9-2057-4C2C-BC17-96A3541D2C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 name="PoljeZBesedilom 2">
          <a:extLst>
            <a:ext uri="{FF2B5EF4-FFF2-40B4-BE49-F238E27FC236}">
              <a16:creationId xmlns:a16="http://schemas.microsoft.com/office/drawing/2014/main" id="{26C5A1D7-0BAF-4D65-8070-A2E2F70D98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 name="PoljeZBesedilom 2">
          <a:extLst>
            <a:ext uri="{FF2B5EF4-FFF2-40B4-BE49-F238E27FC236}">
              <a16:creationId xmlns:a16="http://schemas.microsoft.com/office/drawing/2014/main" id="{0CC3B26B-3F08-4632-9641-D1E69D041E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6" name="PoljeZBesedilom 2">
          <a:extLst>
            <a:ext uri="{FF2B5EF4-FFF2-40B4-BE49-F238E27FC236}">
              <a16:creationId xmlns:a16="http://schemas.microsoft.com/office/drawing/2014/main" id="{C59CD79E-9843-4339-8C8B-FD56A45446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7" name="PoljeZBesedilom 2">
          <a:extLst>
            <a:ext uri="{FF2B5EF4-FFF2-40B4-BE49-F238E27FC236}">
              <a16:creationId xmlns:a16="http://schemas.microsoft.com/office/drawing/2014/main" id="{4D522330-F31D-473B-80D0-338E0A49D8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8" name="PoljeZBesedilom 87">
          <a:extLst>
            <a:ext uri="{FF2B5EF4-FFF2-40B4-BE49-F238E27FC236}">
              <a16:creationId xmlns:a16="http://schemas.microsoft.com/office/drawing/2014/main" id="{66C4D244-460B-43FC-BCB7-FEA474D86F3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9" name="PoljeZBesedilom 2">
          <a:extLst>
            <a:ext uri="{FF2B5EF4-FFF2-40B4-BE49-F238E27FC236}">
              <a16:creationId xmlns:a16="http://schemas.microsoft.com/office/drawing/2014/main" id="{605D62D1-0129-4020-A05F-77F5C0CE90E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0" name="PoljeZBesedilom 2">
          <a:extLst>
            <a:ext uri="{FF2B5EF4-FFF2-40B4-BE49-F238E27FC236}">
              <a16:creationId xmlns:a16="http://schemas.microsoft.com/office/drawing/2014/main" id="{49B2C9CD-ADA1-4C8A-84F1-5784A99BDD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1" name="PoljeZBesedilom 2">
          <a:extLst>
            <a:ext uri="{FF2B5EF4-FFF2-40B4-BE49-F238E27FC236}">
              <a16:creationId xmlns:a16="http://schemas.microsoft.com/office/drawing/2014/main" id="{78C0DB37-A551-48E5-BB8A-FABC533DD2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 name="PoljeZBesedilom 2">
          <a:extLst>
            <a:ext uri="{FF2B5EF4-FFF2-40B4-BE49-F238E27FC236}">
              <a16:creationId xmlns:a16="http://schemas.microsoft.com/office/drawing/2014/main" id="{BDC9B459-38F6-40B3-9E7D-088D3A7A444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3" name="PoljeZBesedilom 92">
          <a:extLst>
            <a:ext uri="{FF2B5EF4-FFF2-40B4-BE49-F238E27FC236}">
              <a16:creationId xmlns:a16="http://schemas.microsoft.com/office/drawing/2014/main" id="{0EB3F6F9-793B-4A74-B76C-FEAF6772ACA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4" name="PoljeZBesedilom 2">
          <a:extLst>
            <a:ext uri="{FF2B5EF4-FFF2-40B4-BE49-F238E27FC236}">
              <a16:creationId xmlns:a16="http://schemas.microsoft.com/office/drawing/2014/main" id="{8E5DDCE8-B486-44BA-ADD0-F9F61EA9A7A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5" name="PoljeZBesedilom 2">
          <a:extLst>
            <a:ext uri="{FF2B5EF4-FFF2-40B4-BE49-F238E27FC236}">
              <a16:creationId xmlns:a16="http://schemas.microsoft.com/office/drawing/2014/main" id="{DEF4CC32-A970-4547-BF73-A5542B4B38C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6" name="PoljeZBesedilom 2">
          <a:extLst>
            <a:ext uri="{FF2B5EF4-FFF2-40B4-BE49-F238E27FC236}">
              <a16:creationId xmlns:a16="http://schemas.microsoft.com/office/drawing/2014/main" id="{FB0736F8-C892-442B-9FDB-8031832A2E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7" name="PoljeZBesedilom 2">
          <a:extLst>
            <a:ext uri="{FF2B5EF4-FFF2-40B4-BE49-F238E27FC236}">
              <a16:creationId xmlns:a16="http://schemas.microsoft.com/office/drawing/2014/main" id="{14B45034-84F8-4914-8503-46449128B7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8" name="PoljeZBesedilom 2">
          <a:extLst>
            <a:ext uri="{FF2B5EF4-FFF2-40B4-BE49-F238E27FC236}">
              <a16:creationId xmlns:a16="http://schemas.microsoft.com/office/drawing/2014/main" id="{567AB605-2C21-488D-AD66-E6D9CA2A68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 name="PoljeZBesedilom 98">
          <a:extLst>
            <a:ext uri="{FF2B5EF4-FFF2-40B4-BE49-F238E27FC236}">
              <a16:creationId xmlns:a16="http://schemas.microsoft.com/office/drawing/2014/main" id="{E01EC7BC-FA02-40B7-998B-2F5080AA20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 name="PoljeZBesedilom 2">
          <a:extLst>
            <a:ext uri="{FF2B5EF4-FFF2-40B4-BE49-F238E27FC236}">
              <a16:creationId xmlns:a16="http://schemas.microsoft.com/office/drawing/2014/main" id="{40C26C36-799D-4095-8A1F-2B9CB5A315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1" name="PoljeZBesedilom 2">
          <a:extLst>
            <a:ext uri="{FF2B5EF4-FFF2-40B4-BE49-F238E27FC236}">
              <a16:creationId xmlns:a16="http://schemas.microsoft.com/office/drawing/2014/main" id="{EF1DEA42-CD03-47AB-8756-F659BE5B25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2" name="PoljeZBesedilom 2">
          <a:extLst>
            <a:ext uri="{FF2B5EF4-FFF2-40B4-BE49-F238E27FC236}">
              <a16:creationId xmlns:a16="http://schemas.microsoft.com/office/drawing/2014/main" id="{5D6F5975-A617-42E6-8C5B-A53FEDF3C0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3" name="PoljeZBesedilom 2">
          <a:extLst>
            <a:ext uri="{FF2B5EF4-FFF2-40B4-BE49-F238E27FC236}">
              <a16:creationId xmlns:a16="http://schemas.microsoft.com/office/drawing/2014/main" id="{B39A6EAA-5DA1-4059-91E8-302E5963C9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4" name="PoljeZBesedilom 2">
          <a:extLst>
            <a:ext uri="{FF2B5EF4-FFF2-40B4-BE49-F238E27FC236}">
              <a16:creationId xmlns:a16="http://schemas.microsoft.com/office/drawing/2014/main" id="{2915393C-FCED-4F46-9960-946F0D391D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5" name="PoljeZBesedilom 104">
          <a:extLst>
            <a:ext uri="{FF2B5EF4-FFF2-40B4-BE49-F238E27FC236}">
              <a16:creationId xmlns:a16="http://schemas.microsoft.com/office/drawing/2014/main" id="{72F6DA70-18C8-4DB4-8B01-C9FDB1F37D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6" name="PoljeZBesedilom 2">
          <a:extLst>
            <a:ext uri="{FF2B5EF4-FFF2-40B4-BE49-F238E27FC236}">
              <a16:creationId xmlns:a16="http://schemas.microsoft.com/office/drawing/2014/main" id="{ED3D2953-B508-4B8A-B56A-03659EDB9E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7" name="PoljeZBesedilom 2">
          <a:extLst>
            <a:ext uri="{FF2B5EF4-FFF2-40B4-BE49-F238E27FC236}">
              <a16:creationId xmlns:a16="http://schemas.microsoft.com/office/drawing/2014/main" id="{89E37621-8FFE-4424-960D-7CD182B4D6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8" name="PoljeZBesedilom 2">
          <a:extLst>
            <a:ext uri="{FF2B5EF4-FFF2-40B4-BE49-F238E27FC236}">
              <a16:creationId xmlns:a16="http://schemas.microsoft.com/office/drawing/2014/main" id="{B0E3B260-336A-4597-B4D3-51792FA34D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9" name="PoljeZBesedilom 2">
          <a:extLst>
            <a:ext uri="{FF2B5EF4-FFF2-40B4-BE49-F238E27FC236}">
              <a16:creationId xmlns:a16="http://schemas.microsoft.com/office/drawing/2014/main" id="{AED55FB9-D8F8-484E-96FF-BF8AB8C894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0" name="PoljeZBesedilom 2">
          <a:extLst>
            <a:ext uri="{FF2B5EF4-FFF2-40B4-BE49-F238E27FC236}">
              <a16:creationId xmlns:a16="http://schemas.microsoft.com/office/drawing/2014/main" id="{ADC2E9EC-703B-49D1-877C-D93F4565F0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1" name="PoljeZBesedilom 110">
          <a:extLst>
            <a:ext uri="{FF2B5EF4-FFF2-40B4-BE49-F238E27FC236}">
              <a16:creationId xmlns:a16="http://schemas.microsoft.com/office/drawing/2014/main" id="{858B1FD8-825C-4426-B6DD-613DDE7E10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 name="PoljeZBesedilom 2">
          <a:extLst>
            <a:ext uri="{FF2B5EF4-FFF2-40B4-BE49-F238E27FC236}">
              <a16:creationId xmlns:a16="http://schemas.microsoft.com/office/drawing/2014/main" id="{C0539562-C99E-46F1-A925-6670AA1A55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 name="PoljeZBesedilom 2">
          <a:extLst>
            <a:ext uri="{FF2B5EF4-FFF2-40B4-BE49-F238E27FC236}">
              <a16:creationId xmlns:a16="http://schemas.microsoft.com/office/drawing/2014/main" id="{5E07001C-7D7A-4726-87CD-144C5140DD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 name="PoljeZBesedilom 2">
          <a:extLst>
            <a:ext uri="{FF2B5EF4-FFF2-40B4-BE49-F238E27FC236}">
              <a16:creationId xmlns:a16="http://schemas.microsoft.com/office/drawing/2014/main" id="{05B98072-CF0B-470C-8424-361FB467CA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5" name="PoljeZBesedilom 2">
          <a:extLst>
            <a:ext uri="{FF2B5EF4-FFF2-40B4-BE49-F238E27FC236}">
              <a16:creationId xmlns:a16="http://schemas.microsoft.com/office/drawing/2014/main" id="{7095335E-E33B-40A7-8FCC-7923C63FA3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 name="PoljeZBesedilom 2">
          <a:extLst>
            <a:ext uri="{FF2B5EF4-FFF2-40B4-BE49-F238E27FC236}">
              <a16:creationId xmlns:a16="http://schemas.microsoft.com/office/drawing/2014/main" id="{87575C9A-06C4-44D3-A2CB-BD07E66598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7" name="PoljeZBesedilom 116">
          <a:extLst>
            <a:ext uri="{FF2B5EF4-FFF2-40B4-BE49-F238E27FC236}">
              <a16:creationId xmlns:a16="http://schemas.microsoft.com/office/drawing/2014/main" id="{D71629CE-6E55-4B13-BE9C-0D1157DD50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8" name="PoljeZBesedilom 2">
          <a:extLst>
            <a:ext uri="{FF2B5EF4-FFF2-40B4-BE49-F238E27FC236}">
              <a16:creationId xmlns:a16="http://schemas.microsoft.com/office/drawing/2014/main" id="{41A2F48B-2764-4AE9-BA71-E9D6D28420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9" name="PoljeZBesedilom 2">
          <a:extLst>
            <a:ext uri="{FF2B5EF4-FFF2-40B4-BE49-F238E27FC236}">
              <a16:creationId xmlns:a16="http://schemas.microsoft.com/office/drawing/2014/main" id="{1EE1B629-1320-4913-90F9-E619F2AC72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0" name="PoljeZBesedilom 2">
          <a:extLst>
            <a:ext uri="{FF2B5EF4-FFF2-40B4-BE49-F238E27FC236}">
              <a16:creationId xmlns:a16="http://schemas.microsoft.com/office/drawing/2014/main" id="{9E446DE3-044B-4275-AA75-C54AD9E6CD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1" name="PoljeZBesedilom 2">
          <a:extLst>
            <a:ext uri="{FF2B5EF4-FFF2-40B4-BE49-F238E27FC236}">
              <a16:creationId xmlns:a16="http://schemas.microsoft.com/office/drawing/2014/main" id="{2A2894B6-78C0-4C59-8086-3B9DDAD604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 name="PoljeZBesedilom 2">
          <a:extLst>
            <a:ext uri="{FF2B5EF4-FFF2-40B4-BE49-F238E27FC236}">
              <a16:creationId xmlns:a16="http://schemas.microsoft.com/office/drawing/2014/main" id="{F5511B59-289C-4DA7-98CF-55881FEEDD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 name="PoljeZBesedilom 122">
          <a:extLst>
            <a:ext uri="{FF2B5EF4-FFF2-40B4-BE49-F238E27FC236}">
              <a16:creationId xmlns:a16="http://schemas.microsoft.com/office/drawing/2014/main" id="{D7DD3F62-11E7-4F8F-934F-B280EE4D7D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4" name="PoljeZBesedilom 2">
          <a:extLst>
            <a:ext uri="{FF2B5EF4-FFF2-40B4-BE49-F238E27FC236}">
              <a16:creationId xmlns:a16="http://schemas.microsoft.com/office/drawing/2014/main" id="{E8111934-4414-474E-8444-4CBD38593D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5" name="PoljeZBesedilom 2">
          <a:extLst>
            <a:ext uri="{FF2B5EF4-FFF2-40B4-BE49-F238E27FC236}">
              <a16:creationId xmlns:a16="http://schemas.microsoft.com/office/drawing/2014/main" id="{5C24C5A3-C37E-41B8-8041-7296D80C1E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6" name="PoljeZBesedilom 2">
          <a:extLst>
            <a:ext uri="{FF2B5EF4-FFF2-40B4-BE49-F238E27FC236}">
              <a16:creationId xmlns:a16="http://schemas.microsoft.com/office/drawing/2014/main" id="{B3CC0BAD-BCD3-42CA-893D-5C9E425A2B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7" name="PoljeZBesedilom 2">
          <a:extLst>
            <a:ext uri="{FF2B5EF4-FFF2-40B4-BE49-F238E27FC236}">
              <a16:creationId xmlns:a16="http://schemas.microsoft.com/office/drawing/2014/main" id="{D0E2314B-1A84-4178-9DDE-C95A423A89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 name="PoljeZBesedilom 2">
          <a:extLst>
            <a:ext uri="{FF2B5EF4-FFF2-40B4-BE49-F238E27FC236}">
              <a16:creationId xmlns:a16="http://schemas.microsoft.com/office/drawing/2014/main" id="{D974F9E6-B964-4C50-988F-EF4C3B37F5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9" name="PoljeZBesedilom 128">
          <a:extLst>
            <a:ext uri="{FF2B5EF4-FFF2-40B4-BE49-F238E27FC236}">
              <a16:creationId xmlns:a16="http://schemas.microsoft.com/office/drawing/2014/main" id="{DC5D5994-6A07-47FF-8C07-BB61ACD8B5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30" name="PoljeZBesedilom 2">
          <a:extLst>
            <a:ext uri="{FF2B5EF4-FFF2-40B4-BE49-F238E27FC236}">
              <a16:creationId xmlns:a16="http://schemas.microsoft.com/office/drawing/2014/main" id="{894CD0EE-C8E7-4C0E-93AC-64B4F3B3AA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31" name="PoljeZBesedilom 2">
          <a:extLst>
            <a:ext uri="{FF2B5EF4-FFF2-40B4-BE49-F238E27FC236}">
              <a16:creationId xmlns:a16="http://schemas.microsoft.com/office/drawing/2014/main" id="{B38C14A4-8AFB-437E-AB6F-DFB29F6FE6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32" name="PoljeZBesedilom 2">
          <a:extLst>
            <a:ext uri="{FF2B5EF4-FFF2-40B4-BE49-F238E27FC236}">
              <a16:creationId xmlns:a16="http://schemas.microsoft.com/office/drawing/2014/main" id="{051A23DE-40B1-4EF9-A694-07D99F83FB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33" name="PoljeZBesedilom 2">
          <a:extLst>
            <a:ext uri="{FF2B5EF4-FFF2-40B4-BE49-F238E27FC236}">
              <a16:creationId xmlns:a16="http://schemas.microsoft.com/office/drawing/2014/main" id="{5F8A6302-400F-47AE-B466-6152689FCF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4" name="PoljeZBesedilom 2">
          <a:extLst>
            <a:ext uri="{FF2B5EF4-FFF2-40B4-BE49-F238E27FC236}">
              <a16:creationId xmlns:a16="http://schemas.microsoft.com/office/drawing/2014/main" id="{3CAD4359-EB6A-45CA-8AAE-D6372718312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5" name="PoljeZBesedilom 134">
          <a:extLst>
            <a:ext uri="{FF2B5EF4-FFF2-40B4-BE49-F238E27FC236}">
              <a16:creationId xmlns:a16="http://schemas.microsoft.com/office/drawing/2014/main" id="{246352CC-AC96-4370-9949-73BF8D9968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6" name="PoljeZBesedilom 2">
          <a:extLst>
            <a:ext uri="{FF2B5EF4-FFF2-40B4-BE49-F238E27FC236}">
              <a16:creationId xmlns:a16="http://schemas.microsoft.com/office/drawing/2014/main" id="{7338E98A-4389-4B6F-805C-D50190EFAD9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7" name="PoljeZBesedilom 2">
          <a:extLst>
            <a:ext uri="{FF2B5EF4-FFF2-40B4-BE49-F238E27FC236}">
              <a16:creationId xmlns:a16="http://schemas.microsoft.com/office/drawing/2014/main" id="{4C557DCB-5D93-4B2A-BF2B-258C5E61FA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8" name="PoljeZBesedilom 2">
          <a:extLst>
            <a:ext uri="{FF2B5EF4-FFF2-40B4-BE49-F238E27FC236}">
              <a16:creationId xmlns:a16="http://schemas.microsoft.com/office/drawing/2014/main" id="{66D331E3-4556-46D5-92D1-FA47378591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39" name="PoljeZBesedilom 2">
          <a:extLst>
            <a:ext uri="{FF2B5EF4-FFF2-40B4-BE49-F238E27FC236}">
              <a16:creationId xmlns:a16="http://schemas.microsoft.com/office/drawing/2014/main" id="{29E43407-B774-49BD-B0AE-6BBC5AC450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 name="PoljeZBesedilom 2">
          <a:extLst>
            <a:ext uri="{FF2B5EF4-FFF2-40B4-BE49-F238E27FC236}">
              <a16:creationId xmlns:a16="http://schemas.microsoft.com/office/drawing/2014/main" id="{EBA49046-76FB-4C62-BCC1-AA26582AF1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 name="PoljeZBesedilom 140">
          <a:extLst>
            <a:ext uri="{FF2B5EF4-FFF2-40B4-BE49-F238E27FC236}">
              <a16:creationId xmlns:a16="http://schemas.microsoft.com/office/drawing/2014/main" id="{0F8515B8-5783-4DA7-9E5F-D8BC2B0CCC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 name="PoljeZBesedilom 2">
          <a:extLst>
            <a:ext uri="{FF2B5EF4-FFF2-40B4-BE49-F238E27FC236}">
              <a16:creationId xmlns:a16="http://schemas.microsoft.com/office/drawing/2014/main" id="{29F6217F-5DC8-4970-A3A4-ED4279CFEA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 name="PoljeZBesedilom 2">
          <a:extLst>
            <a:ext uri="{FF2B5EF4-FFF2-40B4-BE49-F238E27FC236}">
              <a16:creationId xmlns:a16="http://schemas.microsoft.com/office/drawing/2014/main" id="{3003EAF7-CB4C-4792-BD05-A1A72497A4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 name="PoljeZBesedilom 2">
          <a:extLst>
            <a:ext uri="{FF2B5EF4-FFF2-40B4-BE49-F238E27FC236}">
              <a16:creationId xmlns:a16="http://schemas.microsoft.com/office/drawing/2014/main" id="{207A6762-1641-495A-B4CB-FE9F5B8821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5" name="PoljeZBesedilom 2">
          <a:extLst>
            <a:ext uri="{FF2B5EF4-FFF2-40B4-BE49-F238E27FC236}">
              <a16:creationId xmlns:a16="http://schemas.microsoft.com/office/drawing/2014/main" id="{770F73DD-471D-46A9-B70A-6D284CB3A9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6" name="PoljeZBesedilom 2">
          <a:extLst>
            <a:ext uri="{FF2B5EF4-FFF2-40B4-BE49-F238E27FC236}">
              <a16:creationId xmlns:a16="http://schemas.microsoft.com/office/drawing/2014/main" id="{C656E6D2-EC33-4C79-9A1A-4C22447A17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7" name="PoljeZBesedilom 146">
          <a:extLst>
            <a:ext uri="{FF2B5EF4-FFF2-40B4-BE49-F238E27FC236}">
              <a16:creationId xmlns:a16="http://schemas.microsoft.com/office/drawing/2014/main" id="{6B3D6008-B218-4718-9406-59A6C4A663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8" name="PoljeZBesedilom 2">
          <a:extLst>
            <a:ext uri="{FF2B5EF4-FFF2-40B4-BE49-F238E27FC236}">
              <a16:creationId xmlns:a16="http://schemas.microsoft.com/office/drawing/2014/main" id="{104F3943-4E2D-44AA-8A7A-EB11FAAEB3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9" name="PoljeZBesedilom 2">
          <a:extLst>
            <a:ext uri="{FF2B5EF4-FFF2-40B4-BE49-F238E27FC236}">
              <a16:creationId xmlns:a16="http://schemas.microsoft.com/office/drawing/2014/main" id="{091934F4-3BDD-47D0-903F-C02B92D7C2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0" name="PoljeZBesedilom 2">
          <a:extLst>
            <a:ext uri="{FF2B5EF4-FFF2-40B4-BE49-F238E27FC236}">
              <a16:creationId xmlns:a16="http://schemas.microsoft.com/office/drawing/2014/main" id="{691F5C14-9B2B-4FA3-B654-0A15F9664F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 name="PoljeZBesedilom 2">
          <a:extLst>
            <a:ext uri="{FF2B5EF4-FFF2-40B4-BE49-F238E27FC236}">
              <a16:creationId xmlns:a16="http://schemas.microsoft.com/office/drawing/2014/main" id="{DB3AC9C8-6E40-4DBF-A8FD-D1CEC0E1C9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2" name="PoljeZBesedilom 2">
          <a:extLst>
            <a:ext uri="{FF2B5EF4-FFF2-40B4-BE49-F238E27FC236}">
              <a16:creationId xmlns:a16="http://schemas.microsoft.com/office/drawing/2014/main" id="{F38B8CB9-A862-4B51-AEE3-02918731E5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3" name="PoljeZBesedilom 152">
          <a:extLst>
            <a:ext uri="{FF2B5EF4-FFF2-40B4-BE49-F238E27FC236}">
              <a16:creationId xmlns:a16="http://schemas.microsoft.com/office/drawing/2014/main" id="{550DE496-DCF2-4603-A99C-F4737105E7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4" name="PoljeZBesedilom 2">
          <a:extLst>
            <a:ext uri="{FF2B5EF4-FFF2-40B4-BE49-F238E27FC236}">
              <a16:creationId xmlns:a16="http://schemas.microsoft.com/office/drawing/2014/main" id="{05067867-D3AE-4D9D-A714-3D4D50738A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5" name="PoljeZBesedilom 2">
          <a:extLst>
            <a:ext uri="{FF2B5EF4-FFF2-40B4-BE49-F238E27FC236}">
              <a16:creationId xmlns:a16="http://schemas.microsoft.com/office/drawing/2014/main" id="{34FC3362-BF6A-4557-B0CB-24D260C53C0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6" name="PoljeZBesedilom 2">
          <a:extLst>
            <a:ext uri="{FF2B5EF4-FFF2-40B4-BE49-F238E27FC236}">
              <a16:creationId xmlns:a16="http://schemas.microsoft.com/office/drawing/2014/main" id="{2EBBA42A-1AA0-481D-9748-8BEBB80D8E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 name="PoljeZBesedilom 2">
          <a:extLst>
            <a:ext uri="{FF2B5EF4-FFF2-40B4-BE49-F238E27FC236}">
              <a16:creationId xmlns:a16="http://schemas.microsoft.com/office/drawing/2014/main" id="{CA5D5226-E4E0-4E7D-8D0D-F6A163C0D1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58" name="PoljeZBesedilom 2">
          <a:extLst>
            <a:ext uri="{FF2B5EF4-FFF2-40B4-BE49-F238E27FC236}">
              <a16:creationId xmlns:a16="http://schemas.microsoft.com/office/drawing/2014/main" id="{2205991E-6B88-4434-A76C-E020744E88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59" name="PoljeZBesedilom 158">
          <a:extLst>
            <a:ext uri="{FF2B5EF4-FFF2-40B4-BE49-F238E27FC236}">
              <a16:creationId xmlns:a16="http://schemas.microsoft.com/office/drawing/2014/main" id="{74174592-7554-48F7-999D-DE0BB5D71B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0" name="PoljeZBesedilom 2">
          <a:extLst>
            <a:ext uri="{FF2B5EF4-FFF2-40B4-BE49-F238E27FC236}">
              <a16:creationId xmlns:a16="http://schemas.microsoft.com/office/drawing/2014/main" id="{BE39ACE9-09FA-49ED-8CDC-1CD657ADDD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1" name="PoljeZBesedilom 2">
          <a:extLst>
            <a:ext uri="{FF2B5EF4-FFF2-40B4-BE49-F238E27FC236}">
              <a16:creationId xmlns:a16="http://schemas.microsoft.com/office/drawing/2014/main" id="{BC59A49C-263B-4FBF-A581-7B49B843C3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2" name="PoljeZBesedilom 2">
          <a:extLst>
            <a:ext uri="{FF2B5EF4-FFF2-40B4-BE49-F238E27FC236}">
              <a16:creationId xmlns:a16="http://schemas.microsoft.com/office/drawing/2014/main" id="{3D3D8EAF-B2FF-461C-BB5D-F5407E62AAA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 name="PoljeZBesedilom 2">
          <a:extLst>
            <a:ext uri="{FF2B5EF4-FFF2-40B4-BE49-F238E27FC236}">
              <a16:creationId xmlns:a16="http://schemas.microsoft.com/office/drawing/2014/main" id="{E6930E73-9B08-4D10-AC5F-81CE5E2FE2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64" name="PoljeZBesedilom 163">
          <a:extLst>
            <a:ext uri="{FF2B5EF4-FFF2-40B4-BE49-F238E27FC236}">
              <a16:creationId xmlns:a16="http://schemas.microsoft.com/office/drawing/2014/main" id="{3892492C-E0F4-4640-9181-71DD6E32233D}"/>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65" name="PoljeZBesedilom 2">
          <a:extLst>
            <a:ext uri="{FF2B5EF4-FFF2-40B4-BE49-F238E27FC236}">
              <a16:creationId xmlns:a16="http://schemas.microsoft.com/office/drawing/2014/main" id="{6C4F6874-8568-43B0-8C6B-D9AB5E7D5174}"/>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66" name="PoljeZBesedilom 2">
          <a:extLst>
            <a:ext uri="{FF2B5EF4-FFF2-40B4-BE49-F238E27FC236}">
              <a16:creationId xmlns:a16="http://schemas.microsoft.com/office/drawing/2014/main" id="{81CF55C3-4E1D-4351-8318-61EC6898450B}"/>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67" name="PoljeZBesedilom 2">
          <a:extLst>
            <a:ext uri="{FF2B5EF4-FFF2-40B4-BE49-F238E27FC236}">
              <a16:creationId xmlns:a16="http://schemas.microsoft.com/office/drawing/2014/main" id="{B8339A57-90B1-4504-9982-9DE36656D0E1}"/>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68" name="PoljeZBesedilom 2">
          <a:extLst>
            <a:ext uri="{FF2B5EF4-FFF2-40B4-BE49-F238E27FC236}">
              <a16:creationId xmlns:a16="http://schemas.microsoft.com/office/drawing/2014/main" id="{5DE65AE6-CCC0-4201-AE85-C749CC6BF9AF}"/>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9" name="PoljeZBesedilom 2">
          <a:extLst>
            <a:ext uri="{FF2B5EF4-FFF2-40B4-BE49-F238E27FC236}">
              <a16:creationId xmlns:a16="http://schemas.microsoft.com/office/drawing/2014/main" id="{E60BF1C8-3717-4A73-A458-26858D99D3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0" name="PoljeZBesedilom 169">
          <a:extLst>
            <a:ext uri="{FF2B5EF4-FFF2-40B4-BE49-F238E27FC236}">
              <a16:creationId xmlns:a16="http://schemas.microsoft.com/office/drawing/2014/main" id="{9D060ACB-2ADC-45AF-815D-1D35A76B2A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1" name="PoljeZBesedilom 2">
          <a:extLst>
            <a:ext uri="{FF2B5EF4-FFF2-40B4-BE49-F238E27FC236}">
              <a16:creationId xmlns:a16="http://schemas.microsoft.com/office/drawing/2014/main" id="{448FF8AA-5264-474D-9C4E-4878FF6E8FF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2" name="PoljeZBesedilom 2">
          <a:extLst>
            <a:ext uri="{FF2B5EF4-FFF2-40B4-BE49-F238E27FC236}">
              <a16:creationId xmlns:a16="http://schemas.microsoft.com/office/drawing/2014/main" id="{55515990-A807-4177-B794-EDBDE8F0FC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3" name="PoljeZBesedilom 2">
          <a:extLst>
            <a:ext uri="{FF2B5EF4-FFF2-40B4-BE49-F238E27FC236}">
              <a16:creationId xmlns:a16="http://schemas.microsoft.com/office/drawing/2014/main" id="{7D141834-6DF1-4A4D-80B9-1722B60ABF4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 name="PoljeZBesedilom 2">
          <a:extLst>
            <a:ext uri="{FF2B5EF4-FFF2-40B4-BE49-F238E27FC236}">
              <a16:creationId xmlns:a16="http://schemas.microsoft.com/office/drawing/2014/main" id="{E14C8BFC-843E-45F7-BB5A-6CCBD054C6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75" name="PoljeZBesedilom 174">
          <a:extLst>
            <a:ext uri="{FF2B5EF4-FFF2-40B4-BE49-F238E27FC236}">
              <a16:creationId xmlns:a16="http://schemas.microsoft.com/office/drawing/2014/main" id="{2A8F75C1-8C2D-458F-8DA6-E68867A06D68}"/>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76" name="PoljeZBesedilom 2">
          <a:extLst>
            <a:ext uri="{FF2B5EF4-FFF2-40B4-BE49-F238E27FC236}">
              <a16:creationId xmlns:a16="http://schemas.microsoft.com/office/drawing/2014/main" id="{3963644B-98BC-4C8F-B45F-B76B1DB9A15E}"/>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77" name="PoljeZBesedilom 2">
          <a:extLst>
            <a:ext uri="{FF2B5EF4-FFF2-40B4-BE49-F238E27FC236}">
              <a16:creationId xmlns:a16="http://schemas.microsoft.com/office/drawing/2014/main" id="{40B3E1EA-90F8-496B-A05D-E4A9B0386BFE}"/>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78" name="PoljeZBesedilom 2">
          <a:extLst>
            <a:ext uri="{FF2B5EF4-FFF2-40B4-BE49-F238E27FC236}">
              <a16:creationId xmlns:a16="http://schemas.microsoft.com/office/drawing/2014/main" id="{3944E80D-2445-4464-93E1-84A3EE4321A3}"/>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8529"/>
    <xdr:sp macro="" textlink="">
      <xdr:nvSpPr>
        <xdr:cNvPr id="179" name="PoljeZBesedilom 2">
          <a:extLst>
            <a:ext uri="{FF2B5EF4-FFF2-40B4-BE49-F238E27FC236}">
              <a16:creationId xmlns:a16="http://schemas.microsoft.com/office/drawing/2014/main" id="{DB44818B-C739-4713-B25D-093B600D9529}"/>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0" name="PoljeZBesedilom 2">
          <a:extLst>
            <a:ext uri="{FF2B5EF4-FFF2-40B4-BE49-F238E27FC236}">
              <a16:creationId xmlns:a16="http://schemas.microsoft.com/office/drawing/2014/main" id="{56366222-8722-475D-8CD7-F4FB591AB9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1" name="PoljeZBesedilom 180">
          <a:extLst>
            <a:ext uri="{FF2B5EF4-FFF2-40B4-BE49-F238E27FC236}">
              <a16:creationId xmlns:a16="http://schemas.microsoft.com/office/drawing/2014/main" id="{9B1AE4B3-029B-4571-B137-09BC1B170F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 name="PoljeZBesedilom 2">
          <a:extLst>
            <a:ext uri="{FF2B5EF4-FFF2-40B4-BE49-F238E27FC236}">
              <a16:creationId xmlns:a16="http://schemas.microsoft.com/office/drawing/2014/main" id="{B42B42CD-DBE5-4CA3-83A5-6300246D69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3" name="PoljeZBesedilom 2">
          <a:extLst>
            <a:ext uri="{FF2B5EF4-FFF2-40B4-BE49-F238E27FC236}">
              <a16:creationId xmlns:a16="http://schemas.microsoft.com/office/drawing/2014/main" id="{C5932612-2B73-4698-828B-B3A20B8ED1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4" name="PoljeZBesedilom 2">
          <a:extLst>
            <a:ext uri="{FF2B5EF4-FFF2-40B4-BE49-F238E27FC236}">
              <a16:creationId xmlns:a16="http://schemas.microsoft.com/office/drawing/2014/main" id="{B9CB5CD5-81BE-4682-9877-75FE33D6CD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 name="PoljeZBesedilom 2">
          <a:extLst>
            <a:ext uri="{FF2B5EF4-FFF2-40B4-BE49-F238E27FC236}">
              <a16:creationId xmlns:a16="http://schemas.microsoft.com/office/drawing/2014/main" id="{E26023CB-3EE2-4132-8852-8F05A22445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6" name="PoljeZBesedilom 2">
          <a:extLst>
            <a:ext uri="{FF2B5EF4-FFF2-40B4-BE49-F238E27FC236}">
              <a16:creationId xmlns:a16="http://schemas.microsoft.com/office/drawing/2014/main" id="{EEBC8CB4-9E74-4588-9D8D-F5A70298DD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7" name="PoljeZBesedilom 186">
          <a:extLst>
            <a:ext uri="{FF2B5EF4-FFF2-40B4-BE49-F238E27FC236}">
              <a16:creationId xmlns:a16="http://schemas.microsoft.com/office/drawing/2014/main" id="{B3561418-75FB-45B7-A7A4-6D3A73BB16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8" name="PoljeZBesedilom 2">
          <a:extLst>
            <a:ext uri="{FF2B5EF4-FFF2-40B4-BE49-F238E27FC236}">
              <a16:creationId xmlns:a16="http://schemas.microsoft.com/office/drawing/2014/main" id="{0224B491-C40F-4230-8E85-52A5A875B2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9" name="PoljeZBesedilom 2">
          <a:extLst>
            <a:ext uri="{FF2B5EF4-FFF2-40B4-BE49-F238E27FC236}">
              <a16:creationId xmlns:a16="http://schemas.microsoft.com/office/drawing/2014/main" id="{6608F21A-4DF3-400E-AB4C-D7B2A7B5D3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0" name="PoljeZBesedilom 2">
          <a:extLst>
            <a:ext uri="{FF2B5EF4-FFF2-40B4-BE49-F238E27FC236}">
              <a16:creationId xmlns:a16="http://schemas.microsoft.com/office/drawing/2014/main" id="{ED08B589-0332-4DF0-ADEE-1B399D19DA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1" name="PoljeZBesedilom 2">
          <a:extLst>
            <a:ext uri="{FF2B5EF4-FFF2-40B4-BE49-F238E27FC236}">
              <a16:creationId xmlns:a16="http://schemas.microsoft.com/office/drawing/2014/main" id="{047D6F54-E7F1-4C8E-BF45-606C60A53D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2" name="PoljeZBesedilom 2">
          <a:extLst>
            <a:ext uri="{FF2B5EF4-FFF2-40B4-BE49-F238E27FC236}">
              <a16:creationId xmlns:a16="http://schemas.microsoft.com/office/drawing/2014/main" id="{4E42730B-C9F8-4372-B055-93C7EE700C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3" name="PoljeZBesedilom 192">
          <a:extLst>
            <a:ext uri="{FF2B5EF4-FFF2-40B4-BE49-F238E27FC236}">
              <a16:creationId xmlns:a16="http://schemas.microsoft.com/office/drawing/2014/main" id="{CB975609-50EC-4729-82EC-DEDA549331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4" name="PoljeZBesedilom 2">
          <a:extLst>
            <a:ext uri="{FF2B5EF4-FFF2-40B4-BE49-F238E27FC236}">
              <a16:creationId xmlns:a16="http://schemas.microsoft.com/office/drawing/2014/main" id="{F4100042-8F49-4EA3-9ACF-46216FEFFC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5" name="PoljeZBesedilom 2">
          <a:extLst>
            <a:ext uri="{FF2B5EF4-FFF2-40B4-BE49-F238E27FC236}">
              <a16:creationId xmlns:a16="http://schemas.microsoft.com/office/drawing/2014/main" id="{B0E5E9DC-0A30-494B-951B-49656A4750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 name="PoljeZBesedilom 2">
          <a:extLst>
            <a:ext uri="{FF2B5EF4-FFF2-40B4-BE49-F238E27FC236}">
              <a16:creationId xmlns:a16="http://schemas.microsoft.com/office/drawing/2014/main" id="{9605D410-E5BB-48AD-9A4D-8234732613D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 name="PoljeZBesedilom 2">
          <a:extLst>
            <a:ext uri="{FF2B5EF4-FFF2-40B4-BE49-F238E27FC236}">
              <a16:creationId xmlns:a16="http://schemas.microsoft.com/office/drawing/2014/main" id="{B767C929-FB86-492E-8CDD-77CC87E469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 name="PoljeZBesedilom 2">
          <a:extLst>
            <a:ext uri="{FF2B5EF4-FFF2-40B4-BE49-F238E27FC236}">
              <a16:creationId xmlns:a16="http://schemas.microsoft.com/office/drawing/2014/main" id="{2172D443-BD24-4013-A805-C3DD84C182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9" name="PoljeZBesedilom 198">
          <a:extLst>
            <a:ext uri="{FF2B5EF4-FFF2-40B4-BE49-F238E27FC236}">
              <a16:creationId xmlns:a16="http://schemas.microsoft.com/office/drawing/2014/main" id="{6EBED2F1-F0E7-469F-8BFF-F57727005D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0" name="PoljeZBesedilom 2">
          <a:extLst>
            <a:ext uri="{FF2B5EF4-FFF2-40B4-BE49-F238E27FC236}">
              <a16:creationId xmlns:a16="http://schemas.microsoft.com/office/drawing/2014/main" id="{22AF0A4E-455D-4F31-86F6-2D7973CD88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 name="PoljeZBesedilom 2">
          <a:extLst>
            <a:ext uri="{FF2B5EF4-FFF2-40B4-BE49-F238E27FC236}">
              <a16:creationId xmlns:a16="http://schemas.microsoft.com/office/drawing/2014/main" id="{4641E86D-BC17-462A-B315-F0E1F6A6A0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 name="PoljeZBesedilom 2">
          <a:extLst>
            <a:ext uri="{FF2B5EF4-FFF2-40B4-BE49-F238E27FC236}">
              <a16:creationId xmlns:a16="http://schemas.microsoft.com/office/drawing/2014/main" id="{A7550CAD-928B-4C63-91C5-F13E645D86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 name="PoljeZBesedilom 2">
          <a:extLst>
            <a:ext uri="{FF2B5EF4-FFF2-40B4-BE49-F238E27FC236}">
              <a16:creationId xmlns:a16="http://schemas.microsoft.com/office/drawing/2014/main" id="{2817898E-BE4E-4B3C-8CE3-A86126531D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 name="PoljeZBesedilom 2">
          <a:extLst>
            <a:ext uri="{FF2B5EF4-FFF2-40B4-BE49-F238E27FC236}">
              <a16:creationId xmlns:a16="http://schemas.microsoft.com/office/drawing/2014/main" id="{EF1A6AF8-D855-49BC-94C7-6386417B58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5" name="PoljeZBesedilom 204">
          <a:extLst>
            <a:ext uri="{FF2B5EF4-FFF2-40B4-BE49-F238E27FC236}">
              <a16:creationId xmlns:a16="http://schemas.microsoft.com/office/drawing/2014/main" id="{62F32CD0-797C-4EE6-A391-6A633D2BBD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6" name="PoljeZBesedilom 2">
          <a:extLst>
            <a:ext uri="{FF2B5EF4-FFF2-40B4-BE49-F238E27FC236}">
              <a16:creationId xmlns:a16="http://schemas.microsoft.com/office/drawing/2014/main" id="{4EBD3970-3FCB-4BCD-96E1-A3CFE4F6A3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7" name="PoljeZBesedilom 2">
          <a:extLst>
            <a:ext uri="{FF2B5EF4-FFF2-40B4-BE49-F238E27FC236}">
              <a16:creationId xmlns:a16="http://schemas.microsoft.com/office/drawing/2014/main" id="{FF981D68-5263-40D7-8B27-0178961A4B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8" name="PoljeZBesedilom 2">
          <a:extLst>
            <a:ext uri="{FF2B5EF4-FFF2-40B4-BE49-F238E27FC236}">
              <a16:creationId xmlns:a16="http://schemas.microsoft.com/office/drawing/2014/main" id="{E3BBE93B-AC9E-4C06-9DA3-E0AEBB3B8E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9" name="PoljeZBesedilom 2">
          <a:extLst>
            <a:ext uri="{FF2B5EF4-FFF2-40B4-BE49-F238E27FC236}">
              <a16:creationId xmlns:a16="http://schemas.microsoft.com/office/drawing/2014/main" id="{08F822BC-09CD-4534-B582-97766B2D10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0" name="PoljeZBesedilom 2">
          <a:extLst>
            <a:ext uri="{FF2B5EF4-FFF2-40B4-BE49-F238E27FC236}">
              <a16:creationId xmlns:a16="http://schemas.microsoft.com/office/drawing/2014/main" id="{504D81D8-7E08-4894-9232-5741345B0E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1" name="PoljeZBesedilom 210">
          <a:extLst>
            <a:ext uri="{FF2B5EF4-FFF2-40B4-BE49-F238E27FC236}">
              <a16:creationId xmlns:a16="http://schemas.microsoft.com/office/drawing/2014/main" id="{E9BB04FA-2444-4F03-9705-A1AE8B077A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2" name="PoljeZBesedilom 2">
          <a:extLst>
            <a:ext uri="{FF2B5EF4-FFF2-40B4-BE49-F238E27FC236}">
              <a16:creationId xmlns:a16="http://schemas.microsoft.com/office/drawing/2014/main" id="{B577EA57-E2D6-4A28-B2B1-26C8DF85FD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3" name="PoljeZBesedilom 2">
          <a:extLst>
            <a:ext uri="{FF2B5EF4-FFF2-40B4-BE49-F238E27FC236}">
              <a16:creationId xmlns:a16="http://schemas.microsoft.com/office/drawing/2014/main" id="{11AAB4DB-C0C5-435A-9103-A20259FF27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4" name="PoljeZBesedilom 2">
          <a:extLst>
            <a:ext uri="{FF2B5EF4-FFF2-40B4-BE49-F238E27FC236}">
              <a16:creationId xmlns:a16="http://schemas.microsoft.com/office/drawing/2014/main" id="{0EF30838-993F-4611-9790-9B094C9EF2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5" name="PoljeZBesedilom 2">
          <a:extLst>
            <a:ext uri="{FF2B5EF4-FFF2-40B4-BE49-F238E27FC236}">
              <a16:creationId xmlns:a16="http://schemas.microsoft.com/office/drawing/2014/main" id="{78BBC9F3-5E26-44D5-92EE-21BB47163E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6" name="PoljeZBesedilom 2">
          <a:extLst>
            <a:ext uri="{FF2B5EF4-FFF2-40B4-BE49-F238E27FC236}">
              <a16:creationId xmlns:a16="http://schemas.microsoft.com/office/drawing/2014/main" id="{248E96A3-13DD-4EF1-91B8-0758FFE431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7" name="PoljeZBesedilom 216">
          <a:extLst>
            <a:ext uri="{FF2B5EF4-FFF2-40B4-BE49-F238E27FC236}">
              <a16:creationId xmlns:a16="http://schemas.microsoft.com/office/drawing/2014/main" id="{4268C37E-EE93-4B64-9302-96421AE6A9A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8" name="PoljeZBesedilom 2">
          <a:extLst>
            <a:ext uri="{FF2B5EF4-FFF2-40B4-BE49-F238E27FC236}">
              <a16:creationId xmlns:a16="http://schemas.microsoft.com/office/drawing/2014/main" id="{ED2C6DA8-6536-423E-9040-0251CB6E6A9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9" name="PoljeZBesedilom 2">
          <a:extLst>
            <a:ext uri="{FF2B5EF4-FFF2-40B4-BE49-F238E27FC236}">
              <a16:creationId xmlns:a16="http://schemas.microsoft.com/office/drawing/2014/main" id="{AA09EF28-E5D4-4882-A383-4A0F69EAC9F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0" name="PoljeZBesedilom 2">
          <a:extLst>
            <a:ext uri="{FF2B5EF4-FFF2-40B4-BE49-F238E27FC236}">
              <a16:creationId xmlns:a16="http://schemas.microsoft.com/office/drawing/2014/main" id="{7C45B155-6089-43B7-922B-4AF9E898E4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1" name="PoljeZBesedilom 2">
          <a:extLst>
            <a:ext uri="{FF2B5EF4-FFF2-40B4-BE49-F238E27FC236}">
              <a16:creationId xmlns:a16="http://schemas.microsoft.com/office/drawing/2014/main" id="{485B60E8-3904-4001-856E-33EB22B8C3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2" name="PoljeZBesedilom 2">
          <a:extLst>
            <a:ext uri="{FF2B5EF4-FFF2-40B4-BE49-F238E27FC236}">
              <a16:creationId xmlns:a16="http://schemas.microsoft.com/office/drawing/2014/main" id="{4A7C383A-713F-428A-9A83-EA60FE1AC61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3" name="PoljeZBesedilom 222">
          <a:extLst>
            <a:ext uri="{FF2B5EF4-FFF2-40B4-BE49-F238E27FC236}">
              <a16:creationId xmlns:a16="http://schemas.microsoft.com/office/drawing/2014/main" id="{C539855D-289F-43CA-AA3B-A56C76AE2C9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4" name="PoljeZBesedilom 2">
          <a:extLst>
            <a:ext uri="{FF2B5EF4-FFF2-40B4-BE49-F238E27FC236}">
              <a16:creationId xmlns:a16="http://schemas.microsoft.com/office/drawing/2014/main" id="{5F8A1AC3-3A41-404A-8202-13CA3333A14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5" name="PoljeZBesedilom 2">
          <a:extLst>
            <a:ext uri="{FF2B5EF4-FFF2-40B4-BE49-F238E27FC236}">
              <a16:creationId xmlns:a16="http://schemas.microsoft.com/office/drawing/2014/main" id="{7034BD07-D3A8-4E94-9204-FAE3ADF045C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 name="PoljeZBesedilom 2">
          <a:extLst>
            <a:ext uri="{FF2B5EF4-FFF2-40B4-BE49-F238E27FC236}">
              <a16:creationId xmlns:a16="http://schemas.microsoft.com/office/drawing/2014/main" id="{857F3C1A-9F45-4B29-ABE0-83C62BEE8BD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7" name="PoljeZBesedilom 2">
          <a:extLst>
            <a:ext uri="{FF2B5EF4-FFF2-40B4-BE49-F238E27FC236}">
              <a16:creationId xmlns:a16="http://schemas.microsoft.com/office/drawing/2014/main" id="{5E13FE16-5DEE-4988-BFBA-A0D85B9BEFB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28" name="PoljeZBesedilom 227">
          <a:extLst>
            <a:ext uri="{FF2B5EF4-FFF2-40B4-BE49-F238E27FC236}">
              <a16:creationId xmlns:a16="http://schemas.microsoft.com/office/drawing/2014/main" id="{AE269D17-0746-4DBF-973C-44E4FF617D4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29" name="PoljeZBesedilom 2">
          <a:extLst>
            <a:ext uri="{FF2B5EF4-FFF2-40B4-BE49-F238E27FC236}">
              <a16:creationId xmlns:a16="http://schemas.microsoft.com/office/drawing/2014/main" id="{FBF22F99-D075-4E3F-AFF1-4DD6B0E404C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30" name="PoljeZBesedilom 2">
          <a:extLst>
            <a:ext uri="{FF2B5EF4-FFF2-40B4-BE49-F238E27FC236}">
              <a16:creationId xmlns:a16="http://schemas.microsoft.com/office/drawing/2014/main" id="{6F41D268-36F0-458F-B7BD-12E5A229E0C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31" name="PoljeZBesedilom 2">
          <a:extLst>
            <a:ext uri="{FF2B5EF4-FFF2-40B4-BE49-F238E27FC236}">
              <a16:creationId xmlns:a16="http://schemas.microsoft.com/office/drawing/2014/main" id="{C59FEADA-0A87-4877-BDD1-44CEC90A745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32" name="PoljeZBesedilom 2">
          <a:extLst>
            <a:ext uri="{FF2B5EF4-FFF2-40B4-BE49-F238E27FC236}">
              <a16:creationId xmlns:a16="http://schemas.microsoft.com/office/drawing/2014/main" id="{D5922C43-D1CD-4390-B22D-795B5483E56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3" name="PoljeZBesedilom 2">
          <a:extLst>
            <a:ext uri="{FF2B5EF4-FFF2-40B4-BE49-F238E27FC236}">
              <a16:creationId xmlns:a16="http://schemas.microsoft.com/office/drawing/2014/main" id="{E3A52FA6-98D6-4477-835B-8C8743AB63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4" name="PoljeZBesedilom 233">
          <a:extLst>
            <a:ext uri="{FF2B5EF4-FFF2-40B4-BE49-F238E27FC236}">
              <a16:creationId xmlns:a16="http://schemas.microsoft.com/office/drawing/2014/main" id="{706874BF-34D5-496A-B132-73A4C5B4EA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 name="PoljeZBesedilom 2">
          <a:extLst>
            <a:ext uri="{FF2B5EF4-FFF2-40B4-BE49-F238E27FC236}">
              <a16:creationId xmlns:a16="http://schemas.microsoft.com/office/drawing/2014/main" id="{74B38ED1-B890-4F95-9BBE-160C0A3223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 name="PoljeZBesedilom 2">
          <a:extLst>
            <a:ext uri="{FF2B5EF4-FFF2-40B4-BE49-F238E27FC236}">
              <a16:creationId xmlns:a16="http://schemas.microsoft.com/office/drawing/2014/main" id="{148D478C-BFA0-4FC5-B8AC-D2CD1A380D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7" name="PoljeZBesedilom 2">
          <a:extLst>
            <a:ext uri="{FF2B5EF4-FFF2-40B4-BE49-F238E27FC236}">
              <a16:creationId xmlns:a16="http://schemas.microsoft.com/office/drawing/2014/main" id="{4617758F-43D5-4152-B40E-026FF876A2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8" name="PoljeZBesedilom 2">
          <a:extLst>
            <a:ext uri="{FF2B5EF4-FFF2-40B4-BE49-F238E27FC236}">
              <a16:creationId xmlns:a16="http://schemas.microsoft.com/office/drawing/2014/main" id="{93BFDBCE-2FCA-4785-878B-2027D66030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9" name="PoljeZBesedilom 2">
          <a:extLst>
            <a:ext uri="{FF2B5EF4-FFF2-40B4-BE49-F238E27FC236}">
              <a16:creationId xmlns:a16="http://schemas.microsoft.com/office/drawing/2014/main" id="{8BCEF938-0C68-42A9-9100-565497D831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0" name="PoljeZBesedilom 239">
          <a:extLst>
            <a:ext uri="{FF2B5EF4-FFF2-40B4-BE49-F238E27FC236}">
              <a16:creationId xmlns:a16="http://schemas.microsoft.com/office/drawing/2014/main" id="{4C3317B9-5B3F-4FDB-869C-984AA96AA2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1" name="PoljeZBesedilom 2">
          <a:extLst>
            <a:ext uri="{FF2B5EF4-FFF2-40B4-BE49-F238E27FC236}">
              <a16:creationId xmlns:a16="http://schemas.microsoft.com/office/drawing/2014/main" id="{D7CB336A-CC1F-4DD8-8DD5-63BE1D8BE2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2" name="PoljeZBesedilom 2">
          <a:extLst>
            <a:ext uri="{FF2B5EF4-FFF2-40B4-BE49-F238E27FC236}">
              <a16:creationId xmlns:a16="http://schemas.microsoft.com/office/drawing/2014/main" id="{8301AA81-BFD3-4A67-B37A-A89127CFD9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3" name="PoljeZBesedilom 2">
          <a:extLst>
            <a:ext uri="{FF2B5EF4-FFF2-40B4-BE49-F238E27FC236}">
              <a16:creationId xmlns:a16="http://schemas.microsoft.com/office/drawing/2014/main" id="{14F6D5FA-7CAA-4CB1-AEF0-8FDB3FE969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4" name="PoljeZBesedilom 2">
          <a:extLst>
            <a:ext uri="{FF2B5EF4-FFF2-40B4-BE49-F238E27FC236}">
              <a16:creationId xmlns:a16="http://schemas.microsoft.com/office/drawing/2014/main" id="{4977C30B-0AC6-478F-B8A0-4BAF7265C1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5" name="PoljeZBesedilom 2">
          <a:extLst>
            <a:ext uri="{FF2B5EF4-FFF2-40B4-BE49-F238E27FC236}">
              <a16:creationId xmlns:a16="http://schemas.microsoft.com/office/drawing/2014/main" id="{F5C1383C-031D-4759-968E-339D5ABE82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6" name="PoljeZBesedilom 245">
          <a:extLst>
            <a:ext uri="{FF2B5EF4-FFF2-40B4-BE49-F238E27FC236}">
              <a16:creationId xmlns:a16="http://schemas.microsoft.com/office/drawing/2014/main" id="{B619436F-FBF6-4B9A-B5A3-3D1069E7A5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 name="PoljeZBesedilom 2">
          <a:extLst>
            <a:ext uri="{FF2B5EF4-FFF2-40B4-BE49-F238E27FC236}">
              <a16:creationId xmlns:a16="http://schemas.microsoft.com/office/drawing/2014/main" id="{D4953D13-8635-4687-8BBB-4D6B07AAB1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 name="PoljeZBesedilom 2">
          <a:extLst>
            <a:ext uri="{FF2B5EF4-FFF2-40B4-BE49-F238E27FC236}">
              <a16:creationId xmlns:a16="http://schemas.microsoft.com/office/drawing/2014/main" id="{6AA65D1B-42E2-4CC9-BD73-8F781A6244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9" name="PoljeZBesedilom 2">
          <a:extLst>
            <a:ext uri="{FF2B5EF4-FFF2-40B4-BE49-F238E27FC236}">
              <a16:creationId xmlns:a16="http://schemas.microsoft.com/office/drawing/2014/main" id="{49684C48-088A-429E-A6A3-718D0359E9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0" name="PoljeZBesedilom 2">
          <a:extLst>
            <a:ext uri="{FF2B5EF4-FFF2-40B4-BE49-F238E27FC236}">
              <a16:creationId xmlns:a16="http://schemas.microsoft.com/office/drawing/2014/main" id="{DF8EDDF9-8230-42D0-B456-8F6CE8CD99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1" name="PoljeZBesedilom 2">
          <a:extLst>
            <a:ext uri="{FF2B5EF4-FFF2-40B4-BE49-F238E27FC236}">
              <a16:creationId xmlns:a16="http://schemas.microsoft.com/office/drawing/2014/main" id="{0031BF8B-1ABF-40E1-B927-245C7E3751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 name="PoljeZBesedilom 251">
          <a:extLst>
            <a:ext uri="{FF2B5EF4-FFF2-40B4-BE49-F238E27FC236}">
              <a16:creationId xmlns:a16="http://schemas.microsoft.com/office/drawing/2014/main" id="{938BFC9D-BE82-4C3A-9249-84DE425A3D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 name="PoljeZBesedilom 2">
          <a:extLst>
            <a:ext uri="{FF2B5EF4-FFF2-40B4-BE49-F238E27FC236}">
              <a16:creationId xmlns:a16="http://schemas.microsoft.com/office/drawing/2014/main" id="{BA171326-7CBD-48BD-9546-2A78CAF57D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4" name="PoljeZBesedilom 2">
          <a:extLst>
            <a:ext uri="{FF2B5EF4-FFF2-40B4-BE49-F238E27FC236}">
              <a16:creationId xmlns:a16="http://schemas.microsoft.com/office/drawing/2014/main" id="{8DDEE02C-A858-4955-8DC0-0A867E809E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5" name="PoljeZBesedilom 2">
          <a:extLst>
            <a:ext uri="{FF2B5EF4-FFF2-40B4-BE49-F238E27FC236}">
              <a16:creationId xmlns:a16="http://schemas.microsoft.com/office/drawing/2014/main" id="{CF917ECE-80FB-49ED-9755-D410BC10C0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6" name="PoljeZBesedilom 2">
          <a:extLst>
            <a:ext uri="{FF2B5EF4-FFF2-40B4-BE49-F238E27FC236}">
              <a16:creationId xmlns:a16="http://schemas.microsoft.com/office/drawing/2014/main" id="{E2DB8DEE-19AE-4B0F-95AB-E4BC824A7C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7" name="PoljeZBesedilom 2">
          <a:extLst>
            <a:ext uri="{FF2B5EF4-FFF2-40B4-BE49-F238E27FC236}">
              <a16:creationId xmlns:a16="http://schemas.microsoft.com/office/drawing/2014/main" id="{BFA6A727-1ED5-40F0-BD25-50EDEA61BD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8" name="PoljeZBesedilom 257">
          <a:extLst>
            <a:ext uri="{FF2B5EF4-FFF2-40B4-BE49-F238E27FC236}">
              <a16:creationId xmlns:a16="http://schemas.microsoft.com/office/drawing/2014/main" id="{24859B6B-38C2-4D20-85D4-0521D14397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9" name="PoljeZBesedilom 2">
          <a:extLst>
            <a:ext uri="{FF2B5EF4-FFF2-40B4-BE49-F238E27FC236}">
              <a16:creationId xmlns:a16="http://schemas.microsoft.com/office/drawing/2014/main" id="{E0F9C08E-4EA5-42DF-B1DB-3993D280F7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0" name="PoljeZBesedilom 2">
          <a:extLst>
            <a:ext uri="{FF2B5EF4-FFF2-40B4-BE49-F238E27FC236}">
              <a16:creationId xmlns:a16="http://schemas.microsoft.com/office/drawing/2014/main" id="{344FA910-1952-48E5-AAC2-4A2401498E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1" name="PoljeZBesedilom 2">
          <a:extLst>
            <a:ext uri="{FF2B5EF4-FFF2-40B4-BE49-F238E27FC236}">
              <a16:creationId xmlns:a16="http://schemas.microsoft.com/office/drawing/2014/main" id="{6C4F8668-8236-46B5-AD07-8E8B7E5709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2" name="PoljeZBesedilom 2">
          <a:extLst>
            <a:ext uri="{FF2B5EF4-FFF2-40B4-BE49-F238E27FC236}">
              <a16:creationId xmlns:a16="http://schemas.microsoft.com/office/drawing/2014/main" id="{1946AE2B-1F15-43CB-8BA8-80E2C2B428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3" name="PoljeZBesedilom 2">
          <a:extLst>
            <a:ext uri="{FF2B5EF4-FFF2-40B4-BE49-F238E27FC236}">
              <a16:creationId xmlns:a16="http://schemas.microsoft.com/office/drawing/2014/main" id="{29CB0318-98D7-427C-9683-7EB927D7AC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4" name="PoljeZBesedilom 263">
          <a:extLst>
            <a:ext uri="{FF2B5EF4-FFF2-40B4-BE49-F238E27FC236}">
              <a16:creationId xmlns:a16="http://schemas.microsoft.com/office/drawing/2014/main" id="{1E42BDB4-9D7C-42FF-9734-F7C5253A2D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5" name="PoljeZBesedilom 2">
          <a:extLst>
            <a:ext uri="{FF2B5EF4-FFF2-40B4-BE49-F238E27FC236}">
              <a16:creationId xmlns:a16="http://schemas.microsoft.com/office/drawing/2014/main" id="{06E0EB78-B848-426D-B382-6C1B16B3B7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6" name="PoljeZBesedilom 2">
          <a:extLst>
            <a:ext uri="{FF2B5EF4-FFF2-40B4-BE49-F238E27FC236}">
              <a16:creationId xmlns:a16="http://schemas.microsoft.com/office/drawing/2014/main" id="{DCD97274-E58E-4503-9406-E5E892E3C4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 name="PoljeZBesedilom 2">
          <a:extLst>
            <a:ext uri="{FF2B5EF4-FFF2-40B4-BE49-F238E27FC236}">
              <a16:creationId xmlns:a16="http://schemas.microsoft.com/office/drawing/2014/main" id="{BE7A6DC0-E4A6-439A-A38D-17A0A57537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 name="PoljeZBesedilom 2">
          <a:extLst>
            <a:ext uri="{FF2B5EF4-FFF2-40B4-BE49-F238E27FC236}">
              <a16:creationId xmlns:a16="http://schemas.microsoft.com/office/drawing/2014/main" id="{EE377A88-45C8-48C6-9E08-FB98C29563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69" name="PoljeZBesedilom 2">
          <a:extLst>
            <a:ext uri="{FF2B5EF4-FFF2-40B4-BE49-F238E27FC236}">
              <a16:creationId xmlns:a16="http://schemas.microsoft.com/office/drawing/2014/main" id="{57D72CE6-FD01-4FD4-8E6A-F6CF499D641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 name="PoljeZBesedilom 269">
          <a:extLst>
            <a:ext uri="{FF2B5EF4-FFF2-40B4-BE49-F238E27FC236}">
              <a16:creationId xmlns:a16="http://schemas.microsoft.com/office/drawing/2014/main" id="{8141A3A9-CF99-4F13-99F0-4DB561F52E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1" name="PoljeZBesedilom 2">
          <a:extLst>
            <a:ext uri="{FF2B5EF4-FFF2-40B4-BE49-F238E27FC236}">
              <a16:creationId xmlns:a16="http://schemas.microsoft.com/office/drawing/2014/main" id="{92758D9F-38A2-40F0-906F-1956651A57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 name="PoljeZBesedilom 2">
          <a:extLst>
            <a:ext uri="{FF2B5EF4-FFF2-40B4-BE49-F238E27FC236}">
              <a16:creationId xmlns:a16="http://schemas.microsoft.com/office/drawing/2014/main" id="{4206ACA0-9348-4C64-A480-4CD3E46F557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3" name="PoljeZBesedilom 2">
          <a:extLst>
            <a:ext uri="{FF2B5EF4-FFF2-40B4-BE49-F238E27FC236}">
              <a16:creationId xmlns:a16="http://schemas.microsoft.com/office/drawing/2014/main" id="{AD8042F1-B2FB-42E4-8F67-AA7B473E39D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4" name="PoljeZBesedilom 2">
          <a:extLst>
            <a:ext uri="{FF2B5EF4-FFF2-40B4-BE49-F238E27FC236}">
              <a16:creationId xmlns:a16="http://schemas.microsoft.com/office/drawing/2014/main" id="{E7A47665-53EE-4508-AD3B-035B9384355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5" name="PoljeZBesedilom 2">
          <a:extLst>
            <a:ext uri="{FF2B5EF4-FFF2-40B4-BE49-F238E27FC236}">
              <a16:creationId xmlns:a16="http://schemas.microsoft.com/office/drawing/2014/main" id="{8DDC6AF5-A759-4725-9C80-5648AA08F0D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6" name="PoljeZBesedilom 275">
          <a:extLst>
            <a:ext uri="{FF2B5EF4-FFF2-40B4-BE49-F238E27FC236}">
              <a16:creationId xmlns:a16="http://schemas.microsoft.com/office/drawing/2014/main" id="{80482E9A-E18A-4E11-A330-BC63457DF49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7" name="PoljeZBesedilom 2">
          <a:extLst>
            <a:ext uri="{FF2B5EF4-FFF2-40B4-BE49-F238E27FC236}">
              <a16:creationId xmlns:a16="http://schemas.microsoft.com/office/drawing/2014/main" id="{9545ECB1-8CC5-4477-B698-5A94807E92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8" name="PoljeZBesedilom 2">
          <a:extLst>
            <a:ext uri="{FF2B5EF4-FFF2-40B4-BE49-F238E27FC236}">
              <a16:creationId xmlns:a16="http://schemas.microsoft.com/office/drawing/2014/main" id="{D90B76CC-8A4A-4E95-8F9D-72838B66A8B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9" name="PoljeZBesedilom 2">
          <a:extLst>
            <a:ext uri="{FF2B5EF4-FFF2-40B4-BE49-F238E27FC236}">
              <a16:creationId xmlns:a16="http://schemas.microsoft.com/office/drawing/2014/main" id="{DE276CBB-5838-46C3-B5A5-244507C35AF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0" name="PoljeZBesedilom 2">
          <a:extLst>
            <a:ext uri="{FF2B5EF4-FFF2-40B4-BE49-F238E27FC236}">
              <a16:creationId xmlns:a16="http://schemas.microsoft.com/office/drawing/2014/main" id="{2A61981B-106D-4F10-8CCA-96135BA6CAF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1" name="PoljeZBesedilom 280">
          <a:extLst>
            <a:ext uri="{FF2B5EF4-FFF2-40B4-BE49-F238E27FC236}">
              <a16:creationId xmlns:a16="http://schemas.microsoft.com/office/drawing/2014/main" id="{2D4D63CA-AC26-46F8-9F03-F2CCA23610C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 name="PoljeZBesedilom 2">
          <a:extLst>
            <a:ext uri="{FF2B5EF4-FFF2-40B4-BE49-F238E27FC236}">
              <a16:creationId xmlns:a16="http://schemas.microsoft.com/office/drawing/2014/main" id="{D2E523A0-1D95-4156-9A8B-8EAEA2363A2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3" name="PoljeZBesedilom 2">
          <a:extLst>
            <a:ext uri="{FF2B5EF4-FFF2-40B4-BE49-F238E27FC236}">
              <a16:creationId xmlns:a16="http://schemas.microsoft.com/office/drawing/2014/main" id="{A918BF3E-DE56-4DEC-98E4-8147B0A1FEF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4" name="PoljeZBesedilom 2">
          <a:extLst>
            <a:ext uri="{FF2B5EF4-FFF2-40B4-BE49-F238E27FC236}">
              <a16:creationId xmlns:a16="http://schemas.microsoft.com/office/drawing/2014/main" id="{F2198228-9C24-4A32-A5D5-C58BFB4D05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5" name="PoljeZBesedilom 2">
          <a:extLst>
            <a:ext uri="{FF2B5EF4-FFF2-40B4-BE49-F238E27FC236}">
              <a16:creationId xmlns:a16="http://schemas.microsoft.com/office/drawing/2014/main" id="{05C1C14B-023E-4535-A18C-4D79189674F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6" name="PoljeZBesedilom 2">
          <a:extLst>
            <a:ext uri="{FF2B5EF4-FFF2-40B4-BE49-F238E27FC236}">
              <a16:creationId xmlns:a16="http://schemas.microsoft.com/office/drawing/2014/main" id="{BE95E253-7EB3-47E5-BDB4-49FFA6BB64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7" name="PoljeZBesedilom 286">
          <a:extLst>
            <a:ext uri="{FF2B5EF4-FFF2-40B4-BE49-F238E27FC236}">
              <a16:creationId xmlns:a16="http://schemas.microsoft.com/office/drawing/2014/main" id="{648A1845-CE0F-49C4-8F5F-B181D5EF7E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8" name="PoljeZBesedilom 2">
          <a:extLst>
            <a:ext uri="{FF2B5EF4-FFF2-40B4-BE49-F238E27FC236}">
              <a16:creationId xmlns:a16="http://schemas.microsoft.com/office/drawing/2014/main" id="{83122848-E1FA-46B6-8560-41F8518C6E5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 name="PoljeZBesedilom 2">
          <a:extLst>
            <a:ext uri="{FF2B5EF4-FFF2-40B4-BE49-F238E27FC236}">
              <a16:creationId xmlns:a16="http://schemas.microsoft.com/office/drawing/2014/main" id="{9F370964-1CAB-4A63-A684-57F6614864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0" name="PoljeZBesedilom 2">
          <a:extLst>
            <a:ext uri="{FF2B5EF4-FFF2-40B4-BE49-F238E27FC236}">
              <a16:creationId xmlns:a16="http://schemas.microsoft.com/office/drawing/2014/main" id="{1CE01E52-F010-4759-95B3-2CE69332DD0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1" name="PoljeZBesedilom 2">
          <a:extLst>
            <a:ext uri="{FF2B5EF4-FFF2-40B4-BE49-F238E27FC236}">
              <a16:creationId xmlns:a16="http://schemas.microsoft.com/office/drawing/2014/main" id="{F9923CB2-81F5-4F45-B41D-84680D105A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2" name="PoljeZBesedilom 2">
          <a:extLst>
            <a:ext uri="{FF2B5EF4-FFF2-40B4-BE49-F238E27FC236}">
              <a16:creationId xmlns:a16="http://schemas.microsoft.com/office/drawing/2014/main" id="{17EB53B4-E492-4B6F-A825-8D4384D816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3" name="PoljeZBesedilom 292">
          <a:extLst>
            <a:ext uri="{FF2B5EF4-FFF2-40B4-BE49-F238E27FC236}">
              <a16:creationId xmlns:a16="http://schemas.microsoft.com/office/drawing/2014/main" id="{E8649DF5-7849-4FED-BF0F-23908B3A76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4" name="PoljeZBesedilom 2">
          <a:extLst>
            <a:ext uri="{FF2B5EF4-FFF2-40B4-BE49-F238E27FC236}">
              <a16:creationId xmlns:a16="http://schemas.microsoft.com/office/drawing/2014/main" id="{595140A9-BCD7-41CD-83EA-4C23F2DB43C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5" name="PoljeZBesedilom 2">
          <a:extLst>
            <a:ext uri="{FF2B5EF4-FFF2-40B4-BE49-F238E27FC236}">
              <a16:creationId xmlns:a16="http://schemas.microsoft.com/office/drawing/2014/main" id="{2C72CFCF-88AA-4045-AEE7-B49091855A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6" name="PoljeZBesedilom 2">
          <a:extLst>
            <a:ext uri="{FF2B5EF4-FFF2-40B4-BE49-F238E27FC236}">
              <a16:creationId xmlns:a16="http://schemas.microsoft.com/office/drawing/2014/main" id="{5C0E3C8A-0CE0-4800-99C2-247DF643BF3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7" name="PoljeZBesedilom 2">
          <a:extLst>
            <a:ext uri="{FF2B5EF4-FFF2-40B4-BE49-F238E27FC236}">
              <a16:creationId xmlns:a16="http://schemas.microsoft.com/office/drawing/2014/main" id="{72B67A8A-3B80-4E21-992B-5EFF1EF692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8" name="PoljeZBesedilom 2">
          <a:extLst>
            <a:ext uri="{FF2B5EF4-FFF2-40B4-BE49-F238E27FC236}">
              <a16:creationId xmlns:a16="http://schemas.microsoft.com/office/drawing/2014/main" id="{2DD5572C-9F9D-4E22-B58C-18025C6DD5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99" name="PoljeZBesedilom 298">
          <a:extLst>
            <a:ext uri="{FF2B5EF4-FFF2-40B4-BE49-F238E27FC236}">
              <a16:creationId xmlns:a16="http://schemas.microsoft.com/office/drawing/2014/main" id="{57BBF2EA-867A-4959-9D31-66A05109F55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0" name="PoljeZBesedilom 2">
          <a:extLst>
            <a:ext uri="{FF2B5EF4-FFF2-40B4-BE49-F238E27FC236}">
              <a16:creationId xmlns:a16="http://schemas.microsoft.com/office/drawing/2014/main" id="{D6FE79C9-C516-45ED-8720-6ABA4F0F19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1" name="PoljeZBesedilom 2">
          <a:extLst>
            <a:ext uri="{FF2B5EF4-FFF2-40B4-BE49-F238E27FC236}">
              <a16:creationId xmlns:a16="http://schemas.microsoft.com/office/drawing/2014/main" id="{B3E74B74-4BFC-4149-A7D3-C53ED27F363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2" name="PoljeZBesedilom 2">
          <a:extLst>
            <a:ext uri="{FF2B5EF4-FFF2-40B4-BE49-F238E27FC236}">
              <a16:creationId xmlns:a16="http://schemas.microsoft.com/office/drawing/2014/main" id="{6C1026A0-C948-41B1-BA98-6933AE4B58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3" name="PoljeZBesedilom 2">
          <a:extLst>
            <a:ext uri="{FF2B5EF4-FFF2-40B4-BE49-F238E27FC236}">
              <a16:creationId xmlns:a16="http://schemas.microsoft.com/office/drawing/2014/main" id="{CD3CCFF7-497D-473A-B68F-14327CA2D8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4" name="PoljeZBesedilom 2">
          <a:extLst>
            <a:ext uri="{FF2B5EF4-FFF2-40B4-BE49-F238E27FC236}">
              <a16:creationId xmlns:a16="http://schemas.microsoft.com/office/drawing/2014/main" id="{FF635765-293F-4082-B6DB-49A44055F7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5" name="PoljeZBesedilom 304">
          <a:extLst>
            <a:ext uri="{FF2B5EF4-FFF2-40B4-BE49-F238E27FC236}">
              <a16:creationId xmlns:a16="http://schemas.microsoft.com/office/drawing/2014/main" id="{B57BAC82-A81A-414D-987E-CD528542841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6" name="PoljeZBesedilom 2">
          <a:extLst>
            <a:ext uri="{FF2B5EF4-FFF2-40B4-BE49-F238E27FC236}">
              <a16:creationId xmlns:a16="http://schemas.microsoft.com/office/drawing/2014/main" id="{2EBA4F06-4264-4484-A26A-26A2B41CC6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7" name="PoljeZBesedilom 2">
          <a:extLst>
            <a:ext uri="{FF2B5EF4-FFF2-40B4-BE49-F238E27FC236}">
              <a16:creationId xmlns:a16="http://schemas.microsoft.com/office/drawing/2014/main" id="{D62F08D7-BAE0-43A3-8367-76D0D9C07B3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8" name="PoljeZBesedilom 2">
          <a:extLst>
            <a:ext uri="{FF2B5EF4-FFF2-40B4-BE49-F238E27FC236}">
              <a16:creationId xmlns:a16="http://schemas.microsoft.com/office/drawing/2014/main" id="{57C60DB5-702B-4054-9DE5-E7F4BBC618A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09" name="PoljeZBesedilom 2">
          <a:extLst>
            <a:ext uri="{FF2B5EF4-FFF2-40B4-BE49-F238E27FC236}">
              <a16:creationId xmlns:a16="http://schemas.microsoft.com/office/drawing/2014/main" id="{2265FEF3-BD9C-40C3-B6FE-A4D2CAE14F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0" name="PoljeZBesedilom 2">
          <a:extLst>
            <a:ext uri="{FF2B5EF4-FFF2-40B4-BE49-F238E27FC236}">
              <a16:creationId xmlns:a16="http://schemas.microsoft.com/office/drawing/2014/main" id="{787EB5E5-CDB3-476B-A3C7-D787F1F4DA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 name="PoljeZBesedilom 310">
          <a:extLst>
            <a:ext uri="{FF2B5EF4-FFF2-40B4-BE49-F238E27FC236}">
              <a16:creationId xmlns:a16="http://schemas.microsoft.com/office/drawing/2014/main" id="{89BD253F-20C1-4CF3-AEBE-67C4403C2E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 name="PoljeZBesedilom 2">
          <a:extLst>
            <a:ext uri="{FF2B5EF4-FFF2-40B4-BE49-F238E27FC236}">
              <a16:creationId xmlns:a16="http://schemas.microsoft.com/office/drawing/2014/main" id="{398270BC-4FF7-46C3-91B4-B384EC70D31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 name="PoljeZBesedilom 2">
          <a:extLst>
            <a:ext uri="{FF2B5EF4-FFF2-40B4-BE49-F238E27FC236}">
              <a16:creationId xmlns:a16="http://schemas.microsoft.com/office/drawing/2014/main" id="{15257E4C-3239-48E4-9ECC-FEBB9E61EE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4" name="PoljeZBesedilom 2">
          <a:extLst>
            <a:ext uri="{FF2B5EF4-FFF2-40B4-BE49-F238E27FC236}">
              <a16:creationId xmlns:a16="http://schemas.microsoft.com/office/drawing/2014/main" id="{0CA74AC1-13A2-4DFB-9E30-445644B2CDF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5" name="PoljeZBesedilom 2">
          <a:extLst>
            <a:ext uri="{FF2B5EF4-FFF2-40B4-BE49-F238E27FC236}">
              <a16:creationId xmlns:a16="http://schemas.microsoft.com/office/drawing/2014/main" id="{514E2442-CCC2-4F19-A549-BFA32E8A49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6" name="PoljeZBesedilom 2">
          <a:extLst>
            <a:ext uri="{FF2B5EF4-FFF2-40B4-BE49-F238E27FC236}">
              <a16:creationId xmlns:a16="http://schemas.microsoft.com/office/drawing/2014/main" id="{0CCEA357-AE66-45A0-9FF9-BF06F32D04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7" name="PoljeZBesedilom 316">
          <a:extLst>
            <a:ext uri="{FF2B5EF4-FFF2-40B4-BE49-F238E27FC236}">
              <a16:creationId xmlns:a16="http://schemas.microsoft.com/office/drawing/2014/main" id="{47B9E55D-932B-4F08-AE72-74D1196285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 name="PoljeZBesedilom 2">
          <a:extLst>
            <a:ext uri="{FF2B5EF4-FFF2-40B4-BE49-F238E27FC236}">
              <a16:creationId xmlns:a16="http://schemas.microsoft.com/office/drawing/2014/main" id="{4024AAB9-9F3B-4C5C-A750-F72AAD4EE1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9" name="PoljeZBesedilom 2">
          <a:extLst>
            <a:ext uri="{FF2B5EF4-FFF2-40B4-BE49-F238E27FC236}">
              <a16:creationId xmlns:a16="http://schemas.microsoft.com/office/drawing/2014/main" id="{F60B7C36-525C-4892-AC1F-5F32272F67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0" name="PoljeZBesedilom 2">
          <a:extLst>
            <a:ext uri="{FF2B5EF4-FFF2-40B4-BE49-F238E27FC236}">
              <a16:creationId xmlns:a16="http://schemas.microsoft.com/office/drawing/2014/main" id="{27D5E78B-885B-4088-B8AC-8798AD56D9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1" name="PoljeZBesedilom 2">
          <a:extLst>
            <a:ext uri="{FF2B5EF4-FFF2-40B4-BE49-F238E27FC236}">
              <a16:creationId xmlns:a16="http://schemas.microsoft.com/office/drawing/2014/main" id="{74646B39-C0A7-4231-BB4A-E6D02F91DF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2" name="PoljeZBesedilom 2">
          <a:extLst>
            <a:ext uri="{FF2B5EF4-FFF2-40B4-BE49-F238E27FC236}">
              <a16:creationId xmlns:a16="http://schemas.microsoft.com/office/drawing/2014/main" id="{8737F3BA-4534-4E02-AAA6-EF52828F3E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3" name="PoljeZBesedilom 322">
          <a:extLst>
            <a:ext uri="{FF2B5EF4-FFF2-40B4-BE49-F238E27FC236}">
              <a16:creationId xmlns:a16="http://schemas.microsoft.com/office/drawing/2014/main" id="{DF8AC47C-3033-405B-BEDD-99D4E4C4C3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4" name="PoljeZBesedilom 2">
          <a:extLst>
            <a:ext uri="{FF2B5EF4-FFF2-40B4-BE49-F238E27FC236}">
              <a16:creationId xmlns:a16="http://schemas.microsoft.com/office/drawing/2014/main" id="{BC84C7D9-294D-4CC8-A15A-47E7747A38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5" name="PoljeZBesedilom 2">
          <a:extLst>
            <a:ext uri="{FF2B5EF4-FFF2-40B4-BE49-F238E27FC236}">
              <a16:creationId xmlns:a16="http://schemas.microsoft.com/office/drawing/2014/main" id="{2A3F7754-61BA-4373-A787-1984C30B70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6" name="PoljeZBesedilom 2">
          <a:extLst>
            <a:ext uri="{FF2B5EF4-FFF2-40B4-BE49-F238E27FC236}">
              <a16:creationId xmlns:a16="http://schemas.microsoft.com/office/drawing/2014/main" id="{3E4C44C6-848A-4829-9DE8-74776E8326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7" name="PoljeZBesedilom 2">
          <a:extLst>
            <a:ext uri="{FF2B5EF4-FFF2-40B4-BE49-F238E27FC236}">
              <a16:creationId xmlns:a16="http://schemas.microsoft.com/office/drawing/2014/main" id="{1CF72BA5-7F8E-44F9-B71A-F22D138708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8" name="PoljeZBesedilom 2">
          <a:extLst>
            <a:ext uri="{FF2B5EF4-FFF2-40B4-BE49-F238E27FC236}">
              <a16:creationId xmlns:a16="http://schemas.microsoft.com/office/drawing/2014/main" id="{11FA2E0B-9FFE-40D4-8B27-C70B004583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9" name="PoljeZBesedilom 328">
          <a:extLst>
            <a:ext uri="{FF2B5EF4-FFF2-40B4-BE49-F238E27FC236}">
              <a16:creationId xmlns:a16="http://schemas.microsoft.com/office/drawing/2014/main" id="{540E5D46-C233-46A4-A95E-E0AD7DF2AA4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0" name="PoljeZBesedilom 2">
          <a:extLst>
            <a:ext uri="{FF2B5EF4-FFF2-40B4-BE49-F238E27FC236}">
              <a16:creationId xmlns:a16="http://schemas.microsoft.com/office/drawing/2014/main" id="{C34F5D55-304C-446B-8115-97BA2F4431D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1" name="PoljeZBesedilom 2">
          <a:extLst>
            <a:ext uri="{FF2B5EF4-FFF2-40B4-BE49-F238E27FC236}">
              <a16:creationId xmlns:a16="http://schemas.microsoft.com/office/drawing/2014/main" id="{78271ABE-A2CE-45BB-9451-B02CCA2420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2" name="PoljeZBesedilom 2">
          <a:extLst>
            <a:ext uri="{FF2B5EF4-FFF2-40B4-BE49-F238E27FC236}">
              <a16:creationId xmlns:a16="http://schemas.microsoft.com/office/drawing/2014/main" id="{9CFCF2AA-06F1-4434-AA28-0AFEC8AE93F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3" name="PoljeZBesedilom 2">
          <a:extLst>
            <a:ext uri="{FF2B5EF4-FFF2-40B4-BE49-F238E27FC236}">
              <a16:creationId xmlns:a16="http://schemas.microsoft.com/office/drawing/2014/main" id="{38299494-D0E4-4823-9E78-920788F221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4" name="PoljeZBesedilom 2">
          <a:extLst>
            <a:ext uri="{FF2B5EF4-FFF2-40B4-BE49-F238E27FC236}">
              <a16:creationId xmlns:a16="http://schemas.microsoft.com/office/drawing/2014/main" id="{5DDE8D5A-341B-45B6-AC54-1D783111AC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5" name="PoljeZBesedilom 334">
          <a:extLst>
            <a:ext uri="{FF2B5EF4-FFF2-40B4-BE49-F238E27FC236}">
              <a16:creationId xmlns:a16="http://schemas.microsoft.com/office/drawing/2014/main" id="{E98BC9A4-792B-4622-A7D2-4BE2605593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6" name="PoljeZBesedilom 2">
          <a:extLst>
            <a:ext uri="{FF2B5EF4-FFF2-40B4-BE49-F238E27FC236}">
              <a16:creationId xmlns:a16="http://schemas.microsoft.com/office/drawing/2014/main" id="{81ED2369-B9B2-46C1-B431-86447F0AA98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7" name="PoljeZBesedilom 2">
          <a:extLst>
            <a:ext uri="{FF2B5EF4-FFF2-40B4-BE49-F238E27FC236}">
              <a16:creationId xmlns:a16="http://schemas.microsoft.com/office/drawing/2014/main" id="{3B7AE4DE-F7D2-4917-88B9-4A7198A972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8" name="PoljeZBesedilom 2">
          <a:extLst>
            <a:ext uri="{FF2B5EF4-FFF2-40B4-BE49-F238E27FC236}">
              <a16:creationId xmlns:a16="http://schemas.microsoft.com/office/drawing/2014/main" id="{74E2EAD1-5A46-443C-AF36-0280B1C4C24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39" name="PoljeZBesedilom 2">
          <a:extLst>
            <a:ext uri="{FF2B5EF4-FFF2-40B4-BE49-F238E27FC236}">
              <a16:creationId xmlns:a16="http://schemas.microsoft.com/office/drawing/2014/main" id="{B83882C2-98C0-4FA9-91FC-9AA3DA4EDF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0" name="PoljeZBesedilom 339">
          <a:extLst>
            <a:ext uri="{FF2B5EF4-FFF2-40B4-BE49-F238E27FC236}">
              <a16:creationId xmlns:a16="http://schemas.microsoft.com/office/drawing/2014/main" id="{2A151353-D37E-4194-B2C6-96F03D8A821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1" name="PoljeZBesedilom 2">
          <a:extLst>
            <a:ext uri="{FF2B5EF4-FFF2-40B4-BE49-F238E27FC236}">
              <a16:creationId xmlns:a16="http://schemas.microsoft.com/office/drawing/2014/main" id="{3C82E128-5B6A-40E2-9CDA-96E15D2440B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2" name="PoljeZBesedilom 2">
          <a:extLst>
            <a:ext uri="{FF2B5EF4-FFF2-40B4-BE49-F238E27FC236}">
              <a16:creationId xmlns:a16="http://schemas.microsoft.com/office/drawing/2014/main" id="{1EE268EA-1D05-4D18-8CBA-F4E0A6D4E4F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3" name="PoljeZBesedilom 2">
          <a:extLst>
            <a:ext uri="{FF2B5EF4-FFF2-40B4-BE49-F238E27FC236}">
              <a16:creationId xmlns:a16="http://schemas.microsoft.com/office/drawing/2014/main" id="{785C8132-964F-469A-A563-79D3A0871A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4" name="PoljeZBesedilom 2">
          <a:extLst>
            <a:ext uri="{FF2B5EF4-FFF2-40B4-BE49-F238E27FC236}">
              <a16:creationId xmlns:a16="http://schemas.microsoft.com/office/drawing/2014/main" id="{FE38FD0C-E128-4BF4-BE09-C06F030B891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 name="PoljeZBesedilom 2">
          <a:extLst>
            <a:ext uri="{FF2B5EF4-FFF2-40B4-BE49-F238E27FC236}">
              <a16:creationId xmlns:a16="http://schemas.microsoft.com/office/drawing/2014/main" id="{80FAEE6C-D55A-41E6-B593-38F042952CB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6" name="PoljeZBesedilom 345">
          <a:extLst>
            <a:ext uri="{FF2B5EF4-FFF2-40B4-BE49-F238E27FC236}">
              <a16:creationId xmlns:a16="http://schemas.microsoft.com/office/drawing/2014/main" id="{97C0A7B8-8110-422D-BC7F-EAF085AF32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7" name="PoljeZBesedilom 2">
          <a:extLst>
            <a:ext uri="{FF2B5EF4-FFF2-40B4-BE49-F238E27FC236}">
              <a16:creationId xmlns:a16="http://schemas.microsoft.com/office/drawing/2014/main" id="{1208A82B-D4BC-4094-8694-EAE3A48614A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8" name="PoljeZBesedilom 2">
          <a:extLst>
            <a:ext uri="{FF2B5EF4-FFF2-40B4-BE49-F238E27FC236}">
              <a16:creationId xmlns:a16="http://schemas.microsoft.com/office/drawing/2014/main" id="{D3513D04-5F25-416F-9F4C-6070A5CFB5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9" name="PoljeZBesedilom 2">
          <a:extLst>
            <a:ext uri="{FF2B5EF4-FFF2-40B4-BE49-F238E27FC236}">
              <a16:creationId xmlns:a16="http://schemas.microsoft.com/office/drawing/2014/main" id="{9E2F305D-D8D6-4AF8-B1C4-D492B72BC1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50" name="PoljeZBesedilom 2">
          <a:extLst>
            <a:ext uri="{FF2B5EF4-FFF2-40B4-BE49-F238E27FC236}">
              <a16:creationId xmlns:a16="http://schemas.microsoft.com/office/drawing/2014/main" id="{E8F6A6E9-ECA1-4046-BFE6-7F8321FEBC1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1" name="PoljeZBesedilom 2">
          <a:extLst>
            <a:ext uri="{FF2B5EF4-FFF2-40B4-BE49-F238E27FC236}">
              <a16:creationId xmlns:a16="http://schemas.microsoft.com/office/drawing/2014/main" id="{0B3FF727-6AE1-4485-850E-D0C4BAAD9D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2" name="PoljeZBesedilom 351">
          <a:extLst>
            <a:ext uri="{FF2B5EF4-FFF2-40B4-BE49-F238E27FC236}">
              <a16:creationId xmlns:a16="http://schemas.microsoft.com/office/drawing/2014/main" id="{25146D75-739F-4E61-8D78-4AB57EC276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3" name="PoljeZBesedilom 2">
          <a:extLst>
            <a:ext uri="{FF2B5EF4-FFF2-40B4-BE49-F238E27FC236}">
              <a16:creationId xmlns:a16="http://schemas.microsoft.com/office/drawing/2014/main" id="{5C4A499B-150D-49AD-AD91-E55B1C6792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4" name="PoljeZBesedilom 2">
          <a:extLst>
            <a:ext uri="{FF2B5EF4-FFF2-40B4-BE49-F238E27FC236}">
              <a16:creationId xmlns:a16="http://schemas.microsoft.com/office/drawing/2014/main" id="{3EEE2D25-8316-4364-8734-188A1C0ED8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5" name="PoljeZBesedilom 2">
          <a:extLst>
            <a:ext uri="{FF2B5EF4-FFF2-40B4-BE49-F238E27FC236}">
              <a16:creationId xmlns:a16="http://schemas.microsoft.com/office/drawing/2014/main" id="{94DCBEA8-8717-41D2-B930-D006D7621D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6" name="PoljeZBesedilom 2">
          <a:extLst>
            <a:ext uri="{FF2B5EF4-FFF2-40B4-BE49-F238E27FC236}">
              <a16:creationId xmlns:a16="http://schemas.microsoft.com/office/drawing/2014/main" id="{43EE1935-5316-446E-A287-A06EDC0030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7" name="PoljeZBesedilom 2">
          <a:extLst>
            <a:ext uri="{FF2B5EF4-FFF2-40B4-BE49-F238E27FC236}">
              <a16:creationId xmlns:a16="http://schemas.microsoft.com/office/drawing/2014/main" id="{D32C76A7-C4F1-47B6-BD90-A7CC4CA779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 name="PoljeZBesedilom 357">
          <a:extLst>
            <a:ext uri="{FF2B5EF4-FFF2-40B4-BE49-F238E27FC236}">
              <a16:creationId xmlns:a16="http://schemas.microsoft.com/office/drawing/2014/main" id="{26F862FF-C4B9-4E7F-9276-1002A4D2C5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 name="PoljeZBesedilom 2">
          <a:extLst>
            <a:ext uri="{FF2B5EF4-FFF2-40B4-BE49-F238E27FC236}">
              <a16:creationId xmlns:a16="http://schemas.microsoft.com/office/drawing/2014/main" id="{CB800481-ED0F-4684-9359-6F676A7267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0" name="PoljeZBesedilom 2">
          <a:extLst>
            <a:ext uri="{FF2B5EF4-FFF2-40B4-BE49-F238E27FC236}">
              <a16:creationId xmlns:a16="http://schemas.microsoft.com/office/drawing/2014/main" id="{F4D412E4-A122-4F21-BD35-C5CFA57825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1" name="PoljeZBesedilom 2">
          <a:extLst>
            <a:ext uri="{FF2B5EF4-FFF2-40B4-BE49-F238E27FC236}">
              <a16:creationId xmlns:a16="http://schemas.microsoft.com/office/drawing/2014/main" id="{E265F028-95C0-40DB-AC80-6FE30A5314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2" name="PoljeZBesedilom 2">
          <a:extLst>
            <a:ext uri="{FF2B5EF4-FFF2-40B4-BE49-F238E27FC236}">
              <a16:creationId xmlns:a16="http://schemas.microsoft.com/office/drawing/2014/main" id="{3071444F-2367-4D41-8617-150C21354A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3" name="PoljeZBesedilom 2">
          <a:extLst>
            <a:ext uri="{FF2B5EF4-FFF2-40B4-BE49-F238E27FC236}">
              <a16:creationId xmlns:a16="http://schemas.microsoft.com/office/drawing/2014/main" id="{6E417F10-CFFD-4BDD-9340-380FDF9134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4" name="PoljeZBesedilom 363">
          <a:extLst>
            <a:ext uri="{FF2B5EF4-FFF2-40B4-BE49-F238E27FC236}">
              <a16:creationId xmlns:a16="http://schemas.microsoft.com/office/drawing/2014/main" id="{C966AC37-4162-4105-BA2F-991F571FCF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5" name="PoljeZBesedilom 2">
          <a:extLst>
            <a:ext uri="{FF2B5EF4-FFF2-40B4-BE49-F238E27FC236}">
              <a16:creationId xmlns:a16="http://schemas.microsoft.com/office/drawing/2014/main" id="{5C04781E-E291-47A4-86F1-235AC5CFE56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6" name="PoljeZBesedilom 2">
          <a:extLst>
            <a:ext uri="{FF2B5EF4-FFF2-40B4-BE49-F238E27FC236}">
              <a16:creationId xmlns:a16="http://schemas.microsoft.com/office/drawing/2014/main" id="{73E33A39-8F3A-42ED-B506-71F04801D9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7" name="PoljeZBesedilom 2">
          <a:extLst>
            <a:ext uri="{FF2B5EF4-FFF2-40B4-BE49-F238E27FC236}">
              <a16:creationId xmlns:a16="http://schemas.microsoft.com/office/drawing/2014/main" id="{B2304AD8-43A9-4E34-BD82-832B9213804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8" name="PoljeZBesedilom 2">
          <a:extLst>
            <a:ext uri="{FF2B5EF4-FFF2-40B4-BE49-F238E27FC236}">
              <a16:creationId xmlns:a16="http://schemas.microsoft.com/office/drawing/2014/main" id="{E70F9CFE-1534-46AC-85FF-A83D0FFA643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69" name="PoljeZBesedilom 2">
          <a:extLst>
            <a:ext uri="{FF2B5EF4-FFF2-40B4-BE49-F238E27FC236}">
              <a16:creationId xmlns:a16="http://schemas.microsoft.com/office/drawing/2014/main" id="{B08018D0-DF4D-4B14-9270-0E6803B13A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0" name="PoljeZBesedilom 369">
          <a:extLst>
            <a:ext uri="{FF2B5EF4-FFF2-40B4-BE49-F238E27FC236}">
              <a16:creationId xmlns:a16="http://schemas.microsoft.com/office/drawing/2014/main" id="{2AF1A667-FD97-4752-847E-5CFA26278A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1" name="PoljeZBesedilom 2">
          <a:extLst>
            <a:ext uri="{FF2B5EF4-FFF2-40B4-BE49-F238E27FC236}">
              <a16:creationId xmlns:a16="http://schemas.microsoft.com/office/drawing/2014/main" id="{4B8AAD21-D1EF-4BEE-A53E-28A8226FB3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 name="PoljeZBesedilom 2">
          <a:extLst>
            <a:ext uri="{FF2B5EF4-FFF2-40B4-BE49-F238E27FC236}">
              <a16:creationId xmlns:a16="http://schemas.microsoft.com/office/drawing/2014/main" id="{CEAE3A3A-BC65-4250-9B19-1D9999CA528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 name="PoljeZBesedilom 2">
          <a:extLst>
            <a:ext uri="{FF2B5EF4-FFF2-40B4-BE49-F238E27FC236}">
              <a16:creationId xmlns:a16="http://schemas.microsoft.com/office/drawing/2014/main" id="{7BD4B5B7-FA88-4ACD-A111-22CF1C52BE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4" name="PoljeZBesedilom 2">
          <a:extLst>
            <a:ext uri="{FF2B5EF4-FFF2-40B4-BE49-F238E27FC236}">
              <a16:creationId xmlns:a16="http://schemas.microsoft.com/office/drawing/2014/main" id="{8F7A81AB-CE7E-4D02-8991-C24CAA4E274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5" name="PoljeZBesedilom 374">
          <a:extLst>
            <a:ext uri="{FF2B5EF4-FFF2-40B4-BE49-F238E27FC236}">
              <a16:creationId xmlns:a16="http://schemas.microsoft.com/office/drawing/2014/main" id="{CC78BF94-7E86-4223-97E1-F25EF78B455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6" name="PoljeZBesedilom 2">
          <a:extLst>
            <a:ext uri="{FF2B5EF4-FFF2-40B4-BE49-F238E27FC236}">
              <a16:creationId xmlns:a16="http://schemas.microsoft.com/office/drawing/2014/main" id="{FB3C1C55-5483-400E-941E-C80BB8DE11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 name="PoljeZBesedilom 2">
          <a:extLst>
            <a:ext uri="{FF2B5EF4-FFF2-40B4-BE49-F238E27FC236}">
              <a16:creationId xmlns:a16="http://schemas.microsoft.com/office/drawing/2014/main" id="{6B59B60E-7130-4DC5-9E92-03088F49A2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8" name="PoljeZBesedilom 2">
          <a:extLst>
            <a:ext uri="{FF2B5EF4-FFF2-40B4-BE49-F238E27FC236}">
              <a16:creationId xmlns:a16="http://schemas.microsoft.com/office/drawing/2014/main" id="{9F5283E0-3CCE-4759-8192-928807F904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9" name="PoljeZBesedilom 2">
          <a:extLst>
            <a:ext uri="{FF2B5EF4-FFF2-40B4-BE49-F238E27FC236}">
              <a16:creationId xmlns:a16="http://schemas.microsoft.com/office/drawing/2014/main" id="{6A5CD33B-60CD-4A8A-9D65-3A88B5586BA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 name="PoljeZBesedilom 2">
          <a:extLst>
            <a:ext uri="{FF2B5EF4-FFF2-40B4-BE49-F238E27FC236}">
              <a16:creationId xmlns:a16="http://schemas.microsoft.com/office/drawing/2014/main" id="{6CC15256-870E-48A8-969A-6F47609920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1" name="PoljeZBesedilom 380">
          <a:extLst>
            <a:ext uri="{FF2B5EF4-FFF2-40B4-BE49-F238E27FC236}">
              <a16:creationId xmlns:a16="http://schemas.microsoft.com/office/drawing/2014/main" id="{5128B815-FA79-41EB-8292-B2425200EC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 name="PoljeZBesedilom 2">
          <a:extLst>
            <a:ext uri="{FF2B5EF4-FFF2-40B4-BE49-F238E27FC236}">
              <a16:creationId xmlns:a16="http://schemas.microsoft.com/office/drawing/2014/main" id="{F26FB2B7-617E-4DFB-B883-E704649B26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3" name="PoljeZBesedilom 2">
          <a:extLst>
            <a:ext uri="{FF2B5EF4-FFF2-40B4-BE49-F238E27FC236}">
              <a16:creationId xmlns:a16="http://schemas.microsoft.com/office/drawing/2014/main" id="{76B05263-2DC1-4AA4-A34F-9D90F05627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4" name="PoljeZBesedilom 2">
          <a:extLst>
            <a:ext uri="{FF2B5EF4-FFF2-40B4-BE49-F238E27FC236}">
              <a16:creationId xmlns:a16="http://schemas.microsoft.com/office/drawing/2014/main" id="{74DC5C63-9934-4F89-96DA-74CD48CCDE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5" name="PoljeZBesedilom 2">
          <a:extLst>
            <a:ext uri="{FF2B5EF4-FFF2-40B4-BE49-F238E27FC236}">
              <a16:creationId xmlns:a16="http://schemas.microsoft.com/office/drawing/2014/main" id="{1CC33AB8-52AF-4C31-B0D2-89A4BCBEB8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6" name="PoljeZBesedilom 2">
          <a:extLst>
            <a:ext uri="{FF2B5EF4-FFF2-40B4-BE49-F238E27FC236}">
              <a16:creationId xmlns:a16="http://schemas.microsoft.com/office/drawing/2014/main" id="{3CF8AD27-E40E-4F7E-AABF-93A8CF445D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7" name="PoljeZBesedilom 386">
          <a:extLst>
            <a:ext uri="{FF2B5EF4-FFF2-40B4-BE49-F238E27FC236}">
              <a16:creationId xmlns:a16="http://schemas.microsoft.com/office/drawing/2014/main" id="{7B6DE147-FB93-4113-9F50-EE903CDB9F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 name="PoljeZBesedilom 2">
          <a:extLst>
            <a:ext uri="{FF2B5EF4-FFF2-40B4-BE49-F238E27FC236}">
              <a16:creationId xmlns:a16="http://schemas.microsoft.com/office/drawing/2014/main" id="{42FD1A5E-27EC-4EFB-B09C-95AA5AC764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 name="PoljeZBesedilom 2">
          <a:extLst>
            <a:ext uri="{FF2B5EF4-FFF2-40B4-BE49-F238E27FC236}">
              <a16:creationId xmlns:a16="http://schemas.microsoft.com/office/drawing/2014/main" id="{DA77FDD9-2DBD-4FA5-A19B-E9E5FF3ACC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0" name="PoljeZBesedilom 2">
          <a:extLst>
            <a:ext uri="{FF2B5EF4-FFF2-40B4-BE49-F238E27FC236}">
              <a16:creationId xmlns:a16="http://schemas.microsoft.com/office/drawing/2014/main" id="{3A658994-187C-49FF-9120-B280359635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 name="PoljeZBesedilom 2">
          <a:extLst>
            <a:ext uri="{FF2B5EF4-FFF2-40B4-BE49-F238E27FC236}">
              <a16:creationId xmlns:a16="http://schemas.microsoft.com/office/drawing/2014/main" id="{D0B1DB5F-127E-4BCD-ABBB-6359B7D0A5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 name="PoljeZBesedilom 2">
          <a:extLst>
            <a:ext uri="{FF2B5EF4-FFF2-40B4-BE49-F238E27FC236}">
              <a16:creationId xmlns:a16="http://schemas.microsoft.com/office/drawing/2014/main" id="{D932011C-2CCF-4B87-814E-8F4DF7DE20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3" name="PoljeZBesedilom 392">
          <a:extLst>
            <a:ext uri="{FF2B5EF4-FFF2-40B4-BE49-F238E27FC236}">
              <a16:creationId xmlns:a16="http://schemas.microsoft.com/office/drawing/2014/main" id="{68B99C4E-FEE5-4726-B330-559430CB7D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4" name="PoljeZBesedilom 2">
          <a:extLst>
            <a:ext uri="{FF2B5EF4-FFF2-40B4-BE49-F238E27FC236}">
              <a16:creationId xmlns:a16="http://schemas.microsoft.com/office/drawing/2014/main" id="{813BFC5A-B009-4D66-B2D3-619061AB7E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5" name="PoljeZBesedilom 2">
          <a:extLst>
            <a:ext uri="{FF2B5EF4-FFF2-40B4-BE49-F238E27FC236}">
              <a16:creationId xmlns:a16="http://schemas.microsoft.com/office/drawing/2014/main" id="{A783173E-4919-4535-9042-B1191EAA28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6" name="PoljeZBesedilom 2">
          <a:extLst>
            <a:ext uri="{FF2B5EF4-FFF2-40B4-BE49-F238E27FC236}">
              <a16:creationId xmlns:a16="http://schemas.microsoft.com/office/drawing/2014/main" id="{44996DD8-1E01-4EF5-9D9C-3135EC0F5E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7" name="PoljeZBesedilom 2">
          <a:extLst>
            <a:ext uri="{FF2B5EF4-FFF2-40B4-BE49-F238E27FC236}">
              <a16:creationId xmlns:a16="http://schemas.microsoft.com/office/drawing/2014/main" id="{3A1DEAD6-6322-4694-83CB-24D1215494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8" name="PoljeZBesedilom 2">
          <a:extLst>
            <a:ext uri="{FF2B5EF4-FFF2-40B4-BE49-F238E27FC236}">
              <a16:creationId xmlns:a16="http://schemas.microsoft.com/office/drawing/2014/main" id="{514EA864-CBBA-4D46-BAA1-5300671E51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9" name="PoljeZBesedilom 398">
          <a:extLst>
            <a:ext uri="{FF2B5EF4-FFF2-40B4-BE49-F238E27FC236}">
              <a16:creationId xmlns:a16="http://schemas.microsoft.com/office/drawing/2014/main" id="{7D16BE4A-AA5C-499F-98A8-F1CABC43C8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0" name="PoljeZBesedilom 2">
          <a:extLst>
            <a:ext uri="{FF2B5EF4-FFF2-40B4-BE49-F238E27FC236}">
              <a16:creationId xmlns:a16="http://schemas.microsoft.com/office/drawing/2014/main" id="{79752254-A070-4DC5-9465-0225A389F0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1" name="PoljeZBesedilom 2">
          <a:extLst>
            <a:ext uri="{FF2B5EF4-FFF2-40B4-BE49-F238E27FC236}">
              <a16:creationId xmlns:a16="http://schemas.microsoft.com/office/drawing/2014/main" id="{713AA232-E4D9-4B77-A9D2-4C63943D97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2" name="PoljeZBesedilom 2">
          <a:extLst>
            <a:ext uri="{FF2B5EF4-FFF2-40B4-BE49-F238E27FC236}">
              <a16:creationId xmlns:a16="http://schemas.microsoft.com/office/drawing/2014/main" id="{261D6654-1EE4-4A5A-9A51-D96251B5C2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3" name="PoljeZBesedilom 2">
          <a:extLst>
            <a:ext uri="{FF2B5EF4-FFF2-40B4-BE49-F238E27FC236}">
              <a16:creationId xmlns:a16="http://schemas.microsoft.com/office/drawing/2014/main" id="{E6AB751C-3618-4949-B2DE-5C819D5894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 name="PoljeZBesedilom 2">
          <a:extLst>
            <a:ext uri="{FF2B5EF4-FFF2-40B4-BE49-F238E27FC236}">
              <a16:creationId xmlns:a16="http://schemas.microsoft.com/office/drawing/2014/main" id="{DC30AF49-B415-4FE3-8D3C-3ADDBB686E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 name="PoljeZBesedilom 404">
          <a:extLst>
            <a:ext uri="{FF2B5EF4-FFF2-40B4-BE49-F238E27FC236}">
              <a16:creationId xmlns:a16="http://schemas.microsoft.com/office/drawing/2014/main" id="{89EBBC08-CE1C-4349-B085-9E5729E189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 name="PoljeZBesedilom 2">
          <a:extLst>
            <a:ext uri="{FF2B5EF4-FFF2-40B4-BE49-F238E27FC236}">
              <a16:creationId xmlns:a16="http://schemas.microsoft.com/office/drawing/2014/main" id="{EFDDB7E3-7612-4227-AB83-0E2F336F7E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7" name="PoljeZBesedilom 2">
          <a:extLst>
            <a:ext uri="{FF2B5EF4-FFF2-40B4-BE49-F238E27FC236}">
              <a16:creationId xmlns:a16="http://schemas.microsoft.com/office/drawing/2014/main" id="{E2A035D9-4E19-4F89-A0CC-C3835DEC02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 name="PoljeZBesedilom 2">
          <a:extLst>
            <a:ext uri="{FF2B5EF4-FFF2-40B4-BE49-F238E27FC236}">
              <a16:creationId xmlns:a16="http://schemas.microsoft.com/office/drawing/2014/main" id="{15D88B0E-EFEE-4CD4-B163-4116575202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9" name="PoljeZBesedilom 2">
          <a:extLst>
            <a:ext uri="{FF2B5EF4-FFF2-40B4-BE49-F238E27FC236}">
              <a16:creationId xmlns:a16="http://schemas.microsoft.com/office/drawing/2014/main" id="{29FFFC0E-A11C-4384-9F72-8D4F5EB7C6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0" name="PoljeZBesedilom 2">
          <a:extLst>
            <a:ext uri="{FF2B5EF4-FFF2-40B4-BE49-F238E27FC236}">
              <a16:creationId xmlns:a16="http://schemas.microsoft.com/office/drawing/2014/main" id="{7E4F89E8-5187-41F1-829B-2D7EDBD540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1" name="PoljeZBesedilom 410">
          <a:extLst>
            <a:ext uri="{FF2B5EF4-FFF2-40B4-BE49-F238E27FC236}">
              <a16:creationId xmlns:a16="http://schemas.microsoft.com/office/drawing/2014/main" id="{E21B9362-3E4D-4C44-B416-DD8EF72287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2" name="PoljeZBesedilom 2">
          <a:extLst>
            <a:ext uri="{FF2B5EF4-FFF2-40B4-BE49-F238E27FC236}">
              <a16:creationId xmlns:a16="http://schemas.microsoft.com/office/drawing/2014/main" id="{EF539BF7-1D3C-4A32-A19C-A97B893D0C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3" name="PoljeZBesedilom 2">
          <a:extLst>
            <a:ext uri="{FF2B5EF4-FFF2-40B4-BE49-F238E27FC236}">
              <a16:creationId xmlns:a16="http://schemas.microsoft.com/office/drawing/2014/main" id="{16A1116F-D070-43EA-BD4E-0C9909D504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 name="PoljeZBesedilom 2">
          <a:extLst>
            <a:ext uri="{FF2B5EF4-FFF2-40B4-BE49-F238E27FC236}">
              <a16:creationId xmlns:a16="http://schemas.microsoft.com/office/drawing/2014/main" id="{2DE4825F-3577-437C-B970-D34CDAB278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5" name="PoljeZBesedilom 2">
          <a:extLst>
            <a:ext uri="{FF2B5EF4-FFF2-40B4-BE49-F238E27FC236}">
              <a16:creationId xmlns:a16="http://schemas.microsoft.com/office/drawing/2014/main" id="{278F9853-4559-4B77-89BD-0885542BDB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6" name="PoljeZBesedilom 2">
          <a:extLst>
            <a:ext uri="{FF2B5EF4-FFF2-40B4-BE49-F238E27FC236}">
              <a16:creationId xmlns:a16="http://schemas.microsoft.com/office/drawing/2014/main" id="{3C8298BC-442A-4918-A242-542D9211E49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7" name="PoljeZBesedilom 416">
          <a:extLst>
            <a:ext uri="{FF2B5EF4-FFF2-40B4-BE49-F238E27FC236}">
              <a16:creationId xmlns:a16="http://schemas.microsoft.com/office/drawing/2014/main" id="{8D933603-CDE6-4564-96A3-297F87137E2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8" name="PoljeZBesedilom 2">
          <a:extLst>
            <a:ext uri="{FF2B5EF4-FFF2-40B4-BE49-F238E27FC236}">
              <a16:creationId xmlns:a16="http://schemas.microsoft.com/office/drawing/2014/main" id="{AF17697C-952E-4E6D-B740-C725FE5BD66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9" name="PoljeZBesedilom 2">
          <a:extLst>
            <a:ext uri="{FF2B5EF4-FFF2-40B4-BE49-F238E27FC236}">
              <a16:creationId xmlns:a16="http://schemas.microsoft.com/office/drawing/2014/main" id="{FB7B52D9-486C-488D-9E96-1791F2CEB5F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0" name="PoljeZBesedilom 2">
          <a:extLst>
            <a:ext uri="{FF2B5EF4-FFF2-40B4-BE49-F238E27FC236}">
              <a16:creationId xmlns:a16="http://schemas.microsoft.com/office/drawing/2014/main" id="{AB4CF95C-EBF2-434E-8E17-15DF315647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1" name="PoljeZBesedilom 2">
          <a:extLst>
            <a:ext uri="{FF2B5EF4-FFF2-40B4-BE49-F238E27FC236}">
              <a16:creationId xmlns:a16="http://schemas.microsoft.com/office/drawing/2014/main" id="{D8F472C8-4A16-4BEF-B0B3-07B37BC28E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2" name="PoljeZBesedilom 2">
          <a:extLst>
            <a:ext uri="{FF2B5EF4-FFF2-40B4-BE49-F238E27FC236}">
              <a16:creationId xmlns:a16="http://schemas.microsoft.com/office/drawing/2014/main" id="{B942BA4B-4E5F-4E0E-B501-8A08910F69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3" name="PoljeZBesedilom 422">
          <a:extLst>
            <a:ext uri="{FF2B5EF4-FFF2-40B4-BE49-F238E27FC236}">
              <a16:creationId xmlns:a16="http://schemas.microsoft.com/office/drawing/2014/main" id="{94CB3BB5-5C41-4D1B-BED0-5159BEC9A3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4" name="PoljeZBesedilom 2">
          <a:extLst>
            <a:ext uri="{FF2B5EF4-FFF2-40B4-BE49-F238E27FC236}">
              <a16:creationId xmlns:a16="http://schemas.microsoft.com/office/drawing/2014/main" id="{8F0635BB-91BB-4828-9CF4-97823F25B8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5" name="PoljeZBesedilom 2">
          <a:extLst>
            <a:ext uri="{FF2B5EF4-FFF2-40B4-BE49-F238E27FC236}">
              <a16:creationId xmlns:a16="http://schemas.microsoft.com/office/drawing/2014/main" id="{4C00FE2A-77D1-48D4-9574-216A03C717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6" name="PoljeZBesedilom 2">
          <a:extLst>
            <a:ext uri="{FF2B5EF4-FFF2-40B4-BE49-F238E27FC236}">
              <a16:creationId xmlns:a16="http://schemas.microsoft.com/office/drawing/2014/main" id="{8CBA384D-6711-42A0-8D60-CE9343DAA5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7" name="PoljeZBesedilom 2">
          <a:extLst>
            <a:ext uri="{FF2B5EF4-FFF2-40B4-BE49-F238E27FC236}">
              <a16:creationId xmlns:a16="http://schemas.microsoft.com/office/drawing/2014/main" id="{4462A4BD-BBC9-469A-B3C5-B07F70EA33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8" name="PoljeZBesedilom 2">
          <a:extLst>
            <a:ext uri="{FF2B5EF4-FFF2-40B4-BE49-F238E27FC236}">
              <a16:creationId xmlns:a16="http://schemas.microsoft.com/office/drawing/2014/main" id="{0DF899C8-80A9-4214-BD98-4695D903E7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9" name="PoljeZBesedilom 428">
          <a:extLst>
            <a:ext uri="{FF2B5EF4-FFF2-40B4-BE49-F238E27FC236}">
              <a16:creationId xmlns:a16="http://schemas.microsoft.com/office/drawing/2014/main" id="{BC0B4BAB-4E31-44F8-AFC8-F41FF7A357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0" name="PoljeZBesedilom 2">
          <a:extLst>
            <a:ext uri="{FF2B5EF4-FFF2-40B4-BE49-F238E27FC236}">
              <a16:creationId xmlns:a16="http://schemas.microsoft.com/office/drawing/2014/main" id="{F6008329-FF25-4BE9-A70B-F5346FA553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1" name="PoljeZBesedilom 2">
          <a:extLst>
            <a:ext uri="{FF2B5EF4-FFF2-40B4-BE49-F238E27FC236}">
              <a16:creationId xmlns:a16="http://schemas.microsoft.com/office/drawing/2014/main" id="{20816BA0-26BC-4523-B873-ED960BFE37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 name="PoljeZBesedilom 2">
          <a:extLst>
            <a:ext uri="{FF2B5EF4-FFF2-40B4-BE49-F238E27FC236}">
              <a16:creationId xmlns:a16="http://schemas.microsoft.com/office/drawing/2014/main" id="{5ABA2280-ADE5-420C-9371-8AC36B2D84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 name="PoljeZBesedilom 2">
          <a:extLst>
            <a:ext uri="{FF2B5EF4-FFF2-40B4-BE49-F238E27FC236}">
              <a16:creationId xmlns:a16="http://schemas.microsoft.com/office/drawing/2014/main" id="{9456AF32-32FF-485F-BF7C-6EC2F9010C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4" name="PoljeZBesedilom 2">
          <a:extLst>
            <a:ext uri="{FF2B5EF4-FFF2-40B4-BE49-F238E27FC236}">
              <a16:creationId xmlns:a16="http://schemas.microsoft.com/office/drawing/2014/main" id="{D65A67BF-0D59-455A-A7B9-A6F66331763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 name="PoljeZBesedilom 434">
          <a:extLst>
            <a:ext uri="{FF2B5EF4-FFF2-40B4-BE49-F238E27FC236}">
              <a16:creationId xmlns:a16="http://schemas.microsoft.com/office/drawing/2014/main" id="{F920A727-68EE-46A4-A18B-B3229DEB1A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6" name="PoljeZBesedilom 2">
          <a:extLst>
            <a:ext uri="{FF2B5EF4-FFF2-40B4-BE49-F238E27FC236}">
              <a16:creationId xmlns:a16="http://schemas.microsoft.com/office/drawing/2014/main" id="{0B1B004E-D1EE-4A37-B5A1-CF5D8D7F424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 name="PoljeZBesedilom 2">
          <a:extLst>
            <a:ext uri="{FF2B5EF4-FFF2-40B4-BE49-F238E27FC236}">
              <a16:creationId xmlns:a16="http://schemas.microsoft.com/office/drawing/2014/main" id="{E6F876E2-E714-4E2C-B181-9532609FA2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8" name="PoljeZBesedilom 2">
          <a:extLst>
            <a:ext uri="{FF2B5EF4-FFF2-40B4-BE49-F238E27FC236}">
              <a16:creationId xmlns:a16="http://schemas.microsoft.com/office/drawing/2014/main" id="{B4974095-7CF3-4CB2-A6F0-3B4AECE70D4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9" name="PoljeZBesedilom 2">
          <a:extLst>
            <a:ext uri="{FF2B5EF4-FFF2-40B4-BE49-F238E27FC236}">
              <a16:creationId xmlns:a16="http://schemas.microsoft.com/office/drawing/2014/main" id="{71B03529-CE08-4E95-BEA0-B1EF90E76A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0" name="PoljeZBesedilom 2">
          <a:extLst>
            <a:ext uri="{FF2B5EF4-FFF2-40B4-BE49-F238E27FC236}">
              <a16:creationId xmlns:a16="http://schemas.microsoft.com/office/drawing/2014/main" id="{F707FC4F-AEF9-4E6F-9570-FB8D3DC228E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1" name="PoljeZBesedilom 440">
          <a:extLst>
            <a:ext uri="{FF2B5EF4-FFF2-40B4-BE49-F238E27FC236}">
              <a16:creationId xmlns:a16="http://schemas.microsoft.com/office/drawing/2014/main" id="{765D4CC7-9EA6-428E-947E-E3042ACAEC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2" name="PoljeZBesedilom 2">
          <a:extLst>
            <a:ext uri="{FF2B5EF4-FFF2-40B4-BE49-F238E27FC236}">
              <a16:creationId xmlns:a16="http://schemas.microsoft.com/office/drawing/2014/main" id="{B2519516-31AB-477E-908C-F06B353A53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3" name="PoljeZBesedilom 2">
          <a:extLst>
            <a:ext uri="{FF2B5EF4-FFF2-40B4-BE49-F238E27FC236}">
              <a16:creationId xmlns:a16="http://schemas.microsoft.com/office/drawing/2014/main" id="{BC3F3BDB-9F16-46F0-817A-7FEA3ED7C1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4" name="PoljeZBesedilom 2">
          <a:extLst>
            <a:ext uri="{FF2B5EF4-FFF2-40B4-BE49-F238E27FC236}">
              <a16:creationId xmlns:a16="http://schemas.microsoft.com/office/drawing/2014/main" id="{966564F6-29FA-47BE-98D7-F7A3E16369B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45" name="PoljeZBesedilom 2">
          <a:extLst>
            <a:ext uri="{FF2B5EF4-FFF2-40B4-BE49-F238E27FC236}">
              <a16:creationId xmlns:a16="http://schemas.microsoft.com/office/drawing/2014/main" id="{DEDFE23B-2E84-4584-BAB9-25150C741B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46" name="PoljeZBesedilom 445">
          <a:extLst>
            <a:ext uri="{FF2B5EF4-FFF2-40B4-BE49-F238E27FC236}">
              <a16:creationId xmlns:a16="http://schemas.microsoft.com/office/drawing/2014/main" id="{150181D0-068A-4894-979E-0BBB864C91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47" name="PoljeZBesedilom 2">
          <a:extLst>
            <a:ext uri="{FF2B5EF4-FFF2-40B4-BE49-F238E27FC236}">
              <a16:creationId xmlns:a16="http://schemas.microsoft.com/office/drawing/2014/main" id="{D40EF50D-C2BE-42F9-A7B4-0890FC2A066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48" name="PoljeZBesedilom 2">
          <a:extLst>
            <a:ext uri="{FF2B5EF4-FFF2-40B4-BE49-F238E27FC236}">
              <a16:creationId xmlns:a16="http://schemas.microsoft.com/office/drawing/2014/main" id="{B7754DA7-B21F-4C0C-918A-B2B0DE6814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49" name="PoljeZBesedilom 2">
          <a:extLst>
            <a:ext uri="{FF2B5EF4-FFF2-40B4-BE49-F238E27FC236}">
              <a16:creationId xmlns:a16="http://schemas.microsoft.com/office/drawing/2014/main" id="{E1514B36-1B71-4341-BF8C-C6A327E253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0" name="PoljeZBesedilom 2">
          <a:extLst>
            <a:ext uri="{FF2B5EF4-FFF2-40B4-BE49-F238E27FC236}">
              <a16:creationId xmlns:a16="http://schemas.microsoft.com/office/drawing/2014/main" id="{F4010DFE-EF02-4311-B1D2-0D495A66D9A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1" name="PoljeZBesedilom 2">
          <a:extLst>
            <a:ext uri="{FF2B5EF4-FFF2-40B4-BE49-F238E27FC236}">
              <a16:creationId xmlns:a16="http://schemas.microsoft.com/office/drawing/2014/main" id="{9E2C2AF1-ABEE-4595-B4EB-62CC4775058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2" name="PoljeZBesedilom 451">
          <a:extLst>
            <a:ext uri="{FF2B5EF4-FFF2-40B4-BE49-F238E27FC236}">
              <a16:creationId xmlns:a16="http://schemas.microsoft.com/office/drawing/2014/main" id="{FED39499-AAEA-49D4-926F-B572963E8D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 name="PoljeZBesedilom 2">
          <a:extLst>
            <a:ext uri="{FF2B5EF4-FFF2-40B4-BE49-F238E27FC236}">
              <a16:creationId xmlns:a16="http://schemas.microsoft.com/office/drawing/2014/main" id="{61D7A983-59E7-49AC-BE70-70EF865332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 name="PoljeZBesedilom 2">
          <a:extLst>
            <a:ext uri="{FF2B5EF4-FFF2-40B4-BE49-F238E27FC236}">
              <a16:creationId xmlns:a16="http://schemas.microsoft.com/office/drawing/2014/main" id="{09E82FB9-0167-43F0-8325-3503F57BC7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5" name="PoljeZBesedilom 2">
          <a:extLst>
            <a:ext uri="{FF2B5EF4-FFF2-40B4-BE49-F238E27FC236}">
              <a16:creationId xmlns:a16="http://schemas.microsoft.com/office/drawing/2014/main" id="{8AF6B789-F1DF-4D8C-BFE4-7DEA41BAC9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6" name="PoljeZBesedilom 2">
          <a:extLst>
            <a:ext uri="{FF2B5EF4-FFF2-40B4-BE49-F238E27FC236}">
              <a16:creationId xmlns:a16="http://schemas.microsoft.com/office/drawing/2014/main" id="{3546B0B2-B4FA-4471-A9CC-AF2C822687D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7" name="PoljeZBesedilom 456">
          <a:extLst>
            <a:ext uri="{FF2B5EF4-FFF2-40B4-BE49-F238E27FC236}">
              <a16:creationId xmlns:a16="http://schemas.microsoft.com/office/drawing/2014/main" id="{02B2238D-DFB3-4B8F-9BF4-DAF3FF6FE51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8" name="PoljeZBesedilom 2">
          <a:extLst>
            <a:ext uri="{FF2B5EF4-FFF2-40B4-BE49-F238E27FC236}">
              <a16:creationId xmlns:a16="http://schemas.microsoft.com/office/drawing/2014/main" id="{9B0616B1-1C0F-45A9-95A8-B07A87429B8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9" name="PoljeZBesedilom 2">
          <a:extLst>
            <a:ext uri="{FF2B5EF4-FFF2-40B4-BE49-F238E27FC236}">
              <a16:creationId xmlns:a16="http://schemas.microsoft.com/office/drawing/2014/main" id="{713509DA-2872-44F2-BC60-F01A920B37E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0" name="PoljeZBesedilom 2">
          <a:extLst>
            <a:ext uri="{FF2B5EF4-FFF2-40B4-BE49-F238E27FC236}">
              <a16:creationId xmlns:a16="http://schemas.microsoft.com/office/drawing/2014/main" id="{638D907E-A1B6-4D36-9A0F-E54410C1EE1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1" name="PoljeZBesedilom 2">
          <a:extLst>
            <a:ext uri="{FF2B5EF4-FFF2-40B4-BE49-F238E27FC236}">
              <a16:creationId xmlns:a16="http://schemas.microsoft.com/office/drawing/2014/main" id="{FAA7A292-50B4-43B6-9FB8-5E1F670EB3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2" name="PoljeZBesedilom 2">
          <a:extLst>
            <a:ext uri="{FF2B5EF4-FFF2-40B4-BE49-F238E27FC236}">
              <a16:creationId xmlns:a16="http://schemas.microsoft.com/office/drawing/2014/main" id="{456E3D7B-0061-4BFD-8D91-CE563DAB1F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3" name="PoljeZBesedilom 462">
          <a:extLst>
            <a:ext uri="{FF2B5EF4-FFF2-40B4-BE49-F238E27FC236}">
              <a16:creationId xmlns:a16="http://schemas.microsoft.com/office/drawing/2014/main" id="{5B903E6A-4740-4835-A444-14E2A8B9B9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4" name="PoljeZBesedilom 2">
          <a:extLst>
            <a:ext uri="{FF2B5EF4-FFF2-40B4-BE49-F238E27FC236}">
              <a16:creationId xmlns:a16="http://schemas.microsoft.com/office/drawing/2014/main" id="{1253E264-3490-42EF-A405-86EBA0405D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5" name="PoljeZBesedilom 2">
          <a:extLst>
            <a:ext uri="{FF2B5EF4-FFF2-40B4-BE49-F238E27FC236}">
              <a16:creationId xmlns:a16="http://schemas.microsoft.com/office/drawing/2014/main" id="{98C049A1-1C63-418C-9042-D91393682E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 name="PoljeZBesedilom 2">
          <a:extLst>
            <a:ext uri="{FF2B5EF4-FFF2-40B4-BE49-F238E27FC236}">
              <a16:creationId xmlns:a16="http://schemas.microsoft.com/office/drawing/2014/main" id="{23645FB6-E911-4A1C-B932-EBEA5E057B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7" name="PoljeZBesedilom 2">
          <a:extLst>
            <a:ext uri="{FF2B5EF4-FFF2-40B4-BE49-F238E27FC236}">
              <a16:creationId xmlns:a16="http://schemas.microsoft.com/office/drawing/2014/main" id="{B9019143-BE68-467E-BBF7-D63F6DFF20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8" name="PoljeZBesedilom 2">
          <a:extLst>
            <a:ext uri="{FF2B5EF4-FFF2-40B4-BE49-F238E27FC236}">
              <a16:creationId xmlns:a16="http://schemas.microsoft.com/office/drawing/2014/main" id="{8A30F48F-800F-42B9-BF60-05D0D21051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9" name="PoljeZBesedilom 468">
          <a:extLst>
            <a:ext uri="{FF2B5EF4-FFF2-40B4-BE49-F238E27FC236}">
              <a16:creationId xmlns:a16="http://schemas.microsoft.com/office/drawing/2014/main" id="{25152198-281C-4E9B-B9B5-9E1608158D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0" name="PoljeZBesedilom 2">
          <a:extLst>
            <a:ext uri="{FF2B5EF4-FFF2-40B4-BE49-F238E27FC236}">
              <a16:creationId xmlns:a16="http://schemas.microsoft.com/office/drawing/2014/main" id="{9BDDF312-7EAF-41C7-86AF-C9C5E64765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 name="PoljeZBesedilom 2">
          <a:extLst>
            <a:ext uri="{FF2B5EF4-FFF2-40B4-BE49-F238E27FC236}">
              <a16:creationId xmlns:a16="http://schemas.microsoft.com/office/drawing/2014/main" id="{BAA19F11-48C3-4E3D-B612-2AE11BB30C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2" name="PoljeZBesedilom 2">
          <a:extLst>
            <a:ext uri="{FF2B5EF4-FFF2-40B4-BE49-F238E27FC236}">
              <a16:creationId xmlns:a16="http://schemas.microsoft.com/office/drawing/2014/main" id="{B76CA632-97FD-4552-BCC0-DF55641E18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3" name="PoljeZBesedilom 2">
          <a:extLst>
            <a:ext uri="{FF2B5EF4-FFF2-40B4-BE49-F238E27FC236}">
              <a16:creationId xmlns:a16="http://schemas.microsoft.com/office/drawing/2014/main" id="{8B61AC45-D33D-479A-8086-4D5F9EE129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4" name="PoljeZBesedilom 2">
          <a:extLst>
            <a:ext uri="{FF2B5EF4-FFF2-40B4-BE49-F238E27FC236}">
              <a16:creationId xmlns:a16="http://schemas.microsoft.com/office/drawing/2014/main" id="{B62D48E6-C134-4D59-B2E4-7A490E98E0D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5" name="PoljeZBesedilom 474">
          <a:extLst>
            <a:ext uri="{FF2B5EF4-FFF2-40B4-BE49-F238E27FC236}">
              <a16:creationId xmlns:a16="http://schemas.microsoft.com/office/drawing/2014/main" id="{C534B55F-1362-43D0-8735-695F4FCDE9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6" name="PoljeZBesedilom 2">
          <a:extLst>
            <a:ext uri="{FF2B5EF4-FFF2-40B4-BE49-F238E27FC236}">
              <a16:creationId xmlns:a16="http://schemas.microsoft.com/office/drawing/2014/main" id="{CFA36F34-ECA3-48F1-A087-6D0246DB49D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7" name="PoljeZBesedilom 2">
          <a:extLst>
            <a:ext uri="{FF2B5EF4-FFF2-40B4-BE49-F238E27FC236}">
              <a16:creationId xmlns:a16="http://schemas.microsoft.com/office/drawing/2014/main" id="{43AE4C6B-6E47-4BE5-93FA-A4EFE85000A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8" name="PoljeZBesedilom 2">
          <a:extLst>
            <a:ext uri="{FF2B5EF4-FFF2-40B4-BE49-F238E27FC236}">
              <a16:creationId xmlns:a16="http://schemas.microsoft.com/office/drawing/2014/main" id="{1479AC32-A2ED-4100-9669-2347B7C7680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9" name="PoljeZBesedilom 2">
          <a:extLst>
            <a:ext uri="{FF2B5EF4-FFF2-40B4-BE49-F238E27FC236}">
              <a16:creationId xmlns:a16="http://schemas.microsoft.com/office/drawing/2014/main" id="{CFED08FF-3E29-4377-8117-537F88C087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0" name="PoljeZBesedilom 2">
          <a:extLst>
            <a:ext uri="{FF2B5EF4-FFF2-40B4-BE49-F238E27FC236}">
              <a16:creationId xmlns:a16="http://schemas.microsoft.com/office/drawing/2014/main" id="{22734B09-F2A3-49B9-8D70-7C4AE2E3EF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1" name="PoljeZBesedilom 480">
          <a:extLst>
            <a:ext uri="{FF2B5EF4-FFF2-40B4-BE49-F238E27FC236}">
              <a16:creationId xmlns:a16="http://schemas.microsoft.com/office/drawing/2014/main" id="{3ADDD8CB-CEF9-4905-A3EE-FFE31BBB97E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2" name="PoljeZBesedilom 2">
          <a:extLst>
            <a:ext uri="{FF2B5EF4-FFF2-40B4-BE49-F238E27FC236}">
              <a16:creationId xmlns:a16="http://schemas.microsoft.com/office/drawing/2014/main" id="{9AF7F85E-9167-42EE-9107-19ADC02A879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3" name="PoljeZBesedilom 2">
          <a:extLst>
            <a:ext uri="{FF2B5EF4-FFF2-40B4-BE49-F238E27FC236}">
              <a16:creationId xmlns:a16="http://schemas.microsoft.com/office/drawing/2014/main" id="{52683BE0-ABFA-4212-8B4A-2C821E1BCCA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4" name="PoljeZBesedilom 2">
          <a:extLst>
            <a:ext uri="{FF2B5EF4-FFF2-40B4-BE49-F238E27FC236}">
              <a16:creationId xmlns:a16="http://schemas.microsoft.com/office/drawing/2014/main" id="{D842EE6F-BB06-42FC-B224-54E30B207F2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85" name="PoljeZBesedilom 2">
          <a:extLst>
            <a:ext uri="{FF2B5EF4-FFF2-40B4-BE49-F238E27FC236}">
              <a16:creationId xmlns:a16="http://schemas.microsoft.com/office/drawing/2014/main" id="{E86380D6-75B3-44A2-B15D-F1DA50A51CF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486" name="PoljeZBesedilom 485">
          <a:extLst>
            <a:ext uri="{FF2B5EF4-FFF2-40B4-BE49-F238E27FC236}">
              <a16:creationId xmlns:a16="http://schemas.microsoft.com/office/drawing/2014/main" id="{22734CAD-D15A-4BAD-9BC5-EDC43DE23E90}"/>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487" name="PoljeZBesedilom 2">
          <a:extLst>
            <a:ext uri="{FF2B5EF4-FFF2-40B4-BE49-F238E27FC236}">
              <a16:creationId xmlns:a16="http://schemas.microsoft.com/office/drawing/2014/main" id="{5D19266A-2F84-4CAB-BCE9-32AB508B14D5}"/>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488" name="PoljeZBesedilom 2">
          <a:extLst>
            <a:ext uri="{FF2B5EF4-FFF2-40B4-BE49-F238E27FC236}">
              <a16:creationId xmlns:a16="http://schemas.microsoft.com/office/drawing/2014/main" id="{7295D37E-445F-40C8-A859-F4524414447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489" name="PoljeZBesedilom 2">
          <a:extLst>
            <a:ext uri="{FF2B5EF4-FFF2-40B4-BE49-F238E27FC236}">
              <a16:creationId xmlns:a16="http://schemas.microsoft.com/office/drawing/2014/main" id="{1E2F5BF9-277B-491D-9749-867F7B4E39C8}"/>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490" name="PoljeZBesedilom 2">
          <a:extLst>
            <a:ext uri="{FF2B5EF4-FFF2-40B4-BE49-F238E27FC236}">
              <a16:creationId xmlns:a16="http://schemas.microsoft.com/office/drawing/2014/main" id="{B936826A-8A9A-4692-87C8-185C5D8ACF69}"/>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1" name="PoljeZBesedilom 2">
          <a:extLst>
            <a:ext uri="{FF2B5EF4-FFF2-40B4-BE49-F238E27FC236}">
              <a16:creationId xmlns:a16="http://schemas.microsoft.com/office/drawing/2014/main" id="{66E0B4AC-9D9D-4D0E-AD94-79126155E8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2" name="PoljeZBesedilom 491">
          <a:extLst>
            <a:ext uri="{FF2B5EF4-FFF2-40B4-BE49-F238E27FC236}">
              <a16:creationId xmlns:a16="http://schemas.microsoft.com/office/drawing/2014/main" id="{8233E5C9-B60D-4C13-9475-88BBD8976B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 name="PoljeZBesedilom 2">
          <a:extLst>
            <a:ext uri="{FF2B5EF4-FFF2-40B4-BE49-F238E27FC236}">
              <a16:creationId xmlns:a16="http://schemas.microsoft.com/office/drawing/2014/main" id="{3097B574-EFF8-44FB-A679-4D9C28C849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4" name="PoljeZBesedilom 2">
          <a:extLst>
            <a:ext uri="{FF2B5EF4-FFF2-40B4-BE49-F238E27FC236}">
              <a16:creationId xmlns:a16="http://schemas.microsoft.com/office/drawing/2014/main" id="{07E1C5AB-B988-43D3-8FFD-FBF38DA55E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5" name="PoljeZBesedilom 2">
          <a:extLst>
            <a:ext uri="{FF2B5EF4-FFF2-40B4-BE49-F238E27FC236}">
              <a16:creationId xmlns:a16="http://schemas.microsoft.com/office/drawing/2014/main" id="{9AD5A45E-7068-4B9C-8191-9ECA36EA39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6" name="PoljeZBesedilom 2">
          <a:extLst>
            <a:ext uri="{FF2B5EF4-FFF2-40B4-BE49-F238E27FC236}">
              <a16:creationId xmlns:a16="http://schemas.microsoft.com/office/drawing/2014/main" id="{E4E67B33-2328-4470-8273-89A8225D97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 name="PoljeZBesedilom 2">
          <a:extLst>
            <a:ext uri="{FF2B5EF4-FFF2-40B4-BE49-F238E27FC236}">
              <a16:creationId xmlns:a16="http://schemas.microsoft.com/office/drawing/2014/main" id="{A99FFD38-5043-4F1E-AC18-AD38A0A3A5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8" name="PoljeZBesedilom 497">
          <a:extLst>
            <a:ext uri="{FF2B5EF4-FFF2-40B4-BE49-F238E27FC236}">
              <a16:creationId xmlns:a16="http://schemas.microsoft.com/office/drawing/2014/main" id="{01D0997B-736A-4C42-B79D-F080EF0BFE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9" name="PoljeZBesedilom 2">
          <a:extLst>
            <a:ext uri="{FF2B5EF4-FFF2-40B4-BE49-F238E27FC236}">
              <a16:creationId xmlns:a16="http://schemas.microsoft.com/office/drawing/2014/main" id="{BA98850F-D385-4D38-B38E-809B2A1483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0" name="PoljeZBesedilom 2">
          <a:extLst>
            <a:ext uri="{FF2B5EF4-FFF2-40B4-BE49-F238E27FC236}">
              <a16:creationId xmlns:a16="http://schemas.microsoft.com/office/drawing/2014/main" id="{3EC3DB6A-41CA-41CC-A546-1B83432EC0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1" name="PoljeZBesedilom 2">
          <a:extLst>
            <a:ext uri="{FF2B5EF4-FFF2-40B4-BE49-F238E27FC236}">
              <a16:creationId xmlns:a16="http://schemas.microsoft.com/office/drawing/2014/main" id="{86B260F7-1B42-48D4-951F-71C6D687DE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2" name="PoljeZBesedilom 2">
          <a:extLst>
            <a:ext uri="{FF2B5EF4-FFF2-40B4-BE49-F238E27FC236}">
              <a16:creationId xmlns:a16="http://schemas.microsoft.com/office/drawing/2014/main" id="{40AD08D0-C697-4B11-AA4D-108F44AE56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3" name="PoljeZBesedilom 2">
          <a:extLst>
            <a:ext uri="{FF2B5EF4-FFF2-40B4-BE49-F238E27FC236}">
              <a16:creationId xmlns:a16="http://schemas.microsoft.com/office/drawing/2014/main" id="{54939224-2DF3-49E5-9667-1D0C6E0208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4" name="PoljeZBesedilom 503">
          <a:extLst>
            <a:ext uri="{FF2B5EF4-FFF2-40B4-BE49-F238E27FC236}">
              <a16:creationId xmlns:a16="http://schemas.microsoft.com/office/drawing/2014/main" id="{D90AD411-3DD1-4278-A431-17EE8561ED4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5" name="PoljeZBesedilom 2">
          <a:extLst>
            <a:ext uri="{FF2B5EF4-FFF2-40B4-BE49-F238E27FC236}">
              <a16:creationId xmlns:a16="http://schemas.microsoft.com/office/drawing/2014/main" id="{28B85EF5-E92C-4E88-995E-15B8AFC7E7A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6" name="PoljeZBesedilom 2">
          <a:extLst>
            <a:ext uri="{FF2B5EF4-FFF2-40B4-BE49-F238E27FC236}">
              <a16:creationId xmlns:a16="http://schemas.microsoft.com/office/drawing/2014/main" id="{BFFBA9FA-F675-454A-A904-56B431F67E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7" name="PoljeZBesedilom 2">
          <a:extLst>
            <a:ext uri="{FF2B5EF4-FFF2-40B4-BE49-F238E27FC236}">
              <a16:creationId xmlns:a16="http://schemas.microsoft.com/office/drawing/2014/main" id="{706472E4-5BB1-4A6F-9D93-EEF4F104FA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08" name="PoljeZBesedilom 2">
          <a:extLst>
            <a:ext uri="{FF2B5EF4-FFF2-40B4-BE49-F238E27FC236}">
              <a16:creationId xmlns:a16="http://schemas.microsoft.com/office/drawing/2014/main" id="{790A1BA6-72C9-4C0F-90B9-0E57CA3B3E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09" name="PoljeZBesedilom 2">
          <a:extLst>
            <a:ext uri="{FF2B5EF4-FFF2-40B4-BE49-F238E27FC236}">
              <a16:creationId xmlns:a16="http://schemas.microsoft.com/office/drawing/2014/main" id="{4247691E-AF95-429F-8D84-50C35DE6FD9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10" name="PoljeZBesedilom 509">
          <a:extLst>
            <a:ext uri="{FF2B5EF4-FFF2-40B4-BE49-F238E27FC236}">
              <a16:creationId xmlns:a16="http://schemas.microsoft.com/office/drawing/2014/main" id="{382D4F80-3A24-45DD-B905-E5AE7C7CA4E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11" name="PoljeZBesedilom 2">
          <a:extLst>
            <a:ext uri="{FF2B5EF4-FFF2-40B4-BE49-F238E27FC236}">
              <a16:creationId xmlns:a16="http://schemas.microsoft.com/office/drawing/2014/main" id="{3770688C-1B21-4D27-916A-17393A051DE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12" name="PoljeZBesedilom 2">
          <a:extLst>
            <a:ext uri="{FF2B5EF4-FFF2-40B4-BE49-F238E27FC236}">
              <a16:creationId xmlns:a16="http://schemas.microsoft.com/office/drawing/2014/main" id="{3E6EC04A-1CDD-4792-B665-10FEA790680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13" name="PoljeZBesedilom 2">
          <a:extLst>
            <a:ext uri="{FF2B5EF4-FFF2-40B4-BE49-F238E27FC236}">
              <a16:creationId xmlns:a16="http://schemas.microsoft.com/office/drawing/2014/main" id="{5086586A-9124-40D7-A92C-EB55CEE31A9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14" name="PoljeZBesedilom 2">
          <a:extLst>
            <a:ext uri="{FF2B5EF4-FFF2-40B4-BE49-F238E27FC236}">
              <a16:creationId xmlns:a16="http://schemas.microsoft.com/office/drawing/2014/main" id="{B7478FBA-C054-4B1A-A9C9-DEABC312C6E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515" name="PoljeZBesedilom 514">
          <a:extLst>
            <a:ext uri="{FF2B5EF4-FFF2-40B4-BE49-F238E27FC236}">
              <a16:creationId xmlns:a16="http://schemas.microsoft.com/office/drawing/2014/main" id="{41EB2481-2F40-4B90-8EB6-3A8A277EEAA1}"/>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516" name="PoljeZBesedilom 2">
          <a:extLst>
            <a:ext uri="{FF2B5EF4-FFF2-40B4-BE49-F238E27FC236}">
              <a16:creationId xmlns:a16="http://schemas.microsoft.com/office/drawing/2014/main" id="{AC310F63-36DA-4C27-9700-D8B1A6C78A2A}"/>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517" name="PoljeZBesedilom 2">
          <a:extLst>
            <a:ext uri="{FF2B5EF4-FFF2-40B4-BE49-F238E27FC236}">
              <a16:creationId xmlns:a16="http://schemas.microsoft.com/office/drawing/2014/main" id="{757CCD39-95CC-47CD-B196-26A787364A58}"/>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518" name="PoljeZBesedilom 2">
          <a:extLst>
            <a:ext uri="{FF2B5EF4-FFF2-40B4-BE49-F238E27FC236}">
              <a16:creationId xmlns:a16="http://schemas.microsoft.com/office/drawing/2014/main" id="{16F8C122-2255-4945-B104-5F72021D517E}"/>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519" name="PoljeZBesedilom 2">
          <a:extLst>
            <a:ext uri="{FF2B5EF4-FFF2-40B4-BE49-F238E27FC236}">
              <a16:creationId xmlns:a16="http://schemas.microsoft.com/office/drawing/2014/main" id="{69882291-F3C6-48E8-BB8F-660E93709982}"/>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0" name="PoljeZBesedilom 2">
          <a:extLst>
            <a:ext uri="{FF2B5EF4-FFF2-40B4-BE49-F238E27FC236}">
              <a16:creationId xmlns:a16="http://schemas.microsoft.com/office/drawing/2014/main" id="{B1940B1D-54FF-428D-B808-7933937923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1" name="PoljeZBesedilom 520">
          <a:extLst>
            <a:ext uri="{FF2B5EF4-FFF2-40B4-BE49-F238E27FC236}">
              <a16:creationId xmlns:a16="http://schemas.microsoft.com/office/drawing/2014/main" id="{4E845EB8-9252-44D3-8D86-DFC8B7BA6A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2" name="PoljeZBesedilom 2">
          <a:extLst>
            <a:ext uri="{FF2B5EF4-FFF2-40B4-BE49-F238E27FC236}">
              <a16:creationId xmlns:a16="http://schemas.microsoft.com/office/drawing/2014/main" id="{4F882551-3ECA-42B3-9F56-E2AD957993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 name="PoljeZBesedilom 2">
          <a:extLst>
            <a:ext uri="{FF2B5EF4-FFF2-40B4-BE49-F238E27FC236}">
              <a16:creationId xmlns:a16="http://schemas.microsoft.com/office/drawing/2014/main" id="{E918AD04-4F15-4C50-BD08-E6A830DBDB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 name="PoljeZBesedilom 2">
          <a:extLst>
            <a:ext uri="{FF2B5EF4-FFF2-40B4-BE49-F238E27FC236}">
              <a16:creationId xmlns:a16="http://schemas.microsoft.com/office/drawing/2014/main" id="{F19CE68A-8C9A-4F11-A632-53F8CC4226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5" name="PoljeZBesedilom 2">
          <a:extLst>
            <a:ext uri="{FF2B5EF4-FFF2-40B4-BE49-F238E27FC236}">
              <a16:creationId xmlns:a16="http://schemas.microsoft.com/office/drawing/2014/main" id="{EE08EFED-4DCF-47B6-B5BE-9B449992C5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6" name="PoljeZBesedilom 2">
          <a:extLst>
            <a:ext uri="{FF2B5EF4-FFF2-40B4-BE49-F238E27FC236}">
              <a16:creationId xmlns:a16="http://schemas.microsoft.com/office/drawing/2014/main" id="{51294CBB-4CB3-4C24-95B3-316B6A9892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7" name="PoljeZBesedilom 526">
          <a:extLst>
            <a:ext uri="{FF2B5EF4-FFF2-40B4-BE49-F238E27FC236}">
              <a16:creationId xmlns:a16="http://schemas.microsoft.com/office/drawing/2014/main" id="{1A0D5AC0-33B0-4814-8C83-2D6D0C0D55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8" name="PoljeZBesedilom 2">
          <a:extLst>
            <a:ext uri="{FF2B5EF4-FFF2-40B4-BE49-F238E27FC236}">
              <a16:creationId xmlns:a16="http://schemas.microsoft.com/office/drawing/2014/main" id="{B52FD866-A4E5-4D8D-80E5-41CF787501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9" name="PoljeZBesedilom 2">
          <a:extLst>
            <a:ext uri="{FF2B5EF4-FFF2-40B4-BE49-F238E27FC236}">
              <a16:creationId xmlns:a16="http://schemas.microsoft.com/office/drawing/2014/main" id="{5A850E6F-44DC-4F1B-80C9-8CC45A65E9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0" name="PoljeZBesedilom 2">
          <a:extLst>
            <a:ext uri="{FF2B5EF4-FFF2-40B4-BE49-F238E27FC236}">
              <a16:creationId xmlns:a16="http://schemas.microsoft.com/office/drawing/2014/main" id="{B1E0E3AD-DE82-4F39-BD15-8F5F8246CF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 name="PoljeZBesedilom 2">
          <a:extLst>
            <a:ext uri="{FF2B5EF4-FFF2-40B4-BE49-F238E27FC236}">
              <a16:creationId xmlns:a16="http://schemas.microsoft.com/office/drawing/2014/main" id="{151A6C71-FDBF-4A33-AD7B-27A4B97944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 name="PoljeZBesedilom 2">
          <a:extLst>
            <a:ext uri="{FF2B5EF4-FFF2-40B4-BE49-F238E27FC236}">
              <a16:creationId xmlns:a16="http://schemas.microsoft.com/office/drawing/2014/main" id="{CD04F1C2-6AE9-4485-89A5-E07C295EF6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3" name="PoljeZBesedilom 532">
          <a:extLst>
            <a:ext uri="{FF2B5EF4-FFF2-40B4-BE49-F238E27FC236}">
              <a16:creationId xmlns:a16="http://schemas.microsoft.com/office/drawing/2014/main" id="{AF9598A9-8C72-453E-A045-3D5BB65D26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4" name="PoljeZBesedilom 2">
          <a:extLst>
            <a:ext uri="{FF2B5EF4-FFF2-40B4-BE49-F238E27FC236}">
              <a16:creationId xmlns:a16="http://schemas.microsoft.com/office/drawing/2014/main" id="{10A44239-E6BD-4950-84AE-23DC0041DB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5" name="PoljeZBesedilom 2">
          <a:extLst>
            <a:ext uri="{FF2B5EF4-FFF2-40B4-BE49-F238E27FC236}">
              <a16:creationId xmlns:a16="http://schemas.microsoft.com/office/drawing/2014/main" id="{0F3610DE-496C-43BB-93AC-42BE0FB9189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 name="PoljeZBesedilom 2">
          <a:extLst>
            <a:ext uri="{FF2B5EF4-FFF2-40B4-BE49-F238E27FC236}">
              <a16:creationId xmlns:a16="http://schemas.microsoft.com/office/drawing/2014/main" id="{0D81E085-B9C3-45F5-9778-446FE17346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7" name="PoljeZBesedilom 2">
          <a:extLst>
            <a:ext uri="{FF2B5EF4-FFF2-40B4-BE49-F238E27FC236}">
              <a16:creationId xmlns:a16="http://schemas.microsoft.com/office/drawing/2014/main" id="{C13C3521-1C84-476F-8B31-8EE7431BFF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8" name="PoljeZBesedilom 2">
          <a:extLst>
            <a:ext uri="{FF2B5EF4-FFF2-40B4-BE49-F238E27FC236}">
              <a16:creationId xmlns:a16="http://schemas.microsoft.com/office/drawing/2014/main" id="{3CB573B8-96ED-4EAD-BDB4-DF904324F9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9" name="PoljeZBesedilom 538">
          <a:extLst>
            <a:ext uri="{FF2B5EF4-FFF2-40B4-BE49-F238E27FC236}">
              <a16:creationId xmlns:a16="http://schemas.microsoft.com/office/drawing/2014/main" id="{42B6B24E-B299-4330-B237-64D50A7BBB1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0" name="PoljeZBesedilom 2">
          <a:extLst>
            <a:ext uri="{FF2B5EF4-FFF2-40B4-BE49-F238E27FC236}">
              <a16:creationId xmlns:a16="http://schemas.microsoft.com/office/drawing/2014/main" id="{D9B7E82B-3348-49C2-B673-16EB5F44C1D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1" name="PoljeZBesedilom 2">
          <a:extLst>
            <a:ext uri="{FF2B5EF4-FFF2-40B4-BE49-F238E27FC236}">
              <a16:creationId xmlns:a16="http://schemas.microsoft.com/office/drawing/2014/main" id="{373E6B5D-5D5C-4C2D-97DD-E41B156B15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2" name="PoljeZBesedilom 2">
          <a:extLst>
            <a:ext uri="{FF2B5EF4-FFF2-40B4-BE49-F238E27FC236}">
              <a16:creationId xmlns:a16="http://schemas.microsoft.com/office/drawing/2014/main" id="{A12A3540-76EB-47EA-BAAF-C5E170F483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 name="PoljeZBesedilom 2">
          <a:extLst>
            <a:ext uri="{FF2B5EF4-FFF2-40B4-BE49-F238E27FC236}">
              <a16:creationId xmlns:a16="http://schemas.microsoft.com/office/drawing/2014/main" id="{9C343832-D17E-4A90-BCCA-C2877234C20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 name="PoljeZBesedilom 543">
          <a:extLst>
            <a:ext uri="{FF2B5EF4-FFF2-40B4-BE49-F238E27FC236}">
              <a16:creationId xmlns:a16="http://schemas.microsoft.com/office/drawing/2014/main" id="{9336298C-3ACE-49D7-9276-F09C7CB493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 name="PoljeZBesedilom 2">
          <a:extLst>
            <a:ext uri="{FF2B5EF4-FFF2-40B4-BE49-F238E27FC236}">
              <a16:creationId xmlns:a16="http://schemas.microsoft.com/office/drawing/2014/main" id="{CBF20B73-DF8D-466F-B7CA-DA071B70904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6" name="PoljeZBesedilom 2">
          <a:extLst>
            <a:ext uri="{FF2B5EF4-FFF2-40B4-BE49-F238E27FC236}">
              <a16:creationId xmlns:a16="http://schemas.microsoft.com/office/drawing/2014/main" id="{31205FB1-96C7-4F5B-B2BB-3579E6832F8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7" name="PoljeZBesedilom 2">
          <a:extLst>
            <a:ext uri="{FF2B5EF4-FFF2-40B4-BE49-F238E27FC236}">
              <a16:creationId xmlns:a16="http://schemas.microsoft.com/office/drawing/2014/main" id="{B1A43827-52C1-4269-B73F-42933057FE9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8" name="PoljeZBesedilom 2">
          <a:extLst>
            <a:ext uri="{FF2B5EF4-FFF2-40B4-BE49-F238E27FC236}">
              <a16:creationId xmlns:a16="http://schemas.microsoft.com/office/drawing/2014/main" id="{87CEC88F-E712-44DE-8179-6479BB6B875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9" name="PoljeZBesedilom 2">
          <a:extLst>
            <a:ext uri="{FF2B5EF4-FFF2-40B4-BE49-F238E27FC236}">
              <a16:creationId xmlns:a16="http://schemas.microsoft.com/office/drawing/2014/main" id="{26DDA227-C561-4921-A388-B020B9747F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0" name="PoljeZBesedilom 549">
          <a:extLst>
            <a:ext uri="{FF2B5EF4-FFF2-40B4-BE49-F238E27FC236}">
              <a16:creationId xmlns:a16="http://schemas.microsoft.com/office/drawing/2014/main" id="{C4B3609B-3D70-4D4D-9E65-9D04A1C35B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 name="PoljeZBesedilom 2">
          <a:extLst>
            <a:ext uri="{FF2B5EF4-FFF2-40B4-BE49-F238E27FC236}">
              <a16:creationId xmlns:a16="http://schemas.microsoft.com/office/drawing/2014/main" id="{25163A38-4C74-4943-8857-2605968BCD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 name="PoljeZBesedilom 2">
          <a:extLst>
            <a:ext uri="{FF2B5EF4-FFF2-40B4-BE49-F238E27FC236}">
              <a16:creationId xmlns:a16="http://schemas.microsoft.com/office/drawing/2014/main" id="{DCD331B7-609B-4CD7-AC00-83ECBB9E90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3" name="PoljeZBesedilom 2">
          <a:extLst>
            <a:ext uri="{FF2B5EF4-FFF2-40B4-BE49-F238E27FC236}">
              <a16:creationId xmlns:a16="http://schemas.microsoft.com/office/drawing/2014/main" id="{FBA3DD37-E2B2-437A-B9A5-DFE29FD3C6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4" name="PoljeZBesedilom 2">
          <a:extLst>
            <a:ext uri="{FF2B5EF4-FFF2-40B4-BE49-F238E27FC236}">
              <a16:creationId xmlns:a16="http://schemas.microsoft.com/office/drawing/2014/main" id="{83131C26-E445-4807-8800-FDE569A961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5" name="PoljeZBesedilom 2">
          <a:extLst>
            <a:ext uri="{FF2B5EF4-FFF2-40B4-BE49-F238E27FC236}">
              <a16:creationId xmlns:a16="http://schemas.microsoft.com/office/drawing/2014/main" id="{A5444AA6-605A-4403-AC2B-7B1AF7295B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6" name="PoljeZBesedilom 555">
          <a:extLst>
            <a:ext uri="{FF2B5EF4-FFF2-40B4-BE49-F238E27FC236}">
              <a16:creationId xmlns:a16="http://schemas.microsoft.com/office/drawing/2014/main" id="{871FBE43-48BD-4277-AC46-4403A0A129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7" name="PoljeZBesedilom 2">
          <a:extLst>
            <a:ext uri="{FF2B5EF4-FFF2-40B4-BE49-F238E27FC236}">
              <a16:creationId xmlns:a16="http://schemas.microsoft.com/office/drawing/2014/main" id="{8027342B-E469-467A-8578-F5130B9BF1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8" name="PoljeZBesedilom 2">
          <a:extLst>
            <a:ext uri="{FF2B5EF4-FFF2-40B4-BE49-F238E27FC236}">
              <a16:creationId xmlns:a16="http://schemas.microsoft.com/office/drawing/2014/main" id="{48803000-830B-43FD-BFE7-89E890B5A5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 name="PoljeZBesedilom 2">
          <a:extLst>
            <a:ext uri="{FF2B5EF4-FFF2-40B4-BE49-F238E27FC236}">
              <a16:creationId xmlns:a16="http://schemas.microsoft.com/office/drawing/2014/main" id="{6447C7D1-B0FC-45B5-9CFD-6B2B0A9DC3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0" name="PoljeZBesedilom 2">
          <a:extLst>
            <a:ext uri="{FF2B5EF4-FFF2-40B4-BE49-F238E27FC236}">
              <a16:creationId xmlns:a16="http://schemas.microsoft.com/office/drawing/2014/main" id="{778B293C-AE57-405D-BA44-BE17E2B44D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 name="PoljeZBesedilom 2">
          <a:extLst>
            <a:ext uri="{FF2B5EF4-FFF2-40B4-BE49-F238E27FC236}">
              <a16:creationId xmlns:a16="http://schemas.microsoft.com/office/drawing/2014/main" id="{67C5F8C9-CEB2-45A5-B04A-26453C17AF7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2" name="PoljeZBesedilom 561">
          <a:extLst>
            <a:ext uri="{FF2B5EF4-FFF2-40B4-BE49-F238E27FC236}">
              <a16:creationId xmlns:a16="http://schemas.microsoft.com/office/drawing/2014/main" id="{97419861-85B4-43EE-A463-62F8838C2E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3" name="PoljeZBesedilom 2">
          <a:extLst>
            <a:ext uri="{FF2B5EF4-FFF2-40B4-BE49-F238E27FC236}">
              <a16:creationId xmlns:a16="http://schemas.microsoft.com/office/drawing/2014/main" id="{74ACA63B-4587-4128-8AEF-EC5AAF0321A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 name="PoljeZBesedilom 2">
          <a:extLst>
            <a:ext uri="{FF2B5EF4-FFF2-40B4-BE49-F238E27FC236}">
              <a16:creationId xmlns:a16="http://schemas.microsoft.com/office/drawing/2014/main" id="{58F39A3E-C149-4CA9-98F3-5AD28CA174D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5" name="PoljeZBesedilom 2">
          <a:extLst>
            <a:ext uri="{FF2B5EF4-FFF2-40B4-BE49-F238E27FC236}">
              <a16:creationId xmlns:a16="http://schemas.microsoft.com/office/drawing/2014/main" id="{E1D7F360-C7F1-41B6-B08A-7DB13C44FD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6" name="PoljeZBesedilom 2">
          <a:extLst>
            <a:ext uri="{FF2B5EF4-FFF2-40B4-BE49-F238E27FC236}">
              <a16:creationId xmlns:a16="http://schemas.microsoft.com/office/drawing/2014/main" id="{5EFD97C6-5B51-4B17-9EB8-02F4AA0A21B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7" name="PoljeZBesedilom 2">
          <a:extLst>
            <a:ext uri="{FF2B5EF4-FFF2-40B4-BE49-F238E27FC236}">
              <a16:creationId xmlns:a16="http://schemas.microsoft.com/office/drawing/2014/main" id="{C7E86A21-7DB9-422B-88C7-955916D3E26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8" name="PoljeZBesedilom 567">
          <a:extLst>
            <a:ext uri="{FF2B5EF4-FFF2-40B4-BE49-F238E27FC236}">
              <a16:creationId xmlns:a16="http://schemas.microsoft.com/office/drawing/2014/main" id="{2D540796-FF85-4340-8DCF-77BBC69E7BF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9" name="PoljeZBesedilom 2">
          <a:extLst>
            <a:ext uri="{FF2B5EF4-FFF2-40B4-BE49-F238E27FC236}">
              <a16:creationId xmlns:a16="http://schemas.microsoft.com/office/drawing/2014/main" id="{71561204-0054-4160-BAF7-A1EC317DC5F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0" name="PoljeZBesedilom 2">
          <a:extLst>
            <a:ext uri="{FF2B5EF4-FFF2-40B4-BE49-F238E27FC236}">
              <a16:creationId xmlns:a16="http://schemas.microsoft.com/office/drawing/2014/main" id="{9E8819BE-E5AC-4DBB-80D6-1DC4A6D38C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1" name="PoljeZBesedilom 2">
          <a:extLst>
            <a:ext uri="{FF2B5EF4-FFF2-40B4-BE49-F238E27FC236}">
              <a16:creationId xmlns:a16="http://schemas.microsoft.com/office/drawing/2014/main" id="{F0A18C9C-FA61-4C01-B776-5D40F42BC8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 name="PoljeZBesedilom 2">
          <a:extLst>
            <a:ext uri="{FF2B5EF4-FFF2-40B4-BE49-F238E27FC236}">
              <a16:creationId xmlns:a16="http://schemas.microsoft.com/office/drawing/2014/main" id="{18926E18-49D6-488C-9617-B6C503BB37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 name="PoljeZBesedilom 572">
          <a:extLst>
            <a:ext uri="{FF2B5EF4-FFF2-40B4-BE49-F238E27FC236}">
              <a16:creationId xmlns:a16="http://schemas.microsoft.com/office/drawing/2014/main" id="{176BF92A-EE8A-49BE-8B91-205B72A15A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4" name="PoljeZBesedilom 2">
          <a:extLst>
            <a:ext uri="{FF2B5EF4-FFF2-40B4-BE49-F238E27FC236}">
              <a16:creationId xmlns:a16="http://schemas.microsoft.com/office/drawing/2014/main" id="{578939C0-565F-4DC7-9B43-875541202BA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5" name="PoljeZBesedilom 2">
          <a:extLst>
            <a:ext uri="{FF2B5EF4-FFF2-40B4-BE49-F238E27FC236}">
              <a16:creationId xmlns:a16="http://schemas.microsoft.com/office/drawing/2014/main" id="{31D27171-B9D7-44DA-BCDE-9FA281A5224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6" name="PoljeZBesedilom 2">
          <a:extLst>
            <a:ext uri="{FF2B5EF4-FFF2-40B4-BE49-F238E27FC236}">
              <a16:creationId xmlns:a16="http://schemas.microsoft.com/office/drawing/2014/main" id="{81D84086-8976-4692-BE57-3D4C39885D1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7" name="PoljeZBesedilom 2">
          <a:extLst>
            <a:ext uri="{FF2B5EF4-FFF2-40B4-BE49-F238E27FC236}">
              <a16:creationId xmlns:a16="http://schemas.microsoft.com/office/drawing/2014/main" id="{12E2F03C-189E-4779-8C23-A3AB2454CD7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8" name="PoljeZBesedilom 2">
          <a:extLst>
            <a:ext uri="{FF2B5EF4-FFF2-40B4-BE49-F238E27FC236}">
              <a16:creationId xmlns:a16="http://schemas.microsoft.com/office/drawing/2014/main" id="{E5713EC3-49BB-49F7-95FA-BB2A27D2EA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9" name="PoljeZBesedilom 578">
          <a:extLst>
            <a:ext uri="{FF2B5EF4-FFF2-40B4-BE49-F238E27FC236}">
              <a16:creationId xmlns:a16="http://schemas.microsoft.com/office/drawing/2014/main" id="{E2DF9AB4-9DF6-417F-A234-A20CE07A95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0" name="PoljeZBesedilom 2">
          <a:extLst>
            <a:ext uri="{FF2B5EF4-FFF2-40B4-BE49-F238E27FC236}">
              <a16:creationId xmlns:a16="http://schemas.microsoft.com/office/drawing/2014/main" id="{FF2087DC-F520-4FD2-91A9-45D7F38404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1" name="PoljeZBesedilom 2">
          <a:extLst>
            <a:ext uri="{FF2B5EF4-FFF2-40B4-BE49-F238E27FC236}">
              <a16:creationId xmlns:a16="http://schemas.microsoft.com/office/drawing/2014/main" id="{48165C18-0997-4F15-9E39-9F4155CE21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2" name="PoljeZBesedilom 2">
          <a:extLst>
            <a:ext uri="{FF2B5EF4-FFF2-40B4-BE49-F238E27FC236}">
              <a16:creationId xmlns:a16="http://schemas.microsoft.com/office/drawing/2014/main" id="{4A94AC98-CC1A-4657-9A72-F9510F3C9A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3" name="PoljeZBesedilom 2">
          <a:extLst>
            <a:ext uri="{FF2B5EF4-FFF2-40B4-BE49-F238E27FC236}">
              <a16:creationId xmlns:a16="http://schemas.microsoft.com/office/drawing/2014/main" id="{BD87D82E-61A4-4340-8559-8532F9AF39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4" name="PoljeZBesedilom 2">
          <a:extLst>
            <a:ext uri="{FF2B5EF4-FFF2-40B4-BE49-F238E27FC236}">
              <a16:creationId xmlns:a16="http://schemas.microsoft.com/office/drawing/2014/main" id="{F1102DAC-553F-46CD-8DCE-E03D2FD8DC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5" name="PoljeZBesedilom 584">
          <a:extLst>
            <a:ext uri="{FF2B5EF4-FFF2-40B4-BE49-F238E27FC236}">
              <a16:creationId xmlns:a16="http://schemas.microsoft.com/office/drawing/2014/main" id="{5EF9C6FD-B97F-4C9C-9268-7A01F560CC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6" name="PoljeZBesedilom 2">
          <a:extLst>
            <a:ext uri="{FF2B5EF4-FFF2-40B4-BE49-F238E27FC236}">
              <a16:creationId xmlns:a16="http://schemas.microsoft.com/office/drawing/2014/main" id="{55CE9C7B-3179-4D4A-9B38-DA78A8B509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7" name="PoljeZBesedilom 2">
          <a:extLst>
            <a:ext uri="{FF2B5EF4-FFF2-40B4-BE49-F238E27FC236}">
              <a16:creationId xmlns:a16="http://schemas.microsoft.com/office/drawing/2014/main" id="{997B3C73-DFA0-448E-BB21-13EB50D976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8" name="PoljeZBesedilom 2">
          <a:extLst>
            <a:ext uri="{FF2B5EF4-FFF2-40B4-BE49-F238E27FC236}">
              <a16:creationId xmlns:a16="http://schemas.microsoft.com/office/drawing/2014/main" id="{C6E81504-DCA9-445C-AEE4-762B76C123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89" name="PoljeZBesedilom 2">
          <a:extLst>
            <a:ext uri="{FF2B5EF4-FFF2-40B4-BE49-F238E27FC236}">
              <a16:creationId xmlns:a16="http://schemas.microsoft.com/office/drawing/2014/main" id="{23CDC1ED-05EA-4DDC-A06C-2CD91AD278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0" name="PoljeZBesedilom 2">
          <a:extLst>
            <a:ext uri="{FF2B5EF4-FFF2-40B4-BE49-F238E27FC236}">
              <a16:creationId xmlns:a16="http://schemas.microsoft.com/office/drawing/2014/main" id="{D7B9C691-0CAA-4172-8F7F-A6ABE29669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1" name="PoljeZBesedilom 590">
          <a:extLst>
            <a:ext uri="{FF2B5EF4-FFF2-40B4-BE49-F238E27FC236}">
              <a16:creationId xmlns:a16="http://schemas.microsoft.com/office/drawing/2014/main" id="{AE24DEBE-7EBA-4324-AB8B-536FBCAD9D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2" name="PoljeZBesedilom 2">
          <a:extLst>
            <a:ext uri="{FF2B5EF4-FFF2-40B4-BE49-F238E27FC236}">
              <a16:creationId xmlns:a16="http://schemas.microsoft.com/office/drawing/2014/main" id="{8D7B0231-8450-4BE9-BF20-EA1D9671B0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3" name="PoljeZBesedilom 2">
          <a:extLst>
            <a:ext uri="{FF2B5EF4-FFF2-40B4-BE49-F238E27FC236}">
              <a16:creationId xmlns:a16="http://schemas.microsoft.com/office/drawing/2014/main" id="{564AB70E-F078-4E4B-BB7B-08C939C9AB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4" name="PoljeZBesedilom 2">
          <a:extLst>
            <a:ext uri="{FF2B5EF4-FFF2-40B4-BE49-F238E27FC236}">
              <a16:creationId xmlns:a16="http://schemas.microsoft.com/office/drawing/2014/main" id="{92E0C518-2FE8-48E4-9DA7-AA83321137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5" name="PoljeZBesedilom 2">
          <a:extLst>
            <a:ext uri="{FF2B5EF4-FFF2-40B4-BE49-F238E27FC236}">
              <a16:creationId xmlns:a16="http://schemas.microsoft.com/office/drawing/2014/main" id="{2A6C3895-170D-4836-BDDA-FAA449AD62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6" name="PoljeZBesedilom 2">
          <a:extLst>
            <a:ext uri="{FF2B5EF4-FFF2-40B4-BE49-F238E27FC236}">
              <a16:creationId xmlns:a16="http://schemas.microsoft.com/office/drawing/2014/main" id="{ADC1E65E-7C83-4668-A73A-90D3FC4076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7" name="PoljeZBesedilom 596">
          <a:extLst>
            <a:ext uri="{FF2B5EF4-FFF2-40B4-BE49-F238E27FC236}">
              <a16:creationId xmlns:a16="http://schemas.microsoft.com/office/drawing/2014/main" id="{88E3A0DA-3C15-41BF-81FC-6594E4BE86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8" name="PoljeZBesedilom 2">
          <a:extLst>
            <a:ext uri="{FF2B5EF4-FFF2-40B4-BE49-F238E27FC236}">
              <a16:creationId xmlns:a16="http://schemas.microsoft.com/office/drawing/2014/main" id="{E9064422-B4C9-4F41-8ADE-A3ED4CE1A7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99" name="PoljeZBesedilom 2">
          <a:extLst>
            <a:ext uri="{FF2B5EF4-FFF2-40B4-BE49-F238E27FC236}">
              <a16:creationId xmlns:a16="http://schemas.microsoft.com/office/drawing/2014/main" id="{93333D6B-1907-41CE-B7AB-1B71D79358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0" name="PoljeZBesedilom 2">
          <a:extLst>
            <a:ext uri="{FF2B5EF4-FFF2-40B4-BE49-F238E27FC236}">
              <a16:creationId xmlns:a16="http://schemas.microsoft.com/office/drawing/2014/main" id="{143FA36A-774E-41C5-8766-6919A2FCA1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1" name="PoljeZBesedilom 2">
          <a:extLst>
            <a:ext uri="{FF2B5EF4-FFF2-40B4-BE49-F238E27FC236}">
              <a16:creationId xmlns:a16="http://schemas.microsoft.com/office/drawing/2014/main" id="{44002417-0C39-44F8-BBC9-089CFBF973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2" name="PoljeZBesedilom 2">
          <a:extLst>
            <a:ext uri="{FF2B5EF4-FFF2-40B4-BE49-F238E27FC236}">
              <a16:creationId xmlns:a16="http://schemas.microsoft.com/office/drawing/2014/main" id="{BF31D8DE-E028-4099-BD8C-BE66D5C0D1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3" name="PoljeZBesedilom 602">
          <a:extLst>
            <a:ext uri="{FF2B5EF4-FFF2-40B4-BE49-F238E27FC236}">
              <a16:creationId xmlns:a16="http://schemas.microsoft.com/office/drawing/2014/main" id="{E642FD94-7442-4D45-997F-2573B9FE57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4" name="PoljeZBesedilom 2">
          <a:extLst>
            <a:ext uri="{FF2B5EF4-FFF2-40B4-BE49-F238E27FC236}">
              <a16:creationId xmlns:a16="http://schemas.microsoft.com/office/drawing/2014/main" id="{DF6FF82E-1FEF-435A-9B39-81663F4D7E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5" name="PoljeZBesedilom 2">
          <a:extLst>
            <a:ext uri="{FF2B5EF4-FFF2-40B4-BE49-F238E27FC236}">
              <a16:creationId xmlns:a16="http://schemas.microsoft.com/office/drawing/2014/main" id="{BD324D33-8D0F-44DF-9B02-50A1545DDC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6" name="PoljeZBesedilom 2">
          <a:extLst>
            <a:ext uri="{FF2B5EF4-FFF2-40B4-BE49-F238E27FC236}">
              <a16:creationId xmlns:a16="http://schemas.microsoft.com/office/drawing/2014/main" id="{0D637400-E346-4056-95FC-E7BF3F4BB4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7" name="PoljeZBesedilom 2">
          <a:extLst>
            <a:ext uri="{FF2B5EF4-FFF2-40B4-BE49-F238E27FC236}">
              <a16:creationId xmlns:a16="http://schemas.microsoft.com/office/drawing/2014/main" id="{D2D4E406-90E9-41A4-BF74-D191788529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8" name="PoljeZBesedilom 2">
          <a:extLst>
            <a:ext uri="{FF2B5EF4-FFF2-40B4-BE49-F238E27FC236}">
              <a16:creationId xmlns:a16="http://schemas.microsoft.com/office/drawing/2014/main" id="{875CE80F-FC2C-4D81-8D4F-707702F150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09" name="PoljeZBesedilom 608">
          <a:extLst>
            <a:ext uri="{FF2B5EF4-FFF2-40B4-BE49-F238E27FC236}">
              <a16:creationId xmlns:a16="http://schemas.microsoft.com/office/drawing/2014/main" id="{5425BBA4-FEEB-429C-840D-8BCDAC380F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10" name="PoljeZBesedilom 2">
          <a:extLst>
            <a:ext uri="{FF2B5EF4-FFF2-40B4-BE49-F238E27FC236}">
              <a16:creationId xmlns:a16="http://schemas.microsoft.com/office/drawing/2014/main" id="{A2E09902-0D71-4779-A984-2DB6F8F5E6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11" name="PoljeZBesedilom 2">
          <a:extLst>
            <a:ext uri="{FF2B5EF4-FFF2-40B4-BE49-F238E27FC236}">
              <a16:creationId xmlns:a16="http://schemas.microsoft.com/office/drawing/2014/main" id="{4AE98480-3A56-4635-BC5E-43B99173F4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12" name="PoljeZBesedilom 2">
          <a:extLst>
            <a:ext uri="{FF2B5EF4-FFF2-40B4-BE49-F238E27FC236}">
              <a16:creationId xmlns:a16="http://schemas.microsoft.com/office/drawing/2014/main" id="{E9934C1D-177C-4E4F-9C26-24469C655D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13" name="PoljeZBesedilom 2">
          <a:extLst>
            <a:ext uri="{FF2B5EF4-FFF2-40B4-BE49-F238E27FC236}">
              <a16:creationId xmlns:a16="http://schemas.microsoft.com/office/drawing/2014/main" id="{AC869D32-EFAA-4848-B89E-C61E275B81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4" name="PoljeZBesedilom 2">
          <a:extLst>
            <a:ext uri="{FF2B5EF4-FFF2-40B4-BE49-F238E27FC236}">
              <a16:creationId xmlns:a16="http://schemas.microsoft.com/office/drawing/2014/main" id="{DBAE0982-E8E9-4FCF-B5A1-C9AD92CB9E0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5" name="PoljeZBesedilom 614">
          <a:extLst>
            <a:ext uri="{FF2B5EF4-FFF2-40B4-BE49-F238E27FC236}">
              <a16:creationId xmlns:a16="http://schemas.microsoft.com/office/drawing/2014/main" id="{92B42405-7412-4E00-8AB7-C4C003FC45E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6" name="PoljeZBesedilom 2">
          <a:extLst>
            <a:ext uri="{FF2B5EF4-FFF2-40B4-BE49-F238E27FC236}">
              <a16:creationId xmlns:a16="http://schemas.microsoft.com/office/drawing/2014/main" id="{6FE5874A-8177-4CC9-B870-54570EFF891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7" name="PoljeZBesedilom 2">
          <a:extLst>
            <a:ext uri="{FF2B5EF4-FFF2-40B4-BE49-F238E27FC236}">
              <a16:creationId xmlns:a16="http://schemas.microsoft.com/office/drawing/2014/main" id="{6CF65C43-1972-41C0-8916-4B5FFDD1ACD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8" name="PoljeZBesedilom 2">
          <a:extLst>
            <a:ext uri="{FF2B5EF4-FFF2-40B4-BE49-F238E27FC236}">
              <a16:creationId xmlns:a16="http://schemas.microsoft.com/office/drawing/2014/main" id="{6067290F-DAFB-48B9-B296-E2C795DBE7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19" name="PoljeZBesedilom 2">
          <a:extLst>
            <a:ext uri="{FF2B5EF4-FFF2-40B4-BE49-F238E27FC236}">
              <a16:creationId xmlns:a16="http://schemas.microsoft.com/office/drawing/2014/main" id="{F4AF8001-CE69-4969-8135-0AB0D52D5AE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0" name="PoljeZBesedilom 2">
          <a:extLst>
            <a:ext uri="{FF2B5EF4-FFF2-40B4-BE49-F238E27FC236}">
              <a16:creationId xmlns:a16="http://schemas.microsoft.com/office/drawing/2014/main" id="{A8D0F435-E7A4-4D5D-89CF-4B6C6CEC25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1" name="PoljeZBesedilom 620">
          <a:extLst>
            <a:ext uri="{FF2B5EF4-FFF2-40B4-BE49-F238E27FC236}">
              <a16:creationId xmlns:a16="http://schemas.microsoft.com/office/drawing/2014/main" id="{3897062E-D45D-4634-8985-9FCBD07201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2" name="PoljeZBesedilom 2">
          <a:extLst>
            <a:ext uri="{FF2B5EF4-FFF2-40B4-BE49-F238E27FC236}">
              <a16:creationId xmlns:a16="http://schemas.microsoft.com/office/drawing/2014/main" id="{EF5EF7EF-A1A4-46AC-A0FC-6EC9B3DC7F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3" name="PoljeZBesedilom 2">
          <a:extLst>
            <a:ext uri="{FF2B5EF4-FFF2-40B4-BE49-F238E27FC236}">
              <a16:creationId xmlns:a16="http://schemas.microsoft.com/office/drawing/2014/main" id="{6A35744E-D327-4950-9DB2-AAB986D5B3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4" name="PoljeZBesedilom 2">
          <a:extLst>
            <a:ext uri="{FF2B5EF4-FFF2-40B4-BE49-F238E27FC236}">
              <a16:creationId xmlns:a16="http://schemas.microsoft.com/office/drawing/2014/main" id="{9AB2400E-EB8A-4670-BE9E-6D97E37F0C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5" name="PoljeZBesedilom 2">
          <a:extLst>
            <a:ext uri="{FF2B5EF4-FFF2-40B4-BE49-F238E27FC236}">
              <a16:creationId xmlns:a16="http://schemas.microsoft.com/office/drawing/2014/main" id="{F93F18AA-F69A-44FE-8B91-4C07B039B3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6" name="PoljeZBesedilom 2">
          <a:extLst>
            <a:ext uri="{FF2B5EF4-FFF2-40B4-BE49-F238E27FC236}">
              <a16:creationId xmlns:a16="http://schemas.microsoft.com/office/drawing/2014/main" id="{54A5946B-FA6B-4B43-980F-0F44B58E05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7" name="PoljeZBesedilom 626">
          <a:extLst>
            <a:ext uri="{FF2B5EF4-FFF2-40B4-BE49-F238E27FC236}">
              <a16:creationId xmlns:a16="http://schemas.microsoft.com/office/drawing/2014/main" id="{3181BA70-FE0D-44BE-BB72-32E7D7D9F0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8" name="PoljeZBesedilom 2">
          <a:extLst>
            <a:ext uri="{FF2B5EF4-FFF2-40B4-BE49-F238E27FC236}">
              <a16:creationId xmlns:a16="http://schemas.microsoft.com/office/drawing/2014/main" id="{CE0A0E3A-CAFF-408E-B3C5-0B67E9F1EB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29" name="PoljeZBesedilom 2">
          <a:extLst>
            <a:ext uri="{FF2B5EF4-FFF2-40B4-BE49-F238E27FC236}">
              <a16:creationId xmlns:a16="http://schemas.microsoft.com/office/drawing/2014/main" id="{AFB723D3-BF57-469A-8087-2043A8C889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30" name="PoljeZBesedilom 2">
          <a:extLst>
            <a:ext uri="{FF2B5EF4-FFF2-40B4-BE49-F238E27FC236}">
              <a16:creationId xmlns:a16="http://schemas.microsoft.com/office/drawing/2014/main" id="{F00C237A-6EC1-4144-BDC1-E29B58030D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31" name="PoljeZBesedilom 2">
          <a:extLst>
            <a:ext uri="{FF2B5EF4-FFF2-40B4-BE49-F238E27FC236}">
              <a16:creationId xmlns:a16="http://schemas.microsoft.com/office/drawing/2014/main" id="{C5044350-105C-4CC2-B7C7-9FF1790CCC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2" name="PoljeZBesedilom 2">
          <a:extLst>
            <a:ext uri="{FF2B5EF4-FFF2-40B4-BE49-F238E27FC236}">
              <a16:creationId xmlns:a16="http://schemas.microsoft.com/office/drawing/2014/main" id="{77769DB3-11F2-474C-8A1F-881A268AEE6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3" name="PoljeZBesedilom 632">
          <a:extLst>
            <a:ext uri="{FF2B5EF4-FFF2-40B4-BE49-F238E27FC236}">
              <a16:creationId xmlns:a16="http://schemas.microsoft.com/office/drawing/2014/main" id="{4FE3E724-2791-4AF3-B22F-BD5DB9C7961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4" name="PoljeZBesedilom 2">
          <a:extLst>
            <a:ext uri="{FF2B5EF4-FFF2-40B4-BE49-F238E27FC236}">
              <a16:creationId xmlns:a16="http://schemas.microsoft.com/office/drawing/2014/main" id="{C59C9040-5ADD-415C-9792-D81815E0D6F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5" name="PoljeZBesedilom 2">
          <a:extLst>
            <a:ext uri="{FF2B5EF4-FFF2-40B4-BE49-F238E27FC236}">
              <a16:creationId xmlns:a16="http://schemas.microsoft.com/office/drawing/2014/main" id="{DEC623EC-B659-44DA-97E8-9AC28130D93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6" name="PoljeZBesedilom 2">
          <a:extLst>
            <a:ext uri="{FF2B5EF4-FFF2-40B4-BE49-F238E27FC236}">
              <a16:creationId xmlns:a16="http://schemas.microsoft.com/office/drawing/2014/main" id="{674A8950-25A3-4698-ADCF-74D2A89B767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37" name="PoljeZBesedilom 2">
          <a:extLst>
            <a:ext uri="{FF2B5EF4-FFF2-40B4-BE49-F238E27FC236}">
              <a16:creationId xmlns:a16="http://schemas.microsoft.com/office/drawing/2014/main" id="{36276BAC-3B83-491D-AA3C-5A0AACD10F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38" name="PoljeZBesedilom 2">
          <a:extLst>
            <a:ext uri="{FF2B5EF4-FFF2-40B4-BE49-F238E27FC236}">
              <a16:creationId xmlns:a16="http://schemas.microsoft.com/office/drawing/2014/main" id="{E9F8D95D-E1BD-407C-8315-5EE6E48649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39" name="PoljeZBesedilom 638">
          <a:extLst>
            <a:ext uri="{FF2B5EF4-FFF2-40B4-BE49-F238E27FC236}">
              <a16:creationId xmlns:a16="http://schemas.microsoft.com/office/drawing/2014/main" id="{3C31BA93-E2B0-4990-85B9-36FD0CCFC6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40" name="PoljeZBesedilom 2">
          <a:extLst>
            <a:ext uri="{FF2B5EF4-FFF2-40B4-BE49-F238E27FC236}">
              <a16:creationId xmlns:a16="http://schemas.microsoft.com/office/drawing/2014/main" id="{741B34A8-5EC3-4765-B774-5593A2F400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41" name="PoljeZBesedilom 2">
          <a:extLst>
            <a:ext uri="{FF2B5EF4-FFF2-40B4-BE49-F238E27FC236}">
              <a16:creationId xmlns:a16="http://schemas.microsoft.com/office/drawing/2014/main" id="{C9256B86-CBBB-45A0-8708-494FC9A30E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42" name="PoljeZBesedilom 2">
          <a:extLst>
            <a:ext uri="{FF2B5EF4-FFF2-40B4-BE49-F238E27FC236}">
              <a16:creationId xmlns:a16="http://schemas.microsoft.com/office/drawing/2014/main" id="{16A4BFE7-8494-49C8-AFAA-5E5169492B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43" name="PoljeZBesedilom 2">
          <a:extLst>
            <a:ext uri="{FF2B5EF4-FFF2-40B4-BE49-F238E27FC236}">
              <a16:creationId xmlns:a16="http://schemas.microsoft.com/office/drawing/2014/main" id="{05455A2A-A8AC-4AB4-8C0D-2889A1EC00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4" name="PoljeZBesedilom 643">
          <a:extLst>
            <a:ext uri="{FF2B5EF4-FFF2-40B4-BE49-F238E27FC236}">
              <a16:creationId xmlns:a16="http://schemas.microsoft.com/office/drawing/2014/main" id="{B2DC2931-3F5B-4CEA-80CC-4F77E1547F0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5" name="PoljeZBesedilom 2">
          <a:extLst>
            <a:ext uri="{FF2B5EF4-FFF2-40B4-BE49-F238E27FC236}">
              <a16:creationId xmlns:a16="http://schemas.microsoft.com/office/drawing/2014/main" id="{9CFC34F8-B6A3-4B42-A7CB-4976FA64D10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6" name="PoljeZBesedilom 2">
          <a:extLst>
            <a:ext uri="{FF2B5EF4-FFF2-40B4-BE49-F238E27FC236}">
              <a16:creationId xmlns:a16="http://schemas.microsoft.com/office/drawing/2014/main" id="{089EA1B1-7B8C-4B92-B9E6-20AE9DD972F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7" name="PoljeZBesedilom 2">
          <a:extLst>
            <a:ext uri="{FF2B5EF4-FFF2-40B4-BE49-F238E27FC236}">
              <a16:creationId xmlns:a16="http://schemas.microsoft.com/office/drawing/2014/main" id="{6F5EF139-E1D1-496C-8F78-2B406875DCA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48" name="PoljeZBesedilom 2">
          <a:extLst>
            <a:ext uri="{FF2B5EF4-FFF2-40B4-BE49-F238E27FC236}">
              <a16:creationId xmlns:a16="http://schemas.microsoft.com/office/drawing/2014/main" id="{07C7D80A-2A39-4079-98FA-9D218FCAF8B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49" name="PoljeZBesedilom 2">
          <a:extLst>
            <a:ext uri="{FF2B5EF4-FFF2-40B4-BE49-F238E27FC236}">
              <a16:creationId xmlns:a16="http://schemas.microsoft.com/office/drawing/2014/main" id="{EAFA45F2-6325-491A-B4C4-0F00F98228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50" name="PoljeZBesedilom 649">
          <a:extLst>
            <a:ext uri="{FF2B5EF4-FFF2-40B4-BE49-F238E27FC236}">
              <a16:creationId xmlns:a16="http://schemas.microsoft.com/office/drawing/2014/main" id="{B1F76BAA-3702-4A57-AE9F-4341D315F8B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51" name="PoljeZBesedilom 2">
          <a:extLst>
            <a:ext uri="{FF2B5EF4-FFF2-40B4-BE49-F238E27FC236}">
              <a16:creationId xmlns:a16="http://schemas.microsoft.com/office/drawing/2014/main" id="{CBE414A9-1045-44F7-879C-DEFDF67510D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52" name="PoljeZBesedilom 2">
          <a:extLst>
            <a:ext uri="{FF2B5EF4-FFF2-40B4-BE49-F238E27FC236}">
              <a16:creationId xmlns:a16="http://schemas.microsoft.com/office/drawing/2014/main" id="{5C853B7E-FF28-40ED-ACBF-2D97015A5F3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53" name="PoljeZBesedilom 2">
          <a:extLst>
            <a:ext uri="{FF2B5EF4-FFF2-40B4-BE49-F238E27FC236}">
              <a16:creationId xmlns:a16="http://schemas.microsoft.com/office/drawing/2014/main" id="{4A68CA97-45D8-4982-8E9E-A393C45939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654" name="PoljeZBesedilom 2">
          <a:extLst>
            <a:ext uri="{FF2B5EF4-FFF2-40B4-BE49-F238E27FC236}">
              <a16:creationId xmlns:a16="http://schemas.microsoft.com/office/drawing/2014/main" id="{34E2FBA2-E5D4-48D3-9868-007A0DA8B1F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5" name="PoljeZBesedilom 654">
          <a:extLst>
            <a:ext uri="{FF2B5EF4-FFF2-40B4-BE49-F238E27FC236}">
              <a16:creationId xmlns:a16="http://schemas.microsoft.com/office/drawing/2014/main" id="{545CF7B2-5E37-4948-BF0E-D98AB0FDC0E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6" name="PoljeZBesedilom 2">
          <a:extLst>
            <a:ext uri="{FF2B5EF4-FFF2-40B4-BE49-F238E27FC236}">
              <a16:creationId xmlns:a16="http://schemas.microsoft.com/office/drawing/2014/main" id="{5BD19C7E-84F4-41B2-ACD1-DDEAE086EB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7" name="PoljeZBesedilom 2">
          <a:extLst>
            <a:ext uri="{FF2B5EF4-FFF2-40B4-BE49-F238E27FC236}">
              <a16:creationId xmlns:a16="http://schemas.microsoft.com/office/drawing/2014/main" id="{9ED09D2B-BA58-4719-8AD1-C2842A6C7CC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8" name="PoljeZBesedilom 2">
          <a:extLst>
            <a:ext uri="{FF2B5EF4-FFF2-40B4-BE49-F238E27FC236}">
              <a16:creationId xmlns:a16="http://schemas.microsoft.com/office/drawing/2014/main" id="{94C0A283-EA5C-42AA-90F9-1E68D75036F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659" name="PoljeZBesedilom 2">
          <a:extLst>
            <a:ext uri="{FF2B5EF4-FFF2-40B4-BE49-F238E27FC236}">
              <a16:creationId xmlns:a16="http://schemas.microsoft.com/office/drawing/2014/main" id="{D55D3FC0-5DE6-487F-9ACE-B3442926FFF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0" name="PoljeZBesedilom 2">
          <a:extLst>
            <a:ext uri="{FF2B5EF4-FFF2-40B4-BE49-F238E27FC236}">
              <a16:creationId xmlns:a16="http://schemas.microsoft.com/office/drawing/2014/main" id="{FCF2FE0A-BBEF-413B-BACD-BFEFD83BB8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1" name="PoljeZBesedilom 660">
          <a:extLst>
            <a:ext uri="{FF2B5EF4-FFF2-40B4-BE49-F238E27FC236}">
              <a16:creationId xmlns:a16="http://schemas.microsoft.com/office/drawing/2014/main" id="{8E7D9253-47BB-4B6F-89C2-AC198BBD52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2" name="PoljeZBesedilom 2">
          <a:extLst>
            <a:ext uri="{FF2B5EF4-FFF2-40B4-BE49-F238E27FC236}">
              <a16:creationId xmlns:a16="http://schemas.microsoft.com/office/drawing/2014/main" id="{A66E95CC-C9DD-43DB-80A8-4A7D6EAE43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3" name="PoljeZBesedilom 2">
          <a:extLst>
            <a:ext uri="{FF2B5EF4-FFF2-40B4-BE49-F238E27FC236}">
              <a16:creationId xmlns:a16="http://schemas.microsoft.com/office/drawing/2014/main" id="{31699EBD-E6F5-4150-950A-38AA87D933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4" name="PoljeZBesedilom 2">
          <a:extLst>
            <a:ext uri="{FF2B5EF4-FFF2-40B4-BE49-F238E27FC236}">
              <a16:creationId xmlns:a16="http://schemas.microsoft.com/office/drawing/2014/main" id="{13087BBD-EBC6-4F4C-B110-083091379A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5" name="PoljeZBesedilom 2">
          <a:extLst>
            <a:ext uri="{FF2B5EF4-FFF2-40B4-BE49-F238E27FC236}">
              <a16:creationId xmlns:a16="http://schemas.microsoft.com/office/drawing/2014/main" id="{AA244DF6-C668-474E-BCBB-5432B6EFB1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6" name="PoljeZBesedilom 2">
          <a:extLst>
            <a:ext uri="{FF2B5EF4-FFF2-40B4-BE49-F238E27FC236}">
              <a16:creationId xmlns:a16="http://schemas.microsoft.com/office/drawing/2014/main" id="{647C85BA-3D97-4350-8B9F-266715F76ED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7" name="PoljeZBesedilom 666">
          <a:extLst>
            <a:ext uri="{FF2B5EF4-FFF2-40B4-BE49-F238E27FC236}">
              <a16:creationId xmlns:a16="http://schemas.microsoft.com/office/drawing/2014/main" id="{67C269DA-2DEE-48C5-BFF0-3B543EF4EE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8" name="PoljeZBesedilom 2">
          <a:extLst>
            <a:ext uri="{FF2B5EF4-FFF2-40B4-BE49-F238E27FC236}">
              <a16:creationId xmlns:a16="http://schemas.microsoft.com/office/drawing/2014/main" id="{7EEA21F2-92DC-4369-81AC-A50CCDEB57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69" name="PoljeZBesedilom 2">
          <a:extLst>
            <a:ext uri="{FF2B5EF4-FFF2-40B4-BE49-F238E27FC236}">
              <a16:creationId xmlns:a16="http://schemas.microsoft.com/office/drawing/2014/main" id="{32D119E0-FF6C-45F6-8DA6-949BEAE110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0" name="PoljeZBesedilom 2">
          <a:extLst>
            <a:ext uri="{FF2B5EF4-FFF2-40B4-BE49-F238E27FC236}">
              <a16:creationId xmlns:a16="http://schemas.microsoft.com/office/drawing/2014/main" id="{C229AD6E-ECEE-4F29-BB07-299600776E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1" name="PoljeZBesedilom 2">
          <a:extLst>
            <a:ext uri="{FF2B5EF4-FFF2-40B4-BE49-F238E27FC236}">
              <a16:creationId xmlns:a16="http://schemas.microsoft.com/office/drawing/2014/main" id="{A17ED7DF-E4A4-4FB5-A173-F2D8B9F666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2" name="PoljeZBesedilom 2">
          <a:extLst>
            <a:ext uri="{FF2B5EF4-FFF2-40B4-BE49-F238E27FC236}">
              <a16:creationId xmlns:a16="http://schemas.microsoft.com/office/drawing/2014/main" id="{2A915D77-0DEA-449B-8948-9E72C78794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3" name="PoljeZBesedilom 672">
          <a:extLst>
            <a:ext uri="{FF2B5EF4-FFF2-40B4-BE49-F238E27FC236}">
              <a16:creationId xmlns:a16="http://schemas.microsoft.com/office/drawing/2014/main" id="{B6D84133-83DB-42A0-A1D9-85ADC7BFB2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4" name="PoljeZBesedilom 2">
          <a:extLst>
            <a:ext uri="{FF2B5EF4-FFF2-40B4-BE49-F238E27FC236}">
              <a16:creationId xmlns:a16="http://schemas.microsoft.com/office/drawing/2014/main" id="{96A7A03B-4C7D-458D-B0AE-932A9D5043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5" name="PoljeZBesedilom 2">
          <a:extLst>
            <a:ext uri="{FF2B5EF4-FFF2-40B4-BE49-F238E27FC236}">
              <a16:creationId xmlns:a16="http://schemas.microsoft.com/office/drawing/2014/main" id="{2690094D-EC84-40E9-AB4F-FBD2FF79F8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6" name="PoljeZBesedilom 2">
          <a:extLst>
            <a:ext uri="{FF2B5EF4-FFF2-40B4-BE49-F238E27FC236}">
              <a16:creationId xmlns:a16="http://schemas.microsoft.com/office/drawing/2014/main" id="{E8397013-4D06-4CD6-8C6E-5145DA925A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7" name="PoljeZBesedilom 2">
          <a:extLst>
            <a:ext uri="{FF2B5EF4-FFF2-40B4-BE49-F238E27FC236}">
              <a16:creationId xmlns:a16="http://schemas.microsoft.com/office/drawing/2014/main" id="{CFFC3255-25F5-4195-B088-1DDB89973A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8" name="PoljeZBesedilom 2">
          <a:extLst>
            <a:ext uri="{FF2B5EF4-FFF2-40B4-BE49-F238E27FC236}">
              <a16:creationId xmlns:a16="http://schemas.microsoft.com/office/drawing/2014/main" id="{65884B36-E68D-419D-B6BF-5A94F8D95DA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79" name="PoljeZBesedilom 678">
          <a:extLst>
            <a:ext uri="{FF2B5EF4-FFF2-40B4-BE49-F238E27FC236}">
              <a16:creationId xmlns:a16="http://schemas.microsoft.com/office/drawing/2014/main" id="{7C430226-39CA-49A1-BD3F-C4FD2CA3E9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80" name="PoljeZBesedilom 2">
          <a:extLst>
            <a:ext uri="{FF2B5EF4-FFF2-40B4-BE49-F238E27FC236}">
              <a16:creationId xmlns:a16="http://schemas.microsoft.com/office/drawing/2014/main" id="{C9767A17-D934-474C-BD24-569CCB0B66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81" name="PoljeZBesedilom 2">
          <a:extLst>
            <a:ext uri="{FF2B5EF4-FFF2-40B4-BE49-F238E27FC236}">
              <a16:creationId xmlns:a16="http://schemas.microsoft.com/office/drawing/2014/main" id="{6A82B1B9-CA07-4BF7-A292-FC219FAB2D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82" name="PoljeZBesedilom 2">
          <a:extLst>
            <a:ext uri="{FF2B5EF4-FFF2-40B4-BE49-F238E27FC236}">
              <a16:creationId xmlns:a16="http://schemas.microsoft.com/office/drawing/2014/main" id="{32BEF24C-AA70-4705-9770-9F4AE1A109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683" name="PoljeZBesedilom 2">
          <a:extLst>
            <a:ext uri="{FF2B5EF4-FFF2-40B4-BE49-F238E27FC236}">
              <a16:creationId xmlns:a16="http://schemas.microsoft.com/office/drawing/2014/main" id="{3798651F-31B3-4388-8470-1AB5E089F4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4" name="PoljeZBesedilom 2">
          <a:extLst>
            <a:ext uri="{FF2B5EF4-FFF2-40B4-BE49-F238E27FC236}">
              <a16:creationId xmlns:a16="http://schemas.microsoft.com/office/drawing/2014/main" id="{33AF99DB-E172-4D9A-AEAF-0FB420E572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5" name="PoljeZBesedilom 684">
          <a:extLst>
            <a:ext uri="{FF2B5EF4-FFF2-40B4-BE49-F238E27FC236}">
              <a16:creationId xmlns:a16="http://schemas.microsoft.com/office/drawing/2014/main" id="{229592E5-0575-4AEE-B178-D743BCB1EB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6" name="PoljeZBesedilom 2">
          <a:extLst>
            <a:ext uri="{FF2B5EF4-FFF2-40B4-BE49-F238E27FC236}">
              <a16:creationId xmlns:a16="http://schemas.microsoft.com/office/drawing/2014/main" id="{7EF22C9B-1008-4B54-B8F5-779601D52B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7" name="PoljeZBesedilom 2">
          <a:extLst>
            <a:ext uri="{FF2B5EF4-FFF2-40B4-BE49-F238E27FC236}">
              <a16:creationId xmlns:a16="http://schemas.microsoft.com/office/drawing/2014/main" id="{C28722B8-BAFB-496D-8514-1DA253527A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8" name="PoljeZBesedilom 2">
          <a:extLst>
            <a:ext uri="{FF2B5EF4-FFF2-40B4-BE49-F238E27FC236}">
              <a16:creationId xmlns:a16="http://schemas.microsoft.com/office/drawing/2014/main" id="{AC26F7FE-2E76-4EF9-955E-7F7D71E691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89" name="PoljeZBesedilom 2">
          <a:extLst>
            <a:ext uri="{FF2B5EF4-FFF2-40B4-BE49-F238E27FC236}">
              <a16:creationId xmlns:a16="http://schemas.microsoft.com/office/drawing/2014/main" id="{5E2559F8-A7E7-4D2E-BA64-7FEB78617B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0" name="PoljeZBesedilom 2">
          <a:extLst>
            <a:ext uri="{FF2B5EF4-FFF2-40B4-BE49-F238E27FC236}">
              <a16:creationId xmlns:a16="http://schemas.microsoft.com/office/drawing/2014/main" id="{E273FA3E-82A5-4759-8353-E6A0A36C57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1" name="PoljeZBesedilom 690">
          <a:extLst>
            <a:ext uri="{FF2B5EF4-FFF2-40B4-BE49-F238E27FC236}">
              <a16:creationId xmlns:a16="http://schemas.microsoft.com/office/drawing/2014/main" id="{2253E169-2434-406A-96DE-AEE6931BE8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2" name="PoljeZBesedilom 2">
          <a:extLst>
            <a:ext uri="{FF2B5EF4-FFF2-40B4-BE49-F238E27FC236}">
              <a16:creationId xmlns:a16="http://schemas.microsoft.com/office/drawing/2014/main" id="{326261F2-1EF0-44A1-A8B4-4231D35F5E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3" name="PoljeZBesedilom 2">
          <a:extLst>
            <a:ext uri="{FF2B5EF4-FFF2-40B4-BE49-F238E27FC236}">
              <a16:creationId xmlns:a16="http://schemas.microsoft.com/office/drawing/2014/main" id="{CD57DCE3-C5FA-44D3-9F3E-6C0D5BE516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4" name="PoljeZBesedilom 2">
          <a:extLst>
            <a:ext uri="{FF2B5EF4-FFF2-40B4-BE49-F238E27FC236}">
              <a16:creationId xmlns:a16="http://schemas.microsoft.com/office/drawing/2014/main" id="{ACF6402C-8A14-4B8B-B86E-C1007F7EFF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695" name="PoljeZBesedilom 2">
          <a:extLst>
            <a:ext uri="{FF2B5EF4-FFF2-40B4-BE49-F238E27FC236}">
              <a16:creationId xmlns:a16="http://schemas.microsoft.com/office/drawing/2014/main" id="{B3CBCD25-7DA3-44AD-BC63-B2AB4E0D50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96" name="PoljeZBesedilom 2">
          <a:extLst>
            <a:ext uri="{FF2B5EF4-FFF2-40B4-BE49-F238E27FC236}">
              <a16:creationId xmlns:a16="http://schemas.microsoft.com/office/drawing/2014/main" id="{CBEFD64C-B887-4CB6-8CD4-631D710218B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97" name="PoljeZBesedilom 696">
          <a:extLst>
            <a:ext uri="{FF2B5EF4-FFF2-40B4-BE49-F238E27FC236}">
              <a16:creationId xmlns:a16="http://schemas.microsoft.com/office/drawing/2014/main" id="{D5C86369-3ECA-4E84-8DF8-190BE92359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98" name="PoljeZBesedilom 2">
          <a:extLst>
            <a:ext uri="{FF2B5EF4-FFF2-40B4-BE49-F238E27FC236}">
              <a16:creationId xmlns:a16="http://schemas.microsoft.com/office/drawing/2014/main" id="{889DFFDC-B215-442C-8320-9B1FE1A62B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699" name="PoljeZBesedilom 2">
          <a:extLst>
            <a:ext uri="{FF2B5EF4-FFF2-40B4-BE49-F238E27FC236}">
              <a16:creationId xmlns:a16="http://schemas.microsoft.com/office/drawing/2014/main" id="{6EA2DAB9-8310-4FD4-A52C-E33063F6BF1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00" name="PoljeZBesedilom 2">
          <a:extLst>
            <a:ext uri="{FF2B5EF4-FFF2-40B4-BE49-F238E27FC236}">
              <a16:creationId xmlns:a16="http://schemas.microsoft.com/office/drawing/2014/main" id="{AE783BF0-ED05-4878-A543-B8F5D565FF3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01" name="PoljeZBesedilom 2">
          <a:extLst>
            <a:ext uri="{FF2B5EF4-FFF2-40B4-BE49-F238E27FC236}">
              <a16:creationId xmlns:a16="http://schemas.microsoft.com/office/drawing/2014/main" id="{48BCD13A-1B66-45AE-AF95-6533CAB241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2" name="PoljeZBesedilom 2">
          <a:extLst>
            <a:ext uri="{FF2B5EF4-FFF2-40B4-BE49-F238E27FC236}">
              <a16:creationId xmlns:a16="http://schemas.microsoft.com/office/drawing/2014/main" id="{025FC7D8-AB8E-4FC3-8B95-41377B76066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3" name="PoljeZBesedilom 702">
          <a:extLst>
            <a:ext uri="{FF2B5EF4-FFF2-40B4-BE49-F238E27FC236}">
              <a16:creationId xmlns:a16="http://schemas.microsoft.com/office/drawing/2014/main" id="{91FBE16A-0398-4681-92F9-3B573CEC7D3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4" name="PoljeZBesedilom 2">
          <a:extLst>
            <a:ext uri="{FF2B5EF4-FFF2-40B4-BE49-F238E27FC236}">
              <a16:creationId xmlns:a16="http://schemas.microsoft.com/office/drawing/2014/main" id="{01F0E722-3B07-4F14-9C70-6BB8AE9BC48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5" name="PoljeZBesedilom 2">
          <a:extLst>
            <a:ext uri="{FF2B5EF4-FFF2-40B4-BE49-F238E27FC236}">
              <a16:creationId xmlns:a16="http://schemas.microsoft.com/office/drawing/2014/main" id="{3C8E9427-A288-49DC-8549-39CF29DECEE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6" name="PoljeZBesedilom 2">
          <a:extLst>
            <a:ext uri="{FF2B5EF4-FFF2-40B4-BE49-F238E27FC236}">
              <a16:creationId xmlns:a16="http://schemas.microsoft.com/office/drawing/2014/main" id="{5E7C7CAA-C03B-4489-89F9-E8A020CB02B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07" name="PoljeZBesedilom 2">
          <a:extLst>
            <a:ext uri="{FF2B5EF4-FFF2-40B4-BE49-F238E27FC236}">
              <a16:creationId xmlns:a16="http://schemas.microsoft.com/office/drawing/2014/main" id="{B79C78BE-5C5C-4374-8607-7F087246F96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08" name="PoljeZBesedilom 707">
          <a:extLst>
            <a:ext uri="{FF2B5EF4-FFF2-40B4-BE49-F238E27FC236}">
              <a16:creationId xmlns:a16="http://schemas.microsoft.com/office/drawing/2014/main" id="{8F954552-956A-4948-B262-CFF04E65A4E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09" name="PoljeZBesedilom 2">
          <a:extLst>
            <a:ext uri="{FF2B5EF4-FFF2-40B4-BE49-F238E27FC236}">
              <a16:creationId xmlns:a16="http://schemas.microsoft.com/office/drawing/2014/main" id="{527007FA-028A-447D-9DA8-71101A7DF23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10" name="PoljeZBesedilom 2">
          <a:extLst>
            <a:ext uri="{FF2B5EF4-FFF2-40B4-BE49-F238E27FC236}">
              <a16:creationId xmlns:a16="http://schemas.microsoft.com/office/drawing/2014/main" id="{99A88604-247A-481C-9552-3BF13B2B924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11" name="PoljeZBesedilom 2">
          <a:extLst>
            <a:ext uri="{FF2B5EF4-FFF2-40B4-BE49-F238E27FC236}">
              <a16:creationId xmlns:a16="http://schemas.microsoft.com/office/drawing/2014/main" id="{707CC9FB-FDDF-44D4-B6E8-9352FC7F45B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12" name="PoljeZBesedilom 2">
          <a:extLst>
            <a:ext uri="{FF2B5EF4-FFF2-40B4-BE49-F238E27FC236}">
              <a16:creationId xmlns:a16="http://schemas.microsoft.com/office/drawing/2014/main" id="{82C15C1B-1D93-4C1E-92D7-47FF8771DA1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3" name="PoljeZBesedilom 2">
          <a:extLst>
            <a:ext uri="{FF2B5EF4-FFF2-40B4-BE49-F238E27FC236}">
              <a16:creationId xmlns:a16="http://schemas.microsoft.com/office/drawing/2014/main" id="{FCFC6E91-37CD-4171-9C6A-BB693A321E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4" name="PoljeZBesedilom 713">
          <a:extLst>
            <a:ext uri="{FF2B5EF4-FFF2-40B4-BE49-F238E27FC236}">
              <a16:creationId xmlns:a16="http://schemas.microsoft.com/office/drawing/2014/main" id="{FBED01DC-7E21-4FE2-B8CF-F51A353E8A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5" name="PoljeZBesedilom 2">
          <a:extLst>
            <a:ext uri="{FF2B5EF4-FFF2-40B4-BE49-F238E27FC236}">
              <a16:creationId xmlns:a16="http://schemas.microsoft.com/office/drawing/2014/main" id="{882B09B8-28EB-46B9-8EF5-7A7B09BDB0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6" name="PoljeZBesedilom 2">
          <a:extLst>
            <a:ext uri="{FF2B5EF4-FFF2-40B4-BE49-F238E27FC236}">
              <a16:creationId xmlns:a16="http://schemas.microsoft.com/office/drawing/2014/main" id="{6F961189-686A-4CF3-AE25-B52F10823C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7" name="PoljeZBesedilom 2">
          <a:extLst>
            <a:ext uri="{FF2B5EF4-FFF2-40B4-BE49-F238E27FC236}">
              <a16:creationId xmlns:a16="http://schemas.microsoft.com/office/drawing/2014/main" id="{A4C33E84-FBC2-4573-9C74-61B9898115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8" name="PoljeZBesedilom 2">
          <a:extLst>
            <a:ext uri="{FF2B5EF4-FFF2-40B4-BE49-F238E27FC236}">
              <a16:creationId xmlns:a16="http://schemas.microsoft.com/office/drawing/2014/main" id="{8006F31E-2215-4452-9BEC-A9FBBAAF61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19" name="PoljeZBesedilom 2">
          <a:extLst>
            <a:ext uri="{FF2B5EF4-FFF2-40B4-BE49-F238E27FC236}">
              <a16:creationId xmlns:a16="http://schemas.microsoft.com/office/drawing/2014/main" id="{AF1ABB67-40D6-454B-AD8F-DBBDD63B5A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0" name="PoljeZBesedilom 719">
          <a:extLst>
            <a:ext uri="{FF2B5EF4-FFF2-40B4-BE49-F238E27FC236}">
              <a16:creationId xmlns:a16="http://schemas.microsoft.com/office/drawing/2014/main" id="{BD26F6E1-7E7E-4DC6-BFD3-E19CD39BFB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1" name="PoljeZBesedilom 2">
          <a:extLst>
            <a:ext uri="{FF2B5EF4-FFF2-40B4-BE49-F238E27FC236}">
              <a16:creationId xmlns:a16="http://schemas.microsoft.com/office/drawing/2014/main" id="{D35A955D-164F-47F2-BEBC-5E982B845F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2" name="PoljeZBesedilom 2">
          <a:extLst>
            <a:ext uri="{FF2B5EF4-FFF2-40B4-BE49-F238E27FC236}">
              <a16:creationId xmlns:a16="http://schemas.microsoft.com/office/drawing/2014/main" id="{0EA309F2-5938-4346-95F4-232EE96EDD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3" name="PoljeZBesedilom 2">
          <a:extLst>
            <a:ext uri="{FF2B5EF4-FFF2-40B4-BE49-F238E27FC236}">
              <a16:creationId xmlns:a16="http://schemas.microsoft.com/office/drawing/2014/main" id="{D40E9DB2-3812-4213-AF52-DC0F9AD3CB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4" name="PoljeZBesedilom 2">
          <a:extLst>
            <a:ext uri="{FF2B5EF4-FFF2-40B4-BE49-F238E27FC236}">
              <a16:creationId xmlns:a16="http://schemas.microsoft.com/office/drawing/2014/main" id="{2B583B8D-3934-4622-9866-3E59E1A6CF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5" name="PoljeZBesedilom 2">
          <a:extLst>
            <a:ext uri="{FF2B5EF4-FFF2-40B4-BE49-F238E27FC236}">
              <a16:creationId xmlns:a16="http://schemas.microsoft.com/office/drawing/2014/main" id="{07B04C22-8F87-46EB-8061-F404921CED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6" name="PoljeZBesedilom 725">
          <a:extLst>
            <a:ext uri="{FF2B5EF4-FFF2-40B4-BE49-F238E27FC236}">
              <a16:creationId xmlns:a16="http://schemas.microsoft.com/office/drawing/2014/main" id="{45DFD85F-0E43-4767-8A52-E4B373EEC4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7" name="PoljeZBesedilom 2">
          <a:extLst>
            <a:ext uri="{FF2B5EF4-FFF2-40B4-BE49-F238E27FC236}">
              <a16:creationId xmlns:a16="http://schemas.microsoft.com/office/drawing/2014/main" id="{7182CB55-C2F4-4080-AB96-77A0DCF149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8" name="PoljeZBesedilom 2">
          <a:extLst>
            <a:ext uri="{FF2B5EF4-FFF2-40B4-BE49-F238E27FC236}">
              <a16:creationId xmlns:a16="http://schemas.microsoft.com/office/drawing/2014/main" id="{0835AE28-B0F6-44F7-96F2-D726D09F38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29" name="PoljeZBesedilom 2">
          <a:extLst>
            <a:ext uri="{FF2B5EF4-FFF2-40B4-BE49-F238E27FC236}">
              <a16:creationId xmlns:a16="http://schemas.microsoft.com/office/drawing/2014/main" id="{2A60ADBC-DE1D-4F4E-A46C-D06A41DCE9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0" name="PoljeZBesedilom 2">
          <a:extLst>
            <a:ext uri="{FF2B5EF4-FFF2-40B4-BE49-F238E27FC236}">
              <a16:creationId xmlns:a16="http://schemas.microsoft.com/office/drawing/2014/main" id="{30065825-43A5-4E8F-BCB6-A4112793E9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1" name="PoljeZBesedilom 2">
          <a:extLst>
            <a:ext uri="{FF2B5EF4-FFF2-40B4-BE49-F238E27FC236}">
              <a16:creationId xmlns:a16="http://schemas.microsoft.com/office/drawing/2014/main" id="{549618A6-6D20-4F85-9ACB-CB49D4778D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2" name="PoljeZBesedilom 731">
          <a:extLst>
            <a:ext uri="{FF2B5EF4-FFF2-40B4-BE49-F238E27FC236}">
              <a16:creationId xmlns:a16="http://schemas.microsoft.com/office/drawing/2014/main" id="{EB3010C1-A303-45C2-878B-2BCB89494C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3" name="PoljeZBesedilom 2">
          <a:extLst>
            <a:ext uri="{FF2B5EF4-FFF2-40B4-BE49-F238E27FC236}">
              <a16:creationId xmlns:a16="http://schemas.microsoft.com/office/drawing/2014/main" id="{6D171C5D-96D7-46D4-AE8D-948051F8BE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4" name="PoljeZBesedilom 2">
          <a:extLst>
            <a:ext uri="{FF2B5EF4-FFF2-40B4-BE49-F238E27FC236}">
              <a16:creationId xmlns:a16="http://schemas.microsoft.com/office/drawing/2014/main" id="{D7C4792B-D905-4E62-BC80-F8B248465A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5" name="PoljeZBesedilom 2">
          <a:extLst>
            <a:ext uri="{FF2B5EF4-FFF2-40B4-BE49-F238E27FC236}">
              <a16:creationId xmlns:a16="http://schemas.microsoft.com/office/drawing/2014/main" id="{84C64A4D-65DE-407A-B384-D1E358F6CB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36" name="PoljeZBesedilom 2">
          <a:extLst>
            <a:ext uri="{FF2B5EF4-FFF2-40B4-BE49-F238E27FC236}">
              <a16:creationId xmlns:a16="http://schemas.microsoft.com/office/drawing/2014/main" id="{246E759D-6539-4134-9808-7790137F46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37" name="PoljeZBesedilom 2">
          <a:extLst>
            <a:ext uri="{FF2B5EF4-FFF2-40B4-BE49-F238E27FC236}">
              <a16:creationId xmlns:a16="http://schemas.microsoft.com/office/drawing/2014/main" id="{F2B565C8-7ADB-418D-B082-80917B811A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38" name="PoljeZBesedilom 737">
          <a:extLst>
            <a:ext uri="{FF2B5EF4-FFF2-40B4-BE49-F238E27FC236}">
              <a16:creationId xmlns:a16="http://schemas.microsoft.com/office/drawing/2014/main" id="{7DBDD9D4-5EAF-466B-A8DD-DA27E47AB2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39" name="PoljeZBesedilom 2">
          <a:extLst>
            <a:ext uri="{FF2B5EF4-FFF2-40B4-BE49-F238E27FC236}">
              <a16:creationId xmlns:a16="http://schemas.microsoft.com/office/drawing/2014/main" id="{4A20225F-50A2-4FAB-91CD-56277F7DDA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0" name="PoljeZBesedilom 2">
          <a:extLst>
            <a:ext uri="{FF2B5EF4-FFF2-40B4-BE49-F238E27FC236}">
              <a16:creationId xmlns:a16="http://schemas.microsoft.com/office/drawing/2014/main" id="{86E047F1-3B5E-4419-B8BC-CCFAAA3F1D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1" name="PoljeZBesedilom 2">
          <a:extLst>
            <a:ext uri="{FF2B5EF4-FFF2-40B4-BE49-F238E27FC236}">
              <a16:creationId xmlns:a16="http://schemas.microsoft.com/office/drawing/2014/main" id="{D3A01558-7A33-48FB-942D-B7CDE394F2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2" name="PoljeZBesedilom 2">
          <a:extLst>
            <a:ext uri="{FF2B5EF4-FFF2-40B4-BE49-F238E27FC236}">
              <a16:creationId xmlns:a16="http://schemas.microsoft.com/office/drawing/2014/main" id="{76DDDE7F-A7A8-4976-AB34-3B1B5EDD57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3" name="PoljeZBesedilom 2">
          <a:extLst>
            <a:ext uri="{FF2B5EF4-FFF2-40B4-BE49-F238E27FC236}">
              <a16:creationId xmlns:a16="http://schemas.microsoft.com/office/drawing/2014/main" id="{DB00AB0B-FB6F-4A1B-9CE8-69BC75CEEE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4" name="PoljeZBesedilom 743">
          <a:extLst>
            <a:ext uri="{FF2B5EF4-FFF2-40B4-BE49-F238E27FC236}">
              <a16:creationId xmlns:a16="http://schemas.microsoft.com/office/drawing/2014/main" id="{B294196C-69AA-4D30-B2F2-64FA5AFD86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5" name="PoljeZBesedilom 2">
          <a:extLst>
            <a:ext uri="{FF2B5EF4-FFF2-40B4-BE49-F238E27FC236}">
              <a16:creationId xmlns:a16="http://schemas.microsoft.com/office/drawing/2014/main" id="{69F389D4-944C-436A-86A1-9E54E1EB55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6" name="PoljeZBesedilom 2">
          <a:extLst>
            <a:ext uri="{FF2B5EF4-FFF2-40B4-BE49-F238E27FC236}">
              <a16:creationId xmlns:a16="http://schemas.microsoft.com/office/drawing/2014/main" id="{173DD42C-8971-452D-86B0-1AA3DD8DA9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7" name="PoljeZBesedilom 2">
          <a:extLst>
            <a:ext uri="{FF2B5EF4-FFF2-40B4-BE49-F238E27FC236}">
              <a16:creationId xmlns:a16="http://schemas.microsoft.com/office/drawing/2014/main" id="{C09088E9-0A52-4697-B9FE-5E58226220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748" name="PoljeZBesedilom 2">
          <a:extLst>
            <a:ext uri="{FF2B5EF4-FFF2-40B4-BE49-F238E27FC236}">
              <a16:creationId xmlns:a16="http://schemas.microsoft.com/office/drawing/2014/main" id="{D6A8AE96-6D09-4498-B64D-81E52FAD60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49" name="PoljeZBesedilom 2">
          <a:extLst>
            <a:ext uri="{FF2B5EF4-FFF2-40B4-BE49-F238E27FC236}">
              <a16:creationId xmlns:a16="http://schemas.microsoft.com/office/drawing/2014/main" id="{86EBFA14-B233-4604-9D89-9ABB3391C3C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50" name="PoljeZBesedilom 749">
          <a:extLst>
            <a:ext uri="{FF2B5EF4-FFF2-40B4-BE49-F238E27FC236}">
              <a16:creationId xmlns:a16="http://schemas.microsoft.com/office/drawing/2014/main" id="{80D2155C-1848-47D0-813D-43A8117FAFA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51" name="PoljeZBesedilom 2">
          <a:extLst>
            <a:ext uri="{FF2B5EF4-FFF2-40B4-BE49-F238E27FC236}">
              <a16:creationId xmlns:a16="http://schemas.microsoft.com/office/drawing/2014/main" id="{74875A82-94D6-4C30-81DE-A7A04476AF2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52" name="PoljeZBesedilom 2">
          <a:extLst>
            <a:ext uri="{FF2B5EF4-FFF2-40B4-BE49-F238E27FC236}">
              <a16:creationId xmlns:a16="http://schemas.microsoft.com/office/drawing/2014/main" id="{6108F607-0244-41A6-A4DD-00C5FF3C8B1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53" name="PoljeZBesedilom 2">
          <a:extLst>
            <a:ext uri="{FF2B5EF4-FFF2-40B4-BE49-F238E27FC236}">
              <a16:creationId xmlns:a16="http://schemas.microsoft.com/office/drawing/2014/main" id="{C768AC3D-B59C-4BE7-A1DF-09DF010B1B2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754" name="PoljeZBesedilom 2">
          <a:extLst>
            <a:ext uri="{FF2B5EF4-FFF2-40B4-BE49-F238E27FC236}">
              <a16:creationId xmlns:a16="http://schemas.microsoft.com/office/drawing/2014/main" id="{5DC450AF-BAFF-4BED-B9D1-1D6CB0CD163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55" name="PoljeZBesedilom 2">
          <a:extLst>
            <a:ext uri="{FF2B5EF4-FFF2-40B4-BE49-F238E27FC236}">
              <a16:creationId xmlns:a16="http://schemas.microsoft.com/office/drawing/2014/main" id="{F9628E8C-9E43-4AF4-AA9F-4BE9754F838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56" name="PoljeZBesedilom 755">
          <a:extLst>
            <a:ext uri="{FF2B5EF4-FFF2-40B4-BE49-F238E27FC236}">
              <a16:creationId xmlns:a16="http://schemas.microsoft.com/office/drawing/2014/main" id="{67836353-9C8E-41AB-B5EB-B69310A4A4C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57" name="PoljeZBesedilom 2">
          <a:extLst>
            <a:ext uri="{FF2B5EF4-FFF2-40B4-BE49-F238E27FC236}">
              <a16:creationId xmlns:a16="http://schemas.microsoft.com/office/drawing/2014/main" id="{BA321280-0676-49DB-AAB4-2229C56DB89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58" name="PoljeZBesedilom 2">
          <a:extLst>
            <a:ext uri="{FF2B5EF4-FFF2-40B4-BE49-F238E27FC236}">
              <a16:creationId xmlns:a16="http://schemas.microsoft.com/office/drawing/2014/main" id="{18A33382-CA3B-4BFE-8AEA-73EC453669A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59" name="PoljeZBesedilom 2">
          <a:extLst>
            <a:ext uri="{FF2B5EF4-FFF2-40B4-BE49-F238E27FC236}">
              <a16:creationId xmlns:a16="http://schemas.microsoft.com/office/drawing/2014/main" id="{909D6944-E66F-4244-979E-AF2BA4BB8DC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760" name="PoljeZBesedilom 2">
          <a:extLst>
            <a:ext uri="{FF2B5EF4-FFF2-40B4-BE49-F238E27FC236}">
              <a16:creationId xmlns:a16="http://schemas.microsoft.com/office/drawing/2014/main" id="{A4E10395-E6D2-45A3-AEFA-74542AD597B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61" name="PoljeZBesedilom 760">
          <a:extLst>
            <a:ext uri="{FF2B5EF4-FFF2-40B4-BE49-F238E27FC236}">
              <a16:creationId xmlns:a16="http://schemas.microsoft.com/office/drawing/2014/main" id="{34AA1115-6BD2-46B2-A9B0-A6DC1D1A880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62" name="PoljeZBesedilom 2">
          <a:extLst>
            <a:ext uri="{FF2B5EF4-FFF2-40B4-BE49-F238E27FC236}">
              <a16:creationId xmlns:a16="http://schemas.microsoft.com/office/drawing/2014/main" id="{A2F4018A-FD9C-4463-8EF0-16DC836D26F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63" name="PoljeZBesedilom 2">
          <a:extLst>
            <a:ext uri="{FF2B5EF4-FFF2-40B4-BE49-F238E27FC236}">
              <a16:creationId xmlns:a16="http://schemas.microsoft.com/office/drawing/2014/main" id="{2DA3CE17-A4FE-48FF-A69C-9D78F91A1F9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64" name="PoljeZBesedilom 2">
          <a:extLst>
            <a:ext uri="{FF2B5EF4-FFF2-40B4-BE49-F238E27FC236}">
              <a16:creationId xmlns:a16="http://schemas.microsoft.com/office/drawing/2014/main" id="{20D20006-94A4-44B7-93DD-19EAEE4E2C0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765" name="PoljeZBesedilom 2">
          <a:extLst>
            <a:ext uri="{FF2B5EF4-FFF2-40B4-BE49-F238E27FC236}">
              <a16:creationId xmlns:a16="http://schemas.microsoft.com/office/drawing/2014/main" id="{19DB210A-D4DE-46C4-B2A9-9DFC7376EC9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66" name="PoljeZBesedilom 2">
          <a:extLst>
            <a:ext uri="{FF2B5EF4-FFF2-40B4-BE49-F238E27FC236}">
              <a16:creationId xmlns:a16="http://schemas.microsoft.com/office/drawing/2014/main" id="{0BC7511F-B641-4723-9900-B01D872E70C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67" name="PoljeZBesedilom 766">
          <a:extLst>
            <a:ext uri="{FF2B5EF4-FFF2-40B4-BE49-F238E27FC236}">
              <a16:creationId xmlns:a16="http://schemas.microsoft.com/office/drawing/2014/main" id="{E9004E1B-8C14-4918-9491-35FE8ABD85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68" name="PoljeZBesedilom 2">
          <a:extLst>
            <a:ext uri="{FF2B5EF4-FFF2-40B4-BE49-F238E27FC236}">
              <a16:creationId xmlns:a16="http://schemas.microsoft.com/office/drawing/2014/main" id="{CD93F734-6C21-484E-B82B-B45859A0BC5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69" name="PoljeZBesedilom 2">
          <a:extLst>
            <a:ext uri="{FF2B5EF4-FFF2-40B4-BE49-F238E27FC236}">
              <a16:creationId xmlns:a16="http://schemas.microsoft.com/office/drawing/2014/main" id="{D8D1A6A6-99FD-479A-8710-9395221C68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0" name="PoljeZBesedilom 2">
          <a:extLst>
            <a:ext uri="{FF2B5EF4-FFF2-40B4-BE49-F238E27FC236}">
              <a16:creationId xmlns:a16="http://schemas.microsoft.com/office/drawing/2014/main" id="{E8F22036-3566-4B00-BC28-BE99C28EDEB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1" name="PoljeZBesedilom 2">
          <a:extLst>
            <a:ext uri="{FF2B5EF4-FFF2-40B4-BE49-F238E27FC236}">
              <a16:creationId xmlns:a16="http://schemas.microsoft.com/office/drawing/2014/main" id="{A545A38B-54FB-4215-850E-456A0858B34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2" name="PoljeZBesedilom 2">
          <a:extLst>
            <a:ext uri="{FF2B5EF4-FFF2-40B4-BE49-F238E27FC236}">
              <a16:creationId xmlns:a16="http://schemas.microsoft.com/office/drawing/2014/main" id="{572FEFA8-1E89-4961-8E5E-F3DB66B494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3" name="PoljeZBesedilom 772">
          <a:extLst>
            <a:ext uri="{FF2B5EF4-FFF2-40B4-BE49-F238E27FC236}">
              <a16:creationId xmlns:a16="http://schemas.microsoft.com/office/drawing/2014/main" id="{E9724BC3-22E9-4722-8287-52266B2E959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4" name="PoljeZBesedilom 2">
          <a:extLst>
            <a:ext uri="{FF2B5EF4-FFF2-40B4-BE49-F238E27FC236}">
              <a16:creationId xmlns:a16="http://schemas.microsoft.com/office/drawing/2014/main" id="{118DE28F-B146-408C-849D-7422D16D686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5" name="PoljeZBesedilom 2">
          <a:extLst>
            <a:ext uri="{FF2B5EF4-FFF2-40B4-BE49-F238E27FC236}">
              <a16:creationId xmlns:a16="http://schemas.microsoft.com/office/drawing/2014/main" id="{ED87C6A7-2FB1-4F74-927D-9C14FE7484C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6" name="PoljeZBesedilom 2">
          <a:extLst>
            <a:ext uri="{FF2B5EF4-FFF2-40B4-BE49-F238E27FC236}">
              <a16:creationId xmlns:a16="http://schemas.microsoft.com/office/drawing/2014/main" id="{F9B4B0C1-AB4B-4626-BF14-ABED6111AE3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7" name="PoljeZBesedilom 2">
          <a:extLst>
            <a:ext uri="{FF2B5EF4-FFF2-40B4-BE49-F238E27FC236}">
              <a16:creationId xmlns:a16="http://schemas.microsoft.com/office/drawing/2014/main" id="{589CBDA9-9DBE-410A-9B42-9557D9BA057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8" name="PoljeZBesedilom 2">
          <a:extLst>
            <a:ext uri="{FF2B5EF4-FFF2-40B4-BE49-F238E27FC236}">
              <a16:creationId xmlns:a16="http://schemas.microsoft.com/office/drawing/2014/main" id="{6F37C7C3-E0F4-4620-AB71-397FCFA5EF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79" name="PoljeZBesedilom 778">
          <a:extLst>
            <a:ext uri="{FF2B5EF4-FFF2-40B4-BE49-F238E27FC236}">
              <a16:creationId xmlns:a16="http://schemas.microsoft.com/office/drawing/2014/main" id="{37E2D494-C355-47D5-B344-D90C5525DC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0" name="PoljeZBesedilom 2">
          <a:extLst>
            <a:ext uri="{FF2B5EF4-FFF2-40B4-BE49-F238E27FC236}">
              <a16:creationId xmlns:a16="http://schemas.microsoft.com/office/drawing/2014/main" id="{700BFF4B-995B-446A-B3FF-737E546B638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1" name="PoljeZBesedilom 2">
          <a:extLst>
            <a:ext uri="{FF2B5EF4-FFF2-40B4-BE49-F238E27FC236}">
              <a16:creationId xmlns:a16="http://schemas.microsoft.com/office/drawing/2014/main" id="{C1F18D70-97D3-42AB-A6DB-8AC19E87313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2" name="PoljeZBesedilom 2">
          <a:extLst>
            <a:ext uri="{FF2B5EF4-FFF2-40B4-BE49-F238E27FC236}">
              <a16:creationId xmlns:a16="http://schemas.microsoft.com/office/drawing/2014/main" id="{2274377A-8274-427B-A3E1-3B6DC1FC36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3" name="PoljeZBesedilom 2">
          <a:extLst>
            <a:ext uri="{FF2B5EF4-FFF2-40B4-BE49-F238E27FC236}">
              <a16:creationId xmlns:a16="http://schemas.microsoft.com/office/drawing/2014/main" id="{D7A84A09-D997-45C2-9C0A-F80933A70C3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4" name="PoljeZBesedilom 2">
          <a:extLst>
            <a:ext uri="{FF2B5EF4-FFF2-40B4-BE49-F238E27FC236}">
              <a16:creationId xmlns:a16="http://schemas.microsoft.com/office/drawing/2014/main" id="{D1311328-649B-478F-B7BB-585A2BAFDA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5" name="PoljeZBesedilom 784">
          <a:extLst>
            <a:ext uri="{FF2B5EF4-FFF2-40B4-BE49-F238E27FC236}">
              <a16:creationId xmlns:a16="http://schemas.microsoft.com/office/drawing/2014/main" id="{2018EEB9-C12B-454C-983C-06E11279C4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6" name="PoljeZBesedilom 2">
          <a:extLst>
            <a:ext uri="{FF2B5EF4-FFF2-40B4-BE49-F238E27FC236}">
              <a16:creationId xmlns:a16="http://schemas.microsoft.com/office/drawing/2014/main" id="{72F4EA19-A0DE-48F9-8999-326D00CF455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7" name="PoljeZBesedilom 2">
          <a:extLst>
            <a:ext uri="{FF2B5EF4-FFF2-40B4-BE49-F238E27FC236}">
              <a16:creationId xmlns:a16="http://schemas.microsoft.com/office/drawing/2014/main" id="{F6796C1D-85CB-4A69-BE1A-8D5862CA03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8" name="PoljeZBesedilom 2">
          <a:extLst>
            <a:ext uri="{FF2B5EF4-FFF2-40B4-BE49-F238E27FC236}">
              <a16:creationId xmlns:a16="http://schemas.microsoft.com/office/drawing/2014/main" id="{4549A51B-BF3A-4242-9343-9ABF9DFA506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89" name="PoljeZBesedilom 2">
          <a:extLst>
            <a:ext uri="{FF2B5EF4-FFF2-40B4-BE49-F238E27FC236}">
              <a16:creationId xmlns:a16="http://schemas.microsoft.com/office/drawing/2014/main" id="{4B456431-E503-470D-8039-C13A86602CC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0" name="PoljeZBesedilom 2">
          <a:extLst>
            <a:ext uri="{FF2B5EF4-FFF2-40B4-BE49-F238E27FC236}">
              <a16:creationId xmlns:a16="http://schemas.microsoft.com/office/drawing/2014/main" id="{DD10FC29-F2F0-4297-8B1B-54C160639C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1" name="PoljeZBesedilom 790">
          <a:extLst>
            <a:ext uri="{FF2B5EF4-FFF2-40B4-BE49-F238E27FC236}">
              <a16:creationId xmlns:a16="http://schemas.microsoft.com/office/drawing/2014/main" id="{32DC25AA-D76C-48B7-831D-35C8FC1AD7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2" name="PoljeZBesedilom 2">
          <a:extLst>
            <a:ext uri="{FF2B5EF4-FFF2-40B4-BE49-F238E27FC236}">
              <a16:creationId xmlns:a16="http://schemas.microsoft.com/office/drawing/2014/main" id="{21CBBCA4-EA86-4653-960C-B78ADDF847C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3" name="PoljeZBesedilom 2">
          <a:extLst>
            <a:ext uri="{FF2B5EF4-FFF2-40B4-BE49-F238E27FC236}">
              <a16:creationId xmlns:a16="http://schemas.microsoft.com/office/drawing/2014/main" id="{5985C185-0D8D-4388-8BE6-CAD358AA132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4" name="PoljeZBesedilom 2">
          <a:extLst>
            <a:ext uri="{FF2B5EF4-FFF2-40B4-BE49-F238E27FC236}">
              <a16:creationId xmlns:a16="http://schemas.microsoft.com/office/drawing/2014/main" id="{50F67104-A415-48D9-9382-5921C15CA6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795" name="PoljeZBesedilom 2">
          <a:extLst>
            <a:ext uri="{FF2B5EF4-FFF2-40B4-BE49-F238E27FC236}">
              <a16:creationId xmlns:a16="http://schemas.microsoft.com/office/drawing/2014/main" id="{97B16FE3-9EED-44A7-9D96-2BCBFB1F50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96" name="PoljeZBesedilom 2">
          <a:extLst>
            <a:ext uri="{FF2B5EF4-FFF2-40B4-BE49-F238E27FC236}">
              <a16:creationId xmlns:a16="http://schemas.microsoft.com/office/drawing/2014/main" id="{44ADC323-9298-43BC-B4DC-32C241E281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97" name="PoljeZBesedilom 796">
          <a:extLst>
            <a:ext uri="{FF2B5EF4-FFF2-40B4-BE49-F238E27FC236}">
              <a16:creationId xmlns:a16="http://schemas.microsoft.com/office/drawing/2014/main" id="{A10E9803-C72D-4E55-A3FD-9F615E79FA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98" name="PoljeZBesedilom 2">
          <a:extLst>
            <a:ext uri="{FF2B5EF4-FFF2-40B4-BE49-F238E27FC236}">
              <a16:creationId xmlns:a16="http://schemas.microsoft.com/office/drawing/2014/main" id="{3FB30223-1556-476D-9E3B-7663CDE554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799" name="PoljeZBesedilom 2">
          <a:extLst>
            <a:ext uri="{FF2B5EF4-FFF2-40B4-BE49-F238E27FC236}">
              <a16:creationId xmlns:a16="http://schemas.microsoft.com/office/drawing/2014/main" id="{FD68E293-933D-4E00-BA39-1C502F7339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0" name="PoljeZBesedilom 2">
          <a:extLst>
            <a:ext uri="{FF2B5EF4-FFF2-40B4-BE49-F238E27FC236}">
              <a16:creationId xmlns:a16="http://schemas.microsoft.com/office/drawing/2014/main" id="{6B4CD4B0-E1F3-4DEB-A709-40F4A49704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1" name="PoljeZBesedilom 2">
          <a:extLst>
            <a:ext uri="{FF2B5EF4-FFF2-40B4-BE49-F238E27FC236}">
              <a16:creationId xmlns:a16="http://schemas.microsoft.com/office/drawing/2014/main" id="{C19DEEF4-2DEF-43F0-8E6E-D23DB91201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2" name="PoljeZBesedilom 2">
          <a:extLst>
            <a:ext uri="{FF2B5EF4-FFF2-40B4-BE49-F238E27FC236}">
              <a16:creationId xmlns:a16="http://schemas.microsoft.com/office/drawing/2014/main" id="{DD6523DB-F7D9-4447-BC74-00F48D5A5D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3" name="PoljeZBesedilom 802">
          <a:extLst>
            <a:ext uri="{FF2B5EF4-FFF2-40B4-BE49-F238E27FC236}">
              <a16:creationId xmlns:a16="http://schemas.microsoft.com/office/drawing/2014/main" id="{0886A80B-EF6A-4DA3-9066-49B3C31006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4" name="PoljeZBesedilom 2">
          <a:extLst>
            <a:ext uri="{FF2B5EF4-FFF2-40B4-BE49-F238E27FC236}">
              <a16:creationId xmlns:a16="http://schemas.microsoft.com/office/drawing/2014/main" id="{C6562AD9-1AFA-42A3-BAA9-DBB387FB78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5" name="PoljeZBesedilom 2">
          <a:extLst>
            <a:ext uri="{FF2B5EF4-FFF2-40B4-BE49-F238E27FC236}">
              <a16:creationId xmlns:a16="http://schemas.microsoft.com/office/drawing/2014/main" id="{FAD3EEE5-C1DB-4FAE-BF87-4AD0BB516F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6" name="PoljeZBesedilom 2">
          <a:extLst>
            <a:ext uri="{FF2B5EF4-FFF2-40B4-BE49-F238E27FC236}">
              <a16:creationId xmlns:a16="http://schemas.microsoft.com/office/drawing/2014/main" id="{AFACE1A8-0935-43FA-923B-6BB0F2AD5F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07" name="PoljeZBesedilom 2">
          <a:extLst>
            <a:ext uri="{FF2B5EF4-FFF2-40B4-BE49-F238E27FC236}">
              <a16:creationId xmlns:a16="http://schemas.microsoft.com/office/drawing/2014/main" id="{0A878743-C3F5-4F32-9D00-4AFBB1E841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08" name="PoljeZBesedilom 2">
          <a:extLst>
            <a:ext uri="{FF2B5EF4-FFF2-40B4-BE49-F238E27FC236}">
              <a16:creationId xmlns:a16="http://schemas.microsoft.com/office/drawing/2014/main" id="{88797A2C-168A-4332-B4CD-AC28888201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09" name="PoljeZBesedilom 808">
          <a:extLst>
            <a:ext uri="{FF2B5EF4-FFF2-40B4-BE49-F238E27FC236}">
              <a16:creationId xmlns:a16="http://schemas.microsoft.com/office/drawing/2014/main" id="{9101002F-C024-4782-8296-0F2F118AA45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0" name="PoljeZBesedilom 2">
          <a:extLst>
            <a:ext uri="{FF2B5EF4-FFF2-40B4-BE49-F238E27FC236}">
              <a16:creationId xmlns:a16="http://schemas.microsoft.com/office/drawing/2014/main" id="{16239F17-58CB-4827-AD44-7BA8F5BD6E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1" name="PoljeZBesedilom 2">
          <a:extLst>
            <a:ext uri="{FF2B5EF4-FFF2-40B4-BE49-F238E27FC236}">
              <a16:creationId xmlns:a16="http://schemas.microsoft.com/office/drawing/2014/main" id="{FFEE07F1-D790-47FF-8BE4-E2C5B4B4B3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2" name="PoljeZBesedilom 2">
          <a:extLst>
            <a:ext uri="{FF2B5EF4-FFF2-40B4-BE49-F238E27FC236}">
              <a16:creationId xmlns:a16="http://schemas.microsoft.com/office/drawing/2014/main" id="{E81D649C-0373-4135-BAF7-371AC4BAC1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3" name="PoljeZBesedilom 2">
          <a:extLst>
            <a:ext uri="{FF2B5EF4-FFF2-40B4-BE49-F238E27FC236}">
              <a16:creationId xmlns:a16="http://schemas.microsoft.com/office/drawing/2014/main" id="{01801AAD-34DA-4E23-8652-2DAAED6729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4" name="PoljeZBesedilom 2">
          <a:extLst>
            <a:ext uri="{FF2B5EF4-FFF2-40B4-BE49-F238E27FC236}">
              <a16:creationId xmlns:a16="http://schemas.microsoft.com/office/drawing/2014/main" id="{186FC643-1471-4E53-A4C4-76418E60F3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5" name="PoljeZBesedilom 814">
          <a:extLst>
            <a:ext uri="{FF2B5EF4-FFF2-40B4-BE49-F238E27FC236}">
              <a16:creationId xmlns:a16="http://schemas.microsoft.com/office/drawing/2014/main" id="{A443F756-8CB5-40DF-8574-8FAD2C5311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6" name="PoljeZBesedilom 2">
          <a:extLst>
            <a:ext uri="{FF2B5EF4-FFF2-40B4-BE49-F238E27FC236}">
              <a16:creationId xmlns:a16="http://schemas.microsoft.com/office/drawing/2014/main" id="{E5B012C4-667F-47C8-A323-D276BB7218D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7" name="PoljeZBesedilom 2">
          <a:extLst>
            <a:ext uri="{FF2B5EF4-FFF2-40B4-BE49-F238E27FC236}">
              <a16:creationId xmlns:a16="http://schemas.microsoft.com/office/drawing/2014/main" id="{85A6AB7B-7DFD-4BBF-B743-6106FA430E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8" name="PoljeZBesedilom 2">
          <a:extLst>
            <a:ext uri="{FF2B5EF4-FFF2-40B4-BE49-F238E27FC236}">
              <a16:creationId xmlns:a16="http://schemas.microsoft.com/office/drawing/2014/main" id="{AE53E1F4-0AFD-4D28-8629-502EDAA5B0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19" name="PoljeZBesedilom 2">
          <a:extLst>
            <a:ext uri="{FF2B5EF4-FFF2-40B4-BE49-F238E27FC236}">
              <a16:creationId xmlns:a16="http://schemas.microsoft.com/office/drawing/2014/main" id="{7BB772A6-AC5F-4EC6-BD68-EEDC43353C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20" name="PoljeZBesedilom 819">
          <a:extLst>
            <a:ext uri="{FF2B5EF4-FFF2-40B4-BE49-F238E27FC236}">
              <a16:creationId xmlns:a16="http://schemas.microsoft.com/office/drawing/2014/main" id="{3505F878-91F6-41C9-895A-B03164C4018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21" name="PoljeZBesedilom 2">
          <a:extLst>
            <a:ext uri="{FF2B5EF4-FFF2-40B4-BE49-F238E27FC236}">
              <a16:creationId xmlns:a16="http://schemas.microsoft.com/office/drawing/2014/main" id="{175B8531-E203-42A8-8074-82B552FA82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22" name="PoljeZBesedilom 2">
          <a:extLst>
            <a:ext uri="{FF2B5EF4-FFF2-40B4-BE49-F238E27FC236}">
              <a16:creationId xmlns:a16="http://schemas.microsoft.com/office/drawing/2014/main" id="{99F64A9B-3D4D-4968-AE97-E6EFEF0C075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23" name="PoljeZBesedilom 2">
          <a:extLst>
            <a:ext uri="{FF2B5EF4-FFF2-40B4-BE49-F238E27FC236}">
              <a16:creationId xmlns:a16="http://schemas.microsoft.com/office/drawing/2014/main" id="{266E606F-F9DE-4FB3-B8F5-733819CA567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24" name="PoljeZBesedilom 2">
          <a:extLst>
            <a:ext uri="{FF2B5EF4-FFF2-40B4-BE49-F238E27FC236}">
              <a16:creationId xmlns:a16="http://schemas.microsoft.com/office/drawing/2014/main" id="{B922C3A3-EE10-4D3E-9C15-6D9118DDDCE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25" name="PoljeZBesedilom 2">
          <a:extLst>
            <a:ext uri="{FF2B5EF4-FFF2-40B4-BE49-F238E27FC236}">
              <a16:creationId xmlns:a16="http://schemas.microsoft.com/office/drawing/2014/main" id="{27C37756-5ECE-4A1E-AE15-2237BB2233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26" name="PoljeZBesedilom 825">
          <a:extLst>
            <a:ext uri="{FF2B5EF4-FFF2-40B4-BE49-F238E27FC236}">
              <a16:creationId xmlns:a16="http://schemas.microsoft.com/office/drawing/2014/main" id="{1A11D719-4211-4074-B128-2F52940D75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27" name="PoljeZBesedilom 2">
          <a:extLst>
            <a:ext uri="{FF2B5EF4-FFF2-40B4-BE49-F238E27FC236}">
              <a16:creationId xmlns:a16="http://schemas.microsoft.com/office/drawing/2014/main" id="{BECA4CB4-174A-4569-915B-40D2B11510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28" name="PoljeZBesedilom 2">
          <a:extLst>
            <a:ext uri="{FF2B5EF4-FFF2-40B4-BE49-F238E27FC236}">
              <a16:creationId xmlns:a16="http://schemas.microsoft.com/office/drawing/2014/main" id="{5EE6164C-4B62-4455-A5AF-C284A2F9AC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29" name="PoljeZBesedilom 2">
          <a:extLst>
            <a:ext uri="{FF2B5EF4-FFF2-40B4-BE49-F238E27FC236}">
              <a16:creationId xmlns:a16="http://schemas.microsoft.com/office/drawing/2014/main" id="{EC512467-2F74-4A61-9CEC-2F4F6AAB68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830" name="PoljeZBesedilom 2">
          <a:extLst>
            <a:ext uri="{FF2B5EF4-FFF2-40B4-BE49-F238E27FC236}">
              <a16:creationId xmlns:a16="http://schemas.microsoft.com/office/drawing/2014/main" id="{2CFA6A24-BA86-4870-8B9D-6E2C3704C8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1" name="PoljeZBesedilom 2">
          <a:extLst>
            <a:ext uri="{FF2B5EF4-FFF2-40B4-BE49-F238E27FC236}">
              <a16:creationId xmlns:a16="http://schemas.microsoft.com/office/drawing/2014/main" id="{503BAAA2-C50C-4B0D-BCF3-988FCDD20D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2" name="PoljeZBesedilom 831">
          <a:extLst>
            <a:ext uri="{FF2B5EF4-FFF2-40B4-BE49-F238E27FC236}">
              <a16:creationId xmlns:a16="http://schemas.microsoft.com/office/drawing/2014/main" id="{CC671B06-D464-49CD-B828-1A4E888376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3" name="PoljeZBesedilom 2">
          <a:extLst>
            <a:ext uri="{FF2B5EF4-FFF2-40B4-BE49-F238E27FC236}">
              <a16:creationId xmlns:a16="http://schemas.microsoft.com/office/drawing/2014/main" id="{2CB29959-C147-469F-BAD2-10B0C0146F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4" name="PoljeZBesedilom 2">
          <a:extLst>
            <a:ext uri="{FF2B5EF4-FFF2-40B4-BE49-F238E27FC236}">
              <a16:creationId xmlns:a16="http://schemas.microsoft.com/office/drawing/2014/main" id="{58356756-DD4D-4CB5-8C83-41C5DE0C8E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5" name="PoljeZBesedilom 2">
          <a:extLst>
            <a:ext uri="{FF2B5EF4-FFF2-40B4-BE49-F238E27FC236}">
              <a16:creationId xmlns:a16="http://schemas.microsoft.com/office/drawing/2014/main" id="{9904AADE-01AC-4787-A573-11094F3EB7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6" name="PoljeZBesedilom 2">
          <a:extLst>
            <a:ext uri="{FF2B5EF4-FFF2-40B4-BE49-F238E27FC236}">
              <a16:creationId xmlns:a16="http://schemas.microsoft.com/office/drawing/2014/main" id="{69062150-5BE6-4610-B2EF-99B8B176BD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7" name="PoljeZBesedilom 2">
          <a:extLst>
            <a:ext uri="{FF2B5EF4-FFF2-40B4-BE49-F238E27FC236}">
              <a16:creationId xmlns:a16="http://schemas.microsoft.com/office/drawing/2014/main" id="{9BAFFBC9-641E-4698-A2A1-1891F9CA2A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8" name="PoljeZBesedilom 837">
          <a:extLst>
            <a:ext uri="{FF2B5EF4-FFF2-40B4-BE49-F238E27FC236}">
              <a16:creationId xmlns:a16="http://schemas.microsoft.com/office/drawing/2014/main" id="{B3D44AC6-651D-42BD-9E0F-00A285C6EA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39" name="PoljeZBesedilom 2">
          <a:extLst>
            <a:ext uri="{FF2B5EF4-FFF2-40B4-BE49-F238E27FC236}">
              <a16:creationId xmlns:a16="http://schemas.microsoft.com/office/drawing/2014/main" id="{CC99C250-6530-4584-9E73-1476FEA370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40" name="PoljeZBesedilom 2">
          <a:extLst>
            <a:ext uri="{FF2B5EF4-FFF2-40B4-BE49-F238E27FC236}">
              <a16:creationId xmlns:a16="http://schemas.microsoft.com/office/drawing/2014/main" id="{FFF4040C-359B-4B76-AC59-4597A53020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41" name="PoljeZBesedilom 2">
          <a:extLst>
            <a:ext uri="{FF2B5EF4-FFF2-40B4-BE49-F238E27FC236}">
              <a16:creationId xmlns:a16="http://schemas.microsoft.com/office/drawing/2014/main" id="{306FC8C4-65E5-47FD-955F-E70FD9EDFB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842" name="PoljeZBesedilom 2">
          <a:extLst>
            <a:ext uri="{FF2B5EF4-FFF2-40B4-BE49-F238E27FC236}">
              <a16:creationId xmlns:a16="http://schemas.microsoft.com/office/drawing/2014/main" id="{2BCFA80F-E3CC-4CA3-93D6-01EDED03C1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3" name="PoljeZBesedilom 2">
          <a:extLst>
            <a:ext uri="{FF2B5EF4-FFF2-40B4-BE49-F238E27FC236}">
              <a16:creationId xmlns:a16="http://schemas.microsoft.com/office/drawing/2014/main" id="{A1089C9A-ACCA-46FE-B4E5-68A172270A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4" name="PoljeZBesedilom 843">
          <a:extLst>
            <a:ext uri="{FF2B5EF4-FFF2-40B4-BE49-F238E27FC236}">
              <a16:creationId xmlns:a16="http://schemas.microsoft.com/office/drawing/2014/main" id="{E94A446D-AB66-41D9-A3C8-290EAA53A38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5" name="PoljeZBesedilom 2">
          <a:extLst>
            <a:ext uri="{FF2B5EF4-FFF2-40B4-BE49-F238E27FC236}">
              <a16:creationId xmlns:a16="http://schemas.microsoft.com/office/drawing/2014/main" id="{0DB8B36C-865B-436F-AC87-F69493137D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6" name="PoljeZBesedilom 2">
          <a:extLst>
            <a:ext uri="{FF2B5EF4-FFF2-40B4-BE49-F238E27FC236}">
              <a16:creationId xmlns:a16="http://schemas.microsoft.com/office/drawing/2014/main" id="{87609CFD-BE77-4AD5-95B2-3D2F90FE19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7" name="PoljeZBesedilom 2">
          <a:extLst>
            <a:ext uri="{FF2B5EF4-FFF2-40B4-BE49-F238E27FC236}">
              <a16:creationId xmlns:a16="http://schemas.microsoft.com/office/drawing/2014/main" id="{68C39267-5358-4ED6-A338-7CB5C2AA7A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8" name="PoljeZBesedilom 2">
          <a:extLst>
            <a:ext uri="{FF2B5EF4-FFF2-40B4-BE49-F238E27FC236}">
              <a16:creationId xmlns:a16="http://schemas.microsoft.com/office/drawing/2014/main" id="{22A23949-BEE4-4A2E-BF17-B4CFCDEF77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49" name="PoljeZBesedilom 2">
          <a:extLst>
            <a:ext uri="{FF2B5EF4-FFF2-40B4-BE49-F238E27FC236}">
              <a16:creationId xmlns:a16="http://schemas.microsoft.com/office/drawing/2014/main" id="{A3D2C84F-AE71-43DD-A78E-EE33BDA83F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0" name="PoljeZBesedilom 849">
          <a:extLst>
            <a:ext uri="{FF2B5EF4-FFF2-40B4-BE49-F238E27FC236}">
              <a16:creationId xmlns:a16="http://schemas.microsoft.com/office/drawing/2014/main" id="{84A69C21-9C55-4A92-A290-3AF3702AF8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1" name="PoljeZBesedilom 2">
          <a:extLst>
            <a:ext uri="{FF2B5EF4-FFF2-40B4-BE49-F238E27FC236}">
              <a16:creationId xmlns:a16="http://schemas.microsoft.com/office/drawing/2014/main" id="{E9F94A2C-AB29-4DAB-BC54-295B736D0DE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2" name="PoljeZBesedilom 2">
          <a:extLst>
            <a:ext uri="{FF2B5EF4-FFF2-40B4-BE49-F238E27FC236}">
              <a16:creationId xmlns:a16="http://schemas.microsoft.com/office/drawing/2014/main" id="{639E2C31-B80B-4430-9B34-1546A6FA106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3" name="PoljeZBesedilom 2">
          <a:extLst>
            <a:ext uri="{FF2B5EF4-FFF2-40B4-BE49-F238E27FC236}">
              <a16:creationId xmlns:a16="http://schemas.microsoft.com/office/drawing/2014/main" id="{C48E706A-A4DB-483C-A2C2-DB4A258025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854" name="PoljeZBesedilom 2">
          <a:extLst>
            <a:ext uri="{FF2B5EF4-FFF2-40B4-BE49-F238E27FC236}">
              <a16:creationId xmlns:a16="http://schemas.microsoft.com/office/drawing/2014/main" id="{B80EAF9B-F348-4621-ABC6-A4A6C8DCA8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55" name="PoljeZBesedilom 854">
          <a:extLst>
            <a:ext uri="{FF2B5EF4-FFF2-40B4-BE49-F238E27FC236}">
              <a16:creationId xmlns:a16="http://schemas.microsoft.com/office/drawing/2014/main" id="{3CA7DFFE-3D62-450D-9E10-3A751A3C89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56" name="PoljeZBesedilom 2">
          <a:extLst>
            <a:ext uri="{FF2B5EF4-FFF2-40B4-BE49-F238E27FC236}">
              <a16:creationId xmlns:a16="http://schemas.microsoft.com/office/drawing/2014/main" id="{AD7D3848-DDC8-469C-B2AA-6264DD6A5D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57" name="PoljeZBesedilom 2">
          <a:extLst>
            <a:ext uri="{FF2B5EF4-FFF2-40B4-BE49-F238E27FC236}">
              <a16:creationId xmlns:a16="http://schemas.microsoft.com/office/drawing/2014/main" id="{6AB8F07E-40C1-48D2-89C9-084A9AF04BC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58" name="PoljeZBesedilom 2">
          <a:extLst>
            <a:ext uri="{FF2B5EF4-FFF2-40B4-BE49-F238E27FC236}">
              <a16:creationId xmlns:a16="http://schemas.microsoft.com/office/drawing/2014/main" id="{005705F5-E46C-43F8-8463-826A17E447F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859" name="PoljeZBesedilom 2">
          <a:extLst>
            <a:ext uri="{FF2B5EF4-FFF2-40B4-BE49-F238E27FC236}">
              <a16:creationId xmlns:a16="http://schemas.microsoft.com/office/drawing/2014/main" id="{988C74EC-BF88-48AB-853D-1818210A81E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0" name="PoljeZBesedilom 2">
          <a:extLst>
            <a:ext uri="{FF2B5EF4-FFF2-40B4-BE49-F238E27FC236}">
              <a16:creationId xmlns:a16="http://schemas.microsoft.com/office/drawing/2014/main" id="{5525EC8C-CAC1-4186-8EC5-D0E6C0D30D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1" name="PoljeZBesedilom 860">
          <a:extLst>
            <a:ext uri="{FF2B5EF4-FFF2-40B4-BE49-F238E27FC236}">
              <a16:creationId xmlns:a16="http://schemas.microsoft.com/office/drawing/2014/main" id="{F7CE92E4-300E-4A80-8616-FC315E9ABD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2" name="PoljeZBesedilom 2">
          <a:extLst>
            <a:ext uri="{FF2B5EF4-FFF2-40B4-BE49-F238E27FC236}">
              <a16:creationId xmlns:a16="http://schemas.microsoft.com/office/drawing/2014/main" id="{212D786B-2229-4E56-9ECD-1836BFB48D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3" name="PoljeZBesedilom 2">
          <a:extLst>
            <a:ext uri="{FF2B5EF4-FFF2-40B4-BE49-F238E27FC236}">
              <a16:creationId xmlns:a16="http://schemas.microsoft.com/office/drawing/2014/main" id="{C07B1B65-FF50-46D2-BC7C-F6F8482B8E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4" name="PoljeZBesedilom 2">
          <a:extLst>
            <a:ext uri="{FF2B5EF4-FFF2-40B4-BE49-F238E27FC236}">
              <a16:creationId xmlns:a16="http://schemas.microsoft.com/office/drawing/2014/main" id="{ECE369EC-D7F8-4970-AFA1-8964D81BF4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5" name="PoljeZBesedilom 2">
          <a:extLst>
            <a:ext uri="{FF2B5EF4-FFF2-40B4-BE49-F238E27FC236}">
              <a16:creationId xmlns:a16="http://schemas.microsoft.com/office/drawing/2014/main" id="{F9F98C17-1942-43F3-A083-0A7E4B0C62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6" name="PoljeZBesedilom 2">
          <a:extLst>
            <a:ext uri="{FF2B5EF4-FFF2-40B4-BE49-F238E27FC236}">
              <a16:creationId xmlns:a16="http://schemas.microsoft.com/office/drawing/2014/main" id="{6ACBC331-E395-4F5B-80D8-A62EB19AF2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7" name="PoljeZBesedilom 866">
          <a:extLst>
            <a:ext uri="{FF2B5EF4-FFF2-40B4-BE49-F238E27FC236}">
              <a16:creationId xmlns:a16="http://schemas.microsoft.com/office/drawing/2014/main" id="{D938E182-5134-4BB6-B365-4A8429E65D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8" name="PoljeZBesedilom 2">
          <a:extLst>
            <a:ext uri="{FF2B5EF4-FFF2-40B4-BE49-F238E27FC236}">
              <a16:creationId xmlns:a16="http://schemas.microsoft.com/office/drawing/2014/main" id="{93BF793C-8230-4A9E-A6AB-CFF6B0F217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69" name="PoljeZBesedilom 2">
          <a:extLst>
            <a:ext uri="{FF2B5EF4-FFF2-40B4-BE49-F238E27FC236}">
              <a16:creationId xmlns:a16="http://schemas.microsoft.com/office/drawing/2014/main" id="{C49E190B-548F-4B01-B147-FCA6C8622A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0" name="PoljeZBesedilom 2">
          <a:extLst>
            <a:ext uri="{FF2B5EF4-FFF2-40B4-BE49-F238E27FC236}">
              <a16:creationId xmlns:a16="http://schemas.microsoft.com/office/drawing/2014/main" id="{8A261169-0068-4424-B15A-DDDCFD94D8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1" name="PoljeZBesedilom 2">
          <a:extLst>
            <a:ext uri="{FF2B5EF4-FFF2-40B4-BE49-F238E27FC236}">
              <a16:creationId xmlns:a16="http://schemas.microsoft.com/office/drawing/2014/main" id="{3CF3B83D-50FA-439A-8FB2-9456C608CB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2" name="PoljeZBesedilom 2">
          <a:extLst>
            <a:ext uri="{FF2B5EF4-FFF2-40B4-BE49-F238E27FC236}">
              <a16:creationId xmlns:a16="http://schemas.microsoft.com/office/drawing/2014/main" id="{0E77C486-0146-4D40-8755-195912CFBA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3" name="PoljeZBesedilom 872">
          <a:extLst>
            <a:ext uri="{FF2B5EF4-FFF2-40B4-BE49-F238E27FC236}">
              <a16:creationId xmlns:a16="http://schemas.microsoft.com/office/drawing/2014/main" id="{142778EE-826B-4C80-84DF-FEF6A75E76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4" name="PoljeZBesedilom 2">
          <a:extLst>
            <a:ext uri="{FF2B5EF4-FFF2-40B4-BE49-F238E27FC236}">
              <a16:creationId xmlns:a16="http://schemas.microsoft.com/office/drawing/2014/main" id="{F5511A64-631F-46A7-A264-0883FE8DE8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5" name="PoljeZBesedilom 2">
          <a:extLst>
            <a:ext uri="{FF2B5EF4-FFF2-40B4-BE49-F238E27FC236}">
              <a16:creationId xmlns:a16="http://schemas.microsoft.com/office/drawing/2014/main" id="{75315CF9-667F-45C7-9EAE-9EEB6EA13D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6" name="PoljeZBesedilom 2">
          <a:extLst>
            <a:ext uri="{FF2B5EF4-FFF2-40B4-BE49-F238E27FC236}">
              <a16:creationId xmlns:a16="http://schemas.microsoft.com/office/drawing/2014/main" id="{1C807F23-769E-4CC7-8349-86A5589431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7" name="PoljeZBesedilom 2">
          <a:extLst>
            <a:ext uri="{FF2B5EF4-FFF2-40B4-BE49-F238E27FC236}">
              <a16:creationId xmlns:a16="http://schemas.microsoft.com/office/drawing/2014/main" id="{964B0D24-8DDF-4A05-A96F-F764BDA978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8" name="PoljeZBesedilom 2">
          <a:extLst>
            <a:ext uri="{FF2B5EF4-FFF2-40B4-BE49-F238E27FC236}">
              <a16:creationId xmlns:a16="http://schemas.microsoft.com/office/drawing/2014/main" id="{F20E6AAA-23C6-457A-A004-1F7A7ECE1F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79" name="PoljeZBesedilom 878">
          <a:extLst>
            <a:ext uri="{FF2B5EF4-FFF2-40B4-BE49-F238E27FC236}">
              <a16:creationId xmlns:a16="http://schemas.microsoft.com/office/drawing/2014/main" id="{9B26EE53-8C9A-4412-A1A7-7B1DC2C426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0" name="PoljeZBesedilom 2">
          <a:extLst>
            <a:ext uri="{FF2B5EF4-FFF2-40B4-BE49-F238E27FC236}">
              <a16:creationId xmlns:a16="http://schemas.microsoft.com/office/drawing/2014/main" id="{11E9AC44-167D-4AA6-BB51-38E2324053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1" name="PoljeZBesedilom 2">
          <a:extLst>
            <a:ext uri="{FF2B5EF4-FFF2-40B4-BE49-F238E27FC236}">
              <a16:creationId xmlns:a16="http://schemas.microsoft.com/office/drawing/2014/main" id="{E92CD222-20C6-4C09-8359-4E283777E5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2" name="PoljeZBesedilom 2">
          <a:extLst>
            <a:ext uri="{FF2B5EF4-FFF2-40B4-BE49-F238E27FC236}">
              <a16:creationId xmlns:a16="http://schemas.microsoft.com/office/drawing/2014/main" id="{B3080AF5-90D9-43CD-A88D-6F07E12D40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3" name="PoljeZBesedilom 2">
          <a:extLst>
            <a:ext uri="{FF2B5EF4-FFF2-40B4-BE49-F238E27FC236}">
              <a16:creationId xmlns:a16="http://schemas.microsoft.com/office/drawing/2014/main" id="{1B4F5858-9639-41AA-B4E8-287C165499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4" name="PoljeZBesedilom 2">
          <a:extLst>
            <a:ext uri="{FF2B5EF4-FFF2-40B4-BE49-F238E27FC236}">
              <a16:creationId xmlns:a16="http://schemas.microsoft.com/office/drawing/2014/main" id="{11BB3406-93B2-4056-9068-856B99F285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5" name="PoljeZBesedilom 884">
          <a:extLst>
            <a:ext uri="{FF2B5EF4-FFF2-40B4-BE49-F238E27FC236}">
              <a16:creationId xmlns:a16="http://schemas.microsoft.com/office/drawing/2014/main" id="{4D6FB509-32A5-42AF-84D9-8BB734DA42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6" name="PoljeZBesedilom 2">
          <a:extLst>
            <a:ext uri="{FF2B5EF4-FFF2-40B4-BE49-F238E27FC236}">
              <a16:creationId xmlns:a16="http://schemas.microsoft.com/office/drawing/2014/main" id="{EE69A65B-7608-4223-BC11-FCA84DDA39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7" name="PoljeZBesedilom 2">
          <a:extLst>
            <a:ext uri="{FF2B5EF4-FFF2-40B4-BE49-F238E27FC236}">
              <a16:creationId xmlns:a16="http://schemas.microsoft.com/office/drawing/2014/main" id="{0E6C6B8C-3D8F-4FEA-9296-3DBA4B18B8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8" name="PoljeZBesedilom 2">
          <a:extLst>
            <a:ext uri="{FF2B5EF4-FFF2-40B4-BE49-F238E27FC236}">
              <a16:creationId xmlns:a16="http://schemas.microsoft.com/office/drawing/2014/main" id="{3E4BE0E7-61C0-4598-810B-9302A7D248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89" name="PoljeZBesedilom 2">
          <a:extLst>
            <a:ext uri="{FF2B5EF4-FFF2-40B4-BE49-F238E27FC236}">
              <a16:creationId xmlns:a16="http://schemas.microsoft.com/office/drawing/2014/main" id="{F014D7FC-6094-4102-AF15-EF814023D4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0" name="PoljeZBesedilom 2">
          <a:extLst>
            <a:ext uri="{FF2B5EF4-FFF2-40B4-BE49-F238E27FC236}">
              <a16:creationId xmlns:a16="http://schemas.microsoft.com/office/drawing/2014/main" id="{BD3BE1C6-E389-484A-B2D5-A822463C84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1" name="PoljeZBesedilom 890">
          <a:extLst>
            <a:ext uri="{FF2B5EF4-FFF2-40B4-BE49-F238E27FC236}">
              <a16:creationId xmlns:a16="http://schemas.microsoft.com/office/drawing/2014/main" id="{88CA827C-17E7-44A7-98D7-2B92AD6ABF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2" name="PoljeZBesedilom 2">
          <a:extLst>
            <a:ext uri="{FF2B5EF4-FFF2-40B4-BE49-F238E27FC236}">
              <a16:creationId xmlns:a16="http://schemas.microsoft.com/office/drawing/2014/main" id="{65D67FAA-579D-4E1F-A329-69E8282753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3" name="PoljeZBesedilom 2">
          <a:extLst>
            <a:ext uri="{FF2B5EF4-FFF2-40B4-BE49-F238E27FC236}">
              <a16:creationId xmlns:a16="http://schemas.microsoft.com/office/drawing/2014/main" id="{CE42B1DB-6CF3-4F4A-8FBD-A53978E7B9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4" name="PoljeZBesedilom 2">
          <a:extLst>
            <a:ext uri="{FF2B5EF4-FFF2-40B4-BE49-F238E27FC236}">
              <a16:creationId xmlns:a16="http://schemas.microsoft.com/office/drawing/2014/main" id="{FBF3DADC-2B2D-4D79-AE6D-D0D0DD464A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895" name="PoljeZBesedilom 2">
          <a:extLst>
            <a:ext uri="{FF2B5EF4-FFF2-40B4-BE49-F238E27FC236}">
              <a16:creationId xmlns:a16="http://schemas.microsoft.com/office/drawing/2014/main" id="{25104FEC-E162-4620-9376-FA0EB9232B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896" name="PoljeZBesedilom 2">
          <a:extLst>
            <a:ext uri="{FF2B5EF4-FFF2-40B4-BE49-F238E27FC236}">
              <a16:creationId xmlns:a16="http://schemas.microsoft.com/office/drawing/2014/main" id="{62AA7EFE-D4EC-4B86-A11A-5A91F1F5ED8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897" name="PoljeZBesedilom 896">
          <a:extLst>
            <a:ext uri="{FF2B5EF4-FFF2-40B4-BE49-F238E27FC236}">
              <a16:creationId xmlns:a16="http://schemas.microsoft.com/office/drawing/2014/main" id="{0029152B-08D6-4638-9D20-DB0D530395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898" name="PoljeZBesedilom 2">
          <a:extLst>
            <a:ext uri="{FF2B5EF4-FFF2-40B4-BE49-F238E27FC236}">
              <a16:creationId xmlns:a16="http://schemas.microsoft.com/office/drawing/2014/main" id="{CE18EB6F-EE93-434B-96D8-8351874CDC7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899" name="PoljeZBesedilom 2">
          <a:extLst>
            <a:ext uri="{FF2B5EF4-FFF2-40B4-BE49-F238E27FC236}">
              <a16:creationId xmlns:a16="http://schemas.microsoft.com/office/drawing/2014/main" id="{4FC7C279-2414-4C00-828F-F3970EFE2A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00" name="PoljeZBesedilom 2">
          <a:extLst>
            <a:ext uri="{FF2B5EF4-FFF2-40B4-BE49-F238E27FC236}">
              <a16:creationId xmlns:a16="http://schemas.microsoft.com/office/drawing/2014/main" id="{C6447D71-A0E5-42E0-B6A4-F071C6045D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01" name="PoljeZBesedilom 2">
          <a:extLst>
            <a:ext uri="{FF2B5EF4-FFF2-40B4-BE49-F238E27FC236}">
              <a16:creationId xmlns:a16="http://schemas.microsoft.com/office/drawing/2014/main" id="{02FCF9C9-89CA-4A32-8FB7-A1138E93DA5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2" name="PoljeZBesedilom 2">
          <a:extLst>
            <a:ext uri="{FF2B5EF4-FFF2-40B4-BE49-F238E27FC236}">
              <a16:creationId xmlns:a16="http://schemas.microsoft.com/office/drawing/2014/main" id="{94D6BC6A-1DEF-466F-AE03-8C30C344CF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3" name="PoljeZBesedilom 902">
          <a:extLst>
            <a:ext uri="{FF2B5EF4-FFF2-40B4-BE49-F238E27FC236}">
              <a16:creationId xmlns:a16="http://schemas.microsoft.com/office/drawing/2014/main" id="{5D414E04-D69A-4290-8B16-273B48430F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4" name="PoljeZBesedilom 2">
          <a:extLst>
            <a:ext uri="{FF2B5EF4-FFF2-40B4-BE49-F238E27FC236}">
              <a16:creationId xmlns:a16="http://schemas.microsoft.com/office/drawing/2014/main" id="{8416323D-F36B-40C8-97AA-82C8C88730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5" name="PoljeZBesedilom 2">
          <a:extLst>
            <a:ext uri="{FF2B5EF4-FFF2-40B4-BE49-F238E27FC236}">
              <a16:creationId xmlns:a16="http://schemas.microsoft.com/office/drawing/2014/main" id="{61FFD792-AC65-4949-B5B3-F634DA9812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6" name="PoljeZBesedilom 2">
          <a:extLst>
            <a:ext uri="{FF2B5EF4-FFF2-40B4-BE49-F238E27FC236}">
              <a16:creationId xmlns:a16="http://schemas.microsoft.com/office/drawing/2014/main" id="{37081B23-9B7B-4020-91E5-F535AE81A2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7" name="PoljeZBesedilom 2">
          <a:extLst>
            <a:ext uri="{FF2B5EF4-FFF2-40B4-BE49-F238E27FC236}">
              <a16:creationId xmlns:a16="http://schemas.microsoft.com/office/drawing/2014/main" id="{48B17845-8F9B-4808-9EBC-12E0819FCF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8" name="PoljeZBesedilom 2">
          <a:extLst>
            <a:ext uri="{FF2B5EF4-FFF2-40B4-BE49-F238E27FC236}">
              <a16:creationId xmlns:a16="http://schemas.microsoft.com/office/drawing/2014/main" id="{E2E4A465-C656-43C6-AEDB-AF8B538EEB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09" name="PoljeZBesedilom 908">
          <a:extLst>
            <a:ext uri="{FF2B5EF4-FFF2-40B4-BE49-F238E27FC236}">
              <a16:creationId xmlns:a16="http://schemas.microsoft.com/office/drawing/2014/main" id="{C99DD987-B400-4AAD-BDD3-91F12D1703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10" name="PoljeZBesedilom 2">
          <a:extLst>
            <a:ext uri="{FF2B5EF4-FFF2-40B4-BE49-F238E27FC236}">
              <a16:creationId xmlns:a16="http://schemas.microsoft.com/office/drawing/2014/main" id="{9C2FD47C-6525-4343-A6C9-66DB8B9119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11" name="PoljeZBesedilom 2">
          <a:extLst>
            <a:ext uri="{FF2B5EF4-FFF2-40B4-BE49-F238E27FC236}">
              <a16:creationId xmlns:a16="http://schemas.microsoft.com/office/drawing/2014/main" id="{7C3C4048-C477-4F6C-894B-0BB5C7BEE9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12" name="PoljeZBesedilom 2">
          <a:extLst>
            <a:ext uri="{FF2B5EF4-FFF2-40B4-BE49-F238E27FC236}">
              <a16:creationId xmlns:a16="http://schemas.microsoft.com/office/drawing/2014/main" id="{E8A0B242-97BF-4D64-B46C-9CF4F6946E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13" name="PoljeZBesedilom 2">
          <a:extLst>
            <a:ext uri="{FF2B5EF4-FFF2-40B4-BE49-F238E27FC236}">
              <a16:creationId xmlns:a16="http://schemas.microsoft.com/office/drawing/2014/main" id="{E28EAA4F-8727-4787-9B33-80FAB7F49C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4" name="PoljeZBesedilom 2">
          <a:extLst>
            <a:ext uri="{FF2B5EF4-FFF2-40B4-BE49-F238E27FC236}">
              <a16:creationId xmlns:a16="http://schemas.microsoft.com/office/drawing/2014/main" id="{95B598FE-862B-4AD4-A7A1-AE28CAADFD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5" name="PoljeZBesedilom 914">
          <a:extLst>
            <a:ext uri="{FF2B5EF4-FFF2-40B4-BE49-F238E27FC236}">
              <a16:creationId xmlns:a16="http://schemas.microsoft.com/office/drawing/2014/main" id="{73B3A9BF-223C-49CA-8C9D-3A745B7F608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6" name="PoljeZBesedilom 2">
          <a:extLst>
            <a:ext uri="{FF2B5EF4-FFF2-40B4-BE49-F238E27FC236}">
              <a16:creationId xmlns:a16="http://schemas.microsoft.com/office/drawing/2014/main" id="{87058C79-8ABC-4BFC-8071-E1E188EFBC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7" name="PoljeZBesedilom 2">
          <a:extLst>
            <a:ext uri="{FF2B5EF4-FFF2-40B4-BE49-F238E27FC236}">
              <a16:creationId xmlns:a16="http://schemas.microsoft.com/office/drawing/2014/main" id="{B879F0BB-7D61-43B1-B9DC-0C66E2BB5E7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8" name="PoljeZBesedilom 2">
          <a:extLst>
            <a:ext uri="{FF2B5EF4-FFF2-40B4-BE49-F238E27FC236}">
              <a16:creationId xmlns:a16="http://schemas.microsoft.com/office/drawing/2014/main" id="{E3AD4190-64F9-40FD-B0E6-2F079D98BC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19" name="PoljeZBesedilom 2">
          <a:extLst>
            <a:ext uri="{FF2B5EF4-FFF2-40B4-BE49-F238E27FC236}">
              <a16:creationId xmlns:a16="http://schemas.microsoft.com/office/drawing/2014/main" id="{25280AB0-E9AF-4876-99D5-D23499B4B91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0" name="PoljeZBesedilom 2">
          <a:extLst>
            <a:ext uri="{FF2B5EF4-FFF2-40B4-BE49-F238E27FC236}">
              <a16:creationId xmlns:a16="http://schemas.microsoft.com/office/drawing/2014/main" id="{E7E0145F-8645-412D-AEA3-80B0B0DFB4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1" name="PoljeZBesedilom 920">
          <a:extLst>
            <a:ext uri="{FF2B5EF4-FFF2-40B4-BE49-F238E27FC236}">
              <a16:creationId xmlns:a16="http://schemas.microsoft.com/office/drawing/2014/main" id="{1D8801C7-BB43-409D-B991-99419E0A71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2" name="PoljeZBesedilom 2">
          <a:extLst>
            <a:ext uri="{FF2B5EF4-FFF2-40B4-BE49-F238E27FC236}">
              <a16:creationId xmlns:a16="http://schemas.microsoft.com/office/drawing/2014/main" id="{6101A542-C413-4BC9-908F-FCF2553FD3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3" name="PoljeZBesedilom 2">
          <a:extLst>
            <a:ext uri="{FF2B5EF4-FFF2-40B4-BE49-F238E27FC236}">
              <a16:creationId xmlns:a16="http://schemas.microsoft.com/office/drawing/2014/main" id="{20EFC823-F626-4E8D-8504-0DD8F08751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4" name="PoljeZBesedilom 2">
          <a:extLst>
            <a:ext uri="{FF2B5EF4-FFF2-40B4-BE49-F238E27FC236}">
              <a16:creationId xmlns:a16="http://schemas.microsoft.com/office/drawing/2014/main" id="{B149E1DC-0694-40D8-87CE-54FCD42ECF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25" name="PoljeZBesedilom 2">
          <a:extLst>
            <a:ext uri="{FF2B5EF4-FFF2-40B4-BE49-F238E27FC236}">
              <a16:creationId xmlns:a16="http://schemas.microsoft.com/office/drawing/2014/main" id="{2D402C65-73E2-4866-8BFB-769C0A862D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26" name="PoljeZBesedilom 925">
          <a:extLst>
            <a:ext uri="{FF2B5EF4-FFF2-40B4-BE49-F238E27FC236}">
              <a16:creationId xmlns:a16="http://schemas.microsoft.com/office/drawing/2014/main" id="{D1F74AEE-B242-48D7-B351-97408FEA4B1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27" name="PoljeZBesedilom 2">
          <a:extLst>
            <a:ext uri="{FF2B5EF4-FFF2-40B4-BE49-F238E27FC236}">
              <a16:creationId xmlns:a16="http://schemas.microsoft.com/office/drawing/2014/main" id="{6C2C6C95-B7D2-4A9D-97C2-BDFC1217F7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28" name="PoljeZBesedilom 2">
          <a:extLst>
            <a:ext uri="{FF2B5EF4-FFF2-40B4-BE49-F238E27FC236}">
              <a16:creationId xmlns:a16="http://schemas.microsoft.com/office/drawing/2014/main" id="{3FD56ED9-C84C-4937-B846-ED2B40E3F85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29" name="PoljeZBesedilom 2">
          <a:extLst>
            <a:ext uri="{FF2B5EF4-FFF2-40B4-BE49-F238E27FC236}">
              <a16:creationId xmlns:a16="http://schemas.microsoft.com/office/drawing/2014/main" id="{9DB5EEAD-640D-4692-AFEE-158FFCC5D4D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30" name="PoljeZBesedilom 2">
          <a:extLst>
            <a:ext uri="{FF2B5EF4-FFF2-40B4-BE49-F238E27FC236}">
              <a16:creationId xmlns:a16="http://schemas.microsoft.com/office/drawing/2014/main" id="{19D1400C-8505-43B0-8BE8-D9DBBFA1583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1" name="PoljeZBesedilom 2">
          <a:extLst>
            <a:ext uri="{FF2B5EF4-FFF2-40B4-BE49-F238E27FC236}">
              <a16:creationId xmlns:a16="http://schemas.microsoft.com/office/drawing/2014/main" id="{FB7C5166-9A0D-46BC-9E94-7A9FEE80353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2" name="PoljeZBesedilom 931">
          <a:extLst>
            <a:ext uri="{FF2B5EF4-FFF2-40B4-BE49-F238E27FC236}">
              <a16:creationId xmlns:a16="http://schemas.microsoft.com/office/drawing/2014/main" id="{BCE7F651-3627-48A6-9561-678E741FE6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3" name="PoljeZBesedilom 2">
          <a:extLst>
            <a:ext uri="{FF2B5EF4-FFF2-40B4-BE49-F238E27FC236}">
              <a16:creationId xmlns:a16="http://schemas.microsoft.com/office/drawing/2014/main" id="{5427A333-F78A-475A-AD92-FA94F1FB9C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4" name="PoljeZBesedilom 2">
          <a:extLst>
            <a:ext uri="{FF2B5EF4-FFF2-40B4-BE49-F238E27FC236}">
              <a16:creationId xmlns:a16="http://schemas.microsoft.com/office/drawing/2014/main" id="{863B854B-411E-45FF-AE4E-CEC7378555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5" name="PoljeZBesedilom 2">
          <a:extLst>
            <a:ext uri="{FF2B5EF4-FFF2-40B4-BE49-F238E27FC236}">
              <a16:creationId xmlns:a16="http://schemas.microsoft.com/office/drawing/2014/main" id="{203F333B-F47B-46E5-84AF-89F23CEBC4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936" name="PoljeZBesedilom 2">
          <a:extLst>
            <a:ext uri="{FF2B5EF4-FFF2-40B4-BE49-F238E27FC236}">
              <a16:creationId xmlns:a16="http://schemas.microsoft.com/office/drawing/2014/main" id="{6C2D0EC5-34AE-43D5-A32C-B0AA32AA05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37" name="PoljeZBesedilom 936">
          <a:extLst>
            <a:ext uri="{FF2B5EF4-FFF2-40B4-BE49-F238E27FC236}">
              <a16:creationId xmlns:a16="http://schemas.microsoft.com/office/drawing/2014/main" id="{7B722044-BC15-4744-9880-FD1CCD6C85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38" name="PoljeZBesedilom 2">
          <a:extLst>
            <a:ext uri="{FF2B5EF4-FFF2-40B4-BE49-F238E27FC236}">
              <a16:creationId xmlns:a16="http://schemas.microsoft.com/office/drawing/2014/main" id="{2622C4D3-4428-49D7-9283-CE6E77A296B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39" name="PoljeZBesedilom 2">
          <a:extLst>
            <a:ext uri="{FF2B5EF4-FFF2-40B4-BE49-F238E27FC236}">
              <a16:creationId xmlns:a16="http://schemas.microsoft.com/office/drawing/2014/main" id="{FE3C3BC1-1F16-42F4-B652-F66F6CFDB90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40" name="PoljeZBesedilom 2">
          <a:extLst>
            <a:ext uri="{FF2B5EF4-FFF2-40B4-BE49-F238E27FC236}">
              <a16:creationId xmlns:a16="http://schemas.microsoft.com/office/drawing/2014/main" id="{FF97CB43-2DA9-4580-8713-B2DDCABBF0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941" name="PoljeZBesedilom 2">
          <a:extLst>
            <a:ext uri="{FF2B5EF4-FFF2-40B4-BE49-F238E27FC236}">
              <a16:creationId xmlns:a16="http://schemas.microsoft.com/office/drawing/2014/main" id="{5E9FE329-28D0-401F-A600-B941D83941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2" name="PoljeZBesedilom 2">
          <a:extLst>
            <a:ext uri="{FF2B5EF4-FFF2-40B4-BE49-F238E27FC236}">
              <a16:creationId xmlns:a16="http://schemas.microsoft.com/office/drawing/2014/main" id="{5C24E58E-7D98-424C-BB38-09C5CC47D9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3" name="PoljeZBesedilom 942">
          <a:extLst>
            <a:ext uri="{FF2B5EF4-FFF2-40B4-BE49-F238E27FC236}">
              <a16:creationId xmlns:a16="http://schemas.microsoft.com/office/drawing/2014/main" id="{62CE46A4-2E43-4503-872F-4B37A1A9A4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4" name="PoljeZBesedilom 2">
          <a:extLst>
            <a:ext uri="{FF2B5EF4-FFF2-40B4-BE49-F238E27FC236}">
              <a16:creationId xmlns:a16="http://schemas.microsoft.com/office/drawing/2014/main" id="{BEE64F1D-8991-42C6-9545-611E378A7E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5" name="PoljeZBesedilom 2">
          <a:extLst>
            <a:ext uri="{FF2B5EF4-FFF2-40B4-BE49-F238E27FC236}">
              <a16:creationId xmlns:a16="http://schemas.microsoft.com/office/drawing/2014/main" id="{F4F9215A-BFBF-4D43-AEFB-8AA1146F1F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6" name="PoljeZBesedilom 2">
          <a:extLst>
            <a:ext uri="{FF2B5EF4-FFF2-40B4-BE49-F238E27FC236}">
              <a16:creationId xmlns:a16="http://schemas.microsoft.com/office/drawing/2014/main" id="{F8ABC957-AF1D-4077-ACA7-8C7D53EB32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7" name="PoljeZBesedilom 2">
          <a:extLst>
            <a:ext uri="{FF2B5EF4-FFF2-40B4-BE49-F238E27FC236}">
              <a16:creationId xmlns:a16="http://schemas.microsoft.com/office/drawing/2014/main" id="{708B8068-E730-4A78-AF5E-B72FF8CED3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8" name="PoljeZBesedilom 2">
          <a:extLst>
            <a:ext uri="{FF2B5EF4-FFF2-40B4-BE49-F238E27FC236}">
              <a16:creationId xmlns:a16="http://schemas.microsoft.com/office/drawing/2014/main" id="{C805816A-7565-4658-BE66-1A6DF98ACC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49" name="PoljeZBesedilom 948">
          <a:extLst>
            <a:ext uri="{FF2B5EF4-FFF2-40B4-BE49-F238E27FC236}">
              <a16:creationId xmlns:a16="http://schemas.microsoft.com/office/drawing/2014/main" id="{567F444D-3D61-453C-B100-CA2AC3A9CC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50" name="PoljeZBesedilom 2">
          <a:extLst>
            <a:ext uri="{FF2B5EF4-FFF2-40B4-BE49-F238E27FC236}">
              <a16:creationId xmlns:a16="http://schemas.microsoft.com/office/drawing/2014/main" id="{745E9F22-CC26-4DA7-BDBE-38B1E51874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51" name="PoljeZBesedilom 2">
          <a:extLst>
            <a:ext uri="{FF2B5EF4-FFF2-40B4-BE49-F238E27FC236}">
              <a16:creationId xmlns:a16="http://schemas.microsoft.com/office/drawing/2014/main" id="{4844BC40-8D2C-4C8C-8B9A-184B160A80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52" name="PoljeZBesedilom 2">
          <a:extLst>
            <a:ext uri="{FF2B5EF4-FFF2-40B4-BE49-F238E27FC236}">
              <a16:creationId xmlns:a16="http://schemas.microsoft.com/office/drawing/2014/main" id="{853C497B-ADDF-422D-A7AB-A3B1D0E501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53" name="PoljeZBesedilom 2">
          <a:extLst>
            <a:ext uri="{FF2B5EF4-FFF2-40B4-BE49-F238E27FC236}">
              <a16:creationId xmlns:a16="http://schemas.microsoft.com/office/drawing/2014/main" id="{8EFA8F67-4AD7-4108-99D1-9D28D91A51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4" name="PoljeZBesedilom 2">
          <a:extLst>
            <a:ext uri="{FF2B5EF4-FFF2-40B4-BE49-F238E27FC236}">
              <a16:creationId xmlns:a16="http://schemas.microsoft.com/office/drawing/2014/main" id="{8E376772-2EF5-412D-BED4-F488DEBCC3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5" name="PoljeZBesedilom 954">
          <a:extLst>
            <a:ext uri="{FF2B5EF4-FFF2-40B4-BE49-F238E27FC236}">
              <a16:creationId xmlns:a16="http://schemas.microsoft.com/office/drawing/2014/main" id="{24D4ED0F-6B71-4E87-AFDF-65EB9EF086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6" name="PoljeZBesedilom 2">
          <a:extLst>
            <a:ext uri="{FF2B5EF4-FFF2-40B4-BE49-F238E27FC236}">
              <a16:creationId xmlns:a16="http://schemas.microsoft.com/office/drawing/2014/main" id="{BE790F5F-4C04-4F10-AF23-EEE344485C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7" name="PoljeZBesedilom 2">
          <a:extLst>
            <a:ext uri="{FF2B5EF4-FFF2-40B4-BE49-F238E27FC236}">
              <a16:creationId xmlns:a16="http://schemas.microsoft.com/office/drawing/2014/main" id="{B8DC30DE-4C05-477C-AC2B-880A2191CE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8" name="PoljeZBesedilom 2">
          <a:extLst>
            <a:ext uri="{FF2B5EF4-FFF2-40B4-BE49-F238E27FC236}">
              <a16:creationId xmlns:a16="http://schemas.microsoft.com/office/drawing/2014/main" id="{1332B41C-D222-4748-837F-7ACB4351A8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59" name="PoljeZBesedilom 2">
          <a:extLst>
            <a:ext uri="{FF2B5EF4-FFF2-40B4-BE49-F238E27FC236}">
              <a16:creationId xmlns:a16="http://schemas.microsoft.com/office/drawing/2014/main" id="{B61D3655-A426-43DD-9BCF-F22559B273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0" name="PoljeZBesedilom 2">
          <a:extLst>
            <a:ext uri="{FF2B5EF4-FFF2-40B4-BE49-F238E27FC236}">
              <a16:creationId xmlns:a16="http://schemas.microsoft.com/office/drawing/2014/main" id="{8D3428AB-EAF6-4765-8F8E-5608304C4E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1" name="PoljeZBesedilom 960">
          <a:extLst>
            <a:ext uri="{FF2B5EF4-FFF2-40B4-BE49-F238E27FC236}">
              <a16:creationId xmlns:a16="http://schemas.microsoft.com/office/drawing/2014/main" id="{FEEDFBED-5810-432E-B10B-50D7F4A400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2" name="PoljeZBesedilom 2">
          <a:extLst>
            <a:ext uri="{FF2B5EF4-FFF2-40B4-BE49-F238E27FC236}">
              <a16:creationId xmlns:a16="http://schemas.microsoft.com/office/drawing/2014/main" id="{BE86A55C-9C75-4360-A5EC-BC07EC2C4E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3" name="PoljeZBesedilom 2">
          <a:extLst>
            <a:ext uri="{FF2B5EF4-FFF2-40B4-BE49-F238E27FC236}">
              <a16:creationId xmlns:a16="http://schemas.microsoft.com/office/drawing/2014/main" id="{DBFE78A7-8EAF-4125-835C-AECF81C0B2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4" name="PoljeZBesedilom 2">
          <a:extLst>
            <a:ext uri="{FF2B5EF4-FFF2-40B4-BE49-F238E27FC236}">
              <a16:creationId xmlns:a16="http://schemas.microsoft.com/office/drawing/2014/main" id="{3D081592-8BAC-42BE-8E0B-E68856016B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65" name="PoljeZBesedilom 2">
          <a:extLst>
            <a:ext uri="{FF2B5EF4-FFF2-40B4-BE49-F238E27FC236}">
              <a16:creationId xmlns:a16="http://schemas.microsoft.com/office/drawing/2014/main" id="{6A099843-C6B3-42F8-9EA2-E7B9C8D37C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66" name="PoljeZBesedilom 2">
          <a:extLst>
            <a:ext uri="{FF2B5EF4-FFF2-40B4-BE49-F238E27FC236}">
              <a16:creationId xmlns:a16="http://schemas.microsoft.com/office/drawing/2014/main" id="{1F6C4EF6-900C-480C-A929-0455244919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67" name="PoljeZBesedilom 966">
          <a:extLst>
            <a:ext uri="{FF2B5EF4-FFF2-40B4-BE49-F238E27FC236}">
              <a16:creationId xmlns:a16="http://schemas.microsoft.com/office/drawing/2014/main" id="{58A7D100-606D-4ACF-92F3-B9E370DD7A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68" name="PoljeZBesedilom 2">
          <a:extLst>
            <a:ext uri="{FF2B5EF4-FFF2-40B4-BE49-F238E27FC236}">
              <a16:creationId xmlns:a16="http://schemas.microsoft.com/office/drawing/2014/main" id="{8266B00C-EA2C-40E1-A72E-FB2E2BF6C0F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69" name="PoljeZBesedilom 2">
          <a:extLst>
            <a:ext uri="{FF2B5EF4-FFF2-40B4-BE49-F238E27FC236}">
              <a16:creationId xmlns:a16="http://schemas.microsoft.com/office/drawing/2014/main" id="{7BAC49C6-330F-470D-A463-D66BEB97DD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70" name="PoljeZBesedilom 2">
          <a:extLst>
            <a:ext uri="{FF2B5EF4-FFF2-40B4-BE49-F238E27FC236}">
              <a16:creationId xmlns:a16="http://schemas.microsoft.com/office/drawing/2014/main" id="{DBFDC7BB-D606-4794-A3BA-956042900CC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971" name="PoljeZBesedilom 2">
          <a:extLst>
            <a:ext uri="{FF2B5EF4-FFF2-40B4-BE49-F238E27FC236}">
              <a16:creationId xmlns:a16="http://schemas.microsoft.com/office/drawing/2014/main" id="{1C84F222-E7C3-4098-AFFB-565C4255628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2" name="PoljeZBesedilom 2">
          <a:extLst>
            <a:ext uri="{FF2B5EF4-FFF2-40B4-BE49-F238E27FC236}">
              <a16:creationId xmlns:a16="http://schemas.microsoft.com/office/drawing/2014/main" id="{FAD3FEED-CC90-4948-9CFB-6C8A045079A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3" name="PoljeZBesedilom 972">
          <a:extLst>
            <a:ext uri="{FF2B5EF4-FFF2-40B4-BE49-F238E27FC236}">
              <a16:creationId xmlns:a16="http://schemas.microsoft.com/office/drawing/2014/main" id="{AD75A8B5-DA4E-4135-BA72-0A8295BA53E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4" name="PoljeZBesedilom 2">
          <a:extLst>
            <a:ext uri="{FF2B5EF4-FFF2-40B4-BE49-F238E27FC236}">
              <a16:creationId xmlns:a16="http://schemas.microsoft.com/office/drawing/2014/main" id="{650923FB-1069-4569-8F8D-7372EC8A062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5" name="PoljeZBesedilom 2">
          <a:extLst>
            <a:ext uri="{FF2B5EF4-FFF2-40B4-BE49-F238E27FC236}">
              <a16:creationId xmlns:a16="http://schemas.microsoft.com/office/drawing/2014/main" id="{3E1C4E64-9ABC-492C-B8DB-B78EE3B19D8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6" name="PoljeZBesedilom 2">
          <a:extLst>
            <a:ext uri="{FF2B5EF4-FFF2-40B4-BE49-F238E27FC236}">
              <a16:creationId xmlns:a16="http://schemas.microsoft.com/office/drawing/2014/main" id="{87EAC97D-8DE4-4845-BAF4-8712D26BCE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977" name="PoljeZBesedilom 2">
          <a:extLst>
            <a:ext uri="{FF2B5EF4-FFF2-40B4-BE49-F238E27FC236}">
              <a16:creationId xmlns:a16="http://schemas.microsoft.com/office/drawing/2014/main" id="{740FF5F7-C6D0-437E-BB99-AA72A484569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978" name="PoljeZBesedilom 977">
          <a:extLst>
            <a:ext uri="{FF2B5EF4-FFF2-40B4-BE49-F238E27FC236}">
              <a16:creationId xmlns:a16="http://schemas.microsoft.com/office/drawing/2014/main" id="{4763EE19-863C-49E8-903A-4F0E135E839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979" name="PoljeZBesedilom 2">
          <a:extLst>
            <a:ext uri="{FF2B5EF4-FFF2-40B4-BE49-F238E27FC236}">
              <a16:creationId xmlns:a16="http://schemas.microsoft.com/office/drawing/2014/main" id="{CDADA6BA-BA69-4531-85FF-EAB32EF4BE7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980" name="PoljeZBesedilom 2">
          <a:extLst>
            <a:ext uri="{FF2B5EF4-FFF2-40B4-BE49-F238E27FC236}">
              <a16:creationId xmlns:a16="http://schemas.microsoft.com/office/drawing/2014/main" id="{B0BDC69F-31FF-4570-9D10-4D6221A6636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981" name="PoljeZBesedilom 2">
          <a:extLst>
            <a:ext uri="{FF2B5EF4-FFF2-40B4-BE49-F238E27FC236}">
              <a16:creationId xmlns:a16="http://schemas.microsoft.com/office/drawing/2014/main" id="{8CBA5F3B-BAF8-4880-B1CB-143F1BC5130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982" name="PoljeZBesedilom 2">
          <a:extLst>
            <a:ext uri="{FF2B5EF4-FFF2-40B4-BE49-F238E27FC236}">
              <a16:creationId xmlns:a16="http://schemas.microsoft.com/office/drawing/2014/main" id="{3075E014-3D15-4084-A4E3-91AF68B9D7B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3" name="PoljeZBesedilom 2">
          <a:extLst>
            <a:ext uri="{FF2B5EF4-FFF2-40B4-BE49-F238E27FC236}">
              <a16:creationId xmlns:a16="http://schemas.microsoft.com/office/drawing/2014/main" id="{83754904-46D3-42A4-B8E2-51E57EC121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4" name="PoljeZBesedilom 983">
          <a:extLst>
            <a:ext uri="{FF2B5EF4-FFF2-40B4-BE49-F238E27FC236}">
              <a16:creationId xmlns:a16="http://schemas.microsoft.com/office/drawing/2014/main" id="{A38093FC-427B-4A03-89D3-DFE23C120B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5" name="PoljeZBesedilom 2">
          <a:extLst>
            <a:ext uri="{FF2B5EF4-FFF2-40B4-BE49-F238E27FC236}">
              <a16:creationId xmlns:a16="http://schemas.microsoft.com/office/drawing/2014/main" id="{870FC51B-7711-4332-B51F-9815FC716A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6" name="PoljeZBesedilom 2">
          <a:extLst>
            <a:ext uri="{FF2B5EF4-FFF2-40B4-BE49-F238E27FC236}">
              <a16:creationId xmlns:a16="http://schemas.microsoft.com/office/drawing/2014/main" id="{C4B54E83-C197-41B5-A1F6-1F4953B80D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7" name="PoljeZBesedilom 2">
          <a:extLst>
            <a:ext uri="{FF2B5EF4-FFF2-40B4-BE49-F238E27FC236}">
              <a16:creationId xmlns:a16="http://schemas.microsoft.com/office/drawing/2014/main" id="{FD42EE7B-E400-4B96-B1D4-6E8E1A0183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8" name="PoljeZBesedilom 2">
          <a:extLst>
            <a:ext uri="{FF2B5EF4-FFF2-40B4-BE49-F238E27FC236}">
              <a16:creationId xmlns:a16="http://schemas.microsoft.com/office/drawing/2014/main" id="{34FBB868-3E64-4B28-AD6C-B9B1B93248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89" name="PoljeZBesedilom 2">
          <a:extLst>
            <a:ext uri="{FF2B5EF4-FFF2-40B4-BE49-F238E27FC236}">
              <a16:creationId xmlns:a16="http://schemas.microsoft.com/office/drawing/2014/main" id="{DC9F9BDC-8E7E-4CD9-B335-AD14FBB674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90" name="PoljeZBesedilom 989">
          <a:extLst>
            <a:ext uri="{FF2B5EF4-FFF2-40B4-BE49-F238E27FC236}">
              <a16:creationId xmlns:a16="http://schemas.microsoft.com/office/drawing/2014/main" id="{CE6AB90F-5418-4BFF-BC17-80A3585A87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91" name="PoljeZBesedilom 2">
          <a:extLst>
            <a:ext uri="{FF2B5EF4-FFF2-40B4-BE49-F238E27FC236}">
              <a16:creationId xmlns:a16="http://schemas.microsoft.com/office/drawing/2014/main" id="{F5A13E8E-35FC-482A-ABE0-296A34C4C5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92" name="PoljeZBesedilom 2">
          <a:extLst>
            <a:ext uri="{FF2B5EF4-FFF2-40B4-BE49-F238E27FC236}">
              <a16:creationId xmlns:a16="http://schemas.microsoft.com/office/drawing/2014/main" id="{3C12C0ED-4DBF-4B45-9A3A-28BF4EC3C6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93" name="PoljeZBesedilom 2">
          <a:extLst>
            <a:ext uri="{FF2B5EF4-FFF2-40B4-BE49-F238E27FC236}">
              <a16:creationId xmlns:a16="http://schemas.microsoft.com/office/drawing/2014/main" id="{D4EF3C42-4CB8-4463-BC0E-4431EF8BC6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994" name="PoljeZBesedilom 2">
          <a:extLst>
            <a:ext uri="{FF2B5EF4-FFF2-40B4-BE49-F238E27FC236}">
              <a16:creationId xmlns:a16="http://schemas.microsoft.com/office/drawing/2014/main" id="{982052B1-447C-4D12-B49E-45A5AA7DAB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5" name="PoljeZBesedilom 2">
          <a:extLst>
            <a:ext uri="{FF2B5EF4-FFF2-40B4-BE49-F238E27FC236}">
              <a16:creationId xmlns:a16="http://schemas.microsoft.com/office/drawing/2014/main" id="{25685C06-A4D2-4530-8BCB-8BB2CCCAD2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6" name="PoljeZBesedilom 995">
          <a:extLst>
            <a:ext uri="{FF2B5EF4-FFF2-40B4-BE49-F238E27FC236}">
              <a16:creationId xmlns:a16="http://schemas.microsoft.com/office/drawing/2014/main" id="{15FD783B-A010-4E66-8857-5C91203FF4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7" name="PoljeZBesedilom 2">
          <a:extLst>
            <a:ext uri="{FF2B5EF4-FFF2-40B4-BE49-F238E27FC236}">
              <a16:creationId xmlns:a16="http://schemas.microsoft.com/office/drawing/2014/main" id="{BD4AF180-98D2-43BF-B845-8A6DAA557C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8" name="PoljeZBesedilom 2">
          <a:extLst>
            <a:ext uri="{FF2B5EF4-FFF2-40B4-BE49-F238E27FC236}">
              <a16:creationId xmlns:a16="http://schemas.microsoft.com/office/drawing/2014/main" id="{CB96152C-165F-4619-B26A-1591EE4708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999" name="PoljeZBesedilom 2">
          <a:extLst>
            <a:ext uri="{FF2B5EF4-FFF2-40B4-BE49-F238E27FC236}">
              <a16:creationId xmlns:a16="http://schemas.microsoft.com/office/drawing/2014/main" id="{DDC8DA2A-1689-45DE-B627-5B9309634E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0" name="PoljeZBesedilom 2">
          <a:extLst>
            <a:ext uri="{FF2B5EF4-FFF2-40B4-BE49-F238E27FC236}">
              <a16:creationId xmlns:a16="http://schemas.microsoft.com/office/drawing/2014/main" id="{BF0879AC-B2CC-4591-9221-2099279129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1" name="PoljeZBesedilom 2">
          <a:extLst>
            <a:ext uri="{FF2B5EF4-FFF2-40B4-BE49-F238E27FC236}">
              <a16:creationId xmlns:a16="http://schemas.microsoft.com/office/drawing/2014/main" id="{C8790E0B-2818-4C73-B8E2-3D7A3D477C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2" name="PoljeZBesedilom 1001">
          <a:extLst>
            <a:ext uri="{FF2B5EF4-FFF2-40B4-BE49-F238E27FC236}">
              <a16:creationId xmlns:a16="http://schemas.microsoft.com/office/drawing/2014/main" id="{00F0CAA7-1380-4DD1-B130-B920CA89F4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3" name="PoljeZBesedilom 2">
          <a:extLst>
            <a:ext uri="{FF2B5EF4-FFF2-40B4-BE49-F238E27FC236}">
              <a16:creationId xmlns:a16="http://schemas.microsoft.com/office/drawing/2014/main" id="{93EBAEDD-87A8-4FF7-9B19-9CE7B1080A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4" name="PoljeZBesedilom 2">
          <a:extLst>
            <a:ext uri="{FF2B5EF4-FFF2-40B4-BE49-F238E27FC236}">
              <a16:creationId xmlns:a16="http://schemas.microsoft.com/office/drawing/2014/main" id="{6BD0D009-91F2-46CE-AEC4-C0229E5A6E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5" name="PoljeZBesedilom 2">
          <a:extLst>
            <a:ext uri="{FF2B5EF4-FFF2-40B4-BE49-F238E27FC236}">
              <a16:creationId xmlns:a16="http://schemas.microsoft.com/office/drawing/2014/main" id="{FC20206E-5480-43B7-989F-ACF233C376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006" name="PoljeZBesedilom 2">
          <a:extLst>
            <a:ext uri="{FF2B5EF4-FFF2-40B4-BE49-F238E27FC236}">
              <a16:creationId xmlns:a16="http://schemas.microsoft.com/office/drawing/2014/main" id="{A828118E-19F6-44BC-8C35-0FA60464BF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07" name="PoljeZBesedilom 2">
          <a:extLst>
            <a:ext uri="{FF2B5EF4-FFF2-40B4-BE49-F238E27FC236}">
              <a16:creationId xmlns:a16="http://schemas.microsoft.com/office/drawing/2014/main" id="{82424D02-C116-4B4D-9769-95E7A60F2A5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08" name="PoljeZBesedilom 1007">
          <a:extLst>
            <a:ext uri="{FF2B5EF4-FFF2-40B4-BE49-F238E27FC236}">
              <a16:creationId xmlns:a16="http://schemas.microsoft.com/office/drawing/2014/main" id="{5AB153FC-2CEB-4FA8-802B-B835DCBB15D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09" name="PoljeZBesedilom 2">
          <a:extLst>
            <a:ext uri="{FF2B5EF4-FFF2-40B4-BE49-F238E27FC236}">
              <a16:creationId xmlns:a16="http://schemas.microsoft.com/office/drawing/2014/main" id="{850B871C-38C0-4D40-90F8-243E4E171C8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10" name="PoljeZBesedilom 2">
          <a:extLst>
            <a:ext uri="{FF2B5EF4-FFF2-40B4-BE49-F238E27FC236}">
              <a16:creationId xmlns:a16="http://schemas.microsoft.com/office/drawing/2014/main" id="{F1C2BD57-6FEB-4B78-AFF0-2E81267A8D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11" name="PoljeZBesedilom 2">
          <a:extLst>
            <a:ext uri="{FF2B5EF4-FFF2-40B4-BE49-F238E27FC236}">
              <a16:creationId xmlns:a16="http://schemas.microsoft.com/office/drawing/2014/main" id="{5C9D1C90-6C8E-44B9-A67D-3D33C49A8D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012" name="PoljeZBesedilom 2">
          <a:extLst>
            <a:ext uri="{FF2B5EF4-FFF2-40B4-BE49-F238E27FC236}">
              <a16:creationId xmlns:a16="http://schemas.microsoft.com/office/drawing/2014/main" id="{53C15608-71D4-4CE4-841B-31374FAAF42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3" name="PoljeZBesedilom 2">
          <a:extLst>
            <a:ext uri="{FF2B5EF4-FFF2-40B4-BE49-F238E27FC236}">
              <a16:creationId xmlns:a16="http://schemas.microsoft.com/office/drawing/2014/main" id="{045AE18E-9CD5-467D-8858-8D7BC6E2E22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4" name="PoljeZBesedilom 1013">
          <a:extLst>
            <a:ext uri="{FF2B5EF4-FFF2-40B4-BE49-F238E27FC236}">
              <a16:creationId xmlns:a16="http://schemas.microsoft.com/office/drawing/2014/main" id="{68A77643-60FA-4AB3-8AA4-74A634CEA23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5" name="PoljeZBesedilom 2">
          <a:extLst>
            <a:ext uri="{FF2B5EF4-FFF2-40B4-BE49-F238E27FC236}">
              <a16:creationId xmlns:a16="http://schemas.microsoft.com/office/drawing/2014/main" id="{5E435A4B-D0A6-4407-ACFE-2ABD1762F1C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6" name="PoljeZBesedilom 2">
          <a:extLst>
            <a:ext uri="{FF2B5EF4-FFF2-40B4-BE49-F238E27FC236}">
              <a16:creationId xmlns:a16="http://schemas.microsoft.com/office/drawing/2014/main" id="{2AD80F7F-C51E-4D69-9ECA-BB547489D91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7" name="PoljeZBesedilom 2">
          <a:extLst>
            <a:ext uri="{FF2B5EF4-FFF2-40B4-BE49-F238E27FC236}">
              <a16:creationId xmlns:a16="http://schemas.microsoft.com/office/drawing/2014/main" id="{3E2AA2EC-B5C2-42B4-BDB0-481FC6C3F4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018" name="PoljeZBesedilom 2">
          <a:extLst>
            <a:ext uri="{FF2B5EF4-FFF2-40B4-BE49-F238E27FC236}">
              <a16:creationId xmlns:a16="http://schemas.microsoft.com/office/drawing/2014/main" id="{8E7D3AD4-D619-42EE-8516-21CDDD1AFD8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019" name="PoljeZBesedilom 1018">
          <a:extLst>
            <a:ext uri="{FF2B5EF4-FFF2-40B4-BE49-F238E27FC236}">
              <a16:creationId xmlns:a16="http://schemas.microsoft.com/office/drawing/2014/main" id="{C68C5CEE-3255-43BD-9DD2-52203D147B8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020" name="PoljeZBesedilom 2">
          <a:extLst>
            <a:ext uri="{FF2B5EF4-FFF2-40B4-BE49-F238E27FC236}">
              <a16:creationId xmlns:a16="http://schemas.microsoft.com/office/drawing/2014/main" id="{C19A5D20-1B47-4F5B-B33D-32AF35E22D9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021" name="PoljeZBesedilom 2">
          <a:extLst>
            <a:ext uri="{FF2B5EF4-FFF2-40B4-BE49-F238E27FC236}">
              <a16:creationId xmlns:a16="http://schemas.microsoft.com/office/drawing/2014/main" id="{D7B7394E-CCF7-4DF2-B7BB-7B94318FBA5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022" name="PoljeZBesedilom 2">
          <a:extLst>
            <a:ext uri="{FF2B5EF4-FFF2-40B4-BE49-F238E27FC236}">
              <a16:creationId xmlns:a16="http://schemas.microsoft.com/office/drawing/2014/main" id="{E034D6AF-5266-4111-B8AC-7A1810CFCE0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023" name="PoljeZBesedilom 2">
          <a:extLst>
            <a:ext uri="{FF2B5EF4-FFF2-40B4-BE49-F238E27FC236}">
              <a16:creationId xmlns:a16="http://schemas.microsoft.com/office/drawing/2014/main" id="{E342E7A6-F325-4572-823D-22FAF6FC590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4" name="PoljeZBesedilom 2">
          <a:extLst>
            <a:ext uri="{FF2B5EF4-FFF2-40B4-BE49-F238E27FC236}">
              <a16:creationId xmlns:a16="http://schemas.microsoft.com/office/drawing/2014/main" id="{44D67E8C-EBB7-4841-B40E-96088C5BA1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5" name="PoljeZBesedilom 1024">
          <a:extLst>
            <a:ext uri="{FF2B5EF4-FFF2-40B4-BE49-F238E27FC236}">
              <a16:creationId xmlns:a16="http://schemas.microsoft.com/office/drawing/2014/main" id="{07CDE616-8FE8-4C43-8320-30ED0E19E5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6" name="PoljeZBesedilom 2">
          <a:extLst>
            <a:ext uri="{FF2B5EF4-FFF2-40B4-BE49-F238E27FC236}">
              <a16:creationId xmlns:a16="http://schemas.microsoft.com/office/drawing/2014/main" id="{51085775-31DC-4EA4-B25A-7FAD7FD674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7" name="PoljeZBesedilom 2">
          <a:extLst>
            <a:ext uri="{FF2B5EF4-FFF2-40B4-BE49-F238E27FC236}">
              <a16:creationId xmlns:a16="http://schemas.microsoft.com/office/drawing/2014/main" id="{B810B65D-99AA-4557-A503-3AB04E4838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8" name="PoljeZBesedilom 2">
          <a:extLst>
            <a:ext uri="{FF2B5EF4-FFF2-40B4-BE49-F238E27FC236}">
              <a16:creationId xmlns:a16="http://schemas.microsoft.com/office/drawing/2014/main" id="{8074F563-F3B3-4296-A978-BD8CFB79C65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29" name="PoljeZBesedilom 2">
          <a:extLst>
            <a:ext uri="{FF2B5EF4-FFF2-40B4-BE49-F238E27FC236}">
              <a16:creationId xmlns:a16="http://schemas.microsoft.com/office/drawing/2014/main" id="{19CEE570-D743-4CFC-B413-95BF603076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0" name="PoljeZBesedilom 2">
          <a:extLst>
            <a:ext uri="{FF2B5EF4-FFF2-40B4-BE49-F238E27FC236}">
              <a16:creationId xmlns:a16="http://schemas.microsoft.com/office/drawing/2014/main" id="{D05CBAD6-2BD1-46E2-A5F1-115C963EE5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1" name="PoljeZBesedilom 1030">
          <a:extLst>
            <a:ext uri="{FF2B5EF4-FFF2-40B4-BE49-F238E27FC236}">
              <a16:creationId xmlns:a16="http://schemas.microsoft.com/office/drawing/2014/main" id="{EFA42010-5ABE-42C3-96D9-790C380E00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2" name="PoljeZBesedilom 2">
          <a:extLst>
            <a:ext uri="{FF2B5EF4-FFF2-40B4-BE49-F238E27FC236}">
              <a16:creationId xmlns:a16="http://schemas.microsoft.com/office/drawing/2014/main" id="{06D48CD0-24A6-408D-8924-317C4401A4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3" name="PoljeZBesedilom 2">
          <a:extLst>
            <a:ext uri="{FF2B5EF4-FFF2-40B4-BE49-F238E27FC236}">
              <a16:creationId xmlns:a16="http://schemas.microsoft.com/office/drawing/2014/main" id="{4756F34E-D3AD-44DA-BF9A-C559B3EE29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4" name="PoljeZBesedilom 2">
          <a:extLst>
            <a:ext uri="{FF2B5EF4-FFF2-40B4-BE49-F238E27FC236}">
              <a16:creationId xmlns:a16="http://schemas.microsoft.com/office/drawing/2014/main" id="{940C3CC8-3F41-4008-B6CF-34789300D0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5" name="PoljeZBesedilom 2">
          <a:extLst>
            <a:ext uri="{FF2B5EF4-FFF2-40B4-BE49-F238E27FC236}">
              <a16:creationId xmlns:a16="http://schemas.microsoft.com/office/drawing/2014/main" id="{24937B71-DD41-4AAB-8086-9F69403C4E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6" name="PoljeZBesedilom 2">
          <a:extLst>
            <a:ext uri="{FF2B5EF4-FFF2-40B4-BE49-F238E27FC236}">
              <a16:creationId xmlns:a16="http://schemas.microsoft.com/office/drawing/2014/main" id="{195B95C1-E0AC-4CA1-B4AE-6EEB16375C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7" name="PoljeZBesedilom 1036">
          <a:extLst>
            <a:ext uri="{FF2B5EF4-FFF2-40B4-BE49-F238E27FC236}">
              <a16:creationId xmlns:a16="http://schemas.microsoft.com/office/drawing/2014/main" id="{3E496A80-25B6-41CC-8586-2ADCA85480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8" name="PoljeZBesedilom 2">
          <a:extLst>
            <a:ext uri="{FF2B5EF4-FFF2-40B4-BE49-F238E27FC236}">
              <a16:creationId xmlns:a16="http://schemas.microsoft.com/office/drawing/2014/main" id="{41D00B9F-D205-4D39-BB22-0CFDBD7AF1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39" name="PoljeZBesedilom 2">
          <a:extLst>
            <a:ext uri="{FF2B5EF4-FFF2-40B4-BE49-F238E27FC236}">
              <a16:creationId xmlns:a16="http://schemas.microsoft.com/office/drawing/2014/main" id="{AFD5217D-2C96-424F-ABD3-6274634669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0" name="PoljeZBesedilom 2">
          <a:extLst>
            <a:ext uri="{FF2B5EF4-FFF2-40B4-BE49-F238E27FC236}">
              <a16:creationId xmlns:a16="http://schemas.microsoft.com/office/drawing/2014/main" id="{F64E2CD7-E096-4AFB-AE86-4B2E826E2B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1" name="PoljeZBesedilom 2">
          <a:extLst>
            <a:ext uri="{FF2B5EF4-FFF2-40B4-BE49-F238E27FC236}">
              <a16:creationId xmlns:a16="http://schemas.microsoft.com/office/drawing/2014/main" id="{E0071CD2-C6C2-4FC4-BBC5-191BDC06DE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2" name="PoljeZBesedilom 2">
          <a:extLst>
            <a:ext uri="{FF2B5EF4-FFF2-40B4-BE49-F238E27FC236}">
              <a16:creationId xmlns:a16="http://schemas.microsoft.com/office/drawing/2014/main" id="{929E724C-4289-4CEC-8F34-07DDF692B1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3" name="PoljeZBesedilom 1042">
          <a:extLst>
            <a:ext uri="{FF2B5EF4-FFF2-40B4-BE49-F238E27FC236}">
              <a16:creationId xmlns:a16="http://schemas.microsoft.com/office/drawing/2014/main" id="{C54C5BF9-7327-4C1B-BE44-70E3C47F0E9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4" name="PoljeZBesedilom 2">
          <a:extLst>
            <a:ext uri="{FF2B5EF4-FFF2-40B4-BE49-F238E27FC236}">
              <a16:creationId xmlns:a16="http://schemas.microsoft.com/office/drawing/2014/main" id="{77EA582F-81FE-43BF-AD59-60E46F4EA6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5" name="PoljeZBesedilom 2">
          <a:extLst>
            <a:ext uri="{FF2B5EF4-FFF2-40B4-BE49-F238E27FC236}">
              <a16:creationId xmlns:a16="http://schemas.microsoft.com/office/drawing/2014/main" id="{41514AA6-A1EA-435E-A8D6-4BD5B34A98E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6" name="PoljeZBesedilom 2">
          <a:extLst>
            <a:ext uri="{FF2B5EF4-FFF2-40B4-BE49-F238E27FC236}">
              <a16:creationId xmlns:a16="http://schemas.microsoft.com/office/drawing/2014/main" id="{5C11498F-2B15-4EA7-AB9E-6787B527F4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7" name="PoljeZBesedilom 2">
          <a:extLst>
            <a:ext uri="{FF2B5EF4-FFF2-40B4-BE49-F238E27FC236}">
              <a16:creationId xmlns:a16="http://schemas.microsoft.com/office/drawing/2014/main" id="{F5A37A85-94FA-4520-A593-2F78A34CA6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8" name="PoljeZBesedilom 2">
          <a:extLst>
            <a:ext uri="{FF2B5EF4-FFF2-40B4-BE49-F238E27FC236}">
              <a16:creationId xmlns:a16="http://schemas.microsoft.com/office/drawing/2014/main" id="{D5481E72-FD65-4339-97FF-6B7AD80EE1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49" name="PoljeZBesedilom 1048">
          <a:extLst>
            <a:ext uri="{FF2B5EF4-FFF2-40B4-BE49-F238E27FC236}">
              <a16:creationId xmlns:a16="http://schemas.microsoft.com/office/drawing/2014/main" id="{5773975C-434A-4C81-808D-E75CD397F26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50" name="PoljeZBesedilom 2">
          <a:extLst>
            <a:ext uri="{FF2B5EF4-FFF2-40B4-BE49-F238E27FC236}">
              <a16:creationId xmlns:a16="http://schemas.microsoft.com/office/drawing/2014/main" id="{BD73AD28-3976-448F-B736-0734446F9EE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51" name="PoljeZBesedilom 2">
          <a:extLst>
            <a:ext uri="{FF2B5EF4-FFF2-40B4-BE49-F238E27FC236}">
              <a16:creationId xmlns:a16="http://schemas.microsoft.com/office/drawing/2014/main" id="{B4560A15-5113-43FB-B389-E6E55A6000C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52" name="PoljeZBesedilom 2">
          <a:extLst>
            <a:ext uri="{FF2B5EF4-FFF2-40B4-BE49-F238E27FC236}">
              <a16:creationId xmlns:a16="http://schemas.microsoft.com/office/drawing/2014/main" id="{931B152F-E4AB-4D88-AAF1-477609077B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53" name="PoljeZBesedilom 2">
          <a:extLst>
            <a:ext uri="{FF2B5EF4-FFF2-40B4-BE49-F238E27FC236}">
              <a16:creationId xmlns:a16="http://schemas.microsoft.com/office/drawing/2014/main" id="{4705C9BE-4BF1-4D60-AEB9-A68519A63D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4" name="PoljeZBesedilom 2">
          <a:extLst>
            <a:ext uri="{FF2B5EF4-FFF2-40B4-BE49-F238E27FC236}">
              <a16:creationId xmlns:a16="http://schemas.microsoft.com/office/drawing/2014/main" id="{C0DDE75C-CE0A-4310-8F6E-23188A9313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5" name="PoljeZBesedilom 1054">
          <a:extLst>
            <a:ext uri="{FF2B5EF4-FFF2-40B4-BE49-F238E27FC236}">
              <a16:creationId xmlns:a16="http://schemas.microsoft.com/office/drawing/2014/main" id="{E2006393-F996-416E-849E-9B9ED8C36B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6" name="PoljeZBesedilom 2">
          <a:extLst>
            <a:ext uri="{FF2B5EF4-FFF2-40B4-BE49-F238E27FC236}">
              <a16:creationId xmlns:a16="http://schemas.microsoft.com/office/drawing/2014/main" id="{0B250B28-B648-4995-9D7F-8E99051960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7" name="PoljeZBesedilom 2">
          <a:extLst>
            <a:ext uri="{FF2B5EF4-FFF2-40B4-BE49-F238E27FC236}">
              <a16:creationId xmlns:a16="http://schemas.microsoft.com/office/drawing/2014/main" id="{C07B8985-1C4F-401D-8287-AD68193C62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8" name="PoljeZBesedilom 2">
          <a:extLst>
            <a:ext uri="{FF2B5EF4-FFF2-40B4-BE49-F238E27FC236}">
              <a16:creationId xmlns:a16="http://schemas.microsoft.com/office/drawing/2014/main" id="{EDA0353D-31E9-454B-BCDA-F1A1A711BD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59" name="PoljeZBesedilom 2">
          <a:extLst>
            <a:ext uri="{FF2B5EF4-FFF2-40B4-BE49-F238E27FC236}">
              <a16:creationId xmlns:a16="http://schemas.microsoft.com/office/drawing/2014/main" id="{759FF220-596E-4F37-9BE4-A8CD244EAA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0" name="PoljeZBesedilom 2">
          <a:extLst>
            <a:ext uri="{FF2B5EF4-FFF2-40B4-BE49-F238E27FC236}">
              <a16:creationId xmlns:a16="http://schemas.microsoft.com/office/drawing/2014/main" id="{13094461-7C6C-42CE-8D6C-6EF095987A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1" name="PoljeZBesedilom 1060">
          <a:extLst>
            <a:ext uri="{FF2B5EF4-FFF2-40B4-BE49-F238E27FC236}">
              <a16:creationId xmlns:a16="http://schemas.microsoft.com/office/drawing/2014/main" id="{BCCD2F9E-4676-41B1-A1F6-112741AD77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2" name="PoljeZBesedilom 2">
          <a:extLst>
            <a:ext uri="{FF2B5EF4-FFF2-40B4-BE49-F238E27FC236}">
              <a16:creationId xmlns:a16="http://schemas.microsoft.com/office/drawing/2014/main" id="{461AE6F3-D7E7-4EBB-AF02-5A43C9B858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3" name="PoljeZBesedilom 2">
          <a:extLst>
            <a:ext uri="{FF2B5EF4-FFF2-40B4-BE49-F238E27FC236}">
              <a16:creationId xmlns:a16="http://schemas.microsoft.com/office/drawing/2014/main" id="{FCFEA85D-FC08-4C4D-A25F-4D9F50D229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4" name="PoljeZBesedilom 2">
          <a:extLst>
            <a:ext uri="{FF2B5EF4-FFF2-40B4-BE49-F238E27FC236}">
              <a16:creationId xmlns:a16="http://schemas.microsoft.com/office/drawing/2014/main" id="{3EABE030-9B67-461E-8082-C03042F7F6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65" name="PoljeZBesedilom 2">
          <a:extLst>
            <a:ext uri="{FF2B5EF4-FFF2-40B4-BE49-F238E27FC236}">
              <a16:creationId xmlns:a16="http://schemas.microsoft.com/office/drawing/2014/main" id="{2D35B738-D3F9-4F34-B77F-8578C0D4DB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66" name="PoljeZBesedilom 2">
          <a:extLst>
            <a:ext uri="{FF2B5EF4-FFF2-40B4-BE49-F238E27FC236}">
              <a16:creationId xmlns:a16="http://schemas.microsoft.com/office/drawing/2014/main" id="{E275DE17-9E54-4961-99BD-38392E8853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67" name="PoljeZBesedilom 1066">
          <a:extLst>
            <a:ext uri="{FF2B5EF4-FFF2-40B4-BE49-F238E27FC236}">
              <a16:creationId xmlns:a16="http://schemas.microsoft.com/office/drawing/2014/main" id="{5CE6B472-05F6-41E3-BC36-EF53F5FA383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68" name="PoljeZBesedilom 2">
          <a:extLst>
            <a:ext uri="{FF2B5EF4-FFF2-40B4-BE49-F238E27FC236}">
              <a16:creationId xmlns:a16="http://schemas.microsoft.com/office/drawing/2014/main" id="{EE04D323-14CC-425D-888B-448536143E4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69" name="PoljeZBesedilom 2">
          <a:extLst>
            <a:ext uri="{FF2B5EF4-FFF2-40B4-BE49-F238E27FC236}">
              <a16:creationId xmlns:a16="http://schemas.microsoft.com/office/drawing/2014/main" id="{44AA4F2E-ADC7-4FD8-9E01-3155E82F68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0" name="PoljeZBesedilom 2">
          <a:extLst>
            <a:ext uri="{FF2B5EF4-FFF2-40B4-BE49-F238E27FC236}">
              <a16:creationId xmlns:a16="http://schemas.microsoft.com/office/drawing/2014/main" id="{A9921BFF-0D07-422B-B40F-971A4E0618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1" name="PoljeZBesedilom 2">
          <a:extLst>
            <a:ext uri="{FF2B5EF4-FFF2-40B4-BE49-F238E27FC236}">
              <a16:creationId xmlns:a16="http://schemas.microsoft.com/office/drawing/2014/main" id="{0A2091D6-3517-49E8-AA3E-94E4F99EBBE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2" name="PoljeZBesedilom 2">
          <a:extLst>
            <a:ext uri="{FF2B5EF4-FFF2-40B4-BE49-F238E27FC236}">
              <a16:creationId xmlns:a16="http://schemas.microsoft.com/office/drawing/2014/main" id="{5C09C3B3-75F4-42AD-A9B9-65791DFA85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3" name="PoljeZBesedilom 1072">
          <a:extLst>
            <a:ext uri="{FF2B5EF4-FFF2-40B4-BE49-F238E27FC236}">
              <a16:creationId xmlns:a16="http://schemas.microsoft.com/office/drawing/2014/main" id="{D0CCF5C5-FEE1-456A-8085-DBD4EE611C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4" name="PoljeZBesedilom 2">
          <a:extLst>
            <a:ext uri="{FF2B5EF4-FFF2-40B4-BE49-F238E27FC236}">
              <a16:creationId xmlns:a16="http://schemas.microsoft.com/office/drawing/2014/main" id="{906DC4E9-C976-4AB4-936A-773830CED4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5" name="PoljeZBesedilom 2">
          <a:extLst>
            <a:ext uri="{FF2B5EF4-FFF2-40B4-BE49-F238E27FC236}">
              <a16:creationId xmlns:a16="http://schemas.microsoft.com/office/drawing/2014/main" id="{49D6DB5E-7378-4A57-A73B-7D35DC2CE9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6" name="PoljeZBesedilom 2">
          <a:extLst>
            <a:ext uri="{FF2B5EF4-FFF2-40B4-BE49-F238E27FC236}">
              <a16:creationId xmlns:a16="http://schemas.microsoft.com/office/drawing/2014/main" id="{2E13CB2B-35B9-4AA3-8BD9-139BB609A4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077" name="PoljeZBesedilom 2">
          <a:extLst>
            <a:ext uri="{FF2B5EF4-FFF2-40B4-BE49-F238E27FC236}">
              <a16:creationId xmlns:a16="http://schemas.microsoft.com/office/drawing/2014/main" id="{A39438F6-3B1C-4DE8-BEC6-C33D91169D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078" name="PoljeZBesedilom 1077">
          <a:extLst>
            <a:ext uri="{FF2B5EF4-FFF2-40B4-BE49-F238E27FC236}">
              <a16:creationId xmlns:a16="http://schemas.microsoft.com/office/drawing/2014/main" id="{85D7576C-5FFF-4EBF-AE85-CCD4C9A065E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079" name="PoljeZBesedilom 2">
          <a:extLst>
            <a:ext uri="{FF2B5EF4-FFF2-40B4-BE49-F238E27FC236}">
              <a16:creationId xmlns:a16="http://schemas.microsoft.com/office/drawing/2014/main" id="{645D0B25-23BD-4822-B32C-9A8CB9A83AA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080" name="PoljeZBesedilom 2">
          <a:extLst>
            <a:ext uri="{FF2B5EF4-FFF2-40B4-BE49-F238E27FC236}">
              <a16:creationId xmlns:a16="http://schemas.microsoft.com/office/drawing/2014/main" id="{BDBBE748-5ED8-447F-881D-237E555BB6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081" name="PoljeZBesedilom 2">
          <a:extLst>
            <a:ext uri="{FF2B5EF4-FFF2-40B4-BE49-F238E27FC236}">
              <a16:creationId xmlns:a16="http://schemas.microsoft.com/office/drawing/2014/main" id="{143D7911-E0A6-4527-B281-2DF1E97AFD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082" name="PoljeZBesedilom 2">
          <a:extLst>
            <a:ext uri="{FF2B5EF4-FFF2-40B4-BE49-F238E27FC236}">
              <a16:creationId xmlns:a16="http://schemas.microsoft.com/office/drawing/2014/main" id="{3EEBB4D6-D3AA-4004-B6EA-9435B1D175E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3" name="PoljeZBesedilom 2">
          <a:extLst>
            <a:ext uri="{FF2B5EF4-FFF2-40B4-BE49-F238E27FC236}">
              <a16:creationId xmlns:a16="http://schemas.microsoft.com/office/drawing/2014/main" id="{792A70B2-807C-46CA-A121-516E9659B93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4" name="PoljeZBesedilom 1083">
          <a:extLst>
            <a:ext uri="{FF2B5EF4-FFF2-40B4-BE49-F238E27FC236}">
              <a16:creationId xmlns:a16="http://schemas.microsoft.com/office/drawing/2014/main" id="{0A7B607E-2432-42BC-ADA9-2438F88D818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5" name="PoljeZBesedilom 2">
          <a:extLst>
            <a:ext uri="{FF2B5EF4-FFF2-40B4-BE49-F238E27FC236}">
              <a16:creationId xmlns:a16="http://schemas.microsoft.com/office/drawing/2014/main" id="{A67BBC04-0DF3-4648-9321-08E63089797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6" name="PoljeZBesedilom 2">
          <a:extLst>
            <a:ext uri="{FF2B5EF4-FFF2-40B4-BE49-F238E27FC236}">
              <a16:creationId xmlns:a16="http://schemas.microsoft.com/office/drawing/2014/main" id="{ABB0C734-53B1-418A-A0A7-24B9EFCDF4F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7" name="PoljeZBesedilom 2">
          <a:extLst>
            <a:ext uri="{FF2B5EF4-FFF2-40B4-BE49-F238E27FC236}">
              <a16:creationId xmlns:a16="http://schemas.microsoft.com/office/drawing/2014/main" id="{80CC629A-A310-4840-B9C1-62EF195163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088" name="PoljeZBesedilom 2">
          <a:extLst>
            <a:ext uri="{FF2B5EF4-FFF2-40B4-BE49-F238E27FC236}">
              <a16:creationId xmlns:a16="http://schemas.microsoft.com/office/drawing/2014/main" id="{2DE78304-7C8D-4867-9297-748AB32FF6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89" name="PoljeZBesedilom 2">
          <a:extLst>
            <a:ext uri="{FF2B5EF4-FFF2-40B4-BE49-F238E27FC236}">
              <a16:creationId xmlns:a16="http://schemas.microsoft.com/office/drawing/2014/main" id="{3A28F273-D723-4013-80CE-2E64065C15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0" name="PoljeZBesedilom 1089">
          <a:extLst>
            <a:ext uri="{FF2B5EF4-FFF2-40B4-BE49-F238E27FC236}">
              <a16:creationId xmlns:a16="http://schemas.microsoft.com/office/drawing/2014/main" id="{E1F4A828-6D80-4F25-B104-995DE57983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1" name="PoljeZBesedilom 2">
          <a:extLst>
            <a:ext uri="{FF2B5EF4-FFF2-40B4-BE49-F238E27FC236}">
              <a16:creationId xmlns:a16="http://schemas.microsoft.com/office/drawing/2014/main" id="{FDF5B0D3-67C7-4BA8-83D3-508FB6743D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2" name="PoljeZBesedilom 2">
          <a:extLst>
            <a:ext uri="{FF2B5EF4-FFF2-40B4-BE49-F238E27FC236}">
              <a16:creationId xmlns:a16="http://schemas.microsoft.com/office/drawing/2014/main" id="{DCE5A405-458A-4A4E-95E9-4FCB1BBA1D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3" name="PoljeZBesedilom 2">
          <a:extLst>
            <a:ext uri="{FF2B5EF4-FFF2-40B4-BE49-F238E27FC236}">
              <a16:creationId xmlns:a16="http://schemas.microsoft.com/office/drawing/2014/main" id="{5E2082B2-F9E7-4DC1-8610-B5AC1DE692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4" name="PoljeZBesedilom 2">
          <a:extLst>
            <a:ext uri="{FF2B5EF4-FFF2-40B4-BE49-F238E27FC236}">
              <a16:creationId xmlns:a16="http://schemas.microsoft.com/office/drawing/2014/main" id="{5DAB84E7-4FF9-469B-9FEA-162AB05749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5" name="PoljeZBesedilom 2">
          <a:extLst>
            <a:ext uri="{FF2B5EF4-FFF2-40B4-BE49-F238E27FC236}">
              <a16:creationId xmlns:a16="http://schemas.microsoft.com/office/drawing/2014/main" id="{1AFED79E-5D41-4D6E-B9C6-FB435C9331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6" name="PoljeZBesedilom 1095">
          <a:extLst>
            <a:ext uri="{FF2B5EF4-FFF2-40B4-BE49-F238E27FC236}">
              <a16:creationId xmlns:a16="http://schemas.microsoft.com/office/drawing/2014/main" id="{8BA7D00C-FE09-4FC1-8B9E-02AEBF1AA6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7" name="PoljeZBesedilom 2">
          <a:extLst>
            <a:ext uri="{FF2B5EF4-FFF2-40B4-BE49-F238E27FC236}">
              <a16:creationId xmlns:a16="http://schemas.microsoft.com/office/drawing/2014/main" id="{F50BB256-48F5-4A5E-8734-7475CA0814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8" name="PoljeZBesedilom 2">
          <a:extLst>
            <a:ext uri="{FF2B5EF4-FFF2-40B4-BE49-F238E27FC236}">
              <a16:creationId xmlns:a16="http://schemas.microsoft.com/office/drawing/2014/main" id="{DBFE00B8-26D8-46C3-B92A-1CD0E0C4B0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099" name="PoljeZBesedilom 2">
          <a:extLst>
            <a:ext uri="{FF2B5EF4-FFF2-40B4-BE49-F238E27FC236}">
              <a16:creationId xmlns:a16="http://schemas.microsoft.com/office/drawing/2014/main" id="{11ADD079-EFAE-4858-B330-A3F98DF3F5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100" name="PoljeZBesedilom 2">
          <a:extLst>
            <a:ext uri="{FF2B5EF4-FFF2-40B4-BE49-F238E27FC236}">
              <a16:creationId xmlns:a16="http://schemas.microsoft.com/office/drawing/2014/main" id="{F8DC31B6-E263-4AE0-B988-922604DA53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1" name="PoljeZBesedilom 2">
          <a:extLst>
            <a:ext uri="{FF2B5EF4-FFF2-40B4-BE49-F238E27FC236}">
              <a16:creationId xmlns:a16="http://schemas.microsoft.com/office/drawing/2014/main" id="{4AE56372-6B6E-4772-8027-558C75ACA8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2" name="PoljeZBesedilom 1101">
          <a:extLst>
            <a:ext uri="{FF2B5EF4-FFF2-40B4-BE49-F238E27FC236}">
              <a16:creationId xmlns:a16="http://schemas.microsoft.com/office/drawing/2014/main" id="{193A9A91-EF9A-4BB5-8844-391462253E7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3" name="PoljeZBesedilom 2">
          <a:extLst>
            <a:ext uri="{FF2B5EF4-FFF2-40B4-BE49-F238E27FC236}">
              <a16:creationId xmlns:a16="http://schemas.microsoft.com/office/drawing/2014/main" id="{299A7CB8-9E74-44D5-A38A-64273F17B5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4" name="PoljeZBesedilom 2">
          <a:extLst>
            <a:ext uri="{FF2B5EF4-FFF2-40B4-BE49-F238E27FC236}">
              <a16:creationId xmlns:a16="http://schemas.microsoft.com/office/drawing/2014/main" id="{55AE3B10-85FF-4A58-A21F-72BAD2AD31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5" name="PoljeZBesedilom 2">
          <a:extLst>
            <a:ext uri="{FF2B5EF4-FFF2-40B4-BE49-F238E27FC236}">
              <a16:creationId xmlns:a16="http://schemas.microsoft.com/office/drawing/2014/main" id="{2EA6ACDF-F05F-4DA3-9A34-87FC018C6E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6" name="PoljeZBesedilom 2">
          <a:extLst>
            <a:ext uri="{FF2B5EF4-FFF2-40B4-BE49-F238E27FC236}">
              <a16:creationId xmlns:a16="http://schemas.microsoft.com/office/drawing/2014/main" id="{9DBD09E9-2DF1-48B8-841A-A5BEC60955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7" name="PoljeZBesedilom 2">
          <a:extLst>
            <a:ext uri="{FF2B5EF4-FFF2-40B4-BE49-F238E27FC236}">
              <a16:creationId xmlns:a16="http://schemas.microsoft.com/office/drawing/2014/main" id="{52476734-D034-4D71-95AD-415E70C7C72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8" name="PoljeZBesedilom 1107">
          <a:extLst>
            <a:ext uri="{FF2B5EF4-FFF2-40B4-BE49-F238E27FC236}">
              <a16:creationId xmlns:a16="http://schemas.microsoft.com/office/drawing/2014/main" id="{744ABFE6-5086-439D-A051-667B0B78CAA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09" name="PoljeZBesedilom 2">
          <a:extLst>
            <a:ext uri="{FF2B5EF4-FFF2-40B4-BE49-F238E27FC236}">
              <a16:creationId xmlns:a16="http://schemas.microsoft.com/office/drawing/2014/main" id="{448AE18F-2964-4C6E-A6F9-E0324031DB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10" name="PoljeZBesedilom 2">
          <a:extLst>
            <a:ext uri="{FF2B5EF4-FFF2-40B4-BE49-F238E27FC236}">
              <a16:creationId xmlns:a16="http://schemas.microsoft.com/office/drawing/2014/main" id="{33BB0D0A-0EFE-43A8-ACB0-BC6943D87D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11" name="PoljeZBesedilom 2">
          <a:extLst>
            <a:ext uri="{FF2B5EF4-FFF2-40B4-BE49-F238E27FC236}">
              <a16:creationId xmlns:a16="http://schemas.microsoft.com/office/drawing/2014/main" id="{4ECC76EB-5C7D-421C-BE25-804FE96225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12" name="PoljeZBesedilom 2">
          <a:extLst>
            <a:ext uri="{FF2B5EF4-FFF2-40B4-BE49-F238E27FC236}">
              <a16:creationId xmlns:a16="http://schemas.microsoft.com/office/drawing/2014/main" id="{7B02D406-BC6F-4C96-A07E-63EEE631A5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13" name="PoljeZBesedilom 1112">
          <a:extLst>
            <a:ext uri="{FF2B5EF4-FFF2-40B4-BE49-F238E27FC236}">
              <a16:creationId xmlns:a16="http://schemas.microsoft.com/office/drawing/2014/main" id="{62F0D756-2A9A-4949-B490-9302E078F2A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14" name="PoljeZBesedilom 2">
          <a:extLst>
            <a:ext uri="{FF2B5EF4-FFF2-40B4-BE49-F238E27FC236}">
              <a16:creationId xmlns:a16="http://schemas.microsoft.com/office/drawing/2014/main" id="{83FCC788-9866-4741-A514-F6FB90E927D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15" name="PoljeZBesedilom 2">
          <a:extLst>
            <a:ext uri="{FF2B5EF4-FFF2-40B4-BE49-F238E27FC236}">
              <a16:creationId xmlns:a16="http://schemas.microsoft.com/office/drawing/2014/main" id="{EA927B10-1C8B-4228-89BD-85872F55E99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16" name="PoljeZBesedilom 2">
          <a:extLst>
            <a:ext uri="{FF2B5EF4-FFF2-40B4-BE49-F238E27FC236}">
              <a16:creationId xmlns:a16="http://schemas.microsoft.com/office/drawing/2014/main" id="{E7CE9CD1-FF86-42D6-B203-0F845187E1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17" name="PoljeZBesedilom 2">
          <a:extLst>
            <a:ext uri="{FF2B5EF4-FFF2-40B4-BE49-F238E27FC236}">
              <a16:creationId xmlns:a16="http://schemas.microsoft.com/office/drawing/2014/main" id="{0FA9825E-640D-487A-933A-7675D0FB3E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18" name="PoljeZBesedilom 2">
          <a:extLst>
            <a:ext uri="{FF2B5EF4-FFF2-40B4-BE49-F238E27FC236}">
              <a16:creationId xmlns:a16="http://schemas.microsoft.com/office/drawing/2014/main" id="{82BF76E0-D9DA-4B07-A632-EBB8F26E50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19" name="PoljeZBesedilom 1118">
          <a:extLst>
            <a:ext uri="{FF2B5EF4-FFF2-40B4-BE49-F238E27FC236}">
              <a16:creationId xmlns:a16="http://schemas.microsoft.com/office/drawing/2014/main" id="{8B76AB11-D9F0-4974-A16D-6CF640C402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0" name="PoljeZBesedilom 2">
          <a:extLst>
            <a:ext uri="{FF2B5EF4-FFF2-40B4-BE49-F238E27FC236}">
              <a16:creationId xmlns:a16="http://schemas.microsoft.com/office/drawing/2014/main" id="{375D3F8D-4217-4FAD-AF75-76120C54D2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1" name="PoljeZBesedilom 2">
          <a:extLst>
            <a:ext uri="{FF2B5EF4-FFF2-40B4-BE49-F238E27FC236}">
              <a16:creationId xmlns:a16="http://schemas.microsoft.com/office/drawing/2014/main" id="{76D370D2-1973-46B8-9999-F9EFCA83B8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2" name="PoljeZBesedilom 2">
          <a:extLst>
            <a:ext uri="{FF2B5EF4-FFF2-40B4-BE49-F238E27FC236}">
              <a16:creationId xmlns:a16="http://schemas.microsoft.com/office/drawing/2014/main" id="{E477FAC8-592A-48D9-BB14-81F6491D45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3" name="PoljeZBesedilom 2">
          <a:extLst>
            <a:ext uri="{FF2B5EF4-FFF2-40B4-BE49-F238E27FC236}">
              <a16:creationId xmlns:a16="http://schemas.microsoft.com/office/drawing/2014/main" id="{C21F992F-6E6D-4468-B030-C56C3D8129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4" name="PoljeZBesedilom 2">
          <a:extLst>
            <a:ext uri="{FF2B5EF4-FFF2-40B4-BE49-F238E27FC236}">
              <a16:creationId xmlns:a16="http://schemas.microsoft.com/office/drawing/2014/main" id="{A0ED21A1-5F13-4A12-842F-182C41F774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5" name="PoljeZBesedilom 1124">
          <a:extLst>
            <a:ext uri="{FF2B5EF4-FFF2-40B4-BE49-F238E27FC236}">
              <a16:creationId xmlns:a16="http://schemas.microsoft.com/office/drawing/2014/main" id="{E7231C42-8888-42D6-84DD-34AC817652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6" name="PoljeZBesedilom 2">
          <a:extLst>
            <a:ext uri="{FF2B5EF4-FFF2-40B4-BE49-F238E27FC236}">
              <a16:creationId xmlns:a16="http://schemas.microsoft.com/office/drawing/2014/main" id="{DB4C3D61-EB53-4796-BDBA-A6BCCBA143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7" name="PoljeZBesedilom 2">
          <a:extLst>
            <a:ext uri="{FF2B5EF4-FFF2-40B4-BE49-F238E27FC236}">
              <a16:creationId xmlns:a16="http://schemas.microsoft.com/office/drawing/2014/main" id="{EB2A0C4F-8DBF-4B5F-8F29-CF919D7F48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8" name="PoljeZBesedilom 2">
          <a:extLst>
            <a:ext uri="{FF2B5EF4-FFF2-40B4-BE49-F238E27FC236}">
              <a16:creationId xmlns:a16="http://schemas.microsoft.com/office/drawing/2014/main" id="{2A963897-D031-4766-82F8-F8A4E1F11C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29" name="PoljeZBesedilom 2">
          <a:extLst>
            <a:ext uri="{FF2B5EF4-FFF2-40B4-BE49-F238E27FC236}">
              <a16:creationId xmlns:a16="http://schemas.microsoft.com/office/drawing/2014/main" id="{5A8F306D-8E9C-4326-B439-CD4AF0E4D4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0" name="PoljeZBesedilom 2">
          <a:extLst>
            <a:ext uri="{FF2B5EF4-FFF2-40B4-BE49-F238E27FC236}">
              <a16:creationId xmlns:a16="http://schemas.microsoft.com/office/drawing/2014/main" id="{67B2D59D-B6C9-4538-A4FA-9F19F30A02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1" name="PoljeZBesedilom 1130">
          <a:extLst>
            <a:ext uri="{FF2B5EF4-FFF2-40B4-BE49-F238E27FC236}">
              <a16:creationId xmlns:a16="http://schemas.microsoft.com/office/drawing/2014/main" id="{49886F37-E5B8-4C52-904D-9E280E77EA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2" name="PoljeZBesedilom 2">
          <a:extLst>
            <a:ext uri="{FF2B5EF4-FFF2-40B4-BE49-F238E27FC236}">
              <a16:creationId xmlns:a16="http://schemas.microsoft.com/office/drawing/2014/main" id="{D195210D-4E7C-43BF-9338-7B3008790A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3" name="PoljeZBesedilom 2">
          <a:extLst>
            <a:ext uri="{FF2B5EF4-FFF2-40B4-BE49-F238E27FC236}">
              <a16:creationId xmlns:a16="http://schemas.microsoft.com/office/drawing/2014/main" id="{AF11B61F-E603-4144-906F-EDE5C36483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4" name="PoljeZBesedilom 2">
          <a:extLst>
            <a:ext uri="{FF2B5EF4-FFF2-40B4-BE49-F238E27FC236}">
              <a16:creationId xmlns:a16="http://schemas.microsoft.com/office/drawing/2014/main" id="{29A06E1B-4B25-4DE5-80AF-E1B835931F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5" name="PoljeZBesedilom 2">
          <a:extLst>
            <a:ext uri="{FF2B5EF4-FFF2-40B4-BE49-F238E27FC236}">
              <a16:creationId xmlns:a16="http://schemas.microsoft.com/office/drawing/2014/main" id="{5B8CB78B-5927-408C-91AE-9231F52909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6" name="PoljeZBesedilom 2">
          <a:extLst>
            <a:ext uri="{FF2B5EF4-FFF2-40B4-BE49-F238E27FC236}">
              <a16:creationId xmlns:a16="http://schemas.microsoft.com/office/drawing/2014/main" id="{2EC71DAF-2708-4BDC-B110-275C0B26A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7" name="PoljeZBesedilom 1136">
          <a:extLst>
            <a:ext uri="{FF2B5EF4-FFF2-40B4-BE49-F238E27FC236}">
              <a16:creationId xmlns:a16="http://schemas.microsoft.com/office/drawing/2014/main" id="{101CF3CD-0AB2-41EB-9062-9BC2673906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8" name="PoljeZBesedilom 2">
          <a:extLst>
            <a:ext uri="{FF2B5EF4-FFF2-40B4-BE49-F238E27FC236}">
              <a16:creationId xmlns:a16="http://schemas.microsoft.com/office/drawing/2014/main" id="{8A9AC753-2E5B-4017-A547-722B8DE135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39" name="PoljeZBesedilom 2">
          <a:extLst>
            <a:ext uri="{FF2B5EF4-FFF2-40B4-BE49-F238E27FC236}">
              <a16:creationId xmlns:a16="http://schemas.microsoft.com/office/drawing/2014/main" id="{AFE25B17-9854-4EAE-9122-8F1548A0C5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0" name="PoljeZBesedilom 2">
          <a:extLst>
            <a:ext uri="{FF2B5EF4-FFF2-40B4-BE49-F238E27FC236}">
              <a16:creationId xmlns:a16="http://schemas.microsoft.com/office/drawing/2014/main" id="{BF40CBE8-4515-42B7-A538-CEEAAA8906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1" name="PoljeZBesedilom 2">
          <a:extLst>
            <a:ext uri="{FF2B5EF4-FFF2-40B4-BE49-F238E27FC236}">
              <a16:creationId xmlns:a16="http://schemas.microsoft.com/office/drawing/2014/main" id="{F8A7A55F-E1D8-4A7B-96E0-4ABCE69D66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2" name="PoljeZBesedilom 2">
          <a:extLst>
            <a:ext uri="{FF2B5EF4-FFF2-40B4-BE49-F238E27FC236}">
              <a16:creationId xmlns:a16="http://schemas.microsoft.com/office/drawing/2014/main" id="{1CD4B911-9229-4C5F-B619-8DAB956234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3" name="PoljeZBesedilom 1142">
          <a:extLst>
            <a:ext uri="{FF2B5EF4-FFF2-40B4-BE49-F238E27FC236}">
              <a16:creationId xmlns:a16="http://schemas.microsoft.com/office/drawing/2014/main" id="{EB98870C-5774-4E5C-A3A0-820B206533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4" name="PoljeZBesedilom 2">
          <a:extLst>
            <a:ext uri="{FF2B5EF4-FFF2-40B4-BE49-F238E27FC236}">
              <a16:creationId xmlns:a16="http://schemas.microsoft.com/office/drawing/2014/main" id="{7EA4BD8B-477A-44FA-BE46-8C605A5582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5" name="PoljeZBesedilom 2">
          <a:extLst>
            <a:ext uri="{FF2B5EF4-FFF2-40B4-BE49-F238E27FC236}">
              <a16:creationId xmlns:a16="http://schemas.microsoft.com/office/drawing/2014/main" id="{E12DA6D1-F73E-4321-9089-FFF73D4564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6" name="PoljeZBesedilom 2">
          <a:extLst>
            <a:ext uri="{FF2B5EF4-FFF2-40B4-BE49-F238E27FC236}">
              <a16:creationId xmlns:a16="http://schemas.microsoft.com/office/drawing/2014/main" id="{D77AA394-DE56-480C-BD5B-5CB120FFD8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7" name="PoljeZBesedilom 2">
          <a:extLst>
            <a:ext uri="{FF2B5EF4-FFF2-40B4-BE49-F238E27FC236}">
              <a16:creationId xmlns:a16="http://schemas.microsoft.com/office/drawing/2014/main" id="{6D9F54F6-F2CC-46D8-94BF-1D5A7BAF9C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8" name="PoljeZBesedilom 2">
          <a:extLst>
            <a:ext uri="{FF2B5EF4-FFF2-40B4-BE49-F238E27FC236}">
              <a16:creationId xmlns:a16="http://schemas.microsoft.com/office/drawing/2014/main" id="{D4DE1FE5-8804-4489-B4F1-61FAA621E7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49" name="PoljeZBesedilom 1148">
          <a:extLst>
            <a:ext uri="{FF2B5EF4-FFF2-40B4-BE49-F238E27FC236}">
              <a16:creationId xmlns:a16="http://schemas.microsoft.com/office/drawing/2014/main" id="{112D1AD9-AA68-46D2-813F-879924BDF7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50" name="PoljeZBesedilom 2">
          <a:extLst>
            <a:ext uri="{FF2B5EF4-FFF2-40B4-BE49-F238E27FC236}">
              <a16:creationId xmlns:a16="http://schemas.microsoft.com/office/drawing/2014/main" id="{1A7122E5-B6E3-42AB-8B06-87A52B2596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51" name="PoljeZBesedilom 2">
          <a:extLst>
            <a:ext uri="{FF2B5EF4-FFF2-40B4-BE49-F238E27FC236}">
              <a16:creationId xmlns:a16="http://schemas.microsoft.com/office/drawing/2014/main" id="{2332C4FA-979F-45E1-B0BC-F34DDCF6EB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52" name="PoljeZBesedilom 2">
          <a:extLst>
            <a:ext uri="{FF2B5EF4-FFF2-40B4-BE49-F238E27FC236}">
              <a16:creationId xmlns:a16="http://schemas.microsoft.com/office/drawing/2014/main" id="{14590130-A82A-4A15-8B21-2184567EF8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53" name="PoljeZBesedilom 2">
          <a:extLst>
            <a:ext uri="{FF2B5EF4-FFF2-40B4-BE49-F238E27FC236}">
              <a16:creationId xmlns:a16="http://schemas.microsoft.com/office/drawing/2014/main" id="{B0F16D94-C811-4E48-B798-A52AE8C254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4" name="PoljeZBesedilom 2">
          <a:extLst>
            <a:ext uri="{FF2B5EF4-FFF2-40B4-BE49-F238E27FC236}">
              <a16:creationId xmlns:a16="http://schemas.microsoft.com/office/drawing/2014/main" id="{54005A65-D8D7-4E60-B71E-483E9A2164E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5" name="PoljeZBesedilom 1154">
          <a:extLst>
            <a:ext uri="{FF2B5EF4-FFF2-40B4-BE49-F238E27FC236}">
              <a16:creationId xmlns:a16="http://schemas.microsoft.com/office/drawing/2014/main" id="{0068FC11-DB7E-4899-A295-234B57342D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6" name="PoljeZBesedilom 2">
          <a:extLst>
            <a:ext uri="{FF2B5EF4-FFF2-40B4-BE49-F238E27FC236}">
              <a16:creationId xmlns:a16="http://schemas.microsoft.com/office/drawing/2014/main" id="{C21078BD-AAD0-4A89-988C-7D92C3FFA4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7" name="PoljeZBesedilom 2">
          <a:extLst>
            <a:ext uri="{FF2B5EF4-FFF2-40B4-BE49-F238E27FC236}">
              <a16:creationId xmlns:a16="http://schemas.microsoft.com/office/drawing/2014/main" id="{85B5AAAA-3CC8-4FA0-B224-1E9B5AA59E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8" name="PoljeZBesedilom 2">
          <a:extLst>
            <a:ext uri="{FF2B5EF4-FFF2-40B4-BE49-F238E27FC236}">
              <a16:creationId xmlns:a16="http://schemas.microsoft.com/office/drawing/2014/main" id="{C35FB1FE-8B61-4225-8997-2A796833E4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59" name="PoljeZBesedilom 2">
          <a:extLst>
            <a:ext uri="{FF2B5EF4-FFF2-40B4-BE49-F238E27FC236}">
              <a16:creationId xmlns:a16="http://schemas.microsoft.com/office/drawing/2014/main" id="{E6D73D7D-9C4F-418F-8766-87372639D8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0" name="PoljeZBesedilom 2">
          <a:extLst>
            <a:ext uri="{FF2B5EF4-FFF2-40B4-BE49-F238E27FC236}">
              <a16:creationId xmlns:a16="http://schemas.microsoft.com/office/drawing/2014/main" id="{F2986A35-3A5B-4603-A3A6-3D2D516A8C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1" name="PoljeZBesedilom 1160">
          <a:extLst>
            <a:ext uri="{FF2B5EF4-FFF2-40B4-BE49-F238E27FC236}">
              <a16:creationId xmlns:a16="http://schemas.microsoft.com/office/drawing/2014/main" id="{DFB5829F-43A0-4A31-BAE0-2A420667AA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2" name="PoljeZBesedilom 2">
          <a:extLst>
            <a:ext uri="{FF2B5EF4-FFF2-40B4-BE49-F238E27FC236}">
              <a16:creationId xmlns:a16="http://schemas.microsoft.com/office/drawing/2014/main" id="{88E9F68A-C413-414D-AA01-7F57E863D6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3" name="PoljeZBesedilom 2">
          <a:extLst>
            <a:ext uri="{FF2B5EF4-FFF2-40B4-BE49-F238E27FC236}">
              <a16:creationId xmlns:a16="http://schemas.microsoft.com/office/drawing/2014/main" id="{A2015E70-3F9A-4A8B-825E-AE19847E8D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4" name="PoljeZBesedilom 2">
          <a:extLst>
            <a:ext uri="{FF2B5EF4-FFF2-40B4-BE49-F238E27FC236}">
              <a16:creationId xmlns:a16="http://schemas.microsoft.com/office/drawing/2014/main" id="{F7728031-845B-45DA-BB04-0E8D482627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5" name="PoljeZBesedilom 2">
          <a:extLst>
            <a:ext uri="{FF2B5EF4-FFF2-40B4-BE49-F238E27FC236}">
              <a16:creationId xmlns:a16="http://schemas.microsoft.com/office/drawing/2014/main" id="{CD4DCDF3-FFB8-4AE6-81B5-5F82CC627D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6" name="PoljeZBesedilom 2">
          <a:extLst>
            <a:ext uri="{FF2B5EF4-FFF2-40B4-BE49-F238E27FC236}">
              <a16:creationId xmlns:a16="http://schemas.microsoft.com/office/drawing/2014/main" id="{A4D6C125-2F2A-4E02-A1F5-DD4C08A966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7" name="PoljeZBesedilom 1166">
          <a:extLst>
            <a:ext uri="{FF2B5EF4-FFF2-40B4-BE49-F238E27FC236}">
              <a16:creationId xmlns:a16="http://schemas.microsoft.com/office/drawing/2014/main" id="{5B0069C2-8873-4DC0-ABEF-97F40E0FDD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8" name="PoljeZBesedilom 2">
          <a:extLst>
            <a:ext uri="{FF2B5EF4-FFF2-40B4-BE49-F238E27FC236}">
              <a16:creationId xmlns:a16="http://schemas.microsoft.com/office/drawing/2014/main" id="{8C7C8899-5D4E-4CD7-93E3-BD9553E025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69" name="PoljeZBesedilom 2">
          <a:extLst>
            <a:ext uri="{FF2B5EF4-FFF2-40B4-BE49-F238E27FC236}">
              <a16:creationId xmlns:a16="http://schemas.microsoft.com/office/drawing/2014/main" id="{CECF1F8E-3424-4713-B17B-2EB3DEE4BE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70" name="PoljeZBesedilom 2">
          <a:extLst>
            <a:ext uri="{FF2B5EF4-FFF2-40B4-BE49-F238E27FC236}">
              <a16:creationId xmlns:a16="http://schemas.microsoft.com/office/drawing/2014/main" id="{B5A4BFB7-761D-47D5-8581-34FE4F9F9D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171" name="PoljeZBesedilom 2">
          <a:extLst>
            <a:ext uri="{FF2B5EF4-FFF2-40B4-BE49-F238E27FC236}">
              <a16:creationId xmlns:a16="http://schemas.microsoft.com/office/drawing/2014/main" id="{DD79EE88-4F42-475A-A0AF-173E05F7D1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2" name="PoljeZBesedilom 2">
          <a:extLst>
            <a:ext uri="{FF2B5EF4-FFF2-40B4-BE49-F238E27FC236}">
              <a16:creationId xmlns:a16="http://schemas.microsoft.com/office/drawing/2014/main" id="{C658B1AB-2A06-45F2-9030-C097B43E2E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3" name="PoljeZBesedilom 1172">
          <a:extLst>
            <a:ext uri="{FF2B5EF4-FFF2-40B4-BE49-F238E27FC236}">
              <a16:creationId xmlns:a16="http://schemas.microsoft.com/office/drawing/2014/main" id="{E90B02E1-B898-4267-9D64-00A14C5D15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4" name="PoljeZBesedilom 2">
          <a:extLst>
            <a:ext uri="{FF2B5EF4-FFF2-40B4-BE49-F238E27FC236}">
              <a16:creationId xmlns:a16="http://schemas.microsoft.com/office/drawing/2014/main" id="{354B79C8-7897-4D04-953D-21632E8079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5" name="PoljeZBesedilom 2">
          <a:extLst>
            <a:ext uri="{FF2B5EF4-FFF2-40B4-BE49-F238E27FC236}">
              <a16:creationId xmlns:a16="http://schemas.microsoft.com/office/drawing/2014/main" id="{B446FE1B-633F-4488-83D4-5B417B167D3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6" name="PoljeZBesedilom 2">
          <a:extLst>
            <a:ext uri="{FF2B5EF4-FFF2-40B4-BE49-F238E27FC236}">
              <a16:creationId xmlns:a16="http://schemas.microsoft.com/office/drawing/2014/main" id="{5007EAAF-215B-4DE6-A54F-F6A3E243997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177" name="PoljeZBesedilom 2">
          <a:extLst>
            <a:ext uri="{FF2B5EF4-FFF2-40B4-BE49-F238E27FC236}">
              <a16:creationId xmlns:a16="http://schemas.microsoft.com/office/drawing/2014/main" id="{FD8784C3-8CB2-4C74-B816-F09FC559766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78" name="PoljeZBesedilom 2">
          <a:extLst>
            <a:ext uri="{FF2B5EF4-FFF2-40B4-BE49-F238E27FC236}">
              <a16:creationId xmlns:a16="http://schemas.microsoft.com/office/drawing/2014/main" id="{AB9F1CA7-FEF9-4F51-A09D-7B9FD5FD73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79" name="PoljeZBesedilom 1178">
          <a:extLst>
            <a:ext uri="{FF2B5EF4-FFF2-40B4-BE49-F238E27FC236}">
              <a16:creationId xmlns:a16="http://schemas.microsoft.com/office/drawing/2014/main" id="{B756CFC0-209C-4372-BFE8-0C1F71B7C3A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80" name="PoljeZBesedilom 2">
          <a:extLst>
            <a:ext uri="{FF2B5EF4-FFF2-40B4-BE49-F238E27FC236}">
              <a16:creationId xmlns:a16="http://schemas.microsoft.com/office/drawing/2014/main" id="{3A9AE646-BE19-49CB-BC01-7B21C29226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81" name="PoljeZBesedilom 2">
          <a:extLst>
            <a:ext uri="{FF2B5EF4-FFF2-40B4-BE49-F238E27FC236}">
              <a16:creationId xmlns:a16="http://schemas.microsoft.com/office/drawing/2014/main" id="{D072D168-BA15-42A0-AEF3-1412BE8A80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82" name="PoljeZBesedilom 2">
          <a:extLst>
            <a:ext uri="{FF2B5EF4-FFF2-40B4-BE49-F238E27FC236}">
              <a16:creationId xmlns:a16="http://schemas.microsoft.com/office/drawing/2014/main" id="{5CD18C6A-0DE9-4263-AB98-C6A6CB6A848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83" name="PoljeZBesedilom 2">
          <a:extLst>
            <a:ext uri="{FF2B5EF4-FFF2-40B4-BE49-F238E27FC236}">
              <a16:creationId xmlns:a16="http://schemas.microsoft.com/office/drawing/2014/main" id="{4DE07617-D6F0-4296-8725-9AC6C76E76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84" name="PoljeZBesedilom 1183">
          <a:extLst>
            <a:ext uri="{FF2B5EF4-FFF2-40B4-BE49-F238E27FC236}">
              <a16:creationId xmlns:a16="http://schemas.microsoft.com/office/drawing/2014/main" id="{F2BD3135-6EB8-4FF9-93BB-10186A30DDE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85" name="PoljeZBesedilom 2">
          <a:extLst>
            <a:ext uri="{FF2B5EF4-FFF2-40B4-BE49-F238E27FC236}">
              <a16:creationId xmlns:a16="http://schemas.microsoft.com/office/drawing/2014/main" id="{C8056122-C97D-42B2-B117-41EEFF3E780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86" name="PoljeZBesedilom 2">
          <a:extLst>
            <a:ext uri="{FF2B5EF4-FFF2-40B4-BE49-F238E27FC236}">
              <a16:creationId xmlns:a16="http://schemas.microsoft.com/office/drawing/2014/main" id="{C35D490C-B95A-4A43-ADA0-EC747693CEB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87" name="PoljeZBesedilom 2">
          <a:extLst>
            <a:ext uri="{FF2B5EF4-FFF2-40B4-BE49-F238E27FC236}">
              <a16:creationId xmlns:a16="http://schemas.microsoft.com/office/drawing/2014/main" id="{0D17E1E8-14B9-4DEA-B92F-7215C0DC55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88" name="PoljeZBesedilom 2">
          <a:extLst>
            <a:ext uri="{FF2B5EF4-FFF2-40B4-BE49-F238E27FC236}">
              <a16:creationId xmlns:a16="http://schemas.microsoft.com/office/drawing/2014/main" id="{DB9B72F4-0C33-4525-BB7E-008580ADE8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89" name="PoljeZBesedilom 2">
          <a:extLst>
            <a:ext uri="{FF2B5EF4-FFF2-40B4-BE49-F238E27FC236}">
              <a16:creationId xmlns:a16="http://schemas.microsoft.com/office/drawing/2014/main" id="{EDEEB758-6E00-49FA-B304-81ABF6F2AA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90" name="PoljeZBesedilom 1189">
          <a:extLst>
            <a:ext uri="{FF2B5EF4-FFF2-40B4-BE49-F238E27FC236}">
              <a16:creationId xmlns:a16="http://schemas.microsoft.com/office/drawing/2014/main" id="{A1918144-835E-42D8-A2B5-EBA75372A2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91" name="PoljeZBesedilom 2">
          <a:extLst>
            <a:ext uri="{FF2B5EF4-FFF2-40B4-BE49-F238E27FC236}">
              <a16:creationId xmlns:a16="http://schemas.microsoft.com/office/drawing/2014/main" id="{BBDCA895-95AC-4D51-B02F-9379C4E5335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92" name="PoljeZBesedilom 2">
          <a:extLst>
            <a:ext uri="{FF2B5EF4-FFF2-40B4-BE49-F238E27FC236}">
              <a16:creationId xmlns:a16="http://schemas.microsoft.com/office/drawing/2014/main" id="{689AC69E-238A-43B1-ABB0-C43F61DC47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93" name="PoljeZBesedilom 2">
          <a:extLst>
            <a:ext uri="{FF2B5EF4-FFF2-40B4-BE49-F238E27FC236}">
              <a16:creationId xmlns:a16="http://schemas.microsoft.com/office/drawing/2014/main" id="{06A67DDD-D71E-44A1-A5F5-A487494E39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194" name="PoljeZBesedilom 2">
          <a:extLst>
            <a:ext uri="{FF2B5EF4-FFF2-40B4-BE49-F238E27FC236}">
              <a16:creationId xmlns:a16="http://schemas.microsoft.com/office/drawing/2014/main" id="{6EF2E3B8-6325-4DB4-8EAE-AADD357E8B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95" name="PoljeZBesedilom 1194">
          <a:extLst>
            <a:ext uri="{FF2B5EF4-FFF2-40B4-BE49-F238E27FC236}">
              <a16:creationId xmlns:a16="http://schemas.microsoft.com/office/drawing/2014/main" id="{EDE4A097-D736-4B96-8D91-9388AF19EBB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96" name="PoljeZBesedilom 2">
          <a:extLst>
            <a:ext uri="{FF2B5EF4-FFF2-40B4-BE49-F238E27FC236}">
              <a16:creationId xmlns:a16="http://schemas.microsoft.com/office/drawing/2014/main" id="{2003DDAD-5794-428D-8A8D-B689ACA6C1E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97" name="PoljeZBesedilom 2">
          <a:extLst>
            <a:ext uri="{FF2B5EF4-FFF2-40B4-BE49-F238E27FC236}">
              <a16:creationId xmlns:a16="http://schemas.microsoft.com/office/drawing/2014/main" id="{B2F5B1E1-832F-42D3-91E6-628DFCB12CC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98" name="PoljeZBesedilom 2">
          <a:extLst>
            <a:ext uri="{FF2B5EF4-FFF2-40B4-BE49-F238E27FC236}">
              <a16:creationId xmlns:a16="http://schemas.microsoft.com/office/drawing/2014/main" id="{E072BC80-2311-4729-89E7-B95C79ECF08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199" name="PoljeZBesedilom 2">
          <a:extLst>
            <a:ext uri="{FF2B5EF4-FFF2-40B4-BE49-F238E27FC236}">
              <a16:creationId xmlns:a16="http://schemas.microsoft.com/office/drawing/2014/main" id="{D49FE674-A8E6-4034-802D-5AA0982332F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0" name="PoljeZBesedilom 2">
          <a:extLst>
            <a:ext uri="{FF2B5EF4-FFF2-40B4-BE49-F238E27FC236}">
              <a16:creationId xmlns:a16="http://schemas.microsoft.com/office/drawing/2014/main" id="{4119A42E-4E80-408D-AF60-3F22CA838B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1" name="PoljeZBesedilom 1200">
          <a:extLst>
            <a:ext uri="{FF2B5EF4-FFF2-40B4-BE49-F238E27FC236}">
              <a16:creationId xmlns:a16="http://schemas.microsoft.com/office/drawing/2014/main" id="{2F7B5CE7-083D-4965-9AAA-D5B94F9806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2" name="PoljeZBesedilom 2">
          <a:extLst>
            <a:ext uri="{FF2B5EF4-FFF2-40B4-BE49-F238E27FC236}">
              <a16:creationId xmlns:a16="http://schemas.microsoft.com/office/drawing/2014/main" id="{3BF9F518-796D-4978-917C-68DC1A81F2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3" name="PoljeZBesedilom 2">
          <a:extLst>
            <a:ext uri="{FF2B5EF4-FFF2-40B4-BE49-F238E27FC236}">
              <a16:creationId xmlns:a16="http://schemas.microsoft.com/office/drawing/2014/main" id="{5AAF2E58-1F5B-4596-909B-727D89416B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4" name="PoljeZBesedilom 2">
          <a:extLst>
            <a:ext uri="{FF2B5EF4-FFF2-40B4-BE49-F238E27FC236}">
              <a16:creationId xmlns:a16="http://schemas.microsoft.com/office/drawing/2014/main" id="{83450685-5282-45B8-8396-E6BF3EC815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5" name="PoljeZBesedilom 2">
          <a:extLst>
            <a:ext uri="{FF2B5EF4-FFF2-40B4-BE49-F238E27FC236}">
              <a16:creationId xmlns:a16="http://schemas.microsoft.com/office/drawing/2014/main" id="{3E96753B-D205-4FF4-85F8-C32932F287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6" name="PoljeZBesedilom 2">
          <a:extLst>
            <a:ext uri="{FF2B5EF4-FFF2-40B4-BE49-F238E27FC236}">
              <a16:creationId xmlns:a16="http://schemas.microsoft.com/office/drawing/2014/main" id="{FB969448-2462-4626-A537-3B01770983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7" name="PoljeZBesedilom 1206">
          <a:extLst>
            <a:ext uri="{FF2B5EF4-FFF2-40B4-BE49-F238E27FC236}">
              <a16:creationId xmlns:a16="http://schemas.microsoft.com/office/drawing/2014/main" id="{E6EC6EB9-E46C-4413-9333-8683F39C9A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8" name="PoljeZBesedilom 2">
          <a:extLst>
            <a:ext uri="{FF2B5EF4-FFF2-40B4-BE49-F238E27FC236}">
              <a16:creationId xmlns:a16="http://schemas.microsoft.com/office/drawing/2014/main" id="{574A9A6D-8FE4-4F9F-86A4-CC4CA7423C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09" name="PoljeZBesedilom 2">
          <a:extLst>
            <a:ext uri="{FF2B5EF4-FFF2-40B4-BE49-F238E27FC236}">
              <a16:creationId xmlns:a16="http://schemas.microsoft.com/office/drawing/2014/main" id="{1BD12DFC-4E1E-4DDF-9EBA-B215F1CF5D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0" name="PoljeZBesedilom 2">
          <a:extLst>
            <a:ext uri="{FF2B5EF4-FFF2-40B4-BE49-F238E27FC236}">
              <a16:creationId xmlns:a16="http://schemas.microsoft.com/office/drawing/2014/main" id="{699DB6DE-15D7-4432-B03A-C23CB6B5E7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1" name="PoljeZBesedilom 2">
          <a:extLst>
            <a:ext uri="{FF2B5EF4-FFF2-40B4-BE49-F238E27FC236}">
              <a16:creationId xmlns:a16="http://schemas.microsoft.com/office/drawing/2014/main" id="{F0558AEE-E823-470E-B5F1-F172297560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2" name="PoljeZBesedilom 2">
          <a:extLst>
            <a:ext uri="{FF2B5EF4-FFF2-40B4-BE49-F238E27FC236}">
              <a16:creationId xmlns:a16="http://schemas.microsoft.com/office/drawing/2014/main" id="{382913FB-E788-4B61-94AB-7BD82F6BC2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3" name="PoljeZBesedilom 1212">
          <a:extLst>
            <a:ext uri="{FF2B5EF4-FFF2-40B4-BE49-F238E27FC236}">
              <a16:creationId xmlns:a16="http://schemas.microsoft.com/office/drawing/2014/main" id="{A2AD4072-C6C9-4D1C-A5B0-9525377EE2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4" name="PoljeZBesedilom 2">
          <a:extLst>
            <a:ext uri="{FF2B5EF4-FFF2-40B4-BE49-F238E27FC236}">
              <a16:creationId xmlns:a16="http://schemas.microsoft.com/office/drawing/2014/main" id="{46BC68BB-6010-4C5C-A1A6-BA6FB544CD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5" name="PoljeZBesedilom 2">
          <a:extLst>
            <a:ext uri="{FF2B5EF4-FFF2-40B4-BE49-F238E27FC236}">
              <a16:creationId xmlns:a16="http://schemas.microsoft.com/office/drawing/2014/main" id="{D8C194AF-DDE3-44BF-AD56-F55697F410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6" name="PoljeZBesedilom 2">
          <a:extLst>
            <a:ext uri="{FF2B5EF4-FFF2-40B4-BE49-F238E27FC236}">
              <a16:creationId xmlns:a16="http://schemas.microsoft.com/office/drawing/2014/main" id="{EBDF8F68-ECFE-42C9-8303-CE61060820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7" name="PoljeZBesedilom 2">
          <a:extLst>
            <a:ext uri="{FF2B5EF4-FFF2-40B4-BE49-F238E27FC236}">
              <a16:creationId xmlns:a16="http://schemas.microsoft.com/office/drawing/2014/main" id="{949976B0-F6BD-453F-8487-06BBC29B90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8" name="PoljeZBesedilom 2">
          <a:extLst>
            <a:ext uri="{FF2B5EF4-FFF2-40B4-BE49-F238E27FC236}">
              <a16:creationId xmlns:a16="http://schemas.microsoft.com/office/drawing/2014/main" id="{7D8EA48B-CD9A-431E-9A6F-4A50055776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19" name="PoljeZBesedilom 1218">
          <a:extLst>
            <a:ext uri="{FF2B5EF4-FFF2-40B4-BE49-F238E27FC236}">
              <a16:creationId xmlns:a16="http://schemas.microsoft.com/office/drawing/2014/main" id="{02A101B1-55F7-4402-8116-7F1EE9BEF8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20" name="PoljeZBesedilom 2">
          <a:extLst>
            <a:ext uri="{FF2B5EF4-FFF2-40B4-BE49-F238E27FC236}">
              <a16:creationId xmlns:a16="http://schemas.microsoft.com/office/drawing/2014/main" id="{319B8D74-62BE-4D03-9C21-71B0F4754C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21" name="PoljeZBesedilom 2">
          <a:extLst>
            <a:ext uri="{FF2B5EF4-FFF2-40B4-BE49-F238E27FC236}">
              <a16:creationId xmlns:a16="http://schemas.microsoft.com/office/drawing/2014/main" id="{F608A9FC-7AF4-4ED7-B5C5-D3F8CE67B9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22" name="PoljeZBesedilom 2">
          <a:extLst>
            <a:ext uri="{FF2B5EF4-FFF2-40B4-BE49-F238E27FC236}">
              <a16:creationId xmlns:a16="http://schemas.microsoft.com/office/drawing/2014/main" id="{1FD6719C-9060-44C3-9B92-63BF280C84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23" name="PoljeZBesedilom 2">
          <a:extLst>
            <a:ext uri="{FF2B5EF4-FFF2-40B4-BE49-F238E27FC236}">
              <a16:creationId xmlns:a16="http://schemas.microsoft.com/office/drawing/2014/main" id="{CFDFFABB-9D50-49A4-9E2B-21EE5AEE40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4" name="PoljeZBesedilom 2">
          <a:extLst>
            <a:ext uri="{FF2B5EF4-FFF2-40B4-BE49-F238E27FC236}">
              <a16:creationId xmlns:a16="http://schemas.microsoft.com/office/drawing/2014/main" id="{782A65ED-2371-48A0-AAA6-4F69A552EC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5" name="PoljeZBesedilom 1224">
          <a:extLst>
            <a:ext uri="{FF2B5EF4-FFF2-40B4-BE49-F238E27FC236}">
              <a16:creationId xmlns:a16="http://schemas.microsoft.com/office/drawing/2014/main" id="{D086300E-F718-47AD-82C9-52912A9032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6" name="PoljeZBesedilom 2">
          <a:extLst>
            <a:ext uri="{FF2B5EF4-FFF2-40B4-BE49-F238E27FC236}">
              <a16:creationId xmlns:a16="http://schemas.microsoft.com/office/drawing/2014/main" id="{043381D4-7D5F-43EF-8747-25DB0A681C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7" name="PoljeZBesedilom 2">
          <a:extLst>
            <a:ext uri="{FF2B5EF4-FFF2-40B4-BE49-F238E27FC236}">
              <a16:creationId xmlns:a16="http://schemas.microsoft.com/office/drawing/2014/main" id="{145D9836-9CC9-4076-A586-191D6EA98A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8" name="PoljeZBesedilom 2">
          <a:extLst>
            <a:ext uri="{FF2B5EF4-FFF2-40B4-BE49-F238E27FC236}">
              <a16:creationId xmlns:a16="http://schemas.microsoft.com/office/drawing/2014/main" id="{A3AC5376-B511-4191-B5B3-713CC904E6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29" name="PoljeZBesedilom 2">
          <a:extLst>
            <a:ext uri="{FF2B5EF4-FFF2-40B4-BE49-F238E27FC236}">
              <a16:creationId xmlns:a16="http://schemas.microsoft.com/office/drawing/2014/main" id="{03C72F9E-53CB-431F-9172-66FF508276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0" name="PoljeZBesedilom 2">
          <a:extLst>
            <a:ext uri="{FF2B5EF4-FFF2-40B4-BE49-F238E27FC236}">
              <a16:creationId xmlns:a16="http://schemas.microsoft.com/office/drawing/2014/main" id="{4ED6F811-4FF4-4E3E-905B-3628E6A5F0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1" name="PoljeZBesedilom 1230">
          <a:extLst>
            <a:ext uri="{FF2B5EF4-FFF2-40B4-BE49-F238E27FC236}">
              <a16:creationId xmlns:a16="http://schemas.microsoft.com/office/drawing/2014/main" id="{EE8A3C0F-A6CC-4B8C-B21D-291B2A65AE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2" name="PoljeZBesedilom 2">
          <a:extLst>
            <a:ext uri="{FF2B5EF4-FFF2-40B4-BE49-F238E27FC236}">
              <a16:creationId xmlns:a16="http://schemas.microsoft.com/office/drawing/2014/main" id="{27F1DADC-32C0-4077-943A-01FF0DDF84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3" name="PoljeZBesedilom 2">
          <a:extLst>
            <a:ext uri="{FF2B5EF4-FFF2-40B4-BE49-F238E27FC236}">
              <a16:creationId xmlns:a16="http://schemas.microsoft.com/office/drawing/2014/main" id="{616F4218-DE8E-47C7-9551-B8B0113BE2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4" name="PoljeZBesedilom 2">
          <a:extLst>
            <a:ext uri="{FF2B5EF4-FFF2-40B4-BE49-F238E27FC236}">
              <a16:creationId xmlns:a16="http://schemas.microsoft.com/office/drawing/2014/main" id="{0935B66E-D2A8-4308-A8BE-CBFEF7333D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35" name="PoljeZBesedilom 2">
          <a:extLst>
            <a:ext uri="{FF2B5EF4-FFF2-40B4-BE49-F238E27FC236}">
              <a16:creationId xmlns:a16="http://schemas.microsoft.com/office/drawing/2014/main" id="{3250214C-1821-4922-9586-3C60D1D943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36" name="PoljeZBesedilom 2">
          <a:extLst>
            <a:ext uri="{FF2B5EF4-FFF2-40B4-BE49-F238E27FC236}">
              <a16:creationId xmlns:a16="http://schemas.microsoft.com/office/drawing/2014/main" id="{18613ACB-7A95-4E6E-9F3E-397BD7A68E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37" name="PoljeZBesedilom 1236">
          <a:extLst>
            <a:ext uri="{FF2B5EF4-FFF2-40B4-BE49-F238E27FC236}">
              <a16:creationId xmlns:a16="http://schemas.microsoft.com/office/drawing/2014/main" id="{908B04DE-8309-4A95-A080-32A879702A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38" name="PoljeZBesedilom 2">
          <a:extLst>
            <a:ext uri="{FF2B5EF4-FFF2-40B4-BE49-F238E27FC236}">
              <a16:creationId xmlns:a16="http://schemas.microsoft.com/office/drawing/2014/main" id="{AEAE049D-A7B2-44E2-AB4A-85F073CE059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39" name="PoljeZBesedilom 2">
          <a:extLst>
            <a:ext uri="{FF2B5EF4-FFF2-40B4-BE49-F238E27FC236}">
              <a16:creationId xmlns:a16="http://schemas.microsoft.com/office/drawing/2014/main" id="{3B7F5DA9-939F-4724-A432-5D34F8ACB5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40" name="PoljeZBesedilom 2">
          <a:extLst>
            <a:ext uri="{FF2B5EF4-FFF2-40B4-BE49-F238E27FC236}">
              <a16:creationId xmlns:a16="http://schemas.microsoft.com/office/drawing/2014/main" id="{2580B69E-3CC0-4900-8F76-7CABA10FEB7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41" name="PoljeZBesedilom 2">
          <a:extLst>
            <a:ext uri="{FF2B5EF4-FFF2-40B4-BE49-F238E27FC236}">
              <a16:creationId xmlns:a16="http://schemas.microsoft.com/office/drawing/2014/main" id="{E8748502-AEA6-4BE9-A00E-B7338D1B52A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2" name="PoljeZBesedilom 2">
          <a:extLst>
            <a:ext uri="{FF2B5EF4-FFF2-40B4-BE49-F238E27FC236}">
              <a16:creationId xmlns:a16="http://schemas.microsoft.com/office/drawing/2014/main" id="{62BCEFD1-7E3D-49B2-BEA2-676022696E7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3" name="PoljeZBesedilom 1242">
          <a:extLst>
            <a:ext uri="{FF2B5EF4-FFF2-40B4-BE49-F238E27FC236}">
              <a16:creationId xmlns:a16="http://schemas.microsoft.com/office/drawing/2014/main" id="{896B9938-2245-4DA6-B096-98F85CC26C4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4" name="PoljeZBesedilom 2">
          <a:extLst>
            <a:ext uri="{FF2B5EF4-FFF2-40B4-BE49-F238E27FC236}">
              <a16:creationId xmlns:a16="http://schemas.microsoft.com/office/drawing/2014/main" id="{CF1FD0D5-2CBB-436C-8223-C23A61CEE3F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5" name="PoljeZBesedilom 2">
          <a:extLst>
            <a:ext uri="{FF2B5EF4-FFF2-40B4-BE49-F238E27FC236}">
              <a16:creationId xmlns:a16="http://schemas.microsoft.com/office/drawing/2014/main" id="{0F8DBF5C-26DE-450B-B198-3053CA12853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6" name="PoljeZBesedilom 2">
          <a:extLst>
            <a:ext uri="{FF2B5EF4-FFF2-40B4-BE49-F238E27FC236}">
              <a16:creationId xmlns:a16="http://schemas.microsoft.com/office/drawing/2014/main" id="{4CF6A8EC-D483-4225-92EC-7EF857EF6DA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47" name="PoljeZBesedilom 2">
          <a:extLst>
            <a:ext uri="{FF2B5EF4-FFF2-40B4-BE49-F238E27FC236}">
              <a16:creationId xmlns:a16="http://schemas.microsoft.com/office/drawing/2014/main" id="{6488EF15-0BBA-424C-BAB8-3CBD45346AF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248" name="PoljeZBesedilom 1247">
          <a:extLst>
            <a:ext uri="{FF2B5EF4-FFF2-40B4-BE49-F238E27FC236}">
              <a16:creationId xmlns:a16="http://schemas.microsoft.com/office/drawing/2014/main" id="{0AD592C3-C03D-45B6-8FE3-FD0092D45F1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249" name="PoljeZBesedilom 2">
          <a:extLst>
            <a:ext uri="{FF2B5EF4-FFF2-40B4-BE49-F238E27FC236}">
              <a16:creationId xmlns:a16="http://schemas.microsoft.com/office/drawing/2014/main" id="{EBFA969E-FDC8-42F5-87F4-7F1C1E2FAD9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250" name="PoljeZBesedilom 2">
          <a:extLst>
            <a:ext uri="{FF2B5EF4-FFF2-40B4-BE49-F238E27FC236}">
              <a16:creationId xmlns:a16="http://schemas.microsoft.com/office/drawing/2014/main" id="{C5D80C4B-19C3-4270-9CBB-4ECB793780E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251" name="PoljeZBesedilom 2">
          <a:extLst>
            <a:ext uri="{FF2B5EF4-FFF2-40B4-BE49-F238E27FC236}">
              <a16:creationId xmlns:a16="http://schemas.microsoft.com/office/drawing/2014/main" id="{8E2D2E5F-2E56-4D01-A917-3BE778B176F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252" name="PoljeZBesedilom 2">
          <a:extLst>
            <a:ext uri="{FF2B5EF4-FFF2-40B4-BE49-F238E27FC236}">
              <a16:creationId xmlns:a16="http://schemas.microsoft.com/office/drawing/2014/main" id="{8A9726DE-674C-4B59-985B-347562B4441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3" name="PoljeZBesedilom 2">
          <a:extLst>
            <a:ext uri="{FF2B5EF4-FFF2-40B4-BE49-F238E27FC236}">
              <a16:creationId xmlns:a16="http://schemas.microsoft.com/office/drawing/2014/main" id="{DBF4789B-BE27-4690-AE77-042D80A675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4" name="PoljeZBesedilom 1253">
          <a:extLst>
            <a:ext uri="{FF2B5EF4-FFF2-40B4-BE49-F238E27FC236}">
              <a16:creationId xmlns:a16="http://schemas.microsoft.com/office/drawing/2014/main" id="{7C32CEC9-77E8-42AE-B688-6E087C79EF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5" name="PoljeZBesedilom 2">
          <a:extLst>
            <a:ext uri="{FF2B5EF4-FFF2-40B4-BE49-F238E27FC236}">
              <a16:creationId xmlns:a16="http://schemas.microsoft.com/office/drawing/2014/main" id="{2FE1EE64-A178-4695-856B-691DD82BC2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6" name="PoljeZBesedilom 2">
          <a:extLst>
            <a:ext uri="{FF2B5EF4-FFF2-40B4-BE49-F238E27FC236}">
              <a16:creationId xmlns:a16="http://schemas.microsoft.com/office/drawing/2014/main" id="{900EEFE2-FB1F-4E33-A736-4C2CAAE1C5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7" name="PoljeZBesedilom 2">
          <a:extLst>
            <a:ext uri="{FF2B5EF4-FFF2-40B4-BE49-F238E27FC236}">
              <a16:creationId xmlns:a16="http://schemas.microsoft.com/office/drawing/2014/main" id="{EE4C5491-155C-4293-A859-F5471237B5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8" name="PoljeZBesedilom 2">
          <a:extLst>
            <a:ext uri="{FF2B5EF4-FFF2-40B4-BE49-F238E27FC236}">
              <a16:creationId xmlns:a16="http://schemas.microsoft.com/office/drawing/2014/main" id="{6AB662B5-18F0-415B-8748-6007F74F05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59" name="PoljeZBesedilom 2">
          <a:extLst>
            <a:ext uri="{FF2B5EF4-FFF2-40B4-BE49-F238E27FC236}">
              <a16:creationId xmlns:a16="http://schemas.microsoft.com/office/drawing/2014/main" id="{5F45C620-2E9B-4469-B14A-1435545EEA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0" name="PoljeZBesedilom 1259">
          <a:extLst>
            <a:ext uri="{FF2B5EF4-FFF2-40B4-BE49-F238E27FC236}">
              <a16:creationId xmlns:a16="http://schemas.microsoft.com/office/drawing/2014/main" id="{E7B218AA-19F9-4108-A6A4-5215FE9655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1" name="PoljeZBesedilom 2">
          <a:extLst>
            <a:ext uri="{FF2B5EF4-FFF2-40B4-BE49-F238E27FC236}">
              <a16:creationId xmlns:a16="http://schemas.microsoft.com/office/drawing/2014/main" id="{0FDD84A0-35DD-4B82-B8DA-C68C87EF6D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2" name="PoljeZBesedilom 2">
          <a:extLst>
            <a:ext uri="{FF2B5EF4-FFF2-40B4-BE49-F238E27FC236}">
              <a16:creationId xmlns:a16="http://schemas.microsoft.com/office/drawing/2014/main" id="{F4ECA8E4-46B9-424F-93A8-EA9A9798B6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3" name="PoljeZBesedilom 2">
          <a:extLst>
            <a:ext uri="{FF2B5EF4-FFF2-40B4-BE49-F238E27FC236}">
              <a16:creationId xmlns:a16="http://schemas.microsoft.com/office/drawing/2014/main" id="{073D3B7C-7368-4F27-9229-694764645C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4" name="PoljeZBesedilom 2">
          <a:extLst>
            <a:ext uri="{FF2B5EF4-FFF2-40B4-BE49-F238E27FC236}">
              <a16:creationId xmlns:a16="http://schemas.microsoft.com/office/drawing/2014/main" id="{D9DF1C79-176F-4907-9C7F-53716B26A1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5" name="PoljeZBesedilom 2">
          <a:extLst>
            <a:ext uri="{FF2B5EF4-FFF2-40B4-BE49-F238E27FC236}">
              <a16:creationId xmlns:a16="http://schemas.microsoft.com/office/drawing/2014/main" id="{CCACD143-F146-40DD-BCBA-EBB8D8D56C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6" name="PoljeZBesedilom 1265">
          <a:extLst>
            <a:ext uri="{FF2B5EF4-FFF2-40B4-BE49-F238E27FC236}">
              <a16:creationId xmlns:a16="http://schemas.microsoft.com/office/drawing/2014/main" id="{422E23AB-6B5B-49A9-B1A5-7B46347005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7" name="PoljeZBesedilom 2">
          <a:extLst>
            <a:ext uri="{FF2B5EF4-FFF2-40B4-BE49-F238E27FC236}">
              <a16:creationId xmlns:a16="http://schemas.microsoft.com/office/drawing/2014/main" id="{17C2E877-3810-4410-BD5A-4CCE46862F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8" name="PoljeZBesedilom 2">
          <a:extLst>
            <a:ext uri="{FF2B5EF4-FFF2-40B4-BE49-F238E27FC236}">
              <a16:creationId xmlns:a16="http://schemas.microsoft.com/office/drawing/2014/main" id="{959F6D75-9C09-493A-B854-7ABBF97229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69" name="PoljeZBesedilom 2">
          <a:extLst>
            <a:ext uri="{FF2B5EF4-FFF2-40B4-BE49-F238E27FC236}">
              <a16:creationId xmlns:a16="http://schemas.microsoft.com/office/drawing/2014/main" id="{E021F714-498C-4B66-B9B5-81BAF3273E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0" name="PoljeZBesedilom 2">
          <a:extLst>
            <a:ext uri="{FF2B5EF4-FFF2-40B4-BE49-F238E27FC236}">
              <a16:creationId xmlns:a16="http://schemas.microsoft.com/office/drawing/2014/main" id="{ADF5787F-82AA-452F-8FB4-D0E46F96D4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1" name="PoljeZBesedilom 2">
          <a:extLst>
            <a:ext uri="{FF2B5EF4-FFF2-40B4-BE49-F238E27FC236}">
              <a16:creationId xmlns:a16="http://schemas.microsoft.com/office/drawing/2014/main" id="{9E55ACFD-0E31-4766-85C5-DE72DFC68E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2" name="PoljeZBesedilom 1271">
          <a:extLst>
            <a:ext uri="{FF2B5EF4-FFF2-40B4-BE49-F238E27FC236}">
              <a16:creationId xmlns:a16="http://schemas.microsoft.com/office/drawing/2014/main" id="{775938F7-2ECB-47AF-8DDD-4DD6A52935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3" name="PoljeZBesedilom 2">
          <a:extLst>
            <a:ext uri="{FF2B5EF4-FFF2-40B4-BE49-F238E27FC236}">
              <a16:creationId xmlns:a16="http://schemas.microsoft.com/office/drawing/2014/main" id="{10814FF2-03E3-45DF-845E-D63A5A72B2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4" name="PoljeZBesedilom 2">
          <a:extLst>
            <a:ext uri="{FF2B5EF4-FFF2-40B4-BE49-F238E27FC236}">
              <a16:creationId xmlns:a16="http://schemas.microsoft.com/office/drawing/2014/main" id="{C9975134-C5E4-4662-ADB3-C2D76DB469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5" name="PoljeZBesedilom 2">
          <a:extLst>
            <a:ext uri="{FF2B5EF4-FFF2-40B4-BE49-F238E27FC236}">
              <a16:creationId xmlns:a16="http://schemas.microsoft.com/office/drawing/2014/main" id="{7C38C9A4-C515-482D-8909-45A36C2C03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276" name="PoljeZBesedilom 2">
          <a:extLst>
            <a:ext uri="{FF2B5EF4-FFF2-40B4-BE49-F238E27FC236}">
              <a16:creationId xmlns:a16="http://schemas.microsoft.com/office/drawing/2014/main" id="{4EA90C92-8DCE-4E52-94D6-330429A879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77" name="PoljeZBesedilom 2">
          <a:extLst>
            <a:ext uri="{FF2B5EF4-FFF2-40B4-BE49-F238E27FC236}">
              <a16:creationId xmlns:a16="http://schemas.microsoft.com/office/drawing/2014/main" id="{5B8341C3-B30B-4ED8-BAA3-BDAEFE66FD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78" name="PoljeZBesedilom 1277">
          <a:extLst>
            <a:ext uri="{FF2B5EF4-FFF2-40B4-BE49-F238E27FC236}">
              <a16:creationId xmlns:a16="http://schemas.microsoft.com/office/drawing/2014/main" id="{E7028FAC-61C4-478D-9D66-C3A48442907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79" name="PoljeZBesedilom 2">
          <a:extLst>
            <a:ext uri="{FF2B5EF4-FFF2-40B4-BE49-F238E27FC236}">
              <a16:creationId xmlns:a16="http://schemas.microsoft.com/office/drawing/2014/main" id="{6C888D9D-8486-4394-B063-34E7C07B46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0" name="PoljeZBesedilom 2">
          <a:extLst>
            <a:ext uri="{FF2B5EF4-FFF2-40B4-BE49-F238E27FC236}">
              <a16:creationId xmlns:a16="http://schemas.microsoft.com/office/drawing/2014/main" id="{05A022E8-DA42-4EBD-8BBB-F9541C4303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1" name="PoljeZBesedilom 2">
          <a:extLst>
            <a:ext uri="{FF2B5EF4-FFF2-40B4-BE49-F238E27FC236}">
              <a16:creationId xmlns:a16="http://schemas.microsoft.com/office/drawing/2014/main" id="{4AFC4252-4377-4284-8370-2D8662BE78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2" name="PoljeZBesedilom 2">
          <a:extLst>
            <a:ext uri="{FF2B5EF4-FFF2-40B4-BE49-F238E27FC236}">
              <a16:creationId xmlns:a16="http://schemas.microsoft.com/office/drawing/2014/main" id="{403DA5A3-AB82-4E22-AC52-6A0CFFD80E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3" name="PoljeZBesedilom 2">
          <a:extLst>
            <a:ext uri="{FF2B5EF4-FFF2-40B4-BE49-F238E27FC236}">
              <a16:creationId xmlns:a16="http://schemas.microsoft.com/office/drawing/2014/main" id="{764E4E1C-966A-4B07-8430-4D09D0CD69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4" name="PoljeZBesedilom 1283">
          <a:extLst>
            <a:ext uri="{FF2B5EF4-FFF2-40B4-BE49-F238E27FC236}">
              <a16:creationId xmlns:a16="http://schemas.microsoft.com/office/drawing/2014/main" id="{4B5F2EA3-E0A4-458F-969A-F2C42038B8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5" name="PoljeZBesedilom 2">
          <a:extLst>
            <a:ext uri="{FF2B5EF4-FFF2-40B4-BE49-F238E27FC236}">
              <a16:creationId xmlns:a16="http://schemas.microsoft.com/office/drawing/2014/main" id="{8F0D4131-BEFE-4CF9-B0C6-69854FA279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6" name="PoljeZBesedilom 2">
          <a:extLst>
            <a:ext uri="{FF2B5EF4-FFF2-40B4-BE49-F238E27FC236}">
              <a16:creationId xmlns:a16="http://schemas.microsoft.com/office/drawing/2014/main" id="{273F2EEA-A549-47D4-A5E5-0FF4B5406E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7" name="PoljeZBesedilom 2">
          <a:extLst>
            <a:ext uri="{FF2B5EF4-FFF2-40B4-BE49-F238E27FC236}">
              <a16:creationId xmlns:a16="http://schemas.microsoft.com/office/drawing/2014/main" id="{FAE7852E-FB64-4A1A-AA99-D44DF329A4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288" name="PoljeZBesedilom 2">
          <a:extLst>
            <a:ext uri="{FF2B5EF4-FFF2-40B4-BE49-F238E27FC236}">
              <a16:creationId xmlns:a16="http://schemas.microsoft.com/office/drawing/2014/main" id="{11AD2162-EED5-4D18-B872-53161F3F42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89" name="PoljeZBesedilom 2">
          <a:extLst>
            <a:ext uri="{FF2B5EF4-FFF2-40B4-BE49-F238E27FC236}">
              <a16:creationId xmlns:a16="http://schemas.microsoft.com/office/drawing/2014/main" id="{28D781DC-F9F2-4683-BE4A-D6D8D23FDEB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90" name="PoljeZBesedilom 1289">
          <a:extLst>
            <a:ext uri="{FF2B5EF4-FFF2-40B4-BE49-F238E27FC236}">
              <a16:creationId xmlns:a16="http://schemas.microsoft.com/office/drawing/2014/main" id="{E1D2DD19-3EE8-43F4-B1DF-78B421A5B3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91" name="PoljeZBesedilom 2">
          <a:extLst>
            <a:ext uri="{FF2B5EF4-FFF2-40B4-BE49-F238E27FC236}">
              <a16:creationId xmlns:a16="http://schemas.microsoft.com/office/drawing/2014/main" id="{32ED7502-199C-4603-9219-F0BD1F041D2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92" name="PoljeZBesedilom 2">
          <a:extLst>
            <a:ext uri="{FF2B5EF4-FFF2-40B4-BE49-F238E27FC236}">
              <a16:creationId xmlns:a16="http://schemas.microsoft.com/office/drawing/2014/main" id="{6D3D5553-1B3E-4B99-9A13-A2A5491D993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93" name="PoljeZBesedilom 2">
          <a:extLst>
            <a:ext uri="{FF2B5EF4-FFF2-40B4-BE49-F238E27FC236}">
              <a16:creationId xmlns:a16="http://schemas.microsoft.com/office/drawing/2014/main" id="{B30645D7-F59D-4124-94CD-80040954640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294" name="PoljeZBesedilom 2">
          <a:extLst>
            <a:ext uri="{FF2B5EF4-FFF2-40B4-BE49-F238E27FC236}">
              <a16:creationId xmlns:a16="http://schemas.microsoft.com/office/drawing/2014/main" id="{E173DF62-2707-4203-BBB7-791936E351F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95" name="PoljeZBesedilom 2">
          <a:extLst>
            <a:ext uri="{FF2B5EF4-FFF2-40B4-BE49-F238E27FC236}">
              <a16:creationId xmlns:a16="http://schemas.microsoft.com/office/drawing/2014/main" id="{B98388F1-B2CE-448A-B3BC-910F2A6C87C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96" name="PoljeZBesedilom 1295">
          <a:extLst>
            <a:ext uri="{FF2B5EF4-FFF2-40B4-BE49-F238E27FC236}">
              <a16:creationId xmlns:a16="http://schemas.microsoft.com/office/drawing/2014/main" id="{F36EE47A-3E55-4570-A7D9-193EB6DC58A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97" name="PoljeZBesedilom 2">
          <a:extLst>
            <a:ext uri="{FF2B5EF4-FFF2-40B4-BE49-F238E27FC236}">
              <a16:creationId xmlns:a16="http://schemas.microsoft.com/office/drawing/2014/main" id="{82DE87EF-F128-4BAB-937F-48B08CA854F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98" name="PoljeZBesedilom 2">
          <a:extLst>
            <a:ext uri="{FF2B5EF4-FFF2-40B4-BE49-F238E27FC236}">
              <a16:creationId xmlns:a16="http://schemas.microsoft.com/office/drawing/2014/main" id="{5AC1A8A4-1248-4056-9E38-1CC4EF398D8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299" name="PoljeZBesedilom 2">
          <a:extLst>
            <a:ext uri="{FF2B5EF4-FFF2-40B4-BE49-F238E27FC236}">
              <a16:creationId xmlns:a16="http://schemas.microsoft.com/office/drawing/2014/main" id="{25FD7A83-3174-416A-92BC-DF95F3C421A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300" name="PoljeZBesedilom 2">
          <a:extLst>
            <a:ext uri="{FF2B5EF4-FFF2-40B4-BE49-F238E27FC236}">
              <a16:creationId xmlns:a16="http://schemas.microsoft.com/office/drawing/2014/main" id="{D2D9A202-9BC2-4C1D-A3AE-69B16033E8D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301" name="PoljeZBesedilom 1300">
          <a:extLst>
            <a:ext uri="{FF2B5EF4-FFF2-40B4-BE49-F238E27FC236}">
              <a16:creationId xmlns:a16="http://schemas.microsoft.com/office/drawing/2014/main" id="{7C20C549-7CB5-41CF-B391-B762CE301C9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302" name="PoljeZBesedilom 2">
          <a:extLst>
            <a:ext uri="{FF2B5EF4-FFF2-40B4-BE49-F238E27FC236}">
              <a16:creationId xmlns:a16="http://schemas.microsoft.com/office/drawing/2014/main" id="{1C845CD5-1504-4A23-92D5-31F57804364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303" name="PoljeZBesedilom 2">
          <a:extLst>
            <a:ext uri="{FF2B5EF4-FFF2-40B4-BE49-F238E27FC236}">
              <a16:creationId xmlns:a16="http://schemas.microsoft.com/office/drawing/2014/main" id="{7159C31C-D36F-4E1A-BDA8-FB09A4A3A7D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304" name="PoljeZBesedilom 2">
          <a:extLst>
            <a:ext uri="{FF2B5EF4-FFF2-40B4-BE49-F238E27FC236}">
              <a16:creationId xmlns:a16="http://schemas.microsoft.com/office/drawing/2014/main" id="{3F59DED3-E2B5-4DD2-B956-2F12125CD8B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305" name="PoljeZBesedilom 2">
          <a:extLst>
            <a:ext uri="{FF2B5EF4-FFF2-40B4-BE49-F238E27FC236}">
              <a16:creationId xmlns:a16="http://schemas.microsoft.com/office/drawing/2014/main" id="{421703B4-1E85-4DF9-8C87-067D07EC10C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06" name="PoljeZBesedilom 2">
          <a:extLst>
            <a:ext uri="{FF2B5EF4-FFF2-40B4-BE49-F238E27FC236}">
              <a16:creationId xmlns:a16="http://schemas.microsoft.com/office/drawing/2014/main" id="{42FCB649-8E43-42E5-AE32-456779E057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07" name="PoljeZBesedilom 1306">
          <a:extLst>
            <a:ext uri="{FF2B5EF4-FFF2-40B4-BE49-F238E27FC236}">
              <a16:creationId xmlns:a16="http://schemas.microsoft.com/office/drawing/2014/main" id="{507D7C00-9281-443D-B0E8-BE2829A722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08" name="PoljeZBesedilom 2">
          <a:extLst>
            <a:ext uri="{FF2B5EF4-FFF2-40B4-BE49-F238E27FC236}">
              <a16:creationId xmlns:a16="http://schemas.microsoft.com/office/drawing/2014/main" id="{DA352118-12CA-4AEA-B85F-BB1F5A13A4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09" name="PoljeZBesedilom 2">
          <a:extLst>
            <a:ext uri="{FF2B5EF4-FFF2-40B4-BE49-F238E27FC236}">
              <a16:creationId xmlns:a16="http://schemas.microsoft.com/office/drawing/2014/main" id="{1C1CB57E-445D-4F88-9AE1-2EEA6AAE52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0" name="PoljeZBesedilom 2">
          <a:extLst>
            <a:ext uri="{FF2B5EF4-FFF2-40B4-BE49-F238E27FC236}">
              <a16:creationId xmlns:a16="http://schemas.microsoft.com/office/drawing/2014/main" id="{1BA76A91-65D6-4F27-B2E0-6C7141BF45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1" name="PoljeZBesedilom 2">
          <a:extLst>
            <a:ext uri="{FF2B5EF4-FFF2-40B4-BE49-F238E27FC236}">
              <a16:creationId xmlns:a16="http://schemas.microsoft.com/office/drawing/2014/main" id="{4FE8CE7B-0B0B-4D9E-A81B-2F531DEEBB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2" name="PoljeZBesedilom 2">
          <a:extLst>
            <a:ext uri="{FF2B5EF4-FFF2-40B4-BE49-F238E27FC236}">
              <a16:creationId xmlns:a16="http://schemas.microsoft.com/office/drawing/2014/main" id="{177F3633-ADB9-461D-B05B-ED39EE819E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3" name="PoljeZBesedilom 1312">
          <a:extLst>
            <a:ext uri="{FF2B5EF4-FFF2-40B4-BE49-F238E27FC236}">
              <a16:creationId xmlns:a16="http://schemas.microsoft.com/office/drawing/2014/main" id="{AB95D4BA-042C-491F-9C5E-CBB6AA6129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4" name="PoljeZBesedilom 2">
          <a:extLst>
            <a:ext uri="{FF2B5EF4-FFF2-40B4-BE49-F238E27FC236}">
              <a16:creationId xmlns:a16="http://schemas.microsoft.com/office/drawing/2014/main" id="{CDFD614F-1E28-4624-BE40-188F5F7571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5" name="PoljeZBesedilom 2">
          <a:extLst>
            <a:ext uri="{FF2B5EF4-FFF2-40B4-BE49-F238E27FC236}">
              <a16:creationId xmlns:a16="http://schemas.microsoft.com/office/drawing/2014/main" id="{405DB85B-F281-4608-94D5-555F31D150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6" name="PoljeZBesedilom 2">
          <a:extLst>
            <a:ext uri="{FF2B5EF4-FFF2-40B4-BE49-F238E27FC236}">
              <a16:creationId xmlns:a16="http://schemas.microsoft.com/office/drawing/2014/main" id="{6FCFEBE2-F0F3-4C5C-B34D-158B87802A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7" name="PoljeZBesedilom 2">
          <a:extLst>
            <a:ext uri="{FF2B5EF4-FFF2-40B4-BE49-F238E27FC236}">
              <a16:creationId xmlns:a16="http://schemas.microsoft.com/office/drawing/2014/main" id="{AB5C3774-AA83-4329-9013-8B831BF910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8" name="PoljeZBesedilom 2">
          <a:extLst>
            <a:ext uri="{FF2B5EF4-FFF2-40B4-BE49-F238E27FC236}">
              <a16:creationId xmlns:a16="http://schemas.microsoft.com/office/drawing/2014/main" id="{A2F06C4F-5AB6-4976-958F-5F458390FB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19" name="PoljeZBesedilom 1318">
          <a:extLst>
            <a:ext uri="{FF2B5EF4-FFF2-40B4-BE49-F238E27FC236}">
              <a16:creationId xmlns:a16="http://schemas.microsoft.com/office/drawing/2014/main" id="{E45D581F-5243-4899-9B54-1BF583DCAF7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0" name="PoljeZBesedilom 2">
          <a:extLst>
            <a:ext uri="{FF2B5EF4-FFF2-40B4-BE49-F238E27FC236}">
              <a16:creationId xmlns:a16="http://schemas.microsoft.com/office/drawing/2014/main" id="{174908EB-5B5D-42F8-A17A-36352A84F20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1" name="PoljeZBesedilom 2">
          <a:extLst>
            <a:ext uri="{FF2B5EF4-FFF2-40B4-BE49-F238E27FC236}">
              <a16:creationId xmlns:a16="http://schemas.microsoft.com/office/drawing/2014/main" id="{00233565-CB2B-4C5D-8479-BDEE6EAD9D2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2" name="PoljeZBesedilom 2">
          <a:extLst>
            <a:ext uri="{FF2B5EF4-FFF2-40B4-BE49-F238E27FC236}">
              <a16:creationId xmlns:a16="http://schemas.microsoft.com/office/drawing/2014/main" id="{9272B709-42B7-496E-86E5-43D2B92334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3" name="PoljeZBesedilom 2">
          <a:extLst>
            <a:ext uri="{FF2B5EF4-FFF2-40B4-BE49-F238E27FC236}">
              <a16:creationId xmlns:a16="http://schemas.microsoft.com/office/drawing/2014/main" id="{888A7049-CE53-48E7-96A8-D29DA8B67B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4" name="PoljeZBesedilom 2">
          <a:extLst>
            <a:ext uri="{FF2B5EF4-FFF2-40B4-BE49-F238E27FC236}">
              <a16:creationId xmlns:a16="http://schemas.microsoft.com/office/drawing/2014/main" id="{8E96AD29-2A55-48B0-97F8-65941F22D28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5" name="PoljeZBesedilom 1324">
          <a:extLst>
            <a:ext uri="{FF2B5EF4-FFF2-40B4-BE49-F238E27FC236}">
              <a16:creationId xmlns:a16="http://schemas.microsoft.com/office/drawing/2014/main" id="{5A420084-9566-48EC-A0E2-6ABA60B4A1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6" name="PoljeZBesedilom 2">
          <a:extLst>
            <a:ext uri="{FF2B5EF4-FFF2-40B4-BE49-F238E27FC236}">
              <a16:creationId xmlns:a16="http://schemas.microsoft.com/office/drawing/2014/main" id="{A7E42EF8-CC16-482E-BDEA-9A68C064BB6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7" name="PoljeZBesedilom 2">
          <a:extLst>
            <a:ext uri="{FF2B5EF4-FFF2-40B4-BE49-F238E27FC236}">
              <a16:creationId xmlns:a16="http://schemas.microsoft.com/office/drawing/2014/main" id="{FC2D9EEC-E6DD-4D0E-9108-507149C72B2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8" name="PoljeZBesedilom 2">
          <a:extLst>
            <a:ext uri="{FF2B5EF4-FFF2-40B4-BE49-F238E27FC236}">
              <a16:creationId xmlns:a16="http://schemas.microsoft.com/office/drawing/2014/main" id="{494BA151-80AD-4422-A0D7-20FE8415181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29" name="PoljeZBesedilom 2">
          <a:extLst>
            <a:ext uri="{FF2B5EF4-FFF2-40B4-BE49-F238E27FC236}">
              <a16:creationId xmlns:a16="http://schemas.microsoft.com/office/drawing/2014/main" id="{9EEC5A90-BA07-45DC-992F-26B36C95200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0" name="PoljeZBesedilom 2">
          <a:extLst>
            <a:ext uri="{FF2B5EF4-FFF2-40B4-BE49-F238E27FC236}">
              <a16:creationId xmlns:a16="http://schemas.microsoft.com/office/drawing/2014/main" id="{DCD6C0E8-9F8C-4773-A415-7FE2279594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1" name="PoljeZBesedilom 1330">
          <a:extLst>
            <a:ext uri="{FF2B5EF4-FFF2-40B4-BE49-F238E27FC236}">
              <a16:creationId xmlns:a16="http://schemas.microsoft.com/office/drawing/2014/main" id="{A85B6931-1FAB-46FC-8E4F-FE01011135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2" name="PoljeZBesedilom 2">
          <a:extLst>
            <a:ext uri="{FF2B5EF4-FFF2-40B4-BE49-F238E27FC236}">
              <a16:creationId xmlns:a16="http://schemas.microsoft.com/office/drawing/2014/main" id="{4AA613B9-3919-437F-A040-FD35A7EDC2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3" name="PoljeZBesedilom 2">
          <a:extLst>
            <a:ext uri="{FF2B5EF4-FFF2-40B4-BE49-F238E27FC236}">
              <a16:creationId xmlns:a16="http://schemas.microsoft.com/office/drawing/2014/main" id="{69C663BA-1F02-432E-831F-522695A7B8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4" name="PoljeZBesedilom 2">
          <a:extLst>
            <a:ext uri="{FF2B5EF4-FFF2-40B4-BE49-F238E27FC236}">
              <a16:creationId xmlns:a16="http://schemas.microsoft.com/office/drawing/2014/main" id="{CF508E53-D9A9-4841-9053-4A22C7B5F39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35" name="PoljeZBesedilom 2">
          <a:extLst>
            <a:ext uri="{FF2B5EF4-FFF2-40B4-BE49-F238E27FC236}">
              <a16:creationId xmlns:a16="http://schemas.microsoft.com/office/drawing/2014/main" id="{04737D21-A206-477C-9230-6B438E0FA1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36" name="PoljeZBesedilom 2">
          <a:extLst>
            <a:ext uri="{FF2B5EF4-FFF2-40B4-BE49-F238E27FC236}">
              <a16:creationId xmlns:a16="http://schemas.microsoft.com/office/drawing/2014/main" id="{CC678CEA-9D78-41DE-90BD-0968859ACC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37" name="PoljeZBesedilom 1336">
          <a:extLst>
            <a:ext uri="{FF2B5EF4-FFF2-40B4-BE49-F238E27FC236}">
              <a16:creationId xmlns:a16="http://schemas.microsoft.com/office/drawing/2014/main" id="{6D20B14B-4C4E-4FA9-BAB8-2F97EEB105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38" name="PoljeZBesedilom 2">
          <a:extLst>
            <a:ext uri="{FF2B5EF4-FFF2-40B4-BE49-F238E27FC236}">
              <a16:creationId xmlns:a16="http://schemas.microsoft.com/office/drawing/2014/main" id="{4ACECEE8-A6C2-4753-9FB6-9BDADAA0E4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39" name="PoljeZBesedilom 2">
          <a:extLst>
            <a:ext uri="{FF2B5EF4-FFF2-40B4-BE49-F238E27FC236}">
              <a16:creationId xmlns:a16="http://schemas.microsoft.com/office/drawing/2014/main" id="{5F773DBF-B88D-4815-A92A-004D7259AF8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0" name="PoljeZBesedilom 2">
          <a:extLst>
            <a:ext uri="{FF2B5EF4-FFF2-40B4-BE49-F238E27FC236}">
              <a16:creationId xmlns:a16="http://schemas.microsoft.com/office/drawing/2014/main" id="{732246CD-990F-4706-AB23-DA2932363D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1" name="PoljeZBesedilom 2">
          <a:extLst>
            <a:ext uri="{FF2B5EF4-FFF2-40B4-BE49-F238E27FC236}">
              <a16:creationId xmlns:a16="http://schemas.microsoft.com/office/drawing/2014/main" id="{5B30A7D3-20E2-4C13-A098-2768F9DA95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2" name="PoljeZBesedilom 2">
          <a:extLst>
            <a:ext uri="{FF2B5EF4-FFF2-40B4-BE49-F238E27FC236}">
              <a16:creationId xmlns:a16="http://schemas.microsoft.com/office/drawing/2014/main" id="{628420CB-9CA8-44B1-9D83-E1EA03D344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3" name="PoljeZBesedilom 1342">
          <a:extLst>
            <a:ext uri="{FF2B5EF4-FFF2-40B4-BE49-F238E27FC236}">
              <a16:creationId xmlns:a16="http://schemas.microsoft.com/office/drawing/2014/main" id="{507E80DC-7A1E-44FC-8F0A-7E582CED1C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4" name="PoljeZBesedilom 2">
          <a:extLst>
            <a:ext uri="{FF2B5EF4-FFF2-40B4-BE49-F238E27FC236}">
              <a16:creationId xmlns:a16="http://schemas.microsoft.com/office/drawing/2014/main" id="{18D13BDE-103B-4E2C-9DAA-BCBC653AE9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5" name="PoljeZBesedilom 2">
          <a:extLst>
            <a:ext uri="{FF2B5EF4-FFF2-40B4-BE49-F238E27FC236}">
              <a16:creationId xmlns:a16="http://schemas.microsoft.com/office/drawing/2014/main" id="{F9DD1BC6-38E9-42ED-8FC1-C42EA18D9F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6" name="PoljeZBesedilom 2">
          <a:extLst>
            <a:ext uri="{FF2B5EF4-FFF2-40B4-BE49-F238E27FC236}">
              <a16:creationId xmlns:a16="http://schemas.microsoft.com/office/drawing/2014/main" id="{52E88403-55D3-4AC5-9251-6460744B3F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47" name="PoljeZBesedilom 2">
          <a:extLst>
            <a:ext uri="{FF2B5EF4-FFF2-40B4-BE49-F238E27FC236}">
              <a16:creationId xmlns:a16="http://schemas.microsoft.com/office/drawing/2014/main" id="{85C06651-121C-47ED-9E3C-EDB165E05E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48" name="PoljeZBesedilom 2">
          <a:extLst>
            <a:ext uri="{FF2B5EF4-FFF2-40B4-BE49-F238E27FC236}">
              <a16:creationId xmlns:a16="http://schemas.microsoft.com/office/drawing/2014/main" id="{7848D7C9-C379-46B8-9ACB-6C716FF3422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49" name="PoljeZBesedilom 1348">
          <a:extLst>
            <a:ext uri="{FF2B5EF4-FFF2-40B4-BE49-F238E27FC236}">
              <a16:creationId xmlns:a16="http://schemas.microsoft.com/office/drawing/2014/main" id="{D511F129-E05F-4142-8527-60F7D17C56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0" name="PoljeZBesedilom 2">
          <a:extLst>
            <a:ext uri="{FF2B5EF4-FFF2-40B4-BE49-F238E27FC236}">
              <a16:creationId xmlns:a16="http://schemas.microsoft.com/office/drawing/2014/main" id="{6755286E-921E-412C-972F-CE4FB63ACE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1" name="PoljeZBesedilom 2">
          <a:extLst>
            <a:ext uri="{FF2B5EF4-FFF2-40B4-BE49-F238E27FC236}">
              <a16:creationId xmlns:a16="http://schemas.microsoft.com/office/drawing/2014/main" id="{4E97D69C-AE71-489F-9151-24875F7108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2" name="PoljeZBesedilom 2">
          <a:extLst>
            <a:ext uri="{FF2B5EF4-FFF2-40B4-BE49-F238E27FC236}">
              <a16:creationId xmlns:a16="http://schemas.microsoft.com/office/drawing/2014/main" id="{C057842F-9C35-4B1D-BFBA-E2A452FFBB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3" name="PoljeZBesedilom 2">
          <a:extLst>
            <a:ext uri="{FF2B5EF4-FFF2-40B4-BE49-F238E27FC236}">
              <a16:creationId xmlns:a16="http://schemas.microsoft.com/office/drawing/2014/main" id="{D1F3FAD3-6588-4E09-8263-13A2DA5A82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4" name="PoljeZBesedilom 2">
          <a:extLst>
            <a:ext uri="{FF2B5EF4-FFF2-40B4-BE49-F238E27FC236}">
              <a16:creationId xmlns:a16="http://schemas.microsoft.com/office/drawing/2014/main" id="{09BC674D-3746-4233-88A9-DC386D731E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5" name="PoljeZBesedilom 1354">
          <a:extLst>
            <a:ext uri="{FF2B5EF4-FFF2-40B4-BE49-F238E27FC236}">
              <a16:creationId xmlns:a16="http://schemas.microsoft.com/office/drawing/2014/main" id="{4270687F-DA5C-4B65-8F67-DD02C3E8EA4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6" name="PoljeZBesedilom 2">
          <a:extLst>
            <a:ext uri="{FF2B5EF4-FFF2-40B4-BE49-F238E27FC236}">
              <a16:creationId xmlns:a16="http://schemas.microsoft.com/office/drawing/2014/main" id="{5947D19D-E419-4FD6-A670-BB16CBB2634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7" name="PoljeZBesedilom 2">
          <a:extLst>
            <a:ext uri="{FF2B5EF4-FFF2-40B4-BE49-F238E27FC236}">
              <a16:creationId xmlns:a16="http://schemas.microsoft.com/office/drawing/2014/main" id="{E973577D-C808-44F2-B9EC-58AC20450A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8" name="PoljeZBesedilom 2">
          <a:extLst>
            <a:ext uri="{FF2B5EF4-FFF2-40B4-BE49-F238E27FC236}">
              <a16:creationId xmlns:a16="http://schemas.microsoft.com/office/drawing/2014/main" id="{4FE3DFE2-81E4-4634-A61E-566EA119F3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59" name="PoljeZBesedilom 2">
          <a:extLst>
            <a:ext uri="{FF2B5EF4-FFF2-40B4-BE49-F238E27FC236}">
              <a16:creationId xmlns:a16="http://schemas.microsoft.com/office/drawing/2014/main" id="{6B7AE985-B7DC-46B9-8AD5-4AADB8BC3FF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60" name="PoljeZBesedilom 1359">
          <a:extLst>
            <a:ext uri="{FF2B5EF4-FFF2-40B4-BE49-F238E27FC236}">
              <a16:creationId xmlns:a16="http://schemas.microsoft.com/office/drawing/2014/main" id="{ABD4D21C-E33F-4A6D-A343-2D09F22DD3F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61" name="PoljeZBesedilom 2">
          <a:extLst>
            <a:ext uri="{FF2B5EF4-FFF2-40B4-BE49-F238E27FC236}">
              <a16:creationId xmlns:a16="http://schemas.microsoft.com/office/drawing/2014/main" id="{AF83CBEC-1048-4F69-83E2-B62082E3CA1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62" name="PoljeZBesedilom 2">
          <a:extLst>
            <a:ext uri="{FF2B5EF4-FFF2-40B4-BE49-F238E27FC236}">
              <a16:creationId xmlns:a16="http://schemas.microsoft.com/office/drawing/2014/main" id="{0CB4E3D0-9F42-410D-BB02-A3E70C4FED6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63" name="PoljeZBesedilom 2">
          <a:extLst>
            <a:ext uri="{FF2B5EF4-FFF2-40B4-BE49-F238E27FC236}">
              <a16:creationId xmlns:a16="http://schemas.microsoft.com/office/drawing/2014/main" id="{4625791F-016C-4C35-8AC9-CBE5C99DFF3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64" name="PoljeZBesedilom 2">
          <a:extLst>
            <a:ext uri="{FF2B5EF4-FFF2-40B4-BE49-F238E27FC236}">
              <a16:creationId xmlns:a16="http://schemas.microsoft.com/office/drawing/2014/main" id="{67964542-7AB8-4897-905F-31AE607C80A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65" name="PoljeZBesedilom 2">
          <a:extLst>
            <a:ext uri="{FF2B5EF4-FFF2-40B4-BE49-F238E27FC236}">
              <a16:creationId xmlns:a16="http://schemas.microsoft.com/office/drawing/2014/main" id="{ECB6DB6D-58DA-43D7-A2E8-59F4D4A8E9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66" name="PoljeZBesedilom 1365">
          <a:extLst>
            <a:ext uri="{FF2B5EF4-FFF2-40B4-BE49-F238E27FC236}">
              <a16:creationId xmlns:a16="http://schemas.microsoft.com/office/drawing/2014/main" id="{B6431BB0-35A0-4C12-B069-89F3F7857D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67" name="PoljeZBesedilom 2">
          <a:extLst>
            <a:ext uri="{FF2B5EF4-FFF2-40B4-BE49-F238E27FC236}">
              <a16:creationId xmlns:a16="http://schemas.microsoft.com/office/drawing/2014/main" id="{C93A6F9D-0400-404F-8EE7-5803FC53D3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68" name="PoljeZBesedilom 2">
          <a:extLst>
            <a:ext uri="{FF2B5EF4-FFF2-40B4-BE49-F238E27FC236}">
              <a16:creationId xmlns:a16="http://schemas.microsoft.com/office/drawing/2014/main" id="{BAAA0155-5B6A-422E-A6A4-E539FA22040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69" name="PoljeZBesedilom 2">
          <a:extLst>
            <a:ext uri="{FF2B5EF4-FFF2-40B4-BE49-F238E27FC236}">
              <a16:creationId xmlns:a16="http://schemas.microsoft.com/office/drawing/2014/main" id="{434222EB-3D25-4A79-B319-0E26555C12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370" name="PoljeZBesedilom 2">
          <a:extLst>
            <a:ext uri="{FF2B5EF4-FFF2-40B4-BE49-F238E27FC236}">
              <a16:creationId xmlns:a16="http://schemas.microsoft.com/office/drawing/2014/main" id="{019DA548-A305-4F8F-A15E-D3BE823255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1" name="PoljeZBesedilom 2">
          <a:extLst>
            <a:ext uri="{FF2B5EF4-FFF2-40B4-BE49-F238E27FC236}">
              <a16:creationId xmlns:a16="http://schemas.microsoft.com/office/drawing/2014/main" id="{F2B92689-B8E4-44B6-91E1-848E20340C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2" name="PoljeZBesedilom 1371">
          <a:extLst>
            <a:ext uri="{FF2B5EF4-FFF2-40B4-BE49-F238E27FC236}">
              <a16:creationId xmlns:a16="http://schemas.microsoft.com/office/drawing/2014/main" id="{44AB2936-0676-4DFB-9A1A-204F02DE23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3" name="PoljeZBesedilom 2">
          <a:extLst>
            <a:ext uri="{FF2B5EF4-FFF2-40B4-BE49-F238E27FC236}">
              <a16:creationId xmlns:a16="http://schemas.microsoft.com/office/drawing/2014/main" id="{F7FFC757-23A5-462B-968D-D28F46B980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4" name="PoljeZBesedilom 2">
          <a:extLst>
            <a:ext uri="{FF2B5EF4-FFF2-40B4-BE49-F238E27FC236}">
              <a16:creationId xmlns:a16="http://schemas.microsoft.com/office/drawing/2014/main" id="{FF37B80D-5996-4C45-83FD-1650EEA48B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5" name="PoljeZBesedilom 2">
          <a:extLst>
            <a:ext uri="{FF2B5EF4-FFF2-40B4-BE49-F238E27FC236}">
              <a16:creationId xmlns:a16="http://schemas.microsoft.com/office/drawing/2014/main" id="{31CF5412-9900-4E96-9E82-E50436628A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6" name="PoljeZBesedilom 2">
          <a:extLst>
            <a:ext uri="{FF2B5EF4-FFF2-40B4-BE49-F238E27FC236}">
              <a16:creationId xmlns:a16="http://schemas.microsoft.com/office/drawing/2014/main" id="{8D2ACF7C-8966-414D-AA00-0CFE18D182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7" name="PoljeZBesedilom 2">
          <a:extLst>
            <a:ext uri="{FF2B5EF4-FFF2-40B4-BE49-F238E27FC236}">
              <a16:creationId xmlns:a16="http://schemas.microsoft.com/office/drawing/2014/main" id="{D055FCDF-F761-478B-AB0E-84CBDC57F1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8" name="PoljeZBesedilom 1377">
          <a:extLst>
            <a:ext uri="{FF2B5EF4-FFF2-40B4-BE49-F238E27FC236}">
              <a16:creationId xmlns:a16="http://schemas.microsoft.com/office/drawing/2014/main" id="{05DAFE28-3D46-48A7-9AE0-0EDAB26ADF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79" name="PoljeZBesedilom 2">
          <a:extLst>
            <a:ext uri="{FF2B5EF4-FFF2-40B4-BE49-F238E27FC236}">
              <a16:creationId xmlns:a16="http://schemas.microsoft.com/office/drawing/2014/main" id="{FC5402C2-8B23-439D-B97F-3D632FDB46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80" name="PoljeZBesedilom 2">
          <a:extLst>
            <a:ext uri="{FF2B5EF4-FFF2-40B4-BE49-F238E27FC236}">
              <a16:creationId xmlns:a16="http://schemas.microsoft.com/office/drawing/2014/main" id="{1D174D15-C9E2-4617-8CF4-7716100CC5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81" name="PoljeZBesedilom 2">
          <a:extLst>
            <a:ext uri="{FF2B5EF4-FFF2-40B4-BE49-F238E27FC236}">
              <a16:creationId xmlns:a16="http://schemas.microsoft.com/office/drawing/2014/main" id="{78CEECBB-EE3F-423B-884C-3452078BEB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382" name="PoljeZBesedilom 2">
          <a:extLst>
            <a:ext uri="{FF2B5EF4-FFF2-40B4-BE49-F238E27FC236}">
              <a16:creationId xmlns:a16="http://schemas.microsoft.com/office/drawing/2014/main" id="{01800AC6-4E68-47E4-8743-2CEE414CCE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3" name="PoljeZBesedilom 2">
          <a:extLst>
            <a:ext uri="{FF2B5EF4-FFF2-40B4-BE49-F238E27FC236}">
              <a16:creationId xmlns:a16="http://schemas.microsoft.com/office/drawing/2014/main" id="{30EC76E1-37CC-4A65-B8EC-E37706146BF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4" name="PoljeZBesedilom 1383">
          <a:extLst>
            <a:ext uri="{FF2B5EF4-FFF2-40B4-BE49-F238E27FC236}">
              <a16:creationId xmlns:a16="http://schemas.microsoft.com/office/drawing/2014/main" id="{46DE4F55-A5E3-4870-A543-D73BBC9EE1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5" name="PoljeZBesedilom 2">
          <a:extLst>
            <a:ext uri="{FF2B5EF4-FFF2-40B4-BE49-F238E27FC236}">
              <a16:creationId xmlns:a16="http://schemas.microsoft.com/office/drawing/2014/main" id="{D7B91EBA-AA48-4D09-8E69-E20BDE3E76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6" name="PoljeZBesedilom 2">
          <a:extLst>
            <a:ext uri="{FF2B5EF4-FFF2-40B4-BE49-F238E27FC236}">
              <a16:creationId xmlns:a16="http://schemas.microsoft.com/office/drawing/2014/main" id="{1F37F17B-7106-4260-A13A-AC8C44C2F6C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7" name="PoljeZBesedilom 2">
          <a:extLst>
            <a:ext uri="{FF2B5EF4-FFF2-40B4-BE49-F238E27FC236}">
              <a16:creationId xmlns:a16="http://schemas.microsoft.com/office/drawing/2014/main" id="{550E0937-4E19-49F6-88CF-D3BE41D672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8" name="PoljeZBesedilom 2">
          <a:extLst>
            <a:ext uri="{FF2B5EF4-FFF2-40B4-BE49-F238E27FC236}">
              <a16:creationId xmlns:a16="http://schemas.microsoft.com/office/drawing/2014/main" id="{B980FAFC-5A9D-44FB-B04B-275D1F15355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89" name="PoljeZBesedilom 2">
          <a:extLst>
            <a:ext uri="{FF2B5EF4-FFF2-40B4-BE49-F238E27FC236}">
              <a16:creationId xmlns:a16="http://schemas.microsoft.com/office/drawing/2014/main" id="{4740281B-7B19-4049-9B50-0F19C0D43C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90" name="PoljeZBesedilom 1389">
          <a:extLst>
            <a:ext uri="{FF2B5EF4-FFF2-40B4-BE49-F238E27FC236}">
              <a16:creationId xmlns:a16="http://schemas.microsoft.com/office/drawing/2014/main" id="{B333F131-F8DA-4B87-9C5F-0F15C548407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91" name="PoljeZBesedilom 2">
          <a:extLst>
            <a:ext uri="{FF2B5EF4-FFF2-40B4-BE49-F238E27FC236}">
              <a16:creationId xmlns:a16="http://schemas.microsoft.com/office/drawing/2014/main" id="{65DA8B0D-1609-4672-A6B9-3A0BBECC3B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92" name="PoljeZBesedilom 2">
          <a:extLst>
            <a:ext uri="{FF2B5EF4-FFF2-40B4-BE49-F238E27FC236}">
              <a16:creationId xmlns:a16="http://schemas.microsoft.com/office/drawing/2014/main" id="{4473BA86-5A28-4AD0-A317-820025E932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93" name="PoljeZBesedilom 2">
          <a:extLst>
            <a:ext uri="{FF2B5EF4-FFF2-40B4-BE49-F238E27FC236}">
              <a16:creationId xmlns:a16="http://schemas.microsoft.com/office/drawing/2014/main" id="{F264FAFD-76D4-4D77-A63C-C04F112F0D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394" name="PoljeZBesedilom 2">
          <a:extLst>
            <a:ext uri="{FF2B5EF4-FFF2-40B4-BE49-F238E27FC236}">
              <a16:creationId xmlns:a16="http://schemas.microsoft.com/office/drawing/2014/main" id="{D8004D5E-B4A0-47BE-B900-9E565C18F8F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95" name="PoljeZBesedilom 1394">
          <a:extLst>
            <a:ext uri="{FF2B5EF4-FFF2-40B4-BE49-F238E27FC236}">
              <a16:creationId xmlns:a16="http://schemas.microsoft.com/office/drawing/2014/main" id="{3CD2FB50-545A-4E72-93EB-1DED3BA6D8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96" name="PoljeZBesedilom 2">
          <a:extLst>
            <a:ext uri="{FF2B5EF4-FFF2-40B4-BE49-F238E27FC236}">
              <a16:creationId xmlns:a16="http://schemas.microsoft.com/office/drawing/2014/main" id="{21DF50B5-BFFE-4E8D-A308-F3B66FB70EC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97" name="PoljeZBesedilom 2">
          <a:extLst>
            <a:ext uri="{FF2B5EF4-FFF2-40B4-BE49-F238E27FC236}">
              <a16:creationId xmlns:a16="http://schemas.microsoft.com/office/drawing/2014/main" id="{A2A9DC77-E240-4283-B65D-B2347FF7C37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98" name="PoljeZBesedilom 2">
          <a:extLst>
            <a:ext uri="{FF2B5EF4-FFF2-40B4-BE49-F238E27FC236}">
              <a16:creationId xmlns:a16="http://schemas.microsoft.com/office/drawing/2014/main" id="{AA79B99F-A685-4CDD-81C4-BDCA42E66B9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399" name="PoljeZBesedilom 2">
          <a:extLst>
            <a:ext uri="{FF2B5EF4-FFF2-40B4-BE49-F238E27FC236}">
              <a16:creationId xmlns:a16="http://schemas.microsoft.com/office/drawing/2014/main" id="{54CA2D87-794B-4327-8EDF-8E1CB05A723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0" name="PoljeZBesedilom 2">
          <a:extLst>
            <a:ext uri="{FF2B5EF4-FFF2-40B4-BE49-F238E27FC236}">
              <a16:creationId xmlns:a16="http://schemas.microsoft.com/office/drawing/2014/main" id="{F1EA1ED6-8348-4204-B61B-C699E89908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1" name="PoljeZBesedilom 1400">
          <a:extLst>
            <a:ext uri="{FF2B5EF4-FFF2-40B4-BE49-F238E27FC236}">
              <a16:creationId xmlns:a16="http://schemas.microsoft.com/office/drawing/2014/main" id="{3D13CAAD-DEC2-4A07-AA00-62623A8F1A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2" name="PoljeZBesedilom 2">
          <a:extLst>
            <a:ext uri="{FF2B5EF4-FFF2-40B4-BE49-F238E27FC236}">
              <a16:creationId xmlns:a16="http://schemas.microsoft.com/office/drawing/2014/main" id="{84A8A8E2-3C2E-49FB-AC0F-EC952052D1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3" name="PoljeZBesedilom 2">
          <a:extLst>
            <a:ext uri="{FF2B5EF4-FFF2-40B4-BE49-F238E27FC236}">
              <a16:creationId xmlns:a16="http://schemas.microsoft.com/office/drawing/2014/main" id="{EBB937ED-86A9-4091-8EF0-3738D9D199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4" name="PoljeZBesedilom 2">
          <a:extLst>
            <a:ext uri="{FF2B5EF4-FFF2-40B4-BE49-F238E27FC236}">
              <a16:creationId xmlns:a16="http://schemas.microsoft.com/office/drawing/2014/main" id="{96F6B744-37EE-4821-AB9F-679A9465A8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5" name="PoljeZBesedilom 2">
          <a:extLst>
            <a:ext uri="{FF2B5EF4-FFF2-40B4-BE49-F238E27FC236}">
              <a16:creationId xmlns:a16="http://schemas.microsoft.com/office/drawing/2014/main" id="{A14B69A1-8563-4F51-BCA5-E6AA0E4187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6" name="PoljeZBesedilom 2">
          <a:extLst>
            <a:ext uri="{FF2B5EF4-FFF2-40B4-BE49-F238E27FC236}">
              <a16:creationId xmlns:a16="http://schemas.microsoft.com/office/drawing/2014/main" id="{D65D682A-8EAC-4484-8CF9-AED2EC8680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7" name="PoljeZBesedilom 1406">
          <a:extLst>
            <a:ext uri="{FF2B5EF4-FFF2-40B4-BE49-F238E27FC236}">
              <a16:creationId xmlns:a16="http://schemas.microsoft.com/office/drawing/2014/main" id="{8157EEE4-EB03-4A75-926F-D75602EBF8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8" name="PoljeZBesedilom 2">
          <a:extLst>
            <a:ext uri="{FF2B5EF4-FFF2-40B4-BE49-F238E27FC236}">
              <a16:creationId xmlns:a16="http://schemas.microsoft.com/office/drawing/2014/main" id="{0AB12E1D-5E06-446E-B77A-8788FD8823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09" name="PoljeZBesedilom 2">
          <a:extLst>
            <a:ext uri="{FF2B5EF4-FFF2-40B4-BE49-F238E27FC236}">
              <a16:creationId xmlns:a16="http://schemas.microsoft.com/office/drawing/2014/main" id="{E80B6A17-3C4F-4A86-8E77-453C09715F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0" name="PoljeZBesedilom 2">
          <a:extLst>
            <a:ext uri="{FF2B5EF4-FFF2-40B4-BE49-F238E27FC236}">
              <a16:creationId xmlns:a16="http://schemas.microsoft.com/office/drawing/2014/main" id="{263D781D-B261-44A3-960D-48A880C25B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1" name="PoljeZBesedilom 2">
          <a:extLst>
            <a:ext uri="{FF2B5EF4-FFF2-40B4-BE49-F238E27FC236}">
              <a16:creationId xmlns:a16="http://schemas.microsoft.com/office/drawing/2014/main" id="{2B73DBB3-5AF8-46CA-8B32-5CE140ACB1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2" name="PoljeZBesedilom 2">
          <a:extLst>
            <a:ext uri="{FF2B5EF4-FFF2-40B4-BE49-F238E27FC236}">
              <a16:creationId xmlns:a16="http://schemas.microsoft.com/office/drawing/2014/main" id="{AE1EB8A9-BCED-405E-AE2D-5AA38999A2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3" name="PoljeZBesedilom 1412">
          <a:extLst>
            <a:ext uri="{FF2B5EF4-FFF2-40B4-BE49-F238E27FC236}">
              <a16:creationId xmlns:a16="http://schemas.microsoft.com/office/drawing/2014/main" id="{EF149E76-B2DF-4168-B77C-A1A5B95419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4" name="PoljeZBesedilom 2">
          <a:extLst>
            <a:ext uri="{FF2B5EF4-FFF2-40B4-BE49-F238E27FC236}">
              <a16:creationId xmlns:a16="http://schemas.microsoft.com/office/drawing/2014/main" id="{8ECC5200-68C6-4988-820D-7815B08569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5" name="PoljeZBesedilom 2">
          <a:extLst>
            <a:ext uri="{FF2B5EF4-FFF2-40B4-BE49-F238E27FC236}">
              <a16:creationId xmlns:a16="http://schemas.microsoft.com/office/drawing/2014/main" id="{0C162CBD-F800-4FCE-AA0F-A9C51C16F9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6" name="PoljeZBesedilom 2">
          <a:extLst>
            <a:ext uri="{FF2B5EF4-FFF2-40B4-BE49-F238E27FC236}">
              <a16:creationId xmlns:a16="http://schemas.microsoft.com/office/drawing/2014/main" id="{EDA73BD9-067D-4FF1-ADA5-16740D3931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7" name="PoljeZBesedilom 2">
          <a:extLst>
            <a:ext uri="{FF2B5EF4-FFF2-40B4-BE49-F238E27FC236}">
              <a16:creationId xmlns:a16="http://schemas.microsoft.com/office/drawing/2014/main" id="{B42FCE58-AD78-4994-894F-630A58828A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8" name="PoljeZBesedilom 2">
          <a:extLst>
            <a:ext uri="{FF2B5EF4-FFF2-40B4-BE49-F238E27FC236}">
              <a16:creationId xmlns:a16="http://schemas.microsoft.com/office/drawing/2014/main" id="{BBB7B6AB-5C51-4EF5-AA33-AD73B60B3C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19" name="PoljeZBesedilom 1418">
          <a:extLst>
            <a:ext uri="{FF2B5EF4-FFF2-40B4-BE49-F238E27FC236}">
              <a16:creationId xmlns:a16="http://schemas.microsoft.com/office/drawing/2014/main" id="{B4296382-C1CF-4E3C-A2D8-13D40583FA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0" name="PoljeZBesedilom 2">
          <a:extLst>
            <a:ext uri="{FF2B5EF4-FFF2-40B4-BE49-F238E27FC236}">
              <a16:creationId xmlns:a16="http://schemas.microsoft.com/office/drawing/2014/main" id="{19642AB5-81ED-457C-8D75-FA261ABC2D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1" name="PoljeZBesedilom 2">
          <a:extLst>
            <a:ext uri="{FF2B5EF4-FFF2-40B4-BE49-F238E27FC236}">
              <a16:creationId xmlns:a16="http://schemas.microsoft.com/office/drawing/2014/main" id="{B6AF3D91-BB45-4007-8948-C666550083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2" name="PoljeZBesedilom 2">
          <a:extLst>
            <a:ext uri="{FF2B5EF4-FFF2-40B4-BE49-F238E27FC236}">
              <a16:creationId xmlns:a16="http://schemas.microsoft.com/office/drawing/2014/main" id="{86D0EA75-DF86-480B-A9CB-BD0DEDC8FE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3" name="PoljeZBesedilom 2">
          <a:extLst>
            <a:ext uri="{FF2B5EF4-FFF2-40B4-BE49-F238E27FC236}">
              <a16:creationId xmlns:a16="http://schemas.microsoft.com/office/drawing/2014/main" id="{6609F970-3105-4A2E-B61A-DCB423D3D7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4" name="PoljeZBesedilom 2">
          <a:extLst>
            <a:ext uri="{FF2B5EF4-FFF2-40B4-BE49-F238E27FC236}">
              <a16:creationId xmlns:a16="http://schemas.microsoft.com/office/drawing/2014/main" id="{0BCDB899-D389-4AE0-969B-563529D901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5" name="PoljeZBesedilom 1424">
          <a:extLst>
            <a:ext uri="{FF2B5EF4-FFF2-40B4-BE49-F238E27FC236}">
              <a16:creationId xmlns:a16="http://schemas.microsoft.com/office/drawing/2014/main" id="{8B1F4ECB-304C-424E-9D4D-B1B9A395C0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6" name="PoljeZBesedilom 2">
          <a:extLst>
            <a:ext uri="{FF2B5EF4-FFF2-40B4-BE49-F238E27FC236}">
              <a16:creationId xmlns:a16="http://schemas.microsoft.com/office/drawing/2014/main" id="{767C1D2B-8669-4390-A47D-99771CCAFB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7" name="PoljeZBesedilom 2">
          <a:extLst>
            <a:ext uri="{FF2B5EF4-FFF2-40B4-BE49-F238E27FC236}">
              <a16:creationId xmlns:a16="http://schemas.microsoft.com/office/drawing/2014/main" id="{E5013E8F-0A51-438F-AD56-9534A7F28B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8" name="PoljeZBesedilom 2">
          <a:extLst>
            <a:ext uri="{FF2B5EF4-FFF2-40B4-BE49-F238E27FC236}">
              <a16:creationId xmlns:a16="http://schemas.microsoft.com/office/drawing/2014/main" id="{339DAF43-3BD1-44E8-9D21-BE1284F51E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29" name="PoljeZBesedilom 2">
          <a:extLst>
            <a:ext uri="{FF2B5EF4-FFF2-40B4-BE49-F238E27FC236}">
              <a16:creationId xmlns:a16="http://schemas.microsoft.com/office/drawing/2014/main" id="{D6CD306E-90B8-4DB3-835A-C0B060645B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0" name="PoljeZBesedilom 2">
          <a:extLst>
            <a:ext uri="{FF2B5EF4-FFF2-40B4-BE49-F238E27FC236}">
              <a16:creationId xmlns:a16="http://schemas.microsoft.com/office/drawing/2014/main" id="{3E0749EA-CB2A-4B9A-8C24-30FAC25BA2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1" name="PoljeZBesedilom 1430">
          <a:extLst>
            <a:ext uri="{FF2B5EF4-FFF2-40B4-BE49-F238E27FC236}">
              <a16:creationId xmlns:a16="http://schemas.microsoft.com/office/drawing/2014/main" id="{028D798B-E2A4-4282-88FC-9BF37F5609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2" name="PoljeZBesedilom 2">
          <a:extLst>
            <a:ext uri="{FF2B5EF4-FFF2-40B4-BE49-F238E27FC236}">
              <a16:creationId xmlns:a16="http://schemas.microsoft.com/office/drawing/2014/main" id="{81D3FEB3-87A3-4903-9DBE-7978B0420D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3" name="PoljeZBesedilom 2">
          <a:extLst>
            <a:ext uri="{FF2B5EF4-FFF2-40B4-BE49-F238E27FC236}">
              <a16:creationId xmlns:a16="http://schemas.microsoft.com/office/drawing/2014/main" id="{F06C1233-02A6-42F9-B85E-8AFD8FFD82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4" name="PoljeZBesedilom 2">
          <a:extLst>
            <a:ext uri="{FF2B5EF4-FFF2-40B4-BE49-F238E27FC236}">
              <a16:creationId xmlns:a16="http://schemas.microsoft.com/office/drawing/2014/main" id="{AFF45F7F-ADB8-4A38-BC6E-A9079C63B3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35" name="PoljeZBesedilom 2">
          <a:extLst>
            <a:ext uri="{FF2B5EF4-FFF2-40B4-BE49-F238E27FC236}">
              <a16:creationId xmlns:a16="http://schemas.microsoft.com/office/drawing/2014/main" id="{B12BCEE1-944A-4624-A240-ED4BF378622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36" name="PoljeZBesedilom 2">
          <a:extLst>
            <a:ext uri="{FF2B5EF4-FFF2-40B4-BE49-F238E27FC236}">
              <a16:creationId xmlns:a16="http://schemas.microsoft.com/office/drawing/2014/main" id="{FB886F8D-6CC9-4EFA-91E0-97150A8752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37" name="PoljeZBesedilom 1436">
          <a:extLst>
            <a:ext uri="{FF2B5EF4-FFF2-40B4-BE49-F238E27FC236}">
              <a16:creationId xmlns:a16="http://schemas.microsoft.com/office/drawing/2014/main" id="{62B60FB8-8134-463D-B960-CB036E3095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38" name="PoljeZBesedilom 2">
          <a:extLst>
            <a:ext uri="{FF2B5EF4-FFF2-40B4-BE49-F238E27FC236}">
              <a16:creationId xmlns:a16="http://schemas.microsoft.com/office/drawing/2014/main" id="{E09A19A2-BFF9-4F61-9297-A4871334821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39" name="PoljeZBesedilom 2">
          <a:extLst>
            <a:ext uri="{FF2B5EF4-FFF2-40B4-BE49-F238E27FC236}">
              <a16:creationId xmlns:a16="http://schemas.microsoft.com/office/drawing/2014/main" id="{3079CBDD-0905-4DBF-A1E6-0DDB876E327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40" name="PoljeZBesedilom 2">
          <a:extLst>
            <a:ext uri="{FF2B5EF4-FFF2-40B4-BE49-F238E27FC236}">
              <a16:creationId xmlns:a16="http://schemas.microsoft.com/office/drawing/2014/main" id="{57998BE5-E8D0-4746-9947-9E012251D0B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41" name="PoljeZBesedilom 2">
          <a:extLst>
            <a:ext uri="{FF2B5EF4-FFF2-40B4-BE49-F238E27FC236}">
              <a16:creationId xmlns:a16="http://schemas.microsoft.com/office/drawing/2014/main" id="{B3EF6779-0A24-4AC6-A276-69675BCE17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2" name="PoljeZBesedilom 2">
          <a:extLst>
            <a:ext uri="{FF2B5EF4-FFF2-40B4-BE49-F238E27FC236}">
              <a16:creationId xmlns:a16="http://schemas.microsoft.com/office/drawing/2014/main" id="{52DA4DA6-5D51-4801-9309-6B126379B0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3" name="PoljeZBesedilom 1442">
          <a:extLst>
            <a:ext uri="{FF2B5EF4-FFF2-40B4-BE49-F238E27FC236}">
              <a16:creationId xmlns:a16="http://schemas.microsoft.com/office/drawing/2014/main" id="{CB0002E7-5505-4454-B9AA-4958942993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4" name="PoljeZBesedilom 2">
          <a:extLst>
            <a:ext uri="{FF2B5EF4-FFF2-40B4-BE49-F238E27FC236}">
              <a16:creationId xmlns:a16="http://schemas.microsoft.com/office/drawing/2014/main" id="{29F6C0E6-4953-4FD1-A00B-FC9877472C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5" name="PoljeZBesedilom 2">
          <a:extLst>
            <a:ext uri="{FF2B5EF4-FFF2-40B4-BE49-F238E27FC236}">
              <a16:creationId xmlns:a16="http://schemas.microsoft.com/office/drawing/2014/main" id="{EEDDAC49-85D3-4EEB-A5B4-57C795E474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6" name="PoljeZBesedilom 2">
          <a:extLst>
            <a:ext uri="{FF2B5EF4-FFF2-40B4-BE49-F238E27FC236}">
              <a16:creationId xmlns:a16="http://schemas.microsoft.com/office/drawing/2014/main" id="{BEBEF4D9-F0FA-4F25-802B-4CC81F1D69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7" name="PoljeZBesedilom 2">
          <a:extLst>
            <a:ext uri="{FF2B5EF4-FFF2-40B4-BE49-F238E27FC236}">
              <a16:creationId xmlns:a16="http://schemas.microsoft.com/office/drawing/2014/main" id="{E7196A3D-850D-448D-A69A-DCC0A3C79C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8" name="PoljeZBesedilom 2">
          <a:extLst>
            <a:ext uri="{FF2B5EF4-FFF2-40B4-BE49-F238E27FC236}">
              <a16:creationId xmlns:a16="http://schemas.microsoft.com/office/drawing/2014/main" id="{8B34F507-EAD5-4A0C-99FD-B002B8BFF9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49" name="PoljeZBesedilom 1448">
          <a:extLst>
            <a:ext uri="{FF2B5EF4-FFF2-40B4-BE49-F238E27FC236}">
              <a16:creationId xmlns:a16="http://schemas.microsoft.com/office/drawing/2014/main" id="{DC50F17C-373B-4DCB-9218-57B076C643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50" name="PoljeZBesedilom 2">
          <a:extLst>
            <a:ext uri="{FF2B5EF4-FFF2-40B4-BE49-F238E27FC236}">
              <a16:creationId xmlns:a16="http://schemas.microsoft.com/office/drawing/2014/main" id="{4C2AFE78-9AB0-41DA-A1CE-F5FC67BDF4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51" name="PoljeZBesedilom 2">
          <a:extLst>
            <a:ext uri="{FF2B5EF4-FFF2-40B4-BE49-F238E27FC236}">
              <a16:creationId xmlns:a16="http://schemas.microsoft.com/office/drawing/2014/main" id="{AB26A17F-586A-46F6-AF44-6C9DB84D78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52" name="PoljeZBesedilom 2">
          <a:extLst>
            <a:ext uri="{FF2B5EF4-FFF2-40B4-BE49-F238E27FC236}">
              <a16:creationId xmlns:a16="http://schemas.microsoft.com/office/drawing/2014/main" id="{33E1DCFD-F322-4824-8671-8D97B2032A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453" name="PoljeZBesedilom 2">
          <a:extLst>
            <a:ext uri="{FF2B5EF4-FFF2-40B4-BE49-F238E27FC236}">
              <a16:creationId xmlns:a16="http://schemas.microsoft.com/office/drawing/2014/main" id="{842B8AA9-48D7-4D44-A833-325FFC6867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4" name="PoljeZBesedilom 2">
          <a:extLst>
            <a:ext uri="{FF2B5EF4-FFF2-40B4-BE49-F238E27FC236}">
              <a16:creationId xmlns:a16="http://schemas.microsoft.com/office/drawing/2014/main" id="{87D99287-82A1-4575-9865-58331DAFC94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5" name="PoljeZBesedilom 1454">
          <a:extLst>
            <a:ext uri="{FF2B5EF4-FFF2-40B4-BE49-F238E27FC236}">
              <a16:creationId xmlns:a16="http://schemas.microsoft.com/office/drawing/2014/main" id="{9E2B8CF7-F6DA-414A-9DCF-F63EC14D5CB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6" name="PoljeZBesedilom 2">
          <a:extLst>
            <a:ext uri="{FF2B5EF4-FFF2-40B4-BE49-F238E27FC236}">
              <a16:creationId xmlns:a16="http://schemas.microsoft.com/office/drawing/2014/main" id="{3BA6F1C3-6DBE-4BEA-88C5-A72D9328BA7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7" name="PoljeZBesedilom 2">
          <a:extLst>
            <a:ext uri="{FF2B5EF4-FFF2-40B4-BE49-F238E27FC236}">
              <a16:creationId xmlns:a16="http://schemas.microsoft.com/office/drawing/2014/main" id="{57EBCE08-B6F3-40AB-8CCD-E9704163F21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8" name="PoljeZBesedilom 2">
          <a:extLst>
            <a:ext uri="{FF2B5EF4-FFF2-40B4-BE49-F238E27FC236}">
              <a16:creationId xmlns:a16="http://schemas.microsoft.com/office/drawing/2014/main" id="{2CBECFBE-8856-41BD-A1BE-C37799A0134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459" name="PoljeZBesedilom 2">
          <a:extLst>
            <a:ext uri="{FF2B5EF4-FFF2-40B4-BE49-F238E27FC236}">
              <a16:creationId xmlns:a16="http://schemas.microsoft.com/office/drawing/2014/main" id="{114477FB-906C-46D1-89BC-F7C6305E7F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0" name="PoljeZBesedilom 2">
          <a:extLst>
            <a:ext uri="{FF2B5EF4-FFF2-40B4-BE49-F238E27FC236}">
              <a16:creationId xmlns:a16="http://schemas.microsoft.com/office/drawing/2014/main" id="{4A190D89-02BC-4E7B-8B95-4BC4F37FCE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1" name="PoljeZBesedilom 1460">
          <a:extLst>
            <a:ext uri="{FF2B5EF4-FFF2-40B4-BE49-F238E27FC236}">
              <a16:creationId xmlns:a16="http://schemas.microsoft.com/office/drawing/2014/main" id="{1BD33393-9F56-4FB3-B2E2-589A81FE0DA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2" name="PoljeZBesedilom 2">
          <a:extLst>
            <a:ext uri="{FF2B5EF4-FFF2-40B4-BE49-F238E27FC236}">
              <a16:creationId xmlns:a16="http://schemas.microsoft.com/office/drawing/2014/main" id="{58BE5AA6-81E8-4CE6-9211-81D2AA8C28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3" name="PoljeZBesedilom 2">
          <a:extLst>
            <a:ext uri="{FF2B5EF4-FFF2-40B4-BE49-F238E27FC236}">
              <a16:creationId xmlns:a16="http://schemas.microsoft.com/office/drawing/2014/main" id="{DD367DA3-3084-4226-BCAA-1F2A1F7E1AA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4" name="PoljeZBesedilom 2">
          <a:extLst>
            <a:ext uri="{FF2B5EF4-FFF2-40B4-BE49-F238E27FC236}">
              <a16:creationId xmlns:a16="http://schemas.microsoft.com/office/drawing/2014/main" id="{E327AC9D-BDF3-4131-8763-824EA6ED57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65" name="PoljeZBesedilom 2">
          <a:extLst>
            <a:ext uri="{FF2B5EF4-FFF2-40B4-BE49-F238E27FC236}">
              <a16:creationId xmlns:a16="http://schemas.microsoft.com/office/drawing/2014/main" id="{DE19BE9F-086D-4AF2-A8C3-3A200852E3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66" name="PoljeZBesedilom 1465">
          <a:extLst>
            <a:ext uri="{FF2B5EF4-FFF2-40B4-BE49-F238E27FC236}">
              <a16:creationId xmlns:a16="http://schemas.microsoft.com/office/drawing/2014/main" id="{643FF0BC-46EC-4DB8-B3C3-D9A2B7B6803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67" name="PoljeZBesedilom 2">
          <a:extLst>
            <a:ext uri="{FF2B5EF4-FFF2-40B4-BE49-F238E27FC236}">
              <a16:creationId xmlns:a16="http://schemas.microsoft.com/office/drawing/2014/main" id="{ECB57BE3-1D4A-4CC6-B574-4C5B0B5521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68" name="PoljeZBesedilom 2">
          <a:extLst>
            <a:ext uri="{FF2B5EF4-FFF2-40B4-BE49-F238E27FC236}">
              <a16:creationId xmlns:a16="http://schemas.microsoft.com/office/drawing/2014/main" id="{F22FF290-9DD5-4191-8802-03C6188F869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69" name="PoljeZBesedilom 2">
          <a:extLst>
            <a:ext uri="{FF2B5EF4-FFF2-40B4-BE49-F238E27FC236}">
              <a16:creationId xmlns:a16="http://schemas.microsoft.com/office/drawing/2014/main" id="{9CC4CF7F-7997-4AA0-9CA4-C7BF8777E92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70" name="PoljeZBesedilom 2">
          <a:extLst>
            <a:ext uri="{FF2B5EF4-FFF2-40B4-BE49-F238E27FC236}">
              <a16:creationId xmlns:a16="http://schemas.microsoft.com/office/drawing/2014/main" id="{8C625D14-4F57-4148-907C-C0C22D79CCA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1" name="PoljeZBesedilom 2">
          <a:extLst>
            <a:ext uri="{FF2B5EF4-FFF2-40B4-BE49-F238E27FC236}">
              <a16:creationId xmlns:a16="http://schemas.microsoft.com/office/drawing/2014/main" id="{2E498BC8-9795-48CB-B4C8-09D9EBD0D9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2" name="PoljeZBesedilom 1471">
          <a:extLst>
            <a:ext uri="{FF2B5EF4-FFF2-40B4-BE49-F238E27FC236}">
              <a16:creationId xmlns:a16="http://schemas.microsoft.com/office/drawing/2014/main" id="{41E706EF-3B09-4F42-ADCB-1F433E1038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3" name="PoljeZBesedilom 2">
          <a:extLst>
            <a:ext uri="{FF2B5EF4-FFF2-40B4-BE49-F238E27FC236}">
              <a16:creationId xmlns:a16="http://schemas.microsoft.com/office/drawing/2014/main" id="{F93A188C-21CF-4BC5-87CC-AFF51FD177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4" name="PoljeZBesedilom 2">
          <a:extLst>
            <a:ext uri="{FF2B5EF4-FFF2-40B4-BE49-F238E27FC236}">
              <a16:creationId xmlns:a16="http://schemas.microsoft.com/office/drawing/2014/main" id="{4B420973-F611-4DC2-8279-552C993CAE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5" name="PoljeZBesedilom 2">
          <a:extLst>
            <a:ext uri="{FF2B5EF4-FFF2-40B4-BE49-F238E27FC236}">
              <a16:creationId xmlns:a16="http://schemas.microsoft.com/office/drawing/2014/main" id="{360F8249-7045-480E-A232-E63CE6F820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476" name="PoljeZBesedilom 2">
          <a:extLst>
            <a:ext uri="{FF2B5EF4-FFF2-40B4-BE49-F238E27FC236}">
              <a16:creationId xmlns:a16="http://schemas.microsoft.com/office/drawing/2014/main" id="{4CA85B7D-F0A0-4689-BE55-076D5FFAFF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77" name="PoljeZBesedilom 1476">
          <a:extLst>
            <a:ext uri="{FF2B5EF4-FFF2-40B4-BE49-F238E27FC236}">
              <a16:creationId xmlns:a16="http://schemas.microsoft.com/office/drawing/2014/main" id="{33F886DA-0E40-4AC2-82F6-5D541DCB0D2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78" name="PoljeZBesedilom 2">
          <a:extLst>
            <a:ext uri="{FF2B5EF4-FFF2-40B4-BE49-F238E27FC236}">
              <a16:creationId xmlns:a16="http://schemas.microsoft.com/office/drawing/2014/main" id="{779DCF09-23FD-42B9-AAEA-C559076946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79" name="PoljeZBesedilom 2">
          <a:extLst>
            <a:ext uri="{FF2B5EF4-FFF2-40B4-BE49-F238E27FC236}">
              <a16:creationId xmlns:a16="http://schemas.microsoft.com/office/drawing/2014/main" id="{3A61B972-6A48-417A-AE9C-58B0BE2294F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80" name="PoljeZBesedilom 2">
          <a:extLst>
            <a:ext uri="{FF2B5EF4-FFF2-40B4-BE49-F238E27FC236}">
              <a16:creationId xmlns:a16="http://schemas.microsoft.com/office/drawing/2014/main" id="{169EDB27-FA02-4542-B359-9DAEB4C68F0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481" name="PoljeZBesedilom 2">
          <a:extLst>
            <a:ext uri="{FF2B5EF4-FFF2-40B4-BE49-F238E27FC236}">
              <a16:creationId xmlns:a16="http://schemas.microsoft.com/office/drawing/2014/main" id="{40EF93FA-707C-46F8-93FD-66128F7DE28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2" name="PoljeZBesedilom 2">
          <a:extLst>
            <a:ext uri="{FF2B5EF4-FFF2-40B4-BE49-F238E27FC236}">
              <a16:creationId xmlns:a16="http://schemas.microsoft.com/office/drawing/2014/main" id="{604DF827-FA88-4402-BC61-655602251A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3" name="PoljeZBesedilom 1482">
          <a:extLst>
            <a:ext uri="{FF2B5EF4-FFF2-40B4-BE49-F238E27FC236}">
              <a16:creationId xmlns:a16="http://schemas.microsoft.com/office/drawing/2014/main" id="{EA520F18-6CE0-41DD-B3B8-D1FC5D2F17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4" name="PoljeZBesedilom 2">
          <a:extLst>
            <a:ext uri="{FF2B5EF4-FFF2-40B4-BE49-F238E27FC236}">
              <a16:creationId xmlns:a16="http://schemas.microsoft.com/office/drawing/2014/main" id="{E10A9E57-73E2-4821-A4DA-BEA3246B20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5" name="PoljeZBesedilom 2">
          <a:extLst>
            <a:ext uri="{FF2B5EF4-FFF2-40B4-BE49-F238E27FC236}">
              <a16:creationId xmlns:a16="http://schemas.microsoft.com/office/drawing/2014/main" id="{38EAF5DB-724D-4142-8DBE-718812DBD6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6" name="PoljeZBesedilom 2">
          <a:extLst>
            <a:ext uri="{FF2B5EF4-FFF2-40B4-BE49-F238E27FC236}">
              <a16:creationId xmlns:a16="http://schemas.microsoft.com/office/drawing/2014/main" id="{752255D4-B52E-429A-9281-5F2E93EDC8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7" name="PoljeZBesedilom 2">
          <a:extLst>
            <a:ext uri="{FF2B5EF4-FFF2-40B4-BE49-F238E27FC236}">
              <a16:creationId xmlns:a16="http://schemas.microsoft.com/office/drawing/2014/main" id="{126E64CC-56E4-450F-BA24-6DE7C4E8CC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8" name="PoljeZBesedilom 2">
          <a:extLst>
            <a:ext uri="{FF2B5EF4-FFF2-40B4-BE49-F238E27FC236}">
              <a16:creationId xmlns:a16="http://schemas.microsoft.com/office/drawing/2014/main" id="{E4F36D07-C325-4F2C-B82C-196E982D91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89" name="PoljeZBesedilom 1488">
          <a:extLst>
            <a:ext uri="{FF2B5EF4-FFF2-40B4-BE49-F238E27FC236}">
              <a16:creationId xmlns:a16="http://schemas.microsoft.com/office/drawing/2014/main" id="{241FAD78-693D-4329-8F8F-0BB0F630D2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0" name="PoljeZBesedilom 2">
          <a:extLst>
            <a:ext uri="{FF2B5EF4-FFF2-40B4-BE49-F238E27FC236}">
              <a16:creationId xmlns:a16="http://schemas.microsoft.com/office/drawing/2014/main" id="{4039780A-CB3B-40B6-AD66-662903620C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1" name="PoljeZBesedilom 2">
          <a:extLst>
            <a:ext uri="{FF2B5EF4-FFF2-40B4-BE49-F238E27FC236}">
              <a16:creationId xmlns:a16="http://schemas.microsoft.com/office/drawing/2014/main" id="{58CCAE13-95A1-441D-9BA7-EB4AE07369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2" name="PoljeZBesedilom 2">
          <a:extLst>
            <a:ext uri="{FF2B5EF4-FFF2-40B4-BE49-F238E27FC236}">
              <a16:creationId xmlns:a16="http://schemas.microsoft.com/office/drawing/2014/main" id="{6B5A72F3-4805-41B5-8B69-18403BF229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3" name="PoljeZBesedilom 2">
          <a:extLst>
            <a:ext uri="{FF2B5EF4-FFF2-40B4-BE49-F238E27FC236}">
              <a16:creationId xmlns:a16="http://schemas.microsoft.com/office/drawing/2014/main" id="{CFAAEDF0-8F7D-4CC1-A3FE-949EB8090B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4" name="PoljeZBesedilom 2">
          <a:extLst>
            <a:ext uri="{FF2B5EF4-FFF2-40B4-BE49-F238E27FC236}">
              <a16:creationId xmlns:a16="http://schemas.microsoft.com/office/drawing/2014/main" id="{4A0BCFF3-B43C-4F47-A138-EF0DD002D3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5" name="PoljeZBesedilom 1494">
          <a:extLst>
            <a:ext uri="{FF2B5EF4-FFF2-40B4-BE49-F238E27FC236}">
              <a16:creationId xmlns:a16="http://schemas.microsoft.com/office/drawing/2014/main" id="{209F7F12-FE65-4A40-AEAB-1286A144668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6" name="PoljeZBesedilom 2">
          <a:extLst>
            <a:ext uri="{FF2B5EF4-FFF2-40B4-BE49-F238E27FC236}">
              <a16:creationId xmlns:a16="http://schemas.microsoft.com/office/drawing/2014/main" id="{D3A6C17F-52F4-4924-B81B-3C8CC267BD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7" name="PoljeZBesedilom 2">
          <a:extLst>
            <a:ext uri="{FF2B5EF4-FFF2-40B4-BE49-F238E27FC236}">
              <a16:creationId xmlns:a16="http://schemas.microsoft.com/office/drawing/2014/main" id="{4B46B9A4-BD0D-4BED-8995-FF285CE528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8" name="PoljeZBesedilom 2">
          <a:extLst>
            <a:ext uri="{FF2B5EF4-FFF2-40B4-BE49-F238E27FC236}">
              <a16:creationId xmlns:a16="http://schemas.microsoft.com/office/drawing/2014/main" id="{CBBCA4A0-E37F-4D6A-BEF1-10812A4EB6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499" name="PoljeZBesedilom 2">
          <a:extLst>
            <a:ext uri="{FF2B5EF4-FFF2-40B4-BE49-F238E27FC236}">
              <a16:creationId xmlns:a16="http://schemas.microsoft.com/office/drawing/2014/main" id="{9012859A-4821-4D80-85F5-DA0D9035FE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0" name="PoljeZBesedilom 2">
          <a:extLst>
            <a:ext uri="{FF2B5EF4-FFF2-40B4-BE49-F238E27FC236}">
              <a16:creationId xmlns:a16="http://schemas.microsoft.com/office/drawing/2014/main" id="{2EA792E2-7C64-4260-A257-77A5BF22CB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1" name="PoljeZBesedilom 1500">
          <a:extLst>
            <a:ext uri="{FF2B5EF4-FFF2-40B4-BE49-F238E27FC236}">
              <a16:creationId xmlns:a16="http://schemas.microsoft.com/office/drawing/2014/main" id="{FE008C4C-2B19-4278-A905-F07E1F2CB2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2" name="PoljeZBesedilom 2">
          <a:extLst>
            <a:ext uri="{FF2B5EF4-FFF2-40B4-BE49-F238E27FC236}">
              <a16:creationId xmlns:a16="http://schemas.microsoft.com/office/drawing/2014/main" id="{9D84D6F9-39B8-4C1A-84A5-03D9AF6C00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3" name="PoljeZBesedilom 2">
          <a:extLst>
            <a:ext uri="{FF2B5EF4-FFF2-40B4-BE49-F238E27FC236}">
              <a16:creationId xmlns:a16="http://schemas.microsoft.com/office/drawing/2014/main" id="{EA33589C-DDE9-4FB9-B63C-D160C52A6D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4" name="PoljeZBesedilom 2">
          <a:extLst>
            <a:ext uri="{FF2B5EF4-FFF2-40B4-BE49-F238E27FC236}">
              <a16:creationId xmlns:a16="http://schemas.microsoft.com/office/drawing/2014/main" id="{9BB08F68-6564-416E-BE2C-5A7E07214C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05" name="PoljeZBesedilom 2">
          <a:extLst>
            <a:ext uri="{FF2B5EF4-FFF2-40B4-BE49-F238E27FC236}">
              <a16:creationId xmlns:a16="http://schemas.microsoft.com/office/drawing/2014/main" id="{0D80E475-FA02-4536-9920-50F1B2931E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06" name="PoljeZBesedilom 2">
          <a:extLst>
            <a:ext uri="{FF2B5EF4-FFF2-40B4-BE49-F238E27FC236}">
              <a16:creationId xmlns:a16="http://schemas.microsoft.com/office/drawing/2014/main" id="{F3989853-2111-470B-8BA1-5B7E8C94E3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07" name="PoljeZBesedilom 1506">
          <a:extLst>
            <a:ext uri="{FF2B5EF4-FFF2-40B4-BE49-F238E27FC236}">
              <a16:creationId xmlns:a16="http://schemas.microsoft.com/office/drawing/2014/main" id="{84491D02-B9B1-4BDA-866B-FA6D0A592F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08" name="PoljeZBesedilom 2">
          <a:extLst>
            <a:ext uri="{FF2B5EF4-FFF2-40B4-BE49-F238E27FC236}">
              <a16:creationId xmlns:a16="http://schemas.microsoft.com/office/drawing/2014/main" id="{13DF0B89-A258-4B5E-95F8-F870E73538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09" name="PoljeZBesedilom 2">
          <a:extLst>
            <a:ext uri="{FF2B5EF4-FFF2-40B4-BE49-F238E27FC236}">
              <a16:creationId xmlns:a16="http://schemas.microsoft.com/office/drawing/2014/main" id="{94008A2F-DA6D-4DF2-8048-2220FE28A0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0" name="PoljeZBesedilom 2">
          <a:extLst>
            <a:ext uri="{FF2B5EF4-FFF2-40B4-BE49-F238E27FC236}">
              <a16:creationId xmlns:a16="http://schemas.microsoft.com/office/drawing/2014/main" id="{8D526CC0-7A58-4B8E-AD2F-E0AE77DEDC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1" name="PoljeZBesedilom 2">
          <a:extLst>
            <a:ext uri="{FF2B5EF4-FFF2-40B4-BE49-F238E27FC236}">
              <a16:creationId xmlns:a16="http://schemas.microsoft.com/office/drawing/2014/main" id="{829BA0DB-F079-42C2-8131-DB22357A06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2" name="PoljeZBesedilom 2">
          <a:extLst>
            <a:ext uri="{FF2B5EF4-FFF2-40B4-BE49-F238E27FC236}">
              <a16:creationId xmlns:a16="http://schemas.microsoft.com/office/drawing/2014/main" id="{341F6C57-2D98-4E5B-9249-0F2369DD20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3" name="PoljeZBesedilom 1512">
          <a:extLst>
            <a:ext uri="{FF2B5EF4-FFF2-40B4-BE49-F238E27FC236}">
              <a16:creationId xmlns:a16="http://schemas.microsoft.com/office/drawing/2014/main" id="{C01BF9A6-CC9A-4C83-A894-CBEA91087C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4" name="PoljeZBesedilom 2">
          <a:extLst>
            <a:ext uri="{FF2B5EF4-FFF2-40B4-BE49-F238E27FC236}">
              <a16:creationId xmlns:a16="http://schemas.microsoft.com/office/drawing/2014/main" id="{AC3D6295-AC36-4523-B48C-A9CB5D378F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5" name="PoljeZBesedilom 2">
          <a:extLst>
            <a:ext uri="{FF2B5EF4-FFF2-40B4-BE49-F238E27FC236}">
              <a16:creationId xmlns:a16="http://schemas.microsoft.com/office/drawing/2014/main" id="{70053193-3F06-4A67-A049-6388C42A27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6" name="PoljeZBesedilom 2">
          <a:extLst>
            <a:ext uri="{FF2B5EF4-FFF2-40B4-BE49-F238E27FC236}">
              <a16:creationId xmlns:a16="http://schemas.microsoft.com/office/drawing/2014/main" id="{DAA1BF09-0216-43A1-8288-9B06203DB5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17" name="PoljeZBesedilom 2">
          <a:extLst>
            <a:ext uri="{FF2B5EF4-FFF2-40B4-BE49-F238E27FC236}">
              <a16:creationId xmlns:a16="http://schemas.microsoft.com/office/drawing/2014/main" id="{B4024FCB-CB9F-49AC-A6A4-E33F1C91AC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18" name="PoljeZBesedilom 2">
          <a:extLst>
            <a:ext uri="{FF2B5EF4-FFF2-40B4-BE49-F238E27FC236}">
              <a16:creationId xmlns:a16="http://schemas.microsoft.com/office/drawing/2014/main" id="{30FC8F6B-D4A2-4A87-9C5E-4ED966EF9D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19" name="PoljeZBesedilom 1518">
          <a:extLst>
            <a:ext uri="{FF2B5EF4-FFF2-40B4-BE49-F238E27FC236}">
              <a16:creationId xmlns:a16="http://schemas.microsoft.com/office/drawing/2014/main" id="{27DDADF3-CD84-49BE-9141-A95DDF6AE9A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20" name="PoljeZBesedilom 2">
          <a:extLst>
            <a:ext uri="{FF2B5EF4-FFF2-40B4-BE49-F238E27FC236}">
              <a16:creationId xmlns:a16="http://schemas.microsoft.com/office/drawing/2014/main" id="{6D100A0F-6D5C-4822-8085-8691784E85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21" name="PoljeZBesedilom 2">
          <a:extLst>
            <a:ext uri="{FF2B5EF4-FFF2-40B4-BE49-F238E27FC236}">
              <a16:creationId xmlns:a16="http://schemas.microsoft.com/office/drawing/2014/main" id="{04E4B835-C5F3-41E7-BEAB-66780DE95F4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22" name="PoljeZBesedilom 2">
          <a:extLst>
            <a:ext uri="{FF2B5EF4-FFF2-40B4-BE49-F238E27FC236}">
              <a16:creationId xmlns:a16="http://schemas.microsoft.com/office/drawing/2014/main" id="{48B2AAF8-5B4A-4AA2-8D58-C6DB97444A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23" name="PoljeZBesedilom 2">
          <a:extLst>
            <a:ext uri="{FF2B5EF4-FFF2-40B4-BE49-F238E27FC236}">
              <a16:creationId xmlns:a16="http://schemas.microsoft.com/office/drawing/2014/main" id="{0D0F2652-59DD-4BBD-B6C7-2DA64FCFEC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4" name="PoljeZBesedilom 2">
          <a:extLst>
            <a:ext uri="{FF2B5EF4-FFF2-40B4-BE49-F238E27FC236}">
              <a16:creationId xmlns:a16="http://schemas.microsoft.com/office/drawing/2014/main" id="{C542FC83-B59A-4E28-9D9B-8D0A5EB06A2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5" name="PoljeZBesedilom 1524">
          <a:extLst>
            <a:ext uri="{FF2B5EF4-FFF2-40B4-BE49-F238E27FC236}">
              <a16:creationId xmlns:a16="http://schemas.microsoft.com/office/drawing/2014/main" id="{0B54BD05-406E-4E89-AD5C-FB55F0CCC02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6" name="PoljeZBesedilom 2">
          <a:extLst>
            <a:ext uri="{FF2B5EF4-FFF2-40B4-BE49-F238E27FC236}">
              <a16:creationId xmlns:a16="http://schemas.microsoft.com/office/drawing/2014/main" id="{83ABFFEB-773A-4652-AA59-ABD3B1CEC64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7" name="PoljeZBesedilom 2">
          <a:extLst>
            <a:ext uri="{FF2B5EF4-FFF2-40B4-BE49-F238E27FC236}">
              <a16:creationId xmlns:a16="http://schemas.microsoft.com/office/drawing/2014/main" id="{9CC2F42E-2722-46F6-B0A0-886679FD950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8" name="PoljeZBesedilom 2">
          <a:extLst>
            <a:ext uri="{FF2B5EF4-FFF2-40B4-BE49-F238E27FC236}">
              <a16:creationId xmlns:a16="http://schemas.microsoft.com/office/drawing/2014/main" id="{2EAD26AD-4A79-4422-AFA0-9F9CF5AEA08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29" name="PoljeZBesedilom 2">
          <a:extLst>
            <a:ext uri="{FF2B5EF4-FFF2-40B4-BE49-F238E27FC236}">
              <a16:creationId xmlns:a16="http://schemas.microsoft.com/office/drawing/2014/main" id="{D3A8C9BC-1C71-480F-84F3-2DD25201238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30" name="PoljeZBesedilom 1529">
          <a:extLst>
            <a:ext uri="{FF2B5EF4-FFF2-40B4-BE49-F238E27FC236}">
              <a16:creationId xmlns:a16="http://schemas.microsoft.com/office/drawing/2014/main" id="{16E195E8-F4DD-47F6-8B30-50A1687EFA0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31" name="PoljeZBesedilom 2">
          <a:extLst>
            <a:ext uri="{FF2B5EF4-FFF2-40B4-BE49-F238E27FC236}">
              <a16:creationId xmlns:a16="http://schemas.microsoft.com/office/drawing/2014/main" id="{B9A581E7-B282-43CF-A609-B496CBAB18F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32" name="PoljeZBesedilom 2">
          <a:extLst>
            <a:ext uri="{FF2B5EF4-FFF2-40B4-BE49-F238E27FC236}">
              <a16:creationId xmlns:a16="http://schemas.microsoft.com/office/drawing/2014/main" id="{8ED48637-19DB-4CDF-8085-5257888A428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33" name="PoljeZBesedilom 2">
          <a:extLst>
            <a:ext uri="{FF2B5EF4-FFF2-40B4-BE49-F238E27FC236}">
              <a16:creationId xmlns:a16="http://schemas.microsoft.com/office/drawing/2014/main" id="{A1BD150D-2FD4-4403-B46E-4218CD1BE49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34" name="PoljeZBesedilom 2">
          <a:extLst>
            <a:ext uri="{FF2B5EF4-FFF2-40B4-BE49-F238E27FC236}">
              <a16:creationId xmlns:a16="http://schemas.microsoft.com/office/drawing/2014/main" id="{84AD63CE-506B-415A-B251-82691FD63A6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35" name="PoljeZBesedilom 2">
          <a:extLst>
            <a:ext uri="{FF2B5EF4-FFF2-40B4-BE49-F238E27FC236}">
              <a16:creationId xmlns:a16="http://schemas.microsoft.com/office/drawing/2014/main" id="{CED06386-8283-4DA4-A664-AB071CD337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36" name="PoljeZBesedilom 1535">
          <a:extLst>
            <a:ext uri="{FF2B5EF4-FFF2-40B4-BE49-F238E27FC236}">
              <a16:creationId xmlns:a16="http://schemas.microsoft.com/office/drawing/2014/main" id="{76DC3AD3-82DE-404A-B070-ED75DDBE91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37" name="PoljeZBesedilom 2">
          <a:extLst>
            <a:ext uri="{FF2B5EF4-FFF2-40B4-BE49-F238E27FC236}">
              <a16:creationId xmlns:a16="http://schemas.microsoft.com/office/drawing/2014/main" id="{5EBBE50A-6007-4DFA-A369-8B90698101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38" name="PoljeZBesedilom 2">
          <a:extLst>
            <a:ext uri="{FF2B5EF4-FFF2-40B4-BE49-F238E27FC236}">
              <a16:creationId xmlns:a16="http://schemas.microsoft.com/office/drawing/2014/main" id="{D29286DA-0F48-47B9-B351-3DC875DF19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39" name="PoljeZBesedilom 2">
          <a:extLst>
            <a:ext uri="{FF2B5EF4-FFF2-40B4-BE49-F238E27FC236}">
              <a16:creationId xmlns:a16="http://schemas.microsoft.com/office/drawing/2014/main" id="{A92CFBA0-1080-4B2D-84C4-0D3D7C4447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0" name="PoljeZBesedilom 2">
          <a:extLst>
            <a:ext uri="{FF2B5EF4-FFF2-40B4-BE49-F238E27FC236}">
              <a16:creationId xmlns:a16="http://schemas.microsoft.com/office/drawing/2014/main" id="{250E25F3-8BC3-4EDC-9A90-B8A0247374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1" name="PoljeZBesedilom 2">
          <a:extLst>
            <a:ext uri="{FF2B5EF4-FFF2-40B4-BE49-F238E27FC236}">
              <a16:creationId xmlns:a16="http://schemas.microsoft.com/office/drawing/2014/main" id="{487687FA-04B2-46A2-B47C-4DE611AD96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2" name="PoljeZBesedilom 1541">
          <a:extLst>
            <a:ext uri="{FF2B5EF4-FFF2-40B4-BE49-F238E27FC236}">
              <a16:creationId xmlns:a16="http://schemas.microsoft.com/office/drawing/2014/main" id="{51DA19E5-8BE4-4653-AA9B-221839B64E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3" name="PoljeZBesedilom 2">
          <a:extLst>
            <a:ext uri="{FF2B5EF4-FFF2-40B4-BE49-F238E27FC236}">
              <a16:creationId xmlns:a16="http://schemas.microsoft.com/office/drawing/2014/main" id="{ADE37923-36F2-4519-BDBF-63A42965CC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4" name="PoljeZBesedilom 2">
          <a:extLst>
            <a:ext uri="{FF2B5EF4-FFF2-40B4-BE49-F238E27FC236}">
              <a16:creationId xmlns:a16="http://schemas.microsoft.com/office/drawing/2014/main" id="{67E5F7B9-031A-487B-9FEE-463D45FCFB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5" name="PoljeZBesedilom 2">
          <a:extLst>
            <a:ext uri="{FF2B5EF4-FFF2-40B4-BE49-F238E27FC236}">
              <a16:creationId xmlns:a16="http://schemas.microsoft.com/office/drawing/2014/main" id="{7FF7B723-E215-4309-B52C-2A3338AD5F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6" name="PoljeZBesedilom 2">
          <a:extLst>
            <a:ext uri="{FF2B5EF4-FFF2-40B4-BE49-F238E27FC236}">
              <a16:creationId xmlns:a16="http://schemas.microsoft.com/office/drawing/2014/main" id="{8147B44A-7718-4371-85C9-861D76804F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7" name="PoljeZBesedilom 2">
          <a:extLst>
            <a:ext uri="{FF2B5EF4-FFF2-40B4-BE49-F238E27FC236}">
              <a16:creationId xmlns:a16="http://schemas.microsoft.com/office/drawing/2014/main" id="{092E4D6B-716F-4691-B119-B6E351CDE1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8" name="PoljeZBesedilom 1547">
          <a:extLst>
            <a:ext uri="{FF2B5EF4-FFF2-40B4-BE49-F238E27FC236}">
              <a16:creationId xmlns:a16="http://schemas.microsoft.com/office/drawing/2014/main" id="{309FAFD8-268B-4DE9-8544-33590E0C22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49" name="PoljeZBesedilom 2">
          <a:extLst>
            <a:ext uri="{FF2B5EF4-FFF2-40B4-BE49-F238E27FC236}">
              <a16:creationId xmlns:a16="http://schemas.microsoft.com/office/drawing/2014/main" id="{D1CFB9D8-8924-440A-8A1A-0DB085853C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0" name="PoljeZBesedilom 2">
          <a:extLst>
            <a:ext uri="{FF2B5EF4-FFF2-40B4-BE49-F238E27FC236}">
              <a16:creationId xmlns:a16="http://schemas.microsoft.com/office/drawing/2014/main" id="{BBD6D37A-9E79-4DDA-8C89-FC20AF1B26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1" name="PoljeZBesedilom 2">
          <a:extLst>
            <a:ext uri="{FF2B5EF4-FFF2-40B4-BE49-F238E27FC236}">
              <a16:creationId xmlns:a16="http://schemas.microsoft.com/office/drawing/2014/main" id="{AA750E6C-AC1B-462B-BF94-578C1C10AC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2" name="PoljeZBesedilom 2">
          <a:extLst>
            <a:ext uri="{FF2B5EF4-FFF2-40B4-BE49-F238E27FC236}">
              <a16:creationId xmlns:a16="http://schemas.microsoft.com/office/drawing/2014/main" id="{187F8366-D22A-4872-8970-1BC072A54D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3" name="PoljeZBesedilom 2">
          <a:extLst>
            <a:ext uri="{FF2B5EF4-FFF2-40B4-BE49-F238E27FC236}">
              <a16:creationId xmlns:a16="http://schemas.microsoft.com/office/drawing/2014/main" id="{0F96A9CE-5C43-4A6B-9AC0-034C00590E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4" name="PoljeZBesedilom 1553">
          <a:extLst>
            <a:ext uri="{FF2B5EF4-FFF2-40B4-BE49-F238E27FC236}">
              <a16:creationId xmlns:a16="http://schemas.microsoft.com/office/drawing/2014/main" id="{66463290-45C9-410A-9BCD-FDE6053466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5" name="PoljeZBesedilom 2">
          <a:extLst>
            <a:ext uri="{FF2B5EF4-FFF2-40B4-BE49-F238E27FC236}">
              <a16:creationId xmlns:a16="http://schemas.microsoft.com/office/drawing/2014/main" id="{2AC2F454-D4B9-475D-886A-F8BD7A0560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6" name="PoljeZBesedilom 2">
          <a:extLst>
            <a:ext uri="{FF2B5EF4-FFF2-40B4-BE49-F238E27FC236}">
              <a16:creationId xmlns:a16="http://schemas.microsoft.com/office/drawing/2014/main" id="{378F187F-A2A2-4E85-8FCA-40670C007F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7" name="PoljeZBesedilom 2">
          <a:extLst>
            <a:ext uri="{FF2B5EF4-FFF2-40B4-BE49-F238E27FC236}">
              <a16:creationId xmlns:a16="http://schemas.microsoft.com/office/drawing/2014/main" id="{1FF7A3E3-8551-490D-AC94-12A10E2C4D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558" name="PoljeZBesedilom 2">
          <a:extLst>
            <a:ext uri="{FF2B5EF4-FFF2-40B4-BE49-F238E27FC236}">
              <a16:creationId xmlns:a16="http://schemas.microsoft.com/office/drawing/2014/main" id="{248EDB35-CA5A-4BB6-BBAE-95B1AFCE78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59" name="PoljeZBesedilom 2">
          <a:extLst>
            <a:ext uri="{FF2B5EF4-FFF2-40B4-BE49-F238E27FC236}">
              <a16:creationId xmlns:a16="http://schemas.microsoft.com/office/drawing/2014/main" id="{2211AEA4-3EB6-4275-B94D-44ED070571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0" name="PoljeZBesedilom 1559">
          <a:extLst>
            <a:ext uri="{FF2B5EF4-FFF2-40B4-BE49-F238E27FC236}">
              <a16:creationId xmlns:a16="http://schemas.microsoft.com/office/drawing/2014/main" id="{805E1D4A-C72F-4C1D-B11F-61C42B5987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1" name="PoljeZBesedilom 2">
          <a:extLst>
            <a:ext uri="{FF2B5EF4-FFF2-40B4-BE49-F238E27FC236}">
              <a16:creationId xmlns:a16="http://schemas.microsoft.com/office/drawing/2014/main" id="{48496E1F-9162-4990-B84C-1D12F11196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2" name="PoljeZBesedilom 2">
          <a:extLst>
            <a:ext uri="{FF2B5EF4-FFF2-40B4-BE49-F238E27FC236}">
              <a16:creationId xmlns:a16="http://schemas.microsoft.com/office/drawing/2014/main" id="{AAD4C336-2CB3-4A69-9826-5AEC04C0CB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3" name="PoljeZBesedilom 2">
          <a:extLst>
            <a:ext uri="{FF2B5EF4-FFF2-40B4-BE49-F238E27FC236}">
              <a16:creationId xmlns:a16="http://schemas.microsoft.com/office/drawing/2014/main" id="{BF5D6191-B8A6-4E3C-B5D1-7CD161B7DA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4" name="PoljeZBesedilom 2">
          <a:extLst>
            <a:ext uri="{FF2B5EF4-FFF2-40B4-BE49-F238E27FC236}">
              <a16:creationId xmlns:a16="http://schemas.microsoft.com/office/drawing/2014/main" id="{B5AECC2A-3D8D-452C-84D5-2B80CAB8FF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5" name="PoljeZBesedilom 2">
          <a:extLst>
            <a:ext uri="{FF2B5EF4-FFF2-40B4-BE49-F238E27FC236}">
              <a16:creationId xmlns:a16="http://schemas.microsoft.com/office/drawing/2014/main" id="{8B248FC2-FB60-4050-A182-B8F7A76C84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6" name="PoljeZBesedilom 1565">
          <a:extLst>
            <a:ext uri="{FF2B5EF4-FFF2-40B4-BE49-F238E27FC236}">
              <a16:creationId xmlns:a16="http://schemas.microsoft.com/office/drawing/2014/main" id="{186AAF64-CDD6-4CBD-BE73-DB27FCB26C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7" name="PoljeZBesedilom 2">
          <a:extLst>
            <a:ext uri="{FF2B5EF4-FFF2-40B4-BE49-F238E27FC236}">
              <a16:creationId xmlns:a16="http://schemas.microsoft.com/office/drawing/2014/main" id="{3A34200B-868A-47E6-859F-F28F32874B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8" name="PoljeZBesedilom 2">
          <a:extLst>
            <a:ext uri="{FF2B5EF4-FFF2-40B4-BE49-F238E27FC236}">
              <a16:creationId xmlns:a16="http://schemas.microsoft.com/office/drawing/2014/main" id="{29E64D14-9596-4DBF-BB11-B10A0496E8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69" name="PoljeZBesedilom 2">
          <a:extLst>
            <a:ext uri="{FF2B5EF4-FFF2-40B4-BE49-F238E27FC236}">
              <a16:creationId xmlns:a16="http://schemas.microsoft.com/office/drawing/2014/main" id="{55A8DCD3-FBC2-40EA-B527-6175939659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570" name="PoljeZBesedilom 2">
          <a:extLst>
            <a:ext uri="{FF2B5EF4-FFF2-40B4-BE49-F238E27FC236}">
              <a16:creationId xmlns:a16="http://schemas.microsoft.com/office/drawing/2014/main" id="{C4AD1E52-ECA6-49EA-9F00-16FF2C5944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1" name="PoljeZBesedilom 2">
          <a:extLst>
            <a:ext uri="{FF2B5EF4-FFF2-40B4-BE49-F238E27FC236}">
              <a16:creationId xmlns:a16="http://schemas.microsoft.com/office/drawing/2014/main" id="{B34F850D-7908-464F-AEAA-E802180649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2" name="PoljeZBesedilom 1571">
          <a:extLst>
            <a:ext uri="{FF2B5EF4-FFF2-40B4-BE49-F238E27FC236}">
              <a16:creationId xmlns:a16="http://schemas.microsoft.com/office/drawing/2014/main" id="{564CABB5-409E-4D43-9DE7-0D9AB17E1B3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3" name="PoljeZBesedilom 2">
          <a:extLst>
            <a:ext uri="{FF2B5EF4-FFF2-40B4-BE49-F238E27FC236}">
              <a16:creationId xmlns:a16="http://schemas.microsoft.com/office/drawing/2014/main" id="{F8873B1F-115B-4040-8A6D-9E2826EC31C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4" name="PoljeZBesedilom 2">
          <a:extLst>
            <a:ext uri="{FF2B5EF4-FFF2-40B4-BE49-F238E27FC236}">
              <a16:creationId xmlns:a16="http://schemas.microsoft.com/office/drawing/2014/main" id="{E6218B00-FDE4-4817-8A1F-2D1968C725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5" name="PoljeZBesedilom 2">
          <a:extLst>
            <a:ext uri="{FF2B5EF4-FFF2-40B4-BE49-F238E27FC236}">
              <a16:creationId xmlns:a16="http://schemas.microsoft.com/office/drawing/2014/main" id="{5E629498-41FB-4F56-AA82-38A1F435A55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576" name="PoljeZBesedilom 2">
          <a:extLst>
            <a:ext uri="{FF2B5EF4-FFF2-40B4-BE49-F238E27FC236}">
              <a16:creationId xmlns:a16="http://schemas.microsoft.com/office/drawing/2014/main" id="{58B1DE73-B885-4E1E-A6F6-A41083BF273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77" name="PoljeZBesedilom 2">
          <a:extLst>
            <a:ext uri="{FF2B5EF4-FFF2-40B4-BE49-F238E27FC236}">
              <a16:creationId xmlns:a16="http://schemas.microsoft.com/office/drawing/2014/main" id="{81394B0A-21CE-46F9-B50E-374C2FEF859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78" name="PoljeZBesedilom 1577">
          <a:extLst>
            <a:ext uri="{FF2B5EF4-FFF2-40B4-BE49-F238E27FC236}">
              <a16:creationId xmlns:a16="http://schemas.microsoft.com/office/drawing/2014/main" id="{2D32E9C5-1A83-4AEC-8ECC-22B5999304C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79" name="PoljeZBesedilom 2">
          <a:extLst>
            <a:ext uri="{FF2B5EF4-FFF2-40B4-BE49-F238E27FC236}">
              <a16:creationId xmlns:a16="http://schemas.microsoft.com/office/drawing/2014/main" id="{16285165-969A-427C-AA61-3C27363A7E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80" name="PoljeZBesedilom 2">
          <a:extLst>
            <a:ext uri="{FF2B5EF4-FFF2-40B4-BE49-F238E27FC236}">
              <a16:creationId xmlns:a16="http://schemas.microsoft.com/office/drawing/2014/main" id="{94E72E79-E7EC-4A4F-A64B-74D30A24192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81" name="PoljeZBesedilom 2">
          <a:extLst>
            <a:ext uri="{FF2B5EF4-FFF2-40B4-BE49-F238E27FC236}">
              <a16:creationId xmlns:a16="http://schemas.microsoft.com/office/drawing/2014/main" id="{E216FEE6-2A3C-4A22-B402-C3AD17BF547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582" name="PoljeZBesedilom 2">
          <a:extLst>
            <a:ext uri="{FF2B5EF4-FFF2-40B4-BE49-F238E27FC236}">
              <a16:creationId xmlns:a16="http://schemas.microsoft.com/office/drawing/2014/main" id="{F8F1922C-6531-48C2-A0FD-2C582FD79DE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83" name="PoljeZBesedilom 1582">
          <a:extLst>
            <a:ext uri="{FF2B5EF4-FFF2-40B4-BE49-F238E27FC236}">
              <a16:creationId xmlns:a16="http://schemas.microsoft.com/office/drawing/2014/main" id="{60889F64-8FC4-499B-8AF0-35E0992C17F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84" name="PoljeZBesedilom 2">
          <a:extLst>
            <a:ext uri="{FF2B5EF4-FFF2-40B4-BE49-F238E27FC236}">
              <a16:creationId xmlns:a16="http://schemas.microsoft.com/office/drawing/2014/main" id="{4BEE21FE-3A3A-4012-8B5F-36361BDC5E1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85" name="PoljeZBesedilom 2">
          <a:extLst>
            <a:ext uri="{FF2B5EF4-FFF2-40B4-BE49-F238E27FC236}">
              <a16:creationId xmlns:a16="http://schemas.microsoft.com/office/drawing/2014/main" id="{5790AF47-80E9-45D5-AE17-A185C8F1C02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86" name="PoljeZBesedilom 2">
          <a:extLst>
            <a:ext uri="{FF2B5EF4-FFF2-40B4-BE49-F238E27FC236}">
              <a16:creationId xmlns:a16="http://schemas.microsoft.com/office/drawing/2014/main" id="{9399DBBD-E8C4-48BE-A71C-156C65E8FAB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587" name="PoljeZBesedilom 2">
          <a:extLst>
            <a:ext uri="{FF2B5EF4-FFF2-40B4-BE49-F238E27FC236}">
              <a16:creationId xmlns:a16="http://schemas.microsoft.com/office/drawing/2014/main" id="{982FAB41-6C20-4C68-B904-6FDE933489D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88" name="PoljeZBesedilom 2">
          <a:extLst>
            <a:ext uri="{FF2B5EF4-FFF2-40B4-BE49-F238E27FC236}">
              <a16:creationId xmlns:a16="http://schemas.microsoft.com/office/drawing/2014/main" id="{32D5A3E4-2AA0-4676-9D42-8259FDD12A1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89" name="PoljeZBesedilom 1588">
          <a:extLst>
            <a:ext uri="{FF2B5EF4-FFF2-40B4-BE49-F238E27FC236}">
              <a16:creationId xmlns:a16="http://schemas.microsoft.com/office/drawing/2014/main" id="{F23C99F3-65F4-4B2E-A5AD-804EF8F939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0" name="PoljeZBesedilom 2">
          <a:extLst>
            <a:ext uri="{FF2B5EF4-FFF2-40B4-BE49-F238E27FC236}">
              <a16:creationId xmlns:a16="http://schemas.microsoft.com/office/drawing/2014/main" id="{D621ED5C-729B-4E93-BD57-D1633D9F85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1" name="PoljeZBesedilom 2">
          <a:extLst>
            <a:ext uri="{FF2B5EF4-FFF2-40B4-BE49-F238E27FC236}">
              <a16:creationId xmlns:a16="http://schemas.microsoft.com/office/drawing/2014/main" id="{1B972825-F76B-4EFE-B157-1209BDA3055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2" name="PoljeZBesedilom 2">
          <a:extLst>
            <a:ext uri="{FF2B5EF4-FFF2-40B4-BE49-F238E27FC236}">
              <a16:creationId xmlns:a16="http://schemas.microsoft.com/office/drawing/2014/main" id="{232208CF-38F4-4CFF-A9B6-B00D7842E1C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3" name="PoljeZBesedilom 2">
          <a:extLst>
            <a:ext uri="{FF2B5EF4-FFF2-40B4-BE49-F238E27FC236}">
              <a16:creationId xmlns:a16="http://schemas.microsoft.com/office/drawing/2014/main" id="{62573E7C-5E16-4E26-8C88-0CC34D45C7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4" name="PoljeZBesedilom 2">
          <a:extLst>
            <a:ext uri="{FF2B5EF4-FFF2-40B4-BE49-F238E27FC236}">
              <a16:creationId xmlns:a16="http://schemas.microsoft.com/office/drawing/2014/main" id="{49D5D9FE-6395-4811-BFB6-6DD7CC0ED1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5" name="PoljeZBesedilom 1594">
          <a:extLst>
            <a:ext uri="{FF2B5EF4-FFF2-40B4-BE49-F238E27FC236}">
              <a16:creationId xmlns:a16="http://schemas.microsoft.com/office/drawing/2014/main" id="{A41C3EBD-76CC-43F2-92ED-849B809E858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6" name="PoljeZBesedilom 2">
          <a:extLst>
            <a:ext uri="{FF2B5EF4-FFF2-40B4-BE49-F238E27FC236}">
              <a16:creationId xmlns:a16="http://schemas.microsoft.com/office/drawing/2014/main" id="{DF13CC45-8253-47D6-9A5D-C1541A3D1ED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7" name="PoljeZBesedilom 2">
          <a:extLst>
            <a:ext uri="{FF2B5EF4-FFF2-40B4-BE49-F238E27FC236}">
              <a16:creationId xmlns:a16="http://schemas.microsoft.com/office/drawing/2014/main" id="{06A2F0D0-490A-4887-A233-6BCB7FFC1EA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8" name="PoljeZBesedilom 2">
          <a:extLst>
            <a:ext uri="{FF2B5EF4-FFF2-40B4-BE49-F238E27FC236}">
              <a16:creationId xmlns:a16="http://schemas.microsoft.com/office/drawing/2014/main" id="{E9710155-E968-409E-8EC4-196032E2F29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599" name="PoljeZBesedilom 2">
          <a:extLst>
            <a:ext uri="{FF2B5EF4-FFF2-40B4-BE49-F238E27FC236}">
              <a16:creationId xmlns:a16="http://schemas.microsoft.com/office/drawing/2014/main" id="{74678F8B-09C1-4370-A453-C7A7085A3A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0" name="PoljeZBesedilom 2">
          <a:extLst>
            <a:ext uri="{FF2B5EF4-FFF2-40B4-BE49-F238E27FC236}">
              <a16:creationId xmlns:a16="http://schemas.microsoft.com/office/drawing/2014/main" id="{E2626CF3-BEB9-40E9-9814-3FB2AC60FD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1" name="PoljeZBesedilom 1600">
          <a:extLst>
            <a:ext uri="{FF2B5EF4-FFF2-40B4-BE49-F238E27FC236}">
              <a16:creationId xmlns:a16="http://schemas.microsoft.com/office/drawing/2014/main" id="{5889D803-2DFB-4DEA-AEA6-3ACF4CE6921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2" name="PoljeZBesedilom 2">
          <a:extLst>
            <a:ext uri="{FF2B5EF4-FFF2-40B4-BE49-F238E27FC236}">
              <a16:creationId xmlns:a16="http://schemas.microsoft.com/office/drawing/2014/main" id="{07CA2D82-8982-483E-8656-790F5673FA0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3" name="PoljeZBesedilom 2">
          <a:extLst>
            <a:ext uri="{FF2B5EF4-FFF2-40B4-BE49-F238E27FC236}">
              <a16:creationId xmlns:a16="http://schemas.microsoft.com/office/drawing/2014/main" id="{1CCC8483-9738-41B5-983E-DBEE3A6D9E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4" name="PoljeZBesedilom 2">
          <a:extLst>
            <a:ext uri="{FF2B5EF4-FFF2-40B4-BE49-F238E27FC236}">
              <a16:creationId xmlns:a16="http://schemas.microsoft.com/office/drawing/2014/main" id="{02518477-FD4F-46BF-BB2C-2512D0A474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5" name="PoljeZBesedilom 2">
          <a:extLst>
            <a:ext uri="{FF2B5EF4-FFF2-40B4-BE49-F238E27FC236}">
              <a16:creationId xmlns:a16="http://schemas.microsoft.com/office/drawing/2014/main" id="{5285765E-41E3-4D14-AE51-79321BD2333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6" name="PoljeZBesedilom 2">
          <a:extLst>
            <a:ext uri="{FF2B5EF4-FFF2-40B4-BE49-F238E27FC236}">
              <a16:creationId xmlns:a16="http://schemas.microsoft.com/office/drawing/2014/main" id="{49C51B30-36B5-4163-963F-D1FD5FE2AF5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7" name="PoljeZBesedilom 1606">
          <a:extLst>
            <a:ext uri="{FF2B5EF4-FFF2-40B4-BE49-F238E27FC236}">
              <a16:creationId xmlns:a16="http://schemas.microsoft.com/office/drawing/2014/main" id="{38CD4E17-7E8E-4B85-A6DD-AB9F7C3E325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8" name="PoljeZBesedilom 2">
          <a:extLst>
            <a:ext uri="{FF2B5EF4-FFF2-40B4-BE49-F238E27FC236}">
              <a16:creationId xmlns:a16="http://schemas.microsoft.com/office/drawing/2014/main" id="{52D1717E-F3A6-4177-8733-D305DF2303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09" name="PoljeZBesedilom 2">
          <a:extLst>
            <a:ext uri="{FF2B5EF4-FFF2-40B4-BE49-F238E27FC236}">
              <a16:creationId xmlns:a16="http://schemas.microsoft.com/office/drawing/2014/main" id="{2041CBFB-870F-4429-A653-33B4BF5617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0" name="PoljeZBesedilom 2">
          <a:extLst>
            <a:ext uri="{FF2B5EF4-FFF2-40B4-BE49-F238E27FC236}">
              <a16:creationId xmlns:a16="http://schemas.microsoft.com/office/drawing/2014/main" id="{3FAA5016-B3D1-40E8-9783-15E1A46B997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1" name="PoljeZBesedilom 2">
          <a:extLst>
            <a:ext uri="{FF2B5EF4-FFF2-40B4-BE49-F238E27FC236}">
              <a16:creationId xmlns:a16="http://schemas.microsoft.com/office/drawing/2014/main" id="{48C410F6-E7BC-48A9-BEC7-13F8672C41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2" name="PoljeZBesedilom 2">
          <a:extLst>
            <a:ext uri="{FF2B5EF4-FFF2-40B4-BE49-F238E27FC236}">
              <a16:creationId xmlns:a16="http://schemas.microsoft.com/office/drawing/2014/main" id="{D6AA6C9D-5789-4897-9400-830CCBC3A53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3" name="PoljeZBesedilom 1612">
          <a:extLst>
            <a:ext uri="{FF2B5EF4-FFF2-40B4-BE49-F238E27FC236}">
              <a16:creationId xmlns:a16="http://schemas.microsoft.com/office/drawing/2014/main" id="{7793B498-8281-468A-BEE6-81BBD9639C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4" name="PoljeZBesedilom 2">
          <a:extLst>
            <a:ext uri="{FF2B5EF4-FFF2-40B4-BE49-F238E27FC236}">
              <a16:creationId xmlns:a16="http://schemas.microsoft.com/office/drawing/2014/main" id="{709C983E-4D0B-4E1E-9939-E7A7D455669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5" name="PoljeZBesedilom 2">
          <a:extLst>
            <a:ext uri="{FF2B5EF4-FFF2-40B4-BE49-F238E27FC236}">
              <a16:creationId xmlns:a16="http://schemas.microsoft.com/office/drawing/2014/main" id="{CE3095A7-871B-4AB9-BCDE-E6A16ECA44C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6" name="PoljeZBesedilom 2">
          <a:extLst>
            <a:ext uri="{FF2B5EF4-FFF2-40B4-BE49-F238E27FC236}">
              <a16:creationId xmlns:a16="http://schemas.microsoft.com/office/drawing/2014/main" id="{42DC504D-0CFD-4D86-B2C6-15FADA63619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17" name="PoljeZBesedilom 2">
          <a:extLst>
            <a:ext uri="{FF2B5EF4-FFF2-40B4-BE49-F238E27FC236}">
              <a16:creationId xmlns:a16="http://schemas.microsoft.com/office/drawing/2014/main" id="{4B4BD742-C062-4864-BED1-B22B89E3A4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18" name="PoljeZBesedilom 2">
          <a:extLst>
            <a:ext uri="{FF2B5EF4-FFF2-40B4-BE49-F238E27FC236}">
              <a16:creationId xmlns:a16="http://schemas.microsoft.com/office/drawing/2014/main" id="{19B62F59-B382-40C7-ADBF-D69B59531E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19" name="PoljeZBesedilom 1618">
          <a:extLst>
            <a:ext uri="{FF2B5EF4-FFF2-40B4-BE49-F238E27FC236}">
              <a16:creationId xmlns:a16="http://schemas.microsoft.com/office/drawing/2014/main" id="{C18C3C6F-219A-4DDD-9511-096BA3F0B8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0" name="PoljeZBesedilom 2">
          <a:extLst>
            <a:ext uri="{FF2B5EF4-FFF2-40B4-BE49-F238E27FC236}">
              <a16:creationId xmlns:a16="http://schemas.microsoft.com/office/drawing/2014/main" id="{6CA13F38-D924-4E9E-B9EF-5123263BAB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1" name="PoljeZBesedilom 2">
          <a:extLst>
            <a:ext uri="{FF2B5EF4-FFF2-40B4-BE49-F238E27FC236}">
              <a16:creationId xmlns:a16="http://schemas.microsoft.com/office/drawing/2014/main" id="{FF069B5F-2262-4DCB-890D-37999F0657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2" name="PoljeZBesedilom 2">
          <a:extLst>
            <a:ext uri="{FF2B5EF4-FFF2-40B4-BE49-F238E27FC236}">
              <a16:creationId xmlns:a16="http://schemas.microsoft.com/office/drawing/2014/main" id="{2415729B-9ED3-414B-9D88-30475AE4FA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3" name="PoljeZBesedilom 2">
          <a:extLst>
            <a:ext uri="{FF2B5EF4-FFF2-40B4-BE49-F238E27FC236}">
              <a16:creationId xmlns:a16="http://schemas.microsoft.com/office/drawing/2014/main" id="{5BB50BD5-C573-4FC4-A118-245F19EB79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4" name="PoljeZBesedilom 2">
          <a:extLst>
            <a:ext uri="{FF2B5EF4-FFF2-40B4-BE49-F238E27FC236}">
              <a16:creationId xmlns:a16="http://schemas.microsoft.com/office/drawing/2014/main" id="{9FA4D0B3-452C-4175-9D28-48746BAFE1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5" name="PoljeZBesedilom 1624">
          <a:extLst>
            <a:ext uri="{FF2B5EF4-FFF2-40B4-BE49-F238E27FC236}">
              <a16:creationId xmlns:a16="http://schemas.microsoft.com/office/drawing/2014/main" id="{9F27442A-A942-4530-8D4B-302BA8EDEC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6" name="PoljeZBesedilom 2">
          <a:extLst>
            <a:ext uri="{FF2B5EF4-FFF2-40B4-BE49-F238E27FC236}">
              <a16:creationId xmlns:a16="http://schemas.microsoft.com/office/drawing/2014/main" id="{64618FFD-8AB7-46F9-A01A-1BA943A01A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7" name="PoljeZBesedilom 2">
          <a:extLst>
            <a:ext uri="{FF2B5EF4-FFF2-40B4-BE49-F238E27FC236}">
              <a16:creationId xmlns:a16="http://schemas.microsoft.com/office/drawing/2014/main" id="{AB396236-868A-4D08-8527-E21F53298D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8" name="PoljeZBesedilom 2">
          <a:extLst>
            <a:ext uri="{FF2B5EF4-FFF2-40B4-BE49-F238E27FC236}">
              <a16:creationId xmlns:a16="http://schemas.microsoft.com/office/drawing/2014/main" id="{A3EA6E67-825C-4595-AC4F-B984E7BD09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29" name="PoljeZBesedilom 2">
          <a:extLst>
            <a:ext uri="{FF2B5EF4-FFF2-40B4-BE49-F238E27FC236}">
              <a16:creationId xmlns:a16="http://schemas.microsoft.com/office/drawing/2014/main" id="{E0BE36C1-318F-4415-B1D4-B95634FE9C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0" name="PoljeZBesedilom 2">
          <a:extLst>
            <a:ext uri="{FF2B5EF4-FFF2-40B4-BE49-F238E27FC236}">
              <a16:creationId xmlns:a16="http://schemas.microsoft.com/office/drawing/2014/main" id="{8B414297-B569-40EA-AC79-B104560CE8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1" name="PoljeZBesedilom 1630">
          <a:extLst>
            <a:ext uri="{FF2B5EF4-FFF2-40B4-BE49-F238E27FC236}">
              <a16:creationId xmlns:a16="http://schemas.microsoft.com/office/drawing/2014/main" id="{0F6C8BC9-FD90-4572-99B6-A9E4A0A1085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2" name="PoljeZBesedilom 2">
          <a:extLst>
            <a:ext uri="{FF2B5EF4-FFF2-40B4-BE49-F238E27FC236}">
              <a16:creationId xmlns:a16="http://schemas.microsoft.com/office/drawing/2014/main" id="{1D07AC10-61A6-4A7B-B7BE-2CACC543E67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3" name="PoljeZBesedilom 2">
          <a:extLst>
            <a:ext uri="{FF2B5EF4-FFF2-40B4-BE49-F238E27FC236}">
              <a16:creationId xmlns:a16="http://schemas.microsoft.com/office/drawing/2014/main" id="{4C7D25AE-72A3-4858-AEC1-164F801145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4" name="PoljeZBesedilom 2">
          <a:extLst>
            <a:ext uri="{FF2B5EF4-FFF2-40B4-BE49-F238E27FC236}">
              <a16:creationId xmlns:a16="http://schemas.microsoft.com/office/drawing/2014/main" id="{11A13AF8-7AD3-4804-8468-6406B2076C5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5" name="PoljeZBesedilom 2">
          <a:extLst>
            <a:ext uri="{FF2B5EF4-FFF2-40B4-BE49-F238E27FC236}">
              <a16:creationId xmlns:a16="http://schemas.microsoft.com/office/drawing/2014/main" id="{46CEFF0E-E8F4-4383-A40E-3D3648E920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6" name="PoljeZBesedilom 2">
          <a:extLst>
            <a:ext uri="{FF2B5EF4-FFF2-40B4-BE49-F238E27FC236}">
              <a16:creationId xmlns:a16="http://schemas.microsoft.com/office/drawing/2014/main" id="{E678B47A-2F62-46C6-A0DD-8BC4F22B48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7" name="PoljeZBesedilom 1636">
          <a:extLst>
            <a:ext uri="{FF2B5EF4-FFF2-40B4-BE49-F238E27FC236}">
              <a16:creationId xmlns:a16="http://schemas.microsoft.com/office/drawing/2014/main" id="{EEC2E185-5930-4B67-AE2B-1CECC2E388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8" name="PoljeZBesedilom 2">
          <a:extLst>
            <a:ext uri="{FF2B5EF4-FFF2-40B4-BE49-F238E27FC236}">
              <a16:creationId xmlns:a16="http://schemas.microsoft.com/office/drawing/2014/main" id="{5E5CF889-E4B7-4D1E-A0E7-C2D6110080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39" name="PoljeZBesedilom 2">
          <a:extLst>
            <a:ext uri="{FF2B5EF4-FFF2-40B4-BE49-F238E27FC236}">
              <a16:creationId xmlns:a16="http://schemas.microsoft.com/office/drawing/2014/main" id="{46B1DB9F-2CBE-4CA5-9647-5702BA7C24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40" name="PoljeZBesedilom 2">
          <a:extLst>
            <a:ext uri="{FF2B5EF4-FFF2-40B4-BE49-F238E27FC236}">
              <a16:creationId xmlns:a16="http://schemas.microsoft.com/office/drawing/2014/main" id="{ED19F7B7-FBE2-4F27-8610-9F4656912A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41" name="PoljeZBesedilom 2">
          <a:extLst>
            <a:ext uri="{FF2B5EF4-FFF2-40B4-BE49-F238E27FC236}">
              <a16:creationId xmlns:a16="http://schemas.microsoft.com/office/drawing/2014/main" id="{7B0DDAF5-CD70-43C7-B42D-B576785DE3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42" name="PoljeZBesedilom 1641">
          <a:extLst>
            <a:ext uri="{FF2B5EF4-FFF2-40B4-BE49-F238E27FC236}">
              <a16:creationId xmlns:a16="http://schemas.microsoft.com/office/drawing/2014/main" id="{73BA0027-FED2-44D4-A8B8-F08C3B3490E2}"/>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43" name="PoljeZBesedilom 2">
          <a:extLst>
            <a:ext uri="{FF2B5EF4-FFF2-40B4-BE49-F238E27FC236}">
              <a16:creationId xmlns:a16="http://schemas.microsoft.com/office/drawing/2014/main" id="{905C91AF-AA00-41D7-8D91-7CC2C618D2A2}"/>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44" name="PoljeZBesedilom 2">
          <a:extLst>
            <a:ext uri="{FF2B5EF4-FFF2-40B4-BE49-F238E27FC236}">
              <a16:creationId xmlns:a16="http://schemas.microsoft.com/office/drawing/2014/main" id="{545F9178-887E-4E45-9A9E-D006228B5610}"/>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45" name="PoljeZBesedilom 2">
          <a:extLst>
            <a:ext uri="{FF2B5EF4-FFF2-40B4-BE49-F238E27FC236}">
              <a16:creationId xmlns:a16="http://schemas.microsoft.com/office/drawing/2014/main" id="{C2D38513-1F03-4B82-8C3C-8524D8D13E62}"/>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46" name="PoljeZBesedilom 2">
          <a:extLst>
            <a:ext uri="{FF2B5EF4-FFF2-40B4-BE49-F238E27FC236}">
              <a16:creationId xmlns:a16="http://schemas.microsoft.com/office/drawing/2014/main" id="{BCFA85F3-5A22-4D9A-8B15-8901EF90A215}"/>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47" name="PoljeZBesedilom 2">
          <a:extLst>
            <a:ext uri="{FF2B5EF4-FFF2-40B4-BE49-F238E27FC236}">
              <a16:creationId xmlns:a16="http://schemas.microsoft.com/office/drawing/2014/main" id="{41318AE2-8A7F-45EF-8F47-099D69B8FF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48" name="PoljeZBesedilom 1647">
          <a:extLst>
            <a:ext uri="{FF2B5EF4-FFF2-40B4-BE49-F238E27FC236}">
              <a16:creationId xmlns:a16="http://schemas.microsoft.com/office/drawing/2014/main" id="{4D358E8D-0755-4882-8BBB-448CA9CF9A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49" name="PoljeZBesedilom 2">
          <a:extLst>
            <a:ext uri="{FF2B5EF4-FFF2-40B4-BE49-F238E27FC236}">
              <a16:creationId xmlns:a16="http://schemas.microsoft.com/office/drawing/2014/main" id="{5B0FDBC1-1323-4C7A-8436-BBAE43ED69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50" name="PoljeZBesedilom 2">
          <a:extLst>
            <a:ext uri="{FF2B5EF4-FFF2-40B4-BE49-F238E27FC236}">
              <a16:creationId xmlns:a16="http://schemas.microsoft.com/office/drawing/2014/main" id="{BC9110B5-9FF9-4B43-AEED-8935268C903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51" name="PoljeZBesedilom 2">
          <a:extLst>
            <a:ext uri="{FF2B5EF4-FFF2-40B4-BE49-F238E27FC236}">
              <a16:creationId xmlns:a16="http://schemas.microsoft.com/office/drawing/2014/main" id="{09936913-F04C-4B22-B59A-F4C1A4FFFEA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1652" name="PoljeZBesedilom 2">
          <a:extLst>
            <a:ext uri="{FF2B5EF4-FFF2-40B4-BE49-F238E27FC236}">
              <a16:creationId xmlns:a16="http://schemas.microsoft.com/office/drawing/2014/main" id="{9385F080-FF41-4962-B8F9-3EDA5164F89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3" name="PoljeZBesedilom 2">
          <a:extLst>
            <a:ext uri="{FF2B5EF4-FFF2-40B4-BE49-F238E27FC236}">
              <a16:creationId xmlns:a16="http://schemas.microsoft.com/office/drawing/2014/main" id="{F8CB2B46-6C5F-4B22-9DE3-75C00FFFB3C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4" name="PoljeZBesedilom 1653">
          <a:extLst>
            <a:ext uri="{FF2B5EF4-FFF2-40B4-BE49-F238E27FC236}">
              <a16:creationId xmlns:a16="http://schemas.microsoft.com/office/drawing/2014/main" id="{6943E0B3-E570-47C1-8577-080509372C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5" name="PoljeZBesedilom 2">
          <a:extLst>
            <a:ext uri="{FF2B5EF4-FFF2-40B4-BE49-F238E27FC236}">
              <a16:creationId xmlns:a16="http://schemas.microsoft.com/office/drawing/2014/main" id="{F17018D7-20C8-4F40-B939-D87D6071CC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6" name="PoljeZBesedilom 2">
          <a:extLst>
            <a:ext uri="{FF2B5EF4-FFF2-40B4-BE49-F238E27FC236}">
              <a16:creationId xmlns:a16="http://schemas.microsoft.com/office/drawing/2014/main" id="{BFD72FC6-2D90-4AEE-8C15-2CEA0ABBAD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7" name="PoljeZBesedilom 2">
          <a:extLst>
            <a:ext uri="{FF2B5EF4-FFF2-40B4-BE49-F238E27FC236}">
              <a16:creationId xmlns:a16="http://schemas.microsoft.com/office/drawing/2014/main" id="{A89E3643-0927-4F4E-9644-CC6D426663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8" name="PoljeZBesedilom 2">
          <a:extLst>
            <a:ext uri="{FF2B5EF4-FFF2-40B4-BE49-F238E27FC236}">
              <a16:creationId xmlns:a16="http://schemas.microsoft.com/office/drawing/2014/main" id="{E7539064-A549-41B8-9398-2C7EFA9371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59" name="PoljeZBesedilom 2">
          <a:extLst>
            <a:ext uri="{FF2B5EF4-FFF2-40B4-BE49-F238E27FC236}">
              <a16:creationId xmlns:a16="http://schemas.microsoft.com/office/drawing/2014/main" id="{24AB1E59-98F4-4DAB-B624-5FA8CF0C08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60" name="PoljeZBesedilom 1659">
          <a:extLst>
            <a:ext uri="{FF2B5EF4-FFF2-40B4-BE49-F238E27FC236}">
              <a16:creationId xmlns:a16="http://schemas.microsoft.com/office/drawing/2014/main" id="{20B0F69F-5501-48A2-B42D-E2AA97ECDB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61" name="PoljeZBesedilom 2">
          <a:extLst>
            <a:ext uri="{FF2B5EF4-FFF2-40B4-BE49-F238E27FC236}">
              <a16:creationId xmlns:a16="http://schemas.microsoft.com/office/drawing/2014/main" id="{7B1199C0-C9A8-4E9F-86D6-1F94CD39C17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62" name="PoljeZBesedilom 2">
          <a:extLst>
            <a:ext uri="{FF2B5EF4-FFF2-40B4-BE49-F238E27FC236}">
              <a16:creationId xmlns:a16="http://schemas.microsoft.com/office/drawing/2014/main" id="{6B9AE016-7B28-4758-87D5-4FF7BF459C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63" name="PoljeZBesedilom 2">
          <a:extLst>
            <a:ext uri="{FF2B5EF4-FFF2-40B4-BE49-F238E27FC236}">
              <a16:creationId xmlns:a16="http://schemas.microsoft.com/office/drawing/2014/main" id="{8E7777F1-6419-474C-9BF8-478281CA55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664" name="PoljeZBesedilom 2">
          <a:extLst>
            <a:ext uri="{FF2B5EF4-FFF2-40B4-BE49-F238E27FC236}">
              <a16:creationId xmlns:a16="http://schemas.microsoft.com/office/drawing/2014/main" id="{BAB20618-4A04-4644-BD53-8D45D4C7B5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65" name="PoljeZBesedilom 2">
          <a:extLst>
            <a:ext uri="{FF2B5EF4-FFF2-40B4-BE49-F238E27FC236}">
              <a16:creationId xmlns:a16="http://schemas.microsoft.com/office/drawing/2014/main" id="{03D1D98F-1FC7-45AF-9308-420835453A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66" name="PoljeZBesedilom 1665">
          <a:extLst>
            <a:ext uri="{FF2B5EF4-FFF2-40B4-BE49-F238E27FC236}">
              <a16:creationId xmlns:a16="http://schemas.microsoft.com/office/drawing/2014/main" id="{82020115-51A2-4FC5-8D6E-8D7676E8A47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67" name="PoljeZBesedilom 2">
          <a:extLst>
            <a:ext uri="{FF2B5EF4-FFF2-40B4-BE49-F238E27FC236}">
              <a16:creationId xmlns:a16="http://schemas.microsoft.com/office/drawing/2014/main" id="{7E983834-EB44-4322-B483-4744262625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68" name="PoljeZBesedilom 2">
          <a:extLst>
            <a:ext uri="{FF2B5EF4-FFF2-40B4-BE49-F238E27FC236}">
              <a16:creationId xmlns:a16="http://schemas.microsoft.com/office/drawing/2014/main" id="{CF7ADC8C-1927-4F2B-BA11-5DB52AF9D7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69" name="PoljeZBesedilom 2">
          <a:extLst>
            <a:ext uri="{FF2B5EF4-FFF2-40B4-BE49-F238E27FC236}">
              <a16:creationId xmlns:a16="http://schemas.microsoft.com/office/drawing/2014/main" id="{A3E325DF-8370-46C2-B2A9-9C90ACD1C1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0" name="PoljeZBesedilom 2">
          <a:extLst>
            <a:ext uri="{FF2B5EF4-FFF2-40B4-BE49-F238E27FC236}">
              <a16:creationId xmlns:a16="http://schemas.microsoft.com/office/drawing/2014/main" id="{405C09B6-6102-42E9-A0B3-2564CDD4FFD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1" name="PoljeZBesedilom 2">
          <a:extLst>
            <a:ext uri="{FF2B5EF4-FFF2-40B4-BE49-F238E27FC236}">
              <a16:creationId xmlns:a16="http://schemas.microsoft.com/office/drawing/2014/main" id="{75A92B36-9C2E-4523-9A15-271F37E1D5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2" name="PoljeZBesedilom 1671">
          <a:extLst>
            <a:ext uri="{FF2B5EF4-FFF2-40B4-BE49-F238E27FC236}">
              <a16:creationId xmlns:a16="http://schemas.microsoft.com/office/drawing/2014/main" id="{EEA1DE76-24A8-43A6-93DA-C7F7A5782D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3" name="PoljeZBesedilom 2">
          <a:extLst>
            <a:ext uri="{FF2B5EF4-FFF2-40B4-BE49-F238E27FC236}">
              <a16:creationId xmlns:a16="http://schemas.microsoft.com/office/drawing/2014/main" id="{A4714A7A-D08B-4C6E-9B55-537171949D0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4" name="PoljeZBesedilom 2">
          <a:extLst>
            <a:ext uri="{FF2B5EF4-FFF2-40B4-BE49-F238E27FC236}">
              <a16:creationId xmlns:a16="http://schemas.microsoft.com/office/drawing/2014/main" id="{765F31BD-203F-4132-87FC-2D9B126F8D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5" name="PoljeZBesedilom 2">
          <a:extLst>
            <a:ext uri="{FF2B5EF4-FFF2-40B4-BE49-F238E27FC236}">
              <a16:creationId xmlns:a16="http://schemas.microsoft.com/office/drawing/2014/main" id="{0622EA3B-09B9-4171-9075-081B55736D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676" name="PoljeZBesedilom 2">
          <a:extLst>
            <a:ext uri="{FF2B5EF4-FFF2-40B4-BE49-F238E27FC236}">
              <a16:creationId xmlns:a16="http://schemas.microsoft.com/office/drawing/2014/main" id="{EEB4318D-C34F-4AEF-B1AE-70C9C9D0E4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77" name="PoljeZBesedilom 1676">
          <a:extLst>
            <a:ext uri="{FF2B5EF4-FFF2-40B4-BE49-F238E27FC236}">
              <a16:creationId xmlns:a16="http://schemas.microsoft.com/office/drawing/2014/main" id="{706BE347-10B4-44AB-A1E0-7E440F65CACC}"/>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78" name="PoljeZBesedilom 2">
          <a:extLst>
            <a:ext uri="{FF2B5EF4-FFF2-40B4-BE49-F238E27FC236}">
              <a16:creationId xmlns:a16="http://schemas.microsoft.com/office/drawing/2014/main" id="{6BA64C74-A6E0-470E-B779-4DF16AB2272D}"/>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79" name="PoljeZBesedilom 2">
          <a:extLst>
            <a:ext uri="{FF2B5EF4-FFF2-40B4-BE49-F238E27FC236}">
              <a16:creationId xmlns:a16="http://schemas.microsoft.com/office/drawing/2014/main" id="{87FC72AA-96A0-4B85-9FD5-411BC3C6C089}"/>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80" name="PoljeZBesedilom 2">
          <a:extLst>
            <a:ext uri="{FF2B5EF4-FFF2-40B4-BE49-F238E27FC236}">
              <a16:creationId xmlns:a16="http://schemas.microsoft.com/office/drawing/2014/main" id="{7887CFD3-357D-4993-8587-2235668D59F4}"/>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9489"/>
    <xdr:sp macro="" textlink="">
      <xdr:nvSpPr>
        <xdr:cNvPr id="1681" name="PoljeZBesedilom 2">
          <a:extLst>
            <a:ext uri="{FF2B5EF4-FFF2-40B4-BE49-F238E27FC236}">
              <a16:creationId xmlns:a16="http://schemas.microsoft.com/office/drawing/2014/main" id="{BB1A5F8A-E126-41D9-BED6-DB82266F907E}"/>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2" name="PoljeZBesedilom 2">
          <a:extLst>
            <a:ext uri="{FF2B5EF4-FFF2-40B4-BE49-F238E27FC236}">
              <a16:creationId xmlns:a16="http://schemas.microsoft.com/office/drawing/2014/main" id="{4EA752DF-EF94-4C95-A728-25A411B777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3" name="PoljeZBesedilom 1682">
          <a:extLst>
            <a:ext uri="{FF2B5EF4-FFF2-40B4-BE49-F238E27FC236}">
              <a16:creationId xmlns:a16="http://schemas.microsoft.com/office/drawing/2014/main" id="{31A66C49-6DD4-40D3-B3A0-ECD7CE4045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4" name="PoljeZBesedilom 2">
          <a:extLst>
            <a:ext uri="{FF2B5EF4-FFF2-40B4-BE49-F238E27FC236}">
              <a16:creationId xmlns:a16="http://schemas.microsoft.com/office/drawing/2014/main" id="{7A455E1C-5668-4ED4-8CD9-C87E4528AB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5" name="PoljeZBesedilom 2">
          <a:extLst>
            <a:ext uri="{FF2B5EF4-FFF2-40B4-BE49-F238E27FC236}">
              <a16:creationId xmlns:a16="http://schemas.microsoft.com/office/drawing/2014/main" id="{7D770497-5F9F-4683-A9BC-71B71EDBC5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6" name="PoljeZBesedilom 2">
          <a:extLst>
            <a:ext uri="{FF2B5EF4-FFF2-40B4-BE49-F238E27FC236}">
              <a16:creationId xmlns:a16="http://schemas.microsoft.com/office/drawing/2014/main" id="{35C3FA15-055C-45BC-B78F-26753A6125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7" name="PoljeZBesedilom 2">
          <a:extLst>
            <a:ext uri="{FF2B5EF4-FFF2-40B4-BE49-F238E27FC236}">
              <a16:creationId xmlns:a16="http://schemas.microsoft.com/office/drawing/2014/main" id="{668E34F7-614D-4342-BD57-F5852A495C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8" name="PoljeZBesedilom 2">
          <a:extLst>
            <a:ext uri="{FF2B5EF4-FFF2-40B4-BE49-F238E27FC236}">
              <a16:creationId xmlns:a16="http://schemas.microsoft.com/office/drawing/2014/main" id="{1ED00124-5E22-48B3-A317-7CAB478221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89" name="PoljeZBesedilom 1688">
          <a:extLst>
            <a:ext uri="{FF2B5EF4-FFF2-40B4-BE49-F238E27FC236}">
              <a16:creationId xmlns:a16="http://schemas.microsoft.com/office/drawing/2014/main" id="{4752EFC9-AB11-421D-A98C-39FD5092FB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0" name="PoljeZBesedilom 2">
          <a:extLst>
            <a:ext uri="{FF2B5EF4-FFF2-40B4-BE49-F238E27FC236}">
              <a16:creationId xmlns:a16="http://schemas.microsoft.com/office/drawing/2014/main" id="{CCC592D4-1716-4075-AB70-66E8DCB830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1" name="PoljeZBesedilom 2">
          <a:extLst>
            <a:ext uri="{FF2B5EF4-FFF2-40B4-BE49-F238E27FC236}">
              <a16:creationId xmlns:a16="http://schemas.microsoft.com/office/drawing/2014/main" id="{4FB95CF9-9641-40D5-BE43-4AB9B01A3F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2" name="PoljeZBesedilom 2">
          <a:extLst>
            <a:ext uri="{FF2B5EF4-FFF2-40B4-BE49-F238E27FC236}">
              <a16:creationId xmlns:a16="http://schemas.microsoft.com/office/drawing/2014/main" id="{CA222875-FEA8-4807-9A6A-598951B459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3" name="PoljeZBesedilom 2">
          <a:extLst>
            <a:ext uri="{FF2B5EF4-FFF2-40B4-BE49-F238E27FC236}">
              <a16:creationId xmlns:a16="http://schemas.microsoft.com/office/drawing/2014/main" id="{94AC73E1-D724-4189-9AA6-8412D3C3FF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4" name="PoljeZBesedilom 2">
          <a:extLst>
            <a:ext uri="{FF2B5EF4-FFF2-40B4-BE49-F238E27FC236}">
              <a16:creationId xmlns:a16="http://schemas.microsoft.com/office/drawing/2014/main" id="{D3D66ED8-6C8A-4D4D-9611-4D4C50BB55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5" name="PoljeZBesedilom 1694">
          <a:extLst>
            <a:ext uri="{FF2B5EF4-FFF2-40B4-BE49-F238E27FC236}">
              <a16:creationId xmlns:a16="http://schemas.microsoft.com/office/drawing/2014/main" id="{E9AE75FD-5FB2-438B-9EBA-806F9BEC3F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6" name="PoljeZBesedilom 2">
          <a:extLst>
            <a:ext uri="{FF2B5EF4-FFF2-40B4-BE49-F238E27FC236}">
              <a16:creationId xmlns:a16="http://schemas.microsoft.com/office/drawing/2014/main" id="{81968A92-EDC2-493E-BF29-FF7A9E4A91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7" name="PoljeZBesedilom 2">
          <a:extLst>
            <a:ext uri="{FF2B5EF4-FFF2-40B4-BE49-F238E27FC236}">
              <a16:creationId xmlns:a16="http://schemas.microsoft.com/office/drawing/2014/main" id="{CFB11BE4-A321-40A4-A728-2873D659F1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8" name="PoljeZBesedilom 2">
          <a:extLst>
            <a:ext uri="{FF2B5EF4-FFF2-40B4-BE49-F238E27FC236}">
              <a16:creationId xmlns:a16="http://schemas.microsoft.com/office/drawing/2014/main" id="{310FBE26-6FB2-453E-8329-93CE3498DF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699" name="PoljeZBesedilom 2">
          <a:extLst>
            <a:ext uri="{FF2B5EF4-FFF2-40B4-BE49-F238E27FC236}">
              <a16:creationId xmlns:a16="http://schemas.microsoft.com/office/drawing/2014/main" id="{57A47367-99B3-4D48-B3D0-E6DA584E35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0" name="PoljeZBesedilom 2">
          <a:extLst>
            <a:ext uri="{FF2B5EF4-FFF2-40B4-BE49-F238E27FC236}">
              <a16:creationId xmlns:a16="http://schemas.microsoft.com/office/drawing/2014/main" id="{65F025AA-3CE3-4354-809F-C92B33A0BB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1" name="PoljeZBesedilom 1700">
          <a:extLst>
            <a:ext uri="{FF2B5EF4-FFF2-40B4-BE49-F238E27FC236}">
              <a16:creationId xmlns:a16="http://schemas.microsoft.com/office/drawing/2014/main" id="{8FB0FFC6-0021-410B-8789-536E24BE80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2" name="PoljeZBesedilom 2">
          <a:extLst>
            <a:ext uri="{FF2B5EF4-FFF2-40B4-BE49-F238E27FC236}">
              <a16:creationId xmlns:a16="http://schemas.microsoft.com/office/drawing/2014/main" id="{0D92A880-48F6-4863-B896-6249BA482F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3" name="PoljeZBesedilom 2">
          <a:extLst>
            <a:ext uri="{FF2B5EF4-FFF2-40B4-BE49-F238E27FC236}">
              <a16:creationId xmlns:a16="http://schemas.microsoft.com/office/drawing/2014/main" id="{0AE86CFE-889B-4914-9789-6D70CDAFE0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4" name="PoljeZBesedilom 2">
          <a:extLst>
            <a:ext uri="{FF2B5EF4-FFF2-40B4-BE49-F238E27FC236}">
              <a16:creationId xmlns:a16="http://schemas.microsoft.com/office/drawing/2014/main" id="{212ED08F-FBE0-4E53-A691-F712EFFD66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5" name="PoljeZBesedilom 2">
          <a:extLst>
            <a:ext uri="{FF2B5EF4-FFF2-40B4-BE49-F238E27FC236}">
              <a16:creationId xmlns:a16="http://schemas.microsoft.com/office/drawing/2014/main" id="{59B8E09E-DE64-474C-ABB9-6091FE61BC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6" name="PoljeZBesedilom 2">
          <a:extLst>
            <a:ext uri="{FF2B5EF4-FFF2-40B4-BE49-F238E27FC236}">
              <a16:creationId xmlns:a16="http://schemas.microsoft.com/office/drawing/2014/main" id="{E58CD740-0DA3-4A1C-B04C-0EEF49A499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7" name="PoljeZBesedilom 1706">
          <a:extLst>
            <a:ext uri="{FF2B5EF4-FFF2-40B4-BE49-F238E27FC236}">
              <a16:creationId xmlns:a16="http://schemas.microsoft.com/office/drawing/2014/main" id="{9F2C87C0-FEB5-44FF-AA2D-5B0A52376F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8" name="PoljeZBesedilom 2">
          <a:extLst>
            <a:ext uri="{FF2B5EF4-FFF2-40B4-BE49-F238E27FC236}">
              <a16:creationId xmlns:a16="http://schemas.microsoft.com/office/drawing/2014/main" id="{83C07FEE-1912-4BB4-9852-45FED1DF06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09" name="PoljeZBesedilom 2">
          <a:extLst>
            <a:ext uri="{FF2B5EF4-FFF2-40B4-BE49-F238E27FC236}">
              <a16:creationId xmlns:a16="http://schemas.microsoft.com/office/drawing/2014/main" id="{96BE5488-D904-4591-B9B1-8B9A118BB9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0" name="PoljeZBesedilom 2">
          <a:extLst>
            <a:ext uri="{FF2B5EF4-FFF2-40B4-BE49-F238E27FC236}">
              <a16:creationId xmlns:a16="http://schemas.microsoft.com/office/drawing/2014/main" id="{141D0FAA-FB77-4B55-9783-A3B14F63ED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1" name="PoljeZBesedilom 2">
          <a:extLst>
            <a:ext uri="{FF2B5EF4-FFF2-40B4-BE49-F238E27FC236}">
              <a16:creationId xmlns:a16="http://schemas.microsoft.com/office/drawing/2014/main" id="{37F7DE5D-6F5A-4A54-9C70-401E6E1015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2" name="PoljeZBesedilom 2">
          <a:extLst>
            <a:ext uri="{FF2B5EF4-FFF2-40B4-BE49-F238E27FC236}">
              <a16:creationId xmlns:a16="http://schemas.microsoft.com/office/drawing/2014/main" id="{458332A4-9FEE-4F0D-9522-A42E4C5928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3" name="PoljeZBesedilom 1712">
          <a:extLst>
            <a:ext uri="{FF2B5EF4-FFF2-40B4-BE49-F238E27FC236}">
              <a16:creationId xmlns:a16="http://schemas.microsoft.com/office/drawing/2014/main" id="{B74C8996-3BFC-4787-9B28-B8955CDFBD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4" name="PoljeZBesedilom 2">
          <a:extLst>
            <a:ext uri="{FF2B5EF4-FFF2-40B4-BE49-F238E27FC236}">
              <a16:creationId xmlns:a16="http://schemas.microsoft.com/office/drawing/2014/main" id="{7E8326EC-355F-4015-A966-A46F701FC5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5" name="PoljeZBesedilom 2">
          <a:extLst>
            <a:ext uri="{FF2B5EF4-FFF2-40B4-BE49-F238E27FC236}">
              <a16:creationId xmlns:a16="http://schemas.microsoft.com/office/drawing/2014/main" id="{2CE3457C-21AE-4528-9C59-52F979EA1F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6" name="PoljeZBesedilom 2">
          <a:extLst>
            <a:ext uri="{FF2B5EF4-FFF2-40B4-BE49-F238E27FC236}">
              <a16:creationId xmlns:a16="http://schemas.microsoft.com/office/drawing/2014/main" id="{3253C23D-FAB2-4540-94B5-756FB6980B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17" name="PoljeZBesedilom 2">
          <a:extLst>
            <a:ext uri="{FF2B5EF4-FFF2-40B4-BE49-F238E27FC236}">
              <a16:creationId xmlns:a16="http://schemas.microsoft.com/office/drawing/2014/main" id="{B658CB7A-0145-4CE5-8058-A90B9CE83A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18" name="PoljeZBesedilom 2">
          <a:extLst>
            <a:ext uri="{FF2B5EF4-FFF2-40B4-BE49-F238E27FC236}">
              <a16:creationId xmlns:a16="http://schemas.microsoft.com/office/drawing/2014/main" id="{3DA92DEB-456E-4844-89C4-A7897E6A612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19" name="PoljeZBesedilom 1718">
          <a:extLst>
            <a:ext uri="{FF2B5EF4-FFF2-40B4-BE49-F238E27FC236}">
              <a16:creationId xmlns:a16="http://schemas.microsoft.com/office/drawing/2014/main" id="{13AE9272-E2CE-4AFD-93A8-876F248D97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20" name="PoljeZBesedilom 2">
          <a:extLst>
            <a:ext uri="{FF2B5EF4-FFF2-40B4-BE49-F238E27FC236}">
              <a16:creationId xmlns:a16="http://schemas.microsoft.com/office/drawing/2014/main" id="{9745AA1D-5541-4B1D-9185-41255E57B7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21" name="PoljeZBesedilom 2">
          <a:extLst>
            <a:ext uri="{FF2B5EF4-FFF2-40B4-BE49-F238E27FC236}">
              <a16:creationId xmlns:a16="http://schemas.microsoft.com/office/drawing/2014/main" id="{C05146B7-47E2-4BD9-B624-8BA958703F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22" name="PoljeZBesedilom 2">
          <a:extLst>
            <a:ext uri="{FF2B5EF4-FFF2-40B4-BE49-F238E27FC236}">
              <a16:creationId xmlns:a16="http://schemas.microsoft.com/office/drawing/2014/main" id="{60E24196-3978-4996-A720-701C05DD7D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23" name="PoljeZBesedilom 2">
          <a:extLst>
            <a:ext uri="{FF2B5EF4-FFF2-40B4-BE49-F238E27FC236}">
              <a16:creationId xmlns:a16="http://schemas.microsoft.com/office/drawing/2014/main" id="{3613B361-AFA5-41EC-ADB6-F2962CECC93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4" name="PoljeZBesedilom 2">
          <a:extLst>
            <a:ext uri="{FF2B5EF4-FFF2-40B4-BE49-F238E27FC236}">
              <a16:creationId xmlns:a16="http://schemas.microsoft.com/office/drawing/2014/main" id="{51DBA3C2-7F34-48F8-B4FD-49D4F6F54C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5" name="PoljeZBesedilom 1724">
          <a:extLst>
            <a:ext uri="{FF2B5EF4-FFF2-40B4-BE49-F238E27FC236}">
              <a16:creationId xmlns:a16="http://schemas.microsoft.com/office/drawing/2014/main" id="{44F63B84-6877-49AE-B1F1-C43F270BFB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6" name="PoljeZBesedilom 2">
          <a:extLst>
            <a:ext uri="{FF2B5EF4-FFF2-40B4-BE49-F238E27FC236}">
              <a16:creationId xmlns:a16="http://schemas.microsoft.com/office/drawing/2014/main" id="{E9E40F2B-D7E1-45E1-8EA0-4A3D2539DE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7" name="PoljeZBesedilom 2">
          <a:extLst>
            <a:ext uri="{FF2B5EF4-FFF2-40B4-BE49-F238E27FC236}">
              <a16:creationId xmlns:a16="http://schemas.microsoft.com/office/drawing/2014/main" id="{4340617F-5C18-4A48-8137-88FD415C8A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8" name="PoljeZBesedilom 2">
          <a:extLst>
            <a:ext uri="{FF2B5EF4-FFF2-40B4-BE49-F238E27FC236}">
              <a16:creationId xmlns:a16="http://schemas.microsoft.com/office/drawing/2014/main" id="{D2353116-4795-4081-8CBD-0976A3EF0D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29" name="PoljeZBesedilom 2">
          <a:extLst>
            <a:ext uri="{FF2B5EF4-FFF2-40B4-BE49-F238E27FC236}">
              <a16:creationId xmlns:a16="http://schemas.microsoft.com/office/drawing/2014/main" id="{183F50C9-3B98-4A1B-8346-65497F5619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0" name="PoljeZBesedilom 2">
          <a:extLst>
            <a:ext uri="{FF2B5EF4-FFF2-40B4-BE49-F238E27FC236}">
              <a16:creationId xmlns:a16="http://schemas.microsoft.com/office/drawing/2014/main" id="{2A367885-0A5F-4145-B2AE-8FDF15673A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1" name="PoljeZBesedilom 1730">
          <a:extLst>
            <a:ext uri="{FF2B5EF4-FFF2-40B4-BE49-F238E27FC236}">
              <a16:creationId xmlns:a16="http://schemas.microsoft.com/office/drawing/2014/main" id="{19419330-9B8F-4075-94E9-64195A6C43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2" name="PoljeZBesedilom 2">
          <a:extLst>
            <a:ext uri="{FF2B5EF4-FFF2-40B4-BE49-F238E27FC236}">
              <a16:creationId xmlns:a16="http://schemas.microsoft.com/office/drawing/2014/main" id="{9266513F-AFC0-4C94-A071-CF95A07A77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3" name="PoljeZBesedilom 2">
          <a:extLst>
            <a:ext uri="{FF2B5EF4-FFF2-40B4-BE49-F238E27FC236}">
              <a16:creationId xmlns:a16="http://schemas.microsoft.com/office/drawing/2014/main" id="{84C81E44-24B3-4F8D-A66A-E636ADC31A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4" name="PoljeZBesedilom 2">
          <a:extLst>
            <a:ext uri="{FF2B5EF4-FFF2-40B4-BE49-F238E27FC236}">
              <a16:creationId xmlns:a16="http://schemas.microsoft.com/office/drawing/2014/main" id="{D03F53BB-2AC3-499E-A0B0-A340533080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35" name="PoljeZBesedilom 2">
          <a:extLst>
            <a:ext uri="{FF2B5EF4-FFF2-40B4-BE49-F238E27FC236}">
              <a16:creationId xmlns:a16="http://schemas.microsoft.com/office/drawing/2014/main" id="{49820A1E-1255-4B99-B4CF-645EF32B27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36" name="PoljeZBesedilom 2">
          <a:extLst>
            <a:ext uri="{FF2B5EF4-FFF2-40B4-BE49-F238E27FC236}">
              <a16:creationId xmlns:a16="http://schemas.microsoft.com/office/drawing/2014/main" id="{65DE7F58-9036-49AF-9D40-8FABAAF07FB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37" name="PoljeZBesedilom 1736">
          <a:extLst>
            <a:ext uri="{FF2B5EF4-FFF2-40B4-BE49-F238E27FC236}">
              <a16:creationId xmlns:a16="http://schemas.microsoft.com/office/drawing/2014/main" id="{9C9B8656-DC3C-4EDE-9720-4785E54B3CD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38" name="PoljeZBesedilom 2">
          <a:extLst>
            <a:ext uri="{FF2B5EF4-FFF2-40B4-BE49-F238E27FC236}">
              <a16:creationId xmlns:a16="http://schemas.microsoft.com/office/drawing/2014/main" id="{C4215857-A212-4C75-B1C5-9CB9936221A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39" name="PoljeZBesedilom 2">
          <a:extLst>
            <a:ext uri="{FF2B5EF4-FFF2-40B4-BE49-F238E27FC236}">
              <a16:creationId xmlns:a16="http://schemas.microsoft.com/office/drawing/2014/main" id="{E4B860E2-B921-4600-9BDF-1E27C442264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40" name="PoljeZBesedilom 2">
          <a:extLst>
            <a:ext uri="{FF2B5EF4-FFF2-40B4-BE49-F238E27FC236}">
              <a16:creationId xmlns:a16="http://schemas.microsoft.com/office/drawing/2014/main" id="{3B45FE62-FD2F-4886-8784-522BA443AB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41" name="PoljeZBesedilom 2">
          <a:extLst>
            <a:ext uri="{FF2B5EF4-FFF2-40B4-BE49-F238E27FC236}">
              <a16:creationId xmlns:a16="http://schemas.microsoft.com/office/drawing/2014/main" id="{B813962E-564D-4F7E-B40C-FF781348F8D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2" name="PoljeZBesedilom 2">
          <a:extLst>
            <a:ext uri="{FF2B5EF4-FFF2-40B4-BE49-F238E27FC236}">
              <a16:creationId xmlns:a16="http://schemas.microsoft.com/office/drawing/2014/main" id="{6332C39A-6797-48E9-9AFE-0B198F3C03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3" name="PoljeZBesedilom 1742">
          <a:extLst>
            <a:ext uri="{FF2B5EF4-FFF2-40B4-BE49-F238E27FC236}">
              <a16:creationId xmlns:a16="http://schemas.microsoft.com/office/drawing/2014/main" id="{ABCE31C1-24BB-4A52-96D6-9C3A666E79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4" name="PoljeZBesedilom 2">
          <a:extLst>
            <a:ext uri="{FF2B5EF4-FFF2-40B4-BE49-F238E27FC236}">
              <a16:creationId xmlns:a16="http://schemas.microsoft.com/office/drawing/2014/main" id="{98712D3B-8DBF-4705-A01C-BC2DAAE9CFD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5" name="PoljeZBesedilom 2">
          <a:extLst>
            <a:ext uri="{FF2B5EF4-FFF2-40B4-BE49-F238E27FC236}">
              <a16:creationId xmlns:a16="http://schemas.microsoft.com/office/drawing/2014/main" id="{9248479F-0576-4147-A123-27084B6B79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6" name="PoljeZBesedilom 2">
          <a:extLst>
            <a:ext uri="{FF2B5EF4-FFF2-40B4-BE49-F238E27FC236}">
              <a16:creationId xmlns:a16="http://schemas.microsoft.com/office/drawing/2014/main" id="{F3FD5FC3-583A-422F-AFC7-8178C2100C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47" name="PoljeZBesedilom 2">
          <a:extLst>
            <a:ext uri="{FF2B5EF4-FFF2-40B4-BE49-F238E27FC236}">
              <a16:creationId xmlns:a16="http://schemas.microsoft.com/office/drawing/2014/main" id="{34C7FC55-87C7-4646-9AAC-191F1CA832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48" name="PoljeZBesedilom 1747">
          <a:extLst>
            <a:ext uri="{FF2B5EF4-FFF2-40B4-BE49-F238E27FC236}">
              <a16:creationId xmlns:a16="http://schemas.microsoft.com/office/drawing/2014/main" id="{EE126E42-08CF-4041-AC14-C8AEFAA2799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49" name="PoljeZBesedilom 2">
          <a:extLst>
            <a:ext uri="{FF2B5EF4-FFF2-40B4-BE49-F238E27FC236}">
              <a16:creationId xmlns:a16="http://schemas.microsoft.com/office/drawing/2014/main" id="{F937FDAB-3DDB-4586-8D62-D0EE9AFBA0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50" name="PoljeZBesedilom 2">
          <a:extLst>
            <a:ext uri="{FF2B5EF4-FFF2-40B4-BE49-F238E27FC236}">
              <a16:creationId xmlns:a16="http://schemas.microsoft.com/office/drawing/2014/main" id="{150DD655-7C37-4AA9-90B7-D3C4DFD97AD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51" name="PoljeZBesedilom 2">
          <a:extLst>
            <a:ext uri="{FF2B5EF4-FFF2-40B4-BE49-F238E27FC236}">
              <a16:creationId xmlns:a16="http://schemas.microsoft.com/office/drawing/2014/main" id="{384A82C5-4F35-4118-8B52-996587A85B6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52" name="PoljeZBesedilom 2">
          <a:extLst>
            <a:ext uri="{FF2B5EF4-FFF2-40B4-BE49-F238E27FC236}">
              <a16:creationId xmlns:a16="http://schemas.microsoft.com/office/drawing/2014/main" id="{82B1B8CF-2942-468F-B193-5B0E1DBFCC1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3" name="PoljeZBesedilom 2">
          <a:extLst>
            <a:ext uri="{FF2B5EF4-FFF2-40B4-BE49-F238E27FC236}">
              <a16:creationId xmlns:a16="http://schemas.microsoft.com/office/drawing/2014/main" id="{3E4F1746-21C2-44BE-BD72-C36D66C480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4" name="PoljeZBesedilom 1753">
          <a:extLst>
            <a:ext uri="{FF2B5EF4-FFF2-40B4-BE49-F238E27FC236}">
              <a16:creationId xmlns:a16="http://schemas.microsoft.com/office/drawing/2014/main" id="{5DA8AB42-EE15-48D8-A5B3-9DFE19B61C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5" name="PoljeZBesedilom 2">
          <a:extLst>
            <a:ext uri="{FF2B5EF4-FFF2-40B4-BE49-F238E27FC236}">
              <a16:creationId xmlns:a16="http://schemas.microsoft.com/office/drawing/2014/main" id="{F0820B8E-23ED-4736-9566-43EA3F3B72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6" name="PoljeZBesedilom 2">
          <a:extLst>
            <a:ext uri="{FF2B5EF4-FFF2-40B4-BE49-F238E27FC236}">
              <a16:creationId xmlns:a16="http://schemas.microsoft.com/office/drawing/2014/main" id="{21251307-7527-4662-9ED8-8544BA8483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7" name="PoljeZBesedilom 2">
          <a:extLst>
            <a:ext uri="{FF2B5EF4-FFF2-40B4-BE49-F238E27FC236}">
              <a16:creationId xmlns:a16="http://schemas.microsoft.com/office/drawing/2014/main" id="{A141CA11-73BE-4B22-9276-A41D968676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758" name="PoljeZBesedilom 2">
          <a:extLst>
            <a:ext uri="{FF2B5EF4-FFF2-40B4-BE49-F238E27FC236}">
              <a16:creationId xmlns:a16="http://schemas.microsoft.com/office/drawing/2014/main" id="{56810C17-C687-4BF1-B7CB-CAA08A7CAB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59" name="PoljeZBesedilom 1758">
          <a:extLst>
            <a:ext uri="{FF2B5EF4-FFF2-40B4-BE49-F238E27FC236}">
              <a16:creationId xmlns:a16="http://schemas.microsoft.com/office/drawing/2014/main" id="{DE6489A0-01BA-4A53-91D3-7E1772287C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60" name="PoljeZBesedilom 2">
          <a:extLst>
            <a:ext uri="{FF2B5EF4-FFF2-40B4-BE49-F238E27FC236}">
              <a16:creationId xmlns:a16="http://schemas.microsoft.com/office/drawing/2014/main" id="{CF3080D6-6E76-442A-A1DC-CCCAAA6D3B6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61" name="PoljeZBesedilom 2">
          <a:extLst>
            <a:ext uri="{FF2B5EF4-FFF2-40B4-BE49-F238E27FC236}">
              <a16:creationId xmlns:a16="http://schemas.microsoft.com/office/drawing/2014/main" id="{7BC668AE-AA57-4E93-B5E4-AE08E1C085B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62" name="PoljeZBesedilom 2">
          <a:extLst>
            <a:ext uri="{FF2B5EF4-FFF2-40B4-BE49-F238E27FC236}">
              <a16:creationId xmlns:a16="http://schemas.microsoft.com/office/drawing/2014/main" id="{46E121BF-B982-474B-BB8E-23A61D33CE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763" name="PoljeZBesedilom 2">
          <a:extLst>
            <a:ext uri="{FF2B5EF4-FFF2-40B4-BE49-F238E27FC236}">
              <a16:creationId xmlns:a16="http://schemas.microsoft.com/office/drawing/2014/main" id="{6B719218-33A8-4392-B8B4-491FE0F85C6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4" name="PoljeZBesedilom 2">
          <a:extLst>
            <a:ext uri="{FF2B5EF4-FFF2-40B4-BE49-F238E27FC236}">
              <a16:creationId xmlns:a16="http://schemas.microsoft.com/office/drawing/2014/main" id="{C310BDCC-1EAA-43A8-9329-D818E8C37B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5" name="PoljeZBesedilom 1764">
          <a:extLst>
            <a:ext uri="{FF2B5EF4-FFF2-40B4-BE49-F238E27FC236}">
              <a16:creationId xmlns:a16="http://schemas.microsoft.com/office/drawing/2014/main" id="{9B63F4C1-88D7-4928-ADAC-E1F5F691DC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6" name="PoljeZBesedilom 2">
          <a:extLst>
            <a:ext uri="{FF2B5EF4-FFF2-40B4-BE49-F238E27FC236}">
              <a16:creationId xmlns:a16="http://schemas.microsoft.com/office/drawing/2014/main" id="{794B5C58-5768-4730-A177-EFE6CA0817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7" name="PoljeZBesedilom 2">
          <a:extLst>
            <a:ext uri="{FF2B5EF4-FFF2-40B4-BE49-F238E27FC236}">
              <a16:creationId xmlns:a16="http://schemas.microsoft.com/office/drawing/2014/main" id="{B7915272-BA90-46E7-9C5D-A7556DA731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8" name="PoljeZBesedilom 2">
          <a:extLst>
            <a:ext uri="{FF2B5EF4-FFF2-40B4-BE49-F238E27FC236}">
              <a16:creationId xmlns:a16="http://schemas.microsoft.com/office/drawing/2014/main" id="{6193F675-679F-49DA-A298-D46CA4877D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69" name="PoljeZBesedilom 2">
          <a:extLst>
            <a:ext uri="{FF2B5EF4-FFF2-40B4-BE49-F238E27FC236}">
              <a16:creationId xmlns:a16="http://schemas.microsoft.com/office/drawing/2014/main" id="{3CFD385B-8041-492C-9412-22DBB2F355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0" name="PoljeZBesedilom 2">
          <a:extLst>
            <a:ext uri="{FF2B5EF4-FFF2-40B4-BE49-F238E27FC236}">
              <a16:creationId xmlns:a16="http://schemas.microsoft.com/office/drawing/2014/main" id="{F3FDDCD2-9F51-4ACD-A0B8-8D63BB172B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1" name="PoljeZBesedilom 1770">
          <a:extLst>
            <a:ext uri="{FF2B5EF4-FFF2-40B4-BE49-F238E27FC236}">
              <a16:creationId xmlns:a16="http://schemas.microsoft.com/office/drawing/2014/main" id="{014E619F-DA74-487A-A416-76C5A573C0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2" name="PoljeZBesedilom 2">
          <a:extLst>
            <a:ext uri="{FF2B5EF4-FFF2-40B4-BE49-F238E27FC236}">
              <a16:creationId xmlns:a16="http://schemas.microsoft.com/office/drawing/2014/main" id="{FBC059B2-5D3C-46D2-A49D-959BF9DC53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3" name="PoljeZBesedilom 2">
          <a:extLst>
            <a:ext uri="{FF2B5EF4-FFF2-40B4-BE49-F238E27FC236}">
              <a16:creationId xmlns:a16="http://schemas.microsoft.com/office/drawing/2014/main" id="{2A3A53A3-CDD1-4B44-9E65-CC4F8B1005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4" name="PoljeZBesedilom 2">
          <a:extLst>
            <a:ext uri="{FF2B5EF4-FFF2-40B4-BE49-F238E27FC236}">
              <a16:creationId xmlns:a16="http://schemas.microsoft.com/office/drawing/2014/main" id="{9BEC0267-44DE-4365-B3D3-537C200B4D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75" name="PoljeZBesedilom 2">
          <a:extLst>
            <a:ext uri="{FF2B5EF4-FFF2-40B4-BE49-F238E27FC236}">
              <a16:creationId xmlns:a16="http://schemas.microsoft.com/office/drawing/2014/main" id="{734951F8-E854-4C04-AF86-F5D73917C6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76" name="PoljeZBesedilom 2">
          <a:extLst>
            <a:ext uri="{FF2B5EF4-FFF2-40B4-BE49-F238E27FC236}">
              <a16:creationId xmlns:a16="http://schemas.microsoft.com/office/drawing/2014/main" id="{17FD492A-A77F-41E6-B1F2-ECB3F51F150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77" name="PoljeZBesedilom 1776">
          <a:extLst>
            <a:ext uri="{FF2B5EF4-FFF2-40B4-BE49-F238E27FC236}">
              <a16:creationId xmlns:a16="http://schemas.microsoft.com/office/drawing/2014/main" id="{95D75579-F14B-4D20-943C-3FAE7F02470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78" name="PoljeZBesedilom 2">
          <a:extLst>
            <a:ext uri="{FF2B5EF4-FFF2-40B4-BE49-F238E27FC236}">
              <a16:creationId xmlns:a16="http://schemas.microsoft.com/office/drawing/2014/main" id="{336A3D50-C933-4B8E-8C2D-9956F7421C4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79" name="PoljeZBesedilom 2">
          <a:extLst>
            <a:ext uri="{FF2B5EF4-FFF2-40B4-BE49-F238E27FC236}">
              <a16:creationId xmlns:a16="http://schemas.microsoft.com/office/drawing/2014/main" id="{E05B4672-E9AC-49A7-AB19-4F886FA89BA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80" name="PoljeZBesedilom 2">
          <a:extLst>
            <a:ext uri="{FF2B5EF4-FFF2-40B4-BE49-F238E27FC236}">
              <a16:creationId xmlns:a16="http://schemas.microsoft.com/office/drawing/2014/main" id="{FC4622C4-85E6-4D5C-A9B0-093A4E81877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781" name="PoljeZBesedilom 2">
          <a:extLst>
            <a:ext uri="{FF2B5EF4-FFF2-40B4-BE49-F238E27FC236}">
              <a16:creationId xmlns:a16="http://schemas.microsoft.com/office/drawing/2014/main" id="{EBE9D6C3-767F-42D3-AD9F-8E11EC79424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2" name="PoljeZBesedilom 2">
          <a:extLst>
            <a:ext uri="{FF2B5EF4-FFF2-40B4-BE49-F238E27FC236}">
              <a16:creationId xmlns:a16="http://schemas.microsoft.com/office/drawing/2014/main" id="{01A03FA4-D8A0-4957-890D-39754E338F1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3" name="PoljeZBesedilom 1782">
          <a:extLst>
            <a:ext uri="{FF2B5EF4-FFF2-40B4-BE49-F238E27FC236}">
              <a16:creationId xmlns:a16="http://schemas.microsoft.com/office/drawing/2014/main" id="{E15F1342-1030-415B-97C6-0D77773FA57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4" name="PoljeZBesedilom 2">
          <a:extLst>
            <a:ext uri="{FF2B5EF4-FFF2-40B4-BE49-F238E27FC236}">
              <a16:creationId xmlns:a16="http://schemas.microsoft.com/office/drawing/2014/main" id="{8D9D1349-A4F9-48A4-82BB-F96365E6EC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5" name="PoljeZBesedilom 2">
          <a:extLst>
            <a:ext uri="{FF2B5EF4-FFF2-40B4-BE49-F238E27FC236}">
              <a16:creationId xmlns:a16="http://schemas.microsoft.com/office/drawing/2014/main" id="{EAEE826B-B040-416E-9854-9824563BFE3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6" name="PoljeZBesedilom 2">
          <a:extLst>
            <a:ext uri="{FF2B5EF4-FFF2-40B4-BE49-F238E27FC236}">
              <a16:creationId xmlns:a16="http://schemas.microsoft.com/office/drawing/2014/main" id="{CE7A96AC-2550-40DB-9410-8E4BB3A97BA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787" name="PoljeZBesedilom 2">
          <a:extLst>
            <a:ext uri="{FF2B5EF4-FFF2-40B4-BE49-F238E27FC236}">
              <a16:creationId xmlns:a16="http://schemas.microsoft.com/office/drawing/2014/main" id="{1CA9CB1F-A2DE-49C0-BA0D-52C2592B2D6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788" name="PoljeZBesedilom 1787">
          <a:extLst>
            <a:ext uri="{FF2B5EF4-FFF2-40B4-BE49-F238E27FC236}">
              <a16:creationId xmlns:a16="http://schemas.microsoft.com/office/drawing/2014/main" id="{713A1BF1-F151-4BDE-8416-1355F357C3A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789" name="PoljeZBesedilom 2">
          <a:extLst>
            <a:ext uri="{FF2B5EF4-FFF2-40B4-BE49-F238E27FC236}">
              <a16:creationId xmlns:a16="http://schemas.microsoft.com/office/drawing/2014/main" id="{74D4C9A2-6EEF-4A67-ABB4-A662B5436C7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790" name="PoljeZBesedilom 2">
          <a:extLst>
            <a:ext uri="{FF2B5EF4-FFF2-40B4-BE49-F238E27FC236}">
              <a16:creationId xmlns:a16="http://schemas.microsoft.com/office/drawing/2014/main" id="{C1CF5B4D-C41A-4931-A77A-888CCD3711E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791" name="PoljeZBesedilom 2">
          <a:extLst>
            <a:ext uri="{FF2B5EF4-FFF2-40B4-BE49-F238E27FC236}">
              <a16:creationId xmlns:a16="http://schemas.microsoft.com/office/drawing/2014/main" id="{50CAB7D6-449E-4E83-B591-C3A889C419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792" name="PoljeZBesedilom 2">
          <a:extLst>
            <a:ext uri="{FF2B5EF4-FFF2-40B4-BE49-F238E27FC236}">
              <a16:creationId xmlns:a16="http://schemas.microsoft.com/office/drawing/2014/main" id="{BE59EFCD-0F03-4D68-8362-2CBB8E9AAB6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3" name="PoljeZBesedilom 2">
          <a:extLst>
            <a:ext uri="{FF2B5EF4-FFF2-40B4-BE49-F238E27FC236}">
              <a16:creationId xmlns:a16="http://schemas.microsoft.com/office/drawing/2014/main" id="{DE91FF48-DCCB-4C72-AAFE-EFA7E66733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4" name="PoljeZBesedilom 1793">
          <a:extLst>
            <a:ext uri="{FF2B5EF4-FFF2-40B4-BE49-F238E27FC236}">
              <a16:creationId xmlns:a16="http://schemas.microsoft.com/office/drawing/2014/main" id="{16F64034-4B90-448D-91F3-88FF73DCFF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5" name="PoljeZBesedilom 2">
          <a:extLst>
            <a:ext uri="{FF2B5EF4-FFF2-40B4-BE49-F238E27FC236}">
              <a16:creationId xmlns:a16="http://schemas.microsoft.com/office/drawing/2014/main" id="{65FD0AF5-96F7-401A-BFA8-E8BFA8A7B1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6" name="PoljeZBesedilom 2">
          <a:extLst>
            <a:ext uri="{FF2B5EF4-FFF2-40B4-BE49-F238E27FC236}">
              <a16:creationId xmlns:a16="http://schemas.microsoft.com/office/drawing/2014/main" id="{B9453C44-7DFC-4B69-BB7F-E85BBC299D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7" name="PoljeZBesedilom 2">
          <a:extLst>
            <a:ext uri="{FF2B5EF4-FFF2-40B4-BE49-F238E27FC236}">
              <a16:creationId xmlns:a16="http://schemas.microsoft.com/office/drawing/2014/main" id="{B8BF40EC-2A84-46A5-A0C2-F476A3F395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8" name="PoljeZBesedilom 2">
          <a:extLst>
            <a:ext uri="{FF2B5EF4-FFF2-40B4-BE49-F238E27FC236}">
              <a16:creationId xmlns:a16="http://schemas.microsoft.com/office/drawing/2014/main" id="{4687DD4E-CEAC-42B6-BC29-EF4730250D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799" name="PoljeZBesedilom 2">
          <a:extLst>
            <a:ext uri="{FF2B5EF4-FFF2-40B4-BE49-F238E27FC236}">
              <a16:creationId xmlns:a16="http://schemas.microsoft.com/office/drawing/2014/main" id="{ADD3ECDF-67F6-468A-9C32-602FA7F5DA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00" name="PoljeZBesedilom 1799">
          <a:extLst>
            <a:ext uri="{FF2B5EF4-FFF2-40B4-BE49-F238E27FC236}">
              <a16:creationId xmlns:a16="http://schemas.microsoft.com/office/drawing/2014/main" id="{2957A976-43AD-4B61-B9A6-59653E537A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01" name="PoljeZBesedilom 2">
          <a:extLst>
            <a:ext uri="{FF2B5EF4-FFF2-40B4-BE49-F238E27FC236}">
              <a16:creationId xmlns:a16="http://schemas.microsoft.com/office/drawing/2014/main" id="{B620C1E5-C599-41D7-B032-458478705D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02" name="PoljeZBesedilom 2">
          <a:extLst>
            <a:ext uri="{FF2B5EF4-FFF2-40B4-BE49-F238E27FC236}">
              <a16:creationId xmlns:a16="http://schemas.microsoft.com/office/drawing/2014/main" id="{7C40BA3B-1899-4C51-9E06-3BBF81894E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03" name="PoljeZBesedilom 2">
          <a:extLst>
            <a:ext uri="{FF2B5EF4-FFF2-40B4-BE49-F238E27FC236}">
              <a16:creationId xmlns:a16="http://schemas.microsoft.com/office/drawing/2014/main" id="{6FECFA14-E4B1-422F-AC68-C24CEB07C5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04" name="PoljeZBesedilom 2">
          <a:extLst>
            <a:ext uri="{FF2B5EF4-FFF2-40B4-BE49-F238E27FC236}">
              <a16:creationId xmlns:a16="http://schemas.microsoft.com/office/drawing/2014/main" id="{C89F45CA-4D01-4742-9B7A-9B10C74196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05" name="PoljeZBesedilom 2">
          <a:extLst>
            <a:ext uri="{FF2B5EF4-FFF2-40B4-BE49-F238E27FC236}">
              <a16:creationId xmlns:a16="http://schemas.microsoft.com/office/drawing/2014/main" id="{B62B5ECB-54E3-4AD7-8FC4-8C99D611BD7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06" name="PoljeZBesedilom 1805">
          <a:extLst>
            <a:ext uri="{FF2B5EF4-FFF2-40B4-BE49-F238E27FC236}">
              <a16:creationId xmlns:a16="http://schemas.microsoft.com/office/drawing/2014/main" id="{10BBF754-3E0D-4814-BE4C-05EBE65FCCF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07" name="PoljeZBesedilom 2">
          <a:extLst>
            <a:ext uri="{FF2B5EF4-FFF2-40B4-BE49-F238E27FC236}">
              <a16:creationId xmlns:a16="http://schemas.microsoft.com/office/drawing/2014/main" id="{119DA3FB-064F-41BD-82F9-3EF7F9EAF26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08" name="PoljeZBesedilom 2">
          <a:extLst>
            <a:ext uri="{FF2B5EF4-FFF2-40B4-BE49-F238E27FC236}">
              <a16:creationId xmlns:a16="http://schemas.microsoft.com/office/drawing/2014/main" id="{8F9EEB30-96DB-4AE3-B398-B9303E61149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09" name="PoljeZBesedilom 2">
          <a:extLst>
            <a:ext uri="{FF2B5EF4-FFF2-40B4-BE49-F238E27FC236}">
              <a16:creationId xmlns:a16="http://schemas.microsoft.com/office/drawing/2014/main" id="{D6A4BF44-1598-4F71-A812-9074731F55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810" name="PoljeZBesedilom 2">
          <a:extLst>
            <a:ext uri="{FF2B5EF4-FFF2-40B4-BE49-F238E27FC236}">
              <a16:creationId xmlns:a16="http://schemas.microsoft.com/office/drawing/2014/main" id="{3D3E46A5-2085-49A4-8043-E33DBDC51E6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1" name="PoljeZBesedilom 2">
          <a:extLst>
            <a:ext uri="{FF2B5EF4-FFF2-40B4-BE49-F238E27FC236}">
              <a16:creationId xmlns:a16="http://schemas.microsoft.com/office/drawing/2014/main" id="{D8C87311-1C1E-4AF5-B53D-FB3003719C9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2" name="PoljeZBesedilom 1811">
          <a:extLst>
            <a:ext uri="{FF2B5EF4-FFF2-40B4-BE49-F238E27FC236}">
              <a16:creationId xmlns:a16="http://schemas.microsoft.com/office/drawing/2014/main" id="{CB68A344-EEB2-4475-B4E7-1F95A5B206A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3" name="PoljeZBesedilom 2">
          <a:extLst>
            <a:ext uri="{FF2B5EF4-FFF2-40B4-BE49-F238E27FC236}">
              <a16:creationId xmlns:a16="http://schemas.microsoft.com/office/drawing/2014/main" id="{551920C4-A3B9-4FAD-94FC-810FF46A20F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4" name="PoljeZBesedilom 2">
          <a:extLst>
            <a:ext uri="{FF2B5EF4-FFF2-40B4-BE49-F238E27FC236}">
              <a16:creationId xmlns:a16="http://schemas.microsoft.com/office/drawing/2014/main" id="{FCA01031-862D-4A85-9B53-5595B18A60B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5" name="PoljeZBesedilom 2">
          <a:extLst>
            <a:ext uri="{FF2B5EF4-FFF2-40B4-BE49-F238E27FC236}">
              <a16:creationId xmlns:a16="http://schemas.microsoft.com/office/drawing/2014/main" id="{A6A39810-DA6A-4577-8189-73BD40B9DF6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1816" name="PoljeZBesedilom 2">
          <a:extLst>
            <a:ext uri="{FF2B5EF4-FFF2-40B4-BE49-F238E27FC236}">
              <a16:creationId xmlns:a16="http://schemas.microsoft.com/office/drawing/2014/main" id="{BA083523-ECDB-4CAE-9D5A-1DD9C18E45F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17" name="PoljeZBesedilom 1816">
          <a:extLst>
            <a:ext uri="{FF2B5EF4-FFF2-40B4-BE49-F238E27FC236}">
              <a16:creationId xmlns:a16="http://schemas.microsoft.com/office/drawing/2014/main" id="{95E5E0D7-1FDA-4821-8490-CEBD2E257B6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18" name="PoljeZBesedilom 2">
          <a:extLst>
            <a:ext uri="{FF2B5EF4-FFF2-40B4-BE49-F238E27FC236}">
              <a16:creationId xmlns:a16="http://schemas.microsoft.com/office/drawing/2014/main" id="{A5DB5653-FE34-4EE1-A80D-4F2C19D6D15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19" name="PoljeZBesedilom 2">
          <a:extLst>
            <a:ext uri="{FF2B5EF4-FFF2-40B4-BE49-F238E27FC236}">
              <a16:creationId xmlns:a16="http://schemas.microsoft.com/office/drawing/2014/main" id="{CEF44FC8-432A-41C9-81B0-5C8B5EC0B56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20" name="PoljeZBesedilom 2">
          <a:extLst>
            <a:ext uri="{FF2B5EF4-FFF2-40B4-BE49-F238E27FC236}">
              <a16:creationId xmlns:a16="http://schemas.microsoft.com/office/drawing/2014/main" id="{E858D8BA-437E-4C92-97FB-FFC53565F17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1821" name="PoljeZBesedilom 2">
          <a:extLst>
            <a:ext uri="{FF2B5EF4-FFF2-40B4-BE49-F238E27FC236}">
              <a16:creationId xmlns:a16="http://schemas.microsoft.com/office/drawing/2014/main" id="{9677AF11-4AE9-413E-9A1F-590ADBD012B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2" name="PoljeZBesedilom 2">
          <a:extLst>
            <a:ext uri="{FF2B5EF4-FFF2-40B4-BE49-F238E27FC236}">
              <a16:creationId xmlns:a16="http://schemas.microsoft.com/office/drawing/2014/main" id="{304C38BA-92F5-4D16-9A11-B13B236C5C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3" name="PoljeZBesedilom 1822">
          <a:extLst>
            <a:ext uri="{FF2B5EF4-FFF2-40B4-BE49-F238E27FC236}">
              <a16:creationId xmlns:a16="http://schemas.microsoft.com/office/drawing/2014/main" id="{871A9FDD-7890-49BD-BF2A-584B78F9B4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4" name="PoljeZBesedilom 2">
          <a:extLst>
            <a:ext uri="{FF2B5EF4-FFF2-40B4-BE49-F238E27FC236}">
              <a16:creationId xmlns:a16="http://schemas.microsoft.com/office/drawing/2014/main" id="{8FE7BA55-119E-4B6E-A8D8-3E16C9306D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5" name="PoljeZBesedilom 2">
          <a:extLst>
            <a:ext uri="{FF2B5EF4-FFF2-40B4-BE49-F238E27FC236}">
              <a16:creationId xmlns:a16="http://schemas.microsoft.com/office/drawing/2014/main" id="{C3D33C56-EC0B-46EB-BA1C-4773B47C63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6" name="PoljeZBesedilom 2">
          <a:extLst>
            <a:ext uri="{FF2B5EF4-FFF2-40B4-BE49-F238E27FC236}">
              <a16:creationId xmlns:a16="http://schemas.microsoft.com/office/drawing/2014/main" id="{A22839E5-BBE4-4350-A06F-D7A65E4DB2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7" name="PoljeZBesedilom 2">
          <a:extLst>
            <a:ext uri="{FF2B5EF4-FFF2-40B4-BE49-F238E27FC236}">
              <a16:creationId xmlns:a16="http://schemas.microsoft.com/office/drawing/2014/main" id="{16DC1330-3727-4D67-9B3F-48AF2A3235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8" name="PoljeZBesedilom 2">
          <a:extLst>
            <a:ext uri="{FF2B5EF4-FFF2-40B4-BE49-F238E27FC236}">
              <a16:creationId xmlns:a16="http://schemas.microsoft.com/office/drawing/2014/main" id="{87D01469-6A6E-44DE-ACD4-033183C031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29" name="PoljeZBesedilom 1828">
          <a:extLst>
            <a:ext uri="{FF2B5EF4-FFF2-40B4-BE49-F238E27FC236}">
              <a16:creationId xmlns:a16="http://schemas.microsoft.com/office/drawing/2014/main" id="{721481B3-472B-46C6-8CB2-B7B1E9241B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30" name="PoljeZBesedilom 2">
          <a:extLst>
            <a:ext uri="{FF2B5EF4-FFF2-40B4-BE49-F238E27FC236}">
              <a16:creationId xmlns:a16="http://schemas.microsoft.com/office/drawing/2014/main" id="{CBEF3E9B-B103-4B3C-92F4-6E57BFC76C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31" name="PoljeZBesedilom 2">
          <a:extLst>
            <a:ext uri="{FF2B5EF4-FFF2-40B4-BE49-F238E27FC236}">
              <a16:creationId xmlns:a16="http://schemas.microsoft.com/office/drawing/2014/main" id="{F9589592-5DAC-4DAE-81BC-31107F2A97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32" name="PoljeZBesedilom 2">
          <a:extLst>
            <a:ext uri="{FF2B5EF4-FFF2-40B4-BE49-F238E27FC236}">
              <a16:creationId xmlns:a16="http://schemas.microsoft.com/office/drawing/2014/main" id="{2FCBCC10-9123-4AC4-BBFA-2E487BFF55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33" name="PoljeZBesedilom 2">
          <a:extLst>
            <a:ext uri="{FF2B5EF4-FFF2-40B4-BE49-F238E27FC236}">
              <a16:creationId xmlns:a16="http://schemas.microsoft.com/office/drawing/2014/main" id="{81D4DDCE-B258-4D05-A272-5FECC18223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4" name="PoljeZBesedilom 2">
          <a:extLst>
            <a:ext uri="{FF2B5EF4-FFF2-40B4-BE49-F238E27FC236}">
              <a16:creationId xmlns:a16="http://schemas.microsoft.com/office/drawing/2014/main" id="{91F865F4-278D-46A2-A6CA-6753F3449C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5" name="PoljeZBesedilom 1834">
          <a:extLst>
            <a:ext uri="{FF2B5EF4-FFF2-40B4-BE49-F238E27FC236}">
              <a16:creationId xmlns:a16="http://schemas.microsoft.com/office/drawing/2014/main" id="{F87C844A-9B8A-45F5-8A4F-D15527066D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6" name="PoljeZBesedilom 2">
          <a:extLst>
            <a:ext uri="{FF2B5EF4-FFF2-40B4-BE49-F238E27FC236}">
              <a16:creationId xmlns:a16="http://schemas.microsoft.com/office/drawing/2014/main" id="{7103AB4C-DED1-4C18-A3B9-3CB745F1E98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7" name="PoljeZBesedilom 2">
          <a:extLst>
            <a:ext uri="{FF2B5EF4-FFF2-40B4-BE49-F238E27FC236}">
              <a16:creationId xmlns:a16="http://schemas.microsoft.com/office/drawing/2014/main" id="{F29D254F-3DD6-43ED-BA9E-8D34DD5376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8" name="PoljeZBesedilom 2">
          <a:extLst>
            <a:ext uri="{FF2B5EF4-FFF2-40B4-BE49-F238E27FC236}">
              <a16:creationId xmlns:a16="http://schemas.microsoft.com/office/drawing/2014/main" id="{2AA2DF52-B9C0-4E57-B0F2-203FE2F8B59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39" name="PoljeZBesedilom 2">
          <a:extLst>
            <a:ext uri="{FF2B5EF4-FFF2-40B4-BE49-F238E27FC236}">
              <a16:creationId xmlns:a16="http://schemas.microsoft.com/office/drawing/2014/main" id="{58CF996D-525A-4E43-8F8F-D4DBEB021A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0" name="PoljeZBesedilom 2">
          <a:extLst>
            <a:ext uri="{FF2B5EF4-FFF2-40B4-BE49-F238E27FC236}">
              <a16:creationId xmlns:a16="http://schemas.microsoft.com/office/drawing/2014/main" id="{07F80196-DFD9-4F04-9A0D-C51772FCB1A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1" name="PoljeZBesedilom 1840">
          <a:extLst>
            <a:ext uri="{FF2B5EF4-FFF2-40B4-BE49-F238E27FC236}">
              <a16:creationId xmlns:a16="http://schemas.microsoft.com/office/drawing/2014/main" id="{123140EB-8CAE-4C58-B24E-70CC890341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2" name="PoljeZBesedilom 2">
          <a:extLst>
            <a:ext uri="{FF2B5EF4-FFF2-40B4-BE49-F238E27FC236}">
              <a16:creationId xmlns:a16="http://schemas.microsoft.com/office/drawing/2014/main" id="{35AB648A-14B5-438D-BC3B-0722BCC1391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3" name="PoljeZBesedilom 2">
          <a:extLst>
            <a:ext uri="{FF2B5EF4-FFF2-40B4-BE49-F238E27FC236}">
              <a16:creationId xmlns:a16="http://schemas.microsoft.com/office/drawing/2014/main" id="{40030569-70DC-47C6-A8C0-2F5496E88B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4" name="PoljeZBesedilom 2">
          <a:extLst>
            <a:ext uri="{FF2B5EF4-FFF2-40B4-BE49-F238E27FC236}">
              <a16:creationId xmlns:a16="http://schemas.microsoft.com/office/drawing/2014/main" id="{6E17A0BB-A4D2-4AE6-975D-106BBE0EB4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45" name="PoljeZBesedilom 2">
          <a:extLst>
            <a:ext uri="{FF2B5EF4-FFF2-40B4-BE49-F238E27FC236}">
              <a16:creationId xmlns:a16="http://schemas.microsoft.com/office/drawing/2014/main" id="{0BEF487A-98B4-423A-B8B8-41ECED3B15F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46" name="PoljeZBesedilom 1845">
          <a:extLst>
            <a:ext uri="{FF2B5EF4-FFF2-40B4-BE49-F238E27FC236}">
              <a16:creationId xmlns:a16="http://schemas.microsoft.com/office/drawing/2014/main" id="{56C83BF7-1826-4E7E-A50B-2645099323C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47" name="PoljeZBesedilom 2">
          <a:extLst>
            <a:ext uri="{FF2B5EF4-FFF2-40B4-BE49-F238E27FC236}">
              <a16:creationId xmlns:a16="http://schemas.microsoft.com/office/drawing/2014/main" id="{601FF57C-FDDD-4E91-A0D5-9FEFE7FDC7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48" name="PoljeZBesedilom 2">
          <a:extLst>
            <a:ext uri="{FF2B5EF4-FFF2-40B4-BE49-F238E27FC236}">
              <a16:creationId xmlns:a16="http://schemas.microsoft.com/office/drawing/2014/main" id="{F153879D-560C-4CDC-A721-DD718417ECC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49" name="PoljeZBesedilom 2">
          <a:extLst>
            <a:ext uri="{FF2B5EF4-FFF2-40B4-BE49-F238E27FC236}">
              <a16:creationId xmlns:a16="http://schemas.microsoft.com/office/drawing/2014/main" id="{2D68FDAE-812A-4A04-A916-BFE8D60B98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50" name="PoljeZBesedilom 2">
          <a:extLst>
            <a:ext uri="{FF2B5EF4-FFF2-40B4-BE49-F238E27FC236}">
              <a16:creationId xmlns:a16="http://schemas.microsoft.com/office/drawing/2014/main" id="{8DD9E575-2558-4BC3-A0AA-B7E08E1E1CB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1" name="PoljeZBesedilom 2">
          <a:extLst>
            <a:ext uri="{FF2B5EF4-FFF2-40B4-BE49-F238E27FC236}">
              <a16:creationId xmlns:a16="http://schemas.microsoft.com/office/drawing/2014/main" id="{0A006CB7-A547-4B0F-B069-DF02F22993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2" name="PoljeZBesedilom 1851">
          <a:extLst>
            <a:ext uri="{FF2B5EF4-FFF2-40B4-BE49-F238E27FC236}">
              <a16:creationId xmlns:a16="http://schemas.microsoft.com/office/drawing/2014/main" id="{9D6501BF-565A-470F-A570-ED1E76236C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3" name="PoljeZBesedilom 2">
          <a:extLst>
            <a:ext uri="{FF2B5EF4-FFF2-40B4-BE49-F238E27FC236}">
              <a16:creationId xmlns:a16="http://schemas.microsoft.com/office/drawing/2014/main" id="{0BBED583-38DE-459C-89BA-F3B906F1AA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4" name="PoljeZBesedilom 2">
          <a:extLst>
            <a:ext uri="{FF2B5EF4-FFF2-40B4-BE49-F238E27FC236}">
              <a16:creationId xmlns:a16="http://schemas.microsoft.com/office/drawing/2014/main" id="{E59F8243-B5C7-4DA2-B38D-A9121E08C9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5" name="PoljeZBesedilom 2">
          <a:extLst>
            <a:ext uri="{FF2B5EF4-FFF2-40B4-BE49-F238E27FC236}">
              <a16:creationId xmlns:a16="http://schemas.microsoft.com/office/drawing/2014/main" id="{EB5BF8B2-BE43-4351-81C4-B1C5266D2D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6" name="PoljeZBesedilom 2">
          <a:extLst>
            <a:ext uri="{FF2B5EF4-FFF2-40B4-BE49-F238E27FC236}">
              <a16:creationId xmlns:a16="http://schemas.microsoft.com/office/drawing/2014/main" id="{51E73EEA-744A-424B-B352-F7DA38D38A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7" name="PoljeZBesedilom 2">
          <a:extLst>
            <a:ext uri="{FF2B5EF4-FFF2-40B4-BE49-F238E27FC236}">
              <a16:creationId xmlns:a16="http://schemas.microsoft.com/office/drawing/2014/main" id="{668E3E01-7D71-4823-93DB-11A1282D52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8" name="PoljeZBesedilom 1857">
          <a:extLst>
            <a:ext uri="{FF2B5EF4-FFF2-40B4-BE49-F238E27FC236}">
              <a16:creationId xmlns:a16="http://schemas.microsoft.com/office/drawing/2014/main" id="{04642B39-1BBB-43D5-A928-AC103B3E5C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59" name="PoljeZBesedilom 2">
          <a:extLst>
            <a:ext uri="{FF2B5EF4-FFF2-40B4-BE49-F238E27FC236}">
              <a16:creationId xmlns:a16="http://schemas.microsoft.com/office/drawing/2014/main" id="{33C1B4B8-B6AA-4CFF-8B7C-278543E361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60" name="PoljeZBesedilom 2">
          <a:extLst>
            <a:ext uri="{FF2B5EF4-FFF2-40B4-BE49-F238E27FC236}">
              <a16:creationId xmlns:a16="http://schemas.microsoft.com/office/drawing/2014/main" id="{94FECD0C-BC4C-46A7-B5D1-70DE03C22F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61" name="PoljeZBesedilom 2">
          <a:extLst>
            <a:ext uri="{FF2B5EF4-FFF2-40B4-BE49-F238E27FC236}">
              <a16:creationId xmlns:a16="http://schemas.microsoft.com/office/drawing/2014/main" id="{42F706A4-DF7A-4278-98C6-506FD07E61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862" name="PoljeZBesedilom 2">
          <a:extLst>
            <a:ext uri="{FF2B5EF4-FFF2-40B4-BE49-F238E27FC236}">
              <a16:creationId xmlns:a16="http://schemas.microsoft.com/office/drawing/2014/main" id="{E9F02352-80D9-4C79-9022-E34A2CDA92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3" name="PoljeZBesedilom 2">
          <a:extLst>
            <a:ext uri="{FF2B5EF4-FFF2-40B4-BE49-F238E27FC236}">
              <a16:creationId xmlns:a16="http://schemas.microsoft.com/office/drawing/2014/main" id="{7989055B-6B94-428A-B372-F649FCE638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4" name="PoljeZBesedilom 1863">
          <a:extLst>
            <a:ext uri="{FF2B5EF4-FFF2-40B4-BE49-F238E27FC236}">
              <a16:creationId xmlns:a16="http://schemas.microsoft.com/office/drawing/2014/main" id="{BA31E280-57F9-4A8C-9C0A-A7DD5084A1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5" name="PoljeZBesedilom 2">
          <a:extLst>
            <a:ext uri="{FF2B5EF4-FFF2-40B4-BE49-F238E27FC236}">
              <a16:creationId xmlns:a16="http://schemas.microsoft.com/office/drawing/2014/main" id="{6105913A-458E-4F6C-AE85-3C2E9B77E3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6" name="PoljeZBesedilom 2">
          <a:extLst>
            <a:ext uri="{FF2B5EF4-FFF2-40B4-BE49-F238E27FC236}">
              <a16:creationId xmlns:a16="http://schemas.microsoft.com/office/drawing/2014/main" id="{D4F49373-05CE-45A9-9AC9-B132905023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7" name="PoljeZBesedilom 2">
          <a:extLst>
            <a:ext uri="{FF2B5EF4-FFF2-40B4-BE49-F238E27FC236}">
              <a16:creationId xmlns:a16="http://schemas.microsoft.com/office/drawing/2014/main" id="{F02A87D8-1AE9-4109-A919-DA0143C73B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8" name="PoljeZBesedilom 2">
          <a:extLst>
            <a:ext uri="{FF2B5EF4-FFF2-40B4-BE49-F238E27FC236}">
              <a16:creationId xmlns:a16="http://schemas.microsoft.com/office/drawing/2014/main" id="{63D100E5-A121-4756-8258-2A854BB403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69" name="PoljeZBesedilom 2">
          <a:extLst>
            <a:ext uri="{FF2B5EF4-FFF2-40B4-BE49-F238E27FC236}">
              <a16:creationId xmlns:a16="http://schemas.microsoft.com/office/drawing/2014/main" id="{658A8906-74C5-4018-A4DA-2048869E78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70" name="PoljeZBesedilom 1869">
          <a:extLst>
            <a:ext uri="{FF2B5EF4-FFF2-40B4-BE49-F238E27FC236}">
              <a16:creationId xmlns:a16="http://schemas.microsoft.com/office/drawing/2014/main" id="{0A802363-4591-425C-AD0F-8FB2F35493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71" name="PoljeZBesedilom 2">
          <a:extLst>
            <a:ext uri="{FF2B5EF4-FFF2-40B4-BE49-F238E27FC236}">
              <a16:creationId xmlns:a16="http://schemas.microsoft.com/office/drawing/2014/main" id="{209F4812-1A4A-4ED0-A75B-4162AA3E31D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72" name="PoljeZBesedilom 2">
          <a:extLst>
            <a:ext uri="{FF2B5EF4-FFF2-40B4-BE49-F238E27FC236}">
              <a16:creationId xmlns:a16="http://schemas.microsoft.com/office/drawing/2014/main" id="{EF1C13E7-9176-4390-8D55-820C4A5545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73" name="PoljeZBesedilom 2">
          <a:extLst>
            <a:ext uri="{FF2B5EF4-FFF2-40B4-BE49-F238E27FC236}">
              <a16:creationId xmlns:a16="http://schemas.microsoft.com/office/drawing/2014/main" id="{6DB9678B-548E-4E4F-AD8D-16607E039E1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874" name="PoljeZBesedilom 2">
          <a:extLst>
            <a:ext uri="{FF2B5EF4-FFF2-40B4-BE49-F238E27FC236}">
              <a16:creationId xmlns:a16="http://schemas.microsoft.com/office/drawing/2014/main" id="{5AC0CCB6-E54D-491A-9B0A-4AC3C56B95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75" name="PoljeZBesedilom 1874">
          <a:extLst>
            <a:ext uri="{FF2B5EF4-FFF2-40B4-BE49-F238E27FC236}">
              <a16:creationId xmlns:a16="http://schemas.microsoft.com/office/drawing/2014/main" id="{78F32B75-0A54-4153-A632-12C33089E25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76" name="PoljeZBesedilom 2">
          <a:extLst>
            <a:ext uri="{FF2B5EF4-FFF2-40B4-BE49-F238E27FC236}">
              <a16:creationId xmlns:a16="http://schemas.microsoft.com/office/drawing/2014/main" id="{6FF1116A-8232-4EE1-A76C-A88E64570C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77" name="PoljeZBesedilom 2">
          <a:extLst>
            <a:ext uri="{FF2B5EF4-FFF2-40B4-BE49-F238E27FC236}">
              <a16:creationId xmlns:a16="http://schemas.microsoft.com/office/drawing/2014/main" id="{2E5FE5B4-8C9E-4150-A731-43BEA4F4618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78" name="PoljeZBesedilom 2">
          <a:extLst>
            <a:ext uri="{FF2B5EF4-FFF2-40B4-BE49-F238E27FC236}">
              <a16:creationId xmlns:a16="http://schemas.microsoft.com/office/drawing/2014/main" id="{A0541436-F24A-401D-95EF-BC6F5770928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879" name="PoljeZBesedilom 2">
          <a:extLst>
            <a:ext uri="{FF2B5EF4-FFF2-40B4-BE49-F238E27FC236}">
              <a16:creationId xmlns:a16="http://schemas.microsoft.com/office/drawing/2014/main" id="{7C4E1881-4799-409A-84BD-FF40772CC66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0" name="PoljeZBesedilom 2">
          <a:extLst>
            <a:ext uri="{FF2B5EF4-FFF2-40B4-BE49-F238E27FC236}">
              <a16:creationId xmlns:a16="http://schemas.microsoft.com/office/drawing/2014/main" id="{00B86090-2A6C-41B6-B436-5B2E75BD8F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1" name="PoljeZBesedilom 1880">
          <a:extLst>
            <a:ext uri="{FF2B5EF4-FFF2-40B4-BE49-F238E27FC236}">
              <a16:creationId xmlns:a16="http://schemas.microsoft.com/office/drawing/2014/main" id="{7ED55EE9-CF6D-4628-975B-0D9C7ED0E0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2" name="PoljeZBesedilom 2">
          <a:extLst>
            <a:ext uri="{FF2B5EF4-FFF2-40B4-BE49-F238E27FC236}">
              <a16:creationId xmlns:a16="http://schemas.microsoft.com/office/drawing/2014/main" id="{76C0C328-2EC4-47E7-AE8D-430090F54F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3" name="PoljeZBesedilom 2">
          <a:extLst>
            <a:ext uri="{FF2B5EF4-FFF2-40B4-BE49-F238E27FC236}">
              <a16:creationId xmlns:a16="http://schemas.microsoft.com/office/drawing/2014/main" id="{EF341015-55AE-4162-A7CB-24F90B8690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4" name="PoljeZBesedilom 2">
          <a:extLst>
            <a:ext uri="{FF2B5EF4-FFF2-40B4-BE49-F238E27FC236}">
              <a16:creationId xmlns:a16="http://schemas.microsoft.com/office/drawing/2014/main" id="{8DD089EE-1A62-4076-98A2-0FC823AACC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5" name="PoljeZBesedilom 2">
          <a:extLst>
            <a:ext uri="{FF2B5EF4-FFF2-40B4-BE49-F238E27FC236}">
              <a16:creationId xmlns:a16="http://schemas.microsoft.com/office/drawing/2014/main" id="{3693FFAD-5ECC-4260-BADA-BC47231E75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6" name="PoljeZBesedilom 2">
          <a:extLst>
            <a:ext uri="{FF2B5EF4-FFF2-40B4-BE49-F238E27FC236}">
              <a16:creationId xmlns:a16="http://schemas.microsoft.com/office/drawing/2014/main" id="{F17CCD1B-5E4D-4347-9B6E-4642E79664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7" name="PoljeZBesedilom 1886">
          <a:extLst>
            <a:ext uri="{FF2B5EF4-FFF2-40B4-BE49-F238E27FC236}">
              <a16:creationId xmlns:a16="http://schemas.microsoft.com/office/drawing/2014/main" id="{488F75D6-BB11-4571-8464-74B1BE0729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8" name="PoljeZBesedilom 2">
          <a:extLst>
            <a:ext uri="{FF2B5EF4-FFF2-40B4-BE49-F238E27FC236}">
              <a16:creationId xmlns:a16="http://schemas.microsoft.com/office/drawing/2014/main" id="{A18DE47F-1077-4FC8-8656-9AF115C9C2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89" name="PoljeZBesedilom 2">
          <a:extLst>
            <a:ext uri="{FF2B5EF4-FFF2-40B4-BE49-F238E27FC236}">
              <a16:creationId xmlns:a16="http://schemas.microsoft.com/office/drawing/2014/main" id="{B769B5B6-2BB4-4934-AD9F-4336CF99FB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0" name="PoljeZBesedilom 2">
          <a:extLst>
            <a:ext uri="{FF2B5EF4-FFF2-40B4-BE49-F238E27FC236}">
              <a16:creationId xmlns:a16="http://schemas.microsoft.com/office/drawing/2014/main" id="{8A2D5308-CB30-42C4-A156-991F201FB1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1" name="PoljeZBesedilom 2">
          <a:extLst>
            <a:ext uri="{FF2B5EF4-FFF2-40B4-BE49-F238E27FC236}">
              <a16:creationId xmlns:a16="http://schemas.microsoft.com/office/drawing/2014/main" id="{33344F3E-E439-43D5-835B-2117EC5626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2" name="PoljeZBesedilom 2">
          <a:extLst>
            <a:ext uri="{FF2B5EF4-FFF2-40B4-BE49-F238E27FC236}">
              <a16:creationId xmlns:a16="http://schemas.microsoft.com/office/drawing/2014/main" id="{D675DDAD-6A5D-48F9-8766-49F55D9A60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3" name="PoljeZBesedilom 1892">
          <a:extLst>
            <a:ext uri="{FF2B5EF4-FFF2-40B4-BE49-F238E27FC236}">
              <a16:creationId xmlns:a16="http://schemas.microsoft.com/office/drawing/2014/main" id="{C31A5A01-0B2A-43C6-8AFB-E88B48045F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4" name="PoljeZBesedilom 2">
          <a:extLst>
            <a:ext uri="{FF2B5EF4-FFF2-40B4-BE49-F238E27FC236}">
              <a16:creationId xmlns:a16="http://schemas.microsoft.com/office/drawing/2014/main" id="{A435290F-BF24-4F12-8387-CDE9D37FA7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5" name="PoljeZBesedilom 2">
          <a:extLst>
            <a:ext uri="{FF2B5EF4-FFF2-40B4-BE49-F238E27FC236}">
              <a16:creationId xmlns:a16="http://schemas.microsoft.com/office/drawing/2014/main" id="{74520099-706F-4396-8EFF-5F87D1DE57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6" name="PoljeZBesedilom 2">
          <a:extLst>
            <a:ext uri="{FF2B5EF4-FFF2-40B4-BE49-F238E27FC236}">
              <a16:creationId xmlns:a16="http://schemas.microsoft.com/office/drawing/2014/main" id="{03133001-AE2D-46A1-AB51-A0CD04FCA3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7" name="PoljeZBesedilom 2">
          <a:extLst>
            <a:ext uri="{FF2B5EF4-FFF2-40B4-BE49-F238E27FC236}">
              <a16:creationId xmlns:a16="http://schemas.microsoft.com/office/drawing/2014/main" id="{08C93572-0588-4377-A5D1-9C877CE963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8" name="PoljeZBesedilom 2">
          <a:extLst>
            <a:ext uri="{FF2B5EF4-FFF2-40B4-BE49-F238E27FC236}">
              <a16:creationId xmlns:a16="http://schemas.microsoft.com/office/drawing/2014/main" id="{8BD77646-1D1B-491F-A875-D90319FBCC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899" name="PoljeZBesedilom 1898">
          <a:extLst>
            <a:ext uri="{FF2B5EF4-FFF2-40B4-BE49-F238E27FC236}">
              <a16:creationId xmlns:a16="http://schemas.microsoft.com/office/drawing/2014/main" id="{AE51029E-F006-41DC-9137-BB479BF4EF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0" name="PoljeZBesedilom 2">
          <a:extLst>
            <a:ext uri="{FF2B5EF4-FFF2-40B4-BE49-F238E27FC236}">
              <a16:creationId xmlns:a16="http://schemas.microsoft.com/office/drawing/2014/main" id="{FF9996C0-D292-4CA6-B754-759889E9FA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1" name="PoljeZBesedilom 2">
          <a:extLst>
            <a:ext uri="{FF2B5EF4-FFF2-40B4-BE49-F238E27FC236}">
              <a16:creationId xmlns:a16="http://schemas.microsoft.com/office/drawing/2014/main" id="{38F9B1C1-CE3B-46C7-94EB-CAC5341026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2" name="PoljeZBesedilom 2">
          <a:extLst>
            <a:ext uri="{FF2B5EF4-FFF2-40B4-BE49-F238E27FC236}">
              <a16:creationId xmlns:a16="http://schemas.microsoft.com/office/drawing/2014/main" id="{40ED91A0-352B-465D-BB39-F53C989626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3" name="PoljeZBesedilom 2">
          <a:extLst>
            <a:ext uri="{FF2B5EF4-FFF2-40B4-BE49-F238E27FC236}">
              <a16:creationId xmlns:a16="http://schemas.microsoft.com/office/drawing/2014/main" id="{E320D10C-2539-43A7-96FA-ACB2213CDC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4" name="PoljeZBesedilom 2">
          <a:extLst>
            <a:ext uri="{FF2B5EF4-FFF2-40B4-BE49-F238E27FC236}">
              <a16:creationId xmlns:a16="http://schemas.microsoft.com/office/drawing/2014/main" id="{20FCD979-5ACB-4E0C-8159-DBFB922B37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5" name="PoljeZBesedilom 1904">
          <a:extLst>
            <a:ext uri="{FF2B5EF4-FFF2-40B4-BE49-F238E27FC236}">
              <a16:creationId xmlns:a16="http://schemas.microsoft.com/office/drawing/2014/main" id="{9270207F-1558-4FF1-9735-56607A5357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6" name="PoljeZBesedilom 2">
          <a:extLst>
            <a:ext uri="{FF2B5EF4-FFF2-40B4-BE49-F238E27FC236}">
              <a16:creationId xmlns:a16="http://schemas.microsoft.com/office/drawing/2014/main" id="{4DCC9721-EABD-48A2-B6BC-563C861304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7" name="PoljeZBesedilom 2">
          <a:extLst>
            <a:ext uri="{FF2B5EF4-FFF2-40B4-BE49-F238E27FC236}">
              <a16:creationId xmlns:a16="http://schemas.microsoft.com/office/drawing/2014/main" id="{F8D81F61-B56B-4048-99F9-8CEAC71ABE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8" name="PoljeZBesedilom 2">
          <a:extLst>
            <a:ext uri="{FF2B5EF4-FFF2-40B4-BE49-F238E27FC236}">
              <a16:creationId xmlns:a16="http://schemas.microsoft.com/office/drawing/2014/main" id="{63B5FA88-7C66-427D-A597-37138C1100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09" name="PoljeZBesedilom 2">
          <a:extLst>
            <a:ext uri="{FF2B5EF4-FFF2-40B4-BE49-F238E27FC236}">
              <a16:creationId xmlns:a16="http://schemas.microsoft.com/office/drawing/2014/main" id="{CAD32266-73A3-4246-907B-C8B7B346D7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0" name="PoljeZBesedilom 2">
          <a:extLst>
            <a:ext uri="{FF2B5EF4-FFF2-40B4-BE49-F238E27FC236}">
              <a16:creationId xmlns:a16="http://schemas.microsoft.com/office/drawing/2014/main" id="{85033B1C-7B81-4753-B575-3D1AD7C4D7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1" name="PoljeZBesedilom 1910">
          <a:extLst>
            <a:ext uri="{FF2B5EF4-FFF2-40B4-BE49-F238E27FC236}">
              <a16:creationId xmlns:a16="http://schemas.microsoft.com/office/drawing/2014/main" id="{A2DAEA13-DB12-457A-8D28-8388859D0D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2" name="PoljeZBesedilom 2">
          <a:extLst>
            <a:ext uri="{FF2B5EF4-FFF2-40B4-BE49-F238E27FC236}">
              <a16:creationId xmlns:a16="http://schemas.microsoft.com/office/drawing/2014/main" id="{14D54A9C-D567-4373-8866-43B0C83A7D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3" name="PoljeZBesedilom 2">
          <a:extLst>
            <a:ext uri="{FF2B5EF4-FFF2-40B4-BE49-F238E27FC236}">
              <a16:creationId xmlns:a16="http://schemas.microsoft.com/office/drawing/2014/main" id="{4805A4E9-CAE1-4351-A1C4-E0F34DB687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4" name="PoljeZBesedilom 2">
          <a:extLst>
            <a:ext uri="{FF2B5EF4-FFF2-40B4-BE49-F238E27FC236}">
              <a16:creationId xmlns:a16="http://schemas.microsoft.com/office/drawing/2014/main" id="{1BCC7FED-7AF8-45E4-A908-1640001C26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15" name="PoljeZBesedilom 2">
          <a:extLst>
            <a:ext uri="{FF2B5EF4-FFF2-40B4-BE49-F238E27FC236}">
              <a16:creationId xmlns:a16="http://schemas.microsoft.com/office/drawing/2014/main" id="{38657F3A-7D75-4C46-863C-3A69EE3652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16" name="PoljeZBesedilom 2">
          <a:extLst>
            <a:ext uri="{FF2B5EF4-FFF2-40B4-BE49-F238E27FC236}">
              <a16:creationId xmlns:a16="http://schemas.microsoft.com/office/drawing/2014/main" id="{A2F443A3-1CA6-4BC8-8A9B-9E05FD76A4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17" name="PoljeZBesedilom 1916">
          <a:extLst>
            <a:ext uri="{FF2B5EF4-FFF2-40B4-BE49-F238E27FC236}">
              <a16:creationId xmlns:a16="http://schemas.microsoft.com/office/drawing/2014/main" id="{5A6C5133-AEFA-4BD7-A52F-72FAAF27E81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18" name="PoljeZBesedilom 2">
          <a:extLst>
            <a:ext uri="{FF2B5EF4-FFF2-40B4-BE49-F238E27FC236}">
              <a16:creationId xmlns:a16="http://schemas.microsoft.com/office/drawing/2014/main" id="{4C4D15E6-DB6B-4AA5-A5BB-F0CEB0245E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19" name="PoljeZBesedilom 2">
          <a:extLst>
            <a:ext uri="{FF2B5EF4-FFF2-40B4-BE49-F238E27FC236}">
              <a16:creationId xmlns:a16="http://schemas.microsoft.com/office/drawing/2014/main" id="{4FAEB80E-D773-440E-80A8-F20C024E61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20" name="PoljeZBesedilom 2">
          <a:extLst>
            <a:ext uri="{FF2B5EF4-FFF2-40B4-BE49-F238E27FC236}">
              <a16:creationId xmlns:a16="http://schemas.microsoft.com/office/drawing/2014/main" id="{297FC407-FBA8-4667-A222-BFA8AC43DC1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21" name="PoljeZBesedilom 2">
          <a:extLst>
            <a:ext uri="{FF2B5EF4-FFF2-40B4-BE49-F238E27FC236}">
              <a16:creationId xmlns:a16="http://schemas.microsoft.com/office/drawing/2014/main" id="{8A6D5AA6-B1F0-4CE2-8708-64E97C30B8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2" name="PoljeZBesedilom 2">
          <a:extLst>
            <a:ext uri="{FF2B5EF4-FFF2-40B4-BE49-F238E27FC236}">
              <a16:creationId xmlns:a16="http://schemas.microsoft.com/office/drawing/2014/main" id="{C9267F58-5E91-41CA-A01B-13AB92F660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3" name="PoljeZBesedilom 1922">
          <a:extLst>
            <a:ext uri="{FF2B5EF4-FFF2-40B4-BE49-F238E27FC236}">
              <a16:creationId xmlns:a16="http://schemas.microsoft.com/office/drawing/2014/main" id="{01137600-45B8-4119-BA64-9F04034AD3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4" name="PoljeZBesedilom 2">
          <a:extLst>
            <a:ext uri="{FF2B5EF4-FFF2-40B4-BE49-F238E27FC236}">
              <a16:creationId xmlns:a16="http://schemas.microsoft.com/office/drawing/2014/main" id="{582AE481-C6BE-434B-B1C3-0ED3A2A8B2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5" name="PoljeZBesedilom 2">
          <a:extLst>
            <a:ext uri="{FF2B5EF4-FFF2-40B4-BE49-F238E27FC236}">
              <a16:creationId xmlns:a16="http://schemas.microsoft.com/office/drawing/2014/main" id="{94E45AC7-C6EA-453A-8539-58B7BC9F63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6" name="PoljeZBesedilom 2">
          <a:extLst>
            <a:ext uri="{FF2B5EF4-FFF2-40B4-BE49-F238E27FC236}">
              <a16:creationId xmlns:a16="http://schemas.microsoft.com/office/drawing/2014/main" id="{042726ED-5D4F-4334-A4F5-B09328A5CCE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7" name="PoljeZBesedilom 2">
          <a:extLst>
            <a:ext uri="{FF2B5EF4-FFF2-40B4-BE49-F238E27FC236}">
              <a16:creationId xmlns:a16="http://schemas.microsoft.com/office/drawing/2014/main" id="{70E628D8-29F2-4D05-A21A-E1B278FAC5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8" name="PoljeZBesedilom 2">
          <a:extLst>
            <a:ext uri="{FF2B5EF4-FFF2-40B4-BE49-F238E27FC236}">
              <a16:creationId xmlns:a16="http://schemas.microsoft.com/office/drawing/2014/main" id="{07D5508F-4C5F-4AF6-B838-34B91188D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29" name="PoljeZBesedilom 1928">
          <a:extLst>
            <a:ext uri="{FF2B5EF4-FFF2-40B4-BE49-F238E27FC236}">
              <a16:creationId xmlns:a16="http://schemas.microsoft.com/office/drawing/2014/main" id="{636CF75A-81C9-4864-BCAB-63C3BF1384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30" name="PoljeZBesedilom 2">
          <a:extLst>
            <a:ext uri="{FF2B5EF4-FFF2-40B4-BE49-F238E27FC236}">
              <a16:creationId xmlns:a16="http://schemas.microsoft.com/office/drawing/2014/main" id="{6D7DDCCE-ABFC-486E-993F-1ED8FAEF26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31" name="PoljeZBesedilom 2">
          <a:extLst>
            <a:ext uri="{FF2B5EF4-FFF2-40B4-BE49-F238E27FC236}">
              <a16:creationId xmlns:a16="http://schemas.microsoft.com/office/drawing/2014/main" id="{2CC874F2-3271-4BB4-9F49-9F485AA75C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32" name="PoljeZBesedilom 2">
          <a:extLst>
            <a:ext uri="{FF2B5EF4-FFF2-40B4-BE49-F238E27FC236}">
              <a16:creationId xmlns:a16="http://schemas.microsoft.com/office/drawing/2014/main" id="{BA3A4A0B-7F72-44C0-AEA3-23D987AC17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33" name="PoljeZBesedilom 2">
          <a:extLst>
            <a:ext uri="{FF2B5EF4-FFF2-40B4-BE49-F238E27FC236}">
              <a16:creationId xmlns:a16="http://schemas.microsoft.com/office/drawing/2014/main" id="{A13AED59-8E5C-47D1-9471-72824DC03B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4" name="PoljeZBesedilom 2">
          <a:extLst>
            <a:ext uri="{FF2B5EF4-FFF2-40B4-BE49-F238E27FC236}">
              <a16:creationId xmlns:a16="http://schemas.microsoft.com/office/drawing/2014/main" id="{E804BE25-8CE1-4116-8195-558C4169A4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5" name="PoljeZBesedilom 1934">
          <a:extLst>
            <a:ext uri="{FF2B5EF4-FFF2-40B4-BE49-F238E27FC236}">
              <a16:creationId xmlns:a16="http://schemas.microsoft.com/office/drawing/2014/main" id="{A75909F1-438C-4DDA-9077-A7755541D9A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6" name="PoljeZBesedilom 2">
          <a:extLst>
            <a:ext uri="{FF2B5EF4-FFF2-40B4-BE49-F238E27FC236}">
              <a16:creationId xmlns:a16="http://schemas.microsoft.com/office/drawing/2014/main" id="{9D7ECCDC-5629-48EE-A2C6-261AF1D8C3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7" name="PoljeZBesedilom 2">
          <a:extLst>
            <a:ext uri="{FF2B5EF4-FFF2-40B4-BE49-F238E27FC236}">
              <a16:creationId xmlns:a16="http://schemas.microsoft.com/office/drawing/2014/main" id="{3ED54EED-ABB6-43B6-A15F-6E6C74ACBEE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8" name="PoljeZBesedilom 2">
          <a:extLst>
            <a:ext uri="{FF2B5EF4-FFF2-40B4-BE49-F238E27FC236}">
              <a16:creationId xmlns:a16="http://schemas.microsoft.com/office/drawing/2014/main" id="{A4BB216E-3DFC-4435-AB81-FF0CD000AD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39" name="PoljeZBesedilom 2">
          <a:extLst>
            <a:ext uri="{FF2B5EF4-FFF2-40B4-BE49-F238E27FC236}">
              <a16:creationId xmlns:a16="http://schemas.microsoft.com/office/drawing/2014/main" id="{9D584144-ADD8-468C-BB44-8105303FAFC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0" name="PoljeZBesedilom 2">
          <a:extLst>
            <a:ext uri="{FF2B5EF4-FFF2-40B4-BE49-F238E27FC236}">
              <a16:creationId xmlns:a16="http://schemas.microsoft.com/office/drawing/2014/main" id="{DF7CFB3E-A9D0-4976-B568-A5504FC8EF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1" name="PoljeZBesedilom 1940">
          <a:extLst>
            <a:ext uri="{FF2B5EF4-FFF2-40B4-BE49-F238E27FC236}">
              <a16:creationId xmlns:a16="http://schemas.microsoft.com/office/drawing/2014/main" id="{B71EC271-7A7F-4E74-88E1-D7C80F0B50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2" name="PoljeZBesedilom 2">
          <a:extLst>
            <a:ext uri="{FF2B5EF4-FFF2-40B4-BE49-F238E27FC236}">
              <a16:creationId xmlns:a16="http://schemas.microsoft.com/office/drawing/2014/main" id="{2B4873B7-1C5E-47F4-AC46-20CF62E5ED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3" name="PoljeZBesedilom 2">
          <a:extLst>
            <a:ext uri="{FF2B5EF4-FFF2-40B4-BE49-F238E27FC236}">
              <a16:creationId xmlns:a16="http://schemas.microsoft.com/office/drawing/2014/main" id="{ACC4691A-726E-4589-A195-3B176414EE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4" name="PoljeZBesedilom 2">
          <a:extLst>
            <a:ext uri="{FF2B5EF4-FFF2-40B4-BE49-F238E27FC236}">
              <a16:creationId xmlns:a16="http://schemas.microsoft.com/office/drawing/2014/main" id="{9CE99393-DEFC-4F06-A443-680F94E0BD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45" name="PoljeZBesedilom 2">
          <a:extLst>
            <a:ext uri="{FF2B5EF4-FFF2-40B4-BE49-F238E27FC236}">
              <a16:creationId xmlns:a16="http://schemas.microsoft.com/office/drawing/2014/main" id="{CF44AA3B-E6C3-4701-AAA8-00D594E03B7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46" name="PoljeZBesedilom 1945">
          <a:extLst>
            <a:ext uri="{FF2B5EF4-FFF2-40B4-BE49-F238E27FC236}">
              <a16:creationId xmlns:a16="http://schemas.microsoft.com/office/drawing/2014/main" id="{2B67FE93-4883-4D58-B291-CEEEF3F6802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47" name="PoljeZBesedilom 2">
          <a:extLst>
            <a:ext uri="{FF2B5EF4-FFF2-40B4-BE49-F238E27FC236}">
              <a16:creationId xmlns:a16="http://schemas.microsoft.com/office/drawing/2014/main" id="{13FBA681-B36B-47BF-B71A-2F02E8791CE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48" name="PoljeZBesedilom 2">
          <a:extLst>
            <a:ext uri="{FF2B5EF4-FFF2-40B4-BE49-F238E27FC236}">
              <a16:creationId xmlns:a16="http://schemas.microsoft.com/office/drawing/2014/main" id="{80E76133-8703-4E38-96EB-E6F7A53B17F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49" name="PoljeZBesedilom 2">
          <a:extLst>
            <a:ext uri="{FF2B5EF4-FFF2-40B4-BE49-F238E27FC236}">
              <a16:creationId xmlns:a16="http://schemas.microsoft.com/office/drawing/2014/main" id="{36511274-1051-41EA-B6F1-736B8546FB5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50" name="PoljeZBesedilom 2">
          <a:extLst>
            <a:ext uri="{FF2B5EF4-FFF2-40B4-BE49-F238E27FC236}">
              <a16:creationId xmlns:a16="http://schemas.microsoft.com/office/drawing/2014/main" id="{83C7DE29-5929-4234-8315-322223BB5D4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1" name="PoljeZBesedilom 2">
          <a:extLst>
            <a:ext uri="{FF2B5EF4-FFF2-40B4-BE49-F238E27FC236}">
              <a16:creationId xmlns:a16="http://schemas.microsoft.com/office/drawing/2014/main" id="{F5F89323-BBCC-488A-A54A-23021B2756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2" name="PoljeZBesedilom 1951">
          <a:extLst>
            <a:ext uri="{FF2B5EF4-FFF2-40B4-BE49-F238E27FC236}">
              <a16:creationId xmlns:a16="http://schemas.microsoft.com/office/drawing/2014/main" id="{B60B93C0-61F8-4340-B6E0-1E5EF85A02B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3" name="PoljeZBesedilom 2">
          <a:extLst>
            <a:ext uri="{FF2B5EF4-FFF2-40B4-BE49-F238E27FC236}">
              <a16:creationId xmlns:a16="http://schemas.microsoft.com/office/drawing/2014/main" id="{F0CE5A52-8862-4F26-9AB0-F0B2FBC38E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4" name="PoljeZBesedilom 2">
          <a:extLst>
            <a:ext uri="{FF2B5EF4-FFF2-40B4-BE49-F238E27FC236}">
              <a16:creationId xmlns:a16="http://schemas.microsoft.com/office/drawing/2014/main" id="{8196B582-D078-402E-8F16-879DA7AC73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5" name="PoljeZBesedilom 2">
          <a:extLst>
            <a:ext uri="{FF2B5EF4-FFF2-40B4-BE49-F238E27FC236}">
              <a16:creationId xmlns:a16="http://schemas.microsoft.com/office/drawing/2014/main" id="{BE4A235B-3F43-4FD7-8A79-3F8913CA86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1956" name="PoljeZBesedilom 2">
          <a:extLst>
            <a:ext uri="{FF2B5EF4-FFF2-40B4-BE49-F238E27FC236}">
              <a16:creationId xmlns:a16="http://schemas.microsoft.com/office/drawing/2014/main" id="{0B7C527C-A448-4DFE-925C-EE13DD2E4B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57" name="PoljeZBesedilom 1956">
          <a:extLst>
            <a:ext uri="{FF2B5EF4-FFF2-40B4-BE49-F238E27FC236}">
              <a16:creationId xmlns:a16="http://schemas.microsoft.com/office/drawing/2014/main" id="{F89D2057-3DA5-444A-8B0E-26013CC06FB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58" name="PoljeZBesedilom 2">
          <a:extLst>
            <a:ext uri="{FF2B5EF4-FFF2-40B4-BE49-F238E27FC236}">
              <a16:creationId xmlns:a16="http://schemas.microsoft.com/office/drawing/2014/main" id="{DF91E81D-AA64-443E-8FB2-4BDF07646C8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59" name="PoljeZBesedilom 2">
          <a:extLst>
            <a:ext uri="{FF2B5EF4-FFF2-40B4-BE49-F238E27FC236}">
              <a16:creationId xmlns:a16="http://schemas.microsoft.com/office/drawing/2014/main" id="{84AFB494-BA25-4F6F-8BE1-171C5AD48E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60" name="PoljeZBesedilom 2">
          <a:extLst>
            <a:ext uri="{FF2B5EF4-FFF2-40B4-BE49-F238E27FC236}">
              <a16:creationId xmlns:a16="http://schemas.microsoft.com/office/drawing/2014/main" id="{2E4C0D68-DD3B-4193-8C41-332B324083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1961" name="PoljeZBesedilom 2">
          <a:extLst>
            <a:ext uri="{FF2B5EF4-FFF2-40B4-BE49-F238E27FC236}">
              <a16:creationId xmlns:a16="http://schemas.microsoft.com/office/drawing/2014/main" id="{77335E2D-C457-450C-898A-E0A09BF8095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2" name="PoljeZBesedilom 2">
          <a:extLst>
            <a:ext uri="{FF2B5EF4-FFF2-40B4-BE49-F238E27FC236}">
              <a16:creationId xmlns:a16="http://schemas.microsoft.com/office/drawing/2014/main" id="{78C673C2-4E71-4CD5-9138-CDEF259AD3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3" name="PoljeZBesedilom 1962">
          <a:extLst>
            <a:ext uri="{FF2B5EF4-FFF2-40B4-BE49-F238E27FC236}">
              <a16:creationId xmlns:a16="http://schemas.microsoft.com/office/drawing/2014/main" id="{C25980DE-F4B7-465A-BF33-131085FB7C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4" name="PoljeZBesedilom 2">
          <a:extLst>
            <a:ext uri="{FF2B5EF4-FFF2-40B4-BE49-F238E27FC236}">
              <a16:creationId xmlns:a16="http://schemas.microsoft.com/office/drawing/2014/main" id="{8F5A08E4-A63C-4F90-80CD-3927BB27F0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5" name="PoljeZBesedilom 2">
          <a:extLst>
            <a:ext uri="{FF2B5EF4-FFF2-40B4-BE49-F238E27FC236}">
              <a16:creationId xmlns:a16="http://schemas.microsoft.com/office/drawing/2014/main" id="{B2218B55-C48A-4E45-B62A-034B241C20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6" name="PoljeZBesedilom 2">
          <a:extLst>
            <a:ext uri="{FF2B5EF4-FFF2-40B4-BE49-F238E27FC236}">
              <a16:creationId xmlns:a16="http://schemas.microsoft.com/office/drawing/2014/main" id="{DB5C54D8-F3FE-4235-B33A-9D0776F26D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7" name="PoljeZBesedilom 2">
          <a:extLst>
            <a:ext uri="{FF2B5EF4-FFF2-40B4-BE49-F238E27FC236}">
              <a16:creationId xmlns:a16="http://schemas.microsoft.com/office/drawing/2014/main" id="{262F630F-3B7C-4E08-B28C-4DB5A98691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8" name="PoljeZBesedilom 2">
          <a:extLst>
            <a:ext uri="{FF2B5EF4-FFF2-40B4-BE49-F238E27FC236}">
              <a16:creationId xmlns:a16="http://schemas.microsoft.com/office/drawing/2014/main" id="{7C4FE650-7427-4CD6-BAAD-C256A8AA9C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69" name="PoljeZBesedilom 1968">
          <a:extLst>
            <a:ext uri="{FF2B5EF4-FFF2-40B4-BE49-F238E27FC236}">
              <a16:creationId xmlns:a16="http://schemas.microsoft.com/office/drawing/2014/main" id="{B488A4FB-84FA-45A8-A992-FBACAE66DA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0" name="PoljeZBesedilom 2">
          <a:extLst>
            <a:ext uri="{FF2B5EF4-FFF2-40B4-BE49-F238E27FC236}">
              <a16:creationId xmlns:a16="http://schemas.microsoft.com/office/drawing/2014/main" id="{F7A79B5B-3888-4236-9569-95AFC38160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1" name="PoljeZBesedilom 2">
          <a:extLst>
            <a:ext uri="{FF2B5EF4-FFF2-40B4-BE49-F238E27FC236}">
              <a16:creationId xmlns:a16="http://schemas.microsoft.com/office/drawing/2014/main" id="{B4AC132F-DC61-4C0E-8302-A24390117F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2" name="PoljeZBesedilom 2">
          <a:extLst>
            <a:ext uri="{FF2B5EF4-FFF2-40B4-BE49-F238E27FC236}">
              <a16:creationId xmlns:a16="http://schemas.microsoft.com/office/drawing/2014/main" id="{537C7FAD-C16B-4FD2-A279-E43EA22A1F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3" name="PoljeZBesedilom 2">
          <a:extLst>
            <a:ext uri="{FF2B5EF4-FFF2-40B4-BE49-F238E27FC236}">
              <a16:creationId xmlns:a16="http://schemas.microsoft.com/office/drawing/2014/main" id="{FF2FB22A-D60C-4486-B75A-B8DB75A916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4" name="PoljeZBesedilom 2">
          <a:extLst>
            <a:ext uri="{FF2B5EF4-FFF2-40B4-BE49-F238E27FC236}">
              <a16:creationId xmlns:a16="http://schemas.microsoft.com/office/drawing/2014/main" id="{89B8BDA7-10E4-4093-B10C-244BD88AE7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5" name="PoljeZBesedilom 1974">
          <a:extLst>
            <a:ext uri="{FF2B5EF4-FFF2-40B4-BE49-F238E27FC236}">
              <a16:creationId xmlns:a16="http://schemas.microsoft.com/office/drawing/2014/main" id="{77648B9E-5860-4429-B3EF-1F5854B382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6" name="PoljeZBesedilom 2">
          <a:extLst>
            <a:ext uri="{FF2B5EF4-FFF2-40B4-BE49-F238E27FC236}">
              <a16:creationId xmlns:a16="http://schemas.microsoft.com/office/drawing/2014/main" id="{3B0B42DF-C791-4DE1-BF62-C5A610162C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7" name="PoljeZBesedilom 2">
          <a:extLst>
            <a:ext uri="{FF2B5EF4-FFF2-40B4-BE49-F238E27FC236}">
              <a16:creationId xmlns:a16="http://schemas.microsoft.com/office/drawing/2014/main" id="{39DE6B73-E498-4318-A303-13E227F3C8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8" name="PoljeZBesedilom 2">
          <a:extLst>
            <a:ext uri="{FF2B5EF4-FFF2-40B4-BE49-F238E27FC236}">
              <a16:creationId xmlns:a16="http://schemas.microsoft.com/office/drawing/2014/main" id="{B6D1EC2C-F937-4E4B-88CA-7C399078A0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79" name="PoljeZBesedilom 2">
          <a:extLst>
            <a:ext uri="{FF2B5EF4-FFF2-40B4-BE49-F238E27FC236}">
              <a16:creationId xmlns:a16="http://schemas.microsoft.com/office/drawing/2014/main" id="{F84F1B21-15D3-49C1-A164-F15DE01E09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0" name="PoljeZBesedilom 2">
          <a:extLst>
            <a:ext uri="{FF2B5EF4-FFF2-40B4-BE49-F238E27FC236}">
              <a16:creationId xmlns:a16="http://schemas.microsoft.com/office/drawing/2014/main" id="{E54B9051-3538-4639-A992-5F6F974C14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1" name="PoljeZBesedilom 1980">
          <a:extLst>
            <a:ext uri="{FF2B5EF4-FFF2-40B4-BE49-F238E27FC236}">
              <a16:creationId xmlns:a16="http://schemas.microsoft.com/office/drawing/2014/main" id="{7A130779-E730-4DCC-A7E1-B36606ED26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2" name="PoljeZBesedilom 2">
          <a:extLst>
            <a:ext uri="{FF2B5EF4-FFF2-40B4-BE49-F238E27FC236}">
              <a16:creationId xmlns:a16="http://schemas.microsoft.com/office/drawing/2014/main" id="{E67C0A6A-894B-49C3-9417-B0B007834A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3" name="PoljeZBesedilom 2">
          <a:extLst>
            <a:ext uri="{FF2B5EF4-FFF2-40B4-BE49-F238E27FC236}">
              <a16:creationId xmlns:a16="http://schemas.microsoft.com/office/drawing/2014/main" id="{FF3A0B0A-B230-4FEF-982E-DDFED71418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4" name="PoljeZBesedilom 2">
          <a:extLst>
            <a:ext uri="{FF2B5EF4-FFF2-40B4-BE49-F238E27FC236}">
              <a16:creationId xmlns:a16="http://schemas.microsoft.com/office/drawing/2014/main" id="{E873C9D3-75F2-4385-998E-9E88FDA164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1985" name="PoljeZBesedilom 2">
          <a:extLst>
            <a:ext uri="{FF2B5EF4-FFF2-40B4-BE49-F238E27FC236}">
              <a16:creationId xmlns:a16="http://schemas.microsoft.com/office/drawing/2014/main" id="{DD736024-C10C-4999-BFB4-EFE5FD47F1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86" name="PoljeZBesedilom 2">
          <a:extLst>
            <a:ext uri="{FF2B5EF4-FFF2-40B4-BE49-F238E27FC236}">
              <a16:creationId xmlns:a16="http://schemas.microsoft.com/office/drawing/2014/main" id="{2C5A3D19-7278-4016-B657-9A80A3D465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87" name="PoljeZBesedilom 1986">
          <a:extLst>
            <a:ext uri="{FF2B5EF4-FFF2-40B4-BE49-F238E27FC236}">
              <a16:creationId xmlns:a16="http://schemas.microsoft.com/office/drawing/2014/main" id="{92601C2D-9F9F-4038-A92D-335AF86923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88" name="PoljeZBesedilom 2">
          <a:extLst>
            <a:ext uri="{FF2B5EF4-FFF2-40B4-BE49-F238E27FC236}">
              <a16:creationId xmlns:a16="http://schemas.microsoft.com/office/drawing/2014/main" id="{B8A2B898-C783-4D18-8713-A4AF7EB53B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89" name="PoljeZBesedilom 2">
          <a:extLst>
            <a:ext uri="{FF2B5EF4-FFF2-40B4-BE49-F238E27FC236}">
              <a16:creationId xmlns:a16="http://schemas.microsoft.com/office/drawing/2014/main" id="{ACDB76CD-F462-4437-9775-C846978F4E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0" name="PoljeZBesedilom 2">
          <a:extLst>
            <a:ext uri="{FF2B5EF4-FFF2-40B4-BE49-F238E27FC236}">
              <a16:creationId xmlns:a16="http://schemas.microsoft.com/office/drawing/2014/main" id="{FCF14291-AA22-42D6-B287-64BF405BE7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1" name="PoljeZBesedilom 2">
          <a:extLst>
            <a:ext uri="{FF2B5EF4-FFF2-40B4-BE49-F238E27FC236}">
              <a16:creationId xmlns:a16="http://schemas.microsoft.com/office/drawing/2014/main" id="{3321B69A-7236-41C1-92CF-FF18EC50AF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2" name="PoljeZBesedilom 2">
          <a:extLst>
            <a:ext uri="{FF2B5EF4-FFF2-40B4-BE49-F238E27FC236}">
              <a16:creationId xmlns:a16="http://schemas.microsoft.com/office/drawing/2014/main" id="{D983AA22-C64B-4596-8298-A55E43133B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3" name="PoljeZBesedilom 1992">
          <a:extLst>
            <a:ext uri="{FF2B5EF4-FFF2-40B4-BE49-F238E27FC236}">
              <a16:creationId xmlns:a16="http://schemas.microsoft.com/office/drawing/2014/main" id="{16676628-10FC-4805-8E1A-C3677410DE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4" name="PoljeZBesedilom 2">
          <a:extLst>
            <a:ext uri="{FF2B5EF4-FFF2-40B4-BE49-F238E27FC236}">
              <a16:creationId xmlns:a16="http://schemas.microsoft.com/office/drawing/2014/main" id="{F15ACB16-05F1-476A-B7E2-1552A4247A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5" name="PoljeZBesedilom 2">
          <a:extLst>
            <a:ext uri="{FF2B5EF4-FFF2-40B4-BE49-F238E27FC236}">
              <a16:creationId xmlns:a16="http://schemas.microsoft.com/office/drawing/2014/main" id="{178C54E0-9531-4920-B488-F9E60E189D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6" name="PoljeZBesedilom 2">
          <a:extLst>
            <a:ext uri="{FF2B5EF4-FFF2-40B4-BE49-F238E27FC236}">
              <a16:creationId xmlns:a16="http://schemas.microsoft.com/office/drawing/2014/main" id="{8984727A-8FC6-4DE3-BDA4-39C37D5A83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1997" name="PoljeZBesedilom 2">
          <a:extLst>
            <a:ext uri="{FF2B5EF4-FFF2-40B4-BE49-F238E27FC236}">
              <a16:creationId xmlns:a16="http://schemas.microsoft.com/office/drawing/2014/main" id="{7698DF8F-39A9-4435-B858-22A289E038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98" name="PoljeZBesedilom 2">
          <a:extLst>
            <a:ext uri="{FF2B5EF4-FFF2-40B4-BE49-F238E27FC236}">
              <a16:creationId xmlns:a16="http://schemas.microsoft.com/office/drawing/2014/main" id="{82301EA7-7984-40E0-971F-17F2791F0B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1999" name="PoljeZBesedilom 1998">
          <a:extLst>
            <a:ext uri="{FF2B5EF4-FFF2-40B4-BE49-F238E27FC236}">
              <a16:creationId xmlns:a16="http://schemas.microsoft.com/office/drawing/2014/main" id="{9B4B2B0E-1358-4C60-8F4E-5310C26B07B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00" name="PoljeZBesedilom 2">
          <a:extLst>
            <a:ext uri="{FF2B5EF4-FFF2-40B4-BE49-F238E27FC236}">
              <a16:creationId xmlns:a16="http://schemas.microsoft.com/office/drawing/2014/main" id="{235D2D8E-FCA3-4F91-90C8-28E0D79A81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01" name="PoljeZBesedilom 2">
          <a:extLst>
            <a:ext uri="{FF2B5EF4-FFF2-40B4-BE49-F238E27FC236}">
              <a16:creationId xmlns:a16="http://schemas.microsoft.com/office/drawing/2014/main" id="{F86679E8-96BB-40F6-90B9-988FDCCC8C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02" name="PoljeZBesedilom 2">
          <a:extLst>
            <a:ext uri="{FF2B5EF4-FFF2-40B4-BE49-F238E27FC236}">
              <a16:creationId xmlns:a16="http://schemas.microsoft.com/office/drawing/2014/main" id="{B856F19B-CC51-4ECB-97ED-4CED34B34C3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03" name="PoljeZBesedilom 2">
          <a:extLst>
            <a:ext uri="{FF2B5EF4-FFF2-40B4-BE49-F238E27FC236}">
              <a16:creationId xmlns:a16="http://schemas.microsoft.com/office/drawing/2014/main" id="{B27B6D0C-75D7-45F1-A9F3-EB70219CE2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4" name="PoljeZBesedilom 2">
          <a:extLst>
            <a:ext uri="{FF2B5EF4-FFF2-40B4-BE49-F238E27FC236}">
              <a16:creationId xmlns:a16="http://schemas.microsoft.com/office/drawing/2014/main" id="{8427F804-D632-4ACB-8594-0CDE4806D38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5" name="PoljeZBesedilom 2004">
          <a:extLst>
            <a:ext uri="{FF2B5EF4-FFF2-40B4-BE49-F238E27FC236}">
              <a16:creationId xmlns:a16="http://schemas.microsoft.com/office/drawing/2014/main" id="{CBFDE28D-A516-4F0A-B577-D0FCD26C18E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6" name="PoljeZBesedilom 2">
          <a:extLst>
            <a:ext uri="{FF2B5EF4-FFF2-40B4-BE49-F238E27FC236}">
              <a16:creationId xmlns:a16="http://schemas.microsoft.com/office/drawing/2014/main" id="{33744CE5-61D2-473E-B1DE-CE74856AC40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7" name="PoljeZBesedilom 2">
          <a:extLst>
            <a:ext uri="{FF2B5EF4-FFF2-40B4-BE49-F238E27FC236}">
              <a16:creationId xmlns:a16="http://schemas.microsoft.com/office/drawing/2014/main" id="{C0513E57-0142-48DE-870A-6CF279A2849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8" name="PoljeZBesedilom 2">
          <a:extLst>
            <a:ext uri="{FF2B5EF4-FFF2-40B4-BE49-F238E27FC236}">
              <a16:creationId xmlns:a16="http://schemas.microsoft.com/office/drawing/2014/main" id="{907786D5-D886-4C51-BCF8-860AD382E6D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09" name="PoljeZBesedilom 2">
          <a:extLst>
            <a:ext uri="{FF2B5EF4-FFF2-40B4-BE49-F238E27FC236}">
              <a16:creationId xmlns:a16="http://schemas.microsoft.com/office/drawing/2014/main" id="{452BB4FE-103B-430C-AF44-7498514153D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10" name="PoljeZBesedilom 2009">
          <a:extLst>
            <a:ext uri="{FF2B5EF4-FFF2-40B4-BE49-F238E27FC236}">
              <a16:creationId xmlns:a16="http://schemas.microsoft.com/office/drawing/2014/main" id="{15117A2B-E966-456F-A07A-B7051CC527B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11" name="PoljeZBesedilom 2">
          <a:extLst>
            <a:ext uri="{FF2B5EF4-FFF2-40B4-BE49-F238E27FC236}">
              <a16:creationId xmlns:a16="http://schemas.microsoft.com/office/drawing/2014/main" id="{B353B666-D243-4575-BBBA-8F10E2D0D1E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12" name="PoljeZBesedilom 2">
          <a:extLst>
            <a:ext uri="{FF2B5EF4-FFF2-40B4-BE49-F238E27FC236}">
              <a16:creationId xmlns:a16="http://schemas.microsoft.com/office/drawing/2014/main" id="{2A0A5366-6920-4E60-9797-317A18796CA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13" name="PoljeZBesedilom 2">
          <a:extLst>
            <a:ext uri="{FF2B5EF4-FFF2-40B4-BE49-F238E27FC236}">
              <a16:creationId xmlns:a16="http://schemas.microsoft.com/office/drawing/2014/main" id="{E31438CB-421F-451A-8140-D5A792302C5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14" name="PoljeZBesedilom 2">
          <a:extLst>
            <a:ext uri="{FF2B5EF4-FFF2-40B4-BE49-F238E27FC236}">
              <a16:creationId xmlns:a16="http://schemas.microsoft.com/office/drawing/2014/main" id="{704F3485-F97E-4DE7-97BB-C774CD4BC5E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5" name="PoljeZBesedilom 2">
          <a:extLst>
            <a:ext uri="{FF2B5EF4-FFF2-40B4-BE49-F238E27FC236}">
              <a16:creationId xmlns:a16="http://schemas.microsoft.com/office/drawing/2014/main" id="{39AB1306-7DD2-41CC-A891-CA1880BB28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6" name="PoljeZBesedilom 2015">
          <a:extLst>
            <a:ext uri="{FF2B5EF4-FFF2-40B4-BE49-F238E27FC236}">
              <a16:creationId xmlns:a16="http://schemas.microsoft.com/office/drawing/2014/main" id="{EB4CFB7A-4EE1-4680-8897-66CA59F432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7" name="PoljeZBesedilom 2">
          <a:extLst>
            <a:ext uri="{FF2B5EF4-FFF2-40B4-BE49-F238E27FC236}">
              <a16:creationId xmlns:a16="http://schemas.microsoft.com/office/drawing/2014/main" id="{6FA1A3B3-F275-4E05-B71B-0B3C6635C4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8" name="PoljeZBesedilom 2">
          <a:extLst>
            <a:ext uri="{FF2B5EF4-FFF2-40B4-BE49-F238E27FC236}">
              <a16:creationId xmlns:a16="http://schemas.microsoft.com/office/drawing/2014/main" id="{31E30F68-43B8-468B-B05F-D32C1EBD806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19" name="PoljeZBesedilom 2">
          <a:extLst>
            <a:ext uri="{FF2B5EF4-FFF2-40B4-BE49-F238E27FC236}">
              <a16:creationId xmlns:a16="http://schemas.microsoft.com/office/drawing/2014/main" id="{9E2D5057-E84D-43B4-A1F5-18FFDDAC31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0" name="PoljeZBesedilom 2">
          <a:extLst>
            <a:ext uri="{FF2B5EF4-FFF2-40B4-BE49-F238E27FC236}">
              <a16:creationId xmlns:a16="http://schemas.microsoft.com/office/drawing/2014/main" id="{4A59A979-A82E-417A-8F74-48C74F50CE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1" name="PoljeZBesedilom 2">
          <a:extLst>
            <a:ext uri="{FF2B5EF4-FFF2-40B4-BE49-F238E27FC236}">
              <a16:creationId xmlns:a16="http://schemas.microsoft.com/office/drawing/2014/main" id="{D1ED964F-53CF-450E-86CF-90FF5E8FCB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2" name="PoljeZBesedilom 2021">
          <a:extLst>
            <a:ext uri="{FF2B5EF4-FFF2-40B4-BE49-F238E27FC236}">
              <a16:creationId xmlns:a16="http://schemas.microsoft.com/office/drawing/2014/main" id="{C108911E-5B12-413A-99B6-74E51E4321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3" name="PoljeZBesedilom 2">
          <a:extLst>
            <a:ext uri="{FF2B5EF4-FFF2-40B4-BE49-F238E27FC236}">
              <a16:creationId xmlns:a16="http://schemas.microsoft.com/office/drawing/2014/main" id="{932F1E36-5C08-46D7-8F62-E270BF2ECE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4" name="PoljeZBesedilom 2">
          <a:extLst>
            <a:ext uri="{FF2B5EF4-FFF2-40B4-BE49-F238E27FC236}">
              <a16:creationId xmlns:a16="http://schemas.microsoft.com/office/drawing/2014/main" id="{E3DEF7FE-F94F-4026-91AC-42A0AC3359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5" name="PoljeZBesedilom 2">
          <a:extLst>
            <a:ext uri="{FF2B5EF4-FFF2-40B4-BE49-F238E27FC236}">
              <a16:creationId xmlns:a16="http://schemas.microsoft.com/office/drawing/2014/main" id="{E26BF538-B12D-4E2F-A017-2891984A96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6" name="PoljeZBesedilom 2">
          <a:extLst>
            <a:ext uri="{FF2B5EF4-FFF2-40B4-BE49-F238E27FC236}">
              <a16:creationId xmlns:a16="http://schemas.microsoft.com/office/drawing/2014/main" id="{1A0D1AD8-17E5-4A50-8465-D2ACE5C66E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7" name="PoljeZBesedilom 2">
          <a:extLst>
            <a:ext uri="{FF2B5EF4-FFF2-40B4-BE49-F238E27FC236}">
              <a16:creationId xmlns:a16="http://schemas.microsoft.com/office/drawing/2014/main" id="{8C7826B3-41AE-455C-8B22-DF1F97BB58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8" name="PoljeZBesedilom 2027">
          <a:extLst>
            <a:ext uri="{FF2B5EF4-FFF2-40B4-BE49-F238E27FC236}">
              <a16:creationId xmlns:a16="http://schemas.microsoft.com/office/drawing/2014/main" id="{17C7C3EC-2598-428D-AD63-E6E1951AC3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29" name="PoljeZBesedilom 2">
          <a:extLst>
            <a:ext uri="{FF2B5EF4-FFF2-40B4-BE49-F238E27FC236}">
              <a16:creationId xmlns:a16="http://schemas.microsoft.com/office/drawing/2014/main" id="{412BCAB5-611B-4A63-BEBC-89316F2BDD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0" name="PoljeZBesedilom 2">
          <a:extLst>
            <a:ext uri="{FF2B5EF4-FFF2-40B4-BE49-F238E27FC236}">
              <a16:creationId xmlns:a16="http://schemas.microsoft.com/office/drawing/2014/main" id="{027E7053-EBBF-475B-8387-71F9C1226E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1" name="PoljeZBesedilom 2">
          <a:extLst>
            <a:ext uri="{FF2B5EF4-FFF2-40B4-BE49-F238E27FC236}">
              <a16:creationId xmlns:a16="http://schemas.microsoft.com/office/drawing/2014/main" id="{C74E6CDD-9026-4C46-903A-B377A07CE1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2" name="PoljeZBesedilom 2">
          <a:extLst>
            <a:ext uri="{FF2B5EF4-FFF2-40B4-BE49-F238E27FC236}">
              <a16:creationId xmlns:a16="http://schemas.microsoft.com/office/drawing/2014/main" id="{39B71929-EAA9-4031-956A-56457DEE5D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3" name="PoljeZBesedilom 2">
          <a:extLst>
            <a:ext uri="{FF2B5EF4-FFF2-40B4-BE49-F238E27FC236}">
              <a16:creationId xmlns:a16="http://schemas.microsoft.com/office/drawing/2014/main" id="{5A1B72C1-495E-435D-8325-2E585AC7FF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4" name="PoljeZBesedilom 2033">
          <a:extLst>
            <a:ext uri="{FF2B5EF4-FFF2-40B4-BE49-F238E27FC236}">
              <a16:creationId xmlns:a16="http://schemas.microsoft.com/office/drawing/2014/main" id="{89D9DFD8-E266-4076-8E1C-2D577DAC35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5" name="PoljeZBesedilom 2">
          <a:extLst>
            <a:ext uri="{FF2B5EF4-FFF2-40B4-BE49-F238E27FC236}">
              <a16:creationId xmlns:a16="http://schemas.microsoft.com/office/drawing/2014/main" id="{F8B06141-1E2F-4AEF-8690-98778C685E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6" name="PoljeZBesedilom 2">
          <a:extLst>
            <a:ext uri="{FF2B5EF4-FFF2-40B4-BE49-F238E27FC236}">
              <a16:creationId xmlns:a16="http://schemas.microsoft.com/office/drawing/2014/main" id="{D3FCDEB4-99F3-418E-981E-BDB3DDAD3F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7" name="PoljeZBesedilom 2">
          <a:extLst>
            <a:ext uri="{FF2B5EF4-FFF2-40B4-BE49-F238E27FC236}">
              <a16:creationId xmlns:a16="http://schemas.microsoft.com/office/drawing/2014/main" id="{021D4B48-49CC-4022-92A7-7F8FB3B7FD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38" name="PoljeZBesedilom 2">
          <a:extLst>
            <a:ext uri="{FF2B5EF4-FFF2-40B4-BE49-F238E27FC236}">
              <a16:creationId xmlns:a16="http://schemas.microsoft.com/office/drawing/2014/main" id="{E91F4DD1-F3CE-49BF-B768-9FA130A45A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39" name="PoljeZBesedilom 2">
          <a:extLst>
            <a:ext uri="{FF2B5EF4-FFF2-40B4-BE49-F238E27FC236}">
              <a16:creationId xmlns:a16="http://schemas.microsoft.com/office/drawing/2014/main" id="{8E7CE373-3E9C-4635-836B-6FEC883F90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0" name="PoljeZBesedilom 2039">
          <a:extLst>
            <a:ext uri="{FF2B5EF4-FFF2-40B4-BE49-F238E27FC236}">
              <a16:creationId xmlns:a16="http://schemas.microsoft.com/office/drawing/2014/main" id="{7CCB48C6-647A-4669-8362-E01A32CD5B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1" name="PoljeZBesedilom 2">
          <a:extLst>
            <a:ext uri="{FF2B5EF4-FFF2-40B4-BE49-F238E27FC236}">
              <a16:creationId xmlns:a16="http://schemas.microsoft.com/office/drawing/2014/main" id="{13DAD028-77C2-442A-9109-86992146E9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2" name="PoljeZBesedilom 2">
          <a:extLst>
            <a:ext uri="{FF2B5EF4-FFF2-40B4-BE49-F238E27FC236}">
              <a16:creationId xmlns:a16="http://schemas.microsoft.com/office/drawing/2014/main" id="{690143F4-7D13-447B-9049-4B53B8BC98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3" name="PoljeZBesedilom 2">
          <a:extLst>
            <a:ext uri="{FF2B5EF4-FFF2-40B4-BE49-F238E27FC236}">
              <a16:creationId xmlns:a16="http://schemas.microsoft.com/office/drawing/2014/main" id="{6576FE04-28FA-427B-8D83-B8B6C62D2D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4" name="PoljeZBesedilom 2">
          <a:extLst>
            <a:ext uri="{FF2B5EF4-FFF2-40B4-BE49-F238E27FC236}">
              <a16:creationId xmlns:a16="http://schemas.microsoft.com/office/drawing/2014/main" id="{32AB92C7-DE63-41C9-9038-C6338D2429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5" name="PoljeZBesedilom 2">
          <a:extLst>
            <a:ext uri="{FF2B5EF4-FFF2-40B4-BE49-F238E27FC236}">
              <a16:creationId xmlns:a16="http://schemas.microsoft.com/office/drawing/2014/main" id="{4B677B30-113D-45DD-9C5B-E0EAEC6768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6" name="PoljeZBesedilom 2045">
          <a:extLst>
            <a:ext uri="{FF2B5EF4-FFF2-40B4-BE49-F238E27FC236}">
              <a16:creationId xmlns:a16="http://schemas.microsoft.com/office/drawing/2014/main" id="{A1C02F56-023C-4A7C-B481-EBB19E63DB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7" name="PoljeZBesedilom 2">
          <a:extLst>
            <a:ext uri="{FF2B5EF4-FFF2-40B4-BE49-F238E27FC236}">
              <a16:creationId xmlns:a16="http://schemas.microsoft.com/office/drawing/2014/main" id="{F009A212-1E16-450F-9955-962623082B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8" name="PoljeZBesedilom 2">
          <a:extLst>
            <a:ext uri="{FF2B5EF4-FFF2-40B4-BE49-F238E27FC236}">
              <a16:creationId xmlns:a16="http://schemas.microsoft.com/office/drawing/2014/main" id="{504495AF-DC8A-4DF6-83A0-2F5CCCCCB6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49" name="PoljeZBesedilom 2">
          <a:extLst>
            <a:ext uri="{FF2B5EF4-FFF2-40B4-BE49-F238E27FC236}">
              <a16:creationId xmlns:a16="http://schemas.microsoft.com/office/drawing/2014/main" id="{00AFDEEA-B06C-4ECA-B191-EEC09E7A23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050" name="PoljeZBesedilom 2">
          <a:extLst>
            <a:ext uri="{FF2B5EF4-FFF2-40B4-BE49-F238E27FC236}">
              <a16:creationId xmlns:a16="http://schemas.microsoft.com/office/drawing/2014/main" id="{DD4F2631-2A82-434E-B14F-EFB2FB0E8F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1" name="PoljeZBesedilom 2">
          <a:extLst>
            <a:ext uri="{FF2B5EF4-FFF2-40B4-BE49-F238E27FC236}">
              <a16:creationId xmlns:a16="http://schemas.microsoft.com/office/drawing/2014/main" id="{E797AB37-9848-420C-ADB3-607602C0A63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2" name="PoljeZBesedilom 2051">
          <a:extLst>
            <a:ext uri="{FF2B5EF4-FFF2-40B4-BE49-F238E27FC236}">
              <a16:creationId xmlns:a16="http://schemas.microsoft.com/office/drawing/2014/main" id="{163E6916-C81A-44C1-B0D6-147F2D616A7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3" name="PoljeZBesedilom 2">
          <a:extLst>
            <a:ext uri="{FF2B5EF4-FFF2-40B4-BE49-F238E27FC236}">
              <a16:creationId xmlns:a16="http://schemas.microsoft.com/office/drawing/2014/main" id="{AC8C7715-E4C7-4029-BA76-8871DF9BFAB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4" name="PoljeZBesedilom 2">
          <a:extLst>
            <a:ext uri="{FF2B5EF4-FFF2-40B4-BE49-F238E27FC236}">
              <a16:creationId xmlns:a16="http://schemas.microsoft.com/office/drawing/2014/main" id="{B0AC8A1F-7F37-4CA2-A684-AE37CD41A08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5" name="PoljeZBesedilom 2">
          <a:extLst>
            <a:ext uri="{FF2B5EF4-FFF2-40B4-BE49-F238E27FC236}">
              <a16:creationId xmlns:a16="http://schemas.microsoft.com/office/drawing/2014/main" id="{117D70C2-9FED-4A1E-B32F-F90754F6D26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056" name="PoljeZBesedilom 2">
          <a:extLst>
            <a:ext uri="{FF2B5EF4-FFF2-40B4-BE49-F238E27FC236}">
              <a16:creationId xmlns:a16="http://schemas.microsoft.com/office/drawing/2014/main" id="{7FCCE2E4-0D67-45A3-8B31-8D4079E49B0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57" name="PoljeZBesedilom 2">
          <a:extLst>
            <a:ext uri="{FF2B5EF4-FFF2-40B4-BE49-F238E27FC236}">
              <a16:creationId xmlns:a16="http://schemas.microsoft.com/office/drawing/2014/main" id="{985BF0A2-8322-4667-AC6A-6F346906830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58" name="PoljeZBesedilom 2057">
          <a:extLst>
            <a:ext uri="{FF2B5EF4-FFF2-40B4-BE49-F238E27FC236}">
              <a16:creationId xmlns:a16="http://schemas.microsoft.com/office/drawing/2014/main" id="{5F43CAF0-9D62-4CBA-88D1-BD45B91CA46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59" name="PoljeZBesedilom 2">
          <a:extLst>
            <a:ext uri="{FF2B5EF4-FFF2-40B4-BE49-F238E27FC236}">
              <a16:creationId xmlns:a16="http://schemas.microsoft.com/office/drawing/2014/main" id="{A7A83EF8-648D-4B8E-954C-BCD3C2FDB76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60" name="PoljeZBesedilom 2">
          <a:extLst>
            <a:ext uri="{FF2B5EF4-FFF2-40B4-BE49-F238E27FC236}">
              <a16:creationId xmlns:a16="http://schemas.microsoft.com/office/drawing/2014/main" id="{2747CD7A-76A4-4AB2-B957-AE838FB9F8B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61" name="PoljeZBesedilom 2">
          <a:extLst>
            <a:ext uri="{FF2B5EF4-FFF2-40B4-BE49-F238E27FC236}">
              <a16:creationId xmlns:a16="http://schemas.microsoft.com/office/drawing/2014/main" id="{DF772D59-799D-4778-BC9C-2EA66253FB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062" name="PoljeZBesedilom 2">
          <a:extLst>
            <a:ext uri="{FF2B5EF4-FFF2-40B4-BE49-F238E27FC236}">
              <a16:creationId xmlns:a16="http://schemas.microsoft.com/office/drawing/2014/main" id="{1F6B76A4-7C82-408A-8FDB-E2820CEB17A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63" name="PoljeZBesedilom 2062">
          <a:extLst>
            <a:ext uri="{FF2B5EF4-FFF2-40B4-BE49-F238E27FC236}">
              <a16:creationId xmlns:a16="http://schemas.microsoft.com/office/drawing/2014/main" id="{CA3D0D0B-812A-4B25-B77D-EFA3B024794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64" name="PoljeZBesedilom 2">
          <a:extLst>
            <a:ext uri="{FF2B5EF4-FFF2-40B4-BE49-F238E27FC236}">
              <a16:creationId xmlns:a16="http://schemas.microsoft.com/office/drawing/2014/main" id="{E702351A-3CAA-419E-846D-EB586ECA711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65" name="PoljeZBesedilom 2">
          <a:extLst>
            <a:ext uri="{FF2B5EF4-FFF2-40B4-BE49-F238E27FC236}">
              <a16:creationId xmlns:a16="http://schemas.microsoft.com/office/drawing/2014/main" id="{1C209BF9-A94E-49AB-9EFB-A64E995C909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66" name="PoljeZBesedilom 2">
          <a:extLst>
            <a:ext uri="{FF2B5EF4-FFF2-40B4-BE49-F238E27FC236}">
              <a16:creationId xmlns:a16="http://schemas.microsoft.com/office/drawing/2014/main" id="{57C3FC14-FC91-4B22-8C20-FBD88FFBCCC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067" name="PoljeZBesedilom 2">
          <a:extLst>
            <a:ext uri="{FF2B5EF4-FFF2-40B4-BE49-F238E27FC236}">
              <a16:creationId xmlns:a16="http://schemas.microsoft.com/office/drawing/2014/main" id="{8DE98C4D-8A5F-4E30-A06B-7D0133069E6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68" name="PoljeZBesedilom 2">
          <a:extLst>
            <a:ext uri="{FF2B5EF4-FFF2-40B4-BE49-F238E27FC236}">
              <a16:creationId xmlns:a16="http://schemas.microsoft.com/office/drawing/2014/main" id="{5CF3CB73-53C5-42B5-BC48-FF11416393F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69" name="PoljeZBesedilom 2068">
          <a:extLst>
            <a:ext uri="{FF2B5EF4-FFF2-40B4-BE49-F238E27FC236}">
              <a16:creationId xmlns:a16="http://schemas.microsoft.com/office/drawing/2014/main" id="{558708B3-1901-4D39-A456-534AA2AAB5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0" name="PoljeZBesedilom 2">
          <a:extLst>
            <a:ext uri="{FF2B5EF4-FFF2-40B4-BE49-F238E27FC236}">
              <a16:creationId xmlns:a16="http://schemas.microsoft.com/office/drawing/2014/main" id="{A2FBECDA-A54C-4C82-986A-4F0596D8B3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1" name="PoljeZBesedilom 2">
          <a:extLst>
            <a:ext uri="{FF2B5EF4-FFF2-40B4-BE49-F238E27FC236}">
              <a16:creationId xmlns:a16="http://schemas.microsoft.com/office/drawing/2014/main" id="{492117EB-526A-4A4D-914E-FAF9E9B78A9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2" name="PoljeZBesedilom 2">
          <a:extLst>
            <a:ext uri="{FF2B5EF4-FFF2-40B4-BE49-F238E27FC236}">
              <a16:creationId xmlns:a16="http://schemas.microsoft.com/office/drawing/2014/main" id="{F12D49D8-DA51-4BEB-BABF-F38FB0B30D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3" name="PoljeZBesedilom 2">
          <a:extLst>
            <a:ext uri="{FF2B5EF4-FFF2-40B4-BE49-F238E27FC236}">
              <a16:creationId xmlns:a16="http://schemas.microsoft.com/office/drawing/2014/main" id="{207FF0F0-6E72-40A7-BE49-74AC43E0DC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4" name="PoljeZBesedilom 2">
          <a:extLst>
            <a:ext uri="{FF2B5EF4-FFF2-40B4-BE49-F238E27FC236}">
              <a16:creationId xmlns:a16="http://schemas.microsoft.com/office/drawing/2014/main" id="{546EDF7A-0FC1-4337-9FFC-0F2CD901A01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5" name="PoljeZBesedilom 2074">
          <a:extLst>
            <a:ext uri="{FF2B5EF4-FFF2-40B4-BE49-F238E27FC236}">
              <a16:creationId xmlns:a16="http://schemas.microsoft.com/office/drawing/2014/main" id="{4F35C76A-20AA-476D-8C50-7C817252C9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6" name="PoljeZBesedilom 2">
          <a:extLst>
            <a:ext uri="{FF2B5EF4-FFF2-40B4-BE49-F238E27FC236}">
              <a16:creationId xmlns:a16="http://schemas.microsoft.com/office/drawing/2014/main" id="{6D98B1AC-A086-44D9-A9EC-3208330EE7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7" name="PoljeZBesedilom 2">
          <a:extLst>
            <a:ext uri="{FF2B5EF4-FFF2-40B4-BE49-F238E27FC236}">
              <a16:creationId xmlns:a16="http://schemas.microsoft.com/office/drawing/2014/main" id="{67B93136-AFFD-47A7-835D-80B3CD6A644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8" name="PoljeZBesedilom 2">
          <a:extLst>
            <a:ext uri="{FF2B5EF4-FFF2-40B4-BE49-F238E27FC236}">
              <a16:creationId xmlns:a16="http://schemas.microsoft.com/office/drawing/2014/main" id="{C2362C34-A862-46EB-9CB0-87E0039A84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79" name="PoljeZBesedilom 2">
          <a:extLst>
            <a:ext uri="{FF2B5EF4-FFF2-40B4-BE49-F238E27FC236}">
              <a16:creationId xmlns:a16="http://schemas.microsoft.com/office/drawing/2014/main" id="{8A14E162-FDD8-4DD9-8057-70409BF6D3A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0" name="PoljeZBesedilom 2">
          <a:extLst>
            <a:ext uri="{FF2B5EF4-FFF2-40B4-BE49-F238E27FC236}">
              <a16:creationId xmlns:a16="http://schemas.microsoft.com/office/drawing/2014/main" id="{6EFA5119-F89E-45F6-8359-6EFA1692B8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1" name="PoljeZBesedilom 2080">
          <a:extLst>
            <a:ext uri="{FF2B5EF4-FFF2-40B4-BE49-F238E27FC236}">
              <a16:creationId xmlns:a16="http://schemas.microsoft.com/office/drawing/2014/main" id="{E8696027-5899-4E95-8BAD-BF5D1CDD5C6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2" name="PoljeZBesedilom 2">
          <a:extLst>
            <a:ext uri="{FF2B5EF4-FFF2-40B4-BE49-F238E27FC236}">
              <a16:creationId xmlns:a16="http://schemas.microsoft.com/office/drawing/2014/main" id="{85840D67-8830-4215-A825-7FF9B28F570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3" name="PoljeZBesedilom 2">
          <a:extLst>
            <a:ext uri="{FF2B5EF4-FFF2-40B4-BE49-F238E27FC236}">
              <a16:creationId xmlns:a16="http://schemas.microsoft.com/office/drawing/2014/main" id="{6EF790FD-2DE1-4A3A-88BC-1D92C26FCE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4" name="PoljeZBesedilom 2">
          <a:extLst>
            <a:ext uri="{FF2B5EF4-FFF2-40B4-BE49-F238E27FC236}">
              <a16:creationId xmlns:a16="http://schemas.microsoft.com/office/drawing/2014/main" id="{8D278032-EC34-4891-9DFE-8A17B75BFC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5" name="PoljeZBesedilom 2">
          <a:extLst>
            <a:ext uri="{FF2B5EF4-FFF2-40B4-BE49-F238E27FC236}">
              <a16:creationId xmlns:a16="http://schemas.microsoft.com/office/drawing/2014/main" id="{FA41A0E2-E44A-4D29-BFE3-DD2DEB6261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6" name="PoljeZBesedilom 2">
          <a:extLst>
            <a:ext uri="{FF2B5EF4-FFF2-40B4-BE49-F238E27FC236}">
              <a16:creationId xmlns:a16="http://schemas.microsoft.com/office/drawing/2014/main" id="{5884062C-CE28-43FC-8E6B-2AFB3106C0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7" name="PoljeZBesedilom 2086">
          <a:extLst>
            <a:ext uri="{FF2B5EF4-FFF2-40B4-BE49-F238E27FC236}">
              <a16:creationId xmlns:a16="http://schemas.microsoft.com/office/drawing/2014/main" id="{2F4C5A90-D881-4BE0-966D-A4B7776C03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8" name="PoljeZBesedilom 2">
          <a:extLst>
            <a:ext uri="{FF2B5EF4-FFF2-40B4-BE49-F238E27FC236}">
              <a16:creationId xmlns:a16="http://schemas.microsoft.com/office/drawing/2014/main" id="{A0793D54-0994-4A3E-969C-F95B553D397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89" name="PoljeZBesedilom 2">
          <a:extLst>
            <a:ext uri="{FF2B5EF4-FFF2-40B4-BE49-F238E27FC236}">
              <a16:creationId xmlns:a16="http://schemas.microsoft.com/office/drawing/2014/main" id="{15493F48-EEFE-41DA-AEE5-11CBAF7E7E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0" name="PoljeZBesedilom 2">
          <a:extLst>
            <a:ext uri="{FF2B5EF4-FFF2-40B4-BE49-F238E27FC236}">
              <a16:creationId xmlns:a16="http://schemas.microsoft.com/office/drawing/2014/main" id="{BDF2AD72-0C12-44F3-8A91-665AA3729F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1" name="PoljeZBesedilom 2">
          <a:extLst>
            <a:ext uri="{FF2B5EF4-FFF2-40B4-BE49-F238E27FC236}">
              <a16:creationId xmlns:a16="http://schemas.microsoft.com/office/drawing/2014/main" id="{7485AE19-B9EF-4AB6-A9FF-E7D2087B930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2" name="PoljeZBesedilom 2">
          <a:extLst>
            <a:ext uri="{FF2B5EF4-FFF2-40B4-BE49-F238E27FC236}">
              <a16:creationId xmlns:a16="http://schemas.microsoft.com/office/drawing/2014/main" id="{6964E087-A44B-44BF-B872-46BBD819B6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3" name="PoljeZBesedilom 2092">
          <a:extLst>
            <a:ext uri="{FF2B5EF4-FFF2-40B4-BE49-F238E27FC236}">
              <a16:creationId xmlns:a16="http://schemas.microsoft.com/office/drawing/2014/main" id="{E11BCD6A-9A80-4B85-A083-AC044220528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4" name="PoljeZBesedilom 2">
          <a:extLst>
            <a:ext uri="{FF2B5EF4-FFF2-40B4-BE49-F238E27FC236}">
              <a16:creationId xmlns:a16="http://schemas.microsoft.com/office/drawing/2014/main" id="{5264C9F5-AA22-434D-80B2-6F5F26E6E6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5" name="PoljeZBesedilom 2">
          <a:extLst>
            <a:ext uri="{FF2B5EF4-FFF2-40B4-BE49-F238E27FC236}">
              <a16:creationId xmlns:a16="http://schemas.microsoft.com/office/drawing/2014/main" id="{1015178C-30DD-4F49-8EC4-88234E1F74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6" name="PoljeZBesedilom 2">
          <a:extLst>
            <a:ext uri="{FF2B5EF4-FFF2-40B4-BE49-F238E27FC236}">
              <a16:creationId xmlns:a16="http://schemas.microsoft.com/office/drawing/2014/main" id="{EE162982-C94D-4F6D-9C7E-EC8DDA96258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097" name="PoljeZBesedilom 2">
          <a:extLst>
            <a:ext uri="{FF2B5EF4-FFF2-40B4-BE49-F238E27FC236}">
              <a16:creationId xmlns:a16="http://schemas.microsoft.com/office/drawing/2014/main" id="{0C5991CB-434C-470C-9D87-0931C9D500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98" name="PoljeZBesedilom 2">
          <a:extLst>
            <a:ext uri="{FF2B5EF4-FFF2-40B4-BE49-F238E27FC236}">
              <a16:creationId xmlns:a16="http://schemas.microsoft.com/office/drawing/2014/main" id="{DFB6A753-B622-47B2-A734-268A598399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099" name="PoljeZBesedilom 2098">
          <a:extLst>
            <a:ext uri="{FF2B5EF4-FFF2-40B4-BE49-F238E27FC236}">
              <a16:creationId xmlns:a16="http://schemas.microsoft.com/office/drawing/2014/main" id="{A32BD288-A5C6-404C-AEDB-AC99E30C9B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0" name="PoljeZBesedilom 2">
          <a:extLst>
            <a:ext uri="{FF2B5EF4-FFF2-40B4-BE49-F238E27FC236}">
              <a16:creationId xmlns:a16="http://schemas.microsoft.com/office/drawing/2014/main" id="{4DFA30DF-CED8-43DB-A190-61EABC27CC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1" name="PoljeZBesedilom 2">
          <a:extLst>
            <a:ext uri="{FF2B5EF4-FFF2-40B4-BE49-F238E27FC236}">
              <a16:creationId xmlns:a16="http://schemas.microsoft.com/office/drawing/2014/main" id="{812F34F0-4838-47A6-BCD4-2A8EB4887E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2" name="PoljeZBesedilom 2">
          <a:extLst>
            <a:ext uri="{FF2B5EF4-FFF2-40B4-BE49-F238E27FC236}">
              <a16:creationId xmlns:a16="http://schemas.microsoft.com/office/drawing/2014/main" id="{122D3433-3B75-487E-921C-EF5C8F5AF8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3" name="PoljeZBesedilom 2">
          <a:extLst>
            <a:ext uri="{FF2B5EF4-FFF2-40B4-BE49-F238E27FC236}">
              <a16:creationId xmlns:a16="http://schemas.microsoft.com/office/drawing/2014/main" id="{7DF571C4-0A24-4820-ABD3-BD68396007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4" name="PoljeZBesedilom 2">
          <a:extLst>
            <a:ext uri="{FF2B5EF4-FFF2-40B4-BE49-F238E27FC236}">
              <a16:creationId xmlns:a16="http://schemas.microsoft.com/office/drawing/2014/main" id="{EFDB99AD-30C5-4219-B604-FF5990CE0D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5" name="PoljeZBesedilom 2104">
          <a:extLst>
            <a:ext uri="{FF2B5EF4-FFF2-40B4-BE49-F238E27FC236}">
              <a16:creationId xmlns:a16="http://schemas.microsoft.com/office/drawing/2014/main" id="{FEE61F60-63C9-47D1-9C6E-33602D0B7D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6" name="PoljeZBesedilom 2">
          <a:extLst>
            <a:ext uri="{FF2B5EF4-FFF2-40B4-BE49-F238E27FC236}">
              <a16:creationId xmlns:a16="http://schemas.microsoft.com/office/drawing/2014/main" id="{4258168B-424C-401E-BB27-F5A972A65A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7" name="PoljeZBesedilom 2">
          <a:extLst>
            <a:ext uri="{FF2B5EF4-FFF2-40B4-BE49-F238E27FC236}">
              <a16:creationId xmlns:a16="http://schemas.microsoft.com/office/drawing/2014/main" id="{FE9A4A28-6FF1-4274-A533-6AA1E117AE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8" name="PoljeZBesedilom 2">
          <a:extLst>
            <a:ext uri="{FF2B5EF4-FFF2-40B4-BE49-F238E27FC236}">
              <a16:creationId xmlns:a16="http://schemas.microsoft.com/office/drawing/2014/main" id="{B4C04E86-1861-4C7D-860A-3BEC63A7A1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09" name="PoljeZBesedilom 2">
          <a:extLst>
            <a:ext uri="{FF2B5EF4-FFF2-40B4-BE49-F238E27FC236}">
              <a16:creationId xmlns:a16="http://schemas.microsoft.com/office/drawing/2014/main" id="{D8C932BA-C2DF-4F63-8E86-5D45CEACED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0" name="PoljeZBesedilom 2">
          <a:extLst>
            <a:ext uri="{FF2B5EF4-FFF2-40B4-BE49-F238E27FC236}">
              <a16:creationId xmlns:a16="http://schemas.microsoft.com/office/drawing/2014/main" id="{4C66AAD5-A43F-41A0-B1CB-227490C328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1" name="PoljeZBesedilom 2110">
          <a:extLst>
            <a:ext uri="{FF2B5EF4-FFF2-40B4-BE49-F238E27FC236}">
              <a16:creationId xmlns:a16="http://schemas.microsoft.com/office/drawing/2014/main" id="{69FB3315-2F52-4133-BEF7-32877908FC1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2" name="PoljeZBesedilom 2">
          <a:extLst>
            <a:ext uri="{FF2B5EF4-FFF2-40B4-BE49-F238E27FC236}">
              <a16:creationId xmlns:a16="http://schemas.microsoft.com/office/drawing/2014/main" id="{66A59621-F8AF-44FE-869A-088DA2A99F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3" name="PoljeZBesedilom 2">
          <a:extLst>
            <a:ext uri="{FF2B5EF4-FFF2-40B4-BE49-F238E27FC236}">
              <a16:creationId xmlns:a16="http://schemas.microsoft.com/office/drawing/2014/main" id="{4B1D1E4C-6DF7-45A3-B0A1-1A83A7E801B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4" name="PoljeZBesedilom 2">
          <a:extLst>
            <a:ext uri="{FF2B5EF4-FFF2-40B4-BE49-F238E27FC236}">
              <a16:creationId xmlns:a16="http://schemas.microsoft.com/office/drawing/2014/main" id="{9D3516E3-5B65-4F50-8AD2-EC6BE5F552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5" name="PoljeZBesedilom 2">
          <a:extLst>
            <a:ext uri="{FF2B5EF4-FFF2-40B4-BE49-F238E27FC236}">
              <a16:creationId xmlns:a16="http://schemas.microsoft.com/office/drawing/2014/main" id="{38212316-87B0-4DD9-B306-214EDF4217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6" name="PoljeZBesedilom 2">
          <a:extLst>
            <a:ext uri="{FF2B5EF4-FFF2-40B4-BE49-F238E27FC236}">
              <a16:creationId xmlns:a16="http://schemas.microsoft.com/office/drawing/2014/main" id="{A0B53185-C54C-4AA2-9416-472FED85221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7" name="PoljeZBesedilom 2116">
          <a:extLst>
            <a:ext uri="{FF2B5EF4-FFF2-40B4-BE49-F238E27FC236}">
              <a16:creationId xmlns:a16="http://schemas.microsoft.com/office/drawing/2014/main" id="{3BF6F824-2C6C-4607-9A84-6E9782334C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8" name="PoljeZBesedilom 2">
          <a:extLst>
            <a:ext uri="{FF2B5EF4-FFF2-40B4-BE49-F238E27FC236}">
              <a16:creationId xmlns:a16="http://schemas.microsoft.com/office/drawing/2014/main" id="{82DE15E9-9234-4C02-A5E4-212FE6B576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19" name="PoljeZBesedilom 2">
          <a:extLst>
            <a:ext uri="{FF2B5EF4-FFF2-40B4-BE49-F238E27FC236}">
              <a16:creationId xmlns:a16="http://schemas.microsoft.com/office/drawing/2014/main" id="{2C33289C-1C50-4D7D-B7FB-9222A4DC01E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20" name="PoljeZBesedilom 2">
          <a:extLst>
            <a:ext uri="{FF2B5EF4-FFF2-40B4-BE49-F238E27FC236}">
              <a16:creationId xmlns:a16="http://schemas.microsoft.com/office/drawing/2014/main" id="{3B634335-6AA5-41AA-8C74-6A7E50B649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21" name="PoljeZBesedilom 2">
          <a:extLst>
            <a:ext uri="{FF2B5EF4-FFF2-40B4-BE49-F238E27FC236}">
              <a16:creationId xmlns:a16="http://schemas.microsoft.com/office/drawing/2014/main" id="{59D8F5C0-0432-45EE-859A-229D95B71BB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22" name="PoljeZBesedilom 2121">
          <a:extLst>
            <a:ext uri="{FF2B5EF4-FFF2-40B4-BE49-F238E27FC236}">
              <a16:creationId xmlns:a16="http://schemas.microsoft.com/office/drawing/2014/main" id="{662B6B9B-B250-4CFF-B389-2CEAC2E027D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23" name="PoljeZBesedilom 2">
          <a:extLst>
            <a:ext uri="{FF2B5EF4-FFF2-40B4-BE49-F238E27FC236}">
              <a16:creationId xmlns:a16="http://schemas.microsoft.com/office/drawing/2014/main" id="{66073E85-D0FC-428D-AA47-1E93A4E78B6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24" name="PoljeZBesedilom 2">
          <a:extLst>
            <a:ext uri="{FF2B5EF4-FFF2-40B4-BE49-F238E27FC236}">
              <a16:creationId xmlns:a16="http://schemas.microsoft.com/office/drawing/2014/main" id="{A1FE3CFE-B338-4168-B59B-6E3EEBC6A65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25" name="PoljeZBesedilom 2">
          <a:extLst>
            <a:ext uri="{FF2B5EF4-FFF2-40B4-BE49-F238E27FC236}">
              <a16:creationId xmlns:a16="http://schemas.microsoft.com/office/drawing/2014/main" id="{01A0266D-1F22-4D68-ABFD-0C875DD7C79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26" name="PoljeZBesedilom 2">
          <a:extLst>
            <a:ext uri="{FF2B5EF4-FFF2-40B4-BE49-F238E27FC236}">
              <a16:creationId xmlns:a16="http://schemas.microsoft.com/office/drawing/2014/main" id="{DC197BB8-3B45-4907-805A-5F24D8D48C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27" name="PoljeZBesedilom 2">
          <a:extLst>
            <a:ext uri="{FF2B5EF4-FFF2-40B4-BE49-F238E27FC236}">
              <a16:creationId xmlns:a16="http://schemas.microsoft.com/office/drawing/2014/main" id="{D3B214D4-0DD2-45FF-906C-ECC9980850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28" name="PoljeZBesedilom 2127">
          <a:extLst>
            <a:ext uri="{FF2B5EF4-FFF2-40B4-BE49-F238E27FC236}">
              <a16:creationId xmlns:a16="http://schemas.microsoft.com/office/drawing/2014/main" id="{1A1E736F-7525-4FCE-A021-D025E27F456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29" name="PoljeZBesedilom 2">
          <a:extLst>
            <a:ext uri="{FF2B5EF4-FFF2-40B4-BE49-F238E27FC236}">
              <a16:creationId xmlns:a16="http://schemas.microsoft.com/office/drawing/2014/main" id="{DC7E2FBB-6D35-4F00-A475-8A6F950846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30" name="PoljeZBesedilom 2">
          <a:extLst>
            <a:ext uri="{FF2B5EF4-FFF2-40B4-BE49-F238E27FC236}">
              <a16:creationId xmlns:a16="http://schemas.microsoft.com/office/drawing/2014/main" id="{A5E74858-BC5D-4961-8AC4-0E706EAC423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31" name="PoljeZBesedilom 2">
          <a:extLst>
            <a:ext uri="{FF2B5EF4-FFF2-40B4-BE49-F238E27FC236}">
              <a16:creationId xmlns:a16="http://schemas.microsoft.com/office/drawing/2014/main" id="{497E6AA0-7A97-4F96-9BE2-620235E9090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132" name="PoljeZBesedilom 2">
          <a:extLst>
            <a:ext uri="{FF2B5EF4-FFF2-40B4-BE49-F238E27FC236}">
              <a16:creationId xmlns:a16="http://schemas.microsoft.com/office/drawing/2014/main" id="{5AF28991-D924-4C09-B2CA-2830C02AFD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3" name="PoljeZBesedilom 2">
          <a:extLst>
            <a:ext uri="{FF2B5EF4-FFF2-40B4-BE49-F238E27FC236}">
              <a16:creationId xmlns:a16="http://schemas.microsoft.com/office/drawing/2014/main" id="{F85621BC-D231-4762-B783-2F6ECEEB58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4" name="PoljeZBesedilom 2133">
          <a:extLst>
            <a:ext uri="{FF2B5EF4-FFF2-40B4-BE49-F238E27FC236}">
              <a16:creationId xmlns:a16="http://schemas.microsoft.com/office/drawing/2014/main" id="{C308284A-B6C1-4A1D-B373-C8EA51FE32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5" name="PoljeZBesedilom 2">
          <a:extLst>
            <a:ext uri="{FF2B5EF4-FFF2-40B4-BE49-F238E27FC236}">
              <a16:creationId xmlns:a16="http://schemas.microsoft.com/office/drawing/2014/main" id="{840B7169-5D52-4381-9D86-5284BA7904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6" name="PoljeZBesedilom 2">
          <a:extLst>
            <a:ext uri="{FF2B5EF4-FFF2-40B4-BE49-F238E27FC236}">
              <a16:creationId xmlns:a16="http://schemas.microsoft.com/office/drawing/2014/main" id="{65A736CE-6E5E-4A0F-B3D4-D5CEB9B9F0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7" name="PoljeZBesedilom 2">
          <a:extLst>
            <a:ext uri="{FF2B5EF4-FFF2-40B4-BE49-F238E27FC236}">
              <a16:creationId xmlns:a16="http://schemas.microsoft.com/office/drawing/2014/main" id="{D22E852A-F0F9-4B3D-99B4-1C59AE9F20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8" name="PoljeZBesedilom 2">
          <a:extLst>
            <a:ext uri="{FF2B5EF4-FFF2-40B4-BE49-F238E27FC236}">
              <a16:creationId xmlns:a16="http://schemas.microsoft.com/office/drawing/2014/main" id="{091FECD3-6351-4CB5-89B7-F46B8E5B6D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39" name="PoljeZBesedilom 2">
          <a:extLst>
            <a:ext uri="{FF2B5EF4-FFF2-40B4-BE49-F238E27FC236}">
              <a16:creationId xmlns:a16="http://schemas.microsoft.com/office/drawing/2014/main" id="{CDAE320F-6670-451C-A0F1-FCE58892A3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40" name="PoljeZBesedilom 2139">
          <a:extLst>
            <a:ext uri="{FF2B5EF4-FFF2-40B4-BE49-F238E27FC236}">
              <a16:creationId xmlns:a16="http://schemas.microsoft.com/office/drawing/2014/main" id="{4B72118C-127C-4367-9C59-EE6B6B8EAE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41" name="PoljeZBesedilom 2">
          <a:extLst>
            <a:ext uri="{FF2B5EF4-FFF2-40B4-BE49-F238E27FC236}">
              <a16:creationId xmlns:a16="http://schemas.microsoft.com/office/drawing/2014/main" id="{0DA73D8F-8D64-49AC-86FB-B755574ACE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42" name="PoljeZBesedilom 2">
          <a:extLst>
            <a:ext uri="{FF2B5EF4-FFF2-40B4-BE49-F238E27FC236}">
              <a16:creationId xmlns:a16="http://schemas.microsoft.com/office/drawing/2014/main" id="{5B6EAA4C-00BC-47AA-8484-B7C02610B0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43" name="PoljeZBesedilom 2">
          <a:extLst>
            <a:ext uri="{FF2B5EF4-FFF2-40B4-BE49-F238E27FC236}">
              <a16:creationId xmlns:a16="http://schemas.microsoft.com/office/drawing/2014/main" id="{110E22F9-AB13-47FF-B5CB-3D3C1C13E5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144" name="PoljeZBesedilom 2">
          <a:extLst>
            <a:ext uri="{FF2B5EF4-FFF2-40B4-BE49-F238E27FC236}">
              <a16:creationId xmlns:a16="http://schemas.microsoft.com/office/drawing/2014/main" id="{C422F581-4C5C-4189-8749-83726C07D8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45" name="PoljeZBesedilom 2">
          <a:extLst>
            <a:ext uri="{FF2B5EF4-FFF2-40B4-BE49-F238E27FC236}">
              <a16:creationId xmlns:a16="http://schemas.microsoft.com/office/drawing/2014/main" id="{13DC0AC8-1A6D-4992-AC78-E85D336146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46" name="PoljeZBesedilom 2145">
          <a:extLst>
            <a:ext uri="{FF2B5EF4-FFF2-40B4-BE49-F238E27FC236}">
              <a16:creationId xmlns:a16="http://schemas.microsoft.com/office/drawing/2014/main" id="{C6CE2931-1CE7-4C36-B08F-4EB7F05D4F6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47" name="PoljeZBesedilom 2">
          <a:extLst>
            <a:ext uri="{FF2B5EF4-FFF2-40B4-BE49-F238E27FC236}">
              <a16:creationId xmlns:a16="http://schemas.microsoft.com/office/drawing/2014/main" id="{D7BDBF36-027C-4A74-BCA2-9C4299DF1C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48" name="PoljeZBesedilom 2">
          <a:extLst>
            <a:ext uri="{FF2B5EF4-FFF2-40B4-BE49-F238E27FC236}">
              <a16:creationId xmlns:a16="http://schemas.microsoft.com/office/drawing/2014/main" id="{6F72B590-5F65-4126-A4BA-3A4983792E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49" name="PoljeZBesedilom 2">
          <a:extLst>
            <a:ext uri="{FF2B5EF4-FFF2-40B4-BE49-F238E27FC236}">
              <a16:creationId xmlns:a16="http://schemas.microsoft.com/office/drawing/2014/main" id="{B21DDEC0-CAA4-45D2-A029-CDD150C1BFF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0" name="PoljeZBesedilom 2">
          <a:extLst>
            <a:ext uri="{FF2B5EF4-FFF2-40B4-BE49-F238E27FC236}">
              <a16:creationId xmlns:a16="http://schemas.microsoft.com/office/drawing/2014/main" id="{D2ECDD78-0B52-4AA3-8AA5-9054EAA459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1" name="PoljeZBesedilom 2">
          <a:extLst>
            <a:ext uri="{FF2B5EF4-FFF2-40B4-BE49-F238E27FC236}">
              <a16:creationId xmlns:a16="http://schemas.microsoft.com/office/drawing/2014/main" id="{D6141960-3B6A-4EE9-9DC8-5D4F775AA5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2" name="PoljeZBesedilom 2151">
          <a:extLst>
            <a:ext uri="{FF2B5EF4-FFF2-40B4-BE49-F238E27FC236}">
              <a16:creationId xmlns:a16="http://schemas.microsoft.com/office/drawing/2014/main" id="{2EABBF54-E775-4E7A-AD57-F18F297483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3" name="PoljeZBesedilom 2">
          <a:extLst>
            <a:ext uri="{FF2B5EF4-FFF2-40B4-BE49-F238E27FC236}">
              <a16:creationId xmlns:a16="http://schemas.microsoft.com/office/drawing/2014/main" id="{6905E901-949E-44EE-89CD-C6E70449C4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4" name="PoljeZBesedilom 2">
          <a:extLst>
            <a:ext uri="{FF2B5EF4-FFF2-40B4-BE49-F238E27FC236}">
              <a16:creationId xmlns:a16="http://schemas.microsoft.com/office/drawing/2014/main" id="{EE7578F1-F6A6-4C1B-8D14-32FAF3BCE33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5" name="PoljeZBesedilom 2">
          <a:extLst>
            <a:ext uri="{FF2B5EF4-FFF2-40B4-BE49-F238E27FC236}">
              <a16:creationId xmlns:a16="http://schemas.microsoft.com/office/drawing/2014/main" id="{2B8EB8D8-33C2-4E38-AD63-F74FBEFC1A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156" name="PoljeZBesedilom 2">
          <a:extLst>
            <a:ext uri="{FF2B5EF4-FFF2-40B4-BE49-F238E27FC236}">
              <a16:creationId xmlns:a16="http://schemas.microsoft.com/office/drawing/2014/main" id="{DDF2EFA8-C54D-4D32-980D-9F3002B507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57" name="PoljeZBesedilom 2156">
          <a:extLst>
            <a:ext uri="{FF2B5EF4-FFF2-40B4-BE49-F238E27FC236}">
              <a16:creationId xmlns:a16="http://schemas.microsoft.com/office/drawing/2014/main" id="{4EEC22ED-6D2F-4D57-874B-22C048B1B69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58" name="PoljeZBesedilom 2">
          <a:extLst>
            <a:ext uri="{FF2B5EF4-FFF2-40B4-BE49-F238E27FC236}">
              <a16:creationId xmlns:a16="http://schemas.microsoft.com/office/drawing/2014/main" id="{164B7C5A-47BB-4DD3-A761-C207827D9A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59" name="PoljeZBesedilom 2">
          <a:extLst>
            <a:ext uri="{FF2B5EF4-FFF2-40B4-BE49-F238E27FC236}">
              <a16:creationId xmlns:a16="http://schemas.microsoft.com/office/drawing/2014/main" id="{E874213C-F4C8-4235-8417-2C25768D59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60" name="PoljeZBesedilom 2">
          <a:extLst>
            <a:ext uri="{FF2B5EF4-FFF2-40B4-BE49-F238E27FC236}">
              <a16:creationId xmlns:a16="http://schemas.microsoft.com/office/drawing/2014/main" id="{74892AF6-2E1B-4A5C-ADD0-D7B03D05B76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161" name="PoljeZBesedilom 2">
          <a:extLst>
            <a:ext uri="{FF2B5EF4-FFF2-40B4-BE49-F238E27FC236}">
              <a16:creationId xmlns:a16="http://schemas.microsoft.com/office/drawing/2014/main" id="{D054866D-452E-4624-81AF-DF9633CB92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2" name="PoljeZBesedilom 2">
          <a:extLst>
            <a:ext uri="{FF2B5EF4-FFF2-40B4-BE49-F238E27FC236}">
              <a16:creationId xmlns:a16="http://schemas.microsoft.com/office/drawing/2014/main" id="{F954CDBB-7CD0-492E-9149-1E470A5795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3" name="PoljeZBesedilom 2162">
          <a:extLst>
            <a:ext uri="{FF2B5EF4-FFF2-40B4-BE49-F238E27FC236}">
              <a16:creationId xmlns:a16="http://schemas.microsoft.com/office/drawing/2014/main" id="{4DFEB42A-2ABE-4105-B360-43DA6BBB91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4" name="PoljeZBesedilom 2">
          <a:extLst>
            <a:ext uri="{FF2B5EF4-FFF2-40B4-BE49-F238E27FC236}">
              <a16:creationId xmlns:a16="http://schemas.microsoft.com/office/drawing/2014/main" id="{37F052D4-83B7-4BD4-A0BA-C2865AC25F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5" name="PoljeZBesedilom 2">
          <a:extLst>
            <a:ext uri="{FF2B5EF4-FFF2-40B4-BE49-F238E27FC236}">
              <a16:creationId xmlns:a16="http://schemas.microsoft.com/office/drawing/2014/main" id="{33D1B7FC-A314-4613-BF81-4F15B74CE6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6" name="PoljeZBesedilom 2">
          <a:extLst>
            <a:ext uri="{FF2B5EF4-FFF2-40B4-BE49-F238E27FC236}">
              <a16:creationId xmlns:a16="http://schemas.microsoft.com/office/drawing/2014/main" id="{3BE06D82-335E-4123-A3E6-B2DB50E4E6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7" name="PoljeZBesedilom 2">
          <a:extLst>
            <a:ext uri="{FF2B5EF4-FFF2-40B4-BE49-F238E27FC236}">
              <a16:creationId xmlns:a16="http://schemas.microsoft.com/office/drawing/2014/main" id="{3903F1B5-DD0C-4DF1-92E9-286FFBC3DC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8" name="PoljeZBesedilom 2">
          <a:extLst>
            <a:ext uri="{FF2B5EF4-FFF2-40B4-BE49-F238E27FC236}">
              <a16:creationId xmlns:a16="http://schemas.microsoft.com/office/drawing/2014/main" id="{14743610-D2D2-418B-9C53-D791ABCF5F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69" name="PoljeZBesedilom 2168">
          <a:extLst>
            <a:ext uri="{FF2B5EF4-FFF2-40B4-BE49-F238E27FC236}">
              <a16:creationId xmlns:a16="http://schemas.microsoft.com/office/drawing/2014/main" id="{97334DA9-2496-4273-BDD9-F4E42EBBC82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0" name="PoljeZBesedilom 2">
          <a:extLst>
            <a:ext uri="{FF2B5EF4-FFF2-40B4-BE49-F238E27FC236}">
              <a16:creationId xmlns:a16="http://schemas.microsoft.com/office/drawing/2014/main" id="{FBB17A52-D25A-497A-825B-72B49CDB7E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1" name="PoljeZBesedilom 2">
          <a:extLst>
            <a:ext uri="{FF2B5EF4-FFF2-40B4-BE49-F238E27FC236}">
              <a16:creationId xmlns:a16="http://schemas.microsoft.com/office/drawing/2014/main" id="{AD704D00-C521-4C29-BB6D-FBDBF37C54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2" name="PoljeZBesedilom 2">
          <a:extLst>
            <a:ext uri="{FF2B5EF4-FFF2-40B4-BE49-F238E27FC236}">
              <a16:creationId xmlns:a16="http://schemas.microsoft.com/office/drawing/2014/main" id="{87CC89A1-0C03-4061-ACB4-14D6F6D579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3" name="PoljeZBesedilom 2">
          <a:extLst>
            <a:ext uri="{FF2B5EF4-FFF2-40B4-BE49-F238E27FC236}">
              <a16:creationId xmlns:a16="http://schemas.microsoft.com/office/drawing/2014/main" id="{AED025AC-EAFB-48D8-8053-D46A014E69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4" name="PoljeZBesedilom 2">
          <a:extLst>
            <a:ext uri="{FF2B5EF4-FFF2-40B4-BE49-F238E27FC236}">
              <a16:creationId xmlns:a16="http://schemas.microsoft.com/office/drawing/2014/main" id="{12635C9B-B4DB-4E07-8F97-B04902B0F16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5" name="PoljeZBesedilom 2174">
          <a:extLst>
            <a:ext uri="{FF2B5EF4-FFF2-40B4-BE49-F238E27FC236}">
              <a16:creationId xmlns:a16="http://schemas.microsoft.com/office/drawing/2014/main" id="{EBFA3292-2B5D-4D1A-84D3-669A12EB5F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6" name="PoljeZBesedilom 2">
          <a:extLst>
            <a:ext uri="{FF2B5EF4-FFF2-40B4-BE49-F238E27FC236}">
              <a16:creationId xmlns:a16="http://schemas.microsoft.com/office/drawing/2014/main" id="{4187FBDD-1F70-4CF7-9482-640B61798A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7" name="PoljeZBesedilom 2">
          <a:extLst>
            <a:ext uri="{FF2B5EF4-FFF2-40B4-BE49-F238E27FC236}">
              <a16:creationId xmlns:a16="http://schemas.microsoft.com/office/drawing/2014/main" id="{C042570F-0A7E-4CFD-BEE9-A39FF4611E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8" name="PoljeZBesedilom 2">
          <a:extLst>
            <a:ext uri="{FF2B5EF4-FFF2-40B4-BE49-F238E27FC236}">
              <a16:creationId xmlns:a16="http://schemas.microsoft.com/office/drawing/2014/main" id="{08E5DB3C-E2AA-47FB-8838-4F110CA674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79" name="PoljeZBesedilom 2">
          <a:extLst>
            <a:ext uri="{FF2B5EF4-FFF2-40B4-BE49-F238E27FC236}">
              <a16:creationId xmlns:a16="http://schemas.microsoft.com/office/drawing/2014/main" id="{D50B7D5F-71FF-43B9-950F-59F06CC0C3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0" name="PoljeZBesedilom 2">
          <a:extLst>
            <a:ext uri="{FF2B5EF4-FFF2-40B4-BE49-F238E27FC236}">
              <a16:creationId xmlns:a16="http://schemas.microsoft.com/office/drawing/2014/main" id="{DF86728C-72E4-4C17-BDA3-FB50C5F279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1" name="PoljeZBesedilom 2180">
          <a:extLst>
            <a:ext uri="{FF2B5EF4-FFF2-40B4-BE49-F238E27FC236}">
              <a16:creationId xmlns:a16="http://schemas.microsoft.com/office/drawing/2014/main" id="{EAF7175A-C962-436D-8E69-1BB693FA4D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2" name="PoljeZBesedilom 2">
          <a:extLst>
            <a:ext uri="{FF2B5EF4-FFF2-40B4-BE49-F238E27FC236}">
              <a16:creationId xmlns:a16="http://schemas.microsoft.com/office/drawing/2014/main" id="{22425890-A0F4-4AC4-B297-B4A5BB296B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3" name="PoljeZBesedilom 2">
          <a:extLst>
            <a:ext uri="{FF2B5EF4-FFF2-40B4-BE49-F238E27FC236}">
              <a16:creationId xmlns:a16="http://schemas.microsoft.com/office/drawing/2014/main" id="{00296469-2663-4C7E-9634-640E8A99DC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4" name="PoljeZBesedilom 2">
          <a:extLst>
            <a:ext uri="{FF2B5EF4-FFF2-40B4-BE49-F238E27FC236}">
              <a16:creationId xmlns:a16="http://schemas.microsoft.com/office/drawing/2014/main" id="{C4EE5036-7CD2-45D8-B701-C10CECBB9F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5" name="PoljeZBesedilom 2">
          <a:extLst>
            <a:ext uri="{FF2B5EF4-FFF2-40B4-BE49-F238E27FC236}">
              <a16:creationId xmlns:a16="http://schemas.microsoft.com/office/drawing/2014/main" id="{60FAEEF7-D950-49BB-873A-7E052A7F0F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6" name="PoljeZBesedilom 2">
          <a:extLst>
            <a:ext uri="{FF2B5EF4-FFF2-40B4-BE49-F238E27FC236}">
              <a16:creationId xmlns:a16="http://schemas.microsoft.com/office/drawing/2014/main" id="{8DF16018-B8C0-471E-A176-75C96D7477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7" name="PoljeZBesedilom 2186">
          <a:extLst>
            <a:ext uri="{FF2B5EF4-FFF2-40B4-BE49-F238E27FC236}">
              <a16:creationId xmlns:a16="http://schemas.microsoft.com/office/drawing/2014/main" id="{897C0B86-534F-4A13-A71C-1828C9C246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8" name="PoljeZBesedilom 2">
          <a:extLst>
            <a:ext uri="{FF2B5EF4-FFF2-40B4-BE49-F238E27FC236}">
              <a16:creationId xmlns:a16="http://schemas.microsoft.com/office/drawing/2014/main" id="{D7800454-0F71-4ADB-A3EB-5D0F7FF8077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89" name="PoljeZBesedilom 2">
          <a:extLst>
            <a:ext uri="{FF2B5EF4-FFF2-40B4-BE49-F238E27FC236}">
              <a16:creationId xmlns:a16="http://schemas.microsoft.com/office/drawing/2014/main" id="{ADE48962-2AF2-44B1-8217-EEAFABEEF0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0" name="PoljeZBesedilom 2">
          <a:extLst>
            <a:ext uri="{FF2B5EF4-FFF2-40B4-BE49-F238E27FC236}">
              <a16:creationId xmlns:a16="http://schemas.microsoft.com/office/drawing/2014/main" id="{94E36F56-085B-4DCF-95B7-3C167BB0FD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1" name="PoljeZBesedilom 2">
          <a:extLst>
            <a:ext uri="{FF2B5EF4-FFF2-40B4-BE49-F238E27FC236}">
              <a16:creationId xmlns:a16="http://schemas.microsoft.com/office/drawing/2014/main" id="{217C70F4-78E4-4AF3-B72E-9AF5DD134B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2" name="PoljeZBesedilom 2">
          <a:extLst>
            <a:ext uri="{FF2B5EF4-FFF2-40B4-BE49-F238E27FC236}">
              <a16:creationId xmlns:a16="http://schemas.microsoft.com/office/drawing/2014/main" id="{95438253-1241-412A-BE91-CFFDDADD40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3" name="PoljeZBesedilom 2192">
          <a:extLst>
            <a:ext uri="{FF2B5EF4-FFF2-40B4-BE49-F238E27FC236}">
              <a16:creationId xmlns:a16="http://schemas.microsoft.com/office/drawing/2014/main" id="{A1E6DBD8-9080-4A75-813E-8F63790974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4" name="PoljeZBesedilom 2">
          <a:extLst>
            <a:ext uri="{FF2B5EF4-FFF2-40B4-BE49-F238E27FC236}">
              <a16:creationId xmlns:a16="http://schemas.microsoft.com/office/drawing/2014/main" id="{FFED0DB3-5A1B-4C20-9287-1F1F81EE9E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5" name="PoljeZBesedilom 2">
          <a:extLst>
            <a:ext uri="{FF2B5EF4-FFF2-40B4-BE49-F238E27FC236}">
              <a16:creationId xmlns:a16="http://schemas.microsoft.com/office/drawing/2014/main" id="{0EB6F9B2-B573-4BAB-98EC-2D2020EC5B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6" name="PoljeZBesedilom 2">
          <a:extLst>
            <a:ext uri="{FF2B5EF4-FFF2-40B4-BE49-F238E27FC236}">
              <a16:creationId xmlns:a16="http://schemas.microsoft.com/office/drawing/2014/main" id="{50954F44-4DB6-4157-A286-28455C755B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197" name="PoljeZBesedilom 2">
          <a:extLst>
            <a:ext uri="{FF2B5EF4-FFF2-40B4-BE49-F238E27FC236}">
              <a16:creationId xmlns:a16="http://schemas.microsoft.com/office/drawing/2014/main" id="{8AB4A87C-69DC-46FA-B05E-4E562C7682E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98" name="PoljeZBesedilom 2">
          <a:extLst>
            <a:ext uri="{FF2B5EF4-FFF2-40B4-BE49-F238E27FC236}">
              <a16:creationId xmlns:a16="http://schemas.microsoft.com/office/drawing/2014/main" id="{AD939D2E-86F0-425C-BB91-191321C3395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199" name="PoljeZBesedilom 2198">
          <a:extLst>
            <a:ext uri="{FF2B5EF4-FFF2-40B4-BE49-F238E27FC236}">
              <a16:creationId xmlns:a16="http://schemas.microsoft.com/office/drawing/2014/main" id="{20DC2F90-A737-4961-A6E4-FE6067DBA46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00" name="PoljeZBesedilom 2">
          <a:extLst>
            <a:ext uri="{FF2B5EF4-FFF2-40B4-BE49-F238E27FC236}">
              <a16:creationId xmlns:a16="http://schemas.microsoft.com/office/drawing/2014/main" id="{F4098B45-A916-4F80-A87A-4517594A36B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01" name="PoljeZBesedilom 2">
          <a:extLst>
            <a:ext uri="{FF2B5EF4-FFF2-40B4-BE49-F238E27FC236}">
              <a16:creationId xmlns:a16="http://schemas.microsoft.com/office/drawing/2014/main" id="{168D3EE7-855A-4B9B-A61D-2AADB85886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02" name="PoljeZBesedilom 2">
          <a:extLst>
            <a:ext uri="{FF2B5EF4-FFF2-40B4-BE49-F238E27FC236}">
              <a16:creationId xmlns:a16="http://schemas.microsoft.com/office/drawing/2014/main" id="{8D4371FC-DECB-4ECE-A94F-0433D401E12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03" name="PoljeZBesedilom 2">
          <a:extLst>
            <a:ext uri="{FF2B5EF4-FFF2-40B4-BE49-F238E27FC236}">
              <a16:creationId xmlns:a16="http://schemas.microsoft.com/office/drawing/2014/main" id="{E234B9D4-EA94-4B8B-B286-837103C497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4" name="PoljeZBesedilom 2">
          <a:extLst>
            <a:ext uri="{FF2B5EF4-FFF2-40B4-BE49-F238E27FC236}">
              <a16:creationId xmlns:a16="http://schemas.microsoft.com/office/drawing/2014/main" id="{7F7C1B13-78AE-4D1C-A6ED-B4EF5283DE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5" name="PoljeZBesedilom 2204">
          <a:extLst>
            <a:ext uri="{FF2B5EF4-FFF2-40B4-BE49-F238E27FC236}">
              <a16:creationId xmlns:a16="http://schemas.microsoft.com/office/drawing/2014/main" id="{094432FA-BE2A-4566-96AD-D09D0F902A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6" name="PoljeZBesedilom 2">
          <a:extLst>
            <a:ext uri="{FF2B5EF4-FFF2-40B4-BE49-F238E27FC236}">
              <a16:creationId xmlns:a16="http://schemas.microsoft.com/office/drawing/2014/main" id="{92394DCF-744F-4747-BA7B-B6823936E3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7" name="PoljeZBesedilom 2">
          <a:extLst>
            <a:ext uri="{FF2B5EF4-FFF2-40B4-BE49-F238E27FC236}">
              <a16:creationId xmlns:a16="http://schemas.microsoft.com/office/drawing/2014/main" id="{C03C1198-925B-4FE4-98C5-87FA860969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8" name="PoljeZBesedilom 2">
          <a:extLst>
            <a:ext uri="{FF2B5EF4-FFF2-40B4-BE49-F238E27FC236}">
              <a16:creationId xmlns:a16="http://schemas.microsoft.com/office/drawing/2014/main" id="{45BE4B2F-7747-4EFA-81A4-302F5931D2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09" name="PoljeZBesedilom 2">
          <a:extLst>
            <a:ext uri="{FF2B5EF4-FFF2-40B4-BE49-F238E27FC236}">
              <a16:creationId xmlns:a16="http://schemas.microsoft.com/office/drawing/2014/main" id="{BD99A261-9EC3-475C-BD18-B625416627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0" name="PoljeZBesedilom 2">
          <a:extLst>
            <a:ext uri="{FF2B5EF4-FFF2-40B4-BE49-F238E27FC236}">
              <a16:creationId xmlns:a16="http://schemas.microsoft.com/office/drawing/2014/main" id="{AEAA4D78-E02A-4EFD-8D52-2070619070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1" name="PoljeZBesedilom 2210">
          <a:extLst>
            <a:ext uri="{FF2B5EF4-FFF2-40B4-BE49-F238E27FC236}">
              <a16:creationId xmlns:a16="http://schemas.microsoft.com/office/drawing/2014/main" id="{8DDE2B78-7CA2-4467-99EB-BF60C08893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2" name="PoljeZBesedilom 2">
          <a:extLst>
            <a:ext uri="{FF2B5EF4-FFF2-40B4-BE49-F238E27FC236}">
              <a16:creationId xmlns:a16="http://schemas.microsoft.com/office/drawing/2014/main" id="{9B59F16B-15F2-4A09-AC38-8B356C18EF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3" name="PoljeZBesedilom 2">
          <a:extLst>
            <a:ext uri="{FF2B5EF4-FFF2-40B4-BE49-F238E27FC236}">
              <a16:creationId xmlns:a16="http://schemas.microsoft.com/office/drawing/2014/main" id="{9F26B0ED-F77A-42CB-B970-339E828DEC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4" name="PoljeZBesedilom 2">
          <a:extLst>
            <a:ext uri="{FF2B5EF4-FFF2-40B4-BE49-F238E27FC236}">
              <a16:creationId xmlns:a16="http://schemas.microsoft.com/office/drawing/2014/main" id="{39CD6CD4-7DCB-4FEF-AC5E-889E211E36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15" name="PoljeZBesedilom 2">
          <a:extLst>
            <a:ext uri="{FF2B5EF4-FFF2-40B4-BE49-F238E27FC236}">
              <a16:creationId xmlns:a16="http://schemas.microsoft.com/office/drawing/2014/main" id="{6527764A-2C3B-48C9-9E85-8DB1C06126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16" name="PoljeZBesedilom 2">
          <a:extLst>
            <a:ext uri="{FF2B5EF4-FFF2-40B4-BE49-F238E27FC236}">
              <a16:creationId xmlns:a16="http://schemas.microsoft.com/office/drawing/2014/main" id="{41FE9454-1B51-4A36-82F3-63C640DEBA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17" name="PoljeZBesedilom 2216">
          <a:extLst>
            <a:ext uri="{FF2B5EF4-FFF2-40B4-BE49-F238E27FC236}">
              <a16:creationId xmlns:a16="http://schemas.microsoft.com/office/drawing/2014/main" id="{2667EF2A-9862-42F8-9E4F-0FA6ACB2B2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18" name="PoljeZBesedilom 2">
          <a:extLst>
            <a:ext uri="{FF2B5EF4-FFF2-40B4-BE49-F238E27FC236}">
              <a16:creationId xmlns:a16="http://schemas.microsoft.com/office/drawing/2014/main" id="{9088F1A6-412B-4D39-9738-B058F54A32B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19" name="PoljeZBesedilom 2">
          <a:extLst>
            <a:ext uri="{FF2B5EF4-FFF2-40B4-BE49-F238E27FC236}">
              <a16:creationId xmlns:a16="http://schemas.microsoft.com/office/drawing/2014/main" id="{A5C7E195-4B60-457F-9853-E70AA5558B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20" name="PoljeZBesedilom 2">
          <a:extLst>
            <a:ext uri="{FF2B5EF4-FFF2-40B4-BE49-F238E27FC236}">
              <a16:creationId xmlns:a16="http://schemas.microsoft.com/office/drawing/2014/main" id="{23A26139-1302-4194-A2C7-861E27F4C59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21" name="PoljeZBesedilom 2">
          <a:extLst>
            <a:ext uri="{FF2B5EF4-FFF2-40B4-BE49-F238E27FC236}">
              <a16:creationId xmlns:a16="http://schemas.microsoft.com/office/drawing/2014/main" id="{C1541067-7599-4EA1-981A-87D8189F806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2" name="PoljeZBesedilom 2">
          <a:extLst>
            <a:ext uri="{FF2B5EF4-FFF2-40B4-BE49-F238E27FC236}">
              <a16:creationId xmlns:a16="http://schemas.microsoft.com/office/drawing/2014/main" id="{2C0AB2FD-2AC5-44DB-8B47-D261C84C058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3" name="PoljeZBesedilom 2222">
          <a:extLst>
            <a:ext uri="{FF2B5EF4-FFF2-40B4-BE49-F238E27FC236}">
              <a16:creationId xmlns:a16="http://schemas.microsoft.com/office/drawing/2014/main" id="{E5182F6C-3304-48F8-B6BD-6FDE3E19CB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4" name="PoljeZBesedilom 2">
          <a:extLst>
            <a:ext uri="{FF2B5EF4-FFF2-40B4-BE49-F238E27FC236}">
              <a16:creationId xmlns:a16="http://schemas.microsoft.com/office/drawing/2014/main" id="{DF57BB2E-42CD-4CF3-9AC4-BABC5C236E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5" name="PoljeZBesedilom 2">
          <a:extLst>
            <a:ext uri="{FF2B5EF4-FFF2-40B4-BE49-F238E27FC236}">
              <a16:creationId xmlns:a16="http://schemas.microsoft.com/office/drawing/2014/main" id="{148F3393-7956-4AED-96F1-8099D5971B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6" name="PoljeZBesedilom 2">
          <a:extLst>
            <a:ext uri="{FF2B5EF4-FFF2-40B4-BE49-F238E27FC236}">
              <a16:creationId xmlns:a16="http://schemas.microsoft.com/office/drawing/2014/main" id="{10D26AD8-8DA0-43C9-AB29-87C4D53B15E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27" name="PoljeZBesedilom 2">
          <a:extLst>
            <a:ext uri="{FF2B5EF4-FFF2-40B4-BE49-F238E27FC236}">
              <a16:creationId xmlns:a16="http://schemas.microsoft.com/office/drawing/2014/main" id="{BD7CB4E2-8ABC-4360-A611-54F9BFC9736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28" name="PoljeZBesedilom 2227">
          <a:extLst>
            <a:ext uri="{FF2B5EF4-FFF2-40B4-BE49-F238E27FC236}">
              <a16:creationId xmlns:a16="http://schemas.microsoft.com/office/drawing/2014/main" id="{BDC7E8CB-E1A4-4F80-9CF1-AA933929376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29" name="PoljeZBesedilom 2">
          <a:extLst>
            <a:ext uri="{FF2B5EF4-FFF2-40B4-BE49-F238E27FC236}">
              <a16:creationId xmlns:a16="http://schemas.microsoft.com/office/drawing/2014/main" id="{93069D1B-7283-470D-98E0-49337640DEA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30" name="PoljeZBesedilom 2">
          <a:extLst>
            <a:ext uri="{FF2B5EF4-FFF2-40B4-BE49-F238E27FC236}">
              <a16:creationId xmlns:a16="http://schemas.microsoft.com/office/drawing/2014/main" id="{3CE95471-81A6-4A1A-9620-208E8A0C26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31" name="PoljeZBesedilom 2">
          <a:extLst>
            <a:ext uri="{FF2B5EF4-FFF2-40B4-BE49-F238E27FC236}">
              <a16:creationId xmlns:a16="http://schemas.microsoft.com/office/drawing/2014/main" id="{EA304A3C-A78E-4BA6-BFCE-13A1A6AF609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32" name="PoljeZBesedilom 2">
          <a:extLst>
            <a:ext uri="{FF2B5EF4-FFF2-40B4-BE49-F238E27FC236}">
              <a16:creationId xmlns:a16="http://schemas.microsoft.com/office/drawing/2014/main" id="{5D5990C8-9D97-4EF9-BEB9-F468E1485A4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3" name="PoljeZBesedilom 2">
          <a:extLst>
            <a:ext uri="{FF2B5EF4-FFF2-40B4-BE49-F238E27FC236}">
              <a16:creationId xmlns:a16="http://schemas.microsoft.com/office/drawing/2014/main" id="{6F3B8984-3D72-4BD7-90A5-EB0C43262D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4" name="PoljeZBesedilom 2233">
          <a:extLst>
            <a:ext uri="{FF2B5EF4-FFF2-40B4-BE49-F238E27FC236}">
              <a16:creationId xmlns:a16="http://schemas.microsoft.com/office/drawing/2014/main" id="{071CF8B8-F61C-4234-BEF6-DF382A30F0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5" name="PoljeZBesedilom 2">
          <a:extLst>
            <a:ext uri="{FF2B5EF4-FFF2-40B4-BE49-F238E27FC236}">
              <a16:creationId xmlns:a16="http://schemas.microsoft.com/office/drawing/2014/main" id="{6834E0EE-C950-498C-BA2B-9C8E506A55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6" name="PoljeZBesedilom 2">
          <a:extLst>
            <a:ext uri="{FF2B5EF4-FFF2-40B4-BE49-F238E27FC236}">
              <a16:creationId xmlns:a16="http://schemas.microsoft.com/office/drawing/2014/main" id="{212F465A-FE68-43F5-82DF-A695B33B36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7" name="PoljeZBesedilom 2">
          <a:extLst>
            <a:ext uri="{FF2B5EF4-FFF2-40B4-BE49-F238E27FC236}">
              <a16:creationId xmlns:a16="http://schemas.microsoft.com/office/drawing/2014/main" id="{F1E56053-4BCE-4C11-969E-209E8F09B6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238" name="PoljeZBesedilom 2">
          <a:extLst>
            <a:ext uri="{FF2B5EF4-FFF2-40B4-BE49-F238E27FC236}">
              <a16:creationId xmlns:a16="http://schemas.microsoft.com/office/drawing/2014/main" id="{7573BE65-ED05-4232-AD37-16E6135342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39" name="PoljeZBesedilom 2238">
          <a:extLst>
            <a:ext uri="{FF2B5EF4-FFF2-40B4-BE49-F238E27FC236}">
              <a16:creationId xmlns:a16="http://schemas.microsoft.com/office/drawing/2014/main" id="{17329C21-9A47-436A-8C79-64054DA8632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40" name="PoljeZBesedilom 2">
          <a:extLst>
            <a:ext uri="{FF2B5EF4-FFF2-40B4-BE49-F238E27FC236}">
              <a16:creationId xmlns:a16="http://schemas.microsoft.com/office/drawing/2014/main" id="{8C4B33CC-7FF3-4D80-AAB1-5F98B25578C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41" name="PoljeZBesedilom 2">
          <a:extLst>
            <a:ext uri="{FF2B5EF4-FFF2-40B4-BE49-F238E27FC236}">
              <a16:creationId xmlns:a16="http://schemas.microsoft.com/office/drawing/2014/main" id="{EE6025CB-E2FA-4BA0-BCE1-E974E726482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42" name="PoljeZBesedilom 2">
          <a:extLst>
            <a:ext uri="{FF2B5EF4-FFF2-40B4-BE49-F238E27FC236}">
              <a16:creationId xmlns:a16="http://schemas.microsoft.com/office/drawing/2014/main" id="{F834658A-1207-4633-BA3F-C6F146511C7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243" name="PoljeZBesedilom 2">
          <a:extLst>
            <a:ext uri="{FF2B5EF4-FFF2-40B4-BE49-F238E27FC236}">
              <a16:creationId xmlns:a16="http://schemas.microsoft.com/office/drawing/2014/main" id="{93660F34-CCFF-4C8C-91A6-566697792E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4" name="PoljeZBesedilom 2">
          <a:extLst>
            <a:ext uri="{FF2B5EF4-FFF2-40B4-BE49-F238E27FC236}">
              <a16:creationId xmlns:a16="http://schemas.microsoft.com/office/drawing/2014/main" id="{4DDDD09A-A465-4CEB-BDD2-0480E34B14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5" name="PoljeZBesedilom 2244">
          <a:extLst>
            <a:ext uri="{FF2B5EF4-FFF2-40B4-BE49-F238E27FC236}">
              <a16:creationId xmlns:a16="http://schemas.microsoft.com/office/drawing/2014/main" id="{A0C0C739-3580-4C26-BF60-72354F7261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6" name="PoljeZBesedilom 2">
          <a:extLst>
            <a:ext uri="{FF2B5EF4-FFF2-40B4-BE49-F238E27FC236}">
              <a16:creationId xmlns:a16="http://schemas.microsoft.com/office/drawing/2014/main" id="{E008727F-8BD3-4710-9F37-F09F7DE286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7" name="PoljeZBesedilom 2">
          <a:extLst>
            <a:ext uri="{FF2B5EF4-FFF2-40B4-BE49-F238E27FC236}">
              <a16:creationId xmlns:a16="http://schemas.microsoft.com/office/drawing/2014/main" id="{DB23F25B-6729-4A90-AE00-DE25631F8E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8" name="PoljeZBesedilom 2">
          <a:extLst>
            <a:ext uri="{FF2B5EF4-FFF2-40B4-BE49-F238E27FC236}">
              <a16:creationId xmlns:a16="http://schemas.microsoft.com/office/drawing/2014/main" id="{8A784D3F-7FA3-41A0-956C-47B49B2DB1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49" name="PoljeZBesedilom 2">
          <a:extLst>
            <a:ext uri="{FF2B5EF4-FFF2-40B4-BE49-F238E27FC236}">
              <a16:creationId xmlns:a16="http://schemas.microsoft.com/office/drawing/2014/main" id="{6C1A0EBE-4DE2-480D-9C58-847BC7DCDE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0" name="PoljeZBesedilom 2">
          <a:extLst>
            <a:ext uri="{FF2B5EF4-FFF2-40B4-BE49-F238E27FC236}">
              <a16:creationId xmlns:a16="http://schemas.microsoft.com/office/drawing/2014/main" id="{3637031D-909A-484A-958F-5443AA4FB4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1" name="PoljeZBesedilom 2250">
          <a:extLst>
            <a:ext uri="{FF2B5EF4-FFF2-40B4-BE49-F238E27FC236}">
              <a16:creationId xmlns:a16="http://schemas.microsoft.com/office/drawing/2014/main" id="{57611258-BA13-4E67-9896-298C64F5B6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2" name="PoljeZBesedilom 2">
          <a:extLst>
            <a:ext uri="{FF2B5EF4-FFF2-40B4-BE49-F238E27FC236}">
              <a16:creationId xmlns:a16="http://schemas.microsoft.com/office/drawing/2014/main" id="{F51E8527-CC92-4941-BD8F-2D52788E0E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3" name="PoljeZBesedilom 2">
          <a:extLst>
            <a:ext uri="{FF2B5EF4-FFF2-40B4-BE49-F238E27FC236}">
              <a16:creationId xmlns:a16="http://schemas.microsoft.com/office/drawing/2014/main" id="{97E7A2AF-C025-44CF-82DC-14D3DC7DC9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4" name="PoljeZBesedilom 2">
          <a:extLst>
            <a:ext uri="{FF2B5EF4-FFF2-40B4-BE49-F238E27FC236}">
              <a16:creationId xmlns:a16="http://schemas.microsoft.com/office/drawing/2014/main" id="{4D1AD8F7-1707-464F-BDC0-258C66486B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55" name="PoljeZBesedilom 2">
          <a:extLst>
            <a:ext uri="{FF2B5EF4-FFF2-40B4-BE49-F238E27FC236}">
              <a16:creationId xmlns:a16="http://schemas.microsoft.com/office/drawing/2014/main" id="{92282AB1-C2DC-4C81-8CCF-AE643C755E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56" name="PoljeZBesedilom 2">
          <a:extLst>
            <a:ext uri="{FF2B5EF4-FFF2-40B4-BE49-F238E27FC236}">
              <a16:creationId xmlns:a16="http://schemas.microsoft.com/office/drawing/2014/main" id="{21D5744A-7291-4DFA-9923-7EAD02837D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57" name="PoljeZBesedilom 2256">
          <a:extLst>
            <a:ext uri="{FF2B5EF4-FFF2-40B4-BE49-F238E27FC236}">
              <a16:creationId xmlns:a16="http://schemas.microsoft.com/office/drawing/2014/main" id="{34C6B920-11CA-4082-A2EE-E700942830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58" name="PoljeZBesedilom 2">
          <a:extLst>
            <a:ext uri="{FF2B5EF4-FFF2-40B4-BE49-F238E27FC236}">
              <a16:creationId xmlns:a16="http://schemas.microsoft.com/office/drawing/2014/main" id="{82E415FA-2F98-4C01-9BF0-E1B830EF8FB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59" name="PoljeZBesedilom 2">
          <a:extLst>
            <a:ext uri="{FF2B5EF4-FFF2-40B4-BE49-F238E27FC236}">
              <a16:creationId xmlns:a16="http://schemas.microsoft.com/office/drawing/2014/main" id="{2B0C5E5B-5353-4EAE-918C-CA2671A7DD5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60" name="PoljeZBesedilom 2">
          <a:extLst>
            <a:ext uri="{FF2B5EF4-FFF2-40B4-BE49-F238E27FC236}">
              <a16:creationId xmlns:a16="http://schemas.microsoft.com/office/drawing/2014/main" id="{C5B32A44-BCD7-425F-B1DC-321FBDF3F40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61" name="PoljeZBesedilom 2">
          <a:extLst>
            <a:ext uri="{FF2B5EF4-FFF2-40B4-BE49-F238E27FC236}">
              <a16:creationId xmlns:a16="http://schemas.microsoft.com/office/drawing/2014/main" id="{56225CD1-6ADD-42C7-B37A-39844FF1CC9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2" name="PoljeZBesedilom 2">
          <a:extLst>
            <a:ext uri="{FF2B5EF4-FFF2-40B4-BE49-F238E27FC236}">
              <a16:creationId xmlns:a16="http://schemas.microsoft.com/office/drawing/2014/main" id="{8F379A20-4BFF-46CD-B6E6-CD10B71EF5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3" name="PoljeZBesedilom 2262">
          <a:extLst>
            <a:ext uri="{FF2B5EF4-FFF2-40B4-BE49-F238E27FC236}">
              <a16:creationId xmlns:a16="http://schemas.microsoft.com/office/drawing/2014/main" id="{84BB455A-C33D-4AEA-87C1-D35B188F4E0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4" name="PoljeZBesedilom 2">
          <a:extLst>
            <a:ext uri="{FF2B5EF4-FFF2-40B4-BE49-F238E27FC236}">
              <a16:creationId xmlns:a16="http://schemas.microsoft.com/office/drawing/2014/main" id="{43D38020-E713-4BA4-9192-1FFA2796478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5" name="PoljeZBesedilom 2">
          <a:extLst>
            <a:ext uri="{FF2B5EF4-FFF2-40B4-BE49-F238E27FC236}">
              <a16:creationId xmlns:a16="http://schemas.microsoft.com/office/drawing/2014/main" id="{825BC3F8-C19B-4C9D-9C17-26FA4F4305D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6" name="PoljeZBesedilom 2">
          <a:extLst>
            <a:ext uri="{FF2B5EF4-FFF2-40B4-BE49-F238E27FC236}">
              <a16:creationId xmlns:a16="http://schemas.microsoft.com/office/drawing/2014/main" id="{D0E0B07A-1299-4D76-8366-C243B7A7D1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67" name="PoljeZBesedilom 2">
          <a:extLst>
            <a:ext uri="{FF2B5EF4-FFF2-40B4-BE49-F238E27FC236}">
              <a16:creationId xmlns:a16="http://schemas.microsoft.com/office/drawing/2014/main" id="{8159143F-41BB-4D48-826B-DC3D1BF9A12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68" name="PoljeZBesedilom 2267">
          <a:extLst>
            <a:ext uri="{FF2B5EF4-FFF2-40B4-BE49-F238E27FC236}">
              <a16:creationId xmlns:a16="http://schemas.microsoft.com/office/drawing/2014/main" id="{EC8B99E3-0315-40ED-93CE-57674B2924C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69" name="PoljeZBesedilom 2">
          <a:extLst>
            <a:ext uri="{FF2B5EF4-FFF2-40B4-BE49-F238E27FC236}">
              <a16:creationId xmlns:a16="http://schemas.microsoft.com/office/drawing/2014/main" id="{B5539823-6F70-43D9-B82D-498E55AA2238}"/>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70" name="PoljeZBesedilom 2">
          <a:extLst>
            <a:ext uri="{FF2B5EF4-FFF2-40B4-BE49-F238E27FC236}">
              <a16:creationId xmlns:a16="http://schemas.microsoft.com/office/drawing/2014/main" id="{B92E7284-C959-44AE-BE07-743AC0118EBC}"/>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71" name="PoljeZBesedilom 2">
          <a:extLst>
            <a:ext uri="{FF2B5EF4-FFF2-40B4-BE49-F238E27FC236}">
              <a16:creationId xmlns:a16="http://schemas.microsoft.com/office/drawing/2014/main" id="{A30F37FA-8C37-4F05-818B-68BE859DCA36}"/>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72" name="PoljeZBesedilom 2">
          <a:extLst>
            <a:ext uri="{FF2B5EF4-FFF2-40B4-BE49-F238E27FC236}">
              <a16:creationId xmlns:a16="http://schemas.microsoft.com/office/drawing/2014/main" id="{D70C0370-7F54-486F-BEBE-6D435A0A3D4F}"/>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3" name="PoljeZBesedilom 2">
          <a:extLst>
            <a:ext uri="{FF2B5EF4-FFF2-40B4-BE49-F238E27FC236}">
              <a16:creationId xmlns:a16="http://schemas.microsoft.com/office/drawing/2014/main" id="{403DDF88-C32F-40B2-94E6-3EDDD75E13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4" name="PoljeZBesedilom 2273">
          <a:extLst>
            <a:ext uri="{FF2B5EF4-FFF2-40B4-BE49-F238E27FC236}">
              <a16:creationId xmlns:a16="http://schemas.microsoft.com/office/drawing/2014/main" id="{8AB6DDCC-C1ED-47F7-B068-41F8B38151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5" name="PoljeZBesedilom 2">
          <a:extLst>
            <a:ext uri="{FF2B5EF4-FFF2-40B4-BE49-F238E27FC236}">
              <a16:creationId xmlns:a16="http://schemas.microsoft.com/office/drawing/2014/main" id="{E67221CD-21A1-4C1C-87E0-55AEA7E1C2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6" name="PoljeZBesedilom 2">
          <a:extLst>
            <a:ext uri="{FF2B5EF4-FFF2-40B4-BE49-F238E27FC236}">
              <a16:creationId xmlns:a16="http://schemas.microsoft.com/office/drawing/2014/main" id="{1C0ADFFC-4118-4B53-AE74-EEEC2D47EA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7" name="PoljeZBesedilom 2">
          <a:extLst>
            <a:ext uri="{FF2B5EF4-FFF2-40B4-BE49-F238E27FC236}">
              <a16:creationId xmlns:a16="http://schemas.microsoft.com/office/drawing/2014/main" id="{670CBE33-22A9-4293-AFED-0B1390200C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8" name="PoljeZBesedilom 2">
          <a:extLst>
            <a:ext uri="{FF2B5EF4-FFF2-40B4-BE49-F238E27FC236}">
              <a16:creationId xmlns:a16="http://schemas.microsoft.com/office/drawing/2014/main" id="{DD14ABD0-7660-4653-A129-3EF241AC0F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79" name="PoljeZBesedilom 2">
          <a:extLst>
            <a:ext uri="{FF2B5EF4-FFF2-40B4-BE49-F238E27FC236}">
              <a16:creationId xmlns:a16="http://schemas.microsoft.com/office/drawing/2014/main" id="{C86D7472-B0C1-4C50-BEB2-EB35131873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80" name="PoljeZBesedilom 2279">
          <a:extLst>
            <a:ext uri="{FF2B5EF4-FFF2-40B4-BE49-F238E27FC236}">
              <a16:creationId xmlns:a16="http://schemas.microsoft.com/office/drawing/2014/main" id="{8AD3016A-216D-4153-B4BC-3C24C8319E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81" name="PoljeZBesedilom 2">
          <a:extLst>
            <a:ext uri="{FF2B5EF4-FFF2-40B4-BE49-F238E27FC236}">
              <a16:creationId xmlns:a16="http://schemas.microsoft.com/office/drawing/2014/main" id="{817D6A62-3D81-4E09-8849-5203591582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82" name="PoljeZBesedilom 2">
          <a:extLst>
            <a:ext uri="{FF2B5EF4-FFF2-40B4-BE49-F238E27FC236}">
              <a16:creationId xmlns:a16="http://schemas.microsoft.com/office/drawing/2014/main" id="{6B0B227B-2D72-4BE3-970A-63F9C1850C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83" name="PoljeZBesedilom 2">
          <a:extLst>
            <a:ext uri="{FF2B5EF4-FFF2-40B4-BE49-F238E27FC236}">
              <a16:creationId xmlns:a16="http://schemas.microsoft.com/office/drawing/2014/main" id="{5D23E056-7B7C-4A20-91FB-250ABE62DC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284" name="PoljeZBesedilom 2">
          <a:extLst>
            <a:ext uri="{FF2B5EF4-FFF2-40B4-BE49-F238E27FC236}">
              <a16:creationId xmlns:a16="http://schemas.microsoft.com/office/drawing/2014/main" id="{E08A34CD-60B4-43F7-A4CA-70717D8E06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85" name="PoljeZBesedilom 2">
          <a:extLst>
            <a:ext uri="{FF2B5EF4-FFF2-40B4-BE49-F238E27FC236}">
              <a16:creationId xmlns:a16="http://schemas.microsoft.com/office/drawing/2014/main" id="{94C70D23-7D2A-40C7-83DC-7022B04BFB0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86" name="PoljeZBesedilom 2285">
          <a:extLst>
            <a:ext uri="{FF2B5EF4-FFF2-40B4-BE49-F238E27FC236}">
              <a16:creationId xmlns:a16="http://schemas.microsoft.com/office/drawing/2014/main" id="{6AB0BCC0-F163-441E-827B-5C72ECDA79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87" name="PoljeZBesedilom 2">
          <a:extLst>
            <a:ext uri="{FF2B5EF4-FFF2-40B4-BE49-F238E27FC236}">
              <a16:creationId xmlns:a16="http://schemas.microsoft.com/office/drawing/2014/main" id="{50F74DEB-2DD9-4A2D-8AE1-33383A46C1A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88" name="PoljeZBesedilom 2">
          <a:extLst>
            <a:ext uri="{FF2B5EF4-FFF2-40B4-BE49-F238E27FC236}">
              <a16:creationId xmlns:a16="http://schemas.microsoft.com/office/drawing/2014/main" id="{CCD6C689-7B04-4531-9BE1-7E2D07A0542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89" name="PoljeZBesedilom 2">
          <a:extLst>
            <a:ext uri="{FF2B5EF4-FFF2-40B4-BE49-F238E27FC236}">
              <a16:creationId xmlns:a16="http://schemas.microsoft.com/office/drawing/2014/main" id="{4105ACF0-49A6-4691-899E-4ECAA1EA40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290" name="PoljeZBesedilom 2">
          <a:extLst>
            <a:ext uri="{FF2B5EF4-FFF2-40B4-BE49-F238E27FC236}">
              <a16:creationId xmlns:a16="http://schemas.microsoft.com/office/drawing/2014/main" id="{FB59002E-2A1A-4B0A-83F9-138C65BD684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1" name="PoljeZBesedilom 2">
          <a:extLst>
            <a:ext uri="{FF2B5EF4-FFF2-40B4-BE49-F238E27FC236}">
              <a16:creationId xmlns:a16="http://schemas.microsoft.com/office/drawing/2014/main" id="{3E68D6FA-4045-414A-9F15-50AEC88576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2" name="PoljeZBesedilom 2291">
          <a:extLst>
            <a:ext uri="{FF2B5EF4-FFF2-40B4-BE49-F238E27FC236}">
              <a16:creationId xmlns:a16="http://schemas.microsoft.com/office/drawing/2014/main" id="{B7AEA032-B15D-487F-A9F6-0DAE084874E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3" name="PoljeZBesedilom 2">
          <a:extLst>
            <a:ext uri="{FF2B5EF4-FFF2-40B4-BE49-F238E27FC236}">
              <a16:creationId xmlns:a16="http://schemas.microsoft.com/office/drawing/2014/main" id="{DF987C3C-3496-4FC4-8014-B743A3F4912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4" name="PoljeZBesedilom 2">
          <a:extLst>
            <a:ext uri="{FF2B5EF4-FFF2-40B4-BE49-F238E27FC236}">
              <a16:creationId xmlns:a16="http://schemas.microsoft.com/office/drawing/2014/main" id="{9251A36F-7A1D-44AF-BA93-AC77B6DE21D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5" name="PoljeZBesedilom 2">
          <a:extLst>
            <a:ext uri="{FF2B5EF4-FFF2-40B4-BE49-F238E27FC236}">
              <a16:creationId xmlns:a16="http://schemas.microsoft.com/office/drawing/2014/main" id="{C6104286-5C11-415A-A830-46BF3A56CDF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296" name="PoljeZBesedilom 2">
          <a:extLst>
            <a:ext uri="{FF2B5EF4-FFF2-40B4-BE49-F238E27FC236}">
              <a16:creationId xmlns:a16="http://schemas.microsoft.com/office/drawing/2014/main" id="{9E4D3FD1-995B-491E-970A-87D34332073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97" name="PoljeZBesedilom 2296">
          <a:extLst>
            <a:ext uri="{FF2B5EF4-FFF2-40B4-BE49-F238E27FC236}">
              <a16:creationId xmlns:a16="http://schemas.microsoft.com/office/drawing/2014/main" id="{CAF6C5F1-A37A-4B5C-A29D-0117B47B7D46}"/>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98" name="PoljeZBesedilom 2">
          <a:extLst>
            <a:ext uri="{FF2B5EF4-FFF2-40B4-BE49-F238E27FC236}">
              <a16:creationId xmlns:a16="http://schemas.microsoft.com/office/drawing/2014/main" id="{0E7F7539-55A1-4627-BE6C-6D57AD9C1840}"/>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299" name="PoljeZBesedilom 2">
          <a:extLst>
            <a:ext uri="{FF2B5EF4-FFF2-40B4-BE49-F238E27FC236}">
              <a16:creationId xmlns:a16="http://schemas.microsoft.com/office/drawing/2014/main" id="{8E27E0F5-373B-413E-A77F-0F70C0C2C814}"/>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300" name="PoljeZBesedilom 2">
          <a:extLst>
            <a:ext uri="{FF2B5EF4-FFF2-40B4-BE49-F238E27FC236}">
              <a16:creationId xmlns:a16="http://schemas.microsoft.com/office/drawing/2014/main" id="{83E251C9-9EF6-4118-ADCC-0A36C87A90C4}"/>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9489"/>
    <xdr:sp macro="" textlink="">
      <xdr:nvSpPr>
        <xdr:cNvPr id="2301" name="PoljeZBesedilom 2">
          <a:extLst>
            <a:ext uri="{FF2B5EF4-FFF2-40B4-BE49-F238E27FC236}">
              <a16:creationId xmlns:a16="http://schemas.microsoft.com/office/drawing/2014/main" id="{D577382C-C8F6-46C4-BCF3-BA1046CE9FB1}"/>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2" name="PoljeZBesedilom 2">
          <a:extLst>
            <a:ext uri="{FF2B5EF4-FFF2-40B4-BE49-F238E27FC236}">
              <a16:creationId xmlns:a16="http://schemas.microsoft.com/office/drawing/2014/main" id="{91611C96-860C-4CEE-88D1-F59A5E9505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3" name="PoljeZBesedilom 2302">
          <a:extLst>
            <a:ext uri="{FF2B5EF4-FFF2-40B4-BE49-F238E27FC236}">
              <a16:creationId xmlns:a16="http://schemas.microsoft.com/office/drawing/2014/main" id="{8E43750F-60AE-4C6D-AF65-BBC4F94767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4" name="PoljeZBesedilom 2">
          <a:extLst>
            <a:ext uri="{FF2B5EF4-FFF2-40B4-BE49-F238E27FC236}">
              <a16:creationId xmlns:a16="http://schemas.microsoft.com/office/drawing/2014/main" id="{E3840F51-182F-4E49-A994-A0D32AA3C0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5" name="PoljeZBesedilom 2">
          <a:extLst>
            <a:ext uri="{FF2B5EF4-FFF2-40B4-BE49-F238E27FC236}">
              <a16:creationId xmlns:a16="http://schemas.microsoft.com/office/drawing/2014/main" id="{3FC8A44B-DDEC-47D1-8744-774140C9665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6" name="PoljeZBesedilom 2">
          <a:extLst>
            <a:ext uri="{FF2B5EF4-FFF2-40B4-BE49-F238E27FC236}">
              <a16:creationId xmlns:a16="http://schemas.microsoft.com/office/drawing/2014/main" id="{C1FFE249-08A4-4F31-9D4D-7580D7EE48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7" name="PoljeZBesedilom 2">
          <a:extLst>
            <a:ext uri="{FF2B5EF4-FFF2-40B4-BE49-F238E27FC236}">
              <a16:creationId xmlns:a16="http://schemas.microsoft.com/office/drawing/2014/main" id="{88F04358-0185-44A5-98A0-2BB018B85B0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8" name="PoljeZBesedilom 2">
          <a:extLst>
            <a:ext uri="{FF2B5EF4-FFF2-40B4-BE49-F238E27FC236}">
              <a16:creationId xmlns:a16="http://schemas.microsoft.com/office/drawing/2014/main" id="{9035B90E-4748-427B-8487-87940866839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09" name="PoljeZBesedilom 2308">
          <a:extLst>
            <a:ext uri="{FF2B5EF4-FFF2-40B4-BE49-F238E27FC236}">
              <a16:creationId xmlns:a16="http://schemas.microsoft.com/office/drawing/2014/main" id="{75A87CA7-AB8A-45E6-BB3A-A09F3F1CE9C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0" name="PoljeZBesedilom 2">
          <a:extLst>
            <a:ext uri="{FF2B5EF4-FFF2-40B4-BE49-F238E27FC236}">
              <a16:creationId xmlns:a16="http://schemas.microsoft.com/office/drawing/2014/main" id="{A52D99A5-D65F-4025-B06A-9A4936A2228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1" name="PoljeZBesedilom 2">
          <a:extLst>
            <a:ext uri="{FF2B5EF4-FFF2-40B4-BE49-F238E27FC236}">
              <a16:creationId xmlns:a16="http://schemas.microsoft.com/office/drawing/2014/main" id="{CAC6101A-425F-4728-88EE-FE834BC246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2" name="PoljeZBesedilom 2">
          <a:extLst>
            <a:ext uri="{FF2B5EF4-FFF2-40B4-BE49-F238E27FC236}">
              <a16:creationId xmlns:a16="http://schemas.microsoft.com/office/drawing/2014/main" id="{4C7C0EE9-99CD-451F-A50A-7280774C5C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3" name="PoljeZBesedilom 2">
          <a:extLst>
            <a:ext uri="{FF2B5EF4-FFF2-40B4-BE49-F238E27FC236}">
              <a16:creationId xmlns:a16="http://schemas.microsoft.com/office/drawing/2014/main" id="{AE15F59F-54C9-4FC2-9782-7170FF6EB7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4" name="PoljeZBesedilom 2">
          <a:extLst>
            <a:ext uri="{FF2B5EF4-FFF2-40B4-BE49-F238E27FC236}">
              <a16:creationId xmlns:a16="http://schemas.microsoft.com/office/drawing/2014/main" id="{18C92EBE-9949-4E7C-AB28-F5DBFBF0CA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5" name="PoljeZBesedilom 2314">
          <a:extLst>
            <a:ext uri="{FF2B5EF4-FFF2-40B4-BE49-F238E27FC236}">
              <a16:creationId xmlns:a16="http://schemas.microsoft.com/office/drawing/2014/main" id="{06D525DB-31D7-42DB-8181-517287314D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6" name="PoljeZBesedilom 2">
          <a:extLst>
            <a:ext uri="{FF2B5EF4-FFF2-40B4-BE49-F238E27FC236}">
              <a16:creationId xmlns:a16="http://schemas.microsoft.com/office/drawing/2014/main" id="{365BED55-2422-4C9C-A93E-BEEA74EC393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7" name="PoljeZBesedilom 2">
          <a:extLst>
            <a:ext uri="{FF2B5EF4-FFF2-40B4-BE49-F238E27FC236}">
              <a16:creationId xmlns:a16="http://schemas.microsoft.com/office/drawing/2014/main" id="{64295A8D-BDDD-4151-9FD4-813CF024F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8" name="PoljeZBesedilom 2">
          <a:extLst>
            <a:ext uri="{FF2B5EF4-FFF2-40B4-BE49-F238E27FC236}">
              <a16:creationId xmlns:a16="http://schemas.microsoft.com/office/drawing/2014/main" id="{C29D6967-9D07-4192-9D09-08F4A0B9C4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19" name="PoljeZBesedilom 2">
          <a:extLst>
            <a:ext uri="{FF2B5EF4-FFF2-40B4-BE49-F238E27FC236}">
              <a16:creationId xmlns:a16="http://schemas.microsoft.com/office/drawing/2014/main" id="{3FFF6FC1-984E-4433-880C-16AE10841E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0" name="PoljeZBesedilom 2">
          <a:extLst>
            <a:ext uri="{FF2B5EF4-FFF2-40B4-BE49-F238E27FC236}">
              <a16:creationId xmlns:a16="http://schemas.microsoft.com/office/drawing/2014/main" id="{4B12D281-73C7-4B3E-A771-891B72D2B9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1" name="PoljeZBesedilom 2320">
          <a:extLst>
            <a:ext uri="{FF2B5EF4-FFF2-40B4-BE49-F238E27FC236}">
              <a16:creationId xmlns:a16="http://schemas.microsoft.com/office/drawing/2014/main" id="{3C4D5D38-AA62-4F28-8163-BEF5A40041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2" name="PoljeZBesedilom 2">
          <a:extLst>
            <a:ext uri="{FF2B5EF4-FFF2-40B4-BE49-F238E27FC236}">
              <a16:creationId xmlns:a16="http://schemas.microsoft.com/office/drawing/2014/main" id="{9252DEF2-6E24-4DA2-ADFA-AB7849BD16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3" name="PoljeZBesedilom 2">
          <a:extLst>
            <a:ext uri="{FF2B5EF4-FFF2-40B4-BE49-F238E27FC236}">
              <a16:creationId xmlns:a16="http://schemas.microsoft.com/office/drawing/2014/main" id="{F7265986-1D00-41EE-A68F-B460F8854C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4" name="PoljeZBesedilom 2">
          <a:extLst>
            <a:ext uri="{FF2B5EF4-FFF2-40B4-BE49-F238E27FC236}">
              <a16:creationId xmlns:a16="http://schemas.microsoft.com/office/drawing/2014/main" id="{214A9470-FB94-4748-B8CE-AAF5B7D195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5" name="PoljeZBesedilom 2">
          <a:extLst>
            <a:ext uri="{FF2B5EF4-FFF2-40B4-BE49-F238E27FC236}">
              <a16:creationId xmlns:a16="http://schemas.microsoft.com/office/drawing/2014/main" id="{6DD1F808-3E1A-4BF9-A703-79704A9EEE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6" name="PoljeZBesedilom 2">
          <a:extLst>
            <a:ext uri="{FF2B5EF4-FFF2-40B4-BE49-F238E27FC236}">
              <a16:creationId xmlns:a16="http://schemas.microsoft.com/office/drawing/2014/main" id="{88F52041-157F-478E-8E43-A927E50CC2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7" name="PoljeZBesedilom 2326">
          <a:extLst>
            <a:ext uri="{FF2B5EF4-FFF2-40B4-BE49-F238E27FC236}">
              <a16:creationId xmlns:a16="http://schemas.microsoft.com/office/drawing/2014/main" id="{093C3A3C-9515-4A71-ADC0-682612D042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8" name="PoljeZBesedilom 2">
          <a:extLst>
            <a:ext uri="{FF2B5EF4-FFF2-40B4-BE49-F238E27FC236}">
              <a16:creationId xmlns:a16="http://schemas.microsoft.com/office/drawing/2014/main" id="{F11FEA2C-26DB-4D0D-B921-08794709A7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29" name="PoljeZBesedilom 2">
          <a:extLst>
            <a:ext uri="{FF2B5EF4-FFF2-40B4-BE49-F238E27FC236}">
              <a16:creationId xmlns:a16="http://schemas.microsoft.com/office/drawing/2014/main" id="{1776443E-53C9-40E0-A2C9-AEA3C7C258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30" name="PoljeZBesedilom 2">
          <a:extLst>
            <a:ext uri="{FF2B5EF4-FFF2-40B4-BE49-F238E27FC236}">
              <a16:creationId xmlns:a16="http://schemas.microsoft.com/office/drawing/2014/main" id="{222E534C-953B-43D3-B01C-A477ACA94C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31" name="PoljeZBesedilom 2">
          <a:extLst>
            <a:ext uri="{FF2B5EF4-FFF2-40B4-BE49-F238E27FC236}">
              <a16:creationId xmlns:a16="http://schemas.microsoft.com/office/drawing/2014/main" id="{F5A2590E-2F8E-4366-ABC9-014C338AAC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2" name="PoljeZBesedilom 2">
          <a:extLst>
            <a:ext uri="{FF2B5EF4-FFF2-40B4-BE49-F238E27FC236}">
              <a16:creationId xmlns:a16="http://schemas.microsoft.com/office/drawing/2014/main" id="{C8AB4FBC-116F-4134-B7BA-02D817CA68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3" name="PoljeZBesedilom 2332">
          <a:extLst>
            <a:ext uri="{FF2B5EF4-FFF2-40B4-BE49-F238E27FC236}">
              <a16:creationId xmlns:a16="http://schemas.microsoft.com/office/drawing/2014/main" id="{E5DC1BA4-205F-4856-BDCE-F9326A9C9C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4" name="PoljeZBesedilom 2">
          <a:extLst>
            <a:ext uri="{FF2B5EF4-FFF2-40B4-BE49-F238E27FC236}">
              <a16:creationId xmlns:a16="http://schemas.microsoft.com/office/drawing/2014/main" id="{6E3E06D7-8E53-4E07-B0F5-91E562436F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5" name="PoljeZBesedilom 2">
          <a:extLst>
            <a:ext uri="{FF2B5EF4-FFF2-40B4-BE49-F238E27FC236}">
              <a16:creationId xmlns:a16="http://schemas.microsoft.com/office/drawing/2014/main" id="{ABD1EF99-1B3A-4E20-B7FC-852A5220B03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6" name="PoljeZBesedilom 2">
          <a:extLst>
            <a:ext uri="{FF2B5EF4-FFF2-40B4-BE49-F238E27FC236}">
              <a16:creationId xmlns:a16="http://schemas.microsoft.com/office/drawing/2014/main" id="{3535DFD9-DC64-4290-847D-608B6AAF02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7" name="PoljeZBesedilom 2">
          <a:extLst>
            <a:ext uri="{FF2B5EF4-FFF2-40B4-BE49-F238E27FC236}">
              <a16:creationId xmlns:a16="http://schemas.microsoft.com/office/drawing/2014/main" id="{29DB4D2F-75EC-4211-AD75-BBCC18868B2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8" name="PoljeZBesedilom 2">
          <a:extLst>
            <a:ext uri="{FF2B5EF4-FFF2-40B4-BE49-F238E27FC236}">
              <a16:creationId xmlns:a16="http://schemas.microsoft.com/office/drawing/2014/main" id="{7F326662-E98C-4E96-AE5A-87E9E57D0E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39" name="PoljeZBesedilom 2338">
          <a:extLst>
            <a:ext uri="{FF2B5EF4-FFF2-40B4-BE49-F238E27FC236}">
              <a16:creationId xmlns:a16="http://schemas.microsoft.com/office/drawing/2014/main" id="{ABA2AF0B-402A-49F8-9682-D286438AE7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40" name="PoljeZBesedilom 2">
          <a:extLst>
            <a:ext uri="{FF2B5EF4-FFF2-40B4-BE49-F238E27FC236}">
              <a16:creationId xmlns:a16="http://schemas.microsoft.com/office/drawing/2014/main" id="{DFBF408A-4F44-48B1-8A91-35CD004902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41" name="PoljeZBesedilom 2">
          <a:extLst>
            <a:ext uri="{FF2B5EF4-FFF2-40B4-BE49-F238E27FC236}">
              <a16:creationId xmlns:a16="http://schemas.microsoft.com/office/drawing/2014/main" id="{50A1F13C-4166-4DCE-ADAD-18F12DB2987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42" name="PoljeZBesedilom 2">
          <a:extLst>
            <a:ext uri="{FF2B5EF4-FFF2-40B4-BE49-F238E27FC236}">
              <a16:creationId xmlns:a16="http://schemas.microsoft.com/office/drawing/2014/main" id="{D292E691-B0B0-4B3A-A512-06F7A5BFBF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43" name="PoljeZBesedilom 2">
          <a:extLst>
            <a:ext uri="{FF2B5EF4-FFF2-40B4-BE49-F238E27FC236}">
              <a16:creationId xmlns:a16="http://schemas.microsoft.com/office/drawing/2014/main" id="{46305231-36C3-49E0-AC16-A83BE0A436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44" name="PoljeZBesedilom 2343">
          <a:extLst>
            <a:ext uri="{FF2B5EF4-FFF2-40B4-BE49-F238E27FC236}">
              <a16:creationId xmlns:a16="http://schemas.microsoft.com/office/drawing/2014/main" id="{5C678EE7-CCDA-464D-B476-80CD5AF686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45" name="PoljeZBesedilom 2">
          <a:extLst>
            <a:ext uri="{FF2B5EF4-FFF2-40B4-BE49-F238E27FC236}">
              <a16:creationId xmlns:a16="http://schemas.microsoft.com/office/drawing/2014/main" id="{86563899-2032-4885-BB4C-DFE7AFD772D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46" name="PoljeZBesedilom 2">
          <a:extLst>
            <a:ext uri="{FF2B5EF4-FFF2-40B4-BE49-F238E27FC236}">
              <a16:creationId xmlns:a16="http://schemas.microsoft.com/office/drawing/2014/main" id="{72C93F2A-686F-487E-AFE2-6639D996565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47" name="PoljeZBesedilom 2">
          <a:extLst>
            <a:ext uri="{FF2B5EF4-FFF2-40B4-BE49-F238E27FC236}">
              <a16:creationId xmlns:a16="http://schemas.microsoft.com/office/drawing/2014/main" id="{539A37DC-9ACE-45F4-8B63-DB57DAB06C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48" name="PoljeZBesedilom 2">
          <a:extLst>
            <a:ext uri="{FF2B5EF4-FFF2-40B4-BE49-F238E27FC236}">
              <a16:creationId xmlns:a16="http://schemas.microsoft.com/office/drawing/2014/main" id="{2073F4CC-4940-477F-9A26-4AFAB2A72CD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49" name="PoljeZBesedilom 2">
          <a:extLst>
            <a:ext uri="{FF2B5EF4-FFF2-40B4-BE49-F238E27FC236}">
              <a16:creationId xmlns:a16="http://schemas.microsoft.com/office/drawing/2014/main" id="{C064751A-4980-4C08-8F9D-B9AC10C876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50" name="PoljeZBesedilom 2349">
          <a:extLst>
            <a:ext uri="{FF2B5EF4-FFF2-40B4-BE49-F238E27FC236}">
              <a16:creationId xmlns:a16="http://schemas.microsoft.com/office/drawing/2014/main" id="{DAC584FB-5637-4C56-8FCB-5A96C25BC7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51" name="PoljeZBesedilom 2">
          <a:extLst>
            <a:ext uri="{FF2B5EF4-FFF2-40B4-BE49-F238E27FC236}">
              <a16:creationId xmlns:a16="http://schemas.microsoft.com/office/drawing/2014/main" id="{34C34748-BDDE-4B93-9E80-4D6385CA2F1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52" name="PoljeZBesedilom 2">
          <a:extLst>
            <a:ext uri="{FF2B5EF4-FFF2-40B4-BE49-F238E27FC236}">
              <a16:creationId xmlns:a16="http://schemas.microsoft.com/office/drawing/2014/main" id="{1AFF60AA-2CA9-47E6-9846-071307FD3B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53" name="PoljeZBesedilom 2">
          <a:extLst>
            <a:ext uri="{FF2B5EF4-FFF2-40B4-BE49-F238E27FC236}">
              <a16:creationId xmlns:a16="http://schemas.microsoft.com/office/drawing/2014/main" id="{CEDDAF78-9741-4950-A5C4-0D9836E76BE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354" name="PoljeZBesedilom 2">
          <a:extLst>
            <a:ext uri="{FF2B5EF4-FFF2-40B4-BE49-F238E27FC236}">
              <a16:creationId xmlns:a16="http://schemas.microsoft.com/office/drawing/2014/main" id="{E50D491B-FE85-48F1-9A94-93B6222904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5" name="PoljeZBesedilom 2">
          <a:extLst>
            <a:ext uri="{FF2B5EF4-FFF2-40B4-BE49-F238E27FC236}">
              <a16:creationId xmlns:a16="http://schemas.microsoft.com/office/drawing/2014/main" id="{7BD93C5E-ACAF-4AB0-A335-1F833F3DD3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6" name="PoljeZBesedilom 2355">
          <a:extLst>
            <a:ext uri="{FF2B5EF4-FFF2-40B4-BE49-F238E27FC236}">
              <a16:creationId xmlns:a16="http://schemas.microsoft.com/office/drawing/2014/main" id="{63AC0AA6-CDBE-428E-AF92-C9B4E446B1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7" name="PoljeZBesedilom 2">
          <a:extLst>
            <a:ext uri="{FF2B5EF4-FFF2-40B4-BE49-F238E27FC236}">
              <a16:creationId xmlns:a16="http://schemas.microsoft.com/office/drawing/2014/main" id="{409B0375-3E40-412A-B176-534E466581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8" name="PoljeZBesedilom 2">
          <a:extLst>
            <a:ext uri="{FF2B5EF4-FFF2-40B4-BE49-F238E27FC236}">
              <a16:creationId xmlns:a16="http://schemas.microsoft.com/office/drawing/2014/main" id="{B9973697-6407-4B05-8794-46504FF0FF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59" name="PoljeZBesedilom 2">
          <a:extLst>
            <a:ext uri="{FF2B5EF4-FFF2-40B4-BE49-F238E27FC236}">
              <a16:creationId xmlns:a16="http://schemas.microsoft.com/office/drawing/2014/main" id="{61332A15-9846-4399-8940-93512D13FA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0" name="PoljeZBesedilom 2">
          <a:extLst>
            <a:ext uri="{FF2B5EF4-FFF2-40B4-BE49-F238E27FC236}">
              <a16:creationId xmlns:a16="http://schemas.microsoft.com/office/drawing/2014/main" id="{B22CA491-B33C-4665-8E29-20AAA4EAFE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1" name="PoljeZBesedilom 2">
          <a:extLst>
            <a:ext uri="{FF2B5EF4-FFF2-40B4-BE49-F238E27FC236}">
              <a16:creationId xmlns:a16="http://schemas.microsoft.com/office/drawing/2014/main" id="{C32F182B-8046-4CC8-952B-AF9F57C630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2" name="PoljeZBesedilom 2361">
          <a:extLst>
            <a:ext uri="{FF2B5EF4-FFF2-40B4-BE49-F238E27FC236}">
              <a16:creationId xmlns:a16="http://schemas.microsoft.com/office/drawing/2014/main" id="{1B1B5E7B-1075-4A5F-B8A1-5825A05E27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3" name="PoljeZBesedilom 2">
          <a:extLst>
            <a:ext uri="{FF2B5EF4-FFF2-40B4-BE49-F238E27FC236}">
              <a16:creationId xmlns:a16="http://schemas.microsoft.com/office/drawing/2014/main" id="{618B4D15-9251-4E8C-A046-9C8C5EA6C9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4" name="PoljeZBesedilom 2">
          <a:extLst>
            <a:ext uri="{FF2B5EF4-FFF2-40B4-BE49-F238E27FC236}">
              <a16:creationId xmlns:a16="http://schemas.microsoft.com/office/drawing/2014/main" id="{F5DFA8B0-BD1F-4C59-9030-B3CA2822B7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5" name="PoljeZBesedilom 2">
          <a:extLst>
            <a:ext uri="{FF2B5EF4-FFF2-40B4-BE49-F238E27FC236}">
              <a16:creationId xmlns:a16="http://schemas.microsoft.com/office/drawing/2014/main" id="{25EBE6DF-A597-4CC0-8DEA-FF1E903BE3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366" name="PoljeZBesedilom 2">
          <a:extLst>
            <a:ext uri="{FF2B5EF4-FFF2-40B4-BE49-F238E27FC236}">
              <a16:creationId xmlns:a16="http://schemas.microsoft.com/office/drawing/2014/main" id="{9A23446C-5DA7-4517-8012-488E136677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67" name="PoljeZBesedilom 2">
          <a:extLst>
            <a:ext uri="{FF2B5EF4-FFF2-40B4-BE49-F238E27FC236}">
              <a16:creationId xmlns:a16="http://schemas.microsoft.com/office/drawing/2014/main" id="{9E887D8D-0D0E-4879-A97F-68DB8B582C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68" name="PoljeZBesedilom 2367">
          <a:extLst>
            <a:ext uri="{FF2B5EF4-FFF2-40B4-BE49-F238E27FC236}">
              <a16:creationId xmlns:a16="http://schemas.microsoft.com/office/drawing/2014/main" id="{99253D15-4C3F-4EB0-875F-7DC846C40D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69" name="PoljeZBesedilom 2">
          <a:extLst>
            <a:ext uri="{FF2B5EF4-FFF2-40B4-BE49-F238E27FC236}">
              <a16:creationId xmlns:a16="http://schemas.microsoft.com/office/drawing/2014/main" id="{791BF509-5F88-401B-8801-63583478D93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0" name="PoljeZBesedilom 2">
          <a:extLst>
            <a:ext uri="{FF2B5EF4-FFF2-40B4-BE49-F238E27FC236}">
              <a16:creationId xmlns:a16="http://schemas.microsoft.com/office/drawing/2014/main" id="{11F3BAEA-79B4-420D-AE9E-A18339AC1E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1" name="PoljeZBesedilom 2">
          <a:extLst>
            <a:ext uri="{FF2B5EF4-FFF2-40B4-BE49-F238E27FC236}">
              <a16:creationId xmlns:a16="http://schemas.microsoft.com/office/drawing/2014/main" id="{2CC09FC4-A0F5-4FBD-96E2-C66B1F55EC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2" name="PoljeZBesedilom 2">
          <a:extLst>
            <a:ext uri="{FF2B5EF4-FFF2-40B4-BE49-F238E27FC236}">
              <a16:creationId xmlns:a16="http://schemas.microsoft.com/office/drawing/2014/main" id="{02704D7E-2B4E-432D-A78C-54BB056452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3" name="PoljeZBesedilom 2">
          <a:extLst>
            <a:ext uri="{FF2B5EF4-FFF2-40B4-BE49-F238E27FC236}">
              <a16:creationId xmlns:a16="http://schemas.microsoft.com/office/drawing/2014/main" id="{85C375E4-C55C-4BD2-90A2-464E9321B7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4" name="PoljeZBesedilom 2373">
          <a:extLst>
            <a:ext uri="{FF2B5EF4-FFF2-40B4-BE49-F238E27FC236}">
              <a16:creationId xmlns:a16="http://schemas.microsoft.com/office/drawing/2014/main" id="{C8D6252B-C6C1-42E7-A1CB-93512295E35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5" name="PoljeZBesedilom 2">
          <a:extLst>
            <a:ext uri="{FF2B5EF4-FFF2-40B4-BE49-F238E27FC236}">
              <a16:creationId xmlns:a16="http://schemas.microsoft.com/office/drawing/2014/main" id="{56E26618-997A-4187-AF2E-3F137F9555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6" name="PoljeZBesedilom 2">
          <a:extLst>
            <a:ext uri="{FF2B5EF4-FFF2-40B4-BE49-F238E27FC236}">
              <a16:creationId xmlns:a16="http://schemas.microsoft.com/office/drawing/2014/main" id="{1934CBF0-0FAC-4F96-8915-BB092CD7549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7" name="PoljeZBesedilom 2">
          <a:extLst>
            <a:ext uri="{FF2B5EF4-FFF2-40B4-BE49-F238E27FC236}">
              <a16:creationId xmlns:a16="http://schemas.microsoft.com/office/drawing/2014/main" id="{2FBE2C05-9ACE-417C-82AF-D72F6E0CDD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378" name="PoljeZBesedilom 2">
          <a:extLst>
            <a:ext uri="{FF2B5EF4-FFF2-40B4-BE49-F238E27FC236}">
              <a16:creationId xmlns:a16="http://schemas.microsoft.com/office/drawing/2014/main" id="{B56A38B3-41B3-4F6D-9A61-933A87C08A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79" name="PoljeZBesedilom 2378">
          <a:extLst>
            <a:ext uri="{FF2B5EF4-FFF2-40B4-BE49-F238E27FC236}">
              <a16:creationId xmlns:a16="http://schemas.microsoft.com/office/drawing/2014/main" id="{1793F13C-387A-4051-A369-19C7632960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80" name="PoljeZBesedilom 2">
          <a:extLst>
            <a:ext uri="{FF2B5EF4-FFF2-40B4-BE49-F238E27FC236}">
              <a16:creationId xmlns:a16="http://schemas.microsoft.com/office/drawing/2014/main" id="{091C2AB2-4A3C-4CCA-A23E-E192CBB0277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81" name="PoljeZBesedilom 2">
          <a:extLst>
            <a:ext uri="{FF2B5EF4-FFF2-40B4-BE49-F238E27FC236}">
              <a16:creationId xmlns:a16="http://schemas.microsoft.com/office/drawing/2014/main" id="{9C60290E-D318-49E6-A385-C43D10C3B9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82" name="PoljeZBesedilom 2">
          <a:extLst>
            <a:ext uri="{FF2B5EF4-FFF2-40B4-BE49-F238E27FC236}">
              <a16:creationId xmlns:a16="http://schemas.microsoft.com/office/drawing/2014/main" id="{6F28C4F9-03CC-4325-8B5F-71850BF7DB4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383" name="PoljeZBesedilom 2">
          <a:extLst>
            <a:ext uri="{FF2B5EF4-FFF2-40B4-BE49-F238E27FC236}">
              <a16:creationId xmlns:a16="http://schemas.microsoft.com/office/drawing/2014/main" id="{86AF1007-BECF-4BE6-8F25-AEF93A5F158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4" name="PoljeZBesedilom 2">
          <a:extLst>
            <a:ext uri="{FF2B5EF4-FFF2-40B4-BE49-F238E27FC236}">
              <a16:creationId xmlns:a16="http://schemas.microsoft.com/office/drawing/2014/main" id="{572BCF9E-C2F4-4498-8C44-71C489F24E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5" name="PoljeZBesedilom 2384">
          <a:extLst>
            <a:ext uri="{FF2B5EF4-FFF2-40B4-BE49-F238E27FC236}">
              <a16:creationId xmlns:a16="http://schemas.microsoft.com/office/drawing/2014/main" id="{8FFBF62F-2FAC-4896-9862-6BA688ED7A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6" name="PoljeZBesedilom 2">
          <a:extLst>
            <a:ext uri="{FF2B5EF4-FFF2-40B4-BE49-F238E27FC236}">
              <a16:creationId xmlns:a16="http://schemas.microsoft.com/office/drawing/2014/main" id="{1E876B1E-A0F9-439F-9747-ED9751D1F0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7" name="PoljeZBesedilom 2">
          <a:extLst>
            <a:ext uri="{FF2B5EF4-FFF2-40B4-BE49-F238E27FC236}">
              <a16:creationId xmlns:a16="http://schemas.microsoft.com/office/drawing/2014/main" id="{42961E2C-C3FC-4DFC-B214-1647AB1C65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8" name="PoljeZBesedilom 2">
          <a:extLst>
            <a:ext uri="{FF2B5EF4-FFF2-40B4-BE49-F238E27FC236}">
              <a16:creationId xmlns:a16="http://schemas.microsoft.com/office/drawing/2014/main" id="{0B93CF30-3F33-4792-8B3F-AC3BC6CDDB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89" name="PoljeZBesedilom 2">
          <a:extLst>
            <a:ext uri="{FF2B5EF4-FFF2-40B4-BE49-F238E27FC236}">
              <a16:creationId xmlns:a16="http://schemas.microsoft.com/office/drawing/2014/main" id="{1A874ABF-7F2F-4A74-843D-9BAB103D4F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0" name="PoljeZBesedilom 2">
          <a:extLst>
            <a:ext uri="{FF2B5EF4-FFF2-40B4-BE49-F238E27FC236}">
              <a16:creationId xmlns:a16="http://schemas.microsoft.com/office/drawing/2014/main" id="{2F271BDA-5DA3-4456-A5C3-9DD7BD4FE0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1" name="PoljeZBesedilom 2390">
          <a:extLst>
            <a:ext uri="{FF2B5EF4-FFF2-40B4-BE49-F238E27FC236}">
              <a16:creationId xmlns:a16="http://schemas.microsoft.com/office/drawing/2014/main" id="{C319133B-A27E-4F94-ADB2-EDD96DCE66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2" name="PoljeZBesedilom 2">
          <a:extLst>
            <a:ext uri="{FF2B5EF4-FFF2-40B4-BE49-F238E27FC236}">
              <a16:creationId xmlns:a16="http://schemas.microsoft.com/office/drawing/2014/main" id="{9740CB6C-17DA-47A3-877A-ED445CDDC2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3" name="PoljeZBesedilom 2">
          <a:extLst>
            <a:ext uri="{FF2B5EF4-FFF2-40B4-BE49-F238E27FC236}">
              <a16:creationId xmlns:a16="http://schemas.microsoft.com/office/drawing/2014/main" id="{C27A0940-9C01-4182-8D57-202DC8FC1B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4" name="PoljeZBesedilom 2">
          <a:extLst>
            <a:ext uri="{FF2B5EF4-FFF2-40B4-BE49-F238E27FC236}">
              <a16:creationId xmlns:a16="http://schemas.microsoft.com/office/drawing/2014/main" id="{D1A84205-6FD4-430C-AF9B-2D7DDD2BB3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5" name="PoljeZBesedilom 2">
          <a:extLst>
            <a:ext uri="{FF2B5EF4-FFF2-40B4-BE49-F238E27FC236}">
              <a16:creationId xmlns:a16="http://schemas.microsoft.com/office/drawing/2014/main" id="{B46BB02A-3F63-46E0-981C-C84D5303A0E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6" name="PoljeZBesedilom 2">
          <a:extLst>
            <a:ext uri="{FF2B5EF4-FFF2-40B4-BE49-F238E27FC236}">
              <a16:creationId xmlns:a16="http://schemas.microsoft.com/office/drawing/2014/main" id="{29B56EE0-08EF-424A-8619-43D95128F6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7" name="PoljeZBesedilom 2396">
          <a:extLst>
            <a:ext uri="{FF2B5EF4-FFF2-40B4-BE49-F238E27FC236}">
              <a16:creationId xmlns:a16="http://schemas.microsoft.com/office/drawing/2014/main" id="{ED581A94-8005-4F07-9FBF-A74421C906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8" name="PoljeZBesedilom 2">
          <a:extLst>
            <a:ext uri="{FF2B5EF4-FFF2-40B4-BE49-F238E27FC236}">
              <a16:creationId xmlns:a16="http://schemas.microsoft.com/office/drawing/2014/main" id="{E3BDCFB6-BDD9-4F16-960B-F21B19ED1D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399" name="PoljeZBesedilom 2">
          <a:extLst>
            <a:ext uri="{FF2B5EF4-FFF2-40B4-BE49-F238E27FC236}">
              <a16:creationId xmlns:a16="http://schemas.microsoft.com/office/drawing/2014/main" id="{9615EFB2-6D72-4B6B-AD49-13338F8CC6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0" name="PoljeZBesedilom 2">
          <a:extLst>
            <a:ext uri="{FF2B5EF4-FFF2-40B4-BE49-F238E27FC236}">
              <a16:creationId xmlns:a16="http://schemas.microsoft.com/office/drawing/2014/main" id="{DB6D473B-83E9-4F63-A7CD-82C1EE7BF8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1" name="PoljeZBesedilom 2">
          <a:extLst>
            <a:ext uri="{FF2B5EF4-FFF2-40B4-BE49-F238E27FC236}">
              <a16:creationId xmlns:a16="http://schemas.microsoft.com/office/drawing/2014/main" id="{84EADD13-23E6-4D64-B654-1ADDBE3B44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2" name="PoljeZBesedilom 2">
          <a:extLst>
            <a:ext uri="{FF2B5EF4-FFF2-40B4-BE49-F238E27FC236}">
              <a16:creationId xmlns:a16="http://schemas.microsoft.com/office/drawing/2014/main" id="{60111184-D3F4-401B-953F-6803ADAA19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3" name="PoljeZBesedilom 2402">
          <a:extLst>
            <a:ext uri="{FF2B5EF4-FFF2-40B4-BE49-F238E27FC236}">
              <a16:creationId xmlns:a16="http://schemas.microsoft.com/office/drawing/2014/main" id="{3A254430-0110-4801-BF9E-34CA0B635D6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4" name="PoljeZBesedilom 2">
          <a:extLst>
            <a:ext uri="{FF2B5EF4-FFF2-40B4-BE49-F238E27FC236}">
              <a16:creationId xmlns:a16="http://schemas.microsoft.com/office/drawing/2014/main" id="{099F0527-B345-4AE6-82C2-6FA547B332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5" name="PoljeZBesedilom 2">
          <a:extLst>
            <a:ext uri="{FF2B5EF4-FFF2-40B4-BE49-F238E27FC236}">
              <a16:creationId xmlns:a16="http://schemas.microsoft.com/office/drawing/2014/main" id="{310700B6-722E-4D4F-99A9-1BDE98218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6" name="PoljeZBesedilom 2">
          <a:extLst>
            <a:ext uri="{FF2B5EF4-FFF2-40B4-BE49-F238E27FC236}">
              <a16:creationId xmlns:a16="http://schemas.microsoft.com/office/drawing/2014/main" id="{F655BB7C-561F-4FF0-B21F-C5DF22BE44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7" name="PoljeZBesedilom 2">
          <a:extLst>
            <a:ext uri="{FF2B5EF4-FFF2-40B4-BE49-F238E27FC236}">
              <a16:creationId xmlns:a16="http://schemas.microsoft.com/office/drawing/2014/main" id="{423FD1EF-5B61-4813-80E0-7CD78495B9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8" name="PoljeZBesedilom 2">
          <a:extLst>
            <a:ext uri="{FF2B5EF4-FFF2-40B4-BE49-F238E27FC236}">
              <a16:creationId xmlns:a16="http://schemas.microsoft.com/office/drawing/2014/main" id="{ABA095AB-26C2-470D-A1A1-1CD10A9C85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09" name="PoljeZBesedilom 2408">
          <a:extLst>
            <a:ext uri="{FF2B5EF4-FFF2-40B4-BE49-F238E27FC236}">
              <a16:creationId xmlns:a16="http://schemas.microsoft.com/office/drawing/2014/main" id="{4FF1B1F1-19FC-4464-99F3-AD61BFC9E7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0" name="PoljeZBesedilom 2">
          <a:extLst>
            <a:ext uri="{FF2B5EF4-FFF2-40B4-BE49-F238E27FC236}">
              <a16:creationId xmlns:a16="http://schemas.microsoft.com/office/drawing/2014/main" id="{7A3D73F3-9C42-4ABA-86BC-CE583DD656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1" name="PoljeZBesedilom 2">
          <a:extLst>
            <a:ext uri="{FF2B5EF4-FFF2-40B4-BE49-F238E27FC236}">
              <a16:creationId xmlns:a16="http://schemas.microsoft.com/office/drawing/2014/main" id="{62A44F22-A263-4114-AEDC-63DCC21B2D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2" name="PoljeZBesedilom 2">
          <a:extLst>
            <a:ext uri="{FF2B5EF4-FFF2-40B4-BE49-F238E27FC236}">
              <a16:creationId xmlns:a16="http://schemas.microsoft.com/office/drawing/2014/main" id="{32170F0D-DAF2-44CC-BD67-132FE4E117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3" name="PoljeZBesedilom 2">
          <a:extLst>
            <a:ext uri="{FF2B5EF4-FFF2-40B4-BE49-F238E27FC236}">
              <a16:creationId xmlns:a16="http://schemas.microsoft.com/office/drawing/2014/main" id="{C9379178-EBF8-41AC-AE00-7D049E4CA4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4" name="PoljeZBesedilom 2">
          <a:extLst>
            <a:ext uri="{FF2B5EF4-FFF2-40B4-BE49-F238E27FC236}">
              <a16:creationId xmlns:a16="http://schemas.microsoft.com/office/drawing/2014/main" id="{84EC3DCD-000D-4769-900C-B36397EB04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5" name="PoljeZBesedilom 2414">
          <a:extLst>
            <a:ext uri="{FF2B5EF4-FFF2-40B4-BE49-F238E27FC236}">
              <a16:creationId xmlns:a16="http://schemas.microsoft.com/office/drawing/2014/main" id="{370E9FC9-554C-4805-919E-DDD96B3C57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6" name="PoljeZBesedilom 2">
          <a:extLst>
            <a:ext uri="{FF2B5EF4-FFF2-40B4-BE49-F238E27FC236}">
              <a16:creationId xmlns:a16="http://schemas.microsoft.com/office/drawing/2014/main" id="{FB93D3FC-5317-4941-A8DC-A2FA00A2C2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7" name="PoljeZBesedilom 2">
          <a:extLst>
            <a:ext uri="{FF2B5EF4-FFF2-40B4-BE49-F238E27FC236}">
              <a16:creationId xmlns:a16="http://schemas.microsoft.com/office/drawing/2014/main" id="{F3316CF0-607D-4AD8-A007-593441A9B9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8" name="PoljeZBesedilom 2">
          <a:extLst>
            <a:ext uri="{FF2B5EF4-FFF2-40B4-BE49-F238E27FC236}">
              <a16:creationId xmlns:a16="http://schemas.microsoft.com/office/drawing/2014/main" id="{2EEDE213-7FAF-4047-B904-E74741DDB5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19" name="PoljeZBesedilom 2">
          <a:extLst>
            <a:ext uri="{FF2B5EF4-FFF2-40B4-BE49-F238E27FC236}">
              <a16:creationId xmlns:a16="http://schemas.microsoft.com/office/drawing/2014/main" id="{4F8F9818-3887-4A88-94B1-464B2CD066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0" name="PoljeZBesedilom 2">
          <a:extLst>
            <a:ext uri="{FF2B5EF4-FFF2-40B4-BE49-F238E27FC236}">
              <a16:creationId xmlns:a16="http://schemas.microsoft.com/office/drawing/2014/main" id="{643843A4-B87C-4559-8941-1C1D13B3C22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1" name="PoljeZBesedilom 2420">
          <a:extLst>
            <a:ext uri="{FF2B5EF4-FFF2-40B4-BE49-F238E27FC236}">
              <a16:creationId xmlns:a16="http://schemas.microsoft.com/office/drawing/2014/main" id="{9D757A54-41AB-4A5A-B4FF-45C945F736B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2" name="PoljeZBesedilom 2">
          <a:extLst>
            <a:ext uri="{FF2B5EF4-FFF2-40B4-BE49-F238E27FC236}">
              <a16:creationId xmlns:a16="http://schemas.microsoft.com/office/drawing/2014/main" id="{E4071E4E-C14E-4CCE-A4FE-9C53213AFA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3" name="PoljeZBesedilom 2">
          <a:extLst>
            <a:ext uri="{FF2B5EF4-FFF2-40B4-BE49-F238E27FC236}">
              <a16:creationId xmlns:a16="http://schemas.microsoft.com/office/drawing/2014/main" id="{DDF8083B-424A-4395-B3DB-B55F4963C5F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4" name="PoljeZBesedilom 2">
          <a:extLst>
            <a:ext uri="{FF2B5EF4-FFF2-40B4-BE49-F238E27FC236}">
              <a16:creationId xmlns:a16="http://schemas.microsoft.com/office/drawing/2014/main" id="{39ABB11C-3D2D-493B-AD8A-E76F8D8DAF4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25" name="PoljeZBesedilom 2">
          <a:extLst>
            <a:ext uri="{FF2B5EF4-FFF2-40B4-BE49-F238E27FC236}">
              <a16:creationId xmlns:a16="http://schemas.microsoft.com/office/drawing/2014/main" id="{C115F242-5F5A-4CC3-891C-69F28F3730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26" name="PoljeZBesedilom 2">
          <a:extLst>
            <a:ext uri="{FF2B5EF4-FFF2-40B4-BE49-F238E27FC236}">
              <a16:creationId xmlns:a16="http://schemas.microsoft.com/office/drawing/2014/main" id="{16B237BD-A0A0-4C41-BE5D-7FD2854DA4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27" name="PoljeZBesedilom 2426">
          <a:extLst>
            <a:ext uri="{FF2B5EF4-FFF2-40B4-BE49-F238E27FC236}">
              <a16:creationId xmlns:a16="http://schemas.microsoft.com/office/drawing/2014/main" id="{62F4199E-431A-4F03-9DE9-6E2AA2CDE3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28" name="PoljeZBesedilom 2">
          <a:extLst>
            <a:ext uri="{FF2B5EF4-FFF2-40B4-BE49-F238E27FC236}">
              <a16:creationId xmlns:a16="http://schemas.microsoft.com/office/drawing/2014/main" id="{70632037-5E29-4D19-A78B-AA11E2E69B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29" name="PoljeZBesedilom 2">
          <a:extLst>
            <a:ext uri="{FF2B5EF4-FFF2-40B4-BE49-F238E27FC236}">
              <a16:creationId xmlns:a16="http://schemas.microsoft.com/office/drawing/2014/main" id="{74C54BD6-7FFC-4CF5-862C-EB391D72DE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0" name="PoljeZBesedilom 2">
          <a:extLst>
            <a:ext uri="{FF2B5EF4-FFF2-40B4-BE49-F238E27FC236}">
              <a16:creationId xmlns:a16="http://schemas.microsoft.com/office/drawing/2014/main" id="{C699314A-54C7-436A-8FA0-33FCD480D0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1" name="PoljeZBesedilom 2">
          <a:extLst>
            <a:ext uri="{FF2B5EF4-FFF2-40B4-BE49-F238E27FC236}">
              <a16:creationId xmlns:a16="http://schemas.microsoft.com/office/drawing/2014/main" id="{899B39D3-9682-4F6E-9017-55F53B5BEE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2" name="PoljeZBesedilom 2">
          <a:extLst>
            <a:ext uri="{FF2B5EF4-FFF2-40B4-BE49-F238E27FC236}">
              <a16:creationId xmlns:a16="http://schemas.microsoft.com/office/drawing/2014/main" id="{D2BBCBD9-A1ED-4BD7-8EDE-A3A3B64028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3" name="PoljeZBesedilom 2432">
          <a:extLst>
            <a:ext uri="{FF2B5EF4-FFF2-40B4-BE49-F238E27FC236}">
              <a16:creationId xmlns:a16="http://schemas.microsoft.com/office/drawing/2014/main" id="{AE9E81E4-23A0-4EEE-8DC2-5028183F62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4" name="PoljeZBesedilom 2">
          <a:extLst>
            <a:ext uri="{FF2B5EF4-FFF2-40B4-BE49-F238E27FC236}">
              <a16:creationId xmlns:a16="http://schemas.microsoft.com/office/drawing/2014/main" id="{2817C40E-3E71-4DED-AFF9-902018AC04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5" name="PoljeZBesedilom 2">
          <a:extLst>
            <a:ext uri="{FF2B5EF4-FFF2-40B4-BE49-F238E27FC236}">
              <a16:creationId xmlns:a16="http://schemas.microsoft.com/office/drawing/2014/main" id="{DD69A7F6-4351-4E6D-8775-2BAF573CAE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6" name="PoljeZBesedilom 2">
          <a:extLst>
            <a:ext uri="{FF2B5EF4-FFF2-40B4-BE49-F238E27FC236}">
              <a16:creationId xmlns:a16="http://schemas.microsoft.com/office/drawing/2014/main" id="{A54980DF-F4E7-46D3-897E-3EAF377E3A8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37" name="PoljeZBesedilom 2">
          <a:extLst>
            <a:ext uri="{FF2B5EF4-FFF2-40B4-BE49-F238E27FC236}">
              <a16:creationId xmlns:a16="http://schemas.microsoft.com/office/drawing/2014/main" id="{DAD52F54-C9B8-4EF1-B77B-6E7BBDBCD2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38" name="PoljeZBesedilom 2">
          <a:extLst>
            <a:ext uri="{FF2B5EF4-FFF2-40B4-BE49-F238E27FC236}">
              <a16:creationId xmlns:a16="http://schemas.microsoft.com/office/drawing/2014/main" id="{5DAF14E5-A638-4E2E-A94E-FAFEF92CE6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39" name="PoljeZBesedilom 2438">
          <a:extLst>
            <a:ext uri="{FF2B5EF4-FFF2-40B4-BE49-F238E27FC236}">
              <a16:creationId xmlns:a16="http://schemas.microsoft.com/office/drawing/2014/main" id="{BADBA6F6-5248-4342-AD94-FC87F0DFC6A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40" name="PoljeZBesedilom 2">
          <a:extLst>
            <a:ext uri="{FF2B5EF4-FFF2-40B4-BE49-F238E27FC236}">
              <a16:creationId xmlns:a16="http://schemas.microsoft.com/office/drawing/2014/main" id="{DAE5FF5D-8326-4846-A17B-3A006D14C84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41" name="PoljeZBesedilom 2">
          <a:extLst>
            <a:ext uri="{FF2B5EF4-FFF2-40B4-BE49-F238E27FC236}">
              <a16:creationId xmlns:a16="http://schemas.microsoft.com/office/drawing/2014/main" id="{30072516-1386-44E7-BA4C-4D2EB08417D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42" name="PoljeZBesedilom 2">
          <a:extLst>
            <a:ext uri="{FF2B5EF4-FFF2-40B4-BE49-F238E27FC236}">
              <a16:creationId xmlns:a16="http://schemas.microsoft.com/office/drawing/2014/main" id="{29B8173D-1154-41F3-B4E3-46DB100925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443" name="PoljeZBesedilom 2">
          <a:extLst>
            <a:ext uri="{FF2B5EF4-FFF2-40B4-BE49-F238E27FC236}">
              <a16:creationId xmlns:a16="http://schemas.microsoft.com/office/drawing/2014/main" id="{27C75DF4-A55B-4571-B213-2DD401515D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4" name="PoljeZBesedilom 2">
          <a:extLst>
            <a:ext uri="{FF2B5EF4-FFF2-40B4-BE49-F238E27FC236}">
              <a16:creationId xmlns:a16="http://schemas.microsoft.com/office/drawing/2014/main" id="{A22193A0-9670-4FA9-9839-5DFA02EBFC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5" name="PoljeZBesedilom 2444">
          <a:extLst>
            <a:ext uri="{FF2B5EF4-FFF2-40B4-BE49-F238E27FC236}">
              <a16:creationId xmlns:a16="http://schemas.microsoft.com/office/drawing/2014/main" id="{975F9981-24AC-445F-A8E0-AF74183FAD4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6" name="PoljeZBesedilom 2">
          <a:extLst>
            <a:ext uri="{FF2B5EF4-FFF2-40B4-BE49-F238E27FC236}">
              <a16:creationId xmlns:a16="http://schemas.microsoft.com/office/drawing/2014/main" id="{822851B7-7EAF-4FDE-88AA-E69E2876943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7" name="PoljeZBesedilom 2">
          <a:extLst>
            <a:ext uri="{FF2B5EF4-FFF2-40B4-BE49-F238E27FC236}">
              <a16:creationId xmlns:a16="http://schemas.microsoft.com/office/drawing/2014/main" id="{3D0C9DB7-EF08-4901-A85B-6438750968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8" name="PoljeZBesedilom 2">
          <a:extLst>
            <a:ext uri="{FF2B5EF4-FFF2-40B4-BE49-F238E27FC236}">
              <a16:creationId xmlns:a16="http://schemas.microsoft.com/office/drawing/2014/main" id="{5AAE1906-DDCD-4315-BA47-AA816E654F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49" name="PoljeZBesedilom 2">
          <a:extLst>
            <a:ext uri="{FF2B5EF4-FFF2-40B4-BE49-F238E27FC236}">
              <a16:creationId xmlns:a16="http://schemas.microsoft.com/office/drawing/2014/main" id="{089D5E5E-228B-43E3-98D8-F91E5D0F36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50" name="PoljeZBesedilom 2449">
          <a:extLst>
            <a:ext uri="{FF2B5EF4-FFF2-40B4-BE49-F238E27FC236}">
              <a16:creationId xmlns:a16="http://schemas.microsoft.com/office/drawing/2014/main" id="{C7EF4047-E713-4AB0-BAD8-AA9CB05B7BB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51" name="PoljeZBesedilom 2">
          <a:extLst>
            <a:ext uri="{FF2B5EF4-FFF2-40B4-BE49-F238E27FC236}">
              <a16:creationId xmlns:a16="http://schemas.microsoft.com/office/drawing/2014/main" id="{DF82F4FF-7176-4B35-A126-43DE7A26FE6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52" name="PoljeZBesedilom 2">
          <a:extLst>
            <a:ext uri="{FF2B5EF4-FFF2-40B4-BE49-F238E27FC236}">
              <a16:creationId xmlns:a16="http://schemas.microsoft.com/office/drawing/2014/main" id="{E39C5861-32B5-450A-B5A3-1F7E0DE3A01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53" name="PoljeZBesedilom 2">
          <a:extLst>
            <a:ext uri="{FF2B5EF4-FFF2-40B4-BE49-F238E27FC236}">
              <a16:creationId xmlns:a16="http://schemas.microsoft.com/office/drawing/2014/main" id="{BDF39A9D-C5D9-4B5A-9119-54A7369675F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54" name="PoljeZBesedilom 2">
          <a:extLst>
            <a:ext uri="{FF2B5EF4-FFF2-40B4-BE49-F238E27FC236}">
              <a16:creationId xmlns:a16="http://schemas.microsoft.com/office/drawing/2014/main" id="{110B661E-6020-404E-8D5E-4A545D8642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55" name="PoljeZBesedilom 2">
          <a:extLst>
            <a:ext uri="{FF2B5EF4-FFF2-40B4-BE49-F238E27FC236}">
              <a16:creationId xmlns:a16="http://schemas.microsoft.com/office/drawing/2014/main" id="{1C966616-AE8C-4693-811A-7128D19AF2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56" name="PoljeZBesedilom 2455">
          <a:extLst>
            <a:ext uri="{FF2B5EF4-FFF2-40B4-BE49-F238E27FC236}">
              <a16:creationId xmlns:a16="http://schemas.microsoft.com/office/drawing/2014/main" id="{AFE58906-DC2A-49C1-90B1-BF2AB9EC3F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57" name="PoljeZBesedilom 2">
          <a:extLst>
            <a:ext uri="{FF2B5EF4-FFF2-40B4-BE49-F238E27FC236}">
              <a16:creationId xmlns:a16="http://schemas.microsoft.com/office/drawing/2014/main" id="{38C98181-D8AF-498C-ADDA-918431254D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58" name="PoljeZBesedilom 2">
          <a:extLst>
            <a:ext uri="{FF2B5EF4-FFF2-40B4-BE49-F238E27FC236}">
              <a16:creationId xmlns:a16="http://schemas.microsoft.com/office/drawing/2014/main" id="{BC70F8AC-BA68-4DDD-9B29-04D023ACDA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59" name="PoljeZBesedilom 2">
          <a:extLst>
            <a:ext uri="{FF2B5EF4-FFF2-40B4-BE49-F238E27FC236}">
              <a16:creationId xmlns:a16="http://schemas.microsoft.com/office/drawing/2014/main" id="{09C82DF3-7857-4D28-9222-1856984A33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460" name="PoljeZBesedilom 2">
          <a:extLst>
            <a:ext uri="{FF2B5EF4-FFF2-40B4-BE49-F238E27FC236}">
              <a16:creationId xmlns:a16="http://schemas.microsoft.com/office/drawing/2014/main" id="{22F21EDC-D3FF-4840-B434-42C8A64B262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61" name="PoljeZBesedilom 2460">
          <a:extLst>
            <a:ext uri="{FF2B5EF4-FFF2-40B4-BE49-F238E27FC236}">
              <a16:creationId xmlns:a16="http://schemas.microsoft.com/office/drawing/2014/main" id="{A06D110D-CB69-4C5C-ABC4-C3C3A9503C1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62" name="PoljeZBesedilom 2">
          <a:extLst>
            <a:ext uri="{FF2B5EF4-FFF2-40B4-BE49-F238E27FC236}">
              <a16:creationId xmlns:a16="http://schemas.microsoft.com/office/drawing/2014/main" id="{572A7AD2-67D6-4C65-A3CF-374C0347684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63" name="PoljeZBesedilom 2">
          <a:extLst>
            <a:ext uri="{FF2B5EF4-FFF2-40B4-BE49-F238E27FC236}">
              <a16:creationId xmlns:a16="http://schemas.microsoft.com/office/drawing/2014/main" id="{A0FFB4E3-F3D1-406B-AB40-A24B3E004ED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64" name="PoljeZBesedilom 2">
          <a:extLst>
            <a:ext uri="{FF2B5EF4-FFF2-40B4-BE49-F238E27FC236}">
              <a16:creationId xmlns:a16="http://schemas.microsoft.com/office/drawing/2014/main" id="{0F49A94D-E2AC-4377-A98C-28F8AA5495D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465" name="PoljeZBesedilom 2">
          <a:extLst>
            <a:ext uri="{FF2B5EF4-FFF2-40B4-BE49-F238E27FC236}">
              <a16:creationId xmlns:a16="http://schemas.microsoft.com/office/drawing/2014/main" id="{F419A728-C27A-483D-B2D3-9A50F3699F0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66" name="PoljeZBesedilom 2">
          <a:extLst>
            <a:ext uri="{FF2B5EF4-FFF2-40B4-BE49-F238E27FC236}">
              <a16:creationId xmlns:a16="http://schemas.microsoft.com/office/drawing/2014/main" id="{BC4A076A-216B-4A60-8EF6-80E91E0DD5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67" name="PoljeZBesedilom 2466">
          <a:extLst>
            <a:ext uri="{FF2B5EF4-FFF2-40B4-BE49-F238E27FC236}">
              <a16:creationId xmlns:a16="http://schemas.microsoft.com/office/drawing/2014/main" id="{0906B6FC-557D-4769-BB8C-BE0E62A5DA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68" name="PoljeZBesedilom 2">
          <a:extLst>
            <a:ext uri="{FF2B5EF4-FFF2-40B4-BE49-F238E27FC236}">
              <a16:creationId xmlns:a16="http://schemas.microsoft.com/office/drawing/2014/main" id="{CE141F1D-00C7-4B0A-A38D-994D6946FB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69" name="PoljeZBesedilom 2">
          <a:extLst>
            <a:ext uri="{FF2B5EF4-FFF2-40B4-BE49-F238E27FC236}">
              <a16:creationId xmlns:a16="http://schemas.microsoft.com/office/drawing/2014/main" id="{84C586E3-18CF-4395-95C9-DF52A39FAA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0" name="PoljeZBesedilom 2">
          <a:extLst>
            <a:ext uri="{FF2B5EF4-FFF2-40B4-BE49-F238E27FC236}">
              <a16:creationId xmlns:a16="http://schemas.microsoft.com/office/drawing/2014/main" id="{B07A65A2-8423-4338-9F6E-2F490B5C84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1" name="PoljeZBesedilom 2">
          <a:extLst>
            <a:ext uri="{FF2B5EF4-FFF2-40B4-BE49-F238E27FC236}">
              <a16:creationId xmlns:a16="http://schemas.microsoft.com/office/drawing/2014/main" id="{FDB7AB3E-4324-43EC-8788-6422298EB7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2" name="PoljeZBesedilom 2">
          <a:extLst>
            <a:ext uri="{FF2B5EF4-FFF2-40B4-BE49-F238E27FC236}">
              <a16:creationId xmlns:a16="http://schemas.microsoft.com/office/drawing/2014/main" id="{E52B165B-D5FB-41B5-96E3-7885E19682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3" name="PoljeZBesedilom 2472">
          <a:extLst>
            <a:ext uri="{FF2B5EF4-FFF2-40B4-BE49-F238E27FC236}">
              <a16:creationId xmlns:a16="http://schemas.microsoft.com/office/drawing/2014/main" id="{F04AC41D-089C-4346-B519-88A8E53E81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4" name="PoljeZBesedilom 2">
          <a:extLst>
            <a:ext uri="{FF2B5EF4-FFF2-40B4-BE49-F238E27FC236}">
              <a16:creationId xmlns:a16="http://schemas.microsoft.com/office/drawing/2014/main" id="{8538C2A5-27F6-4B63-9562-DE9159A467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5" name="PoljeZBesedilom 2">
          <a:extLst>
            <a:ext uri="{FF2B5EF4-FFF2-40B4-BE49-F238E27FC236}">
              <a16:creationId xmlns:a16="http://schemas.microsoft.com/office/drawing/2014/main" id="{F05F10F6-E1AC-41FC-A0B9-EDF0D77241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6" name="PoljeZBesedilom 2">
          <a:extLst>
            <a:ext uri="{FF2B5EF4-FFF2-40B4-BE49-F238E27FC236}">
              <a16:creationId xmlns:a16="http://schemas.microsoft.com/office/drawing/2014/main" id="{E3D6217B-453F-4F33-A021-032DC4D7B5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7" name="PoljeZBesedilom 2">
          <a:extLst>
            <a:ext uri="{FF2B5EF4-FFF2-40B4-BE49-F238E27FC236}">
              <a16:creationId xmlns:a16="http://schemas.microsoft.com/office/drawing/2014/main" id="{1D4E2CBE-CB06-438D-9514-989C635EAF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8" name="PoljeZBesedilom 2">
          <a:extLst>
            <a:ext uri="{FF2B5EF4-FFF2-40B4-BE49-F238E27FC236}">
              <a16:creationId xmlns:a16="http://schemas.microsoft.com/office/drawing/2014/main" id="{666A592B-FA6D-4DA1-B4D9-3B7A817D51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79" name="PoljeZBesedilom 2478">
          <a:extLst>
            <a:ext uri="{FF2B5EF4-FFF2-40B4-BE49-F238E27FC236}">
              <a16:creationId xmlns:a16="http://schemas.microsoft.com/office/drawing/2014/main" id="{5B6FBE05-EA71-42CD-96C3-F05B3D11C4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0" name="PoljeZBesedilom 2">
          <a:extLst>
            <a:ext uri="{FF2B5EF4-FFF2-40B4-BE49-F238E27FC236}">
              <a16:creationId xmlns:a16="http://schemas.microsoft.com/office/drawing/2014/main" id="{2C25FA4E-2A9E-4406-AAAD-34A80EF362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1" name="PoljeZBesedilom 2">
          <a:extLst>
            <a:ext uri="{FF2B5EF4-FFF2-40B4-BE49-F238E27FC236}">
              <a16:creationId xmlns:a16="http://schemas.microsoft.com/office/drawing/2014/main" id="{DF994490-30D1-4F68-8E3F-C355F388760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2" name="PoljeZBesedilom 2">
          <a:extLst>
            <a:ext uri="{FF2B5EF4-FFF2-40B4-BE49-F238E27FC236}">
              <a16:creationId xmlns:a16="http://schemas.microsoft.com/office/drawing/2014/main" id="{14797BBE-2DDB-43D0-8219-BA32F61E9D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3" name="PoljeZBesedilom 2">
          <a:extLst>
            <a:ext uri="{FF2B5EF4-FFF2-40B4-BE49-F238E27FC236}">
              <a16:creationId xmlns:a16="http://schemas.microsoft.com/office/drawing/2014/main" id="{7AB80534-5753-433A-96A1-7F918BF201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4" name="PoljeZBesedilom 2">
          <a:extLst>
            <a:ext uri="{FF2B5EF4-FFF2-40B4-BE49-F238E27FC236}">
              <a16:creationId xmlns:a16="http://schemas.microsoft.com/office/drawing/2014/main" id="{5EDCD95A-BB8B-46A3-A026-436AAB2020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5" name="PoljeZBesedilom 2484">
          <a:extLst>
            <a:ext uri="{FF2B5EF4-FFF2-40B4-BE49-F238E27FC236}">
              <a16:creationId xmlns:a16="http://schemas.microsoft.com/office/drawing/2014/main" id="{C69F9185-5B2D-4058-BDAF-7AC0061E17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6" name="PoljeZBesedilom 2">
          <a:extLst>
            <a:ext uri="{FF2B5EF4-FFF2-40B4-BE49-F238E27FC236}">
              <a16:creationId xmlns:a16="http://schemas.microsoft.com/office/drawing/2014/main" id="{E1A8BF72-59DD-4BAC-B8B1-368E9E6682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7" name="PoljeZBesedilom 2">
          <a:extLst>
            <a:ext uri="{FF2B5EF4-FFF2-40B4-BE49-F238E27FC236}">
              <a16:creationId xmlns:a16="http://schemas.microsoft.com/office/drawing/2014/main" id="{2FD5F828-D438-4696-95F2-48F693BD57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8" name="PoljeZBesedilom 2">
          <a:extLst>
            <a:ext uri="{FF2B5EF4-FFF2-40B4-BE49-F238E27FC236}">
              <a16:creationId xmlns:a16="http://schemas.microsoft.com/office/drawing/2014/main" id="{31896AB6-D03A-4D0A-B13A-DEBD624B55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489" name="PoljeZBesedilom 2">
          <a:extLst>
            <a:ext uri="{FF2B5EF4-FFF2-40B4-BE49-F238E27FC236}">
              <a16:creationId xmlns:a16="http://schemas.microsoft.com/office/drawing/2014/main" id="{DD74B453-CA69-418B-9A59-3DA025EE54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0" name="PoljeZBesedilom 2">
          <a:extLst>
            <a:ext uri="{FF2B5EF4-FFF2-40B4-BE49-F238E27FC236}">
              <a16:creationId xmlns:a16="http://schemas.microsoft.com/office/drawing/2014/main" id="{AB1C86C3-E99F-4497-A4DA-ED59734DE9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1" name="PoljeZBesedilom 2490">
          <a:extLst>
            <a:ext uri="{FF2B5EF4-FFF2-40B4-BE49-F238E27FC236}">
              <a16:creationId xmlns:a16="http://schemas.microsoft.com/office/drawing/2014/main" id="{1F3E9B38-6EE5-47BE-B79C-774E9753A7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2" name="PoljeZBesedilom 2">
          <a:extLst>
            <a:ext uri="{FF2B5EF4-FFF2-40B4-BE49-F238E27FC236}">
              <a16:creationId xmlns:a16="http://schemas.microsoft.com/office/drawing/2014/main" id="{0145838B-CC89-4888-973A-D187B247C4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3" name="PoljeZBesedilom 2">
          <a:extLst>
            <a:ext uri="{FF2B5EF4-FFF2-40B4-BE49-F238E27FC236}">
              <a16:creationId xmlns:a16="http://schemas.microsoft.com/office/drawing/2014/main" id="{3934E58E-C4FA-4410-A318-D96C7C3EC1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4" name="PoljeZBesedilom 2">
          <a:extLst>
            <a:ext uri="{FF2B5EF4-FFF2-40B4-BE49-F238E27FC236}">
              <a16:creationId xmlns:a16="http://schemas.microsoft.com/office/drawing/2014/main" id="{25CAEFE3-8641-4414-9D30-E83AAC19BC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5" name="PoljeZBesedilom 2">
          <a:extLst>
            <a:ext uri="{FF2B5EF4-FFF2-40B4-BE49-F238E27FC236}">
              <a16:creationId xmlns:a16="http://schemas.microsoft.com/office/drawing/2014/main" id="{39DFA9A9-17CF-4B4F-B35C-C8D68DAE8A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6" name="PoljeZBesedilom 2">
          <a:extLst>
            <a:ext uri="{FF2B5EF4-FFF2-40B4-BE49-F238E27FC236}">
              <a16:creationId xmlns:a16="http://schemas.microsoft.com/office/drawing/2014/main" id="{E73FBB24-0F59-480D-864B-89DDD865FB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7" name="PoljeZBesedilom 2496">
          <a:extLst>
            <a:ext uri="{FF2B5EF4-FFF2-40B4-BE49-F238E27FC236}">
              <a16:creationId xmlns:a16="http://schemas.microsoft.com/office/drawing/2014/main" id="{4AFBDE54-5B4C-4C65-AC59-280B31A35F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8" name="PoljeZBesedilom 2">
          <a:extLst>
            <a:ext uri="{FF2B5EF4-FFF2-40B4-BE49-F238E27FC236}">
              <a16:creationId xmlns:a16="http://schemas.microsoft.com/office/drawing/2014/main" id="{10EEAAC6-F4C6-44C4-BBCE-9CE677315B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499" name="PoljeZBesedilom 2">
          <a:extLst>
            <a:ext uri="{FF2B5EF4-FFF2-40B4-BE49-F238E27FC236}">
              <a16:creationId xmlns:a16="http://schemas.microsoft.com/office/drawing/2014/main" id="{A88C154C-3333-4ABE-98EC-1CC51F272E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00" name="PoljeZBesedilom 2">
          <a:extLst>
            <a:ext uri="{FF2B5EF4-FFF2-40B4-BE49-F238E27FC236}">
              <a16:creationId xmlns:a16="http://schemas.microsoft.com/office/drawing/2014/main" id="{70A5E067-DBB9-4D2A-8EC7-EF517BCE6C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01" name="PoljeZBesedilom 2">
          <a:extLst>
            <a:ext uri="{FF2B5EF4-FFF2-40B4-BE49-F238E27FC236}">
              <a16:creationId xmlns:a16="http://schemas.microsoft.com/office/drawing/2014/main" id="{601EA28C-3BFD-46B3-A06E-07C0B50625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2" name="PoljeZBesedilom 2">
          <a:extLst>
            <a:ext uri="{FF2B5EF4-FFF2-40B4-BE49-F238E27FC236}">
              <a16:creationId xmlns:a16="http://schemas.microsoft.com/office/drawing/2014/main" id="{29829659-BA35-4F4D-997F-B8F833B200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3" name="PoljeZBesedilom 2502">
          <a:extLst>
            <a:ext uri="{FF2B5EF4-FFF2-40B4-BE49-F238E27FC236}">
              <a16:creationId xmlns:a16="http://schemas.microsoft.com/office/drawing/2014/main" id="{3496DD7D-5329-4D62-BE6D-4B1A068B45A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4" name="PoljeZBesedilom 2">
          <a:extLst>
            <a:ext uri="{FF2B5EF4-FFF2-40B4-BE49-F238E27FC236}">
              <a16:creationId xmlns:a16="http://schemas.microsoft.com/office/drawing/2014/main" id="{B4F2510C-23ED-4A16-986E-D0902AF002E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5" name="PoljeZBesedilom 2">
          <a:extLst>
            <a:ext uri="{FF2B5EF4-FFF2-40B4-BE49-F238E27FC236}">
              <a16:creationId xmlns:a16="http://schemas.microsoft.com/office/drawing/2014/main" id="{86A83782-C46E-445E-B087-06807333CD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6" name="PoljeZBesedilom 2">
          <a:extLst>
            <a:ext uri="{FF2B5EF4-FFF2-40B4-BE49-F238E27FC236}">
              <a16:creationId xmlns:a16="http://schemas.microsoft.com/office/drawing/2014/main" id="{FE9EED06-8FA0-4E79-8ADC-8F1F7C75C7C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07" name="PoljeZBesedilom 2">
          <a:extLst>
            <a:ext uri="{FF2B5EF4-FFF2-40B4-BE49-F238E27FC236}">
              <a16:creationId xmlns:a16="http://schemas.microsoft.com/office/drawing/2014/main" id="{49228A5E-92A4-4511-991E-E2DD8A1A1CA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08" name="PoljeZBesedilom 2">
          <a:extLst>
            <a:ext uri="{FF2B5EF4-FFF2-40B4-BE49-F238E27FC236}">
              <a16:creationId xmlns:a16="http://schemas.microsoft.com/office/drawing/2014/main" id="{C2331309-5CCF-4D11-9A52-661B9D6A211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09" name="PoljeZBesedilom 2508">
          <a:extLst>
            <a:ext uri="{FF2B5EF4-FFF2-40B4-BE49-F238E27FC236}">
              <a16:creationId xmlns:a16="http://schemas.microsoft.com/office/drawing/2014/main" id="{FCE9362E-0EF3-4804-84FE-229205F10BD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10" name="PoljeZBesedilom 2">
          <a:extLst>
            <a:ext uri="{FF2B5EF4-FFF2-40B4-BE49-F238E27FC236}">
              <a16:creationId xmlns:a16="http://schemas.microsoft.com/office/drawing/2014/main" id="{E9AE6A3F-B44B-42DE-B07D-C18555F2AFF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11" name="PoljeZBesedilom 2">
          <a:extLst>
            <a:ext uri="{FF2B5EF4-FFF2-40B4-BE49-F238E27FC236}">
              <a16:creationId xmlns:a16="http://schemas.microsoft.com/office/drawing/2014/main" id="{F9A4A0D6-1634-4A62-9F10-C53CEE73B2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12" name="PoljeZBesedilom 2">
          <a:extLst>
            <a:ext uri="{FF2B5EF4-FFF2-40B4-BE49-F238E27FC236}">
              <a16:creationId xmlns:a16="http://schemas.microsoft.com/office/drawing/2014/main" id="{49DF9856-EFB6-42F6-A8FF-CDFA61FCEF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13" name="PoljeZBesedilom 2">
          <a:extLst>
            <a:ext uri="{FF2B5EF4-FFF2-40B4-BE49-F238E27FC236}">
              <a16:creationId xmlns:a16="http://schemas.microsoft.com/office/drawing/2014/main" id="{C9B3FE15-21C0-47E8-831D-B5E0C71D203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14" name="PoljeZBesedilom 2513">
          <a:extLst>
            <a:ext uri="{FF2B5EF4-FFF2-40B4-BE49-F238E27FC236}">
              <a16:creationId xmlns:a16="http://schemas.microsoft.com/office/drawing/2014/main" id="{0494859E-2B04-42BA-BA35-97E424E681A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15" name="PoljeZBesedilom 2">
          <a:extLst>
            <a:ext uri="{FF2B5EF4-FFF2-40B4-BE49-F238E27FC236}">
              <a16:creationId xmlns:a16="http://schemas.microsoft.com/office/drawing/2014/main" id="{68F73C4A-D43D-46F9-97A6-8CC260FA153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16" name="PoljeZBesedilom 2">
          <a:extLst>
            <a:ext uri="{FF2B5EF4-FFF2-40B4-BE49-F238E27FC236}">
              <a16:creationId xmlns:a16="http://schemas.microsoft.com/office/drawing/2014/main" id="{AE482A3A-27D1-4A55-A950-0A06717A6ED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17" name="PoljeZBesedilom 2">
          <a:extLst>
            <a:ext uri="{FF2B5EF4-FFF2-40B4-BE49-F238E27FC236}">
              <a16:creationId xmlns:a16="http://schemas.microsoft.com/office/drawing/2014/main" id="{8BE417E3-44A9-48FF-BC95-1F7A01CAAD9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18" name="PoljeZBesedilom 2">
          <a:extLst>
            <a:ext uri="{FF2B5EF4-FFF2-40B4-BE49-F238E27FC236}">
              <a16:creationId xmlns:a16="http://schemas.microsoft.com/office/drawing/2014/main" id="{1FD626E9-AC8B-4E5C-B431-CCFFE871500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19" name="PoljeZBesedilom 2">
          <a:extLst>
            <a:ext uri="{FF2B5EF4-FFF2-40B4-BE49-F238E27FC236}">
              <a16:creationId xmlns:a16="http://schemas.microsoft.com/office/drawing/2014/main" id="{FD837B74-E864-465D-A9C3-7E9DA9C2B8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0" name="PoljeZBesedilom 2519">
          <a:extLst>
            <a:ext uri="{FF2B5EF4-FFF2-40B4-BE49-F238E27FC236}">
              <a16:creationId xmlns:a16="http://schemas.microsoft.com/office/drawing/2014/main" id="{D430FDD4-14F4-4C2A-9C57-3AA12038AB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1" name="PoljeZBesedilom 2">
          <a:extLst>
            <a:ext uri="{FF2B5EF4-FFF2-40B4-BE49-F238E27FC236}">
              <a16:creationId xmlns:a16="http://schemas.microsoft.com/office/drawing/2014/main" id="{40B89AB0-A0D9-456F-8735-AA2AAA4CC6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2" name="PoljeZBesedilom 2">
          <a:extLst>
            <a:ext uri="{FF2B5EF4-FFF2-40B4-BE49-F238E27FC236}">
              <a16:creationId xmlns:a16="http://schemas.microsoft.com/office/drawing/2014/main" id="{A8093677-9789-47B3-8BCF-2854CE25594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3" name="PoljeZBesedilom 2">
          <a:extLst>
            <a:ext uri="{FF2B5EF4-FFF2-40B4-BE49-F238E27FC236}">
              <a16:creationId xmlns:a16="http://schemas.microsoft.com/office/drawing/2014/main" id="{BD96BFE8-216B-4727-B305-680DCE19FE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4" name="PoljeZBesedilom 2">
          <a:extLst>
            <a:ext uri="{FF2B5EF4-FFF2-40B4-BE49-F238E27FC236}">
              <a16:creationId xmlns:a16="http://schemas.microsoft.com/office/drawing/2014/main" id="{4B39B284-38D5-482C-B516-81705E2663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5" name="PoljeZBesedilom 2">
          <a:extLst>
            <a:ext uri="{FF2B5EF4-FFF2-40B4-BE49-F238E27FC236}">
              <a16:creationId xmlns:a16="http://schemas.microsoft.com/office/drawing/2014/main" id="{BAA7CBBB-1DA4-470F-BF5D-6138ED4B93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6" name="PoljeZBesedilom 2525">
          <a:extLst>
            <a:ext uri="{FF2B5EF4-FFF2-40B4-BE49-F238E27FC236}">
              <a16:creationId xmlns:a16="http://schemas.microsoft.com/office/drawing/2014/main" id="{667E5C0F-F5A4-4032-93BD-9190266B1E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7" name="PoljeZBesedilom 2">
          <a:extLst>
            <a:ext uri="{FF2B5EF4-FFF2-40B4-BE49-F238E27FC236}">
              <a16:creationId xmlns:a16="http://schemas.microsoft.com/office/drawing/2014/main" id="{C5EB40B5-B38C-4DEE-89E9-52FDC5CFA4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8" name="PoljeZBesedilom 2">
          <a:extLst>
            <a:ext uri="{FF2B5EF4-FFF2-40B4-BE49-F238E27FC236}">
              <a16:creationId xmlns:a16="http://schemas.microsoft.com/office/drawing/2014/main" id="{EA2A57C7-E24B-4F40-8F60-1270FF4093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29" name="PoljeZBesedilom 2">
          <a:extLst>
            <a:ext uri="{FF2B5EF4-FFF2-40B4-BE49-F238E27FC236}">
              <a16:creationId xmlns:a16="http://schemas.microsoft.com/office/drawing/2014/main" id="{4682BA9F-486C-4C38-8716-496D415987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0" name="PoljeZBesedilom 2">
          <a:extLst>
            <a:ext uri="{FF2B5EF4-FFF2-40B4-BE49-F238E27FC236}">
              <a16:creationId xmlns:a16="http://schemas.microsoft.com/office/drawing/2014/main" id="{386176A7-F504-4E6A-B476-269D880F4E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1" name="PoljeZBesedilom 2">
          <a:extLst>
            <a:ext uri="{FF2B5EF4-FFF2-40B4-BE49-F238E27FC236}">
              <a16:creationId xmlns:a16="http://schemas.microsoft.com/office/drawing/2014/main" id="{C861076E-95CA-45B3-8A1D-3492B87BC6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2" name="PoljeZBesedilom 2531">
          <a:extLst>
            <a:ext uri="{FF2B5EF4-FFF2-40B4-BE49-F238E27FC236}">
              <a16:creationId xmlns:a16="http://schemas.microsoft.com/office/drawing/2014/main" id="{F21992DB-08C0-4FE4-AC68-397A5086A4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3" name="PoljeZBesedilom 2">
          <a:extLst>
            <a:ext uri="{FF2B5EF4-FFF2-40B4-BE49-F238E27FC236}">
              <a16:creationId xmlns:a16="http://schemas.microsoft.com/office/drawing/2014/main" id="{DC5D3CAE-06DB-4988-BACB-109A9945B3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4" name="PoljeZBesedilom 2">
          <a:extLst>
            <a:ext uri="{FF2B5EF4-FFF2-40B4-BE49-F238E27FC236}">
              <a16:creationId xmlns:a16="http://schemas.microsoft.com/office/drawing/2014/main" id="{29677109-F8C8-4443-A7AE-9E0E3AE6CB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5" name="PoljeZBesedilom 2">
          <a:extLst>
            <a:ext uri="{FF2B5EF4-FFF2-40B4-BE49-F238E27FC236}">
              <a16:creationId xmlns:a16="http://schemas.microsoft.com/office/drawing/2014/main" id="{169ED2A0-D5F9-47A6-A605-0BECA76931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6" name="PoljeZBesedilom 2">
          <a:extLst>
            <a:ext uri="{FF2B5EF4-FFF2-40B4-BE49-F238E27FC236}">
              <a16:creationId xmlns:a16="http://schemas.microsoft.com/office/drawing/2014/main" id="{D1F4834D-FA1D-4F52-BB69-A3A2BE28A9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7" name="PoljeZBesedilom 2">
          <a:extLst>
            <a:ext uri="{FF2B5EF4-FFF2-40B4-BE49-F238E27FC236}">
              <a16:creationId xmlns:a16="http://schemas.microsoft.com/office/drawing/2014/main" id="{51C1CBEC-487D-4216-9FF9-C419B91620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8" name="PoljeZBesedilom 2537">
          <a:extLst>
            <a:ext uri="{FF2B5EF4-FFF2-40B4-BE49-F238E27FC236}">
              <a16:creationId xmlns:a16="http://schemas.microsoft.com/office/drawing/2014/main" id="{23C66FF8-A2C1-489B-A3E4-14FB0324BC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39" name="PoljeZBesedilom 2">
          <a:extLst>
            <a:ext uri="{FF2B5EF4-FFF2-40B4-BE49-F238E27FC236}">
              <a16:creationId xmlns:a16="http://schemas.microsoft.com/office/drawing/2014/main" id="{D3CDDB75-7BA4-459F-8907-3216FF29CB8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40" name="PoljeZBesedilom 2">
          <a:extLst>
            <a:ext uri="{FF2B5EF4-FFF2-40B4-BE49-F238E27FC236}">
              <a16:creationId xmlns:a16="http://schemas.microsoft.com/office/drawing/2014/main" id="{85BCC2C6-994B-4C64-9C34-62E1F57D64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41" name="PoljeZBesedilom 2">
          <a:extLst>
            <a:ext uri="{FF2B5EF4-FFF2-40B4-BE49-F238E27FC236}">
              <a16:creationId xmlns:a16="http://schemas.microsoft.com/office/drawing/2014/main" id="{80DEFD10-8C74-49EF-849F-3C6DF9CEAB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542" name="PoljeZBesedilom 2">
          <a:extLst>
            <a:ext uri="{FF2B5EF4-FFF2-40B4-BE49-F238E27FC236}">
              <a16:creationId xmlns:a16="http://schemas.microsoft.com/office/drawing/2014/main" id="{73F781D3-D72F-4ED2-801A-C09A7C3795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3" name="PoljeZBesedilom 2">
          <a:extLst>
            <a:ext uri="{FF2B5EF4-FFF2-40B4-BE49-F238E27FC236}">
              <a16:creationId xmlns:a16="http://schemas.microsoft.com/office/drawing/2014/main" id="{4D063C46-AB33-4AE1-B9DA-AAB45259A0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4" name="PoljeZBesedilom 2543">
          <a:extLst>
            <a:ext uri="{FF2B5EF4-FFF2-40B4-BE49-F238E27FC236}">
              <a16:creationId xmlns:a16="http://schemas.microsoft.com/office/drawing/2014/main" id="{829CFF78-37A0-4345-82A8-6937BE3C65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5" name="PoljeZBesedilom 2">
          <a:extLst>
            <a:ext uri="{FF2B5EF4-FFF2-40B4-BE49-F238E27FC236}">
              <a16:creationId xmlns:a16="http://schemas.microsoft.com/office/drawing/2014/main" id="{617F64C2-DAF3-434E-8554-E07476C80C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6" name="PoljeZBesedilom 2">
          <a:extLst>
            <a:ext uri="{FF2B5EF4-FFF2-40B4-BE49-F238E27FC236}">
              <a16:creationId xmlns:a16="http://schemas.microsoft.com/office/drawing/2014/main" id="{3F796BEB-3410-4E9C-AA1A-0DAAD4D6E0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7" name="PoljeZBesedilom 2">
          <a:extLst>
            <a:ext uri="{FF2B5EF4-FFF2-40B4-BE49-F238E27FC236}">
              <a16:creationId xmlns:a16="http://schemas.microsoft.com/office/drawing/2014/main" id="{C8A86949-C5C7-45EE-B99E-B9A46C6006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8" name="PoljeZBesedilom 2">
          <a:extLst>
            <a:ext uri="{FF2B5EF4-FFF2-40B4-BE49-F238E27FC236}">
              <a16:creationId xmlns:a16="http://schemas.microsoft.com/office/drawing/2014/main" id="{3C588107-E5AD-4F83-9603-175FD94F01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49" name="PoljeZBesedilom 2">
          <a:extLst>
            <a:ext uri="{FF2B5EF4-FFF2-40B4-BE49-F238E27FC236}">
              <a16:creationId xmlns:a16="http://schemas.microsoft.com/office/drawing/2014/main" id="{CA68ED61-B626-4DF2-8C7E-B982CEB812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50" name="PoljeZBesedilom 2549">
          <a:extLst>
            <a:ext uri="{FF2B5EF4-FFF2-40B4-BE49-F238E27FC236}">
              <a16:creationId xmlns:a16="http://schemas.microsoft.com/office/drawing/2014/main" id="{B5CC0F0D-7C81-4824-82BE-AAB48D3BF8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51" name="PoljeZBesedilom 2">
          <a:extLst>
            <a:ext uri="{FF2B5EF4-FFF2-40B4-BE49-F238E27FC236}">
              <a16:creationId xmlns:a16="http://schemas.microsoft.com/office/drawing/2014/main" id="{3EE1775D-341E-44B4-AC3C-4A193BEC41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52" name="PoljeZBesedilom 2">
          <a:extLst>
            <a:ext uri="{FF2B5EF4-FFF2-40B4-BE49-F238E27FC236}">
              <a16:creationId xmlns:a16="http://schemas.microsoft.com/office/drawing/2014/main" id="{6ACDF07A-6CD6-40F3-B75C-9415D69F79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53" name="PoljeZBesedilom 2">
          <a:extLst>
            <a:ext uri="{FF2B5EF4-FFF2-40B4-BE49-F238E27FC236}">
              <a16:creationId xmlns:a16="http://schemas.microsoft.com/office/drawing/2014/main" id="{3286A606-C046-48F8-815E-BB048D40F0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554" name="PoljeZBesedilom 2">
          <a:extLst>
            <a:ext uri="{FF2B5EF4-FFF2-40B4-BE49-F238E27FC236}">
              <a16:creationId xmlns:a16="http://schemas.microsoft.com/office/drawing/2014/main" id="{05A7DD0D-DC9B-4ABB-AD53-48C2078250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55" name="PoljeZBesedilom 2">
          <a:extLst>
            <a:ext uri="{FF2B5EF4-FFF2-40B4-BE49-F238E27FC236}">
              <a16:creationId xmlns:a16="http://schemas.microsoft.com/office/drawing/2014/main" id="{E597F1D0-95BE-472C-95B7-A50401FCF8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56" name="PoljeZBesedilom 2555">
          <a:extLst>
            <a:ext uri="{FF2B5EF4-FFF2-40B4-BE49-F238E27FC236}">
              <a16:creationId xmlns:a16="http://schemas.microsoft.com/office/drawing/2014/main" id="{AEA9ED07-0E1B-4AAA-A268-4D3C519342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57" name="PoljeZBesedilom 2">
          <a:extLst>
            <a:ext uri="{FF2B5EF4-FFF2-40B4-BE49-F238E27FC236}">
              <a16:creationId xmlns:a16="http://schemas.microsoft.com/office/drawing/2014/main" id="{FB1FA592-AC1F-4BFE-AE6C-024962D9576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58" name="PoljeZBesedilom 2">
          <a:extLst>
            <a:ext uri="{FF2B5EF4-FFF2-40B4-BE49-F238E27FC236}">
              <a16:creationId xmlns:a16="http://schemas.microsoft.com/office/drawing/2014/main" id="{62D46129-B491-4A62-B08B-35E8862E720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59" name="PoljeZBesedilom 2">
          <a:extLst>
            <a:ext uri="{FF2B5EF4-FFF2-40B4-BE49-F238E27FC236}">
              <a16:creationId xmlns:a16="http://schemas.microsoft.com/office/drawing/2014/main" id="{69973723-81D0-40A0-B5F8-4CB6DEBE334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560" name="PoljeZBesedilom 2">
          <a:extLst>
            <a:ext uri="{FF2B5EF4-FFF2-40B4-BE49-F238E27FC236}">
              <a16:creationId xmlns:a16="http://schemas.microsoft.com/office/drawing/2014/main" id="{3FC3C9E1-7FC8-460F-BEBB-1CC37528B4B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1" name="PoljeZBesedilom 2">
          <a:extLst>
            <a:ext uri="{FF2B5EF4-FFF2-40B4-BE49-F238E27FC236}">
              <a16:creationId xmlns:a16="http://schemas.microsoft.com/office/drawing/2014/main" id="{4415C9FF-DA9F-410D-8FE8-62A93F68E48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2" name="PoljeZBesedilom 2561">
          <a:extLst>
            <a:ext uri="{FF2B5EF4-FFF2-40B4-BE49-F238E27FC236}">
              <a16:creationId xmlns:a16="http://schemas.microsoft.com/office/drawing/2014/main" id="{7BC2BF5D-C1A4-400A-84A6-046AC95F9CE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3" name="PoljeZBesedilom 2">
          <a:extLst>
            <a:ext uri="{FF2B5EF4-FFF2-40B4-BE49-F238E27FC236}">
              <a16:creationId xmlns:a16="http://schemas.microsoft.com/office/drawing/2014/main" id="{250BB1AC-6774-4B42-B3B3-A6A77D6F0DE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4" name="PoljeZBesedilom 2">
          <a:extLst>
            <a:ext uri="{FF2B5EF4-FFF2-40B4-BE49-F238E27FC236}">
              <a16:creationId xmlns:a16="http://schemas.microsoft.com/office/drawing/2014/main" id="{85F69457-208A-444C-9C3D-7C15C542CFB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5" name="PoljeZBesedilom 2">
          <a:extLst>
            <a:ext uri="{FF2B5EF4-FFF2-40B4-BE49-F238E27FC236}">
              <a16:creationId xmlns:a16="http://schemas.microsoft.com/office/drawing/2014/main" id="{4D1200FF-915F-4A3A-B4C1-EEB81CB0D12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566" name="PoljeZBesedilom 2">
          <a:extLst>
            <a:ext uri="{FF2B5EF4-FFF2-40B4-BE49-F238E27FC236}">
              <a16:creationId xmlns:a16="http://schemas.microsoft.com/office/drawing/2014/main" id="{B174CB1F-B128-4550-8098-84272277283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67" name="PoljeZBesedilom 2566">
          <a:extLst>
            <a:ext uri="{FF2B5EF4-FFF2-40B4-BE49-F238E27FC236}">
              <a16:creationId xmlns:a16="http://schemas.microsoft.com/office/drawing/2014/main" id="{0E070D67-3DCF-4001-8D70-52BC45DB712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68" name="PoljeZBesedilom 2">
          <a:extLst>
            <a:ext uri="{FF2B5EF4-FFF2-40B4-BE49-F238E27FC236}">
              <a16:creationId xmlns:a16="http://schemas.microsoft.com/office/drawing/2014/main" id="{C2D1D900-0ED4-49C6-91CD-E7F1E49EB00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69" name="PoljeZBesedilom 2">
          <a:extLst>
            <a:ext uri="{FF2B5EF4-FFF2-40B4-BE49-F238E27FC236}">
              <a16:creationId xmlns:a16="http://schemas.microsoft.com/office/drawing/2014/main" id="{CFC98352-841B-4B9A-9C0D-A030F49B8EA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70" name="PoljeZBesedilom 2">
          <a:extLst>
            <a:ext uri="{FF2B5EF4-FFF2-40B4-BE49-F238E27FC236}">
              <a16:creationId xmlns:a16="http://schemas.microsoft.com/office/drawing/2014/main" id="{75170ABE-F973-4CF3-811C-6577C10C6E4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571" name="PoljeZBesedilom 2">
          <a:extLst>
            <a:ext uri="{FF2B5EF4-FFF2-40B4-BE49-F238E27FC236}">
              <a16:creationId xmlns:a16="http://schemas.microsoft.com/office/drawing/2014/main" id="{39BBCCAE-42A4-489B-BBD0-215B577464B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2" name="PoljeZBesedilom 2">
          <a:extLst>
            <a:ext uri="{FF2B5EF4-FFF2-40B4-BE49-F238E27FC236}">
              <a16:creationId xmlns:a16="http://schemas.microsoft.com/office/drawing/2014/main" id="{A52C07B5-0690-4B4E-BBB8-D94FC5D6DD2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3" name="PoljeZBesedilom 2572">
          <a:extLst>
            <a:ext uri="{FF2B5EF4-FFF2-40B4-BE49-F238E27FC236}">
              <a16:creationId xmlns:a16="http://schemas.microsoft.com/office/drawing/2014/main" id="{E746049B-3763-4BFF-980D-F7D3B5B3658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4" name="PoljeZBesedilom 2">
          <a:extLst>
            <a:ext uri="{FF2B5EF4-FFF2-40B4-BE49-F238E27FC236}">
              <a16:creationId xmlns:a16="http://schemas.microsoft.com/office/drawing/2014/main" id="{430670C0-BD40-4EE8-AD29-CC625B347A2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5" name="PoljeZBesedilom 2">
          <a:extLst>
            <a:ext uri="{FF2B5EF4-FFF2-40B4-BE49-F238E27FC236}">
              <a16:creationId xmlns:a16="http://schemas.microsoft.com/office/drawing/2014/main" id="{9C5A462E-7F4D-4B07-878E-C7804860357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6" name="PoljeZBesedilom 2">
          <a:extLst>
            <a:ext uri="{FF2B5EF4-FFF2-40B4-BE49-F238E27FC236}">
              <a16:creationId xmlns:a16="http://schemas.microsoft.com/office/drawing/2014/main" id="{D9F7ED44-D1D2-45C9-8629-66D69FA9069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7" name="PoljeZBesedilom 2">
          <a:extLst>
            <a:ext uri="{FF2B5EF4-FFF2-40B4-BE49-F238E27FC236}">
              <a16:creationId xmlns:a16="http://schemas.microsoft.com/office/drawing/2014/main" id="{D6937157-516E-4E35-B9CB-66C0CACB94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8" name="PoljeZBesedilom 2">
          <a:extLst>
            <a:ext uri="{FF2B5EF4-FFF2-40B4-BE49-F238E27FC236}">
              <a16:creationId xmlns:a16="http://schemas.microsoft.com/office/drawing/2014/main" id="{F0FCC120-E1A2-4B1E-99BB-E86225851E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79" name="PoljeZBesedilom 2578">
          <a:extLst>
            <a:ext uri="{FF2B5EF4-FFF2-40B4-BE49-F238E27FC236}">
              <a16:creationId xmlns:a16="http://schemas.microsoft.com/office/drawing/2014/main" id="{C9668764-6A2A-4B6F-B484-AE72E828210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0" name="PoljeZBesedilom 2">
          <a:extLst>
            <a:ext uri="{FF2B5EF4-FFF2-40B4-BE49-F238E27FC236}">
              <a16:creationId xmlns:a16="http://schemas.microsoft.com/office/drawing/2014/main" id="{4D79A79B-2383-434F-A866-12BCD848C1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1" name="PoljeZBesedilom 2">
          <a:extLst>
            <a:ext uri="{FF2B5EF4-FFF2-40B4-BE49-F238E27FC236}">
              <a16:creationId xmlns:a16="http://schemas.microsoft.com/office/drawing/2014/main" id="{1F919F3C-3A19-435F-8174-6C4983B2751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2" name="PoljeZBesedilom 2">
          <a:extLst>
            <a:ext uri="{FF2B5EF4-FFF2-40B4-BE49-F238E27FC236}">
              <a16:creationId xmlns:a16="http://schemas.microsoft.com/office/drawing/2014/main" id="{3EABA81C-49BF-443D-808D-1D3652A6475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3" name="PoljeZBesedilom 2">
          <a:extLst>
            <a:ext uri="{FF2B5EF4-FFF2-40B4-BE49-F238E27FC236}">
              <a16:creationId xmlns:a16="http://schemas.microsoft.com/office/drawing/2014/main" id="{75B1E3BD-AF95-4193-9C1A-3CCE8414609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4" name="PoljeZBesedilom 2">
          <a:extLst>
            <a:ext uri="{FF2B5EF4-FFF2-40B4-BE49-F238E27FC236}">
              <a16:creationId xmlns:a16="http://schemas.microsoft.com/office/drawing/2014/main" id="{95B629D8-323F-4BFA-93D1-AAFF106953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5" name="PoljeZBesedilom 2584">
          <a:extLst>
            <a:ext uri="{FF2B5EF4-FFF2-40B4-BE49-F238E27FC236}">
              <a16:creationId xmlns:a16="http://schemas.microsoft.com/office/drawing/2014/main" id="{85545287-76CE-4A20-9AE4-5347D4972B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6" name="PoljeZBesedilom 2">
          <a:extLst>
            <a:ext uri="{FF2B5EF4-FFF2-40B4-BE49-F238E27FC236}">
              <a16:creationId xmlns:a16="http://schemas.microsoft.com/office/drawing/2014/main" id="{0F8DF821-3A65-441A-81E1-406EE17892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7" name="PoljeZBesedilom 2">
          <a:extLst>
            <a:ext uri="{FF2B5EF4-FFF2-40B4-BE49-F238E27FC236}">
              <a16:creationId xmlns:a16="http://schemas.microsoft.com/office/drawing/2014/main" id="{25B335A9-9813-4C5A-AEA3-B29C9D644D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8" name="PoljeZBesedilom 2">
          <a:extLst>
            <a:ext uri="{FF2B5EF4-FFF2-40B4-BE49-F238E27FC236}">
              <a16:creationId xmlns:a16="http://schemas.microsoft.com/office/drawing/2014/main" id="{75705D09-3675-4F14-B099-C48CF162D4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89" name="PoljeZBesedilom 2">
          <a:extLst>
            <a:ext uri="{FF2B5EF4-FFF2-40B4-BE49-F238E27FC236}">
              <a16:creationId xmlns:a16="http://schemas.microsoft.com/office/drawing/2014/main" id="{9B11B65A-B6E3-4CFC-8796-6FBA459E55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0" name="PoljeZBesedilom 2">
          <a:extLst>
            <a:ext uri="{FF2B5EF4-FFF2-40B4-BE49-F238E27FC236}">
              <a16:creationId xmlns:a16="http://schemas.microsoft.com/office/drawing/2014/main" id="{76D42192-89F1-4927-859E-88EE51A3701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1" name="PoljeZBesedilom 2590">
          <a:extLst>
            <a:ext uri="{FF2B5EF4-FFF2-40B4-BE49-F238E27FC236}">
              <a16:creationId xmlns:a16="http://schemas.microsoft.com/office/drawing/2014/main" id="{A7E54056-1638-4D3E-9F8B-9B3F280FA2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2" name="PoljeZBesedilom 2">
          <a:extLst>
            <a:ext uri="{FF2B5EF4-FFF2-40B4-BE49-F238E27FC236}">
              <a16:creationId xmlns:a16="http://schemas.microsoft.com/office/drawing/2014/main" id="{087E77C1-A8FC-4004-9D27-EE9D94CA3D0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3" name="PoljeZBesedilom 2">
          <a:extLst>
            <a:ext uri="{FF2B5EF4-FFF2-40B4-BE49-F238E27FC236}">
              <a16:creationId xmlns:a16="http://schemas.microsoft.com/office/drawing/2014/main" id="{FEDDC258-06A3-4911-9902-71FF61AC2F5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4" name="PoljeZBesedilom 2">
          <a:extLst>
            <a:ext uri="{FF2B5EF4-FFF2-40B4-BE49-F238E27FC236}">
              <a16:creationId xmlns:a16="http://schemas.microsoft.com/office/drawing/2014/main" id="{AEFBD24B-7349-4159-AF6F-98022983410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5" name="PoljeZBesedilom 2">
          <a:extLst>
            <a:ext uri="{FF2B5EF4-FFF2-40B4-BE49-F238E27FC236}">
              <a16:creationId xmlns:a16="http://schemas.microsoft.com/office/drawing/2014/main" id="{6088C842-612D-446A-872C-3CBEDE6A596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6" name="PoljeZBesedilom 2">
          <a:extLst>
            <a:ext uri="{FF2B5EF4-FFF2-40B4-BE49-F238E27FC236}">
              <a16:creationId xmlns:a16="http://schemas.microsoft.com/office/drawing/2014/main" id="{FF8D19AA-A24E-4431-BB78-CDA7098119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7" name="PoljeZBesedilom 2596">
          <a:extLst>
            <a:ext uri="{FF2B5EF4-FFF2-40B4-BE49-F238E27FC236}">
              <a16:creationId xmlns:a16="http://schemas.microsoft.com/office/drawing/2014/main" id="{7640AFA0-7D5C-41CB-8530-D5163BACB7B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8" name="PoljeZBesedilom 2">
          <a:extLst>
            <a:ext uri="{FF2B5EF4-FFF2-40B4-BE49-F238E27FC236}">
              <a16:creationId xmlns:a16="http://schemas.microsoft.com/office/drawing/2014/main" id="{06FFC786-9D5E-42D2-9292-6A5233868C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599" name="PoljeZBesedilom 2">
          <a:extLst>
            <a:ext uri="{FF2B5EF4-FFF2-40B4-BE49-F238E27FC236}">
              <a16:creationId xmlns:a16="http://schemas.microsoft.com/office/drawing/2014/main" id="{DD8CEDF4-3218-4B69-AD57-B543E28E6D7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00" name="PoljeZBesedilom 2">
          <a:extLst>
            <a:ext uri="{FF2B5EF4-FFF2-40B4-BE49-F238E27FC236}">
              <a16:creationId xmlns:a16="http://schemas.microsoft.com/office/drawing/2014/main" id="{A178C451-2669-4689-9784-C7C364BC236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01" name="PoljeZBesedilom 2">
          <a:extLst>
            <a:ext uri="{FF2B5EF4-FFF2-40B4-BE49-F238E27FC236}">
              <a16:creationId xmlns:a16="http://schemas.microsoft.com/office/drawing/2014/main" id="{DFFD5F42-6902-4782-A51A-F4796F358B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2" name="PoljeZBesedilom 2">
          <a:extLst>
            <a:ext uri="{FF2B5EF4-FFF2-40B4-BE49-F238E27FC236}">
              <a16:creationId xmlns:a16="http://schemas.microsoft.com/office/drawing/2014/main" id="{38B11691-B962-456D-A4F2-BF7264D157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3" name="PoljeZBesedilom 2602">
          <a:extLst>
            <a:ext uri="{FF2B5EF4-FFF2-40B4-BE49-F238E27FC236}">
              <a16:creationId xmlns:a16="http://schemas.microsoft.com/office/drawing/2014/main" id="{77C354E6-23CB-4223-96F0-8782E189B5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4" name="PoljeZBesedilom 2">
          <a:extLst>
            <a:ext uri="{FF2B5EF4-FFF2-40B4-BE49-F238E27FC236}">
              <a16:creationId xmlns:a16="http://schemas.microsoft.com/office/drawing/2014/main" id="{683CCC21-1A26-44ED-A7AA-8BFCEABE22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5" name="PoljeZBesedilom 2">
          <a:extLst>
            <a:ext uri="{FF2B5EF4-FFF2-40B4-BE49-F238E27FC236}">
              <a16:creationId xmlns:a16="http://schemas.microsoft.com/office/drawing/2014/main" id="{79312C14-1C47-423C-9858-B14C1700DA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6" name="PoljeZBesedilom 2">
          <a:extLst>
            <a:ext uri="{FF2B5EF4-FFF2-40B4-BE49-F238E27FC236}">
              <a16:creationId xmlns:a16="http://schemas.microsoft.com/office/drawing/2014/main" id="{B2F3024C-9383-4743-B3A9-F58BB1A96E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7" name="PoljeZBesedilom 2">
          <a:extLst>
            <a:ext uri="{FF2B5EF4-FFF2-40B4-BE49-F238E27FC236}">
              <a16:creationId xmlns:a16="http://schemas.microsoft.com/office/drawing/2014/main" id="{E0661936-DA91-41C1-97FC-B13520F7A4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8" name="PoljeZBesedilom 2">
          <a:extLst>
            <a:ext uri="{FF2B5EF4-FFF2-40B4-BE49-F238E27FC236}">
              <a16:creationId xmlns:a16="http://schemas.microsoft.com/office/drawing/2014/main" id="{9F3C70EC-951A-4526-BD14-1C2BF4DD07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09" name="PoljeZBesedilom 2608">
          <a:extLst>
            <a:ext uri="{FF2B5EF4-FFF2-40B4-BE49-F238E27FC236}">
              <a16:creationId xmlns:a16="http://schemas.microsoft.com/office/drawing/2014/main" id="{E5407EAC-BFBB-42E5-AE36-D330D452E0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10" name="PoljeZBesedilom 2">
          <a:extLst>
            <a:ext uri="{FF2B5EF4-FFF2-40B4-BE49-F238E27FC236}">
              <a16:creationId xmlns:a16="http://schemas.microsoft.com/office/drawing/2014/main" id="{F67D7192-096C-4E6E-AD56-E478E4AC58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11" name="PoljeZBesedilom 2">
          <a:extLst>
            <a:ext uri="{FF2B5EF4-FFF2-40B4-BE49-F238E27FC236}">
              <a16:creationId xmlns:a16="http://schemas.microsoft.com/office/drawing/2014/main" id="{02504F5E-2E9B-49DF-8B0F-E44713BEC2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12" name="PoljeZBesedilom 2">
          <a:extLst>
            <a:ext uri="{FF2B5EF4-FFF2-40B4-BE49-F238E27FC236}">
              <a16:creationId xmlns:a16="http://schemas.microsoft.com/office/drawing/2014/main" id="{55375860-F2B2-46B2-A708-E777790FED9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13" name="PoljeZBesedilom 2">
          <a:extLst>
            <a:ext uri="{FF2B5EF4-FFF2-40B4-BE49-F238E27FC236}">
              <a16:creationId xmlns:a16="http://schemas.microsoft.com/office/drawing/2014/main" id="{98FE3604-DC21-402A-80D6-6D98CB1915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4" name="PoljeZBesedilom 2">
          <a:extLst>
            <a:ext uri="{FF2B5EF4-FFF2-40B4-BE49-F238E27FC236}">
              <a16:creationId xmlns:a16="http://schemas.microsoft.com/office/drawing/2014/main" id="{C8258761-8676-4E8E-8B47-7976EF8863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5" name="PoljeZBesedilom 2614">
          <a:extLst>
            <a:ext uri="{FF2B5EF4-FFF2-40B4-BE49-F238E27FC236}">
              <a16:creationId xmlns:a16="http://schemas.microsoft.com/office/drawing/2014/main" id="{9C8DE2F1-BD40-471B-BAA8-A1A1049F0B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6" name="PoljeZBesedilom 2">
          <a:extLst>
            <a:ext uri="{FF2B5EF4-FFF2-40B4-BE49-F238E27FC236}">
              <a16:creationId xmlns:a16="http://schemas.microsoft.com/office/drawing/2014/main" id="{ADB4BD34-E7BD-41D9-8598-A7B2792306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7" name="PoljeZBesedilom 2">
          <a:extLst>
            <a:ext uri="{FF2B5EF4-FFF2-40B4-BE49-F238E27FC236}">
              <a16:creationId xmlns:a16="http://schemas.microsoft.com/office/drawing/2014/main" id="{1AFF8406-F821-4F0F-A5F5-D1FA5474966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8" name="PoljeZBesedilom 2">
          <a:extLst>
            <a:ext uri="{FF2B5EF4-FFF2-40B4-BE49-F238E27FC236}">
              <a16:creationId xmlns:a16="http://schemas.microsoft.com/office/drawing/2014/main" id="{22F289AC-404F-41CE-BCF8-68A66130DF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19" name="PoljeZBesedilom 2">
          <a:extLst>
            <a:ext uri="{FF2B5EF4-FFF2-40B4-BE49-F238E27FC236}">
              <a16:creationId xmlns:a16="http://schemas.microsoft.com/office/drawing/2014/main" id="{88BB8A87-5ABA-4875-B5A7-FA8C0A88F0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0" name="PoljeZBesedilom 2">
          <a:extLst>
            <a:ext uri="{FF2B5EF4-FFF2-40B4-BE49-F238E27FC236}">
              <a16:creationId xmlns:a16="http://schemas.microsoft.com/office/drawing/2014/main" id="{8EF8ECEA-FBB5-494E-A54A-CD439DEBED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1" name="PoljeZBesedilom 2620">
          <a:extLst>
            <a:ext uri="{FF2B5EF4-FFF2-40B4-BE49-F238E27FC236}">
              <a16:creationId xmlns:a16="http://schemas.microsoft.com/office/drawing/2014/main" id="{46EA0520-7371-41D0-8A5C-0C6D7691ED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2" name="PoljeZBesedilom 2">
          <a:extLst>
            <a:ext uri="{FF2B5EF4-FFF2-40B4-BE49-F238E27FC236}">
              <a16:creationId xmlns:a16="http://schemas.microsoft.com/office/drawing/2014/main" id="{13E3D13D-CCEC-48FA-9FFE-E044038B5C4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3" name="PoljeZBesedilom 2">
          <a:extLst>
            <a:ext uri="{FF2B5EF4-FFF2-40B4-BE49-F238E27FC236}">
              <a16:creationId xmlns:a16="http://schemas.microsoft.com/office/drawing/2014/main" id="{483D60CF-8B1D-4760-A723-06A7A1949C7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4" name="PoljeZBesedilom 2">
          <a:extLst>
            <a:ext uri="{FF2B5EF4-FFF2-40B4-BE49-F238E27FC236}">
              <a16:creationId xmlns:a16="http://schemas.microsoft.com/office/drawing/2014/main" id="{E783FD62-3EF0-484A-9A81-752F140EA97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25" name="PoljeZBesedilom 2">
          <a:extLst>
            <a:ext uri="{FF2B5EF4-FFF2-40B4-BE49-F238E27FC236}">
              <a16:creationId xmlns:a16="http://schemas.microsoft.com/office/drawing/2014/main" id="{146BF8E8-0215-4155-A7FC-0F9D87A5A4C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26" name="PoljeZBesedilom 2625">
          <a:extLst>
            <a:ext uri="{FF2B5EF4-FFF2-40B4-BE49-F238E27FC236}">
              <a16:creationId xmlns:a16="http://schemas.microsoft.com/office/drawing/2014/main" id="{04C6046A-354A-428F-86D9-0CB1A15734D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27" name="PoljeZBesedilom 2">
          <a:extLst>
            <a:ext uri="{FF2B5EF4-FFF2-40B4-BE49-F238E27FC236}">
              <a16:creationId xmlns:a16="http://schemas.microsoft.com/office/drawing/2014/main" id="{B6D6824D-044B-4039-B597-5BD0FF081EC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28" name="PoljeZBesedilom 2">
          <a:extLst>
            <a:ext uri="{FF2B5EF4-FFF2-40B4-BE49-F238E27FC236}">
              <a16:creationId xmlns:a16="http://schemas.microsoft.com/office/drawing/2014/main" id="{B19C1E1D-F41C-47A1-A0C1-FE62A3BC75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29" name="PoljeZBesedilom 2">
          <a:extLst>
            <a:ext uri="{FF2B5EF4-FFF2-40B4-BE49-F238E27FC236}">
              <a16:creationId xmlns:a16="http://schemas.microsoft.com/office/drawing/2014/main" id="{D49C69EA-0E3F-4F16-AE12-ED7CAA795D2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30" name="PoljeZBesedilom 2">
          <a:extLst>
            <a:ext uri="{FF2B5EF4-FFF2-40B4-BE49-F238E27FC236}">
              <a16:creationId xmlns:a16="http://schemas.microsoft.com/office/drawing/2014/main" id="{43E74E17-6906-4800-991D-F114B6A3383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1" name="PoljeZBesedilom 2">
          <a:extLst>
            <a:ext uri="{FF2B5EF4-FFF2-40B4-BE49-F238E27FC236}">
              <a16:creationId xmlns:a16="http://schemas.microsoft.com/office/drawing/2014/main" id="{1E421DE7-014B-4953-AD77-891B3C05091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2" name="PoljeZBesedilom 2631">
          <a:extLst>
            <a:ext uri="{FF2B5EF4-FFF2-40B4-BE49-F238E27FC236}">
              <a16:creationId xmlns:a16="http://schemas.microsoft.com/office/drawing/2014/main" id="{BDD986C7-D482-48FB-BDAA-38D920AF8D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3" name="PoljeZBesedilom 2">
          <a:extLst>
            <a:ext uri="{FF2B5EF4-FFF2-40B4-BE49-F238E27FC236}">
              <a16:creationId xmlns:a16="http://schemas.microsoft.com/office/drawing/2014/main" id="{EFEEE78E-106E-48B4-91F8-49830BF3345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4" name="PoljeZBesedilom 2">
          <a:extLst>
            <a:ext uri="{FF2B5EF4-FFF2-40B4-BE49-F238E27FC236}">
              <a16:creationId xmlns:a16="http://schemas.microsoft.com/office/drawing/2014/main" id="{6CB94ACD-C429-4E2E-ABC4-A678A57EBF3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5" name="PoljeZBesedilom 2">
          <a:extLst>
            <a:ext uri="{FF2B5EF4-FFF2-40B4-BE49-F238E27FC236}">
              <a16:creationId xmlns:a16="http://schemas.microsoft.com/office/drawing/2014/main" id="{2510BB39-41E9-4ED2-8428-5D5BD79A8C1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636" name="PoljeZBesedilom 2">
          <a:extLst>
            <a:ext uri="{FF2B5EF4-FFF2-40B4-BE49-F238E27FC236}">
              <a16:creationId xmlns:a16="http://schemas.microsoft.com/office/drawing/2014/main" id="{44FAFB5E-CA71-4787-AF7E-2CEC1AB957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37" name="PoljeZBesedilom 2">
          <a:extLst>
            <a:ext uri="{FF2B5EF4-FFF2-40B4-BE49-F238E27FC236}">
              <a16:creationId xmlns:a16="http://schemas.microsoft.com/office/drawing/2014/main" id="{A7C4A016-A6B1-4CE5-982D-027756494A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38" name="PoljeZBesedilom 2637">
          <a:extLst>
            <a:ext uri="{FF2B5EF4-FFF2-40B4-BE49-F238E27FC236}">
              <a16:creationId xmlns:a16="http://schemas.microsoft.com/office/drawing/2014/main" id="{A53DE0D3-3112-4565-8DEC-48715A78AC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39" name="PoljeZBesedilom 2">
          <a:extLst>
            <a:ext uri="{FF2B5EF4-FFF2-40B4-BE49-F238E27FC236}">
              <a16:creationId xmlns:a16="http://schemas.microsoft.com/office/drawing/2014/main" id="{AB2C0F3C-A844-441D-BDF3-0C7E439312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0" name="PoljeZBesedilom 2">
          <a:extLst>
            <a:ext uri="{FF2B5EF4-FFF2-40B4-BE49-F238E27FC236}">
              <a16:creationId xmlns:a16="http://schemas.microsoft.com/office/drawing/2014/main" id="{FB48C1A9-C816-4BBC-A748-3D7E760F05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1" name="PoljeZBesedilom 2">
          <a:extLst>
            <a:ext uri="{FF2B5EF4-FFF2-40B4-BE49-F238E27FC236}">
              <a16:creationId xmlns:a16="http://schemas.microsoft.com/office/drawing/2014/main" id="{9BD40579-6CF5-4DB4-9515-87C63B877D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2" name="PoljeZBesedilom 2">
          <a:extLst>
            <a:ext uri="{FF2B5EF4-FFF2-40B4-BE49-F238E27FC236}">
              <a16:creationId xmlns:a16="http://schemas.microsoft.com/office/drawing/2014/main" id="{4065A444-7720-46AD-B7C4-9B521DE8A5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3" name="PoljeZBesedilom 2">
          <a:extLst>
            <a:ext uri="{FF2B5EF4-FFF2-40B4-BE49-F238E27FC236}">
              <a16:creationId xmlns:a16="http://schemas.microsoft.com/office/drawing/2014/main" id="{B7815D72-DC1D-4A2A-91A5-D6FC559EE7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4" name="PoljeZBesedilom 2643">
          <a:extLst>
            <a:ext uri="{FF2B5EF4-FFF2-40B4-BE49-F238E27FC236}">
              <a16:creationId xmlns:a16="http://schemas.microsoft.com/office/drawing/2014/main" id="{49170330-AA05-41A1-AF5D-E32136CB15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5" name="PoljeZBesedilom 2">
          <a:extLst>
            <a:ext uri="{FF2B5EF4-FFF2-40B4-BE49-F238E27FC236}">
              <a16:creationId xmlns:a16="http://schemas.microsoft.com/office/drawing/2014/main" id="{983415C5-46D1-4C92-8009-73D4B47499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6" name="PoljeZBesedilom 2">
          <a:extLst>
            <a:ext uri="{FF2B5EF4-FFF2-40B4-BE49-F238E27FC236}">
              <a16:creationId xmlns:a16="http://schemas.microsoft.com/office/drawing/2014/main" id="{B1B61CAE-8029-4222-A27A-1A18D78407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7" name="PoljeZBesedilom 2">
          <a:extLst>
            <a:ext uri="{FF2B5EF4-FFF2-40B4-BE49-F238E27FC236}">
              <a16:creationId xmlns:a16="http://schemas.microsoft.com/office/drawing/2014/main" id="{17AED09A-9B8F-48D8-8077-F48EBF2309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648" name="PoljeZBesedilom 2">
          <a:extLst>
            <a:ext uri="{FF2B5EF4-FFF2-40B4-BE49-F238E27FC236}">
              <a16:creationId xmlns:a16="http://schemas.microsoft.com/office/drawing/2014/main" id="{FC259112-CE35-4C45-80E8-80E7931521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49" name="PoljeZBesedilom 2">
          <a:extLst>
            <a:ext uri="{FF2B5EF4-FFF2-40B4-BE49-F238E27FC236}">
              <a16:creationId xmlns:a16="http://schemas.microsoft.com/office/drawing/2014/main" id="{AE0228D7-5944-4990-A2CD-48CD0AF7C9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0" name="PoljeZBesedilom 2649">
          <a:extLst>
            <a:ext uri="{FF2B5EF4-FFF2-40B4-BE49-F238E27FC236}">
              <a16:creationId xmlns:a16="http://schemas.microsoft.com/office/drawing/2014/main" id="{65552820-AB3D-480A-AE08-AF744176AE9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1" name="PoljeZBesedilom 2">
          <a:extLst>
            <a:ext uri="{FF2B5EF4-FFF2-40B4-BE49-F238E27FC236}">
              <a16:creationId xmlns:a16="http://schemas.microsoft.com/office/drawing/2014/main" id="{FB14C92C-CA83-43A5-AA41-7D1F28733C7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2" name="PoljeZBesedilom 2">
          <a:extLst>
            <a:ext uri="{FF2B5EF4-FFF2-40B4-BE49-F238E27FC236}">
              <a16:creationId xmlns:a16="http://schemas.microsoft.com/office/drawing/2014/main" id="{FD3B1BC8-E4A9-41CC-A452-778D19F7E2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3" name="PoljeZBesedilom 2">
          <a:extLst>
            <a:ext uri="{FF2B5EF4-FFF2-40B4-BE49-F238E27FC236}">
              <a16:creationId xmlns:a16="http://schemas.microsoft.com/office/drawing/2014/main" id="{368DAE47-8D1C-4591-8C23-59FE984DD5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4" name="PoljeZBesedilom 2">
          <a:extLst>
            <a:ext uri="{FF2B5EF4-FFF2-40B4-BE49-F238E27FC236}">
              <a16:creationId xmlns:a16="http://schemas.microsoft.com/office/drawing/2014/main" id="{D70B9587-8DC7-4845-BB98-0F0CF4226C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5" name="PoljeZBesedilom 2">
          <a:extLst>
            <a:ext uri="{FF2B5EF4-FFF2-40B4-BE49-F238E27FC236}">
              <a16:creationId xmlns:a16="http://schemas.microsoft.com/office/drawing/2014/main" id="{9E73786E-F743-49EA-AAD4-AEF813BECA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6" name="PoljeZBesedilom 2655">
          <a:extLst>
            <a:ext uri="{FF2B5EF4-FFF2-40B4-BE49-F238E27FC236}">
              <a16:creationId xmlns:a16="http://schemas.microsoft.com/office/drawing/2014/main" id="{0D45643E-646F-4A50-BB25-439322EF697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7" name="PoljeZBesedilom 2">
          <a:extLst>
            <a:ext uri="{FF2B5EF4-FFF2-40B4-BE49-F238E27FC236}">
              <a16:creationId xmlns:a16="http://schemas.microsoft.com/office/drawing/2014/main" id="{CC7E7C66-BDC0-4CFB-9E10-BC710A1410B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8" name="PoljeZBesedilom 2">
          <a:extLst>
            <a:ext uri="{FF2B5EF4-FFF2-40B4-BE49-F238E27FC236}">
              <a16:creationId xmlns:a16="http://schemas.microsoft.com/office/drawing/2014/main" id="{A5F0E46B-135B-4174-94D5-4CFBA000348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59" name="PoljeZBesedilom 2">
          <a:extLst>
            <a:ext uri="{FF2B5EF4-FFF2-40B4-BE49-F238E27FC236}">
              <a16:creationId xmlns:a16="http://schemas.microsoft.com/office/drawing/2014/main" id="{1051C0E7-4FFC-435F-AFE4-DFDABB61B8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660" name="PoljeZBesedilom 2">
          <a:extLst>
            <a:ext uri="{FF2B5EF4-FFF2-40B4-BE49-F238E27FC236}">
              <a16:creationId xmlns:a16="http://schemas.microsoft.com/office/drawing/2014/main" id="{99823624-8BBB-4221-A484-51C88DD23B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61" name="PoljeZBesedilom 2660">
          <a:extLst>
            <a:ext uri="{FF2B5EF4-FFF2-40B4-BE49-F238E27FC236}">
              <a16:creationId xmlns:a16="http://schemas.microsoft.com/office/drawing/2014/main" id="{72C8F2FE-172F-4279-83CC-D90E158CE2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62" name="PoljeZBesedilom 2">
          <a:extLst>
            <a:ext uri="{FF2B5EF4-FFF2-40B4-BE49-F238E27FC236}">
              <a16:creationId xmlns:a16="http://schemas.microsoft.com/office/drawing/2014/main" id="{103FD8EE-8793-4E17-82EA-B2E5776C4E8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63" name="PoljeZBesedilom 2">
          <a:extLst>
            <a:ext uri="{FF2B5EF4-FFF2-40B4-BE49-F238E27FC236}">
              <a16:creationId xmlns:a16="http://schemas.microsoft.com/office/drawing/2014/main" id="{3E0872BC-AE20-4775-9EC1-66F24DB7D51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64" name="PoljeZBesedilom 2">
          <a:extLst>
            <a:ext uri="{FF2B5EF4-FFF2-40B4-BE49-F238E27FC236}">
              <a16:creationId xmlns:a16="http://schemas.microsoft.com/office/drawing/2014/main" id="{91DEFD96-77DD-4D36-BB8D-32897FEADE4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665" name="PoljeZBesedilom 2">
          <a:extLst>
            <a:ext uri="{FF2B5EF4-FFF2-40B4-BE49-F238E27FC236}">
              <a16:creationId xmlns:a16="http://schemas.microsoft.com/office/drawing/2014/main" id="{2FB34737-B123-41C2-96CE-F5504C06F2F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66" name="PoljeZBesedilom 2">
          <a:extLst>
            <a:ext uri="{FF2B5EF4-FFF2-40B4-BE49-F238E27FC236}">
              <a16:creationId xmlns:a16="http://schemas.microsoft.com/office/drawing/2014/main" id="{D5A1E4DB-F550-48A6-83BA-EC56D495C0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67" name="PoljeZBesedilom 2666">
          <a:extLst>
            <a:ext uri="{FF2B5EF4-FFF2-40B4-BE49-F238E27FC236}">
              <a16:creationId xmlns:a16="http://schemas.microsoft.com/office/drawing/2014/main" id="{38339568-A83C-4D12-8FDE-4B9201DB25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68" name="PoljeZBesedilom 2">
          <a:extLst>
            <a:ext uri="{FF2B5EF4-FFF2-40B4-BE49-F238E27FC236}">
              <a16:creationId xmlns:a16="http://schemas.microsoft.com/office/drawing/2014/main" id="{BA2C2A89-8E84-46AB-9375-A6A5DED378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69" name="PoljeZBesedilom 2">
          <a:extLst>
            <a:ext uri="{FF2B5EF4-FFF2-40B4-BE49-F238E27FC236}">
              <a16:creationId xmlns:a16="http://schemas.microsoft.com/office/drawing/2014/main" id="{D8974C6A-29FD-44EF-9372-F59412A089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0" name="PoljeZBesedilom 2">
          <a:extLst>
            <a:ext uri="{FF2B5EF4-FFF2-40B4-BE49-F238E27FC236}">
              <a16:creationId xmlns:a16="http://schemas.microsoft.com/office/drawing/2014/main" id="{53CD5AD0-744F-4BFB-9E10-AE0F8D070B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1" name="PoljeZBesedilom 2">
          <a:extLst>
            <a:ext uri="{FF2B5EF4-FFF2-40B4-BE49-F238E27FC236}">
              <a16:creationId xmlns:a16="http://schemas.microsoft.com/office/drawing/2014/main" id="{0761B756-77CA-46D7-9F8F-333D86523D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2" name="PoljeZBesedilom 2">
          <a:extLst>
            <a:ext uri="{FF2B5EF4-FFF2-40B4-BE49-F238E27FC236}">
              <a16:creationId xmlns:a16="http://schemas.microsoft.com/office/drawing/2014/main" id="{1CB86921-FA52-4D59-A6FB-4BDEBEC362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3" name="PoljeZBesedilom 2672">
          <a:extLst>
            <a:ext uri="{FF2B5EF4-FFF2-40B4-BE49-F238E27FC236}">
              <a16:creationId xmlns:a16="http://schemas.microsoft.com/office/drawing/2014/main" id="{BDC3E346-9FE6-4105-8A73-B02EC8BF72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4" name="PoljeZBesedilom 2">
          <a:extLst>
            <a:ext uri="{FF2B5EF4-FFF2-40B4-BE49-F238E27FC236}">
              <a16:creationId xmlns:a16="http://schemas.microsoft.com/office/drawing/2014/main" id="{1DBB2C81-1709-4726-8FAE-24DBE9F9B9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5" name="PoljeZBesedilom 2">
          <a:extLst>
            <a:ext uri="{FF2B5EF4-FFF2-40B4-BE49-F238E27FC236}">
              <a16:creationId xmlns:a16="http://schemas.microsoft.com/office/drawing/2014/main" id="{ED4A1BF6-7485-47F9-8E83-ED78EE987A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6" name="PoljeZBesedilom 2">
          <a:extLst>
            <a:ext uri="{FF2B5EF4-FFF2-40B4-BE49-F238E27FC236}">
              <a16:creationId xmlns:a16="http://schemas.microsoft.com/office/drawing/2014/main" id="{2B798248-8437-49E0-9103-D55657902C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7" name="PoljeZBesedilom 2">
          <a:extLst>
            <a:ext uri="{FF2B5EF4-FFF2-40B4-BE49-F238E27FC236}">
              <a16:creationId xmlns:a16="http://schemas.microsoft.com/office/drawing/2014/main" id="{3E686A2E-275F-4CE3-AC81-DF0AD858FE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8" name="PoljeZBesedilom 2">
          <a:extLst>
            <a:ext uri="{FF2B5EF4-FFF2-40B4-BE49-F238E27FC236}">
              <a16:creationId xmlns:a16="http://schemas.microsoft.com/office/drawing/2014/main" id="{0711F81A-3820-49C2-9AE1-22F2EFF271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79" name="PoljeZBesedilom 2678">
          <a:extLst>
            <a:ext uri="{FF2B5EF4-FFF2-40B4-BE49-F238E27FC236}">
              <a16:creationId xmlns:a16="http://schemas.microsoft.com/office/drawing/2014/main" id="{5D359CF0-8640-42EC-B95B-F8D6C8D935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0" name="PoljeZBesedilom 2">
          <a:extLst>
            <a:ext uri="{FF2B5EF4-FFF2-40B4-BE49-F238E27FC236}">
              <a16:creationId xmlns:a16="http://schemas.microsoft.com/office/drawing/2014/main" id="{95B1C14E-8657-46DE-83C7-CA22E4EDD0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1" name="PoljeZBesedilom 2">
          <a:extLst>
            <a:ext uri="{FF2B5EF4-FFF2-40B4-BE49-F238E27FC236}">
              <a16:creationId xmlns:a16="http://schemas.microsoft.com/office/drawing/2014/main" id="{6D807888-9FA7-466B-B442-5443C4B1B4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2" name="PoljeZBesedilom 2">
          <a:extLst>
            <a:ext uri="{FF2B5EF4-FFF2-40B4-BE49-F238E27FC236}">
              <a16:creationId xmlns:a16="http://schemas.microsoft.com/office/drawing/2014/main" id="{ACA0380E-3845-47D1-808C-EB565D1AFF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3" name="PoljeZBesedilom 2">
          <a:extLst>
            <a:ext uri="{FF2B5EF4-FFF2-40B4-BE49-F238E27FC236}">
              <a16:creationId xmlns:a16="http://schemas.microsoft.com/office/drawing/2014/main" id="{D5D59917-EC25-4DF2-8233-EB10AE5E9B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4" name="PoljeZBesedilom 2">
          <a:extLst>
            <a:ext uri="{FF2B5EF4-FFF2-40B4-BE49-F238E27FC236}">
              <a16:creationId xmlns:a16="http://schemas.microsoft.com/office/drawing/2014/main" id="{D3D18A67-943D-47A7-825D-EAE0621F6D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5" name="PoljeZBesedilom 2684">
          <a:extLst>
            <a:ext uri="{FF2B5EF4-FFF2-40B4-BE49-F238E27FC236}">
              <a16:creationId xmlns:a16="http://schemas.microsoft.com/office/drawing/2014/main" id="{DF3D6EDC-8A15-46CC-BEBF-897E412F9D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6" name="PoljeZBesedilom 2">
          <a:extLst>
            <a:ext uri="{FF2B5EF4-FFF2-40B4-BE49-F238E27FC236}">
              <a16:creationId xmlns:a16="http://schemas.microsoft.com/office/drawing/2014/main" id="{FB00D396-D203-4379-9523-B81A2942E6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7" name="PoljeZBesedilom 2">
          <a:extLst>
            <a:ext uri="{FF2B5EF4-FFF2-40B4-BE49-F238E27FC236}">
              <a16:creationId xmlns:a16="http://schemas.microsoft.com/office/drawing/2014/main" id="{206508DA-A180-4E72-9041-DF8145B40A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8" name="PoljeZBesedilom 2">
          <a:extLst>
            <a:ext uri="{FF2B5EF4-FFF2-40B4-BE49-F238E27FC236}">
              <a16:creationId xmlns:a16="http://schemas.microsoft.com/office/drawing/2014/main" id="{B0143B26-383B-4862-A077-2CB376070A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89" name="PoljeZBesedilom 2">
          <a:extLst>
            <a:ext uri="{FF2B5EF4-FFF2-40B4-BE49-F238E27FC236}">
              <a16:creationId xmlns:a16="http://schemas.microsoft.com/office/drawing/2014/main" id="{FF1391ED-9B4D-4540-B921-B36EF4B435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0" name="PoljeZBesedilom 2">
          <a:extLst>
            <a:ext uri="{FF2B5EF4-FFF2-40B4-BE49-F238E27FC236}">
              <a16:creationId xmlns:a16="http://schemas.microsoft.com/office/drawing/2014/main" id="{F6CF0723-CD32-4A71-BF30-DB0B91B1D2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1" name="PoljeZBesedilom 2690">
          <a:extLst>
            <a:ext uri="{FF2B5EF4-FFF2-40B4-BE49-F238E27FC236}">
              <a16:creationId xmlns:a16="http://schemas.microsoft.com/office/drawing/2014/main" id="{2C87AC31-4789-4227-B8BD-F2D08645A3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2" name="PoljeZBesedilom 2">
          <a:extLst>
            <a:ext uri="{FF2B5EF4-FFF2-40B4-BE49-F238E27FC236}">
              <a16:creationId xmlns:a16="http://schemas.microsoft.com/office/drawing/2014/main" id="{124F3322-A89E-47E3-BEBE-97CD6A29B7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3" name="PoljeZBesedilom 2">
          <a:extLst>
            <a:ext uri="{FF2B5EF4-FFF2-40B4-BE49-F238E27FC236}">
              <a16:creationId xmlns:a16="http://schemas.microsoft.com/office/drawing/2014/main" id="{80579ECD-D101-41AF-8805-91B43E8C65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4" name="PoljeZBesedilom 2">
          <a:extLst>
            <a:ext uri="{FF2B5EF4-FFF2-40B4-BE49-F238E27FC236}">
              <a16:creationId xmlns:a16="http://schemas.microsoft.com/office/drawing/2014/main" id="{B46E60F0-73CB-4706-8A6D-C2FD4A97B8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5" name="PoljeZBesedilom 2">
          <a:extLst>
            <a:ext uri="{FF2B5EF4-FFF2-40B4-BE49-F238E27FC236}">
              <a16:creationId xmlns:a16="http://schemas.microsoft.com/office/drawing/2014/main" id="{905A8E4E-78BA-4EB1-85F0-7971BFF878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6" name="PoljeZBesedilom 2">
          <a:extLst>
            <a:ext uri="{FF2B5EF4-FFF2-40B4-BE49-F238E27FC236}">
              <a16:creationId xmlns:a16="http://schemas.microsoft.com/office/drawing/2014/main" id="{2D844FB9-D818-49AF-8D2C-00182C3333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7" name="PoljeZBesedilom 2696">
          <a:extLst>
            <a:ext uri="{FF2B5EF4-FFF2-40B4-BE49-F238E27FC236}">
              <a16:creationId xmlns:a16="http://schemas.microsoft.com/office/drawing/2014/main" id="{3E5D1182-085B-417A-A846-B706459EDD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8" name="PoljeZBesedilom 2">
          <a:extLst>
            <a:ext uri="{FF2B5EF4-FFF2-40B4-BE49-F238E27FC236}">
              <a16:creationId xmlns:a16="http://schemas.microsoft.com/office/drawing/2014/main" id="{ABE253AD-DE5E-40E3-B399-AF5A9C82E0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699" name="PoljeZBesedilom 2">
          <a:extLst>
            <a:ext uri="{FF2B5EF4-FFF2-40B4-BE49-F238E27FC236}">
              <a16:creationId xmlns:a16="http://schemas.microsoft.com/office/drawing/2014/main" id="{2512E5D3-CCE7-4173-A3A1-D47ED52892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00" name="PoljeZBesedilom 2">
          <a:extLst>
            <a:ext uri="{FF2B5EF4-FFF2-40B4-BE49-F238E27FC236}">
              <a16:creationId xmlns:a16="http://schemas.microsoft.com/office/drawing/2014/main" id="{8335FD37-7561-47A6-B029-022E792010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01" name="PoljeZBesedilom 2">
          <a:extLst>
            <a:ext uri="{FF2B5EF4-FFF2-40B4-BE49-F238E27FC236}">
              <a16:creationId xmlns:a16="http://schemas.microsoft.com/office/drawing/2014/main" id="{6EC0FCF7-CE0D-4516-92AB-5D492AAF42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2" name="PoljeZBesedilom 2">
          <a:extLst>
            <a:ext uri="{FF2B5EF4-FFF2-40B4-BE49-F238E27FC236}">
              <a16:creationId xmlns:a16="http://schemas.microsoft.com/office/drawing/2014/main" id="{A10306AC-0C72-4905-808A-69F3AAA556D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3" name="PoljeZBesedilom 2702">
          <a:extLst>
            <a:ext uri="{FF2B5EF4-FFF2-40B4-BE49-F238E27FC236}">
              <a16:creationId xmlns:a16="http://schemas.microsoft.com/office/drawing/2014/main" id="{441F88B0-63AF-4399-A2D4-DFC26F4875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4" name="PoljeZBesedilom 2">
          <a:extLst>
            <a:ext uri="{FF2B5EF4-FFF2-40B4-BE49-F238E27FC236}">
              <a16:creationId xmlns:a16="http://schemas.microsoft.com/office/drawing/2014/main" id="{EB742B8F-A428-44E1-9AD5-158DFFC2C6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5" name="PoljeZBesedilom 2">
          <a:extLst>
            <a:ext uri="{FF2B5EF4-FFF2-40B4-BE49-F238E27FC236}">
              <a16:creationId xmlns:a16="http://schemas.microsoft.com/office/drawing/2014/main" id="{C3584735-27F7-4009-9A6C-E8C9B913279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6" name="PoljeZBesedilom 2">
          <a:extLst>
            <a:ext uri="{FF2B5EF4-FFF2-40B4-BE49-F238E27FC236}">
              <a16:creationId xmlns:a16="http://schemas.microsoft.com/office/drawing/2014/main" id="{3B62BA9E-E190-4C38-9CD5-2D91029E8F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07" name="PoljeZBesedilom 2">
          <a:extLst>
            <a:ext uri="{FF2B5EF4-FFF2-40B4-BE49-F238E27FC236}">
              <a16:creationId xmlns:a16="http://schemas.microsoft.com/office/drawing/2014/main" id="{3164E243-B869-4D7E-95C3-C71B3A83C52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08" name="PoljeZBesedilom 2">
          <a:extLst>
            <a:ext uri="{FF2B5EF4-FFF2-40B4-BE49-F238E27FC236}">
              <a16:creationId xmlns:a16="http://schemas.microsoft.com/office/drawing/2014/main" id="{837FF813-31BF-4325-95D1-B270FD6A98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09" name="PoljeZBesedilom 2708">
          <a:extLst>
            <a:ext uri="{FF2B5EF4-FFF2-40B4-BE49-F238E27FC236}">
              <a16:creationId xmlns:a16="http://schemas.microsoft.com/office/drawing/2014/main" id="{F83327A2-686B-4EB7-932C-4B1A4C4B6D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0" name="PoljeZBesedilom 2">
          <a:extLst>
            <a:ext uri="{FF2B5EF4-FFF2-40B4-BE49-F238E27FC236}">
              <a16:creationId xmlns:a16="http://schemas.microsoft.com/office/drawing/2014/main" id="{F80C9F10-C50A-4E38-BEA7-9F22604F73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1" name="PoljeZBesedilom 2">
          <a:extLst>
            <a:ext uri="{FF2B5EF4-FFF2-40B4-BE49-F238E27FC236}">
              <a16:creationId xmlns:a16="http://schemas.microsoft.com/office/drawing/2014/main" id="{086F9F6D-5552-4134-91BD-7F2BDD76DB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2" name="PoljeZBesedilom 2">
          <a:extLst>
            <a:ext uri="{FF2B5EF4-FFF2-40B4-BE49-F238E27FC236}">
              <a16:creationId xmlns:a16="http://schemas.microsoft.com/office/drawing/2014/main" id="{0C2F4323-A152-4B62-8CFD-1D6861708C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3" name="PoljeZBesedilom 2">
          <a:extLst>
            <a:ext uri="{FF2B5EF4-FFF2-40B4-BE49-F238E27FC236}">
              <a16:creationId xmlns:a16="http://schemas.microsoft.com/office/drawing/2014/main" id="{9C5EE6DB-0722-4807-BE01-5BEFC3FC8C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4" name="PoljeZBesedilom 2">
          <a:extLst>
            <a:ext uri="{FF2B5EF4-FFF2-40B4-BE49-F238E27FC236}">
              <a16:creationId xmlns:a16="http://schemas.microsoft.com/office/drawing/2014/main" id="{1CC528A4-91C2-4147-93AC-3EAF42A294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5" name="PoljeZBesedilom 2714">
          <a:extLst>
            <a:ext uri="{FF2B5EF4-FFF2-40B4-BE49-F238E27FC236}">
              <a16:creationId xmlns:a16="http://schemas.microsoft.com/office/drawing/2014/main" id="{B3353F06-A132-4253-8BC6-DBDC140198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6" name="PoljeZBesedilom 2">
          <a:extLst>
            <a:ext uri="{FF2B5EF4-FFF2-40B4-BE49-F238E27FC236}">
              <a16:creationId xmlns:a16="http://schemas.microsoft.com/office/drawing/2014/main" id="{57146004-8A81-4CCE-906C-EE09D472D91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7" name="PoljeZBesedilom 2">
          <a:extLst>
            <a:ext uri="{FF2B5EF4-FFF2-40B4-BE49-F238E27FC236}">
              <a16:creationId xmlns:a16="http://schemas.microsoft.com/office/drawing/2014/main" id="{1B96AFDB-73C5-4CB2-99DB-D64CEADC74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8" name="PoljeZBesedilom 2">
          <a:extLst>
            <a:ext uri="{FF2B5EF4-FFF2-40B4-BE49-F238E27FC236}">
              <a16:creationId xmlns:a16="http://schemas.microsoft.com/office/drawing/2014/main" id="{7FF3BB98-9899-4FA5-8284-CA0313497C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19" name="PoljeZBesedilom 2">
          <a:extLst>
            <a:ext uri="{FF2B5EF4-FFF2-40B4-BE49-F238E27FC236}">
              <a16:creationId xmlns:a16="http://schemas.microsoft.com/office/drawing/2014/main" id="{2C49CC76-F3A7-444A-8F0D-DAEF890C41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0" name="PoljeZBesedilom 2">
          <a:extLst>
            <a:ext uri="{FF2B5EF4-FFF2-40B4-BE49-F238E27FC236}">
              <a16:creationId xmlns:a16="http://schemas.microsoft.com/office/drawing/2014/main" id="{6693F3AB-ED1E-4660-BF31-C79D749333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1" name="PoljeZBesedilom 2720">
          <a:extLst>
            <a:ext uri="{FF2B5EF4-FFF2-40B4-BE49-F238E27FC236}">
              <a16:creationId xmlns:a16="http://schemas.microsoft.com/office/drawing/2014/main" id="{B2A73201-197E-454D-9AC8-8420D56B9A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2" name="PoljeZBesedilom 2">
          <a:extLst>
            <a:ext uri="{FF2B5EF4-FFF2-40B4-BE49-F238E27FC236}">
              <a16:creationId xmlns:a16="http://schemas.microsoft.com/office/drawing/2014/main" id="{647ABD8B-5477-4DB9-883D-1A58B86BDE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3" name="PoljeZBesedilom 2">
          <a:extLst>
            <a:ext uri="{FF2B5EF4-FFF2-40B4-BE49-F238E27FC236}">
              <a16:creationId xmlns:a16="http://schemas.microsoft.com/office/drawing/2014/main" id="{0789991E-0071-464A-A5C7-16E153A8993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4" name="PoljeZBesedilom 2">
          <a:extLst>
            <a:ext uri="{FF2B5EF4-FFF2-40B4-BE49-F238E27FC236}">
              <a16:creationId xmlns:a16="http://schemas.microsoft.com/office/drawing/2014/main" id="{7CD003ED-4E83-4B6A-86C8-15A449B89A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25" name="PoljeZBesedilom 2">
          <a:extLst>
            <a:ext uri="{FF2B5EF4-FFF2-40B4-BE49-F238E27FC236}">
              <a16:creationId xmlns:a16="http://schemas.microsoft.com/office/drawing/2014/main" id="{5CFAD910-9404-4627-95FD-0CABD3B7B5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26" name="PoljeZBesedilom 2">
          <a:extLst>
            <a:ext uri="{FF2B5EF4-FFF2-40B4-BE49-F238E27FC236}">
              <a16:creationId xmlns:a16="http://schemas.microsoft.com/office/drawing/2014/main" id="{F9ED270B-B9B0-4052-9D61-56CAF0B3FB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27" name="PoljeZBesedilom 2726">
          <a:extLst>
            <a:ext uri="{FF2B5EF4-FFF2-40B4-BE49-F238E27FC236}">
              <a16:creationId xmlns:a16="http://schemas.microsoft.com/office/drawing/2014/main" id="{74D11A9D-2F07-441E-A30B-0E6B6E2083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28" name="PoljeZBesedilom 2">
          <a:extLst>
            <a:ext uri="{FF2B5EF4-FFF2-40B4-BE49-F238E27FC236}">
              <a16:creationId xmlns:a16="http://schemas.microsoft.com/office/drawing/2014/main" id="{858F8884-B905-4AEB-9932-5AD907F33E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29" name="PoljeZBesedilom 2">
          <a:extLst>
            <a:ext uri="{FF2B5EF4-FFF2-40B4-BE49-F238E27FC236}">
              <a16:creationId xmlns:a16="http://schemas.microsoft.com/office/drawing/2014/main" id="{69374DC6-B1AA-4DAD-8E28-C5F81165E7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30" name="PoljeZBesedilom 2">
          <a:extLst>
            <a:ext uri="{FF2B5EF4-FFF2-40B4-BE49-F238E27FC236}">
              <a16:creationId xmlns:a16="http://schemas.microsoft.com/office/drawing/2014/main" id="{77FC52F5-7637-4497-8E81-D14126F3460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31" name="PoljeZBesedilom 2">
          <a:extLst>
            <a:ext uri="{FF2B5EF4-FFF2-40B4-BE49-F238E27FC236}">
              <a16:creationId xmlns:a16="http://schemas.microsoft.com/office/drawing/2014/main" id="{9EF669C9-6F7F-4857-BE73-D37CEF7C12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32" name="PoljeZBesedilom 2731">
          <a:extLst>
            <a:ext uri="{FF2B5EF4-FFF2-40B4-BE49-F238E27FC236}">
              <a16:creationId xmlns:a16="http://schemas.microsoft.com/office/drawing/2014/main" id="{9AFF95AF-2F2E-4AF9-B276-E9EF2781D94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33" name="PoljeZBesedilom 2">
          <a:extLst>
            <a:ext uri="{FF2B5EF4-FFF2-40B4-BE49-F238E27FC236}">
              <a16:creationId xmlns:a16="http://schemas.microsoft.com/office/drawing/2014/main" id="{506468E0-FA41-4481-9F07-9234736DA4F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34" name="PoljeZBesedilom 2">
          <a:extLst>
            <a:ext uri="{FF2B5EF4-FFF2-40B4-BE49-F238E27FC236}">
              <a16:creationId xmlns:a16="http://schemas.microsoft.com/office/drawing/2014/main" id="{823FA19D-962B-40AE-AFEB-A6C8EF661B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35" name="PoljeZBesedilom 2">
          <a:extLst>
            <a:ext uri="{FF2B5EF4-FFF2-40B4-BE49-F238E27FC236}">
              <a16:creationId xmlns:a16="http://schemas.microsoft.com/office/drawing/2014/main" id="{20D157C0-3CF7-40AF-8050-CF284DDF619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36" name="PoljeZBesedilom 2">
          <a:extLst>
            <a:ext uri="{FF2B5EF4-FFF2-40B4-BE49-F238E27FC236}">
              <a16:creationId xmlns:a16="http://schemas.microsoft.com/office/drawing/2014/main" id="{706A9FF6-4553-4631-B204-9692F0B77F5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37" name="PoljeZBesedilom 2">
          <a:extLst>
            <a:ext uri="{FF2B5EF4-FFF2-40B4-BE49-F238E27FC236}">
              <a16:creationId xmlns:a16="http://schemas.microsoft.com/office/drawing/2014/main" id="{CA15CE2C-8383-43B1-B68D-965A80A9BAA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38" name="PoljeZBesedilom 2737">
          <a:extLst>
            <a:ext uri="{FF2B5EF4-FFF2-40B4-BE49-F238E27FC236}">
              <a16:creationId xmlns:a16="http://schemas.microsoft.com/office/drawing/2014/main" id="{0369C0A1-3A1E-4B32-9507-79375A807B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39" name="PoljeZBesedilom 2">
          <a:extLst>
            <a:ext uri="{FF2B5EF4-FFF2-40B4-BE49-F238E27FC236}">
              <a16:creationId xmlns:a16="http://schemas.microsoft.com/office/drawing/2014/main" id="{EA0DDC4D-4A82-45D1-8884-790452F4783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40" name="PoljeZBesedilom 2">
          <a:extLst>
            <a:ext uri="{FF2B5EF4-FFF2-40B4-BE49-F238E27FC236}">
              <a16:creationId xmlns:a16="http://schemas.microsoft.com/office/drawing/2014/main" id="{7F6EC6B7-C0F6-4535-9ABA-F624996487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41" name="PoljeZBesedilom 2">
          <a:extLst>
            <a:ext uri="{FF2B5EF4-FFF2-40B4-BE49-F238E27FC236}">
              <a16:creationId xmlns:a16="http://schemas.microsoft.com/office/drawing/2014/main" id="{6F83695C-4264-429F-926B-EBB7E3A37DF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742" name="PoljeZBesedilom 2">
          <a:extLst>
            <a:ext uri="{FF2B5EF4-FFF2-40B4-BE49-F238E27FC236}">
              <a16:creationId xmlns:a16="http://schemas.microsoft.com/office/drawing/2014/main" id="{4070F7E4-A592-46E7-84C6-34640C429F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43" name="PoljeZBesedilom 2742">
          <a:extLst>
            <a:ext uri="{FF2B5EF4-FFF2-40B4-BE49-F238E27FC236}">
              <a16:creationId xmlns:a16="http://schemas.microsoft.com/office/drawing/2014/main" id="{32C62CE4-78B1-44C2-A2EA-64AD0C6887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44" name="PoljeZBesedilom 2">
          <a:extLst>
            <a:ext uri="{FF2B5EF4-FFF2-40B4-BE49-F238E27FC236}">
              <a16:creationId xmlns:a16="http://schemas.microsoft.com/office/drawing/2014/main" id="{3B69E495-7E13-4CB8-A99C-FF3868659FF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45" name="PoljeZBesedilom 2">
          <a:extLst>
            <a:ext uri="{FF2B5EF4-FFF2-40B4-BE49-F238E27FC236}">
              <a16:creationId xmlns:a16="http://schemas.microsoft.com/office/drawing/2014/main" id="{FEDC5973-426D-4EB4-B48D-C6F98A0D3D9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46" name="PoljeZBesedilom 2">
          <a:extLst>
            <a:ext uri="{FF2B5EF4-FFF2-40B4-BE49-F238E27FC236}">
              <a16:creationId xmlns:a16="http://schemas.microsoft.com/office/drawing/2014/main" id="{BD421B4D-02C5-4193-84D4-1F8CD34D12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747" name="PoljeZBesedilom 2">
          <a:extLst>
            <a:ext uri="{FF2B5EF4-FFF2-40B4-BE49-F238E27FC236}">
              <a16:creationId xmlns:a16="http://schemas.microsoft.com/office/drawing/2014/main" id="{DBBFC614-3854-4814-A4A8-B22638B0E6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48" name="PoljeZBesedilom 2">
          <a:extLst>
            <a:ext uri="{FF2B5EF4-FFF2-40B4-BE49-F238E27FC236}">
              <a16:creationId xmlns:a16="http://schemas.microsoft.com/office/drawing/2014/main" id="{A847D292-6FF6-4B76-B233-36EF90634B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49" name="PoljeZBesedilom 2748">
          <a:extLst>
            <a:ext uri="{FF2B5EF4-FFF2-40B4-BE49-F238E27FC236}">
              <a16:creationId xmlns:a16="http://schemas.microsoft.com/office/drawing/2014/main" id="{0DB83693-E6FA-4937-920E-F901C96397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0" name="PoljeZBesedilom 2">
          <a:extLst>
            <a:ext uri="{FF2B5EF4-FFF2-40B4-BE49-F238E27FC236}">
              <a16:creationId xmlns:a16="http://schemas.microsoft.com/office/drawing/2014/main" id="{266B621A-0381-49B3-A251-C36383FC8F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1" name="PoljeZBesedilom 2">
          <a:extLst>
            <a:ext uri="{FF2B5EF4-FFF2-40B4-BE49-F238E27FC236}">
              <a16:creationId xmlns:a16="http://schemas.microsoft.com/office/drawing/2014/main" id="{3DD146D2-4B01-4599-8C6F-B9D31900C2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2" name="PoljeZBesedilom 2">
          <a:extLst>
            <a:ext uri="{FF2B5EF4-FFF2-40B4-BE49-F238E27FC236}">
              <a16:creationId xmlns:a16="http://schemas.microsoft.com/office/drawing/2014/main" id="{9041487F-AC85-40DF-8828-16C0CF5BED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3" name="PoljeZBesedilom 2">
          <a:extLst>
            <a:ext uri="{FF2B5EF4-FFF2-40B4-BE49-F238E27FC236}">
              <a16:creationId xmlns:a16="http://schemas.microsoft.com/office/drawing/2014/main" id="{5AEBFD53-AF2B-499C-B1FA-E36A014BCC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4" name="PoljeZBesedilom 2">
          <a:extLst>
            <a:ext uri="{FF2B5EF4-FFF2-40B4-BE49-F238E27FC236}">
              <a16:creationId xmlns:a16="http://schemas.microsoft.com/office/drawing/2014/main" id="{37A57CD7-D928-43F5-AE86-A2D84558EE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5" name="PoljeZBesedilom 2754">
          <a:extLst>
            <a:ext uri="{FF2B5EF4-FFF2-40B4-BE49-F238E27FC236}">
              <a16:creationId xmlns:a16="http://schemas.microsoft.com/office/drawing/2014/main" id="{9DFCEF5B-801D-4059-ACA6-539896FE1A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6" name="PoljeZBesedilom 2">
          <a:extLst>
            <a:ext uri="{FF2B5EF4-FFF2-40B4-BE49-F238E27FC236}">
              <a16:creationId xmlns:a16="http://schemas.microsoft.com/office/drawing/2014/main" id="{D14C2062-B77B-4C6A-A263-773B2FE634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7" name="PoljeZBesedilom 2">
          <a:extLst>
            <a:ext uri="{FF2B5EF4-FFF2-40B4-BE49-F238E27FC236}">
              <a16:creationId xmlns:a16="http://schemas.microsoft.com/office/drawing/2014/main" id="{D6EF9C27-6DC5-4035-BD1B-3E5F10585C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8" name="PoljeZBesedilom 2">
          <a:extLst>
            <a:ext uri="{FF2B5EF4-FFF2-40B4-BE49-F238E27FC236}">
              <a16:creationId xmlns:a16="http://schemas.microsoft.com/office/drawing/2014/main" id="{B99BF461-9AC5-46EC-863F-58578EAD2E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59" name="PoljeZBesedilom 2">
          <a:extLst>
            <a:ext uri="{FF2B5EF4-FFF2-40B4-BE49-F238E27FC236}">
              <a16:creationId xmlns:a16="http://schemas.microsoft.com/office/drawing/2014/main" id="{F789C5DF-44AF-490C-BB5E-E127DDB0F6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0" name="PoljeZBesedilom 2">
          <a:extLst>
            <a:ext uri="{FF2B5EF4-FFF2-40B4-BE49-F238E27FC236}">
              <a16:creationId xmlns:a16="http://schemas.microsoft.com/office/drawing/2014/main" id="{E40D19D2-F4BB-4A8C-9BE7-CE865C5092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1" name="PoljeZBesedilom 2760">
          <a:extLst>
            <a:ext uri="{FF2B5EF4-FFF2-40B4-BE49-F238E27FC236}">
              <a16:creationId xmlns:a16="http://schemas.microsoft.com/office/drawing/2014/main" id="{B31275DE-AED1-4DD2-AB82-51AC9AA0CF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2" name="PoljeZBesedilom 2">
          <a:extLst>
            <a:ext uri="{FF2B5EF4-FFF2-40B4-BE49-F238E27FC236}">
              <a16:creationId xmlns:a16="http://schemas.microsoft.com/office/drawing/2014/main" id="{F56B0C05-422F-4BD5-AB2D-D461EF63FC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3" name="PoljeZBesedilom 2">
          <a:extLst>
            <a:ext uri="{FF2B5EF4-FFF2-40B4-BE49-F238E27FC236}">
              <a16:creationId xmlns:a16="http://schemas.microsoft.com/office/drawing/2014/main" id="{E0345305-AFC1-416E-BAEB-1F276A788F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4" name="PoljeZBesedilom 2">
          <a:extLst>
            <a:ext uri="{FF2B5EF4-FFF2-40B4-BE49-F238E27FC236}">
              <a16:creationId xmlns:a16="http://schemas.microsoft.com/office/drawing/2014/main" id="{5C3D9FFF-FC7E-4002-9504-A136DBE8A4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5" name="PoljeZBesedilom 2">
          <a:extLst>
            <a:ext uri="{FF2B5EF4-FFF2-40B4-BE49-F238E27FC236}">
              <a16:creationId xmlns:a16="http://schemas.microsoft.com/office/drawing/2014/main" id="{403BF0CF-4F4F-4758-867A-7FC9463F6E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6" name="PoljeZBesedilom 2">
          <a:extLst>
            <a:ext uri="{FF2B5EF4-FFF2-40B4-BE49-F238E27FC236}">
              <a16:creationId xmlns:a16="http://schemas.microsoft.com/office/drawing/2014/main" id="{DDAEF4F9-9918-49D4-8A46-90F4F900B1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7" name="PoljeZBesedilom 2766">
          <a:extLst>
            <a:ext uri="{FF2B5EF4-FFF2-40B4-BE49-F238E27FC236}">
              <a16:creationId xmlns:a16="http://schemas.microsoft.com/office/drawing/2014/main" id="{6A8493D3-343B-4A3B-8BCD-9E9FBE0FA4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8" name="PoljeZBesedilom 2">
          <a:extLst>
            <a:ext uri="{FF2B5EF4-FFF2-40B4-BE49-F238E27FC236}">
              <a16:creationId xmlns:a16="http://schemas.microsoft.com/office/drawing/2014/main" id="{F3A4A498-FBE3-467D-9C54-098BDE62F6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69" name="PoljeZBesedilom 2">
          <a:extLst>
            <a:ext uri="{FF2B5EF4-FFF2-40B4-BE49-F238E27FC236}">
              <a16:creationId xmlns:a16="http://schemas.microsoft.com/office/drawing/2014/main" id="{2FFA010B-48E0-4752-8148-A0EC8ADA37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70" name="PoljeZBesedilom 2">
          <a:extLst>
            <a:ext uri="{FF2B5EF4-FFF2-40B4-BE49-F238E27FC236}">
              <a16:creationId xmlns:a16="http://schemas.microsoft.com/office/drawing/2014/main" id="{566F0A92-3B53-4241-87BC-E631380940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771" name="PoljeZBesedilom 2">
          <a:extLst>
            <a:ext uri="{FF2B5EF4-FFF2-40B4-BE49-F238E27FC236}">
              <a16:creationId xmlns:a16="http://schemas.microsoft.com/office/drawing/2014/main" id="{8518577C-F9C8-4E43-B906-4C6295EF09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2" name="PoljeZBesedilom 2">
          <a:extLst>
            <a:ext uri="{FF2B5EF4-FFF2-40B4-BE49-F238E27FC236}">
              <a16:creationId xmlns:a16="http://schemas.microsoft.com/office/drawing/2014/main" id="{275B8559-4770-4F4D-B834-CA1396D0467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3" name="PoljeZBesedilom 2772">
          <a:extLst>
            <a:ext uri="{FF2B5EF4-FFF2-40B4-BE49-F238E27FC236}">
              <a16:creationId xmlns:a16="http://schemas.microsoft.com/office/drawing/2014/main" id="{60EB7624-19F3-4741-8114-78982871DEE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4" name="PoljeZBesedilom 2">
          <a:extLst>
            <a:ext uri="{FF2B5EF4-FFF2-40B4-BE49-F238E27FC236}">
              <a16:creationId xmlns:a16="http://schemas.microsoft.com/office/drawing/2014/main" id="{BB41727A-A958-4D7F-A92C-7C1A4BD924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5" name="PoljeZBesedilom 2">
          <a:extLst>
            <a:ext uri="{FF2B5EF4-FFF2-40B4-BE49-F238E27FC236}">
              <a16:creationId xmlns:a16="http://schemas.microsoft.com/office/drawing/2014/main" id="{E3D99CA8-41F7-4A65-8C55-A375BF9C25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6" name="PoljeZBesedilom 2">
          <a:extLst>
            <a:ext uri="{FF2B5EF4-FFF2-40B4-BE49-F238E27FC236}">
              <a16:creationId xmlns:a16="http://schemas.microsoft.com/office/drawing/2014/main" id="{62B1122D-4770-4814-B938-369590667D6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777" name="PoljeZBesedilom 2">
          <a:extLst>
            <a:ext uri="{FF2B5EF4-FFF2-40B4-BE49-F238E27FC236}">
              <a16:creationId xmlns:a16="http://schemas.microsoft.com/office/drawing/2014/main" id="{D38AF17F-430D-48E6-A4E7-96A665A8999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78" name="PoljeZBesedilom 2">
          <a:extLst>
            <a:ext uri="{FF2B5EF4-FFF2-40B4-BE49-F238E27FC236}">
              <a16:creationId xmlns:a16="http://schemas.microsoft.com/office/drawing/2014/main" id="{B94C7E7E-1B97-44A4-BA27-A5948D6D57B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79" name="PoljeZBesedilom 2778">
          <a:extLst>
            <a:ext uri="{FF2B5EF4-FFF2-40B4-BE49-F238E27FC236}">
              <a16:creationId xmlns:a16="http://schemas.microsoft.com/office/drawing/2014/main" id="{4B21B194-1581-428C-B6FB-38242D84DBD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80" name="PoljeZBesedilom 2">
          <a:extLst>
            <a:ext uri="{FF2B5EF4-FFF2-40B4-BE49-F238E27FC236}">
              <a16:creationId xmlns:a16="http://schemas.microsoft.com/office/drawing/2014/main" id="{869D266D-FF4F-4187-B041-45DA6A1035E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81" name="PoljeZBesedilom 2">
          <a:extLst>
            <a:ext uri="{FF2B5EF4-FFF2-40B4-BE49-F238E27FC236}">
              <a16:creationId xmlns:a16="http://schemas.microsoft.com/office/drawing/2014/main" id="{23D1F8AC-9D4D-4A56-92B9-C646FFB5B46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82" name="PoljeZBesedilom 2">
          <a:extLst>
            <a:ext uri="{FF2B5EF4-FFF2-40B4-BE49-F238E27FC236}">
              <a16:creationId xmlns:a16="http://schemas.microsoft.com/office/drawing/2014/main" id="{EFE9F6C3-B8D0-448E-B41C-6079A079F29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783" name="PoljeZBesedilom 2">
          <a:extLst>
            <a:ext uri="{FF2B5EF4-FFF2-40B4-BE49-F238E27FC236}">
              <a16:creationId xmlns:a16="http://schemas.microsoft.com/office/drawing/2014/main" id="{7516BB24-332E-4E8E-B062-79CAA2B20DF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784" name="PoljeZBesedilom 2783">
          <a:extLst>
            <a:ext uri="{FF2B5EF4-FFF2-40B4-BE49-F238E27FC236}">
              <a16:creationId xmlns:a16="http://schemas.microsoft.com/office/drawing/2014/main" id="{1FDF9713-9FAA-409F-ADF7-986E2A4E072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785" name="PoljeZBesedilom 2">
          <a:extLst>
            <a:ext uri="{FF2B5EF4-FFF2-40B4-BE49-F238E27FC236}">
              <a16:creationId xmlns:a16="http://schemas.microsoft.com/office/drawing/2014/main" id="{AF0B9939-8E6D-4C59-BB87-9C2105B30B9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786" name="PoljeZBesedilom 2">
          <a:extLst>
            <a:ext uri="{FF2B5EF4-FFF2-40B4-BE49-F238E27FC236}">
              <a16:creationId xmlns:a16="http://schemas.microsoft.com/office/drawing/2014/main" id="{96DC21A8-F083-475B-AB45-BA2519CC9EB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787" name="PoljeZBesedilom 2">
          <a:extLst>
            <a:ext uri="{FF2B5EF4-FFF2-40B4-BE49-F238E27FC236}">
              <a16:creationId xmlns:a16="http://schemas.microsoft.com/office/drawing/2014/main" id="{E0D856DB-7ADD-41D5-8319-DEC2BE82D60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788" name="PoljeZBesedilom 2">
          <a:extLst>
            <a:ext uri="{FF2B5EF4-FFF2-40B4-BE49-F238E27FC236}">
              <a16:creationId xmlns:a16="http://schemas.microsoft.com/office/drawing/2014/main" id="{27B3E6E6-E3DE-40F3-9259-54D583F5903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89" name="PoljeZBesedilom 2">
          <a:extLst>
            <a:ext uri="{FF2B5EF4-FFF2-40B4-BE49-F238E27FC236}">
              <a16:creationId xmlns:a16="http://schemas.microsoft.com/office/drawing/2014/main" id="{15594BD0-EE39-4EF2-A8F7-91055F46C4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0" name="PoljeZBesedilom 2789">
          <a:extLst>
            <a:ext uri="{FF2B5EF4-FFF2-40B4-BE49-F238E27FC236}">
              <a16:creationId xmlns:a16="http://schemas.microsoft.com/office/drawing/2014/main" id="{EE9D4D74-6E88-43F7-B832-1EE4AC730D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1" name="PoljeZBesedilom 2">
          <a:extLst>
            <a:ext uri="{FF2B5EF4-FFF2-40B4-BE49-F238E27FC236}">
              <a16:creationId xmlns:a16="http://schemas.microsoft.com/office/drawing/2014/main" id="{234B19E3-276E-4B94-93FD-E71E789514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2" name="PoljeZBesedilom 2">
          <a:extLst>
            <a:ext uri="{FF2B5EF4-FFF2-40B4-BE49-F238E27FC236}">
              <a16:creationId xmlns:a16="http://schemas.microsoft.com/office/drawing/2014/main" id="{F693CC92-1945-4879-8D1A-FF2A27DF4F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3" name="PoljeZBesedilom 2">
          <a:extLst>
            <a:ext uri="{FF2B5EF4-FFF2-40B4-BE49-F238E27FC236}">
              <a16:creationId xmlns:a16="http://schemas.microsoft.com/office/drawing/2014/main" id="{5C0D661F-F925-4A64-99E1-4F9D674432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4" name="PoljeZBesedilom 2">
          <a:extLst>
            <a:ext uri="{FF2B5EF4-FFF2-40B4-BE49-F238E27FC236}">
              <a16:creationId xmlns:a16="http://schemas.microsoft.com/office/drawing/2014/main" id="{1AFF48C1-7E9F-43F7-A388-6CCB155573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5" name="PoljeZBesedilom 2">
          <a:extLst>
            <a:ext uri="{FF2B5EF4-FFF2-40B4-BE49-F238E27FC236}">
              <a16:creationId xmlns:a16="http://schemas.microsoft.com/office/drawing/2014/main" id="{B2FA4578-E512-4FA0-9AFC-60C6CF3E6B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6" name="PoljeZBesedilom 2795">
          <a:extLst>
            <a:ext uri="{FF2B5EF4-FFF2-40B4-BE49-F238E27FC236}">
              <a16:creationId xmlns:a16="http://schemas.microsoft.com/office/drawing/2014/main" id="{E09AAE0F-F1E4-4EC8-B8D7-C8ABDA775E4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7" name="PoljeZBesedilom 2">
          <a:extLst>
            <a:ext uri="{FF2B5EF4-FFF2-40B4-BE49-F238E27FC236}">
              <a16:creationId xmlns:a16="http://schemas.microsoft.com/office/drawing/2014/main" id="{ED38BD9C-C282-4B99-8746-D780479BBC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8" name="PoljeZBesedilom 2">
          <a:extLst>
            <a:ext uri="{FF2B5EF4-FFF2-40B4-BE49-F238E27FC236}">
              <a16:creationId xmlns:a16="http://schemas.microsoft.com/office/drawing/2014/main" id="{3BF923BA-FC30-4E7D-88CA-07C46E2276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799" name="PoljeZBesedilom 2">
          <a:extLst>
            <a:ext uri="{FF2B5EF4-FFF2-40B4-BE49-F238E27FC236}">
              <a16:creationId xmlns:a16="http://schemas.microsoft.com/office/drawing/2014/main" id="{6DEF8309-FCA6-45F3-A442-9EB5FDDD9F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00" name="PoljeZBesedilom 2">
          <a:extLst>
            <a:ext uri="{FF2B5EF4-FFF2-40B4-BE49-F238E27FC236}">
              <a16:creationId xmlns:a16="http://schemas.microsoft.com/office/drawing/2014/main" id="{47B527C3-B6F0-40CB-A101-AFED3C3CFD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1" name="PoljeZBesedilom 2">
          <a:extLst>
            <a:ext uri="{FF2B5EF4-FFF2-40B4-BE49-F238E27FC236}">
              <a16:creationId xmlns:a16="http://schemas.microsoft.com/office/drawing/2014/main" id="{DF558045-E85F-4062-8AE5-6411BEAA20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2" name="PoljeZBesedilom 2801">
          <a:extLst>
            <a:ext uri="{FF2B5EF4-FFF2-40B4-BE49-F238E27FC236}">
              <a16:creationId xmlns:a16="http://schemas.microsoft.com/office/drawing/2014/main" id="{16DC2F2F-1636-41C5-84F7-EE4DAECC9E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3" name="PoljeZBesedilom 2">
          <a:extLst>
            <a:ext uri="{FF2B5EF4-FFF2-40B4-BE49-F238E27FC236}">
              <a16:creationId xmlns:a16="http://schemas.microsoft.com/office/drawing/2014/main" id="{D34FE6E3-B0FA-40C7-84D3-D4807637AF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4" name="PoljeZBesedilom 2">
          <a:extLst>
            <a:ext uri="{FF2B5EF4-FFF2-40B4-BE49-F238E27FC236}">
              <a16:creationId xmlns:a16="http://schemas.microsoft.com/office/drawing/2014/main" id="{37999488-010A-4922-9A99-5475CD1E56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5" name="PoljeZBesedilom 2">
          <a:extLst>
            <a:ext uri="{FF2B5EF4-FFF2-40B4-BE49-F238E27FC236}">
              <a16:creationId xmlns:a16="http://schemas.microsoft.com/office/drawing/2014/main" id="{D37A5E0B-4D56-4B8F-93D0-BB5CEBA4EF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6" name="PoljeZBesedilom 2">
          <a:extLst>
            <a:ext uri="{FF2B5EF4-FFF2-40B4-BE49-F238E27FC236}">
              <a16:creationId xmlns:a16="http://schemas.microsoft.com/office/drawing/2014/main" id="{21ADB04A-ABC6-41A8-8FBB-B7A30EC1F6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7" name="PoljeZBesedilom 2">
          <a:extLst>
            <a:ext uri="{FF2B5EF4-FFF2-40B4-BE49-F238E27FC236}">
              <a16:creationId xmlns:a16="http://schemas.microsoft.com/office/drawing/2014/main" id="{0BDD23E5-57A9-4E12-ADD5-9DFF60C805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8" name="PoljeZBesedilom 2807">
          <a:extLst>
            <a:ext uri="{FF2B5EF4-FFF2-40B4-BE49-F238E27FC236}">
              <a16:creationId xmlns:a16="http://schemas.microsoft.com/office/drawing/2014/main" id="{3A424523-8407-4E17-A3FA-87686AA037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09" name="PoljeZBesedilom 2">
          <a:extLst>
            <a:ext uri="{FF2B5EF4-FFF2-40B4-BE49-F238E27FC236}">
              <a16:creationId xmlns:a16="http://schemas.microsoft.com/office/drawing/2014/main" id="{84AA1BEF-3FE5-4FE8-85AC-AAEEF54AD4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10" name="PoljeZBesedilom 2">
          <a:extLst>
            <a:ext uri="{FF2B5EF4-FFF2-40B4-BE49-F238E27FC236}">
              <a16:creationId xmlns:a16="http://schemas.microsoft.com/office/drawing/2014/main" id="{D8312FB6-4B6A-4767-AEF8-B7F2BC03F7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11" name="PoljeZBesedilom 2">
          <a:extLst>
            <a:ext uri="{FF2B5EF4-FFF2-40B4-BE49-F238E27FC236}">
              <a16:creationId xmlns:a16="http://schemas.microsoft.com/office/drawing/2014/main" id="{A345199C-E538-47AE-95D3-D64FF975E1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812" name="PoljeZBesedilom 2">
          <a:extLst>
            <a:ext uri="{FF2B5EF4-FFF2-40B4-BE49-F238E27FC236}">
              <a16:creationId xmlns:a16="http://schemas.microsoft.com/office/drawing/2014/main" id="{CF8702D6-8B4F-4ACC-A9D8-3FCE2AC3F8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3" name="PoljeZBesedilom 2">
          <a:extLst>
            <a:ext uri="{FF2B5EF4-FFF2-40B4-BE49-F238E27FC236}">
              <a16:creationId xmlns:a16="http://schemas.microsoft.com/office/drawing/2014/main" id="{2A435D28-009D-46A8-8CC6-C31B95E6FA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4" name="PoljeZBesedilom 2813">
          <a:extLst>
            <a:ext uri="{FF2B5EF4-FFF2-40B4-BE49-F238E27FC236}">
              <a16:creationId xmlns:a16="http://schemas.microsoft.com/office/drawing/2014/main" id="{830D26CA-CD4C-475E-954E-B53F7AAFEDE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5" name="PoljeZBesedilom 2">
          <a:extLst>
            <a:ext uri="{FF2B5EF4-FFF2-40B4-BE49-F238E27FC236}">
              <a16:creationId xmlns:a16="http://schemas.microsoft.com/office/drawing/2014/main" id="{3159B76C-9630-401F-A9AA-C537AEB5AEA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6" name="PoljeZBesedilom 2">
          <a:extLst>
            <a:ext uri="{FF2B5EF4-FFF2-40B4-BE49-F238E27FC236}">
              <a16:creationId xmlns:a16="http://schemas.microsoft.com/office/drawing/2014/main" id="{A5089CCD-9757-4D11-A011-BC8C99F44E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7" name="PoljeZBesedilom 2">
          <a:extLst>
            <a:ext uri="{FF2B5EF4-FFF2-40B4-BE49-F238E27FC236}">
              <a16:creationId xmlns:a16="http://schemas.microsoft.com/office/drawing/2014/main" id="{047CCAD9-1385-4B18-9DED-2DB4C880A2A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818" name="PoljeZBesedilom 2">
          <a:extLst>
            <a:ext uri="{FF2B5EF4-FFF2-40B4-BE49-F238E27FC236}">
              <a16:creationId xmlns:a16="http://schemas.microsoft.com/office/drawing/2014/main" id="{03CD1F5B-F499-4B88-8457-E2FDA2F685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19" name="PoljeZBesedilom 2">
          <a:extLst>
            <a:ext uri="{FF2B5EF4-FFF2-40B4-BE49-F238E27FC236}">
              <a16:creationId xmlns:a16="http://schemas.microsoft.com/office/drawing/2014/main" id="{A5865DB0-D880-4D39-9E9F-9703975B759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20" name="PoljeZBesedilom 2819">
          <a:extLst>
            <a:ext uri="{FF2B5EF4-FFF2-40B4-BE49-F238E27FC236}">
              <a16:creationId xmlns:a16="http://schemas.microsoft.com/office/drawing/2014/main" id="{6B821D96-D7C5-48D4-93D6-B527BF5B92E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21" name="PoljeZBesedilom 2">
          <a:extLst>
            <a:ext uri="{FF2B5EF4-FFF2-40B4-BE49-F238E27FC236}">
              <a16:creationId xmlns:a16="http://schemas.microsoft.com/office/drawing/2014/main" id="{4B633AB2-A870-43B8-A27A-0FE06185365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22" name="PoljeZBesedilom 2">
          <a:extLst>
            <a:ext uri="{FF2B5EF4-FFF2-40B4-BE49-F238E27FC236}">
              <a16:creationId xmlns:a16="http://schemas.microsoft.com/office/drawing/2014/main" id="{AB637A1E-5081-4E71-B055-E1062B8F5D7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23" name="PoljeZBesedilom 2">
          <a:extLst>
            <a:ext uri="{FF2B5EF4-FFF2-40B4-BE49-F238E27FC236}">
              <a16:creationId xmlns:a16="http://schemas.microsoft.com/office/drawing/2014/main" id="{385C7EDC-A2E6-48B5-A377-BF097F01460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2824" name="PoljeZBesedilom 2">
          <a:extLst>
            <a:ext uri="{FF2B5EF4-FFF2-40B4-BE49-F238E27FC236}">
              <a16:creationId xmlns:a16="http://schemas.microsoft.com/office/drawing/2014/main" id="{38462D5E-9B17-413D-AD22-C5732AE11CD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5" name="PoljeZBesedilom 2824">
          <a:extLst>
            <a:ext uri="{FF2B5EF4-FFF2-40B4-BE49-F238E27FC236}">
              <a16:creationId xmlns:a16="http://schemas.microsoft.com/office/drawing/2014/main" id="{B8749C27-E79C-4745-92E5-B7916573425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6" name="PoljeZBesedilom 2">
          <a:extLst>
            <a:ext uri="{FF2B5EF4-FFF2-40B4-BE49-F238E27FC236}">
              <a16:creationId xmlns:a16="http://schemas.microsoft.com/office/drawing/2014/main" id="{79F765E0-BAD2-48B0-9298-94D3213C506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7" name="PoljeZBesedilom 2">
          <a:extLst>
            <a:ext uri="{FF2B5EF4-FFF2-40B4-BE49-F238E27FC236}">
              <a16:creationId xmlns:a16="http://schemas.microsoft.com/office/drawing/2014/main" id="{DE6AE49D-C340-439C-8D5A-3D6956688B6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8" name="PoljeZBesedilom 2">
          <a:extLst>
            <a:ext uri="{FF2B5EF4-FFF2-40B4-BE49-F238E27FC236}">
              <a16:creationId xmlns:a16="http://schemas.microsoft.com/office/drawing/2014/main" id="{C7CDF505-E841-492E-B9C8-7730BFD0B73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2829" name="PoljeZBesedilom 2">
          <a:extLst>
            <a:ext uri="{FF2B5EF4-FFF2-40B4-BE49-F238E27FC236}">
              <a16:creationId xmlns:a16="http://schemas.microsoft.com/office/drawing/2014/main" id="{00E7D12E-00BB-40B7-B3DB-67B2FF013BB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0" name="PoljeZBesedilom 2">
          <a:extLst>
            <a:ext uri="{FF2B5EF4-FFF2-40B4-BE49-F238E27FC236}">
              <a16:creationId xmlns:a16="http://schemas.microsoft.com/office/drawing/2014/main" id="{0B26EB79-9076-4E16-85BB-66EF91B863B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1" name="PoljeZBesedilom 2830">
          <a:extLst>
            <a:ext uri="{FF2B5EF4-FFF2-40B4-BE49-F238E27FC236}">
              <a16:creationId xmlns:a16="http://schemas.microsoft.com/office/drawing/2014/main" id="{8E14A5B5-FCBD-4A45-8BFA-A9A4E27291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2" name="PoljeZBesedilom 2">
          <a:extLst>
            <a:ext uri="{FF2B5EF4-FFF2-40B4-BE49-F238E27FC236}">
              <a16:creationId xmlns:a16="http://schemas.microsoft.com/office/drawing/2014/main" id="{158F1432-0DA5-4880-A226-30C03DD608E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3" name="PoljeZBesedilom 2">
          <a:extLst>
            <a:ext uri="{FF2B5EF4-FFF2-40B4-BE49-F238E27FC236}">
              <a16:creationId xmlns:a16="http://schemas.microsoft.com/office/drawing/2014/main" id="{A33270DA-1744-490D-83C6-FAF2ECEABE8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4" name="PoljeZBesedilom 2">
          <a:extLst>
            <a:ext uri="{FF2B5EF4-FFF2-40B4-BE49-F238E27FC236}">
              <a16:creationId xmlns:a16="http://schemas.microsoft.com/office/drawing/2014/main" id="{FCC1E82E-9B30-4E4C-AD23-B6E3837B1C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5" name="PoljeZBesedilom 2">
          <a:extLst>
            <a:ext uri="{FF2B5EF4-FFF2-40B4-BE49-F238E27FC236}">
              <a16:creationId xmlns:a16="http://schemas.microsoft.com/office/drawing/2014/main" id="{F69BD74E-4FCA-45EC-B7BE-A041FAC6159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6" name="PoljeZBesedilom 2">
          <a:extLst>
            <a:ext uri="{FF2B5EF4-FFF2-40B4-BE49-F238E27FC236}">
              <a16:creationId xmlns:a16="http://schemas.microsoft.com/office/drawing/2014/main" id="{09EF2394-D14F-42C3-ABA7-4A2E01A543E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7" name="PoljeZBesedilom 2836">
          <a:extLst>
            <a:ext uri="{FF2B5EF4-FFF2-40B4-BE49-F238E27FC236}">
              <a16:creationId xmlns:a16="http://schemas.microsoft.com/office/drawing/2014/main" id="{87F5FE7E-6A4B-4722-B659-C298A73C4C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8" name="PoljeZBesedilom 2">
          <a:extLst>
            <a:ext uri="{FF2B5EF4-FFF2-40B4-BE49-F238E27FC236}">
              <a16:creationId xmlns:a16="http://schemas.microsoft.com/office/drawing/2014/main" id="{FA07DB78-2B4A-4A66-BA93-CF82FCECAF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39" name="PoljeZBesedilom 2">
          <a:extLst>
            <a:ext uri="{FF2B5EF4-FFF2-40B4-BE49-F238E27FC236}">
              <a16:creationId xmlns:a16="http://schemas.microsoft.com/office/drawing/2014/main" id="{065E7AF3-CAF0-440D-B79E-A695A4158F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0" name="PoljeZBesedilom 2">
          <a:extLst>
            <a:ext uri="{FF2B5EF4-FFF2-40B4-BE49-F238E27FC236}">
              <a16:creationId xmlns:a16="http://schemas.microsoft.com/office/drawing/2014/main" id="{AA09A0AD-F1FE-483C-A86F-30A1D76373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1" name="PoljeZBesedilom 2">
          <a:extLst>
            <a:ext uri="{FF2B5EF4-FFF2-40B4-BE49-F238E27FC236}">
              <a16:creationId xmlns:a16="http://schemas.microsoft.com/office/drawing/2014/main" id="{5C19972E-FA84-420C-ABE8-CCDEC93A1D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2" name="PoljeZBesedilom 2">
          <a:extLst>
            <a:ext uri="{FF2B5EF4-FFF2-40B4-BE49-F238E27FC236}">
              <a16:creationId xmlns:a16="http://schemas.microsoft.com/office/drawing/2014/main" id="{D8E43E8D-67F3-4979-990B-3A33002D8D5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3" name="PoljeZBesedilom 2842">
          <a:extLst>
            <a:ext uri="{FF2B5EF4-FFF2-40B4-BE49-F238E27FC236}">
              <a16:creationId xmlns:a16="http://schemas.microsoft.com/office/drawing/2014/main" id="{3A940989-2719-42F1-ADA4-B7D531395D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4" name="PoljeZBesedilom 2">
          <a:extLst>
            <a:ext uri="{FF2B5EF4-FFF2-40B4-BE49-F238E27FC236}">
              <a16:creationId xmlns:a16="http://schemas.microsoft.com/office/drawing/2014/main" id="{23D5AA89-9236-4EEF-9995-ACF87695575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5" name="PoljeZBesedilom 2">
          <a:extLst>
            <a:ext uri="{FF2B5EF4-FFF2-40B4-BE49-F238E27FC236}">
              <a16:creationId xmlns:a16="http://schemas.microsoft.com/office/drawing/2014/main" id="{D101746D-A13B-437A-9158-C8E63B29EC0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6" name="PoljeZBesedilom 2">
          <a:extLst>
            <a:ext uri="{FF2B5EF4-FFF2-40B4-BE49-F238E27FC236}">
              <a16:creationId xmlns:a16="http://schemas.microsoft.com/office/drawing/2014/main" id="{1C656403-E96C-426B-AB49-1BD5AE30323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7" name="PoljeZBesedilom 2">
          <a:extLst>
            <a:ext uri="{FF2B5EF4-FFF2-40B4-BE49-F238E27FC236}">
              <a16:creationId xmlns:a16="http://schemas.microsoft.com/office/drawing/2014/main" id="{08CE9F1F-8D7F-4670-88CA-E1A6699F2CE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8" name="PoljeZBesedilom 2">
          <a:extLst>
            <a:ext uri="{FF2B5EF4-FFF2-40B4-BE49-F238E27FC236}">
              <a16:creationId xmlns:a16="http://schemas.microsoft.com/office/drawing/2014/main" id="{F9EFD3E2-9B96-48D0-8513-13076A721E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49" name="PoljeZBesedilom 2848">
          <a:extLst>
            <a:ext uri="{FF2B5EF4-FFF2-40B4-BE49-F238E27FC236}">
              <a16:creationId xmlns:a16="http://schemas.microsoft.com/office/drawing/2014/main" id="{4F79D2F8-8DE9-4704-BA8E-6ECF4792F6A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0" name="PoljeZBesedilom 2">
          <a:extLst>
            <a:ext uri="{FF2B5EF4-FFF2-40B4-BE49-F238E27FC236}">
              <a16:creationId xmlns:a16="http://schemas.microsoft.com/office/drawing/2014/main" id="{DDBA0600-CF23-4DF2-AF0F-082E795D84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1" name="PoljeZBesedilom 2">
          <a:extLst>
            <a:ext uri="{FF2B5EF4-FFF2-40B4-BE49-F238E27FC236}">
              <a16:creationId xmlns:a16="http://schemas.microsoft.com/office/drawing/2014/main" id="{7EBACFA5-14FB-4D23-814F-DA3536491E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2" name="PoljeZBesedilom 2">
          <a:extLst>
            <a:ext uri="{FF2B5EF4-FFF2-40B4-BE49-F238E27FC236}">
              <a16:creationId xmlns:a16="http://schemas.microsoft.com/office/drawing/2014/main" id="{92F361E4-6BF9-4CBE-9C4D-4DAED11BC8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3" name="PoljeZBesedilom 2">
          <a:extLst>
            <a:ext uri="{FF2B5EF4-FFF2-40B4-BE49-F238E27FC236}">
              <a16:creationId xmlns:a16="http://schemas.microsoft.com/office/drawing/2014/main" id="{729E6417-3108-4E23-AA53-931300020A1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4" name="PoljeZBesedilom 2">
          <a:extLst>
            <a:ext uri="{FF2B5EF4-FFF2-40B4-BE49-F238E27FC236}">
              <a16:creationId xmlns:a16="http://schemas.microsoft.com/office/drawing/2014/main" id="{AA6FF36B-1C78-4421-BB8B-98327BD832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5" name="PoljeZBesedilom 2854">
          <a:extLst>
            <a:ext uri="{FF2B5EF4-FFF2-40B4-BE49-F238E27FC236}">
              <a16:creationId xmlns:a16="http://schemas.microsoft.com/office/drawing/2014/main" id="{8358A88A-EEE7-4C56-B483-99360390813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6" name="PoljeZBesedilom 2">
          <a:extLst>
            <a:ext uri="{FF2B5EF4-FFF2-40B4-BE49-F238E27FC236}">
              <a16:creationId xmlns:a16="http://schemas.microsoft.com/office/drawing/2014/main" id="{16936F10-8B0C-43FD-A197-768858F450C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7" name="PoljeZBesedilom 2">
          <a:extLst>
            <a:ext uri="{FF2B5EF4-FFF2-40B4-BE49-F238E27FC236}">
              <a16:creationId xmlns:a16="http://schemas.microsoft.com/office/drawing/2014/main" id="{76829DD1-038E-47C6-9CE0-4CD0387D90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8" name="PoljeZBesedilom 2">
          <a:extLst>
            <a:ext uri="{FF2B5EF4-FFF2-40B4-BE49-F238E27FC236}">
              <a16:creationId xmlns:a16="http://schemas.microsoft.com/office/drawing/2014/main" id="{A6C3A7EF-A6B4-4195-9512-A431F7B74C3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59" name="PoljeZBesedilom 2">
          <a:extLst>
            <a:ext uri="{FF2B5EF4-FFF2-40B4-BE49-F238E27FC236}">
              <a16:creationId xmlns:a16="http://schemas.microsoft.com/office/drawing/2014/main" id="{014ACADA-AECC-4ABF-8FB3-2BCB41EDD4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0" name="PoljeZBesedilom 2">
          <a:extLst>
            <a:ext uri="{FF2B5EF4-FFF2-40B4-BE49-F238E27FC236}">
              <a16:creationId xmlns:a16="http://schemas.microsoft.com/office/drawing/2014/main" id="{6DE814C7-F2D2-4FD0-9537-1DB2F201BD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1" name="PoljeZBesedilom 2860">
          <a:extLst>
            <a:ext uri="{FF2B5EF4-FFF2-40B4-BE49-F238E27FC236}">
              <a16:creationId xmlns:a16="http://schemas.microsoft.com/office/drawing/2014/main" id="{272A16DA-CB8B-44A1-8E58-C43321F56A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2" name="PoljeZBesedilom 2">
          <a:extLst>
            <a:ext uri="{FF2B5EF4-FFF2-40B4-BE49-F238E27FC236}">
              <a16:creationId xmlns:a16="http://schemas.microsoft.com/office/drawing/2014/main" id="{65B30498-1BDC-45E6-B38D-C29BF7DB27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3" name="PoljeZBesedilom 2">
          <a:extLst>
            <a:ext uri="{FF2B5EF4-FFF2-40B4-BE49-F238E27FC236}">
              <a16:creationId xmlns:a16="http://schemas.microsoft.com/office/drawing/2014/main" id="{2BED1112-62C2-4CC5-8E98-FFAFDAFCB5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4" name="PoljeZBesedilom 2">
          <a:extLst>
            <a:ext uri="{FF2B5EF4-FFF2-40B4-BE49-F238E27FC236}">
              <a16:creationId xmlns:a16="http://schemas.microsoft.com/office/drawing/2014/main" id="{9E0BC1E5-9AB1-44ED-97C9-8CA99E5F38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5" name="PoljeZBesedilom 2">
          <a:extLst>
            <a:ext uri="{FF2B5EF4-FFF2-40B4-BE49-F238E27FC236}">
              <a16:creationId xmlns:a16="http://schemas.microsoft.com/office/drawing/2014/main" id="{3D4E2129-08F3-4752-8B5A-7DB6579A64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6" name="PoljeZBesedilom 2">
          <a:extLst>
            <a:ext uri="{FF2B5EF4-FFF2-40B4-BE49-F238E27FC236}">
              <a16:creationId xmlns:a16="http://schemas.microsoft.com/office/drawing/2014/main" id="{CB1A9844-F57F-467F-9083-45D85AB052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7" name="PoljeZBesedilom 2866">
          <a:extLst>
            <a:ext uri="{FF2B5EF4-FFF2-40B4-BE49-F238E27FC236}">
              <a16:creationId xmlns:a16="http://schemas.microsoft.com/office/drawing/2014/main" id="{22206AC8-E29B-490D-8D10-EEDD5CE266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8" name="PoljeZBesedilom 2">
          <a:extLst>
            <a:ext uri="{FF2B5EF4-FFF2-40B4-BE49-F238E27FC236}">
              <a16:creationId xmlns:a16="http://schemas.microsoft.com/office/drawing/2014/main" id="{00C7B29B-CB51-4CCB-BEF3-CA25E15A69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69" name="PoljeZBesedilom 2">
          <a:extLst>
            <a:ext uri="{FF2B5EF4-FFF2-40B4-BE49-F238E27FC236}">
              <a16:creationId xmlns:a16="http://schemas.microsoft.com/office/drawing/2014/main" id="{5D1EC53A-74B7-4529-8BE2-D7E7103B5F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70" name="PoljeZBesedilom 2">
          <a:extLst>
            <a:ext uri="{FF2B5EF4-FFF2-40B4-BE49-F238E27FC236}">
              <a16:creationId xmlns:a16="http://schemas.microsoft.com/office/drawing/2014/main" id="{34F05BDE-4141-4286-B7B2-A942641839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71" name="PoljeZBesedilom 2">
          <a:extLst>
            <a:ext uri="{FF2B5EF4-FFF2-40B4-BE49-F238E27FC236}">
              <a16:creationId xmlns:a16="http://schemas.microsoft.com/office/drawing/2014/main" id="{4C0AD7F1-29A9-493F-864D-1A33028EEA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2" name="PoljeZBesedilom 2">
          <a:extLst>
            <a:ext uri="{FF2B5EF4-FFF2-40B4-BE49-F238E27FC236}">
              <a16:creationId xmlns:a16="http://schemas.microsoft.com/office/drawing/2014/main" id="{C75772A3-3634-4819-9B92-F0262EEF5DF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3" name="PoljeZBesedilom 2872">
          <a:extLst>
            <a:ext uri="{FF2B5EF4-FFF2-40B4-BE49-F238E27FC236}">
              <a16:creationId xmlns:a16="http://schemas.microsoft.com/office/drawing/2014/main" id="{C59B5098-39B5-4629-B76A-E0C5E673F3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4" name="PoljeZBesedilom 2">
          <a:extLst>
            <a:ext uri="{FF2B5EF4-FFF2-40B4-BE49-F238E27FC236}">
              <a16:creationId xmlns:a16="http://schemas.microsoft.com/office/drawing/2014/main" id="{0B94AB85-A670-4E2C-8786-155DD18BAE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5" name="PoljeZBesedilom 2">
          <a:extLst>
            <a:ext uri="{FF2B5EF4-FFF2-40B4-BE49-F238E27FC236}">
              <a16:creationId xmlns:a16="http://schemas.microsoft.com/office/drawing/2014/main" id="{BE1591BE-7177-4A8E-B7CF-60DD07BA9F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6" name="PoljeZBesedilom 2">
          <a:extLst>
            <a:ext uri="{FF2B5EF4-FFF2-40B4-BE49-F238E27FC236}">
              <a16:creationId xmlns:a16="http://schemas.microsoft.com/office/drawing/2014/main" id="{84E70276-5C19-476E-81C3-F245A1F70E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7" name="PoljeZBesedilom 2">
          <a:extLst>
            <a:ext uri="{FF2B5EF4-FFF2-40B4-BE49-F238E27FC236}">
              <a16:creationId xmlns:a16="http://schemas.microsoft.com/office/drawing/2014/main" id="{71B9E172-26EC-42EF-80FC-170C59B181A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8" name="PoljeZBesedilom 2">
          <a:extLst>
            <a:ext uri="{FF2B5EF4-FFF2-40B4-BE49-F238E27FC236}">
              <a16:creationId xmlns:a16="http://schemas.microsoft.com/office/drawing/2014/main" id="{8E3C3745-373F-4ED1-9D48-FC19E266FA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79" name="PoljeZBesedilom 2878">
          <a:extLst>
            <a:ext uri="{FF2B5EF4-FFF2-40B4-BE49-F238E27FC236}">
              <a16:creationId xmlns:a16="http://schemas.microsoft.com/office/drawing/2014/main" id="{1706E0EA-7969-462F-80E9-96920C1AAD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80" name="PoljeZBesedilom 2">
          <a:extLst>
            <a:ext uri="{FF2B5EF4-FFF2-40B4-BE49-F238E27FC236}">
              <a16:creationId xmlns:a16="http://schemas.microsoft.com/office/drawing/2014/main" id="{E764788B-F694-4DEF-B1DB-4B82D71898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81" name="PoljeZBesedilom 2">
          <a:extLst>
            <a:ext uri="{FF2B5EF4-FFF2-40B4-BE49-F238E27FC236}">
              <a16:creationId xmlns:a16="http://schemas.microsoft.com/office/drawing/2014/main" id="{59180B39-D72C-439C-A842-DCF0F8E0655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82" name="PoljeZBesedilom 2">
          <a:extLst>
            <a:ext uri="{FF2B5EF4-FFF2-40B4-BE49-F238E27FC236}">
              <a16:creationId xmlns:a16="http://schemas.microsoft.com/office/drawing/2014/main" id="{88F01644-FD27-4B12-ABD8-A677B6C88D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883" name="PoljeZBesedilom 2">
          <a:extLst>
            <a:ext uri="{FF2B5EF4-FFF2-40B4-BE49-F238E27FC236}">
              <a16:creationId xmlns:a16="http://schemas.microsoft.com/office/drawing/2014/main" id="{2DD871EC-F5CD-44E7-8426-E2C2CE13D0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884" name="PoljeZBesedilom 2883">
          <a:extLst>
            <a:ext uri="{FF2B5EF4-FFF2-40B4-BE49-F238E27FC236}">
              <a16:creationId xmlns:a16="http://schemas.microsoft.com/office/drawing/2014/main" id="{A4FEECA9-6FA5-48D1-BE3F-710BC3AB60F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885" name="PoljeZBesedilom 2">
          <a:extLst>
            <a:ext uri="{FF2B5EF4-FFF2-40B4-BE49-F238E27FC236}">
              <a16:creationId xmlns:a16="http://schemas.microsoft.com/office/drawing/2014/main" id="{47802972-9899-4EAF-8BA9-554E5BAA501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886" name="PoljeZBesedilom 2">
          <a:extLst>
            <a:ext uri="{FF2B5EF4-FFF2-40B4-BE49-F238E27FC236}">
              <a16:creationId xmlns:a16="http://schemas.microsoft.com/office/drawing/2014/main" id="{8C47D267-5512-483F-AAFF-944976FC8CF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887" name="PoljeZBesedilom 2">
          <a:extLst>
            <a:ext uri="{FF2B5EF4-FFF2-40B4-BE49-F238E27FC236}">
              <a16:creationId xmlns:a16="http://schemas.microsoft.com/office/drawing/2014/main" id="{09BFA10A-B119-4147-84D7-5FF4DBDA40B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888" name="PoljeZBesedilom 2">
          <a:extLst>
            <a:ext uri="{FF2B5EF4-FFF2-40B4-BE49-F238E27FC236}">
              <a16:creationId xmlns:a16="http://schemas.microsoft.com/office/drawing/2014/main" id="{EEFA7C6E-660E-4FCF-B83B-EC18209C6C7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89" name="PoljeZBesedilom 2">
          <a:extLst>
            <a:ext uri="{FF2B5EF4-FFF2-40B4-BE49-F238E27FC236}">
              <a16:creationId xmlns:a16="http://schemas.microsoft.com/office/drawing/2014/main" id="{BC03803D-A85D-494C-9C92-093EAD03A16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0" name="PoljeZBesedilom 2889">
          <a:extLst>
            <a:ext uri="{FF2B5EF4-FFF2-40B4-BE49-F238E27FC236}">
              <a16:creationId xmlns:a16="http://schemas.microsoft.com/office/drawing/2014/main" id="{C75D0645-7FA0-467A-9F38-46216AFA6D3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1" name="PoljeZBesedilom 2">
          <a:extLst>
            <a:ext uri="{FF2B5EF4-FFF2-40B4-BE49-F238E27FC236}">
              <a16:creationId xmlns:a16="http://schemas.microsoft.com/office/drawing/2014/main" id="{D225FBEB-F22A-421D-90F7-30AD26854C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2" name="PoljeZBesedilom 2">
          <a:extLst>
            <a:ext uri="{FF2B5EF4-FFF2-40B4-BE49-F238E27FC236}">
              <a16:creationId xmlns:a16="http://schemas.microsoft.com/office/drawing/2014/main" id="{90247EB8-1E8C-4DE9-9591-9EF96E00BE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3" name="PoljeZBesedilom 2">
          <a:extLst>
            <a:ext uri="{FF2B5EF4-FFF2-40B4-BE49-F238E27FC236}">
              <a16:creationId xmlns:a16="http://schemas.microsoft.com/office/drawing/2014/main" id="{62FFDC11-F7DB-4C5A-8C83-80CCC2110DC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2894" name="PoljeZBesedilom 2">
          <a:extLst>
            <a:ext uri="{FF2B5EF4-FFF2-40B4-BE49-F238E27FC236}">
              <a16:creationId xmlns:a16="http://schemas.microsoft.com/office/drawing/2014/main" id="{E537B49E-882E-45BC-A3AD-7C318530C7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95" name="PoljeZBesedilom 2">
          <a:extLst>
            <a:ext uri="{FF2B5EF4-FFF2-40B4-BE49-F238E27FC236}">
              <a16:creationId xmlns:a16="http://schemas.microsoft.com/office/drawing/2014/main" id="{34CA3900-730E-4F29-B2B9-DFF7B60C0D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96" name="PoljeZBesedilom 2895">
          <a:extLst>
            <a:ext uri="{FF2B5EF4-FFF2-40B4-BE49-F238E27FC236}">
              <a16:creationId xmlns:a16="http://schemas.microsoft.com/office/drawing/2014/main" id="{537B9533-621E-4E92-974A-7DE7D42005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97" name="PoljeZBesedilom 2">
          <a:extLst>
            <a:ext uri="{FF2B5EF4-FFF2-40B4-BE49-F238E27FC236}">
              <a16:creationId xmlns:a16="http://schemas.microsoft.com/office/drawing/2014/main" id="{D4F3D439-32A2-4AB4-8C2E-776AA3A06A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98" name="PoljeZBesedilom 2">
          <a:extLst>
            <a:ext uri="{FF2B5EF4-FFF2-40B4-BE49-F238E27FC236}">
              <a16:creationId xmlns:a16="http://schemas.microsoft.com/office/drawing/2014/main" id="{091C3F73-6BEB-4824-A333-29AF729E89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899" name="PoljeZBesedilom 2">
          <a:extLst>
            <a:ext uri="{FF2B5EF4-FFF2-40B4-BE49-F238E27FC236}">
              <a16:creationId xmlns:a16="http://schemas.microsoft.com/office/drawing/2014/main" id="{BEFD82E0-7FC8-4BC4-9A7B-1ADF88751B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0" name="PoljeZBesedilom 2">
          <a:extLst>
            <a:ext uri="{FF2B5EF4-FFF2-40B4-BE49-F238E27FC236}">
              <a16:creationId xmlns:a16="http://schemas.microsoft.com/office/drawing/2014/main" id="{E088FFC7-DB64-40EC-8C08-445AF7FCE7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1" name="PoljeZBesedilom 2">
          <a:extLst>
            <a:ext uri="{FF2B5EF4-FFF2-40B4-BE49-F238E27FC236}">
              <a16:creationId xmlns:a16="http://schemas.microsoft.com/office/drawing/2014/main" id="{20B5D38E-1447-485E-B27D-AB485DBE0C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2" name="PoljeZBesedilom 2901">
          <a:extLst>
            <a:ext uri="{FF2B5EF4-FFF2-40B4-BE49-F238E27FC236}">
              <a16:creationId xmlns:a16="http://schemas.microsoft.com/office/drawing/2014/main" id="{E75A291B-B257-460C-A28D-D363984BB8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3" name="PoljeZBesedilom 2">
          <a:extLst>
            <a:ext uri="{FF2B5EF4-FFF2-40B4-BE49-F238E27FC236}">
              <a16:creationId xmlns:a16="http://schemas.microsoft.com/office/drawing/2014/main" id="{54C7EB18-35B5-4610-801B-1D138899B1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4" name="PoljeZBesedilom 2">
          <a:extLst>
            <a:ext uri="{FF2B5EF4-FFF2-40B4-BE49-F238E27FC236}">
              <a16:creationId xmlns:a16="http://schemas.microsoft.com/office/drawing/2014/main" id="{C620F632-9A22-4297-9884-B42386F747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5" name="PoljeZBesedilom 2">
          <a:extLst>
            <a:ext uri="{FF2B5EF4-FFF2-40B4-BE49-F238E27FC236}">
              <a16:creationId xmlns:a16="http://schemas.microsoft.com/office/drawing/2014/main" id="{77578DD2-CD28-4DEE-A337-B4EBA6419C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2906" name="PoljeZBesedilom 2">
          <a:extLst>
            <a:ext uri="{FF2B5EF4-FFF2-40B4-BE49-F238E27FC236}">
              <a16:creationId xmlns:a16="http://schemas.microsoft.com/office/drawing/2014/main" id="{13AA2157-95AF-4517-9DBC-CF55976F12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07" name="PoljeZBesedilom 2">
          <a:extLst>
            <a:ext uri="{FF2B5EF4-FFF2-40B4-BE49-F238E27FC236}">
              <a16:creationId xmlns:a16="http://schemas.microsoft.com/office/drawing/2014/main" id="{D099293C-F6EC-4583-A9A7-8DD16C7CD0F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08" name="PoljeZBesedilom 2907">
          <a:extLst>
            <a:ext uri="{FF2B5EF4-FFF2-40B4-BE49-F238E27FC236}">
              <a16:creationId xmlns:a16="http://schemas.microsoft.com/office/drawing/2014/main" id="{A7C240B0-57DF-44AB-84C4-A000E482DD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09" name="PoljeZBesedilom 2">
          <a:extLst>
            <a:ext uri="{FF2B5EF4-FFF2-40B4-BE49-F238E27FC236}">
              <a16:creationId xmlns:a16="http://schemas.microsoft.com/office/drawing/2014/main" id="{CFFACE51-ACA2-46F4-B239-EE372E1C7D6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0" name="PoljeZBesedilom 2">
          <a:extLst>
            <a:ext uri="{FF2B5EF4-FFF2-40B4-BE49-F238E27FC236}">
              <a16:creationId xmlns:a16="http://schemas.microsoft.com/office/drawing/2014/main" id="{1A64D7E1-E1EC-4E04-B598-CE394468046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1" name="PoljeZBesedilom 2">
          <a:extLst>
            <a:ext uri="{FF2B5EF4-FFF2-40B4-BE49-F238E27FC236}">
              <a16:creationId xmlns:a16="http://schemas.microsoft.com/office/drawing/2014/main" id="{F89CF248-AE8E-4B20-93C5-6E563A3DA2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2" name="PoljeZBesedilom 2">
          <a:extLst>
            <a:ext uri="{FF2B5EF4-FFF2-40B4-BE49-F238E27FC236}">
              <a16:creationId xmlns:a16="http://schemas.microsoft.com/office/drawing/2014/main" id="{EEB43C61-B1B4-4275-96B8-D62DEF37B3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3" name="PoljeZBesedilom 2">
          <a:extLst>
            <a:ext uri="{FF2B5EF4-FFF2-40B4-BE49-F238E27FC236}">
              <a16:creationId xmlns:a16="http://schemas.microsoft.com/office/drawing/2014/main" id="{602DE730-908C-47C6-B41E-DCA8813EEC3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4" name="PoljeZBesedilom 2913">
          <a:extLst>
            <a:ext uri="{FF2B5EF4-FFF2-40B4-BE49-F238E27FC236}">
              <a16:creationId xmlns:a16="http://schemas.microsoft.com/office/drawing/2014/main" id="{153EA166-2A12-4CE8-9C82-5A804F965D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5" name="PoljeZBesedilom 2">
          <a:extLst>
            <a:ext uri="{FF2B5EF4-FFF2-40B4-BE49-F238E27FC236}">
              <a16:creationId xmlns:a16="http://schemas.microsoft.com/office/drawing/2014/main" id="{64DEDB78-01A1-4CA4-94B2-49458D7C88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6" name="PoljeZBesedilom 2">
          <a:extLst>
            <a:ext uri="{FF2B5EF4-FFF2-40B4-BE49-F238E27FC236}">
              <a16:creationId xmlns:a16="http://schemas.microsoft.com/office/drawing/2014/main" id="{A23438B2-7460-4EFA-860C-8DB3543A0A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7" name="PoljeZBesedilom 2">
          <a:extLst>
            <a:ext uri="{FF2B5EF4-FFF2-40B4-BE49-F238E27FC236}">
              <a16:creationId xmlns:a16="http://schemas.microsoft.com/office/drawing/2014/main" id="{2895F4BE-7616-4D86-A5FD-1EF9AE657E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18" name="PoljeZBesedilom 2">
          <a:extLst>
            <a:ext uri="{FF2B5EF4-FFF2-40B4-BE49-F238E27FC236}">
              <a16:creationId xmlns:a16="http://schemas.microsoft.com/office/drawing/2014/main" id="{ACBDD20D-B950-4392-B0FB-49D87454B3C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19" name="PoljeZBesedilom 2918">
          <a:extLst>
            <a:ext uri="{FF2B5EF4-FFF2-40B4-BE49-F238E27FC236}">
              <a16:creationId xmlns:a16="http://schemas.microsoft.com/office/drawing/2014/main" id="{ED54C7FD-86FF-4427-8994-27AF2982B7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20" name="PoljeZBesedilom 2">
          <a:extLst>
            <a:ext uri="{FF2B5EF4-FFF2-40B4-BE49-F238E27FC236}">
              <a16:creationId xmlns:a16="http://schemas.microsoft.com/office/drawing/2014/main" id="{05249B20-D119-457B-B1DE-62AF279856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21" name="PoljeZBesedilom 2">
          <a:extLst>
            <a:ext uri="{FF2B5EF4-FFF2-40B4-BE49-F238E27FC236}">
              <a16:creationId xmlns:a16="http://schemas.microsoft.com/office/drawing/2014/main" id="{B2DD5E6C-D3EA-4069-AF05-AC364A485E4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22" name="PoljeZBesedilom 2">
          <a:extLst>
            <a:ext uri="{FF2B5EF4-FFF2-40B4-BE49-F238E27FC236}">
              <a16:creationId xmlns:a16="http://schemas.microsoft.com/office/drawing/2014/main" id="{8D51051F-BD6F-46F8-8C8B-D7DE074438A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23" name="PoljeZBesedilom 2">
          <a:extLst>
            <a:ext uri="{FF2B5EF4-FFF2-40B4-BE49-F238E27FC236}">
              <a16:creationId xmlns:a16="http://schemas.microsoft.com/office/drawing/2014/main" id="{C6653BE7-9C7F-4F67-A62C-4941EE4472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4" name="PoljeZBesedilom 2">
          <a:extLst>
            <a:ext uri="{FF2B5EF4-FFF2-40B4-BE49-F238E27FC236}">
              <a16:creationId xmlns:a16="http://schemas.microsoft.com/office/drawing/2014/main" id="{5492B708-9444-497E-8DA1-DB4D12CC40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5" name="PoljeZBesedilom 2924">
          <a:extLst>
            <a:ext uri="{FF2B5EF4-FFF2-40B4-BE49-F238E27FC236}">
              <a16:creationId xmlns:a16="http://schemas.microsoft.com/office/drawing/2014/main" id="{62E97853-2217-4CE8-BF7E-EBDBF051CC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6" name="PoljeZBesedilom 2">
          <a:extLst>
            <a:ext uri="{FF2B5EF4-FFF2-40B4-BE49-F238E27FC236}">
              <a16:creationId xmlns:a16="http://schemas.microsoft.com/office/drawing/2014/main" id="{14F1361C-6AFC-4CAD-93B4-81B20071B6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7" name="PoljeZBesedilom 2">
          <a:extLst>
            <a:ext uri="{FF2B5EF4-FFF2-40B4-BE49-F238E27FC236}">
              <a16:creationId xmlns:a16="http://schemas.microsoft.com/office/drawing/2014/main" id="{596FF246-3B35-4336-B510-B176A69FFA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8" name="PoljeZBesedilom 2">
          <a:extLst>
            <a:ext uri="{FF2B5EF4-FFF2-40B4-BE49-F238E27FC236}">
              <a16:creationId xmlns:a16="http://schemas.microsoft.com/office/drawing/2014/main" id="{1D2EB348-A011-42E0-A4B6-A78C355835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29" name="PoljeZBesedilom 2">
          <a:extLst>
            <a:ext uri="{FF2B5EF4-FFF2-40B4-BE49-F238E27FC236}">
              <a16:creationId xmlns:a16="http://schemas.microsoft.com/office/drawing/2014/main" id="{A5EF3D9A-64E5-4728-B866-248B56362A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0" name="PoljeZBesedilom 2">
          <a:extLst>
            <a:ext uri="{FF2B5EF4-FFF2-40B4-BE49-F238E27FC236}">
              <a16:creationId xmlns:a16="http://schemas.microsoft.com/office/drawing/2014/main" id="{CAA93B1D-D74D-4B1C-8F15-351D6F745B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1" name="PoljeZBesedilom 2930">
          <a:extLst>
            <a:ext uri="{FF2B5EF4-FFF2-40B4-BE49-F238E27FC236}">
              <a16:creationId xmlns:a16="http://schemas.microsoft.com/office/drawing/2014/main" id="{64CBF4EE-CE23-48CA-AC18-0AA0D2590B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2" name="PoljeZBesedilom 2">
          <a:extLst>
            <a:ext uri="{FF2B5EF4-FFF2-40B4-BE49-F238E27FC236}">
              <a16:creationId xmlns:a16="http://schemas.microsoft.com/office/drawing/2014/main" id="{4510505F-FC18-418F-9316-28506B1251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3" name="PoljeZBesedilom 2">
          <a:extLst>
            <a:ext uri="{FF2B5EF4-FFF2-40B4-BE49-F238E27FC236}">
              <a16:creationId xmlns:a16="http://schemas.microsoft.com/office/drawing/2014/main" id="{3A329125-54EE-4665-A155-D7933C0DD4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4" name="PoljeZBesedilom 2">
          <a:extLst>
            <a:ext uri="{FF2B5EF4-FFF2-40B4-BE49-F238E27FC236}">
              <a16:creationId xmlns:a16="http://schemas.microsoft.com/office/drawing/2014/main" id="{E0CCDB05-CEA4-4A56-B85E-81FD36A65F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5" name="PoljeZBesedilom 2">
          <a:extLst>
            <a:ext uri="{FF2B5EF4-FFF2-40B4-BE49-F238E27FC236}">
              <a16:creationId xmlns:a16="http://schemas.microsoft.com/office/drawing/2014/main" id="{01115B0B-47E3-410C-827F-3ECFC17DFC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6" name="PoljeZBesedilom 2">
          <a:extLst>
            <a:ext uri="{FF2B5EF4-FFF2-40B4-BE49-F238E27FC236}">
              <a16:creationId xmlns:a16="http://schemas.microsoft.com/office/drawing/2014/main" id="{E1D7A90D-DC78-448C-AC99-4AD4FBA5FA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7" name="PoljeZBesedilom 2936">
          <a:extLst>
            <a:ext uri="{FF2B5EF4-FFF2-40B4-BE49-F238E27FC236}">
              <a16:creationId xmlns:a16="http://schemas.microsoft.com/office/drawing/2014/main" id="{E13E46AF-8FF4-45AD-AC66-05CC93127E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8" name="PoljeZBesedilom 2">
          <a:extLst>
            <a:ext uri="{FF2B5EF4-FFF2-40B4-BE49-F238E27FC236}">
              <a16:creationId xmlns:a16="http://schemas.microsoft.com/office/drawing/2014/main" id="{ABB75D4B-1A55-4ADC-847E-275FBECAC3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39" name="PoljeZBesedilom 2">
          <a:extLst>
            <a:ext uri="{FF2B5EF4-FFF2-40B4-BE49-F238E27FC236}">
              <a16:creationId xmlns:a16="http://schemas.microsoft.com/office/drawing/2014/main" id="{1C28B37D-68B5-49C8-ACDE-A39CEB4EB3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0" name="PoljeZBesedilom 2">
          <a:extLst>
            <a:ext uri="{FF2B5EF4-FFF2-40B4-BE49-F238E27FC236}">
              <a16:creationId xmlns:a16="http://schemas.microsoft.com/office/drawing/2014/main" id="{3ECC047C-A5FA-46A3-8D48-4F8A69F18D6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1" name="PoljeZBesedilom 2">
          <a:extLst>
            <a:ext uri="{FF2B5EF4-FFF2-40B4-BE49-F238E27FC236}">
              <a16:creationId xmlns:a16="http://schemas.microsoft.com/office/drawing/2014/main" id="{B407599B-59FA-49F2-B08D-60B47ED0EA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2" name="PoljeZBesedilom 2">
          <a:extLst>
            <a:ext uri="{FF2B5EF4-FFF2-40B4-BE49-F238E27FC236}">
              <a16:creationId xmlns:a16="http://schemas.microsoft.com/office/drawing/2014/main" id="{CDB56C89-3179-4F54-B3C0-7EF12D22B4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3" name="PoljeZBesedilom 2942">
          <a:extLst>
            <a:ext uri="{FF2B5EF4-FFF2-40B4-BE49-F238E27FC236}">
              <a16:creationId xmlns:a16="http://schemas.microsoft.com/office/drawing/2014/main" id="{E64C61B2-CB80-479D-AEF9-2BD1809A11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4" name="PoljeZBesedilom 2">
          <a:extLst>
            <a:ext uri="{FF2B5EF4-FFF2-40B4-BE49-F238E27FC236}">
              <a16:creationId xmlns:a16="http://schemas.microsoft.com/office/drawing/2014/main" id="{63CBCCBE-CE31-4C9D-BD8C-0889BCC4EA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5" name="PoljeZBesedilom 2">
          <a:extLst>
            <a:ext uri="{FF2B5EF4-FFF2-40B4-BE49-F238E27FC236}">
              <a16:creationId xmlns:a16="http://schemas.microsoft.com/office/drawing/2014/main" id="{CA67B2F6-FF70-4DD4-AEE8-FC39AB56B1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6" name="PoljeZBesedilom 2">
          <a:extLst>
            <a:ext uri="{FF2B5EF4-FFF2-40B4-BE49-F238E27FC236}">
              <a16:creationId xmlns:a16="http://schemas.microsoft.com/office/drawing/2014/main" id="{A8EA6BB3-458B-472E-AEA9-7B32B43C51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7" name="PoljeZBesedilom 2">
          <a:extLst>
            <a:ext uri="{FF2B5EF4-FFF2-40B4-BE49-F238E27FC236}">
              <a16:creationId xmlns:a16="http://schemas.microsoft.com/office/drawing/2014/main" id="{58F23C49-06A6-49D4-A141-6204490EC7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8" name="PoljeZBesedilom 2">
          <a:extLst>
            <a:ext uri="{FF2B5EF4-FFF2-40B4-BE49-F238E27FC236}">
              <a16:creationId xmlns:a16="http://schemas.microsoft.com/office/drawing/2014/main" id="{143AF404-6D64-469F-973A-7428D282D6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49" name="PoljeZBesedilom 2948">
          <a:extLst>
            <a:ext uri="{FF2B5EF4-FFF2-40B4-BE49-F238E27FC236}">
              <a16:creationId xmlns:a16="http://schemas.microsoft.com/office/drawing/2014/main" id="{4FF6066B-50E2-4E8A-97CB-1087F23C47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0" name="PoljeZBesedilom 2">
          <a:extLst>
            <a:ext uri="{FF2B5EF4-FFF2-40B4-BE49-F238E27FC236}">
              <a16:creationId xmlns:a16="http://schemas.microsoft.com/office/drawing/2014/main" id="{70CB16A9-BB1D-4A6C-903F-5C5AA05EA4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1" name="PoljeZBesedilom 2">
          <a:extLst>
            <a:ext uri="{FF2B5EF4-FFF2-40B4-BE49-F238E27FC236}">
              <a16:creationId xmlns:a16="http://schemas.microsoft.com/office/drawing/2014/main" id="{5C8FD179-46EC-4F94-AC71-56DB43C8AB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2" name="PoljeZBesedilom 2">
          <a:extLst>
            <a:ext uri="{FF2B5EF4-FFF2-40B4-BE49-F238E27FC236}">
              <a16:creationId xmlns:a16="http://schemas.microsoft.com/office/drawing/2014/main" id="{AAD372E7-C078-49C8-B5B7-1C322435C6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3" name="PoljeZBesedilom 2">
          <a:extLst>
            <a:ext uri="{FF2B5EF4-FFF2-40B4-BE49-F238E27FC236}">
              <a16:creationId xmlns:a16="http://schemas.microsoft.com/office/drawing/2014/main" id="{B18B5643-4DC9-4A96-90EF-3A19B37117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4" name="PoljeZBesedilom 2">
          <a:extLst>
            <a:ext uri="{FF2B5EF4-FFF2-40B4-BE49-F238E27FC236}">
              <a16:creationId xmlns:a16="http://schemas.microsoft.com/office/drawing/2014/main" id="{515E7985-65DB-4FB1-8FD9-BFB0384824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5" name="PoljeZBesedilom 2954">
          <a:extLst>
            <a:ext uri="{FF2B5EF4-FFF2-40B4-BE49-F238E27FC236}">
              <a16:creationId xmlns:a16="http://schemas.microsoft.com/office/drawing/2014/main" id="{BAFB4BC9-B991-4BE2-A3AD-A0803FB939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6" name="PoljeZBesedilom 2">
          <a:extLst>
            <a:ext uri="{FF2B5EF4-FFF2-40B4-BE49-F238E27FC236}">
              <a16:creationId xmlns:a16="http://schemas.microsoft.com/office/drawing/2014/main" id="{D71932F1-F38F-4640-B286-FA0479FA55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7" name="PoljeZBesedilom 2">
          <a:extLst>
            <a:ext uri="{FF2B5EF4-FFF2-40B4-BE49-F238E27FC236}">
              <a16:creationId xmlns:a16="http://schemas.microsoft.com/office/drawing/2014/main" id="{1A37B7EF-9684-4234-A6FF-58C14D35A0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8" name="PoljeZBesedilom 2">
          <a:extLst>
            <a:ext uri="{FF2B5EF4-FFF2-40B4-BE49-F238E27FC236}">
              <a16:creationId xmlns:a16="http://schemas.microsoft.com/office/drawing/2014/main" id="{1B9CF78C-43CE-47BD-849E-F6D931E0D4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59" name="PoljeZBesedilom 2">
          <a:extLst>
            <a:ext uri="{FF2B5EF4-FFF2-40B4-BE49-F238E27FC236}">
              <a16:creationId xmlns:a16="http://schemas.microsoft.com/office/drawing/2014/main" id="{48C58D60-E927-429D-891C-A0F84E5D2A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0" name="PoljeZBesedilom 2">
          <a:extLst>
            <a:ext uri="{FF2B5EF4-FFF2-40B4-BE49-F238E27FC236}">
              <a16:creationId xmlns:a16="http://schemas.microsoft.com/office/drawing/2014/main" id="{786F44CB-483E-4F9C-AEE3-2C73118B5B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1" name="PoljeZBesedilom 2960">
          <a:extLst>
            <a:ext uri="{FF2B5EF4-FFF2-40B4-BE49-F238E27FC236}">
              <a16:creationId xmlns:a16="http://schemas.microsoft.com/office/drawing/2014/main" id="{52C5B42C-5781-45DA-B032-4E5790D2FE4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2" name="PoljeZBesedilom 2">
          <a:extLst>
            <a:ext uri="{FF2B5EF4-FFF2-40B4-BE49-F238E27FC236}">
              <a16:creationId xmlns:a16="http://schemas.microsoft.com/office/drawing/2014/main" id="{66368914-832C-41AE-9BBE-272B54DBBA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3" name="PoljeZBesedilom 2">
          <a:extLst>
            <a:ext uri="{FF2B5EF4-FFF2-40B4-BE49-F238E27FC236}">
              <a16:creationId xmlns:a16="http://schemas.microsoft.com/office/drawing/2014/main" id="{672C8FBE-0E44-4B20-B0BE-96C991FE4A8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4" name="PoljeZBesedilom 2">
          <a:extLst>
            <a:ext uri="{FF2B5EF4-FFF2-40B4-BE49-F238E27FC236}">
              <a16:creationId xmlns:a16="http://schemas.microsoft.com/office/drawing/2014/main" id="{E9CD3DC8-16AA-4467-9322-17ADA84C5B4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65" name="PoljeZBesedilom 2">
          <a:extLst>
            <a:ext uri="{FF2B5EF4-FFF2-40B4-BE49-F238E27FC236}">
              <a16:creationId xmlns:a16="http://schemas.microsoft.com/office/drawing/2014/main" id="{AC6B5081-0EBF-489C-BEA8-2B83EE508B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66" name="PoljeZBesedilom 2">
          <a:extLst>
            <a:ext uri="{FF2B5EF4-FFF2-40B4-BE49-F238E27FC236}">
              <a16:creationId xmlns:a16="http://schemas.microsoft.com/office/drawing/2014/main" id="{B5E58C2E-B08E-4A30-B86F-444769FD0D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67" name="PoljeZBesedilom 2966">
          <a:extLst>
            <a:ext uri="{FF2B5EF4-FFF2-40B4-BE49-F238E27FC236}">
              <a16:creationId xmlns:a16="http://schemas.microsoft.com/office/drawing/2014/main" id="{61BC8266-3250-4938-B9D2-A427FA3F4D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68" name="PoljeZBesedilom 2">
          <a:extLst>
            <a:ext uri="{FF2B5EF4-FFF2-40B4-BE49-F238E27FC236}">
              <a16:creationId xmlns:a16="http://schemas.microsoft.com/office/drawing/2014/main" id="{51EC2AFD-B382-4AEC-81F6-8368ED3C33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69" name="PoljeZBesedilom 2">
          <a:extLst>
            <a:ext uri="{FF2B5EF4-FFF2-40B4-BE49-F238E27FC236}">
              <a16:creationId xmlns:a16="http://schemas.microsoft.com/office/drawing/2014/main" id="{260A8F80-1EFA-42B7-AA10-F797C96428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0" name="PoljeZBesedilom 2">
          <a:extLst>
            <a:ext uri="{FF2B5EF4-FFF2-40B4-BE49-F238E27FC236}">
              <a16:creationId xmlns:a16="http://schemas.microsoft.com/office/drawing/2014/main" id="{F8C28726-92A9-4E9F-9D4B-C294E8A9C7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1" name="PoljeZBesedilom 2">
          <a:extLst>
            <a:ext uri="{FF2B5EF4-FFF2-40B4-BE49-F238E27FC236}">
              <a16:creationId xmlns:a16="http://schemas.microsoft.com/office/drawing/2014/main" id="{50E98637-5C8B-46B4-8C55-B9D11A0D76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2" name="PoljeZBesedilom 2">
          <a:extLst>
            <a:ext uri="{FF2B5EF4-FFF2-40B4-BE49-F238E27FC236}">
              <a16:creationId xmlns:a16="http://schemas.microsoft.com/office/drawing/2014/main" id="{54375204-D219-42BA-8617-3C63B60E5A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3" name="PoljeZBesedilom 2972">
          <a:extLst>
            <a:ext uri="{FF2B5EF4-FFF2-40B4-BE49-F238E27FC236}">
              <a16:creationId xmlns:a16="http://schemas.microsoft.com/office/drawing/2014/main" id="{5A93A860-C03B-4E3F-9E26-7E3EEC288D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4" name="PoljeZBesedilom 2">
          <a:extLst>
            <a:ext uri="{FF2B5EF4-FFF2-40B4-BE49-F238E27FC236}">
              <a16:creationId xmlns:a16="http://schemas.microsoft.com/office/drawing/2014/main" id="{E9EF2E90-A3BD-4F15-A33F-4B58020833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5" name="PoljeZBesedilom 2">
          <a:extLst>
            <a:ext uri="{FF2B5EF4-FFF2-40B4-BE49-F238E27FC236}">
              <a16:creationId xmlns:a16="http://schemas.microsoft.com/office/drawing/2014/main" id="{62921EF1-CF00-4C91-945E-2319C0FEE2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6" name="PoljeZBesedilom 2">
          <a:extLst>
            <a:ext uri="{FF2B5EF4-FFF2-40B4-BE49-F238E27FC236}">
              <a16:creationId xmlns:a16="http://schemas.microsoft.com/office/drawing/2014/main" id="{F06BACF6-8962-476E-AE3A-4103A0D296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2977" name="PoljeZBesedilom 2">
          <a:extLst>
            <a:ext uri="{FF2B5EF4-FFF2-40B4-BE49-F238E27FC236}">
              <a16:creationId xmlns:a16="http://schemas.microsoft.com/office/drawing/2014/main" id="{F0704397-33B6-4C1A-B05C-D4E5160EAE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78" name="PoljeZBesedilom 2">
          <a:extLst>
            <a:ext uri="{FF2B5EF4-FFF2-40B4-BE49-F238E27FC236}">
              <a16:creationId xmlns:a16="http://schemas.microsoft.com/office/drawing/2014/main" id="{9F1EB511-500D-4DBE-B3F4-B64049AEC8F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79" name="PoljeZBesedilom 2978">
          <a:extLst>
            <a:ext uri="{FF2B5EF4-FFF2-40B4-BE49-F238E27FC236}">
              <a16:creationId xmlns:a16="http://schemas.microsoft.com/office/drawing/2014/main" id="{EE201F4C-DC10-4230-9CEA-8C844D5F12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80" name="PoljeZBesedilom 2">
          <a:extLst>
            <a:ext uri="{FF2B5EF4-FFF2-40B4-BE49-F238E27FC236}">
              <a16:creationId xmlns:a16="http://schemas.microsoft.com/office/drawing/2014/main" id="{0190B943-C29C-4164-A9F6-6D8059BB325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81" name="PoljeZBesedilom 2">
          <a:extLst>
            <a:ext uri="{FF2B5EF4-FFF2-40B4-BE49-F238E27FC236}">
              <a16:creationId xmlns:a16="http://schemas.microsoft.com/office/drawing/2014/main" id="{5A2C334F-4676-434E-844F-9363BF8BA8A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82" name="PoljeZBesedilom 2">
          <a:extLst>
            <a:ext uri="{FF2B5EF4-FFF2-40B4-BE49-F238E27FC236}">
              <a16:creationId xmlns:a16="http://schemas.microsoft.com/office/drawing/2014/main" id="{5E82DE9F-F139-4805-826A-4BD213AB72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2983" name="PoljeZBesedilom 2">
          <a:extLst>
            <a:ext uri="{FF2B5EF4-FFF2-40B4-BE49-F238E27FC236}">
              <a16:creationId xmlns:a16="http://schemas.microsoft.com/office/drawing/2014/main" id="{08A80BA7-EF98-4B7E-80E1-ADDA7E62797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4" name="PoljeZBesedilom 2">
          <a:extLst>
            <a:ext uri="{FF2B5EF4-FFF2-40B4-BE49-F238E27FC236}">
              <a16:creationId xmlns:a16="http://schemas.microsoft.com/office/drawing/2014/main" id="{CCB5143C-8345-441A-92BA-EC39E7750D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5" name="PoljeZBesedilom 2984">
          <a:extLst>
            <a:ext uri="{FF2B5EF4-FFF2-40B4-BE49-F238E27FC236}">
              <a16:creationId xmlns:a16="http://schemas.microsoft.com/office/drawing/2014/main" id="{D3C36107-81F2-44E9-82D8-4245E3BBB9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6" name="PoljeZBesedilom 2">
          <a:extLst>
            <a:ext uri="{FF2B5EF4-FFF2-40B4-BE49-F238E27FC236}">
              <a16:creationId xmlns:a16="http://schemas.microsoft.com/office/drawing/2014/main" id="{02DA4A02-BD50-4192-888D-76ADDBCF8D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7" name="PoljeZBesedilom 2">
          <a:extLst>
            <a:ext uri="{FF2B5EF4-FFF2-40B4-BE49-F238E27FC236}">
              <a16:creationId xmlns:a16="http://schemas.microsoft.com/office/drawing/2014/main" id="{08D2D5FD-62A8-4BF2-84E3-F04E1FE818B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8" name="PoljeZBesedilom 2">
          <a:extLst>
            <a:ext uri="{FF2B5EF4-FFF2-40B4-BE49-F238E27FC236}">
              <a16:creationId xmlns:a16="http://schemas.microsoft.com/office/drawing/2014/main" id="{746666C0-A73C-43E3-A0FA-94B0D4D070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89" name="PoljeZBesedilom 2">
          <a:extLst>
            <a:ext uri="{FF2B5EF4-FFF2-40B4-BE49-F238E27FC236}">
              <a16:creationId xmlns:a16="http://schemas.microsoft.com/office/drawing/2014/main" id="{348DCADD-B2BE-49EE-AB95-95D8D43117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90" name="PoljeZBesedilom 2989">
          <a:extLst>
            <a:ext uri="{FF2B5EF4-FFF2-40B4-BE49-F238E27FC236}">
              <a16:creationId xmlns:a16="http://schemas.microsoft.com/office/drawing/2014/main" id="{B06090F2-3234-4C93-9E96-72C36B61D7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91" name="PoljeZBesedilom 2">
          <a:extLst>
            <a:ext uri="{FF2B5EF4-FFF2-40B4-BE49-F238E27FC236}">
              <a16:creationId xmlns:a16="http://schemas.microsoft.com/office/drawing/2014/main" id="{CE7C2769-46C6-4B5C-8DDA-A098C5F4DEB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92" name="PoljeZBesedilom 2">
          <a:extLst>
            <a:ext uri="{FF2B5EF4-FFF2-40B4-BE49-F238E27FC236}">
              <a16:creationId xmlns:a16="http://schemas.microsoft.com/office/drawing/2014/main" id="{35D2E5EA-B472-4BC0-8874-CEA4F6E7FAB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93" name="PoljeZBesedilom 2">
          <a:extLst>
            <a:ext uri="{FF2B5EF4-FFF2-40B4-BE49-F238E27FC236}">
              <a16:creationId xmlns:a16="http://schemas.microsoft.com/office/drawing/2014/main" id="{2069EE19-C61B-481D-A6B9-FE1D0B81D8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2994" name="PoljeZBesedilom 2">
          <a:extLst>
            <a:ext uri="{FF2B5EF4-FFF2-40B4-BE49-F238E27FC236}">
              <a16:creationId xmlns:a16="http://schemas.microsoft.com/office/drawing/2014/main" id="{CFA47FAF-03CE-4B76-A0FC-2E716398033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95" name="PoljeZBesedilom 2">
          <a:extLst>
            <a:ext uri="{FF2B5EF4-FFF2-40B4-BE49-F238E27FC236}">
              <a16:creationId xmlns:a16="http://schemas.microsoft.com/office/drawing/2014/main" id="{F9C1F710-A709-4AB7-955E-A4748D8714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96" name="PoljeZBesedilom 2995">
          <a:extLst>
            <a:ext uri="{FF2B5EF4-FFF2-40B4-BE49-F238E27FC236}">
              <a16:creationId xmlns:a16="http://schemas.microsoft.com/office/drawing/2014/main" id="{84B20C35-5146-4BA6-91C0-A07C1EDB301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97" name="PoljeZBesedilom 2">
          <a:extLst>
            <a:ext uri="{FF2B5EF4-FFF2-40B4-BE49-F238E27FC236}">
              <a16:creationId xmlns:a16="http://schemas.microsoft.com/office/drawing/2014/main" id="{3BBE90B8-BAC6-41C4-B496-4FABB54E3A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98" name="PoljeZBesedilom 2">
          <a:extLst>
            <a:ext uri="{FF2B5EF4-FFF2-40B4-BE49-F238E27FC236}">
              <a16:creationId xmlns:a16="http://schemas.microsoft.com/office/drawing/2014/main" id="{C73CBA7E-F5FA-469A-98D9-C6D0385524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2999" name="PoljeZBesedilom 2">
          <a:extLst>
            <a:ext uri="{FF2B5EF4-FFF2-40B4-BE49-F238E27FC236}">
              <a16:creationId xmlns:a16="http://schemas.microsoft.com/office/drawing/2014/main" id="{2C42CBA7-0482-4DC8-BE36-CDAA0C0372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000" name="PoljeZBesedilom 2">
          <a:extLst>
            <a:ext uri="{FF2B5EF4-FFF2-40B4-BE49-F238E27FC236}">
              <a16:creationId xmlns:a16="http://schemas.microsoft.com/office/drawing/2014/main" id="{B8AA9040-2994-493D-928D-DF2464F5F9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001" name="PoljeZBesedilom 3000">
          <a:extLst>
            <a:ext uri="{FF2B5EF4-FFF2-40B4-BE49-F238E27FC236}">
              <a16:creationId xmlns:a16="http://schemas.microsoft.com/office/drawing/2014/main" id="{80DF22D6-D985-4719-895B-5D9D014C3A0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002" name="PoljeZBesedilom 2">
          <a:extLst>
            <a:ext uri="{FF2B5EF4-FFF2-40B4-BE49-F238E27FC236}">
              <a16:creationId xmlns:a16="http://schemas.microsoft.com/office/drawing/2014/main" id="{42FA7DBF-432E-424D-B291-4C8A82AA3B4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003" name="PoljeZBesedilom 2">
          <a:extLst>
            <a:ext uri="{FF2B5EF4-FFF2-40B4-BE49-F238E27FC236}">
              <a16:creationId xmlns:a16="http://schemas.microsoft.com/office/drawing/2014/main" id="{AF8237FF-934F-4025-BBD0-91DC17145F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004" name="PoljeZBesedilom 2">
          <a:extLst>
            <a:ext uri="{FF2B5EF4-FFF2-40B4-BE49-F238E27FC236}">
              <a16:creationId xmlns:a16="http://schemas.microsoft.com/office/drawing/2014/main" id="{EC518CD5-F44A-4A0E-8E97-AE0AC4FFD64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005" name="PoljeZBesedilom 2">
          <a:extLst>
            <a:ext uri="{FF2B5EF4-FFF2-40B4-BE49-F238E27FC236}">
              <a16:creationId xmlns:a16="http://schemas.microsoft.com/office/drawing/2014/main" id="{44FBFD15-9A2F-451F-A759-CE9B5011A6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06" name="PoljeZBesedilom 2">
          <a:extLst>
            <a:ext uri="{FF2B5EF4-FFF2-40B4-BE49-F238E27FC236}">
              <a16:creationId xmlns:a16="http://schemas.microsoft.com/office/drawing/2014/main" id="{469F7C38-1772-47D7-A765-1C7D2C6C6B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07" name="PoljeZBesedilom 3006">
          <a:extLst>
            <a:ext uri="{FF2B5EF4-FFF2-40B4-BE49-F238E27FC236}">
              <a16:creationId xmlns:a16="http://schemas.microsoft.com/office/drawing/2014/main" id="{B2D5B9C2-BF06-4671-B3E3-D7A2A02AF7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08" name="PoljeZBesedilom 2">
          <a:extLst>
            <a:ext uri="{FF2B5EF4-FFF2-40B4-BE49-F238E27FC236}">
              <a16:creationId xmlns:a16="http://schemas.microsoft.com/office/drawing/2014/main" id="{0803F231-4057-44F1-8F27-098AC16676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09" name="PoljeZBesedilom 2">
          <a:extLst>
            <a:ext uri="{FF2B5EF4-FFF2-40B4-BE49-F238E27FC236}">
              <a16:creationId xmlns:a16="http://schemas.microsoft.com/office/drawing/2014/main" id="{928FE6BD-DA2A-4900-A70B-004E20C898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0" name="PoljeZBesedilom 2">
          <a:extLst>
            <a:ext uri="{FF2B5EF4-FFF2-40B4-BE49-F238E27FC236}">
              <a16:creationId xmlns:a16="http://schemas.microsoft.com/office/drawing/2014/main" id="{278A62CF-6A87-416F-B9DA-B4847E0A2E9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1" name="PoljeZBesedilom 2">
          <a:extLst>
            <a:ext uri="{FF2B5EF4-FFF2-40B4-BE49-F238E27FC236}">
              <a16:creationId xmlns:a16="http://schemas.microsoft.com/office/drawing/2014/main" id="{87A26A15-674C-4CCA-9310-04F2777BEA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2" name="PoljeZBesedilom 2">
          <a:extLst>
            <a:ext uri="{FF2B5EF4-FFF2-40B4-BE49-F238E27FC236}">
              <a16:creationId xmlns:a16="http://schemas.microsoft.com/office/drawing/2014/main" id="{6D4B275C-657D-4579-A8F9-4B2ED19020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3" name="PoljeZBesedilom 3012">
          <a:extLst>
            <a:ext uri="{FF2B5EF4-FFF2-40B4-BE49-F238E27FC236}">
              <a16:creationId xmlns:a16="http://schemas.microsoft.com/office/drawing/2014/main" id="{E062E742-5442-4957-9CCE-C36BA8B71C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4" name="PoljeZBesedilom 2">
          <a:extLst>
            <a:ext uri="{FF2B5EF4-FFF2-40B4-BE49-F238E27FC236}">
              <a16:creationId xmlns:a16="http://schemas.microsoft.com/office/drawing/2014/main" id="{6AC27D31-946F-4A24-B937-FFDEA36D26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5" name="PoljeZBesedilom 2">
          <a:extLst>
            <a:ext uri="{FF2B5EF4-FFF2-40B4-BE49-F238E27FC236}">
              <a16:creationId xmlns:a16="http://schemas.microsoft.com/office/drawing/2014/main" id="{50929835-26DC-4239-9419-3757A4E642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6" name="PoljeZBesedilom 2">
          <a:extLst>
            <a:ext uri="{FF2B5EF4-FFF2-40B4-BE49-F238E27FC236}">
              <a16:creationId xmlns:a16="http://schemas.microsoft.com/office/drawing/2014/main" id="{07AA02B9-A08B-4193-8D91-BEAECB8F79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7" name="PoljeZBesedilom 2">
          <a:extLst>
            <a:ext uri="{FF2B5EF4-FFF2-40B4-BE49-F238E27FC236}">
              <a16:creationId xmlns:a16="http://schemas.microsoft.com/office/drawing/2014/main" id="{6A127933-D55A-4EC0-A880-A634CE7C55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8" name="PoljeZBesedilom 2">
          <a:extLst>
            <a:ext uri="{FF2B5EF4-FFF2-40B4-BE49-F238E27FC236}">
              <a16:creationId xmlns:a16="http://schemas.microsoft.com/office/drawing/2014/main" id="{C24A0DE3-2A05-40F5-8792-30CA67851D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19" name="PoljeZBesedilom 3018">
          <a:extLst>
            <a:ext uri="{FF2B5EF4-FFF2-40B4-BE49-F238E27FC236}">
              <a16:creationId xmlns:a16="http://schemas.microsoft.com/office/drawing/2014/main" id="{121C2357-03A4-4340-A905-9CCC8AF464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0" name="PoljeZBesedilom 2">
          <a:extLst>
            <a:ext uri="{FF2B5EF4-FFF2-40B4-BE49-F238E27FC236}">
              <a16:creationId xmlns:a16="http://schemas.microsoft.com/office/drawing/2014/main" id="{4851FBDD-629D-4DC2-947A-E2E9BF6C31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1" name="PoljeZBesedilom 2">
          <a:extLst>
            <a:ext uri="{FF2B5EF4-FFF2-40B4-BE49-F238E27FC236}">
              <a16:creationId xmlns:a16="http://schemas.microsoft.com/office/drawing/2014/main" id="{30C6367D-A9FC-4A61-AF6D-42901BD861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2" name="PoljeZBesedilom 2">
          <a:extLst>
            <a:ext uri="{FF2B5EF4-FFF2-40B4-BE49-F238E27FC236}">
              <a16:creationId xmlns:a16="http://schemas.microsoft.com/office/drawing/2014/main" id="{AC611F1A-56C4-4A9E-95A6-188A5009C7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3" name="PoljeZBesedilom 2">
          <a:extLst>
            <a:ext uri="{FF2B5EF4-FFF2-40B4-BE49-F238E27FC236}">
              <a16:creationId xmlns:a16="http://schemas.microsoft.com/office/drawing/2014/main" id="{A806FB0D-6A53-4696-BCB9-ADD2DE0D3A7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4" name="PoljeZBesedilom 2">
          <a:extLst>
            <a:ext uri="{FF2B5EF4-FFF2-40B4-BE49-F238E27FC236}">
              <a16:creationId xmlns:a16="http://schemas.microsoft.com/office/drawing/2014/main" id="{B06D334A-5CB7-425A-86E4-4A8F1DF750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5" name="PoljeZBesedilom 3024">
          <a:extLst>
            <a:ext uri="{FF2B5EF4-FFF2-40B4-BE49-F238E27FC236}">
              <a16:creationId xmlns:a16="http://schemas.microsoft.com/office/drawing/2014/main" id="{5727BE52-2C52-44A9-B472-02C5B56ED4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6" name="PoljeZBesedilom 2">
          <a:extLst>
            <a:ext uri="{FF2B5EF4-FFF2-40B4-BE49-F238E27FC236}">
              <a16:creationId xmlns:a16="http://schemas.microsoft.com/office/drawing/2014/main" id="{F9C31065-5CBA-4CA1-AD91-4749325DAA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7" name="PoljeZBesedilom 2">
          <a:extLst>
            <a:ext uri="{FF2B5EF4-FFF2-40B4-BE49-F238E27FC236}">
              <a16:creationId xmlns:a16="http://schemas.microsoft.com/office/drawing/2014/main" id="{086547B5-D9FA-4423-968E-7A7FFC36BF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8" name="PoljeZBesedilom 2">
          <a:extLst>
            <a:ext uri="{FF2B5EF4-FFF2-40B4-BE49-F238E27FC236}">
              <a16:creationId xmlns:a16="http://schemas.microsoft.com/office/drawing/2014/main" id="{5D1DFCAC-4DDB-4737-89F6-EEA27419F8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29" name="PoljeZBesedilom 2">
          <a:extLst>
            <a:ext uri="{FF2B5EF4-FFF2-40B4-BE49-F238E27FC236}">
              <a16:creationId xmlns:a16="http://schemas.microsoft.com/office/drawing/2014/main" id="{A664BD28-6846-4D2E-AA51-75D9592730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0" name="PoljeZBesedilom 2">
          <a:extLst>
            <a:ext uri="{FF2B5EF4-FFF2-40B4-BE49-F238E27FC236}">
              <a16:creationId xmlns:a16="http://schemas.microsoft.com/office/drawing/2014/main" id="{A695DB9B-2678-4132-BFCD-B7BE994B84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1" name="PoljeZBesedilom 3030">
          <a:extLst>
            <a:ext uri="{FF2B5EF4-FFF2-40B4-BE49-F238E27FC236}">
              <a16:creationId xmlns:a16="http://schemas.microsoft.com/office/drawing/2014/main" id="{3108F1C1-6259-42BD-9822-615AF76F6D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2" name="PoljeZBesedilom 2">
          <a:extLst>
            <a:ext uri="{FF2B5EF4-FFF2-40B4-BE49-F238E27FC236}">
              <a16:creationId xmlns:a16="http://schemas.microsoft.com/office/drawing/2014/main" id="{320228B8-599C-4F76-BF6E-A470861A01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3" name="PoljeZBesedilom 2">
          <a:extLst>
            <a:ext uri="{FF2B5EF4-FFF2-40B4-BE49-F238E27FC236}">
              <a16:creationId xmlns:a16="http://schemas.microsoft.com/office/drawing/2014/main" id="{F2B521DC-87FB-43A8-9B58-A7A741B36F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4" name="PoljeZBesedilom 2">
          <a:extLst>
            <a:ext uri="{FF2B5EF4-FFF2-40B4-BE49-F238E27FC236}">
              <a16:creationId xmlns:a16="http://schemas.microsoft.com/office/drawing/2014/main" id="{37B69B41-612D-4996-BFD6-AC9DB4ED0B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5" name="PoljeZBesedilom 2">
          <a:extLst>
            <a:ext uri="{FF2B5EF4-FFF2-40B4-BE49-F238E27FC236}">
              <a16:creationId xmlns:a16="http://schemas.microsoft.com/office/drawing/2014/main" id="{3E70F602-76EC-4423-91AE-5E7A40EF2D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6" name="PoljeZBesedilom 2">
          <a:extLst>
            <a:ext uri="{FF2B5EF4-FFF2-40B4-BE49-F238E27FC236}">
              <a16:creationId xmlns:a16="http://schemas.microsoft.com/office/drawing/2014/main" id="{12CA3073-611C-4AF3-B93E-83BC68F28A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7" name="PoljeZBesedilom 3036">
          <a:extLst>
            <a:ext uri="{FF2B5EF4-FFF2-40B4-BE49-F238E27FC236}">
              <a16:creationId xmlns:a16="http://schemas.microsoft.com/office/drawing/2014/main" id="{E3964D64-1D73-4D09-AA07-F30C966214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8" name="PoljeZBesedilom 2">
          <a:extLst>
            <a:ext uri="{FF2B5EF4-FFF2-40B4-BE49-F238E27FC236}">
              <a16:creationId xmlns:a16="http://schemas.microsoft.com/office/drawing/2014/main" id="{E86BEE27-7229-486C-A5F7-3A0F72AD7B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39" name="PoljeZBesedilom 2">
          <a:extLst>
            <a:ext uri="{FF2B5EF4-FFF2-40B4-BE49-F238E27FC236}">
              <a16:creationId xmlns:a16="http://schemas.microsoft.com/office/drawing/2014/main" id="{C7887E4B-970D-45D2-B7DA-E57A848EB4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40" name="PoljeZBesedilom 2">
          <a:extLst>
            <a:ext uri="{FF2B5EF4-FFF2-40B4-BE49-F238E27FC236}">
              <a16:creationId xmlns:a16="http://schemas.microsoft.com/office/drawing/2014/main" id="{91FE815D-B8A2-4D5A-B1AE-8B4E5DEBE2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41" name="PoljeZBesedilom 2">
          <a:extLst>
            <a:ext uri="{FF2B5EF4-FFF2-40B4-BE49-F238E27FC236}">
              <a16:creationId xmlns:a16="http://schemas.microsoft.com/office/drawing/2014/main" id="{E3BE9C5F-AE3B-4681-A4C0-4A60D2A648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2" name="PoljeZBesedilom 2">
          <a:extLst>
            <a:ext uri="{FF2B5EF4-FFF2-40B4-BE49-F238E27FC236}">
              <a16:creationId xmlns:a16="http://schemas.microsoft.com/office/drawing/2014/main" id="{3737DAD2-1D16-48C3-BA77-36798575056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3" name="PoljeZBesedilom 3042">
          <a:extLst>
            <a:ext uri="{FF2B5EF4-FFF2-40B4-BE49-F238E27FC236}">
              <a16:creationId xmlns:a16="http://schemas.microsoft.com/office/drawing/2014/main" id="{8AA55472-97C4-4AB1-8718-AE53C1282B9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4" name="PoljeZBesedilom 2">
          <a:extLst>
            <a:ext uri="{FF2B5EF4-FFF2-40B4-BE49-F238E27FC236}">
              <a16:creationId xmlns:a16="http://schemas.microsoft.com/office/drawing/2014/main" id="{E7818755-B892-4696-ADC6-E8AA361F5D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5" name="PoljeZBesedilom 2">
          <a:extLst>
            <a:ext uri="{FF2B5EF4-FFF2-40B4-BE49-F238E27FC236}">
              <a16:creationId xmlns:a16="http://schemas.microsoft.com/office/drawing/2014/main" id="{4D0BA357-41F2-453E-84D8-77CBA2746E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6" name="PoljeZBesedilom 2">
          <a:extLst>
            <a:ext uri="{FF2B5EF4-FFF2-40B4-BE49-F238E27FC236}">
              <a16:creationId xmlns:a16="http://schemas.microsoft.com/office/drawing/2014/main" id="{37201CD4-51FC-449C-ADC9-77D8BDCF2BB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47" name="PoljeZBesedilom 2">
          <a:extLst>
            <a:ext uri="{FF2B5EF4-FFF2-40B4-BE49-F238E27FC236}">
              <a16:creationId xmlns:a16="http://schemas.microsoft.com/office/drawing/2014/main" id="{5E4BCD67-8047-431E-9C26-A460D425819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48" name="PoljeZBesedilom 2">
          <a:extLst>
            <a:ext uri="{FF2B5EF4-FFF2-40B4-BE49-F238E27FC236}">
              <a16:creationId xmlns:a16="http://schemas.microsoft.com/office/drawing/2014/main" id="{F519176D-ED00-4B79-9205-3B11F205A679}"/>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49" name="PoljeZBesedilom 3048">
          <a:extLst>
            <a:ext uri="{FF2B5EF4-FFF2-40B4-BE49-F238E27FC236}">
              <a16:creationId xmlns:a16="http://schemas.microsoft.com/office/drawing/2014/main" id="{407A0A80-E3A5-4746-A7C2-6C12D0D489DA}"/>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50" name="PoljeZBesedilom 2">
          <a:extLst>
            <a:ext uri="{FF2B5EF4-FFF2-40B4-BE49-F238E27FC236}">
              <a16:creationId xmlns:a16="http://schemas.microsoft.com/office/drawing/2014/main" id="{EA02D0E0-67CF-4048-94FD-F030439EDDD2}"/>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51" name="PoljeZBesedilom 2">
          <a:extLst>
            <a:ext uri="{FF2B5EF4-FFF2-40B4-BE49-F238E27FC236}">
              <a16:creationId xmlns:a16="http://schemas.microsoft.com/office/drawing/2014/main" id="{27A6213F-115A-431A-A15C-7F3B097FAAA1}"/>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52" name="PoljeZBesedilom 2">
          <a:extLst>
            <a:ext uri="{FF2B5EF4-FFF2-40B4-BE49-F238E27FC236}">
              <a16:creationId xmlns:a16="http://schemas.microsoft.com/office/drawing/2014/main" id="{A59FBC04-3EC7-4495-B7FF-84AE03F88701}"/>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053" name="PoljeZBesedilom 2">
          <a:extLst>
            <a:ext uri="{FF2B5EF4-FFF2-40B4-BE49-F238E27FC236}">
              <a16:creationId xmlns:a16="http://schemas.microsoft.com/office/drawing/2014/main" id="{66FFA3F2-6533-48BC-93E4-912B2122C03E}"/>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054" name="PoljeZBesedilom 3053">
          <a:extLst>
            <a:ext uri="{FF2B5EF4-FFF2-40B4-BE49-F238E27FC236}">
              <a16:creationId xmlns:a16="http://schemas.microsoft.com/office/drawing/2014/main" id="{1F0625AC-42CC-4801-904F-62B435F6A5E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055" name="PoljeZBesedilom 2">
          <a:extLst>
            <a:ext uri="{FF2B5EF4-FFF2-40B4-BE49-F238E27FC236}">
              <a16:creationId xmlns:a16="http://schemas.microsoft.com/office/drawing/2014/main" id="{73F40B3B-7748-4904-B6A5-BB1AE16AE58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056" name="PoljeZBesedilom 2">
          <a:extLst>
            <a:ext uri="{FF2B5EF4-FFF2-40B4-BE49-F238E27FC236}">
              <a16:creationId xmlns:a16="http://schemas.microsoft.com/office/drawing/2014/main" id="{BCCC4F7E-B2F6-4ABD-84A3-7466BB8A995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057" name="PoljeZBesedilom 2">
          <a:extLst>
            <a:ext uri="{FF2B5EF4-FFF2-40B4-BE49-F238E27FC236}">
              <a16:creationId xmlns:a16="http://schemas.microsoft.com/office/drawing/2014/main" id="{F95B7D05-2605-4B60-82FD-E989B16908E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058" name="PoljeZBesedilom 2">
          <a:extLst>
            <a:ext uri="{FF2B5EF4-FFF2-40B4-BE49-F238E27FC236}">
              <a16:creationId xmlns:a16="http://schemas.microsoft.com/office/drawing/2014/main" id="{8028BB90-7892-460D-93D0-FBE488780A7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59" name="PoljeZBesedilom 2">
          <a:extLst>
            <a:ext uri="{FF2B5EF4-FFF2-40B4-BE49-F238E27FC236}">
              <a16:creationId xmlns:a16="http://schemas.microsoft.com/office/drawing/2014/main" id="{36814AD1-49BE-4035-B5C6-8AA691D5C1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0" name="PoljeZBesedilom 3059">
          <a:extLst>
            <a:ext uri="{FF2B5EF4-FFF2-40B4-BE49-F238E27FC236}">
              <a16:creationId xmlns:a16="http://schemas.microsoft.com/office/drawing/2014/main" id="{5D54BA59-3A46-48C7-BC61-0607D05AD0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1" name="PoljeZBesedilom 2">
          <a:extLst>
            <a:ext uri="{FF2B5EF4-FFF2-40B4-BE49-F238E27FC236}">
              <a16:creationId xmlns:a16="http://schemas.microsoft.com/office/drawing/2014/main" id="{15363D39-416C-4E00-BC8F-33481BFD66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2" name="PoljeZBesedilom 2">
          <a:extLst>
            <a:ext uri="{FF2B5EF4-FFF2-40B4-BE49-F238E27FC236}">
              <a16:creationId xmlns:a16="http://schemas.microsoft.com/office/drawing/2014/main" id="{F4C5F139-06BC-4B99-AFE2-BAE790D6C5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3" name="PoljeZBesedilom 2">
          <a:extLst>
            <a:ext uri="{FF2B5EF4-FFF2-40B4-BE49-F238E27FC236}">
              <a16:creationId xmlns:a16="http://schemas.microsoft.com/office/drawing/2014/main" id="{0EC6D6F4-FE51-4203-B599-F61B1C6C8D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4" name="PoljeZBesedilom 2">
          <a:extLst>
            <a:ext uri="{FF2B5EF4-FFF2-40B4-BE49-F238E27FC236}">
              <a16:creationId xmlns:a16="http://schemas.microsoft.com/office/drawing/2014/main" id="{B9CE976D-3457-4AD2-B337-A42D1BF1A3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5" name="PoljeZBesedilom 2">
          <a:extLst>
            <a:ext uri="{FF2B5EF4-FFF2-40B4-BE49-F238E27FC236}">
              <a16:creationId xmlns:a16="http://schemas.microsoft.com/office/drawing/2014/main" id="{D924ACA7-6E36-41E9-BF95-6032F9FEDE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6" name="PoljeZBesedilom 3065">
          <a:extLst>
            <a:ext uri="{FF2B5EF4-FFF2-40B4-BE49-F238E27FC236}">
              <a16:creationId xmlns:a16="http://schemas.microsoft.com/office/drawing/2014/main" id="{62ADAFE0-53E8-4363-8904-93B0ADA6E3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7" name="PoljeZBesedilom 2">
          <a:extLst>
            <a:ext uri="{FF2B5EF4-FFF2-40B4-BE49-F238E27FC236}">
              <a16:creationId xmlns:a16="http://schemas.microsoft.com/office/drawing/2014/main" id="{DE266D39-73F7-48FB-85D5-3BA71861D1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8" name="PoljeZBesedilom 2">
          <a:extLst>
            <a:ext uri="{FF2B5EF4-FFF2-40B4-BE49-F238E27FC236}">
              <a16:creationId xmlns:a16="http://schemas.microsoft.com/office/drawing/2014/main" id="{635E4E3F-4EFE-42B3-924B-9E6710107B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69" name="PoljeZBesedilom 2">
          <a:extLst>
            <a:ext uri="{FF2B5EF4-FFF2-40B4-BE49-F238E27FC236}">
              <a16:creationId xmlns:a16="http://schemas.microsoft.com/office/drawing/2014/main" id="{23C83AA7-086D-4AF1-926E-D68664B6E1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0" name="PoljeZBesedilom 2">
          <a:extLst>
            <a:ext uri="{FF2B5EF4-FFF2-40B4-BE49-F238E27FC236}">
              <a16:creationId xmlns:a16="http://schemas.microsoft.com/office/drawing/2014/main" id="{FC40C3B7-E960-4AC3-80CE-0D7F9C46216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1" name="PoljeZBesedilom 2">
          <a:extLst>
            <a:ext uri="{FF2B5EF4-FFF2-40B4-BE49-F238E27FC236}">
              <a16:creationId xmlns:a16="http://schemas.microsoft.com/office/drawing/2014/main" id="{B3B550A3-6491-40EE-9172-3CFC50D393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2" name="PoljeZBesedilom 3071">
          <a:extLst>
            <a:ext uri="{FF2B5EF4-FFF2-40B4-BE49-F238E27FC236}">
              <a16:creationId xmlns:a16="http://schemas.microsoft.com/office/drawing/2014/main" id="{7857A209-E1A7-4D7E-A618-9BF4128513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3" name="PoljeZBesedilom 2">
          <a:extLst>
            <a:ext uri="{FF2B5EF4-FFF2-40B4-BE49-F238E27FC236}">
              <a16:creationId xmlns:a16="http://schemas.microsoft.com/office/drawing/2014/main" id="{B6A5C399-7E77-4F39-BCAF-A827546C2B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4" name="PoljeZBesedilom 2">
          <a:extLst>
            <a:ext uri="{FF2B5EF4-FFF2-40B4-BE49-F238E27FC236}">
              <a16:creationId xmlns:a16="http://schemas.microsoft.com/office/drawing/2014/main" id="{DDF4B096-FEAD-4742-BDDD-3380E82005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5" name="PoljeZBesedilom 2">
          <a:extLst>
            <a:ext uri="{FF2B5EF4-FFF2-40B4-BE49-F238E27FC236}">
              <a16:creationId xmlns:a16="http://schemas.microsoft.com/office/drawing/2014/main" id="{1E40A8F5-A905-4A25-A0F4-7326C0CDEE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6" name="PoljeZBesedilom 2">
          <a:extLst>
            <a:ext uri="{FF2B5EF4-FFF2-40B4-BE49-F238E27FC236}">
              <a16:creationId xmlns:a16="http://schemas.microsoft.com/office/drawing/2014/main" id="{2D9CFDC8-F650-44A6-803A-E14822C4AB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7" name="PoljeZBesedilom 2">
          <a:extLst>
            <a:ext uri="{FF2B5EF4-FFF2-40B4-BE49-F238E27FC236}">
              <a16:creationId xmlns:a16="http://schemas.microsoft.com/office/drawing/2014/main" id="{8E007AED-2BE7-4A89-977F-05D47510D7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8" name="PoljeZBesedilom 3077">
          <a:extLst>
            <a:ext uri="{FF2B5EF4-FFF2-40B4-BE49-F238E27FC236}">
              <a16:creationId xmlns:a16="http://schemas.microsoft.com/office/drawing/2014/main" id="{C92B1A03-5C91-45E3-A8F8-1518A2C81E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79" name="PoljeZBesedilom 2">
          <a:extLst>
            <a:ext uri="{FF2B5EF4-FFF2-40B4-BE49-F238E27FC236}">
              <a16:creationId xmlns:a16="http://schemas.microsoft.com/office/drawing/2014/main" id="{6991936A-673D-4AE1-90C0-16A81AD311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80" name="PoljeZBesedilom 2">
          <a:extLst>
            <a:ext uri="{FF2B5EF4-FFF2-40B4-BE49-F238E27FC236}">
              <a16:creationId xmlns:a16="http://schemas.microsoft.com/office/drawing/2014/main" id="{157DAF3B-2F3C-46DD-B113-E07B100EE7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81" name="PoljeZBesedilom 2">
          <a:extLst>
            <a:ext uri="{FF2B5EF4-FFF2-40B4-BE49-F238E27FC236}">
              <a16:creationId xmlns:a16="http://schemas.microsoft.com/office/drawing/2014/main" id="{83A5D874-763A-4120-81FE-1B848D4237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082" name="PoljeZBesedilom 2">
          <a:extLst>
            <a:ext uri="{FF2B5EF4-FFF2-40B4-BE49-F238E27FC236}">
              <a16:creationId xmlns:a16="http://schemas.microsoft.com/office/drawing/2014/main" id="{A515EF1F-EBE5-407E-AA94-EB22D684E7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3" name="PoljeZBesedilom 2">
          <a:extLst>
            <a:ext uri="{FF2B5EF4-FFF2-40B4-BE49-F238E27FC236}">
              <a16:creationId xmlns:a16="http://schemas.microsoft.com/office/drawing/2014/main" id="{E4E95D37-8844-4584-9FC9-72D55A8A82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4" name="PoljeZBesedilom 3083">
          <a:extLst>
            <a:ext uri="{FF2B5EF4-FFF2-40B4-BE49-F238E27FC236}">
              <a16:creationId xmlns:a16="http://schemas.microsoft.com/office/drawing/2014/main" id="{4C8780A4-7775-4EA2-AFD2-7DC455B4BC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5" name="PoljeZBesedilom 2">
          <a:extLst>
            <a:ext uri="{FF2B5EF4-FFF2-40B4-BE49-F238E27FC236}">
              <a16:creationId xmlns:a16="http://schemas.microsoft.com/office/drawing/2014/main" id="{C9DB9FFB-E604-4984-8128-B89F81AC66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6" name="PoljeZBesedilom 2">
          <a:extLst>
            <a:ext uri="{FF2B5EF4-FFF2-40B4-BE49-F238E27FC236}">
              <a16:creationId xmlns:a16="http://schemas.microsoft.com/office/drawing/2014/main" id="{5A712758-1310-48AE-B41F-98B9CFF56C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7" name="PoljeZBesedilom 2">
          <a:extLst>
            <a:ext uri="{FF2B5EF4-FFF2-40B4-BE49-F238E27FC236}">
              <a16:creationId xmlns:a16="http://schemas.microsoft.com/office/drawing/2014/main" id="{D0DE53D6-5B71-4133-B0AA-7CE150F28E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8" name="PoljeZBesedilom 2">
          <a:extLst>
            <a:ext uri="{FF2B5EF4-FFF2-40B4-BE49-F238E27FC236}">
              <a16:creationId xmlns:a16="http://schemas.microsoft.com/office/drawing/2014/main" id="{B33F1492-9E70-487B-BD16-13615AB30C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89" name="PoljeZBesedilom 2">
          <a:extLst>
            <a:ext uri="{FF2B5EF4-FFF2-40B4-BE49-F238E27FC236}">
              <a16:creationId xmlns:a16="http://schemas.microsoft.com/office/drawing/2014/main" id="{852D7E0E-DB0E-4173-9573-1507A46855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90" name="PoljeZBesedilom 3089">
          <a:extLst>
            <a:ext uri="{FF2B5EF4-FFF2-40B4-BE49-F238E27FC236}">
              <a16:creationId xmlns:a16="http://schemas.microsoft.com/office/drawing/2014/main" id="{BC3FC77B-552D-4F6B-A89F-55B0AFEE81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91" name="PoljeZBesedilom 2">
          <a:extLst>
            <a:ext uri="{FF2B5EF4-FFF2-40B4-BE49-F238E27FC236}">
              <a16:creationId xmlns:a16="http://schemas.microsoft.com/office/drawing/2014/main" id="{70782881-26CE-4166-BB51-2A04425E28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92" name="PoljeZBesedilom 2">
          <a:extLst>
            <a:ext uri="{FF2B5EF4-FFF2-40B4-BE49-F238E27FC236}">
              <a16:creationId xmlns:a16="http://schemas.microsoft.com/office/drawing/2014/main" id="{34EBB040-570A-4A69-8893-32004B958E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93" name="PoljeZBesedilom 2">
          <a:extLst>
            <a:ext uri="{FF2B5EF4-FFF2-40B4-BE49-F238E27FC236}">
              <a16:creationId xmlns:a16="http://schemas.microsoft.com/office/drawing/2014/main" id="{2D1EFCD8-A01C-41D0-A0C3-FE77B3A757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094" name="PoljeZBesedilom 2">
          <a:extLst>
            <a:ext uri="{FF2B5EF4-FFF2-40B4-BE49-F238E27FC236}">
              <a16:creationId xmlns:a16="http://schemas.microsoft.com/office/drawing/2014/main" id="{14B6B83B-048B-4842-9246-476D0E176E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95" name="PoljeZBesedilom 2">
          <a:extLst>
            <a:ext uri="{FF2B5EF4-FFF2-40B4-BE49-F238E27FC236}">
              <a16:creationId xmlns:a16="http://schemas.microsoft.com/office/drawing/2014/main" id="{90C60210-5AE4-4106-86AF-F2D0756072B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96" name="PoljeZBesedilom 3095">
          <a:extLst>
            <a:ext uri="{FF2B5EF4-FFF2-40B4-BE49-F238E27FC236}">
              <a16:creationId xmlns:a16="http://schemas.microsoft.com/office/drawing/2014/main" id="{B2E7CF8F-A66D-4F41-8603-01AFBE71014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97" name="PoljeZBesedilom 2">
          <a:extLst>
            <a:ext uri="{FF2B5EF4-FFF2-40B4-BE49-F238E27FC236}">
              <a16:creationId xmlns:a16="http://schemas.microsoft.com/office/drawing/2014/main" id="{2FC606EE-4D07-4FE8-B23E-CE84A604964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98" name="PoljeZBesedilom 2">
          <a:extLst>
            <a:ext uri="{FF2B5EF4-FFF2-40B4-BE49-F238E27FC236}">
              <a16:creationId xmlns:a16="http://schemas.microsoft.com/office/drawing/2014/main" id="{E94773A3-168B-48AA-9BD0-29BFC95D1D0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099" name="PoljeZBesedilom 2">
          <a:extLst>
            <a:ext uri="{FF2B5EF4-FFF2-40B4-BE49-F238E27FC236}">
              <a16:creationId xmlns:a16="http://schemas.microsoft.com/office/drawing/2014/main" id="{56DD216D-D019-49BE-8DB3-4F6B8C2C984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100" name="PoljeZBesedilom 2">
          <a:extLst>
            <a:ext uri="{FF2B5EF4-FFF2-40B4-BE49-F238E27FC236}">
              <a16:creationId xmlns:a16="http://schemas.microsoft.com/office/drawing/2014/main" id="{74039B77-98DF-417F-953B-4F6D16F42B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1" name="PoljeZBesedilom 2">
          <a:extLst>
            <a:ext uri="{FF2B5EF4-FFF2-40B4-BE49-F238E27FC236}">
              <a16:creationId xmlns:a16="http://schemas.microsoft.com/office/drawing/2014/main" id="{1A9F9884-B699-4EA4-9B38-AAB320AF4017}"/>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2" name="PoljeZBesedilom 3101">
          <a:extLst>
            <a:ext uri="{FF2B5EF4-FFF2-40B4-BE49-F238E27FC236}">
              <a16:creationId xmlns:a16="http://schemas.microsoft.com/office/drawing/2014/main" id="{96D16753-C98D-4093-A1D7-695CFD7203C7}"/>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3" name="PoljeZBesedilom 2">
          <a:extLst>
            <a:ext uri="{FF2B5EF4-FFF2-40B4-BE49-F238E27FC236}">
              <a16:creationId xmlns:a16="http://schemas.microsoft.com/office/drawing/2014/main" id="{A7DCC2C9-4F8F-45B6-BDC3-5F2D1E5B77D1}"/>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4" name="PoljeZBesedilom 2">
          <a:extLst>
            <a:ext uri="{FF2B5EF4-FFF2-40B4-BE49-F238E27FC236}">
              <a16:creationId xmlns:a16="http://schemas.microsoft.com/office/drawing/2014/main" id="{8DBC394A-6C7A-436E-BF8D-03853F5CB320}"/>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5" name="PoljeZBesedilom 2">
          <a:extLst>
            <a:ext uri="{FF2B5EF4-FFF2-40B4-BE49-F238E27FC236}">
              <a16:creationId xmlns:a16="http://schemas.microsoft.com/office/drawing/2014/main" id="{28E9F1F0-D347-4FB9-AE68-0B0E6A33360A}"/>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8428"/>
    <xdr:sp macro="" textlink="">
      <xdr:nvSpPr>
        <xdr:cNvPr id="3106" name="PoljeZBesedilom 2">
          <a:extLst>
            <a:ext uri="{FF2B5EF4-FFF2-40B4-BE49-F238E27FC236}">
              <a16:creationId xmlns:a16="http://schemas.microsoft.com/office/drawing/2014/main" id="{AD6BD9EA-FBFF-444D-85AB-849818563327}"/>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107" name="PoljeZBesedilom 3106">
          <a:extLst>
            <a:ext uri="{FF2B5EF4-FFF2-40B4-BE49-F238E27FC236}">
              <a16:creationId xmlns:a16="http://schemas.microsoft.com/office/drawing/2014/main" id="{AC5FF720-1B4C-442D-B9CF-AECAC3495E4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108" name="PoljeZBesedilom 2">
          <a:extLst>
            <a:ext uri="{FF2B5EF4-FFF2-40B4-BE49-F238E27FC236}">
              <a16:creationId xmlns:a16="http://schemas.microsoft.com/office/drawing/2014/main" id="{3E57BDFC-4312-45A0-954A-3AAA160BB4C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109" name="PoljeZBesedilom 2">
          <a:extLst>
            <a:ext uri="{FF2B5EF4-FFF2-40B4-BE49-F238E27FC236}">
              <a16:creationId xmlns:a16="http://schemas.microsoft.com/office/drawing/2014/main" id="{EDA4CD2A-7558-49C6-A8F6-1C10DDD92BA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110" name="PoljeZBesedilom 2">
          <a:extLst>
            <a:ext uri="{FF2B5EF4-FFF2-40B4-BE49-F238E27FC236}">
              <a16:creationId xmlns:a16="http://schemas.microsoft.com/office/drawing/2014/main" id="{AEFC3330-3944-4185-9B04-11AC939B823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111" name="PoljeZBesedilom 2">
          <a:extLst>
            <a:ext uri="{FF2B5EF4-FFF2-40B4-BE49-F238E27FC236}">
              <a16:creationId xmlns:a16="http://schemas.microsoft.com/office/drawing/2014/main" id="{2A27060E-1916-4DEE-90A5-F3CABAACB49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2" name="PoljeZBesedilom 2">
          <a:extLst>
            <a:ext uri="{FF2B5EF4-FFF2-40B4-BE49-F238E27FC236}">
              <a16:creationId xmlns:a16="http://schemas.microsoft.com/office/drawing/2014/main" id="{EC86546E-223C-4874-929F-800ABB2F8A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3" name="PoljeZBesedilom 3112">
          <a:extLst>
            <a:ext uri="{FF2B5EF4-FFF2-40B4-BE49-F238E27FC236}">
              <a16:creationId xmlns:a16="http://schemas.microsoft.com/office/drawing/2014/main" id="{03A51823-CDAF-455E-AAA1-C6DA881774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4" name="PoljeZBesedilom 2">
          <a:extLst>
            <a:ext uri="{FF2B5EF4-FFF2-40B4-BE49-F238E27FC236}">
              <a16:creationId xmlns:a16="http://schemas.microsoft.com/office/drawing/2014/main" id="{E0814D92-4F20-47DA-8812-A3D9E0B47F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5" name="PoljeZBesedilom 2">
          <a:extLst>
            <a:ext uri="{FF2B5EF4-FFF2-40B4-BE49-F238E27FC236}">
              <a16:creationId xmlns:a16="http://schemas.microsoft.com/office/drawing/2014/main" id="{41DE0AED-1DA8-43B8-B9C9-8C1BE8D2B79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6" name="PoljeZBesedilom 2">
          <a:extLst>
            <a:ext uri="{FF2B5EF4-FFF2-40B4-BE49-F238E27FC236}">
              <a16:creationId xmlns:a16="http://schemas.microsoft.com/office/drawing/2014/main" id="{0856BDBA-ED15-4B7F-9DE4-E44E425BC6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7" name="PoljeZBesedilom 2">
          <a:extLst>
            <a:ext uri="{FF2B5EF4-FFF2-40B4-BE49-F238E27FC236}">
              <a16:creationId xmlns:a16="http://schemas.microsoft.com/office/drawing/2014/main" id="{7575B4BF-1791-48FC-99F8-C514E546D7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8" name="PoljeZBesedilom 2">
          <a:extLst>
            <a:ext uri="{FF2B5EF4-FFF2-40B4-BE49-F238E27FC236}">
              <a16:creationId xmlns:a16="http://schemas.microsoft.com/office/drawing/2014/main" id="{0113E27C-CCD8-4B16-B8ED-6B6255C9678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19" name="PoljeZBesedilom 3118">
          <a:extLst>
            <a:ext uri="{FF2B5EF4-FFF2-40B4-BE49-F238E27FC236}">
              <a16:creationId xmlns:a16="http://schemas.microsoft.com/office/drawing/2014/main" id="{D3281E2D-CBEA-4010-AD61-620E814B3C0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0" name="PoljeZBesedilom 2">
          <a:extLst>
            <a:ext uri="{FF2B5EF4-FFF2-40B4-BE49-F238E27FC236}">
              <a16:creationId xmlns:a16="http://schemas.microsoft.com/office/drawing/2014/main" id="{EEC684CE-E798-4164-B500-E0F204C6C9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1" name="PoljeZBesedilom 2">
          <a:extLst>
            <a:ext uri="{FF2B5EF4-FFF2-40B4-BE49-F238E27FC236}">
              <a16:creationId xmlns:a16="http://schemas.microsoft.com/office/drawing/2014/main" id="{0174628B-0469-4BEA-8136-3CF036CE1D3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2" name="PoljeZBesedilom 2">
          <a:extLst>
            <a:ext uri="{FF2B5EF4-FFF2-40B4-BE49-F238E27FC236}">
              <a16:creationId xmlns:a16="http://schemas.microsoft.com/office/drawing/2014/main" id="{051A12CC-4185-4C97-ABD0-9275833BD9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3" name="PoljeZBesedilom 2">
          <a:extLst>
            <a:ext uri="{FF2B5EF4-FFF2-40B4-BE49-F238E27FC236}">
              <a16:creationId xmlns:a16="http://schemas.microsoft.com/office/drawing/2014/main" id="{3E15303D-60D2-499F-AC2B-AD29779B6D8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4" name="PoljeZBesedilom 2">
          <a:extLst>
            <a:ext uri="{FF2B5EF4-FFF2-40B4-BE49-F238E27FC236}">
              <a16:creationId xmlns:a16="http://schemas.microsoft.com/office/drawing/2014/main" id="{FF61E81E-A051-41EE-A448-DAFE9CB7C0A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5" name="PoljeZBesedilom 3124">
          <a:extLst>
            <a:ext uri="{FF2B5EF4-FFF2-40B4-BE49-F238E27FC236}">
              <a16:creationId xmlns:a16="http://schemas.microsoft.com/office/drawing/2014/main" id="{002B76D2-8875-444E-A6C7-C663D45926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6" name="PoljeZBesedilom 2">
          <a:extLst>
            <a:ext uri="{FF2B5EF4-FFF2-40B4-BE49-F238E27FC236}">
              <a16:creationId xmlns:a16="http://schemas.microsoft.com/office/drawing/2014/main" id="{F0F3B2CD-A3EA-4D4C-9D08-79BF315C4E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7" name="PoljeZBesedilom 2">
          <a:extLst>
            <a:ext uri="{FF2B5EF4-FFF2-40B4-BE49-F238E27FC236}">
              <a16:creationId xmlns:a16="http://schemas.microsoft.com/office/drawing/2014/main" id="{4655F570-DC55-4737-B3F6-E4E4A310D2C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8" name="PoljeZBesedilom 2">
          <a:extLst>
            <a:ext uri="{FF2B5EF4-FFF2-40B4-BE49-F238E27FC236}">
              <a16:creationId xmlns:a16="http://schemas.microsoft.com/office/drawing/2014/main" id="{E5E3A48A-3543-4F69-B2AA-C6D0C2031D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29" name="PoljeZBesedilom 2">
          <a:extLst>
            <a:ext uri="{FF2B5EF4-FFF2-40B4-BE49-F238E27FC236}">
              <a16:creationId xmlns:a16="http://schemas.microsoft.com/office/drawing/2014/main" id="{52E35BBD-635D-4120-90E9-40814FFC79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0" name="PoljeZBesedilom 2">
          <a:extLst>
            <a:ext uri="{FF2B5EF4-FFF2-40B4-BE49-F238E27FC236}">
              <a16:creationId xmlns:a16="http://schemas.microsoft.com/office/drawing/2014/main" id="{D56863A6-1E4C-4272-9405-241B269588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1" name="PoljeZBesedilom 3130">
          <a:extLst>
            <a:ext uri="{FF2B5EF4-FFF2-40B4-BE49-F238E27FC236}">
              <a16:creationId xmlns:a16="http://schemas.microsoft.com/office/drawing/2014/main" id="{AC20110E-F673-4898-B94E-2F304001F8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2" name="PoljeZBesedilom 2">
          <a:extLst>
            <a:ext uri="{FF2B5EF4-FFF2-40B4-BE49-F238E27FC236}">
              <a16:creationId xmlns:a16="http://schemas.microsoft.com/office/drawing/2014/main" id="{C3620D4C-9DA3-41FB-9D38-8F86AE82C6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3" name="PoljeZBesedilom 2">
          <a:extLst>
            <a:ext uri="{FF2B5EF4-FFF2-40B4-BE49-F238E27FC236}">
              <a16:creationId xmlns:a16="http://schemas.microsoft.com/office/drawing/2014/main" id="{B5093B57-A732-4ACE-BFF7-CAF9C092D7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4" name="PoljeZBesedilom 2">
          <a:extLst>
            <a:ext uri="{FF2B5EF4-FFF2-40B4-BE49-F238E27FC236}">
              <a16:creationId xmlns:a16="http://schemas.microsoft.com/office/drawing/2014/main" id="{0DE8896B-E52E-414E-AAB9-4AB1A6E6CA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5" name="PoljeZBesedilom 2">
          <a:extLst>
            <a:ext uri="{FF2B5EF4-FFF2-40B4-BE49-F238E27FC236}">
              <a16:creationId xmlns:a16="http://schemas.microsoft.com/office/drawing/2014/main" id="{2906F7ED-C5BC-4DC9-854A-0DCFF859B0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6" name="PoljeZBesedilom 2">
          <a:extLst>
            <a:ext uri="{FF2B5EF4-FFF2-40B4-BE49-F238E27FC236}">
              <a16:creationId xmlns:a16="http://schemas.microsoft.com/office/drawing/2014/main" id="{3FADEE12-64C4-46BC-94CE-51373A0036A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7" name="PoljeZBesedilom 3136">
          <a:extLst>
            <a:ext uri="{FF2B5EF4-FFF2-40B4-BE49-F238E27FC236}">
              <a16:creationId xmlns:a16="http://schemas.microsoft.com/office/drawing/2014/main" id="{E51A0216-D38F-4187-8E19-760A3CD34B2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8" name="PoljeZBesedilom 2">
          <a:extLst>
            <a:ext uri="{FF2B5EF4-FFF2-40B4-BE49-F238E27FC236}">
              <a16:creationId xmlns:a16="http://schemas.microsoft.com/office/drawing/2014/main" id="{8088538D-C0B2-4371-9B5C-866BE4BE5B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39" name="PoljeZBesedilom 2">
          <a:extLst>
            <a:ext uri="{FF2B5EF4-FFF2-40B4-BE49-F238E27FC236}">
              <a16:creationId xmlns:a16="http://schemas.microsoft.com/office/drawing/2014/main" id="{E0AC960E-929F-415F-BA96-A0565C4AD0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40" name="PoljeZBesedilom 2">
          <a:extLst>
            <a:ext uri="{FF2B5EF4-FFF2-40B4-BE49-F238E27FC236}">
              <a16:creationId xmlns:a16="http://schemas.microsoft.com/office/drawing/2014/main" id="{CF6B5EBA-6086-4E68-AD6C-4BD67083A1C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41" name="PoljeZBesedilom 2">
          <a:extLst>
            <a:ext uri="{FF2B5EF4-FFF2-40B4-BE49-F238E27FC236}">
              <a16:creationId xmlns:a16="http://schemas.microsoft.com/office/drawing/2014/main" id="{83E1C087-A26A-4517-A8B2-FE5B834123F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2" name="PoljeZBesedilom 2">
          <a:extLst>
            <a:ext uri="{FF2B5EF4-FFF2-40B4-BE49-F238E27FC236}">
              <a16:creationId xmlns:a16="http://schemas.microsoft.com/office/drawing/2014/main" id="{FAAA0497-E0BD-4ED6-A63C-49C8C4C889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3" name="PoljeZBesedilom 3142">
          <a:extLst>
            <a:ext uri="{FF2B5EF4-FFF2-40B4-BE49-F238E27FC236}">
              <a16:creationId xmlns:a16="http://schemas.microsoft.com/office/drawing/2014/main" id="{F296E3E3-4EA6-4199-BEF8-B22C748315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4" name="PoljeZBesedilom 2">
          <a:extLst>
            <a:ext uri="{FF2B5EF4-FFF2-40B4-BE49-F238E27FC236}">
              <a16:creationId xmlns:a16="http://schemas.microsoft.com/office/drawing/2014/main" id="{D98A21DB-5919-49C5-95BD-20C26639DB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5" name="PoljeZBesedilom 2">
          <a:extLst>
            <a:ext uri="{FF2B5EF4-FFF2-40B4-BE49-F238E27FC236}">
              <a16:creationId xmlns:a16="http://schemas.microsoft.com/office/drawing/2014/main" id="{1FB74C71-34F2-4063-97AB-E93FD9FF63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6" name="PoljeZBesedilom 2">
          <a:extLst>
            <a:ext uri="{FF2B5EF4-FFF2-40B4-BE49-F238E27FC236}">
              <a16:creationId xmlns:a16="http://schemas.microsoft.com/office/drawing/2014/main" id="{3EB93F9A-826D-45CB-BDF8-DC171B08B5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7" name="PoljeZBesedilom 2">
          <a:extLst>
            <a:ext uri="{FF2B5EF4-FFF2-40B4-BE49-F238E27FC236}">
              <a16:creationId xmlns:a16="http://schemas.microsoft.com/office/drawing/2014/main" id="{921B8183-33FF-4899-ABAF-CF3AE61A84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8" name="PoljeZBesedilom 2">
          <a:extLst>
            <a:ext uri="{FF2B5EF4-FFF2-40B4-BE49-F238E27FC236}">
              <a16:creationId xmlns:a16="http://schemas.microsoft.com/office/drawing/2014/main" id="{F49A5DF2-4DAF-46A4-9F70-81EA0B5F74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49" name="PoljeZBesedilom 3148">
          <a:extLst>
            <a:ext uri="{FF2B5EF4-FFF2-40B4-BE49-F238E27FC236}">
              <a16:creationId xmlns:a16="http://schemas.microsoft.com/office/drawing/2014/main" id="{B7BCE113-F14B-47DC-8FD3-231CF006BE7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50" name="PoljeZBesedilom 2">
          <a:extLst>
            <a:ext uri="{FF2B5EF4-FFF2-40B4-BE49-F238E27FC236}">
              <a16:creationId xmlns:a16="http://schemas.microsoft.com/office/drawing/2014/main" id="{78CEA1EB-C214-432A-B119-4BD549A8BB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51" name="PoljeZBesedilom 2">
          <a:extLst>
            <a:ext uri="{FF2B5EF4-FFF2-40B4-BE49-F238E27FC236}">
              <a16:creationId xmlns:a16="http://schemas.microsoft.com/office/drawing/2014/main" id="{77CB5DE5-B4D0-4CF1-9FF3-46E8056A99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52" name="PoljeZBesedilom 2">
          <a:extLst>
            <a:ext uri="{FF2B5EF4-FFF2-40B4-BE49-F238E27FC236}">
              <a16:creationId xmlns:a16="http://schemas.microsoft.com/office/drawing/2014/main" id="{DAF5D624-0CB7-43B7-8D38-6F6E27B670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53" name="PoljeZBesedilom 2">
          <a:extLst>
            <a:ext uri="{FF2B5EF4-FFF2-40B4-BE49-F238E27FC236}">
              <a16:creationId xmlns:a16="http://schemas.microsoft.com/office/drawing/2014/main" id="{B9F7E9F6-51C0-4899-A0C0-F96347FFC5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4" name="PoljeZBesedilom 2">
          <a:extLst>
            <a:ext uri="{FF2B5EF4-FFF2-40B4-BE49-F238E27FC236}">
              <a16:creationId xmlns:a16="http://schemas.microsoft.com/office/drawing/2014/main" id="{939DD927-A90F-41CF-BB49-CB3036D381E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5" name="PoljeZBesedilom 3154">
          <a:extLst>
            <a:ext uri="{FF2B5EF4-FFF2-40B4-BE49-F238E27FC236}">
              <a16:creationId xmlns:a16="http://schemas.microsoft.com/office/drawing/2014/main" id="{B1FF8135-B6E9-4467-86D7-EAE63D0D8D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6" name="PoljeZBesedilom 2">
          <a:extLst>
            <a:ext uri="{FF2B5EF4-FFF2-40B4-BE49-F238E27FC236}">
              <a16:creationId xmlns:a16="http://schemas.microsoft.com/office/drawing/2014/main" id="{D6799745-86F0-487B-958E-4F6D70580A5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7" name="PoljeZBesedilom 2">
          <a:extLst>
            <a:ext uri="{FF2B5EF4-FFF2-40B4-BE49-F238E27FC236}">
              <a16:creationId xmlns:a16="http://schemas.microsoft.com/office/drawing/2014/main" id="{A6D9B62E-CD10-48F9-9349-63E5626D313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8" name="PoljeZBesedilom 2">
          <a:extLst>
            <a:ext uri="{FF2B5EF4-FFF2-40B4-BE49-F238E27FC236}">
              <a16:creationId xmlns:a16="http://schemas.microsoft.com/office/drawing/2014/main" id="{32C24749-E419-4B84-89FC-19937BEAF8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59" name="PoljeZBesedilom 2">
          <a:extLst>
            <a:ext uri="{FF2B5EF4-FFF2-40B4-BE49-F238E27FC236}">
              <a16:creationId xmlns:a16="http://schemas.microsoft.com/office/drawing/2014/main" id="{D4DC90E1-851D-4CAE-8022-FC9F834730B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0" name="PoljeZBesedilom 2">
          <a:extLst>
            <a:ext uri="{FF2B5EF4-FFF2-40B4-BE49-F238E27FC236}">
              <a16:creationId xmlns:a16="http://schemas.microsoft.com/office/drawing/2014/main" id="{CBA6AD9D-8829-4312-9DDC-F0A1B82F99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1" name="PoljeZBesedilom 3160">
          <a:extLst>
            <a:ext uri="{FF2B5EF4-FFF2-40B4-BE49-F238E27FC236}">
              <a16:creationId xmlns:a16="http://schemas.microsoft.com/office/drawing/2014/main" id="{4BF79CAA-E4A6-4EEB-8CB0-B523E79501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2" name="PoljeZBesedilom 2">
          <a:extLst>
            <a:ext uri="{FF2B5EF4-FFF2-40B4-BE49-F238E27FC236}">
              <a16:creationId xmlns:a16="http://schemas.microsoft.com/office/drawing/2014/main" id="{50025A79-772B-41F5-B08C-2FDE2BC3FF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3" name="PoljeZBesedilom 2">
          <a:extLst>
            <a:ext uri="{FF2B5EF4-FFF2-40B4-BE49-F238E27FC236}">
              <a16:creationId xmlns:a16="http://schemas.microsoft.com/office/drawing/2014/main" id="{0FA4CCA9-46A6-4EDE-9BEF-A725E6F068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4" name="PoljeZBesedilom 2">
          <a:extLst>
            <a:ext uri="{FF2B5EF4-FFF2-40B4-BE49-F238E27FC236}">
              <a16:creationId xmlns:a16="http://schemas.microsoft.com/office/drawing/2014/main" id="{8AB065A2-151B-4AD6-98A9-168018610A8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65" name="PoljeZBesedilom 2">
          <a:extLst>
            <a:ext uri="{FF2B5EF4-FFF2-40B4-BE49-F238E27FC236}">
              <a16:creationId xmlns:a16="http://schemas.microsoft.com/office/drawing/2014/main" id="{6493A1EF-8B00-43AD-8450-99FFF6A1B3B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166" name="PoljeZBesedilom 3165">
          <a:extLst>
            <a:ext uri="{FF2B5EF4-FFF2-40B4-BE49-F238E27FC236}">
              <a16:creationId xmlns:a16="http://schemas.microsoft.com/office/drawing/2014/main" id="{3D359B98-DFEB-4B8E-B82A-F57536F267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167" name="PoljeZBesedilom 2">
          <a:extLst>
            <a:ext uri="{FF2B5EF4-FFF2-40B4-BE49-F238E27FC236}">
              <a16:creationId xmlns:a16="http://schemas.microsoft.com/office/drawing/2014/main" id="{2B242F6F-6CA9-44F3-8423-8016F60387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168" name="PoljeZBesedilom 2">
          <a:extLst>
            <a:ext uri="{FF2B5EF4-FFF2-40B4-BE49-F238E27FC236}">
              <a16:creationId xmlns:a16="http://schemas.microsoft.com/office/drawing/2014/main" id="{1D0DFFEE-3917-4A5D-9486-7550B1B3DE5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169" name="PoljeZBesedilom 2">
          <a:extLst>
            <a:ext uri="{FF2B5EF4-FFF2-40B4-BE49-F238E27FC236}">
              <a16:creationId xmlns:a16="http://schemas.microsoft.com/office/drawing/2014/main" id="{57E92F23-2593-490B-8CBD-37F4F0281C2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170" name="PoljeZBesedilom 2">
          <a:extLst>
            <a:ext uri="{FF2B5EF4-FFF2-40B4-BE49-F238E27FC236}">
              <a16:creationId xmlns:a16="http://schemas.microsoft.com/office/drawing/2014/main" id="{2AF78972-895C-4778-9341-388ABA9881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1" name="PoljeZBesedilom 2">
          <a:extLst>
            <a:ext uri="{FF2B5EF4-FFF2-40B4-BE49-F238E27FC236}">
              <a16:creationId xmlns:a16="http://schemas.microsoft.com/office/drawing/2014/main" id="{2B982F18-C1F5-4612-A6FF-7108FE1641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2" name="PoljeZBesedilom 3171">
          <a:extLst>
            <a:ext uri="{FF2B5EF4-FFF2-40B4-BE49-F238E27FC236}">
              <a16:creationId xmlns:a16="http://schemas.microsoft.com/office/drawing/2014/main" id="{522B08C2-8DFA-4A2E-BDFC-1C4F8E5C552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3" name="PoljeZBesedilom 2">
          <a:extLst>
            <a:ext uri="{FF2B5EF4-FFF2-40B4-BE49-F238E27FC236}">
              <a16:creationId xmlns:a16="http://schemas.microsoft.com/office/drawing/2014/main" id="{396104C6-29F7-45B3-B54D-A653392A083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4" name="PoljeZBesedilom 2">
          <a:extLst>
            <a:ext uri="{FF2B5EF4-FFF2-40B4-BE49-F238E27FC236}">
              <a16:creationId xmlns:a16="http://schemas.microsoft.com/office/drawing/2014/main" id="{5D05FB47-B1AD-49FD-995F-359505985A9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5" name="PoljeZBesedilom 2">
          <a:extLst>
            <a:ext uri="{FF2B5EF4-FFF2-40B4-BE49-F238E27FC236}">
              <a16:creationId xmlns:a16="http://schemas.microsoft.com/office/drawing/2014/main" id="{3407021C-116A-4BC1-8337-5CA31472B0A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176" name="PoljeZBesedilom 2">
          <a:extLst>
            <a:ext uri="{FF2B5EF4-FFF2-40B4-BE49-F238E27FC236}">
              <a16:creationId xmlns:a16="http://schemas.microsoft.com/office/drawing/2014/main" id="{E8479447-C5BF-4D88-99F3-E620710C33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77" name="PoljeZBesedilom 2">
          <a:extLst>
            <a:ext uri="{FF2B5EF4-FFF2-40B4-BE49-F238E27FC236}">
              <a16:creationId xmlns:a16="http://schemas.microsoft.com/office/drawing/2014/main" id="{1F9FC242-4ACA-4D8B-BF99-C08C1F3751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78" name="PoljeZBesedilom 3177">
          <a:extLst>
            <a:ext uri="{FF2B5EF4-FFF2-40B4-BE49-F238E27FC236}">
              <a16:creationId xmlns:a16="http://schemas.microsoft.com/office/drawing/2014/main" id="{8A4878FC-1193-4FA3-A637-8E4D4D64F3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79" name="PoljeZBesedilom 2">
          <a:extLst>
            <a:ext uri="{FF2B5EF4-FFF2-40B4-BE49-F238E27FC236}">
              <a16:creationId xmlns:a16="http://schemas.microsoft.com/office/drawing/2014/main" id="{F43F9BB5-071C-48E3-8B15-4306C53F88A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0" name="PoljeZBesedilom 2">
          <a:extLst>
            <a:ext uri="{FF2B5EF4-FFF2-40B4-BE49-F238E27FC236}">
              <a16:creationId xmlns:a16="http://schemas.microsoft.com/office/drawing/2014/main" id="{12B63BD2-DB71-451E-AA96-EB1521F7E1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1" name="PoljeZBesedilom 2">
          <a:extLst>
            <a:ext uri="{FF2B5EF4-FFF2-40B4-BE49-F238E27FC236}">
              <a16:creationId xmlns:a16="http://schemas.microsoft.com/office/drawing/2014/main" id="{2DAF7F8F-A3B3-4E92-971F-98B7F5F5CD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2" name="PoljeZBesedilom 2">
          <a:extLst>
            <a:ext uri="{FF2B5EF4-FFF2-40B4-BE49-F238E27FC236}">
              <a16:creationId xmlns:a16="http://schemas.microsoft.com/office/drawing/2014/main" id="{6CBF889A-F3EC-4CBD-AC19-E382568345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3" name="PoljeZBesedilom 2">
          <a:extLst>
            <a:ext uri="{FF2B5EF4-FFF2-40B4-BE49-F238E27FC236}">
              <a16:creationId xmlns:a16="http://schemas.microsoft.com/office/drawing/2014/main" id="{A4F53C7C-BEF7-44DF-85B7-E6829833D8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4" name="PoljeZBesedilom 3183">
          <a:extLst>
            <a:ext uri="{FF2B5EF4-FFF2-40B4-BE49-F238E27FC236}">
              <a16:creationId xmlns:a16="http://schemas.microsoft.com/office/drawing/2014/main" id="{72DE7BE6-0C0B-4592-8531-34A3168EE4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5" name="PoljeZBesedilom 2">
          <a:extLst>
            <a:ext uri="{FF2B5EF4-FFF2-40B4-BE49-F238E27FC236}">
              <a16:creationId xmlns:a16="http://schemas.microsoft.com/office/drawing/2014/main" id="{767D3E4B-1755-4158-928D-CFCAC392249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6" name="PoljeZBesedilom 2">
          <a:extLst>
            <a:ext uri="{FF2B5EF4-FFF2-40B4-BE49-F238E27FC236}">
              <a16:creationId xmlns:a16="http://schemas.microsoft.com/office/drawing/2014/main" id="{29B1B2BE-CCA2-4E8C-BA3D-1B8D426F59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7" name="PoljeZBesedilom 2">
          <a:extLst>
            <a:ext uri="{FF2B5EF4-FFF2-40B4-BE49-F238E27FC236}">
              <a16:creationId xmlns:a16="http://schemas.microsoft.com/office/drawing/2014/main" id="{60D7DD1D-905D-4E25-8D1B-AA70934304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188" name="PoljeZBesedilom 2">
          <a:extLst>
            <a:ext uri="{FF2B5EF4-FFF2-40B4-BE49-F238E27FC236}">
              <a16:creationId xmlns:a16="http://schemas.microsoft.com/office/drawing/2014/main" id="{FB5FE96E-A5AA-47BA-B661-584AD4230A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89" name="PoljeZBesedilom 2">
          <a:extLst>
            <a:ext uri="{FF2B5EF4-FFF2-40B4-BE49-F238E27FC236}">
              <a16:creationId xmlns:a16="http://schemas.microsoft.com/office/drawing/2014/main" id="{EBCBBBF4-463B-45BA-9863-A04A90D629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0" name="PoljeZBesedilom 3189">
          <a:extLst>
            <a:ext uri="{FF2B5EF4-FFF2-40B4-BE49-F238E27FC236}">
              <a16:creationId xmlns:a16="http://schemas.microsoft.com/office/drawing/2014/main" id="{DC8FB712-DCF8-48F6-911F-9F16604F57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1" name="PoljeZBesedilom 2">
          <a:extLst>
            <a:ext uri="{FF2B5EF4-FFF2-40B4-BE49-F238E27FC236}">
              <a16:creationId xmlns:a16="http://schemas.microsoft.com/office/drawing/2014/main" id="{EE241CDC-D9FC-4577-A656-67EE7D5746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2" name="PoljeZBesedilom 2">
          <a:extLst>
            <a:ext uri="{FF2B5EF4-FFF2-40B4-BE49-F238E27FC236}">
              <a16:creationId xmlns:a16="http://schemas.microsoft.com/office/drawing/2014/main" id="{C7BA3D58-C2EB-4BDE-BFFE-56FE338AF6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3" name="PoljeZBesedilom 2">
          <a:extLst>
            <a:ext uri="{FF2B5EF4-FFF2-40B4-BE49-F238E27FC236}">
              <a16:creationId xmlns:a16="http://schemas.microsoft.com/office/drawing/2014/main" id="{BC56A0D3-B935-4137-A19F-7D5B8E4361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4" name="PoljeZBesedilom 2">
          <a:extLst>
            <a:ext uri="{FF2B5EF4-FFF2-40B4-BE49-F238E27FC236}">
              <a16:creationId xmlns:a16="http://schemas.microsoft.com/office/drawing/2014/main" id="{DF0F9AD7-1018-45B2-8731-94972CA74F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5" name="PoljeZBesedilom 2">
          <a:extLst>
            <a:ext uri="{FF2B5EF4-FFF2-40B4-BE49-F238E27FC236}">
              <a16:creationId xmlns:a16="http://schemas.microsoft.com/office/drawing/2014/main" id="{49953DA2-D0F1-4730-ABC5-E922915B49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6" name="PoljeZBesedilom 3195">
          <a:extLst>
            <a:ext uri="{FF2B5EF4-FFF2-40B4-BE49-F238E27FC236}">
              <a16:creationId xmlns:a16="http://schemas.microsoft.com/office/drawing/2014/main" id="{527FE526-07DB-4F96-AAFF-9E51F3694A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7" name="PoljeZBesedilom 2">
          <a:extLst>
            <a:ext uri="{FF2B5EF4-FFF2-40B4-BE49-F238E27FC236}">
              <a16:creationId xmlns:a16="http://schemas.microsoft.com/office/drawing/2014/main" id="{DD63EBCF-4C9D-494A-849D-B28CA91CB0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8" name="PoljeZBesedilom 2">
          <a:extLst>
            <a:ext uri="{FF2B5EF4-FFF2-40B4-BE49-F238E27FC236}">
              <a16:creationId xmlns:a16="http://schemas.microsoft.com/office/drawing/2014/main" id="{5BAEB12D-D077-4C2D-9D35-B694228B2FA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199" name="PoljeZBesedilom 2">
          <a:extLst>
            <a:ext uri="{FF2B5EF4-FFF2-40B4-BE49-F238E27FC236}">
              <a16:creationId xmlns:a16="http://schemas.microsoft.com/office/drawing/2014/main" id="{2EA93CCF-7176-4496-929D-3984CDCAB29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00" name="PoljeZBesedilom 2">
          <a:extLst>
            <a:ext uri="{FF2B5EF4-FFF2-40B4-BE49-F238E27FC236}">
              <a16:creationId xmlns:a16="http://schemas.microsoft.com/office/drawing/2014/main" id="{769A1F77-62AF-4720-A903-0117905D10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01" name="PoljeZBesedilom 3200">
          <a:extLst>
            <a:ext uri="{FF2B5EF4-FFF2-40B4-BE49-F238E27FC236}">
              <a16:creationId xmlns:a16="http://schemas.microsoft.com/office/drawing/2014/main" id="{086ACA0E-B912-4454-B220-E66ACA7318E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02" name="PoljeZBesedilom 2">
          <a:extLst>
            <a:ext uri="{FF2B5EF4-FFF2-40B4-BE49-F238E27FC236}">
              <a16:creationId xmlns:a16="http://schemas.microsoft.com/office/drawing/2014/main" id="{01F3E80D-128A-4FA9-A9C1-D1055DF83D0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03" name="PoljeZBesedilom 2">
          <a:extLst>
            <a:ext uri="{FF2B5EF4-FFF2-40B4-BE49-F238E27FC236}">
              <a16:creationId xmlns:a16="http://schemas.microsoft.com/office/drawing/2014/main" id="{65E684F9-1BBC-4491-AC13-90FA445D8F6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04" name="PoljeZBesedilom 2">
          <a:extLst>
            <a:ext uri="{FF2B5EF4-FFF2-40B4-BE49-F238E27FC236}">
              <a16:creationId xmlns:a16="http://schemas.microsoft.com/office/drawing/2014/main" id="{56B93E2B-18DC-45A9-811A-32A6D4E91DB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05" name="PoljeZBesedilom 2">
          <a:extLst>
            <a:ext uri="{FF2B5EF4-FFF2-40B4-BE49-F238E27FC236}">
              <a16:creationId xmlns:a16="http://schemas.microsoft.com/office/drawing/2014/main" id="{DE59B25E-33E0-424B-97FB-4594108D2B5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06" name="PoljeZBesedilom 2">
          <a:extLst>
            <a:ext uri="{FF2B5EF4-FFF2-40B4-BE49-F238E27FC236}">
              <a16:creationId xmlns:a16="http://schemas.microsoft.com/office/drawing/2014/main" id="{F70FCD69-44DF-456E-AFF9-5BC6F2DEE7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07" name="PoljeZBesedilom 3206">
          <a:extLst>
            <a:ext uri="{FF2B5EF4-FFF2-40B4-BE49-F238E27FC236}">
              <a16:creationId xmlns:a16="http://schemas.microsoft.com/office/drawing/2014/main" id="{9330FD39-6454-4F3A-9E36-5028F8EEBE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08" name="PoljeZBesedilom 2">
          <a:extLst>
            <a:ext uri="{FF2B5EF4-FFF2-40B4-BE49-F238E27FC236}">
              <a16:creationId xmlns:a16="http://schemas.microsoft.com/office/drawing/2014/main" id="{33B7621B-78E6-4A77-BE0D-66B8B8CADC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09" name="PoljeZBesedilom 2">
          <a:extLst>
            <a:ext uri="{FF2B5EF4-FFF2-40B4-BE49-F238E27FC236}">
              <a16:creationId xmlns:a16="http://schemas.microsoft.com/office/drawing/2014/main" id="{42AD3ED4-36C1-49EA-8E1C-A9A2340A40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0" name="PoljeZBesedilom 2">
          <a:extLst>
            <a:ext uri="{FF2B5EF4-FFF2-40B4-BE49-F238E27FC236}">
              <a16:creationId xmlns:a16="http://schemas.microsoft.com/office/drawing/2014/main" id="{6FB20E24-0E1A-4940-A18E-200F243D54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1" name="PoljeZBesedilom 2">
          <a:extLst>
            <a:ext uri="{FF2B5EF4-FFF2-40B4-BE49-F238E27FC236}">
              <a16:creationId xmlns:a16="http://schemas.microsoft.com/office/drawing/2014/main" id="{7068A04D-8543-4189-AFD7-207A843CB9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2" name="PoljeZBesedilom 2">
          <a:extLst>
            <a:ext uri="{FF2B5EF4-FFF2-40B4-BE49-F238E27FC236}">
              <a16:creationId xmlns:a16="http://schemas.microsoft.com/office/drawing/2014/main" id="{C9105AF0-9E6E-4B1A-BE59-FEE66444DE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3" name="PoljeZBesedilom 3212">
          <a:extLst>
            <a:ext uri="{FF2B5EF4-FFF2-40B4-BE49-F238E27FC236}">
              <a16:creationId xmlns:a16="http://schemas.microsoft.com/office/drawing/2014/main" id="{514F64CD-3C5C-4D0C-ADDC-E9C38A7F02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4" name="PoljeZBesedilom 2">
          <a:extLst>
            <a:ext uri="{FF2B5EF4-FFF2-40B4-BE49-F238E27FC236}">
              <a16:creationId xmlns:a16="http://schemas.microsoft.com/office/drawing/2014/main" id="{72CBD560-41D1-4CF6-833E-E447F1DE16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5" name="PoljeZBesedilom 2">
          <a:extLst>
            <a:ext uri="{FF2B5EF4-FFF2-40B4-BE49-F238E27FC236}">
              <a16:creationId xmlns:a16="http://schemas.microsoft.com/office/drawing/2014/main" id="{740EDA76-B4AF-4C7D-A682-44547E4BC4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6" name="PoljeZBesedilom 2">
          <a:extLst>
            <a:ext uri="{FF2B5EF4-FFF2-40B4-BE49-F238E27FC236}">
              <a16:creationId xmlns:a16="http://schemas.microsoft.com/office/drawing/2014/main" id="{E776B9AA-DDA5-4288-8677-6387BD6A31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7" name="PoljeZBesedilom 2">
          <a:extLst>
            <a:ext uri="{FF2B5EF4-FFF2-40B4-BE49-F238E27FC236}">
              <a16:creationId xmlns:a16="http://schemas.microsoft.com/office/drawing/2014/main" id="{C0D61C4E-86F3-499D-9393-5643D77FBA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8" name="PoljeZBesedilom 2">
          <a:extLst>
            <a:ext uri="{FF2B5EF4-FFF2-40B4-BE49-F238E27FC236}">
              <a16:creationId xmlns:a16="http://schemas.microsoft.com/office/drawing/2014/main" id="{5B0A62B8-7A24-40F5-B34E-8C2F92E0A1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19" name="PoljeZBesedilom 3218">
          <a:extLst>
            <a:ext uri="{FF2B5EF4-FFF2-40B4-BE49-F238E27FC236}">
              <a16:creationId xmlns:a16="http://schemas.microsoft.com/office/drawing/2014/main" id="{B5936609-00E2-4BAF-A7F7-64805EE12B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0" name="PoljeZBesedilom 2">
          <a:extLst>
            <a:ext uri="{FF2B5EF4-FFF2-40B4-BE49-F238E27FC236}">
              <a16:creationId xmlns:a16="http://schemas.microsoft.com/office/drawing/2014/main" id="{A428FACE-99CF-42FD-A1C4-E564A7378D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1" name="PoljeZBesedilom 2">
          <a:extLst>
            <a:ext uri="{FF2B5EF4-FFF2-40B4-BE49-F238E27FC236}">
              <a16:creationId xmlns:a16="http://schemas.microsoft.com/office/drawing/2014/main" id="{3202E328-CAB1-4591-AE13-74936FDF40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2" name="PoljeZBesedilom 2">
          <a:extLst>
            <a:ext uri="{FF2B5EF4-FFF2-40B4-BE49-F238E27FC236}">
              <a16:creationId xmlns:a16="http://schemas.microsoft.com/office/drawing/2014/main" id="{54CA3D4C-986F-4F04-9E62-5F61278F19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3" name="PoljeZBesedilom 2">
          <a:extLst>
            <a:ext uri="{FF2B5EF4-FFF2-40B4-BE49-F238E27FC236}">
              <a16:creationId xmlns:a16="http://schemas.microsoft.com/office/drawing/2014/main" id="{425A0565-E4E5-46BD-9A1E-F61BEF6988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4" name="PoljeZBesedilom 2">
          <a:extLst>
            <a:ext uri="{FF2B5EF4-FFF2-40B4-BE49-F238E27FC236}">
              <a16:creationId xmlns:a16="http://schemas.microsoft.com/office/drawing/2014/main" id="{2D26C587-4643-4E8C-9276-3372C6E1BF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5" name="PoljeZBesedilom 3224">
          <a:extLst>
            <a:ext uri="{FF2B5EF4-FFF2-40B4-BE49-F238E27FC236}">
              <a16:creationId xmlns:a16="http://schemas.microsoft.com/office/drawing/2014/main" id="{F72E6024-28E0-439D-A23E-D1B13EEFC3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6" name="PoljeZBesedilom 2">
          <a:extLst>
            <a:ext uri="{FF2B5EF4-FFF2-40B4-BE49-F238E27FC236}">
              <a16:creationId xmlns:a16="http://schemas.microsoft.com/office/drawing/2014/main" id="{C4617EB9-045D-4DBC-A552-74F24A6E062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7" name="PoljeZBesedilom 2">
          <a:extLst>
            <a:ext uri="{FF2B5EF4-FFF2-40B4-BE49-F238E27FC236}">
              <a16:creationId xmlns:a16="http://schemas.microsoft.com/office/drawing/2014/main" id="{7944D359-E955-4A4C-82F9-19E4493597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8" name="PoljeZBesedilom 2">
          <a:extLst>
            <a:ext uri="{FF2B5EF4-FFF2-40B4-BE49-F238E27FC236}">
              <a16:creationId xmlns:a16="http://schemas.microsoft.com/office/drawing/2014/main" id="{2B7296F6-5430-4DD5-8C91-CE18733C22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29" name="PoljeZBesedilom 2">
          <a:extLst>
            <a:ext uri="{FF2B5EF4-FFF2-40B4-BE49-F238E27FC236}">
              <a16:creationId xmlns:a16="http://schemas.microsoft.com/office/drawing/2014/main" id="{82A08BAD-3108-402A-9B62-EF31C627C3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0" name="PoljeZBesedilom 2">
          <a:extLst>
            <a:ext uri="{FF2B5EF4-FFF2-40B4-BE49-F238E27FC236}">
              <a16:creationId xmlns:a16="http://schemas.microsoft.com/office/drawing/2014/main" id="{E99BCF61-6E51-4EBF-AEA5-5A305FEF3D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1" name="PoljeZBesedilom 3230">
          <a:extLst>
            <a:ext uri="{FF2B5EF4-FFF2-40B4-BE49-F238E27FC236}">
              <a16:creationId xmlns:a16="http://schemas.microsoft.com/office/drawing/2014/main" id="{614B9BA3-C714-4E0D-8AB1-3AB20A4BE5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2" name="PoljeZBesedilom 2">
          <a:extLst>
            <a:ext uri="{FF2B5EF4-FFF2-40B4-BE49-F238E27FC236}">
              <a16:creationId xmlns:a16="http://schemas.microsoft.com/office/drawing/2014/main" id="{715149F9-50C6-4DD8-BABE-731F0E7ACA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3" name="PoljeZBesedilom 2">
          <a:extLst>
            <a:ext uri="{FF2B5EF4-FFF2-40B4-BE49-F238E27FC236}">
              <a16:creationId xmlns:a16="http://schemas.microsoft.com/office/drawing/2014/main" id="{EEF3FFDB-A280-49C7-95A3-A29A0E3115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4" name="PoljeZBesedilom 2">
          <a:extLst>
            <a:ext uri="{FF2B5EF4-FFF2-40B4-BE49-F238E27FC236}">
              <a16:creationId xmlns:a16="http://schemas.microsoft.com/office/drawing/2014/main" id="{31C0DB7C-0FE3-49BA-B664-DC1B071FD6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5" name="PoljeZBesedilom 2">
          <a:extLst>
            <a:ext uri="{FF2B5EF4-FFF2-40B4-BE49-F238E27FC236}">
              <a16:creationId xmlns:a16="http://schemas.microsoft.com/office/drawing/2014/main" id="{4C3308AA-3A85-4620-B36B-1882967D5D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6" name="PoljeZBesedilom 2">
          <a:extLst>
            <a:ext uri="{FF2B5EF4-FFF2-40B4-BE49-F238E27FC236}">
              <a16:creationId xmlns:a16="http://schemas.microsoft.com/office/drawing/2014/main" id="{A2DEDEEC-4167-4E88-B2DC-30904A87F7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7" name="PoljeZBesedilom 3236">
          <a:extLst>
            <a:ext uri="{FF2B5EF4-FFF2-40B4-BE49-F238E27FC236}">
              <a16:creationId xmlns:a16="http://schemas.microsoft.com/office/drawing/2014/main" id="{222E84BD-5689-487E-B8FC-B6B3BEC6AE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8" name="PoljeZBesedilom 2">
          <a:extLst>
            <a:ext uri="{FF2B5EF4-FFF2-40B4-BE49-F238E27FC236}">
              <a16:creationId xmlns:a16="http://schemas.microsoft.com/office/drawing/2014/main" id="{2F4D1D0C-B2CC-4491-BEEA-95805FB824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39" name="PoljeZBesedilom 2">
          <a:extLst>
            <a:ext uri="{FF2B5EF4-FFF2-40B4-BE49-F238E27FC236}">
              <a16:creationId xmlns:a16="http://schemas.microsoft.com/office/drawing/2014/main" id="{99BFFCF0-3AC7-4B22-B1D9-F086D3198C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40" name="PoljeZBesedilom 2">
          <a:extLst>
            <a:ext uri="{FF2B5EF4-FFF2-40B4-BE49-F238E27FC236}">
              <a16:creationId xmlns:a16="http://schemas.microsoft.com/office/drawing/2014/main" id="{0064BAF6-79D5-49B3-AD9A-EE899DBFF4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41" name="PoljeZBesedilom 2">
          <a:extLst>
            <a:ext uri="{FF2B5EF4-FFF2-40B4-BE49-F238E27FC236}">
              <a16:creationId xmlns:a16="http://schemas.microsoft.com/office/drawing/2014/main" id="{CBAD6322-82F3-483C-AAA4-EC7E55BCE1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2" name="PoljeZBesedilom 2">
          <a:extLst>
            <a:ext uri="{FF2B5EF4-FFF2-40B4-BE49-F238E27FC236}">
              <a16:creationId xmlns:a16="http://schemas.microsoft.com/office/drawing/2014/main" id="{37F80177-10D8-40C4-A32D-AE4ECA40ED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3" name="PoljeZBesedilom 3242">
          <a:extLst>
            <a:ext uri="{FF2B5EF4-FFF2-40B4-BE49-F238E27FC236}">
              <a16:creationId xmlns:a16="http://schemas.microsoft.com/office/drawing/2014/main" id="{4E453A05-2649-46BA-A1FE-1151C79D2B5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4" name="PoljeZBesedilom 2">
          <a:extLst>
            <a:ext uri="{FF2B5EF4-FFF2-40B4-BE49-F238E27FC236}">
              <a16:creationId xmlns:a16="http://schemas.microsoft.com/office/drawing/2014/main" id="{2D297F90-C7B1-4FF1-8F0C-C5C40067EA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5" name="PoljeZBesedilom 2">
          <a:extLst>
            <a:ext uri="{FF2B5EF4-FFF2-40B4-BE49-F238E27FC236}">
              <a16:creationId xmlns:a16="http://schemas.microsoft.com/office/drawing/2014/main" id="{B0C89637-E1EF-44A1-A389-AAEC3675893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6" name="PoljeZBesedilom 2">
          <a:extLst>
            <a:ext uri="{FF2B5EF4-FFF2-40B4-BE49-F238E27FC236}">
              <a16:creationId xmlns:a16="http://schemas.microsoft.com/office/drawing/2014/main" id="{159818F4-5EA8-4BD7-9E71-2C69BDC287B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47" name="PoljeZBesedilom 2">
          <a:extLst>
            <a:ext uri="{FF2B5EF4-FFF2-40B4-BE49-F238E27FC236}">
              <a16:creationId xmlns:a16="http://schemas.microsoft.com/office/drawing/2014/main" id="{D541E5DF-6F91-4078-B88B-EF2C56118E0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48" name="PoljeZBesedilom 2">
          <a:extLst>
            <a:ext uri="{FF2B5EF4-FFF2-40B4-BE49-F238E27FC236}">
              <a16:creationId xmlns:a16="http://schemas.microsoft.com/office/drawing/2014/main" id="{150D9877-EBBB-4604-AFDB-6859A7D9E1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49" name="PoljeZBesedilom 3248">
          <a:extLst>
            <a:ext uri="{FF2B5EF4-FFF2-40B4-BE49-F238E27FC236}">
              <a16:creationId xmlns:a16="http://schemas.microsoft.com/office/drawing/2014/main" id="{D2E0BE8B-8994-490D-925E-2703F06F7A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0" name="PoljeZBesedilom 2">
          <a:extLst>
            <a:ext uri="{FF2B5EF4-FFF2-40B4-BE49-F238E27FC236}">
              <a16:creationId xmlns:a16="http://schemas.microsoft.com/office/drawing/2014/main" id="{41F4A138-A2E5-4AD3-9510-974C1A66B2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1" name="PoljeZBesedilom 2">
          <a:extLst>
            <a:ext uri="{FF2B5EF4-FFF2-40B4-BE49-F238E27FC236}">
              <a16:creationId xmlns:a16="http://schemas.microsoft.com/office/drawing/2014/main" id="{0DDD71F9-0B72-4B01-81C4-BF0FEA9157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2" name="PoljeZBesedilom 2">
          <a:extLst>
            <a:ext uri="{FF2B5EF4-FFF2-40B4-BE49-F238E27FC236}">
              <a16:creationId xmlns:a16="http://schemas.microsoft.com/office/drawing/2014/main" id="{12D5AF55-964F-47AB-B708-B00FED05EF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3" name="PoljeZBesedilom 2">
          <a:extLst>
            <a:ext uri="{FF2B5EF4-FFF2-40B4-BE49-F238E27FC236}">
              <a16:creationId xmlns:a16="http://schemas.microsoft.com/office/drawing/2014/main" id="{82F83CA6-08B8-4B08-B845-1347C10F8F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4" name="PoljeZBesedilom 2">
          <a:extLst>
            <a:ext uri="{FF2B5EF4-FFF2-40B4-BE49-F238E27FC236}">
              <a16:creationId xmlns:a16="http://schemas.microsoft.com/office/drawing/2014/main" id="{2202CC02-923F-44F0-9193-CFF3EE8F01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5" name="PoljeZBesedilom 3254">
          <a:extLst>
            <a:ext uri="{FF2B5EF4-FFF2-40B4-BE49-F238E27FC236}">
              <a16:creationId xmlns:a16="http://schemas.microsoft.com/office/drawing/2014/main" id="{93C689A8-E10D-4B00-8772-F51E8F8493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6" name="PoljeZBesedilom 2">
          <a:extLst>
            <a:ext uri="{FF2B5EF4-FFF2-40B4-BE49-F238E27FC236}">
              <a16:creationId xmlns:a16="http://schemas.microsoft.com/office/drawing/2014/main" id="{179D94BD-ECBD-4FAB-944D-26434A5B93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7" name="PoljeZBesedilom 2">
          <a:extLst>
            <a:ext uri="{FF2B5EF4-FFF2-40B4-BE49-F238E27FC236}">
              <a16:creationId xmlns:a16="http://schemas.microsoft.com/office/drawing/2014/main" id="{DFBD4C0C-6C19-4B53-93E5-48B5A773A9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8" name="PoljeZBesedilom 2">
          <a:extLst>
            <a:ext uri="{FF2B5EF4-FFF2-40B4-BE49-F238E27FC236}">
              <a16:creationId xmlns:a16="http://schemas.microsoft.com/office/drawing/2014/main" id="{F6EB79C7-A239-4655-853A-46CDDB64FF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259" name="PoljeZBesedilom 2">
          <a:extLst>
            <a:ext uri="{FF2B5EF4-FFF2-40B4-BE49-F238E27FC236}">
              <a16:creationId xmlns:a16="http://schemas.microsoft.com/office/drawing/2014/main" id="{DBD02E5B-0878-4740-92CC-015D7197DB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0" name="PoljeZBesedilom 2">
          <a:extLst>
            <a:ext uri="{FF2B5EF4-FFF2-40B4-BE49-F238E27FC236}">
              <a16:creationId xmlns:a16="http://schemas.microsoft.com/office/drawing/2014/main" id="{A88F6ED4-DC8F-4D4A-B5FE-A7D5E17504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1" name="PoljeZBesedilom 3260">
          <a:extLst>
            <a:ext uri="{FF2B5EF4-FFF2-40B4-BE49-F238E27FC236}">
              <a16:creationId xmlns:a16="http://schemas.microsoft.com/office/drawing/2014/main" id="{42EC01D7-564B-41B4-B0FB-FB2BABE16AE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2" name="PoljeZBesedilom 2">
          <a:extLst>
            <a:ext uri="{FF2B5EF4-FFF2-40B4-BE49-F238E27FC236}">
              <a16:creationId xmlns:a16="http://schemas.microsoft.com/office/drawing/2014/main" id="{64F5FB82-E86D-4C06-BBDB-A97E8D1F0D8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3" name="PoljeZBesedilom 2">
          <a:extLst>
            <a:ext uri="{FF2B5EF4-FFF2-40B4-BE49-F238E27FC236}">
              <a16:creationId xmlns:a16="http://schemas.microsoft.com/office/drawing/2014/main" id="{C02BB0FB-3A27-4F97-882D-E45272AB3C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4" name="PoljeZBesedilom 2">
          <a:extLst>
            <a:ext uri="{FF2B5EF4-FFF2-40B4-BE49-F238E27FC236}">
              <a16:creationId xmlns:a16="http://schemas.microsoft.com/office/drawing/2014/main" id="{5D6C3820-08CC-4E56-B657-9DD1CCCBCBB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265" name="PoljeZBesedilom 2">
          <a:extLst>
            <a:ext uri="{FF2B5EF4-FFF2-40B4-BE49-F238E27FC236}">
              <a16:creationId xmlns:a16="http://schemas.microsoft.com/office/drawing/2014/main" id="{7A0110EE-AE42-42E8-84B7-076139F8F9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66" name="PoljeZBesedilom 2">
          <a:extLst>
            <a:ext uri="{FF2B5EF4-FFF2-40B4-BE49-F238E27FC236}">
              <a16:creationId xmlns:a16="http://schemas.microsoft.com/office/drawing/2014/main" id="{10DF353A-A27C-4104-A734-2ED4210BD75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67" name="PoljeZBesedilom 3266">
          <a:extLst>
            <a:ext uri="{FF2B5EF4-FFF2-40B4-BE49-F238E27FC236}">
              <a16:creationId xmlns:a16="http://schemas.microsoft.com/office/drawing/2014/main" id="{B876AB1D-973B-4CCC-A058-D8918A864E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68" name="PoljeZBesedilom 2">
          <a:extLst>
            <a:ext uri="{FF2B5EF4-FFF2-40B4-BE49-F238E27FC236}">
              <a16:creationId xmlns:a16="http://schemas.microsoft.com/office/drawing/2014/main" id="{B1CA057B-8DC8-4D6D-ABC0-9C48939259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69" name="PoljeZBesedilom 2">
          <a:extLst>
            <a:ext uri="{FF2B5EF4-FFF2-40B4-BE49-F238E27FC236}">
              <a16:creationId xmlns:a16="http://schemas.microsoft.com/office/drawing/2014/main" id="{11C78FDF-CC32-4556-929D-521636D876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70" name="PoljeZBesedilom 2">
          <a:extLst>
            <a:ext uri="{FF2B5EF4-FFF2-40B4-BE49-F238E27FC236}">
              <a16:creationId xmlns:a16="http://schemas.microsoft.com/office/drawing/2014/main" id="{AC163A6F-9E2D-4AFA-82F2-F72B6B8AE3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71" name="PoljeZBesedilom 2">
          <a:extLst>
            <a:ext uri="{FF2B5EF4-FFF2-40B4-BE49-F238E27FC236}">
              <a16:creationId xmlns:a16="http://schemas.microsoft.com/office/drawing/2014/main" id="{9556D60C-5A02-43BE-B2BE-86C9A5DDEC7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72" name="PoljeZBesedilom 3271">
          <a:extLst>
            <a:ext uri="{FF2B5EF4-FFF2-40B4-BE49-F238E27FC236}">
              <a16:creationId xmlns:a16="http://schemas.microsoft.com/office/drawing/2014/main" id="{B7E690A1-D1A1-4EF7-A5C5-F8518F62121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73" name="PoljeZBesedilom 2">
          <a:extLst>
            <a:ext uri="{FF2B5EF4-FFF2-40B4-BE49-F238E27FC236}">
              <a16:creationId xmlns:a16="http://schemas.microsoft.com/office/drawing/2014/main" id="{ADD2DF5C-94DA-4C0F-B387-C932DDEABB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74" name="PoljeZBesedilom 2">
          <a:extLst>
            <a:ext uri="{FF2B5EF4-FFF2-40B4-BE49-F238E27FC236}">
              <a16:creationId xmlns:a16="http://schemas.microsoft.com/office/drawing/2014/main" id="{E6D71585-DC10-4E03-A35F-4BD226E96E7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75" name="PoljeZBesedilom 2">
          <a:extLst>
            <a:ext uri="{FF2B5EF4-FFF2-40B4-BE49-F238E27FC236}">
              <a16:creationId xmlns:a16="http://schemas.microsoft.com/office/drawing/2014/main" id="{AE448350-0477-4137-8B95-4617257124E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76" name="PoljeZBesedilom 2">
          <a:extLst>
            <a:ext uri="{FF2B5EF4-FFF2-40B4-BE49-F238E27FC236}">
              <a16:creationId xmlns:a16="http://schemas.microsoft.com/office/drawing/2014/main" id="{B527970C-E29F-4D9A-9626-B6AF5BBEA48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77" name="PoljeZBesedilom 2">
          <a:extLst>
            <a:ext uri="{FF2B5EF4-FFF2-40B4-BE49-F238E27FC236}">
              <a16:creationId xmlns:a16="http://schemas.microsoft.com/office/drawing/2014/main" id="{A05BFFA4-6D47-47DC-939B-C4C9BD7502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78" name="PoljeZBesedilom 3277">
          <a:extLst>
            <a:ext uri="{FF2B5EF4-FFF2-40B4-BE49-F238E27FC236}">
              <a16:creationId xmlns:a16="http://schemas.microsoft.com/office/drawing/2014/main" id="{12DD5BA2-5CE0-4600-A71E-5FE1722543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79" name="PoljeZBesedilom 2">
          <a:extLst>
            <a:ext uri="{FF2B5EF4-FFF2-40B4-BE49-F238E27FC236}">
              <a16:creationId xmlns:a16="http://schemas.microsoft.com/office/drawing/2014/main" id="{BCD15D77-277F-439E-AB7D-995FD5EE36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80" name="PoljeZBesedilom 2">
          <a:extLst>
            <a:ext uri="{FF2B5EF4-FFF2-40B4-BE49-F238E27FC236}">
              <a16:creationId xmlns:a16="http://schemas.microsoft.com/office/drawing/2014/main" id="{84AA433E-79E3-4358-A84C-7D419F778C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81" name="PoljeZBesedilom 2">
          <a:extLst>
            <a:ext uri="{FF2B5EF4-FFF2-40B4-BE49-F238E27FC236}">
              <a16:creationId xmlns:a16="http://schemas.microsoft.com/office/drawing/2014/main" id="{E0CD007B-7D5C-4DA4-BE74-4656129AEFD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282" name="PoljeZBesedilom 2">
          <a:extLst>
            <a:ext uri="{FF2B5EF4-FFF2-40B4-BE49-F238E27FC236}">
              <a16:creationId xmlns:a16="http://schemas.microsoft.com/office/drawing/2014/main" id="{E617C744-1DDF-4E93-9C13-1A8B46418D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83" name="PoljeZBesedilom 3282">
          <a:extLst>
            <a:ext uri="{FF2B5EF4-FFF2-40B4-BE49-F238E27FC236}">
              <a16:creationId xmlns:a16="http://schemas.microsoft.com/office/drawing/2014/main" id="{A94F770A-58A4-464B-B5C0-F11525CE933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84" name="PoljeZBesedilom 2">
          <a:extLst>
            <a:ext uri="{FF2B5EF4-FFF2-40B4-BE49-F238E27FC236}">
              <a16:creationId xmlns:a16="http://schemas.microsoft.com/office/drawing/2014/main" id="{361A5A3B-A66D-4F3D-9ADE-43A8C3BC994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85" name="PoljeZBesedilom 2">
          <a:extLst>
            <a:ext uri="{FF2B5EF4-FFF2-40B4-BE49-F238E27FC236}">
              <a16:creationId xmlns:a16="http://schemas.microsoft.com/office/drawing/2014/main" id="{04CDB574-20F9-4C76-BAE5-C6928F94C50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86" name="PoljeZBesedilom 2">
          <a:extLst>
            <a:ext uri="{FF2B5EF4-FFF2-40B4-BE49-F238E27FC236}">
              <a16:creationId xmlns:a16="http://schemas.microsoft.com/office/drawing/2014/main" id="{3E5A457E-BAFB-4FDA-9DFD-1C0253DD44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287" name="PoljeZBesedilom 2">
          <a:extLst>
            <a:ext uri="{FF2B5EF4-FFF2-40B4-BE49-F238E27FC236}">
              <a16:creationId xmlns:a16="http://schemas.microsoft.com/office/drawing/2014/main" id="{C13B4FE9-679D-41B1-9885-879436742ED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88" name="PoljeZBesedilom 2">
          <a:extLst>
            <a:ext uri="{FF2B5EF4-FFF2-40B4-BE49-F238E27FC236}">
              <a16:creationId xmlns:a16="http://schemas.microsoft.com/office/drawing/2014/main" id="{4C3EF01F-7E2C-4FFB-8E23-74FF9435ED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89" name="PoljeZBesedilom 3288">
          <a:extLst>
            <a:ext uri="{FF2B5EF4-FFF2-40B4-BE49-F238E27FC236}">
              <a16:creationId xmlns:a16="http://schemas.microsoft.com/office/drawing/2014/main" id="{E9AA37BA-BCA6-4D24-8FC3-2D2C3F4F84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0" name="PoljeZBesedilom 2">
          <a:extLst>
            <a:ext uri="{FF2B5EF4-FFF2-40B4-BE49-F238E27FC236}">
              <a16:creationId xmlns:a16="http://schemas.microsoft.com/office/drawing/2014/main" id="{EDFFC0A3-E646-458F-A79F-740992011C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1" name="PoljeZBesedilom 2">
          <a:extLst>
            <a:ext uri="{FF2B5EF4-FFF2-40B4-BE49-F238E27FC236}">
              <a16:creationId xmlns:a16="http://schemas.microsoft.com/office/drawing/2014/main" id="{8043C684-D22D-456C-A06D-E7A72EF200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2" name="PoljeZBesedilom 2">
          <a:extLst>
            <a:ext uri="{FF2B5EF4-FFF2-40B4-BE49-F238E27FC236}">
              <a16:creationId xmlns:a16="http://schemas.microsoft.com/office/drawing/2014/main" id="{A32E7B88-1087-4890-AE31-8EF44BDEAF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3" name="PoljeZBesedilom 2">
          <a:extLst>
            <a:ext uri="{FF2B5EF4-FFF2-40B4-BE49-F238E27FC236}">
              <a16:creationId xmlns:a16="http://schemas.microsoft.com/office/drawing/2014/main" id="{3E19C700-E867-451E-A8F5-844366C6B7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4" name="PoljeZBesedilom 2">
          <a:extLst>
            <a:ext uri="{FF2B5EF4-FFF2-40B4-BE49-F238E27FC236}">
              <a16:creationId xmlns:a16="http://schemas.microsoft.com/office/drawing/2014/main" id="{2393FD27-3318-4C4E-BF61-2A410B7029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5" name="PoljeZBesedilom 3294">
          <a:extLst>
            <a:ext uri="{FF2B5EF4-FFF2-40B4-BE49-F238E27FC236}">
              <a16:creationId xmlns:a16="http://schemas.microsoft.com/office/drawing/2014/main" id="{84AC9FEE-75C5-42BF-9693-7F0AE17A82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6" name="PoljeZBesedilom 2">
          <a:extLst>
            <a:ext uri="{FF2B5EF4-FFF2-40B4-BE49-F238E27FC236}">
              <a16:creationId xmlns:a16="http://schemas.microsoft.com/office/drawing/2014/main" id="{FCB924D9-2155-437D-93F6-761A415121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7" name="PoljeZBesedilom 2">
          <a:extLst>
            <a:ext uri="{FF2B5EF4-FFF2-40B4-BE49-F238E27FC236}">
              <a16:creationId xmlns:a16="http://schemas.microsoft.com/office/drawing/2014/main" id="{12779B07-CC73-4A6D-BE55-942D45B74A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8" name="PoljeZBesedilom 2">
          <a:extLst>
            <a:ext uri="{FF2B5EF4-FFF2-40B4-BE49-F238E27FC236}">
              <a16:creationId xmlns:a16="http://schemas.microsoft.com/office/drawing/2014/main" id="{29D738F5-53CE-4DD2-A448-621F7492FA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299" name="PoljeZBesedilom 2">
          <a:extLst>
            <a:ext uri="{FF2B5EF4-FFF2-40B4-BE49-F238E27FC236}">
              <a16:creationId xmlns:a16="http://schemas.microsoft.com/office/drawing/2014/main" id="{32247645-54C0-438A-8423-A50DB8570A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0" name="PoljeZBesedilom 2">
          <a:extLst>
            <a:ext uri="{FF2B5EF4-FFF2-40B4-BE49-F238E27FC236}">
              <a16:creationId xmlns:a16="http://schemas.microsoft.com/office/drawing/2014/main" id="{5B9243D6-CC65-4A38-8C5D-F9FE829D43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1" name="PoljeZBesedilom 3300">
          <a:extLst>
            <a:ext uri="{FF2B5EF4-FFF2-40B4-BE49-F238E27FC236}">
              <a16:creationId xmlns:a16="http://schemas.microsoft.com/office/drawing/2014/main" id="{7F8609E2-BCFC-48AF-A4C0-C3794B69C8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2" name="PoljeZBesedilom 2">
          <a:extLst>
            <a:ext uri="{FF2B5EF4-FFF2-40B4-BE49-F238E27FC236}">
              <a16:creationId xmlns:a16="http://schemas.microsoft.com/office/drawing/2014/main" id="{F1427C78-532D-4BFA-A68D-388E71CA9E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3" name="PoljeZBesedilom 2">
          <a:extLst>
            <a:ext uri="{FF2B5EF4-FFF2-40B4-BE49-F238E27FC236}">
              <a16:creationId xmlns:a16="http://schemas.microsoft.com/office/drawing/2014/main" id="{E84ED965-98DD-4E37-9B24-F815BBDE06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4" name="PoljeZBesedilom 2">
          <a:extLst>
            <a:ext uri="{FF2B5EF4-FFF2-40B4-BE49-F238E27FC236}">
              <a16:creationId xmlns:a16="http://schemas.microsoft.com/office/drawing/2014/main" id="{FC797F09-C3B2-47A7-85BF-7BF7FFB4CD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5" name="PoljeZBesedilom 2">
          <a:extLst>
            <a:ext uri="{FF2B5EF4-FFF2-40B4-BE49-F238E27FC236}">
              <a16:creationId xmlns:a16="http://schemas.microsoft.com/office/drawing/2014/main" id="{CD460B1C-1507-4E38-8282-0C1789A12B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6" name="PoljeZBesedilom 2">
          <a:extLst>
            <a:ext uri="{FF2B5EF4-FFF2-40B4-BE49-F238E27FC236}">
              <a16:creationId xmlns:a16="http://schemas.microsoft.com/office/drawing/2014/main" id="{5EDAE749-9A53-4159-9DD7-7D4FC97E67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7" name="PoljeZBesedilom 3306">
          <a:extLst>
            <a:ext uri="{FF2B5EF4-FFF2-40B4-BE49-F238E27FC236}">
              <a16:creationId xmlns:a16="http://schemas.microsoft.com/office/drawing/2014/main" id="{5DDB9328-A224-4708-9827-870C7D6DC7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8" name="PoljeZBesedilom 2">
          <a:extLst>
            <a:ext uri="{FF2B5EF4-FFF2-40B4-BE49-F238E27FC236}">
              <a16:creationId xmlns:a16="http://schemas.microsoft.com/office/drawing/2014/main" id="{D365A39A-1EC5-4530-A63A-399C98971D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09" name="PoljeZBesedilom 2">
          <a:extLst>
            <a:ext uri="{FF2B5EF4-FFF2-40B4-BE49-F238E27FC236}">
              <a16:creationId xmlns:a16="http://schemas.microsoft.com/office/drawing/2014/main" id="{79217A40-CA0C-42F8-8AC3-78054877BF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10" name="PoljeZBesedilom 2">
          <a:extLst>
            <a:ext uri="{FF2B5EF4-FFF2-40B4-BE49-F238E27FC236}">
              <a16:creationId xmlns:a16="http://schemas.microsoft.com/office/drawing/2014/main" id="{81932AC0-85BA-4624-ACCB-05B80A7268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11" name="PoljeZBesedilom 2">
          <a:extLst>
            <a:ext uri="{FF2B5EF4-FFF2-40B4-BE49-F238E27FC236}">
              <a16:creationId xmlns:a16="http://schemas.microsoft.com/office/drawing/2014/main" id="{73716DD8-BFB3-47F2-88EE-B816E50937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2" name="PoljeZBesedilom 2">
          <a:extLst>
            <a:ext uri="{FF2B5EF4-FFF2-40B4-BE49-F238E27FC236}">
              <a16:creationId xmlns:a16="http://schemas.microsoft.com/office/drawing/2014/main" id="{D003FBB1-8EAA-4952-8FF0-123AACDF9E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3" name="PoljeZBesedilom 3312">
          <a:extLst>
            <a:ext uri="{FF2B5EF4-FFF2-40B4-BE49-F238E27FC236}">
              <a16:creationId xmlns:a16="http://schemas.microsoft.com/office/drawing/2014/main" id="{211D55BD-4F93-45D5-9CE4-BFDBCB3AF2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4" name="PoljeZBesedilom 2">
          <a:extLst>
            <a:ext uri="{FF2B5EF4-FFF2-40B4-BE49-F238E27FC236}">
              <a16:creationId xmlns:a16="http://schemas.microsoft.com/office/drawing/2014/main" id="{D76786A9-22CA-4526-AD3A-F519766300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5" name="PoljeZBesedilom 2">
          <a:extLst>
            <a:ext uri="{FF2B5EF4-FFF2-40B4-BE49-F238E27FC236}">
              <a16:creationId xmlns:a16="http://schemas.microsoft.com/office/drawing/2014/main" id="{607967D4-A20C-4662-94A3-18DE228400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6" name="PoljeZBesedilom 2">
          <a:extLst>
            <a:ext uri="{FF2B5EF4-FFF2-40B4-BE49-F238E27FC236}">
              <a16:creationId xmlns:a16="http://schemas.microsoft.com/office/drawing/2014/main" id="{506C2AC0-4349-4312-BDBD-18AFC2DCC2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7" name="PoljeZBesedilom 2">
          <a:extLst>
            <a:ext uri="{FF2B5EF4-FFF2-40B4-BE49-F238E27FC236}">
              <a16:creationId xmlns:a16="http://schemas.microsoft.com/office/drawing/2014/main" id="{DBB61C1F-ED5A-4360-8CE6-746C74CCFF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8" name="PoljeZBesedilom 2">
          <a:extLst>
            <a:ext uri="{FF2B5EF4-FFF2-40B4-BE49-F238E27FC236}">
              <a16:creationId xmlns:a16="http://schemas.microsoft.com/office/drawing/2014/main" id="{9FA1C46C-70EB-43FA-98BB-CC97CD7413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19" name="PoljeZBesedilom 3318">
          <a:extLst>
            <a:ext uri="{FF2B5EF4-FFF2-40B4-BE49-F238E27FC236}">
              <a16:creationId xmlns:a16="http://schemas.microsoft.com/office/drawing/2014/main" id="{0CD7F08C-141E-4B33-BA01-DAD384E756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20" name="PoljeZBesedilom 2">
          <a:extLst>
            <a:ext uri="{FF2B5EF4-FFF2-40B4-BE49-F238E27FC236}">
              <a16:creationId xmlns:a16="http://schemas.microsoft.com/office/drawing/2014/main" id="{67E50D78-6363-4DA8-9182-5985DC9940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21" name="PoljeZBesedilom 2">
          <a:extLst>
            <a:ext uri="{FF2B5EF4-FFF2-40B4-BE49-F238E27FC236}">
              <a16:creationId xmlns:a16="http://schemas.microsoft.com/office/drawing/2014/main" id="{692CD56E-DAFB-4571-8D2E-D34A9F75AA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22" name="PoljeZBesedilom 2">
          <a:extLst>
            <a:ext uri="{FF2B5EF4-FFF2-40B4-BE49-F238E27FC236}">
              <a16:creationId xmlns:a16="http://schemas.microsoft.com/office/drawing/2014/main" id="{FE852951-A6A7-440C-9E12-369781CF7E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23" name="PoljeZBesedilom 2">
          <a:extLst>
            <a:ext uri="{FF2B5EF4-FFF2-40B4-BE49-F238E27FC236}">
              <a16:creationId xmlns:a16="http://schemas.microsoft.com/office/drawing/2014/main" id="{20FFD209-EB74-4276-9603-EDEE55506D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4" name="PoljeZBesedilom 2">
          <a:extLst>
            <a:ext uri="{FF2B5EF4-FFF2-40B4-BE49-F238E27FC236}">
              <a16:creationId xmlns:a16="http://schemas.microsoft.com/office/drawing/2014/main" id="{449EAA95-B909-4B70-8BEC-CA09A4AB825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5" name="PoljeZBesedilom 3324">
          <a:extLst>
            <a:ext uri="{FF2B5EF4-FFF2-40B4-BE49-F238E27FC236}">
              <a16:creationId xmlns:a16="http://schemas.microsoft.com/office/drawing/2014/main" id="{5068438C-81B8-4F1C-AAF8-7C1F989D8C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6" name="PoljeZBesedilom 2">
          <a:extLst>
            <a:ext uri="{FF2B5EF4-FFF2-40B4-BE49-F238E27FC236}">
              <a16:creationId xmlns:a16="http://schemas.microsoft.com/office/drawing/2014/main" id="{C3AD6C33-6865-4568-A016-89FFCC0D5F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7" name="PoljeZBesedilom 2">
          <a:extLst>
            <a:ext uri="{FF2B5EF4-FFF2-40B4-BE49-F238E27FC236}">
              <a16:creationId xmlns:a16="http://schemas.microsoft.com/office/drawing/2014/main" id="{F6987305-93DF-44C3-BD97-C991859C8C7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8" name="PoljeZBesedilom 2">
          <a:extLst>
            <a:ext uri="{FF2B5EF4-FFF2-40B4-BE49-F238E27FC236}">
              <a16:creationId xmlns:a16="http://schemas.microsoft.com/office/drawing/2014/main" id="{52AA48A1-3A9B-485B-9030-A965A968E7A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29" name="PoljeZBesedilom 2">
          <a:extLst>
            <a:ext uri="{FF2B5EF4-FFF2-40B4-BE49-F238E27FC236}">
              <a16:creationId xmlns:a16="http://schemas.microsoft.com/office/drawing/2014/main" id="{FE40BC53-7D21-4675-87B5-8016A02382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0" name="PoljeZBesedilom 2">
          <a:extLst>
            <a:ext uri="{FF2B5EF4-FFF2-40B4-BE49-F238E27FC236}">
              <a16:creationId xmlns:a16="http://schemas.microsoft.com/office/drawing/2014/main" id="{6A011D30-39A9-40DA-9417-8124949FD9B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1" name="PoljeZBesedilom 3330">
          <a:extLst>
            <a:ext uri="{FF2B5EF4-FFF2-40B4-BE49-F238E27FC236}">
              <a16:creationId xmlns:a16="http://schemas.microsoft.com/office/drawing/2014/main" id="{7C1CBA93-042B-450F-91A0-42D186E2DD1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2" name="PoljeZBesedilom 2">
          <a:extLst>
            <a:ext uri="{FF2B5EF4-FFF2-40B4-BE49-F238E27FC236}">
              <a16:creationId xmlns:a16="http://schemas.microsoft.com/office/drawing/2014/main" id="{141577BA-75B6-4E07-AD16-02B474C8F16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3" name="PoljeZBesedilom 2">
          <a:extLst>
            <a:ext uri="{FF2B5EF4-FFF2-40B4-BE49-F238E27FC236}">
              <a16:creationId xmlns:a16="http://schemas.microsoft.com/office/drawing/2014/main" id="{35CDB9EB-FA30-4DF6-BED1-D2ADFC74BD7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4" name="PoljeZBesedilom 2">
          <a:extLst>
            <a:ext uri="{FF2B5EF4-FFF2-40B4-BE49-F238E27FC236}">
              <a16:creationId xmlns:a16="http://schemas.microsoft.com/office/drawing/2014/main" id="{3ABE1090-46CF-4C8F-940E-7FBA8DB78F3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35" name="PoljeZBesedilom 2">
          <a:extLst>
            <a:ext uri="{FF2B5EF4-FFF2-40B4-BE49-F238E27FC236}">
              <a16:creationId xmlns:a16="http://schemas.microsoft.com/office/drawing/2014/main" id="{16CF2CE6-0024-40AC-9FA4-B90F09ED9CF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36" name="PoljeZBesedilom 3335">
          <a:extLst>
            <a:ext uri="{FF2B5EF4-FFF2-40B4-BE49-F238E27FC236}">
              <a16:creationId xmlns:a16="http://schemas.microsoft.com/office/drawing/2014/main" id="{7CBAC199-29E2-44B4-A027-98FF2FB6B3E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37" name="PoljeZBesedilom 2">
          <a:extLst>
            <a:ext uri="{FF2B5EF4-FFF2-40B4-BE49-F238E27FC236}">
              <a16:creationId xmlns:a16="http://schemas.microsoft.com/office/drawing/2014/main" id="{FB5734B9-51AC-41A0-9A96-A2902A5D845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38" name="PoljeZBesedilom 2">
          <a:extLst>
            <a:ext uri="{FF2B5EF4-FFF2-40B4-BE49-F238E27FC236}">
              <a16:creationId xmlns:a16="http://schemas.microsoft.com/office/drawing/2014/main" id="{9F184778-EEDB-49E3-A47D-7487F0893ED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39" name="PoljeZBesedilom 2">
          <a:extLst>
            <a:ext uri="{FF2B5EF4-FFF2-40B4-BE49-F238E27FC236}">
              <a16:creationId xmlns:a16="http://schemas.microsoft.com/office/drawing/2014/main" id="{C2DCE8F8-D24E-471F-8A1B-3CE62ACD0DE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40" name="PoljeZBesedilom 2">
          <a:extLst>
            <a:ext uri="{FF2B5EF4-FFF2-40B4-BE49-F238E27FC236}">
              <a16:creationId xmlns:a16="http://schemas.microsoft.com/office/drawing/2014/main" id="{13EA1D0B-4A73-4FDB-8F7D-71717BF3411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1" name="PoljeZBesedilom 2">
          <a:extLst>
            <a:ext uri="{FF2B5EF4-FFF2-40B4-BE49-F238E27FC236}">
              <a16:creationId xmlns:a16="http://schemas.microsoft.com/office/drawing/2014/main" id="{8E6D009D-8E42-4ED9-8EFD-D9BEE6A1D0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2" name="PoljeZBesedilom 3341">
          <a:extLst>
            <a:ext uri="{FF2B5EF4-FFF2-40B4-BE49-F238E27FC236}">
              <a16:creationId xmlns:a16="http://schemas.microsoft.com/office/drawing/2014/main" id="{AA4559D1-77E9-4AF5-9CC8-90EF914BCE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3" name="PoljeZBesedilom 2">
          <a:extLst>
            <a:ext uri="{FF2B5EF4-FFF2-40B4-BE49-F238E27FC236}">
              <a16:creationId xmlns:a16="http://schemas.microsoft.com/office/drawing/2014/main" id="{07F5CA74-C703-4474-ADAF-BFBA302427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4" name="PoljeZBesedilom 2">
          <a:extLst>
            <a:ext uri="{FF2B5EF4-FFF2-40B4-BE49-F238E27FC236}">
              <a16:creationId xmlns:a16="http://schemas.microsoft.com/office/drawing/2014/main" id="{00505F1F-36AE-4740-99AD-22C4EF1ABE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5" name="PoljeZBesedilom 2">
          <a:extLst>
            <a:ext uri="{FF2B5EF4-FFF2-40B4-BE49-F238E27FC236}">
              <a16:creationId xmlns:a16="http://schemas.microsoft.com/office/drawing/2014/main" id="{E3DC0056-444C-43F4-B9CB-ECA897CCCC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6" name="PoljeZBesedilom 2">
          <a:extLst>
            <a:ext uri="{FF2B5EF4-FFF2-40B4-BE49-F238E27FC236}">
              <a16:creationId xmlns:a16="http://schemas.microsoft.com/office/drawing/2014/main" id="{6745B9F1-555A-4E9F-906E-59EFD71563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7" name="PoljeZBesedilom 2">
          <a:extLst>
            <a:ext uri="{FF2B5EF4-FFF2-40B4-BE49-F238E27FC236}">
              <a16:creationId xmlns:a16="http://schemas.microsoft.com/office/drawing/2014/main" id="{FC37FFA8-B25E-4BBA-8384-520927D10D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8" name="PoljeZBesedilom 3347">
          <a:extLst>
            <a:ext uri="{FF2B5EF4-FFF2-40B4-BE49-F238E27FC236}">
              <a16:creationId xmlns:a16="http://schemas.microsoft.com/office/drawing/2014/main" id="{8AECE2B6-4AF3-436E-9A59-F8CF59CFE0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49" name="PoljeZBesedilom 2">
          <a:extLst>
            <a:ext uri="{FF2B5EF4-FFF2-40B4-BE49-F238E27FC236}">
              <a16:creationId xmlns:a16="http://schemas.microsoft.com/office/drawing/2014/main" id="{6076079A-4BC2-4F14-A51C-DEE71B3DC6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0" name="PoljeZBesedilom 2">
          <a:extLst>
            <a:ext uri="{FF2B5EF4-FFF2-40B4-BE49-F238E27FC236}">
              <a16:creationId xmlns:a16="http://schemas.microsoft.com/office/drawing/2014/main" id="{DD93F2FC-31E2-44FE-8886-1D60E064B9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1" name="PoljeZBesedilom 2">
          <a:extLst>
            <a:ext uri="{FF2B5EF4-FFF2-40B4-BE49-F238E27FC236}">
              <a16:creationId xmlns:a16="http://schemas.microsoft.com/office/drawing/2014/main" id="{4BA321EE-C22C-4CF5-BF41-EDA94E94B4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2" name="PoljeZBesedilom 2">
          <a:extLst>
            <a:ext uri="{FF2B5EF4-FFF2-40B4-BE49-F238E27FC236}">
              <a16:creationId xmlns:a16="http://schemas.microsoft.com/office/drawing/2014/main" id="{49B63556-6368-4440-89A4-50E19E49CF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3" name="PoljeZBesedilom 2">
          <a:extLst>
            <a:ext uri="{FF2B5EF4-FFF2-40B4-BE49-F238E27FC236}">
              <a16:creationId xmlns:a16="http://schemas.microsoft.com/office/drawing/2014/main" id="{8F9BF275-592C-4885-8B8F-4A1204F14A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4" name="PoljeZBesedilom 3353">
          <a:extLst>
            <a:ext uri="{FF2B5EF4-FFF2-40B4-BE49-F238E27FC236}">
              <a16:creationId xmlns:a16="http://schemas.microsoft.com/office/drawing/2014/main" id="{F4CF8D36-8988-44AD-9632-39ACAE8DE7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5" name="PoljeZBesedilom 2">
          <a:extLst>
            <a:ext uri="{FF2B5EF4-FFF2-40B4-BE49-F238E27FC236}">
              <a16:creationId xmlns:a16="http://schemas.microsoft.com/office/drawing/2014/main" id="{2953049C-E2E9-445D-8F89-1FACE229EF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6" name="PoljeZBesedilom 2">
          <a:extLst>
            <a:ext uri="{FF2B5EF4-FFF2-40B4-BE49-F238E27FC236}">
              <a16:creationId xmlns:a16="http://schemas.microsoft.com/office/drawing/2014/main" id="{5181C09A-5451-4959-A41D-825BA0D2AB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7" name="PoljeZBesedilom 2">
          <a:extLst>
            <a:ext uri="{FF2B5EF4-FFF2-40B4-BE49-F238E27FC236}">
              <a16:creationId xmlns:a16="http://schemas.microsoft.com/office/drawing/2014/main" id="{8FF0F156-F036-4B96-A4CF-BCBAE499B9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8" name="PoljeZBesedilom 2">
          <a:extLst>
            <a:ext uri="{FF2B5EF4-FFF2-40B4-BE49-F238E27FC236}">
              <a16:creationId xmlns:a16="http://schemas.microsoft.com/office/drawing/2014/main" id="{ABFA64C4-B621-4071-B8D5-0FC1E4615F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59" name="PoljeZBesedilom 2">
          <a:extLst>
            <a:ext uri="{FF2B5EF4-FFF2-40B4-BE49-F238E27FC236}">
              <a16:creationId xmlns:a16="http://schemas.microsoft.com/office/drawing/2014/main" id="{D0E33360-84C9-41D4-8061-2A93BB08C4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60" name="PoljeZBesedilom 3359">
          <a:extLst>
            <a:ext uri="{FF2B5EF4-FFF2-40B4-BE49-F238E27FC236}">
              <a16:creationId xmlns:a16="http://schemas.microsoft.com/office/drawing/2014/main" id="{251677BD-5D64-4BE1-90D3-918F2A0A65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61" name="PoljeZBesedilom 2">
          <a:extLst>
            <a:ext uri="{FF2B5EF4-FFF2-40B4-BE49-F238E27FC236}">
              <a16:creationId xmlns:a16="http://schemas.microsoft.com/office/drawing/2014/main" id="{A30A161D-54D9-4916-A750-D50DFB7A4A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62" name="PoljeZBesedilom 2">
          <a:extLst>
            <a:ext uri="{FF2B5EF4-FFF2-40B4-BE49-F238E27FC236}">
              <a16:creationId xmlns:a16="http://schemas.microsoft.com/office/drawing/2014/main" id="{00E9AB49-C766-4591-872C-C314F1234F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63" name="PoljeZBesedilom 2">
          <a:extLst>
            <a:ext uri="{FF2B5EF4-FFF2-40B4-BE49-F238E27FC236}">
              <a16:creationId xmlns:a16="http://schemas.microsoft.com/office/drawing/2014/main" id="{D8C5D8A3-224B-47E1-A7A4-079BFF8E0EA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364" name="PoljeZBesedilom 2">
          <a:extLst>
            <a:ext uri="{FF2B5EF4-FFF2-40B4-BE49-F238E27FC236}">
              <a16:creationId xmlns:a16="http://schemas.microsoft.com/office/drawing/2014/main" id="{1D5B45F2-F56C-4C22-ABC8-55861DB30E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65" name="PoljeZBesedilom 2">
          <a:extLst>
            <a:ext uri="{FF2B5EF4-FFF2-40B4-BE49-F238E27FC236}">
              <a16:creationId xmlns:a16="http://schemas.microsoft.com/office/drawing/2014/main" id="{F20EC238-286B-417B-9CD8-1936583D0A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66" name="PoljeZBesedilom 3365">
          <a:extLst>
            <a:ext uri="{FF2B5EF4-FFF2-40B4-BE49-F238E27FC236}">
              <a16:creationId xmlns:a16="http://schemas.microsoft.com/office/drawing/2014/main" id="{CA5635B7-8C10-4CFE-B9A7-1F5B242E1B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67" name="PoljeZBesedilom 2">
          <a:extLst>
            <a:ext uri="{FF2B5EF4-FFF2-40B4-BE49-F238E27FC236}">
              <a16:creationId xmlns:a16="http://schemas.microsoft.com/office/drawing/2014/main" id="{EBC01FC6-CB2A-4105-974F-00C50D0F37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68" name="PoljeZBesedilom 2">
          <a:extLst>
            <a:ext uri="{FF2B5EF4-FFF2-40B4-BE49-F238E27FC236}">
              <a16:creationId xmlns:a16="http://schemas.microsoft.com/office/drawing/2014/main" id="{09FE3783-5D28-4685-AEEF-3C3EBC9A33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69" name="PoljeZBesedilom 2">
          <a:extLst>
            <a:ext uri="{FF2B5EF4-FFF2-40B4-BE49-F238E27FC236}">
              <a16:creationId xmlns:a16="http://schemas.microsoft.com/office/drawing/2014/main" id="{FD0019F4-3E0A-4002-BF38-6BE90EA351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0" name="PoljeZBesedilom 2">
          <a:extLst>
            <a:ext uri="{FF2B5EF4-FFF2-40B4-BE49-F238E27FC236}">
              <a16:creationId xmlns:a16="http://schemas.microsoft.com/office/drawing/2014/main" id="{0E946149-5416-40C4-A4E6-2C9C2BA450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1" name="PoljeZBesedilom 2">
          <a:extLst>
            <a:ext uri="{FF2B5EF4-FFF2-40B4-BE49-F238E27FC236}">
              <a16:creationId xmlns:a16="http://schemas.microsoft.com/office/drawing/2014/main" id="{24FC1E65-977F-4EA6-9155-3440662AC3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2" name="PoljeZBesedilom 3371">
          <a:extLst>
            <a:ext uri="{FF2B5EF4-FFF2-40B4-BE49-F238E27FC236}">
              <a16:creationId xmlns:a16="http://schemas.microsoft.com/office/drawing/2014/main" id="{2A6B3B5F-31F0-426C-9610-3625717E9F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3" name="PoljeZBesedilom 2">
          <a:extLst>
            <a:ext uri="{FF2B5EF4-FFF2-40B4-BE49-F238E27FC236}">
              <a16:creationId xmlns:a16="http://schemas.microsoft.com/office/drawing/2014/main" id="{FAEE5852-7E69-47C5-B2F3-A6F07B80EF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4" name="PoljeZBesedilom 2">
          <a:extLst>
            <a:ext uri="{FF2B5EF4-FFF2-40B4-BE49-F238E27FC236}">
              <a16:creationId xmlns:a16="http://schemas.microsoft.com/office/drawing/2014/main" id="{EA4F5CBF-C3F3-48B8-AD7D-78FB6E34C5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5" name="PoljeZBesedilom 2">
          <a:extLst>
            <a:ext uri="{FF2B5EF4-FFF2-40B4-BE49-F238E27FC236}">
              <a16:creationId xmlns:a16="http://schemas.microsoft.com/office/drawing/2014/main" id="{5536D493-6606-41A6-A270-1DB2903CEB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376" name="PoljeZBesedilom 2">
          <a:extLst>
            <a:ext uri="{FF2B5EF4-FFF2-40B4-BE49-F238E27FC236}">
              <a16:creationId xmlns:a16="http://schemas.microsoft.com/office/drawing/2014/main" id="{78F7EA02-91E1-441F-A945-DB6A3CCCD4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77" name="PoljeZBesedilom 2">
          <a:extLst>
            <a:ext uri="{FF2B5EF4-FFF2-40B4-BE49-F238E27FC236}">
              <a16:creationId xmlns:a16="http://schemas.microsoft.com/office/drawing/2014/main" id="{C341097C-09E3-43DC-B0C1-84D1129E381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78" name="PoljeZBesedilom 3377">
          <a:extLst>
            <a:ext uri="{FF2B5EF4-FFF2-40B4-BE49-F238E27FC236}">
              <a16:creationId xmlns:a16="http://schemas.microsoft.com/office/drawing/2014/main" id="{C68E1F05-0329-47AB-BE03-59AE320DEF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79" name="PoljeZBesedilom 2">
          <a:extLst>
            <a:ext uri="{FF2B5EF4-FFF2-40B4-BE49-F238E27FC236}">
              <a16:creationId xmlns:a16="http://schemas.microsoft.com/office/drawing/2014/main" id="{3065E526-D658-4DB7-B798-EB877E0BF6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80" name="PoljeZBesedilom 2">
          <a:extLst>
            <a:ext uri="{FF2B5EF4-FFF2-40B4-BE49-F238E27FC236}">
              <a16:creationId xmlns:a16="http://schemas.microsoft.com/office/drawing/2014/main" id="{FFF16391-18ED-4086-8A62-B6DB3EC37E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81" name="PoljeZBesedilom 2">
          <a:extLst>
            <a:ext uri="{FF2B5EF4-FFF2-40B4-BE49-F238E27FC236}">
              <a16:creationId xmlns:a16="http://schemas.microsoft.com/office/drawing/2014/main" id="{8CAFF0A8-0B59-42EF-9306-E971AC5FD6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382" name="PoljeZBesedilom 2">
          <a:extLst>
            <a:ext uri="{FF2B5EF4-FFF2-40B4-BE49-F238E27FC236}">
              <a16:creationId xmlns:a16="http://schemas.microsoft.com/office/drawing/2014/main" id="{C784617A-01E6-4941-B0BD-47B783D9C7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3" name="PoljeZBesedilom 2">
          <a:extLst>
            <a:ext uri="{FF2B5EF4-FFF2-40B4-BE49-F238E27FC236}">
              <a16:creationId xmlns:a16="http://schemas.microsoft.com/office/drawing/2014/main" id="{58B9EE5F-4256-4644-9D99-6CC35693434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4" name="PoljeZBesedilom 3383">
          <a:extLst>
            <a:ext uri="{FF2B5EF4-FFF2-40B4-BE49-F238E27FC236}">
              <a16:creationId xmlns:a16="http://schemas.microsoft.com/office/drawing/2014/main" id="{C3ACF08E-5223-4F62-972B-A47736E34C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5" name="PoljeZBesedilom 2">
          <a:extLst>
            <a:ext uri="{FF2B5EF4-FFF2-40B4-BE49-F238E27FC236}">
              <a16:creationId xmlns:a16="http://schemas.microsoft.com/office/drawing/2014/main" id="{8BE45BE8-93D3-4001-961F-C8CBE5A85AA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6" name="PoljeZBesedilom 2">
          <a:extLst>
            <a:ext uri="{FF2B5EF4-FFF2-40B4-BE49-F238E27FC236}">
              <a16:creationId xmlns:a16="http://schemas.microsoft.com/office/drawing/2014/main" id="{AFC46058-2940-4E3D-80BC-C7F8DE4E28A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7" name="PoljeZBesedilom 2">
          <a:extLst>
            <a:ext uri="{FF2B5EF4-FFF2-40B4-BE49-F238E27FC236}">
              <a16:creationId xmlns:a16="http://schemas.microsoft.com/office/drawing/2014/main" id="{04BE6547-A5B9-46E1-8AF4-43F1FF8DBE3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388" name="PoljeZBesedilom 2">
          <a:extLst>
            <a:ext uri="{FF2B5EF4-FFF2-40B4-BE49-F238E27FC236}">
              <a16:creationId xmlns:a16="http://schemas.microsoft.com/office/drawing/2014/main" id="{CE240C8C-1CCC-45EA-8766-3D51FC760E1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89" name="PoljeZBesedilom 3388">
          <a:extLst>
            <a:ext uri="{FF2B5EF4-FFF2-40B4-BE49-F238E27FC236}">
              <a16:creationId xmlns:a16="http://schemas.microsoft.com/office/drawing/2014/main" id="{2A323DA4-4CA8-4E12-8FC5-7BF0FACF55B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90" name="PoljeZBesedilom 2">
          <a:extLst>
            <a:ext uri="{FF2B5EF4-FFF2-40B4-BE49-F238E27FC236}">
              <a16:creationId xmlns:a16="http://schemas.microsoft.com/office/drawing/2014/main" id="{2B89332D-305F-4312-96FE-5941203E9F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91" name="PoljeZBesedilom 2">
          <a:extLst>
            <a:ext uri="{FF2B5EF4-FFF2-40B4-BE49-F238E27FC236}">
              <a16:creationId xmlns:a16="http://schemas.microsoft.com/office/drawing/2014/main" id="{D2BBAFEB-2D81-4173-BDBE-3BF4AA57DA6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92" name="PoljeZBesedilom 2">
          <a:extLst>
            <a:ext uri="{FF2B5EF4-FFF2-40B4-BE49-F238E27FC236}">
              <a16:creationId xmlns:a16="http://schemas.microsoft.com/office/drawing/2014/main" id="{B60C7B6C-9346-4AA5-8FC9-68B1624D16D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393" name="PoljeZBesedilom 2">
          <a:extLst>
            <a:ext uri="{FF2B5EF4-FFF2-40B4-BE49-F238E27FC236}">
              <a16:creationId xmlns:a16="http://schemas.microsoft.com/office/drawing/2014/main" id="{0C4BF763-17AD-4B07-9BEE-AFCDEA99B8D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4" name="PoljeZBesedilom 2">
          <a:extLst>
            <a:ext uri="{FF2B5EF4-FFF2-40B4-BE49-F238E27FC236}">
              <a16:creationId xmlns:a16="http://schemas.microsoft.com/office/drawing/2014/main" id="{CD043ED9-04EC-45A7-8E21-A7263C6F44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5" name="PoljeZBesedilom 3394">
          <a:extLst>
            <a:ext uri="{FF2B5EF4-FFF2-40B4-BE49-F238E27FC236}">
              <a16:creationId xmlns:a16="http://schemas.microsoft.com/office/drawing/2014/main" id="{9F6DD6F4-C805-4A50-959C-FB8294AB8A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6" name="PoljeZBesedilom 2">
          <a:extLst>
            <a:ext uri="{FF2B5EF4-FFF2-40B4-BE49-F238E27FC236}">
              <a16:creationId xmlns:a16="http://schemas.microsoft.com/office/drawing/2014/main" id="{629FD07B-AE99-4589-87DD-9E3E523098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7" name="PoljeZBesedilom 2">
          <a:extLst>
            <a:ext uri="{FF2B5EF4-FFF2-40B4-BE49-F238E27FC236}">
              <a16:creationId xmlns:a16="http://schemas.microsoft.com/office/drawing/2014/main" id="{7003AAFC-7B01-45F8-B9C0-73DD7979F22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8" name="PoljeZBesedilom 2">
          <a:extLst>
            <a:ext uri="{FF2B5EF4-FFF2-40B4-BE49-F238E27FC236}">
              <a16:creationId xmlns:a16="http://schemas.microsoft.com/office/drawing/2014/main" id="{653F7897-4701-4E3F-BFB4-33A2110F34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399" name="PoljeZBesedilom 2">
          <a:extLst>
            <a:ext uri="{FF2B5EF4-FFF2-40B4-BE49-F238E27FC236}">
              <a16:creationId xmlns:a16="http://schemas.microsoft.com/office/drawing/2014/main" id="{A2AAF1FF-2D67-4717-B027-6B00937673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0" name="PoljeZBesedilom 2">
          <a:extLst>
            <a:ext uri="{FF2B5EF4-FFF2-40B4-BE49-F238E27FC236}">
              <a16:creationId xmlns:a16="http://schemas.microsoft.com/office/drawing/2014/main" id="{5AA0CA8F-6EBB-4067-A5FF-4636ADF4E8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1" name="PoljeZBesedilom 3400">
          <a:extLst>
            <a:ext uri="{FF2B5EF4-FFF2-40B4-BE49-F238E27FC236}">
              <a16:creationId xmlns:a16="http://schemas.microsoft.com/office/drawing/2014/main" id="{0CF03F1C-C133-416A-9A07-5A487B0F7D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2" name="PoljeZBesedilom 2">
          <a:extLst>
            <a:ext uri="{FF2B5EF4-FFF2-40B4-BE49-F238E27FC236}">
              <a16:creationId xmlns:a16="http://schemas.microsoft.com/office/drawing/2014/main" id="{722F7D35-A905-4FD1-9A6E-1141872D9B4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3" name="PoljeZBesedilom 2">
          <a:extLst>
            <a:ext uri="{FF2B5EF4-FFF2-40B4-BE49-F238E27FC236}">
              <a16:creationId xmlns:a16="http://schemas.microsoft.com/office/drawing/2014/main" id="{CAB79AEC-0EAC-4A4C-A8D6-DC5500D027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4" name="PoljeZBesedilom 2">
          <a:extLst>
            <a:ext uri="{FF2B5EF4-FFF2-40B4-BE49-F238E27FC236}">
              <a16:creationId xmlns:a16="http://schemas.microsoft.com/office/drawing/2014/main" id="{A57577F3-30B9-4B78-BEF3-75253E224B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5" name="PoljeZBesedilom 2">
          <a:extLst>
            <a:ext uri="{FF2B5EF4-FFF2-40B4-BE49-F238E27FC236}">
              <a16:creationId xmlns:a16="http://schemas.microsoft.com/office/drawing/2014/main" id="{B91D7EBB-47E7-40FA-A8B4-6E9B7345769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6" name="PoljeZBesedilom 2">
          <a:extLst>
            <a:ext uri="{FF2B5EF4-FFF2-40B4-BE49-F238E27FC236}">
              <a16:creationId xmlns:a16="http://schemas.microsoft.com/office/drawing/2014/main" id="{09B9EF97-D0E2-4F17-8D42-8C5EBD38CC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7" name="PoljeZBesedilom 3406">
          <a:extLst>
            <a:ext uri="{FF2B5EF4-FFF2-40B4-BE49-F238E27FC236}">
              <a16:creationId xmlns:a16="http://schemas.microsoft.com/office/drawing/2014/main" id="{2AC95BD0-4B59-4397-810E-66DA54CC63E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8" name="PoljeZBesedilom 2">
          <a:extLst>
            <a:ext uri="{FF2B5EF4-FFF2-40B4-BE49-F238E27FC236}">
              <a16:creationId xmlns:a16="http://schemas.microsoft.com/office/drawing/2014/main" id="{FC17756E-0E84-49B2-A126-D533B1F61E2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09" name="PoljeZBesedilom 2">
          <a:extLst>
            <a:ext uri="{FF2B5EF4-FFF2-40B4-BE49-F238E27FC236}">
              <a16:creationId xmlns:a16="http://schemas.microsoft.com/office/drawing/2014/main" id="{C3F2C972-2900-4A42-873B-0884F9932F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0" name="PoljeZBesedilom 2">
          <a:extLst>
            <a:ext uri="{FF2B5EF4-FFF2-40B4-BE49-F238E27FC236}">
              <a16:creationId xmlns:a16="http://schemas.microsoft.com/office/drawing/2014/main" id="{2829B3A5-1DF1-4D2F-8F0B-13AEEF4A0C4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1" name="PoljeZBesedilom 2">
          <a:extLst>
            <a:ext uri="{FF2B5EF4-FFF2-40B4-BE49-F238E27FC236}">
              <a16:creationId xmlns:a16="http://schemas.microsoft.com/office/drawing/2014/main" id="{27025311-E82C-40A6-B2CA-786363B01B1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2" name="PoljeZBesedilom 2">
          <a:extLst>
            <a:ext uri="{FF2B5EF4-FFF2-40B4-BE49-F238E27FC236}">
              <a16:creationId xmlns:a16="http://schemas.microsoft.com/office/drawing/2014/main" id="{73521629-38DB-429E-A8FD-7774EFCB1B3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3" name="PoljeZBesedilom 3412">
          <a:extLst>
            <a:ext uri="{FF2B5EF4-FFF2-40B4-BE49-F238E27FC236}">
              <a16:creationId xmlns:a16="http://schemas.microsoft.com/office/drawing/2014/main" id="{456BACE9-C753-4B93-9931-4890B086F8D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4" name="PoljeZBesedilom 2">
          <a:extLst>
            <a:ext uri="{FF2B5EF4-FFF2-40B4-BE49-F238E27FC236}">
              <a16:creationId xmlns:a16="http://schemas.microsoft.com/office/drawing/2014/main" id="{E8046B81-DB85-47A1-92A3-9A28CBC3D3B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5" name="PoljeZBesedilom 2">
          <a:extLst>
            <a:ext uri="{FF2B5EF4-FFF2-40B4-BE49-F238E27FC236}">
              <a16:creationId xmlns:a16="http://schemas.microsoft.com/office/drawing/2014/main" id="{74BDB587-847C-4BEE-90D6-55EAD3B923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6" name="PoljeZBesedilom 2">
          <a:extLst>
            <a:ext uri="{FF2B5EF4-FFF2-40B4-BE49-F238E27FC236}">
              <a16:creationId xmlns:a16="http://schemas.microsoft.com/office/drawing/2014/main" id="{A1917F3B-1750-4CCC-919C-9DF85CB7B2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7" name="PoljeZBesedilom 2">
          <a:extLst>
            <a:ext uri="{FF2B5EF4-FFF2-40B4-BE49-F238E27FC236}">
              <a16:creationId xmlns:a16="http://schemas.microsoft.com/office/drawing/2014/main" id="{2834B19F-5FBD-48CE-89DF-1D741EF9F9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8" name="PoljeZBesedilom 2">
          <a:extLst>
            <a:ext uri="{FF2B5EF4-FFF2-40B4-BE49-F238E27FC236}">
              <a16:creationId xmlns:a16="http://schemas.microsoft.com/office/drawing/2014/main" id="{EA2AE473-6E7E-471C-89E7-A40968CB7FC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19" name="PoljeZBesedilom 3418">
          <a:extLst>
            <a:ext uri="{FF2B5EF4-FFF2-40B4-BE49-F238E27FC236}">
              <a16:creationId xmlns:a16="http://schemas.microsoft.com/office/drawing/2014/main" id="{28924C6C-774B-42F1-A03E-29D676AD8F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20" name="PoljeZBesedilom 2">
          <a:extLst>
            <a:ext uri="{FF2B5EF4-FFF2-40B4-BE49-F238E27FC236}">
              <a16:creationId xmlns:a16="http://schemas.microsoft.com/office/drawing/2014/main" id="{B1530190-3465-4930-BF4A-36CEF5FDC6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21" name="PoljeZBesedilom 2">
          <a:extLst>
            <a:ext uri="{FF2B5EF4-FFF2-40B4-BE49-F238E27FC236}">
              <a16:creationId xmlns:a16="http://schemas.microsoft.com/office/drawing/2014/main" id="{0F51C8F0-20CF-4C57-A11D-53E4D358B22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22" name="PoljeZBesedilom 2">
          <a:extLst>
            <a:ext uri="{FF2B5EF4-FFF2-40B4-BE49-F238E27FC236}">
              <a16:creationId xmlns:a16="http://schemas.microsoft.com/office/drawing/2014/main" id="{81717725-EBA5-4163-BC97-A096333AD4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23" name="PoljeZBesedilom 2">
          <a:extLst>
            <a:ext uri="{FF2B5EF4-FFF2-40B4-BE49-F238E27FC236}">
              <a16:creationId xmlns:a16="http://schemas.microsoft.com/office/drawing/2014/main" id="{55CBBD1C-5B1D-4DC8-8B11-6D46912869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4" name="PoljeZBesedilom 2">
          <a:extLst>
            <a:ext uri="{FF2B5EF4-FFF2-40B4-BE49-F238E27FC236}">
              <a16:creationId xmlns:a16="http://schemas.microsoft.com/office/drawing/2014/main" id="{F306994E-D3F8-4F9F-A299-1559157BB0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5" name="PoljeZBesedilom 3424">
          <a:extLst>
            <a:ext uri="{FF2B5EF4-FFF2-40B4-BE49-F238E27FC236}">
              <a16:creationId xmlns:a16="http://schemas.microsoft.com/office/drawing/2014/main" id="{BC846AA7-86B3-40C1-8B62-96D9E0F182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6" name="PoljeZBesedilom 2">
          <a:extLst>
            <a:ext uri="{FF2B5EF4-FFF2-40B4-BE49-F238E27FC236}">
              <a16:creationId xmlns:a16="http://schemas.microsoft.com/office/drawing/2014/main" id="{8072E29B-B72A-418C-AECC-8DBCCA6B1D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7" name="PoljeZBesedilom 2">
          <a:extLst>
            <a:ext uri="{FF2B5EF4-FFF2-40B4-BE49-F238E27FC236}">
              <a16:creationId xmlns:a16="http://schemas.microsoft.com/office/drawing/2014/main" id="{7DE06120-DB18-47C5-AFE6-6322DB72A1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8" name="PoljeZBesedilom 2">
          <a:extLst>
            <a:ext uri="{FF2B5EF4-FFF2-40B4-BE49-F238E27FC236}">
              <a16:creationId xmlns:a16="http://schemas.microsoft.com/office/drawing/2014/main" id="{454B76A4-6BC5-4923-A1AD-2E257CB53B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29" name="PoljeZBesedilom 2">
          <a:extLst>
            <a:ext uri="{FF2B5EF4-FFF2-40B4-BE49-F238E27FC236}">
              <a16:creationId xmlns:a16="http://schemas.microsoft.com/office/drawing/2014/main" id="{D079DCAE-F2AC-4FE2-9872-D66E56C1A1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0" name="PoljeZBesedilom 2">
          <a:extLst>
            <a:ext uri="{FF2B5EF4-FFF2-40B4-BE49-F238E27FC236}">
              <a16:creationId xmlns:a16="http://schemas.microsoft.com/office/drawing/2014/main" id="{ED9293BF-E166-422F-8E2D-A2871941B2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1" name="PoljeZBesedilom 3430">
          <a:extLst>
            <a:ext uri="{FF2B5EF4-FFF2-40B4-BE49-F238E27FC236}">
              <a16:creationId xmlns:a16="http://schemas.microsoft.com/office/drawing/2014/main" id="{6829CC53-5D01-4FFF-A6EF-30F4235A62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2" name="PoljeZBesedilom 2">
          <a:extLst>
            <a:ext uri="{FF2B5EF4-FFF2-40B4-BE49-F238E27FC236}">
              <a16:creationId xmlns:a16="http://schemas.microsoft.com/office/drawing/2014/main" id="{766DBB44-1FCB-477D-A95E-D4C57D1601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3" name="PoljeZBesedilom 2">
          <a:extLst>
            <a:ext uri="{FF2B5EF4-FFF2-40B4-BE49-F238E27FC236}">
              <a16:creationId xmlns:a16="http://schemas.microsoft.com/office/drawing/2014/main" id="{EB7BDCB8-88AF-47F8-82FE-2EC01DB29D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4" name="PoljeZBesedilom 2">
          <a:extLst>
            <a:ext uri="{FF2B5EF4-FFF2-40B4-BE49-F238E27FC236}">
              <a16:creationId xmlns:a16="http://schemas.microsoft.com/office/drawing/2014/main" id="{446D3FA4-705C-4AA6-BC4E-62E6E51617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35" name="PoljeZBesedilom 2">
          <a:extLst>
            <a:ext uri="{FF2B5EF4-FFF2-40B4-BE49-F238E27FC236}">
              <a16:creationId xmlns:a16="http://schemas.microsoft.com/office/drawing/2014/main" id="{F53DE4AD-6CA6-4031-B589-238F8B110A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36" name="PoljeZBesedilom 2">
          <a:extLst>
            <a:ext uri="{FF2B5EF4-FFF2-40B4-BE49-F238E27FC236}">
              <a16:creationId xmlns:a16="http://schemas.microsoft.com/office/drawing/2014/main" id="{21C87F74-42C2-4E29-A01B-A43FB25B99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37" name="PoljeZBesedilom 3436">
          <a:extLst>
            <a:ext uri="{FF2B5EF4-FFF2-40B4-BE49-F238E27FC236}">
              <a16:creationId xmlns:a16="http://schemas.microsoft.com/office/drawing/2014/main" id="{800A9A87-A80B-4193-B1ED-3323EA05DC5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38" name="PoljeZBesedilom 2">
          <a:extLst>
            <a:ext uri="{FF2B5EF4-FFF2-40B4-BE49-F238E27FC236}">
              <a16:creationId xmlns:a16="http://schemas.microsoft.com/office/drawing/2014/main" id="{91395234-A14C-43F7-AE9D-9BA3EB5384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39" name="PoljeZBesedilom 2">
          <a:extLst>
            <a:ext uri="{FF2B5EF4-FFF2-40B4-BE49-F238E27FC236}">
              <a16:creationId xmlns:a16="http://schemas.microsoft.com/office/drawing/2014/main" id="{F8A96DBA-F1ED-4170-B69D-D7AC3107417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0" name="PoljeZBesedilom 2">
          <a:extLst>
            <a:ext uri="{FF2B5EF4-FFF2-40B4-BE49-F238E27FC236}">
              <a16:creationId xmlns:a16="http://schemas.microsoft.com/office/drawing/2014/main" id="{A7496EC6-45EE-49B0-8A19-360315E2C0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1" name="PoljeZBesedilom 2">
          <a:extLst>
            <a:ext uri="{FF2B5EF4-FFF2-40B4-BE49-F238E27FC236}">
              <a16:creationId xmlns:a16="http://schemas.microsoft.com/office/drawing/2014/main" id="{F011C9CD-A1F7-43D5-875B-ACDDA904BC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2" name="PoljeZBesedilom 2">
          <a:extLst>
            <a:ext uri="{FF2B5EF4-FFF2-40B4-BE49-F238E27FC236}">
              <a16:creationId xmlns:a16="http://schemas.microsoft.com/office/drawing/2014/main" id="{DCEA62EE-31AA-4984-BCF3-2765578D4D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3" name="PoljeZBesedilom 3442">
          <a:extLst>
            <a:ext uri="{FF2B5EF4-FFF2-40B4-BE49-F238E27FC236}">
              <a16:creationId xmlns:a16="http://schemas.microsoft.com/office/drawing/2014/main" id="{73B05E83-2720-4550-A61D-DD6AC4556C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4" name="PoljeZBesedilom 2">
          <a:extLst>
            <a:ext uri="{FF2B5EF4-FFF2-40B4-BE49-F238E27FC236}">
              <a16:creationId xmlns:a16="http://schemas.microsoft.com/office/drawing/2014/main" id="{A991CA31-A2CF-4B0B-975A-9C96279A40C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5" name="PoljeZBesedilom 2">
          <a:extLst>
            <a:ext uri="{FF2B5EF4-FFF2-40B4-BE49-F238E27FC236}">
              <a16:creationId xmlns:a16="http://schemas.microsoft.com/office/drawing/2014/main" id="{5BA6BB15-D9ED-4C9C-B46D-8593D772D2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6" name="PoljeZBesedilom 2">
          <a:extLst>
            <a:ext uri="{FF2B5EF4-FFF2-40B4-BE49-F238E27FC236}">
              <a16:creationId xmlns:a16="http://schemas.microsoft.com/office/drawing/2014/main" id="{3378B306-DCCA-4DB4-83BC-D4CE6CBB193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47" name="PoljeZBesedilom 2">
          <a:extLst>
            <a:ext uri="{FF2B5EF4-FFF2-40B4-BE49-F238E27FC236}">
              <a16:creationId xmlns:a16="http://schemas.microsoft.com/office/drawing/2014/main" id="{71C189D5-F74C-4516-8C34-F5564DBC4F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48" name="PoljeZBesedilom 3447">
          <a:extLst>
            <a:ext uri="{FF2B5EF4-FFF2-40B4-BE49-F238E27FC236}">
              <a16:creationId xmlns:a16="http://schemas.microsoft.com/office/drawing/2014/main" id="{B08F5C66-9B1D-4B80-8B66-E40A7E3985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49" name="PoljeZBesedilom 2">
          <a:extLst>
            <a:ext uri="{FF2B5EF4-FFF2-40B4-BE49-F238E27FC236}">
              <a16:creationId xmlns:a16="http://schemas.microsoft.com/office/drawing/2014/main" id="{A22E8466-6278-4B62-B397-E8585E92B40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50" name="PoljeZBesedilom 2">
          <a:extLst>
            <a:ext uri="{FF2B5EF4-FFF2-40B4-BE49-F238E27FC236}">
              <a16:creationId xmlns:a16="http://schemas.microsoft.com/office/drawing/2014/main" id="{2632D96C-1ED6-4770-8E4A-AB297CF79D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51" name="PoljeZBesedilom 2">
          <a:extLst>
            <a:ext uri="{FF2B5EF4-FFF2-40B4-BE49-F238E27FC236}">
              <a16:creationId xmlns:a16="http://schemas.microsoft.com/office/drawing/2014/main" id="{3E557EDE-8B9F-401E-AB18-0D9E7A2ED79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52" name="PoljeZBesedilom 2">
          <a:extLst>
            <a:ext uri="{FF2B5EF4-FFF2-40B4-BE49-F238E27FC236}">
              <a16:creationId xmlns:a16="http://schemas.microsoft.com/office/drawing/2014/main" id="{F72C01C7-4052-490E-BAAD-4388D40172F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3" name="PoljeZBesedilom 2">
          <a:extLst>
            <a:ext uri="{FF2B5EF4-FFF2-40B4-BE49-F238E27FC236}">
              <a16:creationId xmlns:a16="http://schemas.microsoft.com/office/drawing/2014/main" id="{94C176C9-4319-406F-87FD-82B6C8FF13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4" name="PoljeZBesedilom 3453">
          <a:extLst>
            <a:ext uri="{FF2B5EF4-FFF2-40B4-BE49-F238E27FC236}">
              <a16:creationId xmlns:a16="http://schemas.microsoft.com/office/drawing/2014/main" id="{28AD4C04-197C-452C-AB85-C8C2F2044A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5" name="PoljeZBesedilom 2">
          <a:extLst>
            <a:ext uri="{FF2B5EF4-FFF2-40B4-BE49-F238E27FC236}">
              <a16:creationId xmlns:a16="http://schemas.microsoft.com/office/drawing/2014/main" id="{B645F3B8-5631-44CC-8800-FEB8DA9B526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6" name="PoljeZBesedilom 2">
          <a:extLst>
            <a:ext uri="{FF2B5EF4-FFF2-40B4-BE49-F238E27FC236}">
              <a16:creationId xmlns:a16="http://schemas.microsoft.com/office/drawing/2014/main" id="{8B3F19A0-9F86-4FC0-BBB7-A907B926E3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7" name="PoljeZBesedilom 2">
          <a:extLst>
            <a:ext uri="{FF2B5EF4-FFF2-40B4-BE49-F238E27FC236}">
              <a16:creationId xmlns:a16="http://schemas.microsoft.com/office/drawing/2014/main" id="{4A86F88B-63E0-4502-ACAC-81DD6F051D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458" name="PoljeZBesedilom 2">
          <a:extLst>
            <a:ext uri="{FF2B5EF4-FFF2-40B4-BE49-F238E27FC236}">
              <a16:creationId xmlns:a16="http://schemas.microsoft.com/office/drawing/2014/main" id="{4D858C65-4691-424B-8991-E999603C40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59" name="PoljeZBesedilom 2">
          <a:extLst>
            <a:ext uri="{FF2B5EF4-FFF2-40B4-BE49-F238E27FC236}">
              <a16:creationId xmlns:a16="http://schemas.microsoft.com/office/drawing/2014/main" id="{EFBE469D-F768-4302-9EF8-70154EF4A3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0" name="PoljeZBesedilom 3459">
          <a:extLst>
            <a:ext uri="{FF2B5EF4-FFF2-40B4-BE49-F238E27FC236}">
              <a16:creationId xmlns:a16="http://schemas.microsoft.com/office/drawing/2014/main" id="{DE844CA2-6FD1-404A-9C0D-AC5ABF8A32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1" name="PoljeZBesedilom 2">
          <a:extLst>
            <a:ext uri="{FF2B5EF4-FFF2-40B4-BE49-F238E27FC236}">
              <a16:creationId xmlns:a16="http://schemas.microsoft.com/office/drawing/2014/main" id="{17266306-6E21-47EE-842B-96806EB6E6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2" name="PoljeZBesedilom 2">
          <a:extLst>
            <a:ext uri="{FF2B5EF4-FFF2-40B4-BE49-F238E27FC236}">
              <a16:creationId xmlns:a16="http://schemas.microsoft.com/office/drawing/2014/main" id="{36C69746-84BB-4F0E-AF6F-3331ED03B5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3" name="PoljeZBesedilom 2">
          <a:extLst>
            <a:ext uri="{FF2B5EF4-FFF2-40B4-BE49-F238E27FC236}">
              <a16:creationId xmlns:a16="http://schemas.microsoft.com/office/drawing/2014/main" id="{000868DF-EE98-48CD-BEDE-F1FC0102E7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4" name="PoljeZBesedilom 2">
          <a:extLst>
            <a:ext uri="{FF2B5EF4-FFF2-40B4-BE49-F238E27FC236}">
              <a16:creationId xmlns:a16="http://schemas.microsoft.com/office/drawing/2014/main" id="{DE72713E-1772-4216-9EDD-BCD6EE58BA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5" name="PoljeZBesedilom 2">
          <a:extLst>
            <a:ext uri="{FF2B5EF4-FFF2-40B4-BE49-F238E27FC236}">
              <a16:creationId xmlns:a16="http://schemas.microsoft.com/office/drawing/2014/main" id="{88464679-936D-45D6-93A9-FEED4B5E54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6" name="PoljeZBesedilom 3465">
          <a:extLst>
            <a:ext uri="{FF2B5EF4-FFF2-40B4-BE49-F238E27FC236}">
              <a16:creationId xmlns:a16="http://schemas.microsoft.com/office/drawing/2014/main" id="{DB159C56-229B-4E91-B5C6-2E1B9F891F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7" name="PoljeZBesedilom 2">
          <a:extLst>
            <a:ext uri="{FF2B5EF4-FFF2-40B4-BE49-F238E27FC236}">
              <a16:creationId xmlns:a16="http://schemas.microsoft.com/office/drawing/2014/main" id="{45779315-0280-484D-BCC4-47A2680DAB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8" name="PoljeZBesedilom 2">
          <a:extLst>
            <a:ext uri="{FF2B5EF4-FFF2-40B4-BE49-F238E27FC236}">
              <a16:creationId xmlns:a16="http://schemas.microsoft.com/office/drawing/2014/main" id="{E47A79DF-9748-477D-B20E-1F8E6AAB2B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69" name="PoljeZBesedilom 2">
          <a:extLst>
            <a:ext uri="{FF2B5EF4-FFF2-40B4-BE49-F238E27FC236}">
              <a16:creationId xmlns:a16="http://schemas.microsoft.com/office/drawing/2014/main" id="{369374F5-91D6-443A-B942-58D81F5507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470" name="PoljeZBesedilom 2">
          <a:extLst>
            <a:ext uri="{FF2B5EF4-FFF2-40B4-BE49-F238E27FC236}">
              <a16:creationId xmlns:a16="http://schemas.microsoft.com/office/drawing/2014/main" id="{C9E0E964-2B37-4C4D-BB4F-AA5C42E14C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1" name="PoljeZBesedilom 2">
          <a:extLst>
            <a:ext uri="{FF2B5EF4-FFF2-40B4-BE49-F238E27FC236}">
              <a16:creationId xmlns:a16="http://schemas.microsoft.com/office/drawing/2014/main" id="{5E7FF889-04A2-48B6-95CD-44AF8CFE5F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2" name="PoljeZBesedilom 3471">
          <a:extLst>
            <a:ext uri="{FF2B5EF4-FFF2-40B4-BE49-F238E27FC236}">
              <a16:creationId xmlns:a16="http://schemas.microsoft.com/office/drawing/2014/main" id="{DB0358D9-5F5B-488B-A4A2-AD9432B849D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3" name="PoljeZBesedilom 2">
          <a:extLst>
            <a:ext uri="{FF2B5EF4-FFF2-40B4-BE49-F238E27FC236}">
              <a16:creationId xmlns:a16="http://schemas.microsoft.com/office/drawing/2014/main" id="{29F361E5-C979-4E81-B8BA-AC499A8AE28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4" name="PoljeZBesedilom 2">
          <a:extLst>
            <a:ext uri="{FF2B5EF4-FFF2-40B4-BE49-F238E27FC236}">
              <a16:creationId xmlns:a16="http://schemas.microsoft.com/office/drawing/2014/main" id="{06FB9551-33CB-4477-953A-7BC738DB7B9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5" name="PoljeZBesedilom 2">
          <a:extLst>
            <a:ext uri="{FF2B5EF4-FFF2-40B4-BE49-F238E27FC236}">
              <a16:creationId xmlns:a16="http://schemas.microsoft.com/office/drawing/2014/main" id="{9DF040E4-5908-4219-83D9-52F3234145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6" name="PoljeZBesedilom 2">
          <a:extLst>
            <a:ext uri="{FF2B5EF4-FFF2-40B4-BE49-F238E27FC236}">
              <a16:creationId xmlns:a16="http://schemas.microsoft.com/office/drawing/2014/main" id="{D4DC06AE-2086-4EDF-8C8B-262CA1B43A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7" name="PoljeZBesedilom 2">
          <a:extLst>
            <a:ext uri="{FF2B5EF4-FFF2-40B4-BE49-F238E27FC236}">
              <a16:creationId xmlns:a16="http://schemas.microsoft.com/office/drawing/2014/main" id="{4882B99A-7364-46F3-8A45-8A61AAE993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8" name="PoljeZBesedilom 3477">
          <a:extLst>
            <a:ext uri="{FF2B5EF4-FFF2-40B4-BE49-F238E27FC236}">
              <a16:creationId xmlns:a16="http://schemas.microsoft.com/office/drawing/2014/main" id="{E9D90473-7B45-4988-808A-3189F4003E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79" name="PoljeZBesedilom 2">
          <a:extLst>
            <a:ext uri="{FF2B5EF4-FFF2-40B4-BE49-F238E27FC236}">
              <a16:creationId xmlns:a16="http://schemas.microsoft.com/office/drawing/2014/main" id="{F2C2092B-E03D-4593-9260-593EACCB11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80" name="PoljeZBesedilom 2">
          <a:extLst>
            <a:ext uri="{FF2B5EF4-FFF2-40B4-BE49-F238E27FC236}">
              <a16:creationId xmlns:a16="http://schemas.microsoft.com/office/drawing/2014/main" id="{39036796-FDAB-45C2-9338-0F7CFF3A2F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81" name="PoljeZBesedilom 2">
          <a:extLst>
            <a:ext uri="{FF2B5EF4-FFF2-40B4-BE49-F238E27FC236}">
              <a16:creationId xmlns:a16="http://schemas.microsoft.com/office/drawing/2014/main" id="{74A8E16D-92B6-4A69-8464-CDE91FAE61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482" name="PoljeZBesedilom 2">
          <a:extLst>
            <a:ext uri="{FF2B5EF4-FFF2-40B4-BE49-F238E27FC236}">
              <a16:creationId xmlns:a16="http://schemas.microsoft.com/office/drawing/2014/main" id="{1ADB6D03-ACA4-4A83-8E83-6F7ED4F4228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83" name="PoljeZBesedilom 3482">
          <a:extLst>
            <a:ext uri="{FF2B5EF4-FFF2-40B4-BE49-F238E27FC236}">
              <a16:creationId xmlns:a16="http://schemas.microsoft.com/office/drawing/2014/main" id="{2AEB6C68-0D6D-4BB2-AEC2-4398DA8FAC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84" name="PoljeZBesedilom 2">
          <a:extLst>
            <a:ext uri="{FF2B5EF4-FFF2-40B4-BE49-F238E27FC236}">
              <a16:creationId xmlns:a16="http://schemas.microsoft.com/office/drawing/2014/main" id="{B7096B7C-53A9-473D-9B08-B121D64CD3F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85" name="PoljeZBesedilom 2">
          <a:extLst>
            <a:ext uri="{FF2B5EF4-FFF2-40B4-BE49-F238E27FC236}">
              <a16:creationId xmlns:a16="http://schemas.microsoft.com/office/drawing/2014/main" id="{2F12C82B-ECEB-4805-A137-08632218B3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86" name="PoljeZBesedilom 2">
          <a:extLst>
            <a:ext uri="{FF2B5EF4-FFF2-40B4-BE49-F238E27FC236}">
              <a16:creationId xmlns:a16="http://schemas.microsoft.com/office/drawing/2014/main" id="{1051F060-E256-45FC-924B-1ACBDC0A1C4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487" name="PoljeZBesedilom 2">
          <a:extLst>
            <a:ext uri="{FF2B5EF4-FFF2-40B4-BE49-F238E27FC236}">
              <a16:creationId xmlns:a16="http://schemas.microsoft.com/office/drawing/2014/main" id="{12C3B5E0-18BC-487C-AAF9-3F94E7F1780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88" name="PoljeZBesedilom 2">
          <a:extLst>
            <a:ext uri="{FF2B5EF4-FFF2-40B4-BE49-F238E27FC236}">
              <a16:creationId xmlns:a16="http://schemas.microsoft.com/office/drawing/2014/main" id="{1DCE278A-8182-4B90-9516-9F5E717970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89" name="PoljeZBesedilom 3488">
          <a:extLst>
            <a:ext uri="{FF2B5EF4-FFF2-40B4-BE49-F238E27FC236}">
              <a16:creationId xmlns:a16="http://schemas.microsoft.com/office/drawing/2014/main" id="{3EDF320E-13D7-47B4-A85D-2B2940BD5E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0" name="PoljeZBesedilom 2">
          <a:extLst>
            <a:ext uri="{FF2B5EF4-FFF2-40B4-BE49-F238E27FC236}">
              <a16:creationId xmlns:a16="http://schemas.microsoft.com/office/drawing/2014/main" id="{AA9652E1-F55F-4837-B24B-AF1EFE549E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1" name="PoljeZBesedilom 2">
          <a:extLst>
            <a:ext uri="{FF2B5EF4-FFF2-40B4-BE49-F238E27FC236}">
              <a16:creationId xmlns:a16="http://schemas.microsoft.com/office/drawing/2014/main" id="{F8937E73-3C61-4A76-897E-5D7F815CBA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2" name="PoljeZBesedilom 2">
          <a:extLst>
            <a:ext uri="{FF2B5EF4-FFF2-40B4-BE49-F238E27FC236}">
              <a16:creationId xmlns:a16="http://schemas.microsoft.com/office/drawing/2014/main" id="{7A267CBE-CA83-4DBB-BF7A-BC29B5C3D5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3" name="PoljeZBesedilom 2">
          <a:extLst>
            <a:ext uri="{FF2B5EF4-FFF2-40B4-BE49-F238E27FC236}">
              <a16:creationId xmlns:a16="http://schemas.microsoft.com/office/drawing/2014/main" id="{FF4F9AEA-0635-49D1-BC48-8D4FD47BE5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4" name="PoljeZBesedilom 2">
          <a:extLst>
            <a:ext uri="{FF2B5EF4-FFF2-40B4-BE49-F238E27FC236}">
              <a16:creationId xmlns:a16="http://schemas.microsoft.com/office/drawing/2014/main" id="{69DC4916-1EA8-454B-B837-2941E8FA65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5" name="PoljeZBesedilom 3494">
          <a:extLst>
            <a:ext uri="{FF2B5EF4-FFF2-40B4-BE49-F238E27FC236}">
              <a16:creationId xmlns:a16="http://schemas.microsoft.com/office/drawing/2014/main" id="{D8E30BAD-FF91-4990-99F9-A450B5BB0A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6" name="PoljeZBesedilom 2">
          <a:extLst>
            <a:ext uri="{FF2B5EF4-FFF2-40B4-BE49-F238E27FC236}">
              <a16:creationId xmlns:a16="http://schemas.microsoft.com/office/drawing/2014/main" id="{959FB944-7510-41A3-889C-437BE437AE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7" name="PoljeZBesedilom 2">
          <a:extLst>
            <a:ext uri="{FF2B5EF4-FFF2-40B4-BE49-F238E27FC236}">
              <a16:creationId xmlns:a16="http://schemas.microsoft.com/office/drawing/2014/main" id="{863A3138-E9B7-4D6A-BD32-DF9B460E73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8" name="PoljeZBesedilom 2">
          <a:extLst>
            <a:ext uri="{FF2B5EF4-FFF2-40B4-BE49-F238E27FC236}">
              <a16:creationId xmlns:a16="http://schemas.microsoft.com/office/drawing/2014/main" id="{BD079067-06D8-45F6-B8AD-2DA808D2E6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499" name="PoljeZBesedilom 2">
          <a:extLst>
            <a:ext uri="{FF2B5EF4-FFF2-40B4-BE49-F238E27FC236}">
              <a16:creationId xmlns:a16="http://schemas.microsoft.com/office/drawing/2014/main" id="{AB464D5C-296E-4A77-AC6B-3C7EC06D91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0" name="PoljeZBesedilom 2">
          <a:extLst>
            <a:ext uri="{FF2B5EF4-FFF2-40B4-BE49-F238E27FC236}">
              <a16:creationId xmlns:a16="http://schemas.microsoft.com/office/drawing/2014/main" id="{8DBCDA5C-8383-43EB-80BA-6814930BB4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1" name="PoljeZBesedilom 3500">
          <a:extLst>
            <a:ext uri="{FF2B5EF4-FFF2-40B4-BE49-F238E27FC236}">
              <a16:creationId xmlns:a16="http://schemas.microsoft.com/office/drawing/2014/main" id="{E46A9B88-7494-4DBE-B65E-ED9CF5D1BA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2" name="PoljeZBesedilom 2">
          <a:extLst>
            <a:ext uri="{FF2B5EF4-FFF2-40B4-BE49-F238E27FC236}">
              <a16:creationId xmlns:a16="http://schemas.microsoft.com/office/drawing/2014/main" id="{88503026-935C-4EF4-81C9-27A7BC409D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3" name="PoljeZBesedilom 2">
          <a:extLst>
            <a:ext uri="{FF2B5EF4-FFF2-40B4-BE49-F238E27FC236}">
              <a16:creationId xmlns:a16="http://schemas.microsoft.com/office/drawing/2014/main" id="{DC4E8D5F-BA53-4C0B-A4A4-1964AECA1B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4" name="PoljeZBesedilom 2">
          <a:extLst>
            <a:ext uri="{FF2B5EF4-FFF2-40B4-BE49-F238E27FC236}">
              <a16:creationId xmlns:a16="http://schemas.microsoft.com/office/drawing/2014/main" id="{8274A6A1-3B27-4156-BE31-980E5F0F8C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5" name="PoljeZBesedilom 2">
          <a:extLst>
            <a:ext uri="{FF2B5EF4-FFF2-40B4-BE49-F238E27FC236}">
              <a16:creationId xmlns:a16="http://schemas.microsoft.com/office/drawing/2014/main" id="{5A663852-622E-4513-BC71-875361FAF1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6" name="PoljeZBesedilom 2">
          <a:extLst>
            <a:ext uri="{FF2B5EF4-FFF2-40B4-BE49-F238E27FC236}">
              <a16:creationId xmlns:a16="http://schemas.microsoft.com/office/drawing/2014/main" id="{05A51855-8AF1-494C-A22C-CF9F8E79161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7" name="PoljeZBesedilom 3506">
          <a:extLst>
            <a:ext uri="{FF2B5EF4-FFF2-40B4-BE49-F238E27FC236}">
              <a16:creationId xmlns:a16="http://schemas.microsoft.com/office/drawing/2014/main" id="{56F7B35A-B63C-4905-B1DA-53C20126EB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8" name="PoljeZBesedilom 2">
          <a:extLst>
            <a:ext uri="{FF2B5EF4-FFF2-40B4-BE49-F238E27FC236}">
              <a16:creationId xmlns:a16="http://schemas.microsoft.com/office/drawing/2014/main" id="{14994F00-4CD6-4B08-BDAE-36BB1094D2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09" name="PoljeZBesedilom 2">
          <a:extLst>
            <a:ext uri="{FF2B5EF4-FFF2-40B4-BE49-F238E27FC236}">
              <a16:creationId xmlns:a16="http://schemas.microsoft.com/office/drawing/2014/main" id="{D285285E-697F-4DC1-B943-3BC4B457C6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0" name="PoljeZBesedilom 2">
          <a:extLst>
            <a:ext uri="{FF2B5EF4-FFF2-40B4-BE49-F238E27FC236}">
              <a16:creationId xmlns:a16="http://schemas.microsoft.com/office/drawing/2014/main" id="{9D78D130-621E-44F2-9195-74489B81D7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1" name="PoljeZBesedilom 2">
          <a:extLst>
            <a:ext uri="{FF2B5EF4-FFF2-40B4-BE49-F238E27FC236}">
              <a16:creationId xmlns:a16="http://schemas.microsoft.com/office/drawing/2014/main" id="{04467161-0ECA-4B2D-BFCB-326C6F9600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2" name="PoljeZBesedilom 2">
          <a:extLst>
            <a:ext uri="{FF2B5EF4-FFF2-40B4-BE49-F238E27FC236}">
              <a16:creationId xmlns:a16="http://schemas.microsoft.com/office/drawing/2014/main" id="{3D31F0B3-9D11-40BD-8F64-B957250053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3" name="PoljeZBesedilom 3512">
          <a:extLst>
            <a:ext uri="{FF2B5EF4-FFF2-40B4-BE49-F238E27FC236}">
              <a16:creationId xmlns:a16="http://schemas.microsoft.com/office/drawing/2014/main" id="{E2884C44-F889-45F2-BB0F-975BBC8DAB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4" name="PoljeZBesedilom 2">
          <a:extLst>
            <a:ext uri="{FF2B5EF4-FFF2-40B4-BE49-F238E27FC236}">
              <a16:creationId xmlns:a16="http://schemas.microsoft.com/office/drawing/2014/main" id="{4C8C9C53-8485-470D-A38F-8110F8FF44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5" name="PoljeZBesedilom 2">
          <a:extLst>
            <a:ext uri="{FF2B5EF4-FFF2-40B4-BE49-F238E27FC236}">
              <a16:creationId xmlns:a16="http://schemas.microsoft.com/office/drawing/2014/main" id="{CE8560E5-C818-4824-A6DC-5BA4C0EE94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6" name="PoljeZBesedilom 2">
          <a:extLst>
            <a:ext uri="{FF2B5EF4-FFF2-40B4-BE49-F238E27FC236}">
              <a16:creationId xmlns:a16="http://schemas.microsoft.com/office/drawing/2014/main" id="{979809A9-9C7F-46B8-8DE6-EAB8E7AF87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7" name="PoljeZBesedilom 2">
          <a:extLst>
            <a:ext uri="{FF2B5EF4-FFF2-40B4-BE49-F238E27FC236}">
              <a16:creationId xmlns:a16="http://schemas.microsoft.com/office/drawing/2014/main" id="{42A94C66-7C0A-42E1-90A5-719CBE6032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8" name="PoljeZBesedilom 2">
          <a:extLst>
            <a:ext uri="{FF2B5EF4-FFF2-40B4-BE49-F238E27FC236}">
              <a16:creationId xmlns:a16="http://schemas.microsoft.com/office/drawing/2014/main" id="{86B32B2A-79F8-4C92-8AE7-B1FDBB499C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19" name="PoljeZBesedilom 3518">
          <a:extLst>
            <a:ext uri="{FF2B5EF4-FFF2-40B4-BE49-F238E27FC236}">
              <a16:creationId xmlns:a16="http://schemas.microsoft.com/office/drawing/2014/main" id="{5DE478F0-0BB2-4405-81CD-2A025ADAFE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20" name="PoljeZBesedilom 2">
          <a:extLst>
            <a:ext uri="{FF2B5EF4-FFF2-40B4-BE49-F238E27FC236}">
              <a16:creationId xmlns:a16="http://schemas.microsoft.com/office/drawing/2014/main" id="{9213701A-BEED-49D2-8D32-5C671A56F2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21" name="PoljeZBesedilom 2">
          <a:extLst>
            <a:ext uri="{FF2B5EF4-FFF2-40B4-BE49-F238E27FC236}">
              <a16:creationId xmlns:a16="http://schemas.microsoft.com/office/drawing/2014/main" id="{136CE1EA-6899-497D-8950-EBC952BDD6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22" name="PoljeZBesedilom 2">
          <a:extLst>
            <a:ext uri="{FF2B5EF4-FFF2-40B4-BE49-F238E27FC236}">
              <a16:creationId xmlns:a16="http://schemas.microsoft.com/office/drawing/2014/main" id="{BCFA76C0-24FA-4C8B-82C8-8147D529AC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23" name="PoljeZBesedilom 2">
          <a:extLst>
            <a:ext uri="{FF2B5EF4-FFF2-40B4-BE49-F238E27FC236}">
              <a16:creationId xmlns:a16="http://schemas.microsoft.com/office/drawing/2014/main" id="{93972874-C28B-430B-ACD0-BA439E59E7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4" name="PoljeZBesedilom 2">
          <a:extLst>
            <a:ext uri="{FF2B5EF4-FFF2-40B4-BE49-F238E27FC236}">
              <a16:creationId xmlns:a16="http://schemas.microsoft.com/office/drawing/2014/main" id="{5EE3011C-025A-4657-99FD-76E29CA50A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5" name="PoljeZBesedilom 3524">
          <a:extLst>
            <a:ext uri="{FF2B5EF4-FFF2-40B4-BE49-F238E27FC236}">
              <a16:creationId xmlns:a16="http://schemas.microsoft.com/office/drawing/2014/main" id="{CB33CECE-E073-4664-B235-1BE8C16EC68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6" name="PoljeZBesedilom 2">
          <a:extLst>
            <a:ext uri="{FF2B5EF4-FFF2-40B4-BE49-F238E27FC236}">
              <a16:creationId xmlns:a16="http://schemas.microsoft.com/office/drawing/2014/main" id="{53215C2B-DD34-4782-B2A8-C601715E9B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7" name="PoljeZBesedilom 2">
          <a:extLst>
            <a:ext uri="{FF2B5EF4-FFF2-40B4-BE49-F238E27FC236}">
              <a16:creationId xmlns:a16="http://schemas.microsoft.com/office/drawing/2014/main" id="{5AB9C5DC-472B-476A-AD42-26B290D6AD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8" name="PoljeZBesedilom 2">
          <a:extLst>
            <a:ext uri="{FF2B5EF4-FFF2-40B4-BE49-F238E27FC236}">
              <a16:creationId xmlns:a16="http://schemas.microsoft.com/office/drawing/2014/main" id="{5041200F-FB78-4657-AC64-9AF0068BD64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29" name="PoljeZBesedilom 2">
          <a:extLst>
            <a:ext uri="{FF2B5EF4-FFF2-40B4-BE49-F238E27FC236}">
              <a16:creationId xmlns:a16="http://schemas.microsoft.com/office/drawing/2014/main" id="{67DFC27E-F28D-43C5-962D-975E699EE6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0" name="PoljeZBesedilom 2">
          <a:extLst>
            <a:ext uri="{FF2B5EF4-FFF2-40B4-BE49-F238E27FC236}">
              <a16:creationId xmlns:a16="http://schemas.microsoft.com/office/drawing/2014/main" id="{7A38C261-5D6D-454F-815F-71658F6E13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1" name="PoljeZBesedilom 3530">
          <a:extLst>
            <a:ext uri="{FF2B5EF4-FFF2-40B4-BE49-F238E27FC236}">
              <a16:creationId xmlns:a16="http://schemas.microsoft.com/office/drawing/2014/main" id="{A8CA6C2B-A9F3-4381-BF14-D29630946A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2" name="PoljeZBesedilom 2">
          <a:extLst>
            <a:ext uri="{FF2B5EF4-FFF2-40B4-BE49-F238E27FC236}">
              <a16:creationId xmlns:a16="http://schemas.microsoft.com/office/drawing/2014/main" id="{E5CD55A5-F034-4065-8B5D-DA5AF2A8E6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3" name="PoljeZBesedilom 2">
          <a:extLst>
            <a:ext uri="{FF2B5EF4-FFF2-40B4-BE49-F238E27FC236}">
              <a16:creationId xmlns:a16="http://schemas.microsoft.com/office/drawing/2014/main" id="{B4961B9C-A7A2-47EA-9795-E9744B0D4E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4" name="PoljeZBesedilom 2">
          <a:extLst>
            <a:ext uri="{FF2B5EF4-FFF2-40B4-BE49-F238E27FC236}">
              <a16:creationId xmlns:a16="http://schemas.microsoft.com/office/drawing/2014/main" id="{D85FEE8E-104A-430F-BDC4-5789D1A9E6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5" name="PoljeZBesedilom 2">
          <a:extLst>
            <a:ext uri="{FF2B5EF4-FFF2-40B4-BE49-F238E27FC236}">
              <a16:creationId xmlns:a16="http://schemas.microsoft.com/office/drawing/2014/main" id="{8509A439-766D-4D0F-9A0F-9FD5B4F998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6" name="PoljeZBesedilom 2">
          <a:extLst>
            <a:ext uri="{FF2B5EF4-FFF2-40B4-BE49-F238E27FC236}">
              <a16:creationId xmlns:a16="http://schemas.microsoft.com/office/drawing/2014/main" id="{25D14DD7-4FAE-4471-9D9A-DF6E2189B9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7" name="PoljeZBesedilom 3536">
          <a:extLst>
            <a:ext uri="{FF2B5EF4-FFF2-40B4-BE49-F238E27FC236}">
              <a16:creationId xmlns:a16="http://schemas.microsoft.com/office/drawing/2014/main" id="{55078B77-5ABF-4988-B803-70542914EB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8" name="PoljeZBesedilom 2">
          <a:extLst>
            <a:ext uri="{FF2B5EF4-FFF2-40B4-BE49-F238E27FC236}">
              <a16:creationId xmlns:a16="http://schemas.microsoft.com/office/drawing/2014/main" id="{058FB04B-4D1D-4DE3-A3DD-28D6D71980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39" name="PoljeZBesedilom 2">
          <a:extLst>
            <a:ext uri="{FF2B5EF4-FFF2-40B4-BE49-F238E27FC236}">
              <a16:creationId xmlns:a16="http://schemas.microsoft.com/office/drawing/2014/main" id="{4F47802E-535D-4E35-A238-A2C86D74C5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40" name="PoljeZBesedilom 2">
          <a:extLst>
            <a:ext uri="{FF2B5EF4-FFF2-40B4-BE49-F238E27FC236}">
              <a16:creationId xmlns:a16="http://schemas.microsoft.com/office/drawing/2014/main" id="{45672C78-3062-49AE-A257-2BF2037A1E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541" name="PoljeZBesedilom 2">
          <a:extLst>
            <a:ext uri="{FF2B5EF4-FFF2-40B4-BE49-F238E27FC236}">
              <a16:creationId xmlns:a16="http://schemas.microsoft.com/office/drawing/2014/main" id="{5AE3FFCC-1AED-4FB4-95FC-4CAD6AA240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2" name="PoljeZBesedilom 2">
          <a:extLst>
            <a:ext uri="{FF2B5EF4-FFF2-40B4-BE49-F238E27FC236}">
              <a16:creationId xmlns:a16="http://schemas.microsoft.com/office/drawing/2014/main" id="{92CED610-5BDF-4C87-A4B5-E8524C58C9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3" name="PoljeZBesedilom 3542">
          <a:extLst>
            <a:ext uri="{FF2B5EF4-FFF2-40B4-BE49-F238E27FC236}">
              <a16:creationId xmlns:a16="http://schemas.microsoft.com/office/drawing/2014/main" id="{D1EA3443-F742-4698-AA81-9036EC847A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4" name="PoljeZBesedilom 2">
          <a:extLst>
            <a:ext uri="{FF2B5EF4-FFF2-40B4-BE49-F238E27FC236}">
              <a16:creationId xmlns:a16="http://schemas.microsoft.com/office/drawing/2014/main" id="{5ED3554B-44CA-48F5-BAC4-B3A4C91FE88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5" name="PoljeZBesedilom 2">
          <a:extLst>
            <a:ext uri="{FF2B5EF4-FFF2-40B4-BE49-F238E27FC236}">
              <a16:creationId xmlns:a16="http://schemas.microsoft.com/office/drawing/2014/main" id="{9369087C-003F-4A50-91CF-04CC1FCEB8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6" name="PoljeZBesedilom 2">
          <a:extLst>
            <a:ext uri="{FF2B5EF4-FFF2-40B4-BE49-F238E27FC236}">
              <a16:creationId xmlns:a16="http://schemas.microsoft.com/office/drawing/2014/main" id="{6AC0AD3C-F50D-445E-9BCE-33D8341FC6D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547" name="PoljeZBesedilom 2">
          <a:extLst>
            <a:ext uri="{FF2B5EF4-FFF2-40B4-BE49-F238E27FC236}">
              <a16:creationId xmlns:a16="http://schemas.microsoft.com/office/drawing/2014/main" id="{68485DA0-7172-42CE-9CEF-86CC197471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48" name="PoljeZBesedilom 2">
          <a:extLst>
            <a:ext uri="{FF2B5EF4-FFF2-40B4-BE49-F238E27FC236}">
              <a16:creationId xmlns:a16="http://schemas.microsoft.com/office/drawing/2014/main" id="{DC18D99C-D3D1-4DB8-BE80-0772257437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49" name="PoljeZBesedilom 3548">
          <a:extLst>
            <a:ext uri="{FF2B5EF4-FFF2-40B4-BE49-F238E27FC236}">
              <a16:creationId xmlns:a16="http://schemas.microsoft.com/office/drawing/2014/main" id="{D1EBD533-6E5E-4ABE-83ED-420EFCE7A62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50" name="PoljeZBesedilom 2">
          <a:extLst>
            <a:ext uri="{FF2B5EF4-FFF2-40B4-BE49-F238E27FC236}">
              <a16:creationId xmlns:a16="http://schemas.microsoft.com/office/drawing/2014/main" id="{29070BE2-2FEF-4575-8302-675D9399C77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51" name="PoljeZBesedilom 2">
          <a:extLst>
            <a:ext uri="{FF2B5EF4-FFF2-40B4-BE49-F238E27FC236}">
              <a16:creationId xmlns:a16="http://schemas.microsoft.com/office/drawing/2014/main" id="{8E97F1A2-F273-49AB-9CEC-4D6EBD18151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52" name="PoljeZBesedilom 2">
          <a:extLst>
            <a:ext uri="{FF2B5EF4-FFF2-40B4-BE49-F238E27FC236}">
              <a16:creationId xmlns:a16="http://schemas.microsoft.com/office/drawing/2014/main" id="{C9E2589B-11A1-4C72-87DE-E7D1F88EF9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53" name="PoljeZBesedilom 2">
          <a:extLst>
            <a:ext uri="{FF2B5EF4-FFF2-40B4-BE49-F238E27FC236}">
              <a16:creationId xmlns:a16="http://schemas.microsoft.com/office/drawing/2014/main" id="{960327F5-66D8-45B6-BED1-10BA11AD38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54" name="PoljeZBesedilom 3553">
          <a:extLst>
            <a:ext uri="{FF2B5EF4-FFF2-40B4-BE49-F238E27FC236}">
              <a16:creationId xmlns:a16="http://schemas.microsoft.com/office/drawing/2014/main" id="{7495429C-4D0A-4A17-A0EE-E6A2B1BF273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55" name="PoljeZBesedilom 2">
          <a:extLst>
            <a:ext uri="{FF2B5EF4-FFF2-40B4-BE49-F238E27FC236}">
              <a16:creationId xmlns:a16="http://schemas.microsoft.com/office/drawing/2014/main" id="{4323DD3B-290E-4D0A-B4F2-F4E927FF369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56" name="PoljeZBesedilom 2">
          <a:extLst>
            <a:ext uri="{FF2B5EF4-FFF2-40B4-BE49-F238E27FC236}">
              <a16:creationId xmlns:a16="http://schemas.microsoft.com/office/drawing/2014/main" id="{DE857915-52E9-4011-8ACD-B3153C0A1AE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57" name="PoljeZBesedilom 2">
          <a:extLst>
            <a:ext uri="{FF2B5EF4-FFF2-40B4-BE49-F238E27FC236}">
              <a16:creationId xmlns:a16="http://schemas.microsoft.com/office/drawing/2014/main" id="{BDB86453-25DF-4EAE-B342-CF74C1439C5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58" name="PoljeZBesedilom 2">
          <a:extLst>
            <a:ext uri="{FF2B5EF4-FFF2-40B4-BE49-F238E27FC236}">
              <a16:creationId xmlns:a16="http://schemas.microsoft.com/office/drawing/2014/main" id="{BAC7B72D-9828-4F59-9C92-02C8313AC28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59" name="PoljeZBesedilom 2">
          <a:extLst>
            <a:ext uri="{FF2B5EF4-FFF2-40B4-BE49-F238E27FC236}">
              <a16:creationId xmlns:a16="http://schemas.microsoft.com/office/drawing/2014/main" id="{A96E91A8-B930-4CDE-948A-9354A682F5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60" name="PoljeZBesedilom 3559">
          <a:extLst>
            <a:ext uri="{FF2B5EF4-FFF2-40B4-BE49-F238E27FC236}">
              <a16:creationId xmlns:a16="http://schemas.microsoft.com/office/drawing/2014/main" id="{FD8FC030-7044-4A3C-9C51-9809423778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61" name="PoljeZBesedilom 2">
          <a:extLst>
            <a:ext uri="{FF2B5EF4-FFF2-40B4-BE49-F238E27FC236}">
              <a16:creationId xmlns:a16="http://schemas.microsoft.com/office/drawing/2014/main" id="{A42A799E-9AE1-42BD-8790-10C17A2051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62" name="PoljeZBesedilom 2">
          <a:extLst>
            <a:ext uri="{FF2B5EF4-FFF2-40B4-BE49-F238E27FC236}">
              <a16:creationId xmlns:a16="http://schemas.microsoft.com/office/drawing/2014/main" id="{BCBCAEA0-AE99-4C34-8BDB-FCA37E83F34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63" name="PoljeZBesedilom 2">
          <a:extLst>
            <a:ext uri="{FF2B5EF4-FFF2-40B4-BE49-F238E27FC236}">
              <a16:creationId xmlns:a16="http://schemas.microsoft.com/office/drawing/2014/main" id="{565BA774-99C7-4D18-B659-402D022C4A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564" name="PoljeZBesedilom 2">
          <a:extLst>
            <a:ext uri="{FF2B5EF4-FFF2-40B4-BE49-F238E27FC236}">
              <a16:creationId xmlns:a16="http://schemas.microsoft.com/office/drawing/2014/main" id="{5E6660B0-0EF0-4363-847E-57C6E1862B1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65" name="PoljeZBesedilom 3564">
          <a:extLst>
            <a:ext uri="{FF2B5EF4-FFF2-40B4-BE49-F238E27FC236}">
              <a16:creationId xmlns:a16="http://schemas.microsoft.com/office/drawing/2014/main" id="{69C0163D-A18E-4842-B36A-EE4FC4D21F4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66" name="PoljeZBesedilom 2">
          <a:extLst>
            <a:ext uri="{FF2B5EF4-FFF2-40B4-BE49-F238E27FC236}">
              <a16:creationId xmlns:a16="http://schemas.microsoft.com/office/drawing/2014/main" id="{CC7A9066-7B3C-4961-A02F-1C0AFA6A1E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67" name="PoljeZBesedilom 2">
          <a:extLst>
            <a:ext uri="{FF2B5EF4-FFF2-40B4-BE49-F238E27FC236}">
              <a16:creationId xmlns:a16="http://schemas.microsoft.com/office/drawing/2014/main" id="{2A9FE741-57EB-4E73-945F-C30F87F3117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68" name="PoljeZBesedilom 2">
          <a:extLst>
            <a:ext uri="{FF2B5EF4-FFF2-40B4-BE49-F238E27FC236}">
              <a16:creationId xmlns:a16="http://schemas.microsoft.com/office/drawing/2014/main" id="{B5941D9D-62EC-4AD3-9AF1-835E821761F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569" name="PoljeZBesedilom 2">
          <a:extLst>
            <a:ext uri="{FF2B5EF4-FFF2-40B4-BE49-F238E27FC236}">
              <a16:creationId xmlns:a16="http://schemas.microsoft.com/office/drawing/2014/main" id="{FC045105-73C5-4661-8723-91547441F29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570" name="PoljeZBesedilom 2">
          <a:extLst>
            <a:ext uri="{FF2B5EF4-FFF2-40B4-BE49-F238E27FC236}">
              <a16:creationId xmlns:a16="http://schemas.microsoft.com/office/drawing/2014/main" id="{6E054E95-4F87-4915-97AA-6F8A861A3468}"/>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571" name="PoljeZBesedilom 3570">
          <a:extLst>
            <a:ext uri="{FF2B5EF4-FFF2-40B4-BE49-F238E27FC236}">
              <a16:creationId xmlns:a16="http://schemas.microsoft.com/office/drawing/2014/main" id="{A29F8C6E-8DFB-4B42-A8AF-8B96B416B801}"/>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572" name="PoljeZBesedilom 2">
          <a:extLst>
            <a:ext uri="{FF2B5EF4-FFF2-40B4-BE49-F238E27FC236}">
              <a16:creationId xmlns:a16="http://schemas.microsoft.com/office/drawing/2014/main" id="{C4C8B561-AA3B-4CD3-865E-92094113A9A2}"/>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573" name="PoljeZBesedilom 3572">
          <a:extLst>
            <a:ext uri="{FF2B5EF4-FFF2-40B4-BE49-F238E27FC236}">
              <a16:creationId xmlns:a16="http://schemas.microsoft.com/office/drawing/2014/main" id="{BA93B84E-8768-434C-B2F5-BE96A934B963}"/>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1338</xdr:row>
      <xdr:rowOff>0</xdr:rowOff>
    </xdr:from>
    <xdr:ext cx="184731" cy="264560"/>
    <xdr:sp macro="" textlink="">
      <xdr:nvSpPr>
        <xdr:cNvPr id="3574" name="PoljeZBesedilom 2">
          <a:extLst>
            <a:ext uri="{FF2B5EF4-FFF2-40B4-BE49-F238E27FC236}">
              <a16:creationId xmlns:a16="http://schemas.microsoft.com/office/drawing/2014/main" id="{7A3F9844-9E08-4B7C-A896-19C90F4DA37F}"/>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1338</xdr:row>
      <xdr:rowOff>0</xdr:rowOff>
    </xdr:from>
    <xdr:ext cx="184731" cy="264560"/>
    <xdr:sp macro="" textlink="">
      <xdr:nvSpPr>
        <xdr:cNvPr id="3575" name="PoljeZBesedilom 3574">
          <a:extLst>
            <a:ext uri="{FF2B5EF4-FFF2-40B4-BE49-F238E27FC236}">
              <a16:creationId xmlns:a16="http://schemas.microsoft.com/office/drawing/2014/main" id="{E3143F65-2742-42E3-B80B-770E67F35AD0}"/>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76" name="PoljeZBesedilom 2">
          <a:extLst>
            <a:ext uri="{FF2B5EF4-FFF2-40B4-BE49-F238E27FC236}">
              <a16:creationId xmlns:a16="http://schemas.microsoft.com/office/drawing/2014/main" id="{B5626833-2810-46D9-B3FD-937F402FF9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77" name="PoljeZBesedilom 3576">
          <a:extLst>
            <a:ext uri="{FF2B5EF4-FFF2-40B4-BE49-F238E27FC236}">
              <a16:creationId xmlns:a16="http://schemas.microsoft.com/office/drawing/2014/main" id="{EF0C3716-ABE3-4E74-8399-5B70278B02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78" name="PoljeZBesedilom 2">
          <a:extLst>
            <a:ext uri="{FF2B5EF4-FFF2-40B4-BE49-F238E27FC236}">
              <a16:creationId xmlns:a16="http://schemas.microsoft.com/office/drawing/2014/main" id="{B58F7C2A-1614-4007-A56C-DACC59FB96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79" name="PoljeZBesedilom 2">
          <a:extLst>
            <a:ext uri="{FF2B5EF4-FFF2-40B4-BE49-F238E27FC236}">
              <a16:creationId xmlns:a16="http://schemas.microsoft.com/office/drawing/2014/main" id="{9A3ED8F5-F517-46A3-9CB8-9596CB1E77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0" name="PoljeZBesedilom 2">
          <a:extLst>
            <a:ext uri="{FF2B5EF4-FFF2-40B4-BE49-F238E27FC236}">
              <a16:creationId xmlns:a16="http://schemas.microsoft.com/office/drawing/2014/main" id="{C87343E7-AC2F-4C68-AAAC-E32C4CE36A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1" name="PoljeZBesedilom 2">
          <a:extLst>
            <a:ext uri="{FF2B5EF4-FFF2-40B4-BE49-F238E27FC236}">
              <a16:creationId xmlns:a16="http://schemas.microsoft.com/office/drawing/2014/main" id="{79BDD549-A9DF-41AB-99D4-18968B9147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2" name="PoljeZBesedilom 2">
          <a:extLst>
            <a:ext uri="{FF2B5EF4-FFF2-40B4-BE49-F238E27FC236}">
              <a16:creationId xmlns:a16="http://schemas.microsoft.com/office/drawing/2014/main" id="{BA6CB353-0196-440E-A548-12E050794A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3" name="PoljeZBesedilom 3582">
          <a:extLst>
            <a:ext uri="{FF2B5EF4-FFF2-40B4-BE49-F238E27FC236}">
              <a16:creationId xmlns:a16="http://schemas.microsoft.com/office/drawing/2014/main" id="{14C09DBB-EF64-4A97-92D4-769BF0B0DE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4" name="PoljeZBesedilom 2">
          <a:extLst>
            <a:ext uri="{FF2B5EF4-FFF2-40B4-BE49-F238E27FC236}">
              <a16:creationId xmlns:a16="http://schemas.microsoft.com/office/drawing/2014/main" id="{DDDFD972-0438-48B9-A4DA-E51BC552AD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5" name="PoljeZBesedilom 2">
          <a:extLst>
            <a:ext uri="{FF2B5EF4-FFF2-40B4-BE49-F238E27FC236}">
              <a16:creationId xmlns:a16="http://schemas.microsoft.com/office/drawing/2014/main" id="{8AFB1D19-C1E8-4A26-A0FD-4EEA9DF03C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6" name="PoljeZBesedilom 2">
          <a:extLst>
            <a:ext uri="{FF2B5EF4-FFF2-40B4-BE49-F238E27FC236}">
              <a16:creationId xmlns:a16="http://schemas.microsoft.com/office/drawing/2014/main" id="{47B1BA8A-9CA2-4B6F-80D8-E6A503CE49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7" name="PoljeZBesedilom 2">
          <a:extLst>
            <a:ext uri="{FF2B5EF4-FFF2-40B4-BE49-F238E27FC236}">
              <a16:creationId xmlns:a16="http://schemas.microsoft.com/office/drawing/2014/main" id="{8F4986FA-A402-491A-99EB-8A481B1115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8" name="PoljeZBesedilom 2">
          <a:extLst>
            <a:ext uri="{FF2B5EF4-FFF2-40B4-BE49-F238E27FC236}">
              <a16:creationId xmlns:a16="http://schemas.microsoft.com/office/drawing/2014/main" id="{BA994018-1856-40C7-93B5-C8D5EC15B3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89" name="PoljeZBesedilom 3588">
          <a:extLst>
            <a:ext uri="{FF2B5EF4-FFF2-40B4-BE49-F238E27FC236}">
              <a16:creationId xmlns:a16="http://schemas.microsoft.com/office/drawing/2014/main" id="{725B93D5-168A-4A66-9346-32D0789383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0" name="PoljeZBesedilom 2">
          <a:extLst>
            <a:ext uri="{FF2B5EF4-FFF2-40B4-BE49-F238E27FC236}">
              <a16:creationId xmlns:a16="http://schemas.microsoft.com/office/drawing/2014/main" id="{449BC5CC-7940-4B2C-90BF-51F78B84C2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1" name="PoljeZBesedilom 2">
          <a:extLst>
            <a:ext uri="{FF2B5EF4-FFF2-40B4-BE49-F238E27FC236}">
              <a16:creationId xmlns:a16="http://schemas.microsoft.com/office/drawing/2014/main" id="{D9E84B72-E171-49C1-940E-92BF661FC0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2" name="PoljeZBesedilom 2">
          <a:extLst>
            <a:ext uri="{FF2B5EF4-FFF2-40B4-BE49-F238E27FC236}">
              <a16:creationId xmlns:a16="http://schemas.microsoft.com/office/drawing/2014/main" id="{1B54B288-6FAA-4485-ACBF-8D8201DA3A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3" name="PoljeZBesedilom 2">
          <a:extLst>
            <a:ext uri="{FF2B5EF4-FFF2-40B4-BE49-F238E27FC236}">
              <a16:creationId xmlns:a16="http://schemas.microsoft.com/office/drawing/2014/main" id="{827642D9-7BCC-4C59-929D-31EEA21D67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4" name="PoljeZBesedilom 2">
          <a:extLst>
            <a:ext uri="{FF2B5EF4-FFF2-40B4-BE49-F238E27FC236}">
              <a16:creationId xmlns:a16="http://schemas.microsoft.com/office/drawing/2014/main" id="{867A24A5-CA8B-45BC-A241-C41A3D5781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5" name="PoljeZBesedilom 3594">
          <a:extLst>
            <a:ext uri="{FF2B5EF4-FFF2-40B4-BE49-F238E27FC236}">
              <a16:creationId xmlns:a16="http://schemas.microsoft.com/office/drawing/2014/main" id="{EE8D00C2-736D-4F90-9DF0-F0D5C84F53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6" name="PoljeZBesedilom 2">
          <a:extLst>
            <a:ext uri="{FF2B5EF4-FFF2-40B4-BE49-F238E27FC236}">
              <a16:creationId xmlns:a16="http://schemas.microsoft.com/office/drawing/2014/main" id="{9D170161-5B45-4336-9F6D-4ED6F4AA5D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7" name="PoljeZBesedilom 2">
          <a:extLst>
            <a:ext uri="{FF2B5EF4-FFF2-40B4-BE49-F238E27FC236}">
              <a16:creationId xmlns:a16="http://schemas.microsoft.com/office/drawing/2014/main" id="{BFC05D18-4555-43ED-9047-7860127463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8" name="PoljeZBesedilom 2">
          <a:extLst>
            <a:ext uri="{FF2B5EF4-FFF2-40B4-BE49-F238E27FC236}">
              <a16:creationId xmlns:a16="http://schemas.microsoft.com/office/drawing/2014/main" id="{60BEFC8F-94D5-4217-9E4C-4C58DE616E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599" name="PoljeZBesedilom 2">
          <a:extLst>
            <a:ext uri="{FF2B5EF4-FFF2-40B4-BE49-F238E27FC236}">
              <a16:creationId xmlns:a16="http://schemas.microsoft.com/office/drawing/2014/main" id="{F8DA42B8-B23C-4301-BD4A-901B3DF207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0" name="PoljeZBesedilom 2">
          <a:extLst>
            <a:ext uri="{FF2B5EF4-FFF2-40B4-BE49-F238E27FC236}">
              <a16:creationId xmlns:a16="http://schemas.microsoft.com/office/drawing/2014/main" id="{EE7B8CB3-9EBB-4E97-9AE4-F0DB8D706D7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1" name="PoljeZBesedilom 3600">
          <a:extLst>
            <a:ext uri="{FF2B5EF4-FFF2-40B4-BE49-F238E27FC236}">
              <a16:creationId xmlns:a16="http://schemas.microsoft.com/office/drawing/2014/main" id="{A374914E-DD78-4668-9C51-B439BCF1C9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2" name="PoljeZBesedilom 2">
          <a:extLst>
            <a:ext uri="{FF2B5EF4-FFF2-40B4-BE49-F238E27FC236}">
              <a16:creationId xmlns:a16="http://schemas.microsoft.com/office/drawing/2014/main" id="{7349F888-DE13-4BE5-82C8-F033A4FE18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3" name="PoljeZBesedilom 2">
          <a:extLst>
            <a:ext uri="{FF2B5EF4-FFF2-40B4-BE49-F238E27FC236}">
              <a16:creationId xmlns:a16="http://schemas.microsoft.com/office/drawing/2014/main" id="{733405EE-C45A-4FC0-8A51-3F9E3E145A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4" name="PoljeZBesedilom 2">
          <a:extLst>
            <a:ext uri="{FF2B5EF4-FFF2-40B4-BE49-F238E27FC236}">
              <a16:creationId xmlns:a16="http://schemas.microsoft.com/office/drawing/2014/main" id="{E1D8520F-26BB-42A3-8948-96EFEBE3B0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5" name="PoljeZBesedilom 2">
          <a:extLst>
            <a:ext uri="{FF2B5EF4-FFF2-40B4-BE49-F238E27FC236}">
              <a16:creationId xmlns:a16="http://schemas.microsoft.com/office/drawing/2014/main" id="{2460BC0E-5DB8-4657-9B44-360A16785A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6" name="PoljeZBesedilom 2">
          <a:extLst>
            <a:ext uri="{FF2B5EF4-FFF2-40B4-BE49-F238E27FC236}">
              <a16:creationId xmlns:a16="http://schemas.microsoft.com/office/drawing/2014/main" id="{60397DCD-74FF-4E0B-A19E-5084ED3F34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7" name="PoljeZBesedilom 3606">
          <a:extLst>
            <a:ext uri="{FF2B5EF4-FFF2-40B4-BE49-F238E27FC236}">
              <a16:creationId xmlns:a16="http://schemas.microsoft.com/office/drawing/2014/main" id="{E1204553-55D2-4F1B-BF87-35986AD890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8" name="PoljeZBesedilom 2">
          <a:extLst>
            <a:ext uri="{FF2B5EF4-FFF2-40B4-BE49-F238E27FC236}">
              <a16:creationId xmlns:a16="http://schemas.microsoft.com/office/drawing/2014/main" id="{B79D5D05-9FD3-4161-8081-02CB74C1FC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09" name="PoljeZBesedilom 2">
          <a:extLst>
            <a:ext uri="{FF2B5EF4-FFF2-40B4-BE49-F238E27FC236}">
              <a16:creationId xmlns:a16="http://schemas.microsoft.com/office/drawing/2014/main" id="{82CCA440-D517-410C-A338-D700CCA961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10" name="PoljeZBesedilom 2">
          <a:extLst>
            <a:ext uri="{FF2B5EF4-FFF2-40B4-BE49-F238E27FC236}">
              <a16:creationId xmlns:a16="http://schemas.microsoft.com/office/drawing/2014/main" id="{4D965AD9-3CEC-4DB0-A33E-99DEF3552D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11" name="PoljeZBesedilom 2">
          <a:extLst>
            <a:ext uri="{FF2B5EF4-FFF2-40B4-BE49-F238E27FC236}">
              <a16:creationId xmlns:a16="http://schemas.microsoft.com/office/drawing/2014/main" id="{3949BB5A-60AA-453C-8288-FB36A9F09E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2" name="PoljeZBesedilom 2">
          <a:extLst>
            <a:ext uri="{FF2B5EF4-FFF2-40B4-BE49-F238E27FC236}">
              <a16:creationId xmlns:a16="http://schemas.microsoft.com/office/drawing/2014/main" id="{56F509C0-6E34-4789-9A4D-FF72B998B1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3" name="PoljeZBesedilom 3612">
          <a:extLst>
            <a:ext uri="{FF2B5EF4-FFF2-40B4-BE49-F238E27FC236}">
              <a16:creationId xmlns:a16="http://schemas.microsoft.com/office/drawing/2014/main" id="{3E6FFDE4-0E5B-4134-B9B9-E1EED49D0A4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4" name="PoljeZBesedilom 2">
          <a:extLst>
            <a:ext uri="{FF2B5EF4-FFF2-40B4-BE49-F238E27FC236}">
              <a16:creationId xmlns:a16="http://schemas.microsoft.com/office/drawing/2014/main" id="{D8768BD3-6C15-4A09-882F-80A2790C1E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5" name="PoljeZBesedilom 2">
          <a:extLst>
            <a:ext uri="{FF2B5EF4-FFF2-40B4-BE49-F238E27FC236}">
              <a16:creationId xmlns:a16="http://schemas.microsoft.com/office/drawing/2014/main" id="{B9442A33-2B0F-457A-8173-B2FBA576F45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6" name="PoljeZBesedilom 2">
          <a:extLst>
            <a:ext uri="{FF2B5EF4-FFF2-40B4-BE49-F238E27FC236}">
              <a16:creationId xmlns:a16="http://schemas.microsoft.com/office/drawing/2014/main" id="{5FA7D67B-2666-4E62-B7BF-9626415CA5E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17" name="PoljeZBesedilom 2">
          <a:extLst>
            <a:ext uri="{FF2B5EF4-FFF2-40B4-BE49-F238E27FC236}">
              <a16:creationId xmlns:a16="http://schemas.microsoft.com/office/drawing/2014/main" id="{E2CDD3FF-A228-4CD3-BB7C-0BD7E8532B1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18" name="PoljeZBesedilom 2">
          <a:extLst>
            <a:ext uri="{FF2B5EF4-FFF2-40B4-BE49-F238E27FC236}">
              <a16:creationId xmlns:a16="http://schemas.microsoft.com/office/drawing/2014/main" id="{2F672DFF-7D0F-441C-9759-D5334995BAD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19" name="PoljeZBesedilom 3618">
          <a:extLst>
            <a:ext uri="{FF2B5EF4-FFF2-40B4-BE49-F238E27FC236}">
              <a16:creationId xmlns:a16="http://schemas.microsoft.com/office/drawing/2014/main" id="{78CAD4B2-B9B8-4F05-863E-04DFBF6E49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20" name="PoljeZBesedilom 2">
          <a:extLst>
            <a:ext uri="{FF2B5EF4-FFF2-40B4-BE49-F238E27FC236}">
              <a16:creationId xmlns:a16="http://schemas.microsoft.com/office/drawing/2014/main" id="{1CD72EF0-F8B9-42E7-A75D-50362DD4BCA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21" name="PoljeZBesedilom 2">
          <a:extLst>
            <a:ext uri="{FF2B5EF4-FFF2-40B4-BE49-F238E27FC236}">
              <a16:creationId xmlns:a16="http://schemas.microsoft.com/office/drawing/2014/main" id="{B5396F88-693A-41B7-AEBD-2E0FD5389C8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22" name="PoljeZBesedilom 2">
          <a:extLst>
            <a:ext uri="{FF2B5EF4-FFF2-40B4-BE49-F238E27FC236}">
              <a16:creationId xmlns:a16="http://schemas.microsoft.com/office/drawing/2014/main" id="{DDE7046A-51E9-46FD-8C94-0607E28BEEC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23" name="PoljeZBesedilom 2">
          <a:extLst>
            <a:ext uri="{FF2B5EF4-FFF2-40B4-BE49-F238E27FC236}">
              <a16:creationId xmlns:a16="http://schemas.microsoft.com/office/drawing/2014/main" id="{F65F34EA-12FC-4A63-8B3B-655E2DFF4E3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24" name="PoljeZBesedilom 3623">
          <a:extLst>
            <a:ext uri="{FF2B5EF4-FFF2-40B4-BE49-F238E27FC236}">
              <a16:creationId xmlns:a16="http://schemas.microsoft.com/office/drawing/2014/main" id="{59D97051-8530-489F-A3AC-000588C4FF9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25" name="PoljeZBesedilom 2">
          <a:extLst>
            <a:ext uri="{FF2B5EF4-FFF2-40B4-BE49-F238E27FC236}">
              <a16:creationId xmlns:a16="http://schemas.microsoft.com/office/drawing/2014/main" id="{FA008AD0-89EA-43DC-840B-33074DE45B6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26" name="PoljeZBesedilom 2">
          <a:extLst>
            <a:ext uri="{FF2B5EF4-FFF2-40B4-BE49-F238E27FC236}">
              <a16:creationId xmlns:a16="http://schemas.microsoft.com/office/drawing/2014/main" id="{76E0A56E-1E8D-4A90-986D-75F7DF751B7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27" name="PoljeZBesedilom 2">
          <a:extLst>
            <a:ext uri="{FF2B5EF4-FFF2-40B4-BE49-F238E27FC236}">
              <a16:creationId xmlns:a16="http://schemas.microsoft.com/office/drawing/2014/main" id="{3A130897-591E-42F1-9D36-561753F5197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28" name="PoljeZBesedilom 2">
          <a:extLst>
            <a:ext uri="{FF2B5EF4-FFF2-40B4-BE49-F238E27FC236}">
              <a16:creationId xmlns:a16="http://schemas.microsoft.com/office/drawing/2014/main" id="{42E56A7A-E0A8-4973-AB5D-DD6B4CCEA2F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29" name="PoljeZBesedilom 2">
          <a:extLst>
            <a:ext uri="{FF2B5EF4-FFF2-40B4-BE49-F238E27FC236}">
              <a16:creationId xmlns:a16="http://schemas.microsoft.com/office/drawing/2014/main" id="{C06542A4-4AED-4538-BCA3-042ABF0F08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0" name="PoljeZBesedilom 3629">
          <a:extLst>
            <a:ext uri="{FF2B5EF4-FFF2-40B4-BE49-F238E27FC236}">
              <a16:creationId xmlns:a16="http://schemas.microsoft.com/office/drawing/2014/main" id="{878D3B4B-C533-4018-9F7D-FEF0369EA2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1" name="PoljeZBesedilom 2">
          <a:extLst>
            <a:ext uri="{FF2B5EF4-FFF2-40B4-BE49-F238E27FC236}">
              <a16:creationId xmlns:a16="http://schemas.microsoft.com/office/drawing/2014/main" id="{4F3EA41A-D5A7-4416-9289-F6275A1B1A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2" name="PoljeZBesedilom 2">
          <a:extLst>
            <a:ext uri="{FF2B5EF4-FFF2-40B4-BE49-F238E27FC236}">
              <a16:creationId xmlns:a16="http://schemas.microsoft.com/office/drawing/2014/main" id="{787B900C-ACA0-4A1D-9D6C-B30AC50EF8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3" name="PoljeZBesedilom 2">
          <a:extLst>
            <a:ext uri="{FF2B5EF4-FFF2-40B4-BE49-F238E27FC236}">
              <a16:creationId xmlns:a16="http://schemas.microsoft.com/office/drawing/2014/main" id="{B95E1F30-92DB-40BC-9B38-253ACF0B92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4" name="PoljeZBesedilom 2">
          <a:extLst>
            <a:ext uri="{FF2B5EF4-FFF2-40B4-BE49-F238E27FC236}">
              <a16:creationId xmlns:a16="http://schemas.microsoft.com/office/drawing/2014/main" id="{F025AFD9-6FEB-4F1B-8B37-EE5053F97A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5" name="PoljeZBesedilom 2">
          <a:extLst>
            <a:ext uri="{FF2B5EF4-FFF2-40B4-BE49-F238E27FC236}">
              <a16:creationId xmlns:a16="http://schemas.microsoft.com/office/drawing/2014/main" id="{41ECF1ED-38DA-4B65-8F85-95C54DE6FB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6" name="PoljeZBesedilom 3635">
          <a:extLst>
            <a:ext uri="{FF2B5EF4-FFF2-40B4-BE49-F238E27FC236}">
              <a16:creationId xmlns:a16="http://schemas.microsoft.com/office/drawing/2014/main" id="{64C60CD5-4DD1-4A19-81A0-AFC84FF8DB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7" name="PoljeZBesedilom 2">
          <a:extLst>
            <a:ext uri="{FF2B5EF4-FFF2-40B4-BE49-F238E27FC236}">
              <a16:creationId xmlns:a16="http://schemas.microsoft.com/office/drawing/2014/main" id="{25C35430-0957-4A3A-9FBD-974111EDFC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8" name="PoljeZBesedilom 2">
          <a:extLst>
            <a:ext uri="{FF2B5EF4-FFF2-40B4-BE49-F238E27FC236}">
              <a16:creationId xmlns:a16="http://schemas.microsoft.com/office/drawing/2014/main" id="{D5A9B9B3-A0FE-4E5C-8AFA-55D3FB7CA8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39" name="PoljeZBesedilom 2">
          <a:extLst>
            <a:ext uri="{FF2B5EF4-FFF2-40B4-BE49-F238E27FC236}">
              <a16:creationId xmlns:a16="http://schemas.microsoft.com/office/drawing/2014/main" id="{C4FEF307-E166-482F-9B1B-52572D68AE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0" name="PoljeZBesedilom 2">
          <a:extLst>
            <a:ext uri="{FF2B5EF4-FFF2-40B4-BE49-F238E27FC236}">
              <a16:creationId xmlns:a16="http://schemas.microsoft.com/office/drawing/2014/main" id="{545C5226-09AF-42DB-99E9-AC05F85B93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1" name="PoljeZBesedilom 2">
          <a:extLst>
            <a:ext uri="{FF2B5EF4-FFF2-40B4-BE49-F238E27FC236}">
              <a16:creationId xmlns:a16="http://schemas.microsoft.com/office/drawing/2014/main" id="{7284A781-F499-42A1-8B71-5BFC3B58CD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2" name="PoljeZBesedilom 3641">
          <a:extLst>
            <a:ext uri="{FF2B5EF4-FFF2-40B4-BE49-F238E27FC236}">
              <a16:creationId xmlns:a16="http://schemas.microsoft.com/office/drawing/2014/main" id="{909F588A-CD30-4EA7-B96C-7E3B2AAD8A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3" name="PoljeZBesedilom 2">
          <a:extLst>
            <a:ext uri="{FF2B5EF4-FFF2-40B4-BE49-F238E27FC236}">
              <a16:creationId xmlns:a16="http://schemas.microsoft.com/office/drawing/2014/main" id="{D74555A5-A747-41C7-BCD6-1912EFF264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4" name="PoljeZBesedilom 2">
          <a:extLst>
            <a:ext uri="{FF2B5EF4-FFF2-40B4-BE49-F238E27FC236}">
              <a16:creationId xmlns:a16="http://schemas.microsoft.com/office/drawing/2014/main" id="{A25CAED7-2906-423E-B6E4-E9E6AD2909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5" name="PoljeZBesedilom 2">
          <a:extLst>
            <a:ext uri="{FF2B5EF4-FFF2-40B4-BE49-F238E27FC236}">
              <a16:creationId xmlns:a16="http://schemas.microsoft.com/office/drawing/2014/main" id="{C12FD8E3-A1C3-478B-AF65-40838931CF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6" name="PoljeZBesedilom 2">
          <a:extLst>
            <a:ext uri="{FF2B5EF4-FFF2-40B4-BE49-F238E27FC236}">
              <a16:creationId xmlns:a16="http://schemas.microsoft.com/office/drawing/2014/main" id="{AA144B80-1976-4548-BA94-F89A243DED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7" name="PoljeZBesedilom 2">
          <a:extLst>
            <a:ext uri="{FF2B5EF4-FFF2-40B4-BE49-F238E27FC236}">
              <a16:creationId xmlns:a16="http://schemas.microsoft.com/office/drawing/2014/main" id="{53B521B3-1F68-42D8-B161-60369507F8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8" name="PoljeZBesedilom 3647">
          <a:extLst>
            <a:ext uri="{FF2B5EF4-FFF2-40B4-BE49-F238E27FC236}">
              <a16:creationId xmlns:a16="http://schemas.microsoft.com/office/drawing/2014/main" id="{00FB7F17-7187-4CC0-8714-B737D68C0D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49" name="PoljeZBesedilom 2">
          <a:extLst>
            <a:ext uri="{FF2B5EF4-FFF2-40B4-BE49-F238E27FC236}">
              <a16:creationId xmlns:a16="http://schemas.microsoft.com/office/drawing/2014/main" id="{3A3450C7-BC8A-4666-AFD4-870CA9EBD2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50" name="PoljeZBesedilom 2">
          <a:extLst>
            <a:ext uri="{FF2B5EF4-FFF2-40B4-BE49-F238E27FC236}">
              <a16:creationId xmlns:a16="http://schemas.microsoft.com/office/drawing/2014/main" id="{BF7E0E9A-F7A0-4EA9-AC2B-8B58FF7DFC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51" name="PoljeZBesedilom 2">
          <a:extLst>
            <a:ext uri="{FF2B5EF4-FFF2-40B4-BE49-F238E27FC236}">
              <a16:creationId xmlns:a16="http://schemas.microsoft.com/office/drawing/2014/main" id="{EF18D13F-547E-480D-BE65-3D3600A433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652" name="PoljeZBesedilom 2">
          <a:extLst>
            <a:ext uri="{FF2B5EF4-FFF2-40B4-BE49-F238E27FC236}">
              <a16:creationId xmlns:a16="http://schemas.microsoft.com/office/drawing/2014/main" id="{7233FD1F-AE58-417E-BA5F-08EC18F286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3" name="PoljeZBesedilom 2">
          <a:extLst>
            <a:ext uri="{FF2B5EF4-FFF2-40B4-BE49-F238E27FC236}">
              <a16:creationId xmlns:a16="http://schemas.microsoft.com/office/drawing/2014/main" id="{F2B01EAB-3C16-417C-8842-75F739DB7B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4" name="PoljeZBesedilom 3653">
          <a:extLst>
            <a:ext uri="{FF2B5EF4-FFF2-40B4-BE49-F238E27FC236}">
              <a16:creationId xmlns:a16="http://schemas.microsoft.com/office/drawing/2014/main" id="{596D03F0-C2A4-4E9A-90B8-99FAAA1C33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5" name="PoljeZBesedilom 2">
          <a:extLst>
            <a:ext uri="{FF2B5EF4-FFF2-40B4-BE49-F238E27FC236}">
              <a16:creationId xmlns:a16="http://schemas.microsoft.com/office/drawing/2014/main" id="{D73B8F6A-C928-4217-901B-68246A2E49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6" name="PoljeZBesedilom 2">
          <a:extLst>
            <a:ext uri="{FF2B5EF4-FFF2-40B4-BE49-F238E27FC236}">
              <a16:creationId xmlns:a16="http://schemas.microsoft.com/office/drawing/2014/main" id="{4734AB96-3160-4F85-8521-0CBABDBB4B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7" name="PoljeZBesedilom 2">
          <a:extLst>
            <a:ext uri="{FF2B5EF4-FFF2-40B4-BE49-F238E27FC236}">
              <a16:creationId xmlns:a16="http://schemas.microsoft.com/office/drawing/2014/main" id="{57584835-D82D-4EBF-A14F-7BD37A61A5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8" name="PoljeZBesedilom 2">
          <a:extLst>
            <a:ext uri="{FF2B5EF4-FFF2-40B4-BE49-F238E27FC236}">
              <a16:creationId xmlns:a16="http://schemas.microsoft.com/office/drawing/2014/main" id="{A33BE5DF-0715-4AEA-AB2C-A73B28EB76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59" name="PoljeZBesedilom 2">
          <a:extLst>
            <a:ext uri="{FF2B5EF4-FFF2-40B4-BE49-F238E27FC236}">
              <a16:creationId xmlns:a16="http://schemas.microsoft.com/office/drawing/2014/main" id="{AAAE3599-BB33-49E5-8BBF-187E6C76B7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60" name="PoljeZBesedilom 3659">
          <a:extLst>
            <a:ext uri="{FF2B5EF4-FFF2-40B4-BE49-F238E27FC236}">
              <a16:creationId xmlns:a16="http://schemas.microsoft.com/office/drawing/2014/main" id="{F0E80AFF-9D91-4FCF-AE9C-FF89AB4FCB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61" name="PoljeZBesedilom 2">
          <a:extLst>
            <a:ext uri="{FF2B5EF4-FFF2-40B4-BE49-F238E27FC236}">
              <a16:creationId xmlns:a16="http://schemas.microsoft.com/office/drawing/2014/main" id="{73F4727F-178A-4CC5-94A8-B2D3CE2028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62" name="PoljeZBesedilom 2">
          <a:extLst>
            <a:ext uri="{FF2B5EF4-FFF2-40B4-BE49-F238E27FC236}">
              <a16:creationId xmlns:a16="http://schemas.microsoft.com/office/drawing/2014/main" id="{19011973-1FB6-4CA8-BC9B-A82042B3A5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63" name="PoljeZBesedilom 2">
          <a:extLst>
            <a:ext uri="{FF2B5EF4-FFF2-40B4-BE49-F238E27FC236}">
              <a16:creationId xmlns:a16="http://schemas.microsoft.com/office/drawing/2014/main" id="{4CCD59BD-4468-4885-9F6C-6718C99D60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664" name="PoljeZBesedilom 2">
          <a:extLst>
            <a:ext uri="{FF2B5EF4-FFF2-40B4-BE49-F238E27FC236}">
              <a16:creationId xmlns:a16="http://schemas.microsoft.com/office/drawing/2014/main" id="{2B060720-2EA5-43C4-9B02-83FF12F038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65" name="PoljeZBesedilom 2">
          <a:extLst>
            <a:ext uri="{FF2B5EF4-FFF2-40B4-BE49-F238E27FC236}">
              <a16:creationId xmlns:a16="http://schemas.microsoft.com/office/drawing/2014/main" id="{CDC14970-08B8-4B49-9B15-A680F54CA2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66" name="PoljeZBesedilom 3665">
          <a:extLst>
            <a:ext uri="{FF2B5EF4-FFF2-40B4-BE49-F238E27FC236}">
              <a16:creationId xmlns:a16="http://schemas.microsoft.com/office/drawing/2014/main" id="{420B6F9C-071E-43AD-9C2E-8108829B53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67" name="PoljeZBesedilom 2">
          <a:extLst>
            <a:ext uri="{FF2B5EF4-FFF2-40B4-BE49-F238E27FC236}">
              <a16:creationId xmlns:a16="http://schemas.microsoft.com/office/drawing/2014/main" id="{73DF1FC9-4BFA-41D4-845F-49A8C732DF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68" name="PoljeZBesedilom 2">
          <a:extLst>
            <a:ext uri="{FF2B5EF4-FFF2-40B4-BE49-F238E27FC236}">
              <a16:creationId xmlns:a16="http://schemas.microsoft.com/office/drawing/2014/main" id="{D490D408-374B-4106-89D6-97BCAD1664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69" name="PoljeZBesedilom 2">
          <a:extLst>
            <a:ext uri="{FF2B5EF4-FFF2-40B4-BE49-F238E27FC236}">
              <a16:creationId xmlns:a16="http://schemas.microsoft.com/office/drawing/2014/main" id="{03987C28-2E4D-46F9-A4C5-60C9951A1B1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670" name="PoljeZBesedilom 2">
          <a:extLst>
            <a:ext uri="{FF2B5EF4-FFF2-40B4-BE49-F238E27FC236}">
              <a16:creationId xmlns:a16="http://schemas.microsoft.com/office/drawing/2014/main" id="{0D062FF6-0562-4A08-B0EE-0C356352248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1" name="PoljeZBesedilom 2">
          <a:extLst>
            <a:ext uri="{FF2B5EF4-FFF2-40B4-BE49-F238E27FC236}">
              <a16:creationId xmlns:a16="http://schemas.microsoft.com/office/drawing/2014/main" id="{409A0ECA-037D-47BA-A2B8-AFBA11AA185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2" name="PoljeZBesedilom 3671">
          <a:extLst>
            <a:ext uri="{FF2B5EF4-FFF2-40B4-BE49-F238E27FC236}">
              <a16:creationId xmlns:a16="http://schemas.microsoft.com/office/drawing/2014/main" id="{FAAC675F-DC0F-430A-B6DE-AA88C2355EA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3" name="PoljeZBesedilom 2">
          <a:extLst>
            <a:ext uri="{FF2B5EF4-FFF2-40B4-BE49-F238E27FC236}">
              <a16:creationId xmlns:a16="http://schemas.microsoft.com/office/drawing/2014/main" id="{8A0F0A62-0D6F-4C5F-9C3D-C97D8FEB3C7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4" name="PoljeZBesedilom 2">
          <a:extLst>
            <a:ext uri="{FF2B5EF4-FFF2-40B4-BE49-F238E27FC236}">
              <a16:creationId xmlns:a16="http://schemas.microsoft.com/office/drawing/2014/main" id="{AB99D44D-6D77-4B84-BA00-0F10F7B6E1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5" name="PoljeZBesedilom 2">
          <a:extLst>
            <a:ext uri="{FF2B5EF4-FFF2-40B4-BE49-F238E27FC236}">
              <a16:creationId xmlns:a16="http://schemas.microsoft.com/office/drawing/2014/main" id="{841D3F08-B191-48DA-AE03-3A0220D663F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676" name="PoljeZBesedilom 2">
          <a:extLst>
            <a:ext uri="{FF2B5EF4-FFF2-40B4-BE49-F238E27FC236}">
              <a16:creationId xmlns:a16="http://schemas.microsoft.com/office/drawing/2014/main" id="{658605CA-75FC-4F31-970B-8267F1CD272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77" name="PoljeZBesedilom 3676">
          <a:extLst>
            <a:ext uri="{FF2B5EF4-FFF2-40B4-BE49-F238E27FC236}">
              <a16:creationId xmlns:a16="http://schemas.microsoft.com/office/drawing/2014/main" id="{2F748C09-13A6-40C8-8EBB-DA6046416AB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78" name="PoljeZBesedilom 2">
          <a:extLst>
            <a:ext uri="{FF2B5EF4-FFF2-40B4-BE49-F238E27FC236}">
              <a16:creationId xmlns:a16="http://schemas.microsoft.com/office/drawing/2014/main" id="{1653AEE9-FE46-49DF-8781-99F1E71E590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79" name="PoljeZBesedilom 2">
          <a:extLst>
            <a:ext uri="{FF2B5EF4-FFF2-40B4-BE49-F238E27FC236}">
              <a16:creationId xmlns:a16="http://schemas.microsoft.com/office/drawing/2014/main" id="{F8DD7BAC-76AD-4A12-A150-3F72C7CBF3E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80" name="PoljeZBesedilom 2">
          <a:extLst>
            <a:ext uri="{FF2B5EF4-FFF2-40B4-BE49-F238E27FC236}">
              <a16:creationId xmlns:a16="http://schemas.microsoft.com/office/drawing/2014/main" id="{3FA88284-F485-4CAD-92CB-54E0574660A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681" name="PoljeZBesedilom 2">
          <a:extLst>
            <a:ext uri="{FF2B5EF4-FFF2-40B4-BE49-F238E27FC236}">
              <a16:creationId xmlns:a16="http://schemas.microsoft.com/office/drawing/2014/main" id="{9BF6C7F4-CAB4-48BE-BF68-546632D9248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2" name="PoljeZBesedilom 2">
          <a:extLst>
            <a:ext uri="{FF2B5EF4-FFF2-40B4-BE49-F238E27FC236}">
              <a16:creationId xmlns:a16="http://schemas.microsoft.com/office/drawing/2014/main" id="{8123D68D-C2A8-49BD-9794-1A3F393348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3" name="PoljeZBesedilom 3682">
          <a:extLst>
            <a:ext uri="{FF2B5EF4-FFF2-40B4-BE49-F238E27FC236}">
              <a16:creationId xmlns:a16="http://schemas.microsoft.com/office/drawing/2014/main" id="{0B3C0F36-53E5-42D2-8540-D0ECED9323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4" name="PoljeZBesedilom 2">
          <a:extLst>
            <a:ext uri="{FF2B5EF4-FFF2-40B4-BE49-F238E27FC236}">
              <a16:creationId xmlns:a16="http://schemas.microsoft.com/office/drawing/2014/main" id="{F3F86124-BAB9-4B46-89C7-DDAAF20BA35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5" name="PoljeZBesedilom 2">
          <a:extLst>
            <a:ext uri="{FF2B5EF4-FFF2-40B4-BE49-F238E27FC236}">
              <a16:creationId xmlns:a16="http://schemas.microsoft.com/office/drawing/2014/main" id="{396C15B8-A2F8-4F52-96AB-E78B5D26F33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6" name="PoljeZBesedilom 2">
          <a:extLst>
            <a:ext uri="{FF2B5EF4-FFF2-40B4-BE49-F238E27FC236}">
              <a16:creationId xmlns:a16="http://schemas.microsoft.com/office/drawing/2014/main" id="{A6AD8922-AB6D-47B7-BC60-BB938E73EA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7" name="PoljeZBesedilom 2">
          <a:extLst>
            <a:ext uri="{FF2B5EF4-FFF2-40B4-BE49-F238E27FC236}">
              <a16:creationId xmlns:a16="http://schemas.microsoft.com/office/drawing/2014/main" id="{9E3F17EE-4461-4D22-AD39-00C43F9FEF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8" name="PoljeZBesedilom 2">
          <a:extLst>
            <a:ext uri="{FF2B5EF4-FFF2-40B4-BE49-F238E27FC236}">
              <a16:creationId xmlns:a16="http://schemas.microsoft.com/office/drawing/2014/main" id="{E39823B4-DA77-4867-A7F8-76A5D0E3BF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89" name="PoljeZBesedilom 3688">
          <a:extLst>
            <a:ext uri="{FF2B5EF4-FFF2-40B4-BE49-F238E27FC236}">
              <a16:creationId xmlns:a16="http://schemas.microsoft.com/office/drawing/2014/main" id="{2792C23F-C773-454A-87DB-9C5DFB4CBD5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0" name="PoljeZBesedilom 2">
          <a:extLst>
            <a:ext uri="{FF2B5EF4-FFF2-40B4-BE49-F238E27FC236}">
              <a16:creationId xmlns:a16="http://schemas.microsoft.com/office/drawing/2014/main" id="{1194A17E-C15D-494B-A38E-21DF7C5683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1" name="PoljeZBesedilom 2">
          <a:extLst>
            <a:ext uri="{FF2B5EF4-FFF2-40B4-BE49-F238E27FC236}">
              <a16:creationId xmlns:a16="http://schemas.microsoft.com/office/drawing/2014/main" id="{07F7CBBB-F8B3-441F-9628-13028DD571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2" name="PoljeZBesedilom 2">
          <a:extLst>
            <a:ext uri="{FF2B5EF4-FFF2-40B4-BE49-F238E27FC236}">
              <a16:creationId xmlns:a16="http://schemas.microsoft.com/office/drawing/2014/main" id="{B62E88C7-793B-4CCB-9A60-84F9247522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3" name="PoljeZBesedilom 2">
          <a:extLst>
            <a:ext uri="{FF2B5EF4-FFF2-40B4-BE49-F238E27FC236}">
              <a16:creationId xmlns:a16="http://schemas.microsoft.com/office/drawing/2014/main" id="{981BCA6B-D402-4CA5-A1F2-1F98E799805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4" name="PoljeZBesedilom 2">
          <a:extLst>
            <a:ext uri="{FF2B5EF4-FFF2-40B4-BE49-F238E27FC236}">
              <a16:creationId xmlns:a16="http://schemas.microsoft.com/office/drawing/2014/main" id="{2BFE463F-108D-4007-9586-4F4DFC22F11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5" name="PoljeZBesedilom 3694">
          <a:extLst>
            <a:ext uri="{FF2B5EF4-FFF2-40B4-BE49-F238E27FC236}">
              <a16:creationId xmlns:a16="http://schemas.microsoft.com/office/drawing/2014/main" id="{9C0F88C9-92A7-4691-9057-03A83AB6BA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6" name="PoljeZBesedilom 2">
          <a:extLst>
            <a:ext uri="{FF2B5EF4-FFF2-40B4-BE49-F238E27FC236}">
              <a16:creationId xmlns:a16="http://schemas.microsoft.com/office/drawing/2014/main" id="{14E961A3-7218-4CCA-8C2A-9CA5E37B0FC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7" name="PoljeZBesedilom 2">
          <a:extLst>
            <a:ext uri="{FF2B5EF4-FFF2-40B4-BE49-F238E27FC236}">
              <a16:creationId xmlns:a16="http://schemas.microsoft.com/office/drawing/2014/main" id="{203E0B58-F706-41F9-A4B2-95D70DA2CB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8" name="PoljeZBesedilom 2">
          <a:extLst>
            <a:ext uri="{FF2B5EF4-FFF2-40B4-BE49-F238E27FC236}">
              <a16:creationId xmlns:a16="http://schemas.microsoft.com/office/drawing/2014/main" id="{07AAD3D0-C2CD-4B1E-88D6-86060A8CB3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699" name="PoljeZBesedilom 2">
          <a:extLst>
            <a:ext uri="{FF2B5EF4-FFF2-40B4-BE49-F238E27FC236}">
              <a16:creationId xmlns:a16="http://schemas.microsoft.com/office/drawing/2014/main" id="{CF13F300-C0F3-4058-9D07-85C8783C953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0" name="PoljeZBesedilom 2">
          <a:extLst>
            <a:ext uri="{FF2B5EF4-FFF2-40B4-BE49-F238E27FC236}">
              <a16:creationId xmlns:a16="http://schemas.microsoft.com/office/drawing/2014/main" id="{004C7A0A-8144-4A6E-892D-A9E13E2F72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1" name="PoljeZBesedilom 3700">
          <a:extLst>
            <a:ext uri="{FF2B5EF4-FFF2-40B4-BE49-F238E27FC236}">
              <a16:creationId xmlns:a16="http://schemas.microsoft.com/office/drawing/2014/main" id="{068303B6-36A4-43F7-90C2-3161590A2D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2" name="PoljeZBesedilom 2">
          <a:extLst>
            <a:ext uri="{FF2B5EF4-FFF2-40B4-BE49-F238E27FC236}">
              <a16:creationId xmlns:a16="http://schemas.microsoft.com/office/drawing/2014/main" id="{12799D93-38FF-4F30-9505-39B2169CE13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3" name="PoljeZBesedilom 2">
          <a:extLst>
            <a:ext uri="{FF2B5EF4-FFF2-40B4-BE49-F238E27FC236}">
              <a16:creationId xmlns:a16="http://schemas.microsoft.com/office/drawing/2014/main" id="{EE829200-9B6C-48FF-A78B-C797125805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4" name="PoljeZBesedilom 2">
          <a:extLst>
            <a:ext uri="{FF2B5EF4-FFF2-40B4-BE49-F238E27FC236}">
              <a16:creationId xmlns:a16="http://schemas.microsoft.com/office/drawing/2014/main" id="{927382A6-D858-4D8B-A1F4-5AB3E138D3F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5" name="PoljeZBesedilom 2">
          <a:extLst>
            <a:ext uri="{FF2B5EF4-FFF2-40B4-BE49-F238E27FC236}">
              <a16:creationId xmlns:a16="http://schemas.microsoft.com/office/drawing/2014/main" id="{B94CADCE-19FB-489D-A686-03C38EF1A4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6" name="PoljeZBesedilom 2">
          <a:extLst>
            <a:ext uri="{FF2B5EF4-FFF2-40B4-BE49-F238E27FC236}">
              <a16:creationId xmlns:a16="http://schemas.microsoft.com/office/drawing/2014/main" id="{A63687E9-F2E9-4B0A-BD82-15EE68D2BB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7" name="PoljeZBesedilom 3706">
          <a:extLst>
            <a:ext uri="{FF2B5EF4-FFF2-40B4-BE49-F238E27FC236}">
              <a16:creationId xmlns:a16="http://schemas.microsoft.com/office/drawing/2014/main" id="{F945B43D-0048-41ED-9056-DE5C8FDBE8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8" name="PoljeZBesedilom 2">
          <a:extLst>
            <a:ext uri="{FF2B5EF4-FFF2-40B4-BE49-F238E27FC236}">
              <a16:creationId xmlns:a16="http://schemas.microsoft.com/office/drawing/2014/main" id="{E76B8003-E83F-4421-A9F2-CA92F3CFC3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09" name="PoljeZBesedilom 2">
          <a:extLst>
            <a:ext uri="{FF2B5EF4-FFF2-40B4-BE49-F238E27FC236}">
              <a16:creationId xmlns:a16="http://schemas.microsoft.com/office/drawing/2014/main" id="{98DE62BD-B3F7-431E-9A57-1693F1FC4B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10" name="PoljeZBesedilom 2">
          <a:extLst>
            <a:ext uri="{FF2B5EF4-FFF2-40B4-BE49-F238E27FC236}">
              <a16:creationId xmlns:a16="http://schemas.microsoft.com/office/drawing/2014/main" id="{8712A675-0091-4210-86F7-7BA784FBF6F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11" name="PoljeZBesedilom 2">
          <a:extLst>
            <a:ext uri="{FF2B5EF4-FFF2-40B4-BE49-F238E27FC236}">
              <a16:creationId xmlns:a16="http://schemas.microsoft.com/office/drawing/2014/main" id="{A6A1FD3B-9ABC-4A03-8C57-AF523B55199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2" name="PoljeZBesedilom 2">
          <a:extLst>
            <a:ext uri="{FF2B5EF4-FFF2-40B4-BE49-F238E27FC236}">
              <a16:creationId xmlns:a16="http://schemas.microsoft.com/office/drawing/2014/main" id="{7B1AF0D7-073A-4177-93A4-601E49D40C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3" name="PoljeZBesedilom 3712">
          <a:extLst>
            <a:ext uri="{FF2B5EF4-FFF2-40B4-BE49-F238E27FC236}">
              <a16:creationId xmlns:a16="http://schemas.microsoft.com/office/drawing/2014/main" id="{FE7D6DB4-4279-41B3-A23A-CE89776700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4" name="PoljeZBesedilom 2">
          <a:extLst>
            <a:ext uri="{FF2B5EF4-FFF2-40B4-BE49-F238E27FC236}">
              <a16:creationId xmlns:a16="http://schemas.microsoft.com/office/drawing/2014/main" id="{D8C3713D-17EA-48A8-AB95-554BA73434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5" name="PoljeZBesedilom 2">
          <a:extLst>
            <a:ext uri="{FF2B5EF4-FFF2-40B4-BE49-F238E27FC236}">
              <a16:creationId xmlns:a16="http://schemas.microsoft.com/office/drawing/2014/main" id="{4F18C1E2-1019-426C-9F07-48AF4093CF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6" name="PoljeZBesedilom 2">
          <a:extLst>
            <a:ext uri="{FF2B5EF4-FFF2-40B4-BE49-F238E27FC236}">
              <a16:creationId xmlns:a16="http://schemas.microsoft.com/office/drawing/2014/main" id="{079384CD-4FB0-4A2C-B2F5-0CF572D370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7" name="PoljeZBesedilom 2">
          <a:extLst>
            <a:ext uri="{FF2B5EF4-FFF2-40B4-BE49-F238E27FC236}">
              <a16:creationId xmlns:a16="http://schemas.microsoft.com/office/drawing/2014/main" id="{DC536F10-2D52-41CE-A66A-A353CD06E1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8" name="PoljeZBesedilom 2">
          <a:extLst>
            <a:ext uri="{FF2B5EF4-FFF2-40B4-BE49-F238E27FC236}">
              <a16:creationId xmlns:a16="http://schemas.microsoft.com/office/drawing/2014/main" id="{F9EEF4EC-2EC5-4B88-AD8A-3E7ABD046E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19" name="PoljeZBesedilom 3718">
          <a:extLst>
            <a:ext uri="{FF2B5EF4-FFF2-40B4-BE49-F238E27FC236}">
              <a16:creationId xmlns:a16="http://schemas.microsoft.com/office/drawing/2014/main" id="{0D750C3D-AA7A-49F4-AFAF-59E1F5730D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20" name="PoljeZBesedilom 2">
          <a:extLst>
            <a:ext uri="{FF2B5EF4-FFF2-40B4-BE49-F238E27FC236}">
              <a16:creationId xmlns:a16="http://schemas.microsoft.com/office/drawing/2014/main" id="{F1DD01C7-F14B-439F-8639-7A1F0EAD6C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21" name="PoljeZBesedilom 2">
          <a:extLst>
            <a:ext uri="{FF2B5EF4-FFF2-40B4-BE49-F238E27FC236}">
              <a16:creationId xmlns:a16="http://schemas.microsoft.com/office/drawing/2014/main" id="{12CB992F-585A-4BCA-B7A9-9790DF4DF6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22" name="PoljeZBesedilom 2">
          <a:extLst>
            <a:ext uri="{FF2B5EF4-FFF2-40B4-BE49-F238E27FC236}">
              <a16:creationId xmlns:a16="http://schemas.microsoft.com/office/drawing/2014/main" id="{809761E8-5A00-4D68-8C0E-7D8806F405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23" name="PoljeZBesedilom 2">
          <a:extLst>
            <a:ext uri="{FF2B5EF4-FFF2-40B4-BE49-F238E27FC236}">
              <a16:creationId xmlns:a16="http://schemas.microsoft.com/office/drawing/2014/main" id="{97A67321-0C51-4826-B5DC-143EBD5E2E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4" name="PoljeZBesedilom 2">
          <a:extLst>
            <a:ext uri="{FF2B5EF4-FFF2-40B4-BE49-F238E27FC236}">
              <a16:creationId xmlns:a16="http://schemas.microsoft.com/office/drawing/2014/main" id="{D70ACD47-A975-41A6-8824-2AC4DD4D44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5" name="PoljeZBesedilom 3724">
          <a:extLst>
            <a:ext uri="{FF2B5EF4-FFF2-40B4-BE49-F238E27FC236}">
              <a16:creationId xmlns:a16="http://schemas.microsoft.com/office/drawing/2014/main" id="{00D6DD28-07B9-4EF9-B388-11D6CC9883D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6" name="PoljeZBesedilom 2">
          <a:extLst>
            <a:ext uri="{FF2B5EF4-FFF2-40B4-BE49-F238E27FC236}">
              <a16:creationId xmlns:a16="http://schemas.microsoft.com/office/drawing/2014/main" id="{E8EC5D8A-AF67-4F41-9EE3-AE30906E92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7" name="PoljeZBesedilom 2">
          <a:extLst>
            <a:ext uri="{FF2B5EF4-FFF2-40B4-BE49-F238E27FC236}">
              <a16:creationId xmlns:a16="http://schemas.microsoft.com/office/drawing/2014/main" id="{94C76FB4-4621-4C91-BAD5-D7AC54863D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8" name="PoljeZBesedilom 2">
          <a:extLst>
            <a:ext uri="{FF2B5EF4-FFF2-40B4-BE49-F238E27FC236}">
              <a16:creationId xmlns:a16="http://schemas.microsoft.com/office/drawing/2014/main" id="{4053E669-37F3-421E-A189-44ADADDEE5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29" name="PoljeZBesedilom 2">
          <a:extLst>
            <a:ext uri="{FF2B5EF4-FFF2-40B4-BE49-F238E27FC236}">
              <a16:creationId xmlns:a16="http://schemas.microsoft.com/office/drawing/2014/main" id="{A0E7AA50-2B12-4FC4-B5C0-EF3A4E98D5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0" name="PoljeZBesedilom 2">
          <a:extLst>
            <a:ext uri="{FF2B5EF4-FFF2-40B4-BE49-F238E27FC236}">
              <a16:creationId xmlns:a16="http://schemas.microsoft.com/office/drawing/2014/main" id="{8FB1CB0A-8C19-4D28-AF97-5E5DDB20C9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1" name="PoljeZBesedilom 3730">
          <a:extLst>
            <a:ext uri="{FF2B5EF4-FFF2-40B4-BE49-F238E27FC236}">
              <a16:creationId xmlns:a16="http://schemas.microsoft.com/office/drawing/2014/main" id="{69408570-6DA4-4A50-8D77-5F08A6003A3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2" name="PoljeZBesedilom 2">
          <a:extLst>
            <a:ext uri="{FF2B5EF4-FFF2-40B4-BE49-F238E27FC236}">
              <a16:creationId xmlns:a16="http://schemas.microsoft.com/office/drawing/2014/main" id="{3233D0C9-4C34-4369-937B-6E60236018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3" name="PoljeZBesedilom 2">
          <a:extLst>
            <a:ext uri="{FF2B5EF4-FFF2-40B4-BE49-F238E27FC236}">
              <a16:creationId xmlns:a16="http://schemas.microsoft.com/office/drawing/2014/main" id="{5506FC5B-310D-4B2D-8F38-B3BF586E31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4" name="PoljeZBesedilom 2">
          <a:extLst>
            <a:ext uri="{FF2B5EF4-FFF2-40B4-BE49-F238E27FC236}">
              <a16:creationId xmlns:a16="http://schemas.microsoft.com/office/drawing/2014/main" id="{954CC83C-F4EC-4C8A-A09C-D047DDA907F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35" name="PoljeZBesedilom 2">
          <a:extLst>
            <a:ext uri="{FF2B5EF4-FFF2-40B4-BE49-F238E27FC236}">
              <a16:creationId xmlns:a16="http://schemas.microsoft.com/office/drawing/2014/main" id="{47F0FE7C-C6C6-4E60-AC4E-9204F8D3B2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36" name="PoljeZBesedilom 3735">
          <a:extLst>
            <a:ext uri="{FF2B5EF4-FFF2-40B4-BE49-F238E27FC236}">
              <a16:creationId xmlns:a16="http://schemas.microsoft.com/office/drawing/2014/main" id="{93791E4A-4661-444F-8E83-28BBDAEF421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37" name="PoljeZBesedilom 2">
          <a:extLst>
            <a:ext uri="{FF2B5EF4-FFF2-40B4-BE49-F238E27FC236}">
              <a16:creationId xmlns:a16="http://schemas.microsoft.com/office/drawing/2014/main" id="{3306AAB6-876B-4B29-9EB4-80B145905D3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38" name="PoljeZBesedilom 2">
          <a:extLst>
            <a:ext uri="{FF2B5EF4-FFF2-40B4-BE49-F238E27FC236}">
              <a16:creationId xmlns:a16="http://schemas.microsoft.com/office/drawing/2014/main" id="{5C60CCEB-7762-4F6D-AC35-48C95F75F7D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39" name="PoljeZBesedilom 2">
          <a:extLst>
            <a:ext uri="{FF2B5EF4-FFF2-40B4-BE49-F238E27FC236}">
              <a16:creationId xmlns:a16="http://schemas.microsoft.com/office/drawing/2014/main" id="{702EB590-E9A1-48F8-A6F5-BC4E0BF31E3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40" name="PoljeZBesedilom 2">
          <a:extLst>
            <a:ext uri="{FF2B5EF4-FFF2-40B4-BE49-F238E27FC236}">
              <a16:creationId xmlns:a16="http://schemas.microsoft.com/office/drawing/2014/main" id="{291E261D-CD6B-4E37-8F40-640AD81BC0B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1" name="PoljeZBesedilom 2">
          <a:extLst>
            <a:ext uri="{FF2B5EF4-FFF2-40B4-BE49-F238E27FC236}">
              <a16:creationId xmlns:a16="http://schemas.microsoft.com/office/drawing/2014/main" id="{7F12C039-A5DB-4670-9707-581DF22DC3E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2" name="PoljeZBesedilom 3741">
          <a:extLst>
            <a:ext uri="{FF2B5EF4-FFF2-40B4-BE49-F238E27FC236}">
              <a16:creationId xmlns:a16="http://schemas.microsoft.com/office/drawing/2014/main" id="{42B9C8DF-9061-4672-811A-954A961CF5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3" name="PoljeZBesedilom 2">
          <a:extLst>
            <a:ext uri="{FF2B5EF4-FFF2-40B4-BE49-F238E27FC236}">
              <a16:creationId xmlns:a16="http://schemas.microsoft.com/office/drawing/2014/main" id="{38C0A928-5948-4112-8CDE-480B7DDB846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4" name="PoljeZBesedilom 2">
          <a:extLst>
            <a:ext uri="{FF2B5EF4-FFF2-40B4-BE49-F238E27FC236}">
              <a16:creationId xmlns:a16="http://schemas.microsoft.com/office/drawing/2014/main" id="{0E887235-1A95-4110-8115-D2E9B1B5DD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5" name="PoljeZBesedilom 2">
          <a:extLst>
            <a:ext uri="{FF2B5EF4-FFF2-40B4-BE49-F238E27FC236}">
              <a16:creationId xmlns:a16="http://schemas.microsoft.com/office/drawing/2014/main" id="{8A47EB09-3A33-45B4-98F8-65269E52CD8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746" name="PoljeZBesedilom 2">
          <a:extLst>
            <a:ext uri="{FF2B5EF4-FFF2-40B4-BE49-F238E27FC236}">
              <a16:creationId xmlns:a16="http://schemas.microsoft.com/office/drawing/2014/main" id="{9324EE37-C21F-4D4B-B480-1BEAC5CDE8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47" name="PoljeZBesedilom 2">
          <a:extLst>
            <a:ext uri="{FF2B5EF4-FFF2-40B4-BE49-F238E27FC236}">
              <a16:creationId xmlns:a16="http://schemas.microsoft.com/office/drawing/2014/main" id="{FED82016-025A-4931-A9C2-397DD0C700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48" name="PoljeZBesedilom 3747">
          <a:extLst>
            <a:ext uri="{FF2B5EF4-FFF2-40B4-BE49-F238E27FC236}">
              <a16:creationId xmlns:a16="http://schemas.microsoft.com/office/drawing/2014/main" id="{24BD1404-E1C6-41AA-9797-4CCE0BEBC8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49" name="PoljeZBesedilom 2">
          <a:extLst>
            <a:ext uri="{FF2B5EF4-FFF2-40B4-BE49-F238E27FC236}">
              <a16:creationId xmlns:a16="http://schemas.microsoft.com/office/drawing/2014/main" id="{0EC6A2C5-D3F0-4488-BE51-E97F592634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0" name="PoljeZBesedilom 2">
          <a:extLst>
            <a:ext uri="{FF2B5EF4-FFF2-40B4-BE49-F238E27FC236}">
              <a16:creationId xmlns:a16="http://schemas.microsoft.com/office/drawing/2014/main" id="{9A9C2D68-1BCD-4CA5-9C9E-1312B29BF3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1" name="PoljeZBesedilom 2">
          <a:extLst>
            <a:ext uri="{FF2B5EF4-FFF2-40B4-BE49-F238E27FC236}">
              <a16:creationId xmlns:a16="http://schemas.microsoft.com/office/drawing/2014/main" id="{0BC287A3-151C-461E-9886-56FF6486B3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2" name="PoljeZBesedilom 2">
          <a:extLst>
            <a:ext uri="{FF2B5EF4-FFF2-40B4-BE49-F238E27FC236}">
              <a16:creationId xmlns:a16="http://schemas.microsoft.com/office/drawing/2014/main" id="{2E03EE12-CDA7-447E-A4D1-D491BA7EE1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3" name="PoljeZBesedilom 2">
          <a:extLst>
            <a:ext uri="{FF2B5EF4-FFF2-40B4-BE49-F238E27FC236}">
              <a16:creationId xmlns:a16="http://schemas.microsoft.com/office/drawing/2014/main" id="{5EF67C67-C33B-4BAA-A595-622D6C6EAD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4" name="PoljeZBesedilom 3753">
          <a:extLst>
            <a:ext uri="{FF2B5EF4-FFF2-40B4-BE49-F238E27FC236}">
              <a16:creationId xmlns:a16="http://schemas.microsoft.com/office/drawing/2014/main" id="{3B04D90D-DA3D-4C81-B68B-6C765F597D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5" name="PoljeZBesedilom 2">
          <a:extLst>
            <a:ext uri="{FF2B5EF4-FFF2-40B4-BE49-F238E27FC236}">
              <a16:creationId xmlns:a16="http://schemas.microsoft.com/office/drawing/2014/main" id="{A836C19D-E51B-4A31-AA30-54B3DB8EFF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6" name="PoljeZBesedilom 2">
          <a:extLst>
            <a:ext uri="{FF2B5EF4-FFF2-40B4-BE49-F238E27FC236}">
              <a16:creationId xmlns:a16="http://schemas.microsoft.com/office/drawing/2014/main" id="{0053027A-739D-4E8B-8F7C-4FDA740367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7" name="PoljeZBesedilom 2">
          <a:extLst>
            <a:ext uri="{FF2B5EF4-FFF2-40B4-BE49-F238E27FC236}">
              <a16:creationId xmlns:a16="http://schemas.microsoft.com/office/drawing/2014/main" id="{6FDEDF73-FCF1-41C5-8560-C86274D811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758" name="PoljeZBesedilom 2">
          <a:extLst>
            <a:ext uri="{FF2B5EF4-FFF2-40B4-BE49-F238E27FC236}">
              <a16:creationId xmlns:a16="http://schemas.microsoft.com/office/drawing/2014/main" id="{2D4386CD-42E7-4BB0-BC68-5EB2F52AA0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59" name="PoljeZBesedilom 2">
          <a:extLst>
            <a:ext uri="{FF2B5EF4-FFF2-40B4-BE49-F238E27FC236}">
              <a16:creationId xmlns:a16="http://schemas.microsoft.com/office/drawing/2014/main" id="{F005DF8B-11CB-4C7A-B1CB-7D48C83B13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0" name="PoljeZBesedilom 3759">
          <a:extLst>
            <a:ext uri="{FF2B5EF4-FFF2-40B4-BE49-F238E27FC236}">
              <a16:creationId xmlns:a16="http://schemas.microsoft.com/office/drawing/2014/main" id="{162FC6DE-7C17-469B-B141-3E85289C1E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1" name="PoljeZBesedilom 2">
          <a:extLst>
            <a:ext uri="{FF2B5EF4-FFF2-40B4-BE49-F238E27FC236}">
              <a16:creationId xmlns:a16="http://schemas.microsoft.com/office/drawing/2014/main" id="{6C425031-5FFB-42A9-8CBD-BE6DEA291F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2" name="PoljeZBesedilom 2">
          <a:extLst>
            <a:ext uri="{FF2B5EF4-FFF2-40B4-BE49-F238E27FC236}">
              <a16:creationId xmlns:a16="http://schemas.microsoft.com/office/drawing/2014/main" id="{CBA1D4B3-A798-4BF3-B5EE-E22B03BF44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3" name="PoljeZBesedilom 2">
          <a:extLst>
            <a:ext uri="{FF2B5EF4-FFF2-40B4-BE49-F238E27FC236}">
              <a16:creationId xmlns:a16="http://schemas.microsoft.com/office/drawing/2014/main" id="{83F49931-F0EE-4374-9B70-91173CBD8B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4" name="PoljeZBesedilom 2">
          <a:extLst>
            <a:ext uri="{FF2B5EF4-FFF2-40B4-BE49-F238E27FC236}">
              <a16:creationId xmlns:a16="http://schemas.microsoft.com/office/drawing/2014/main" id="{C3F374CE-0D0E-47F1-8069-DF71FF5D9A4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5" name="PoljeZBesedilom 2">
          <a:extLst>
            <a:ext uri="{FF2B5EF4-FFF2-40B4-BE49-F238E27FC236}">
              <a16:creationId xmlns:a16="http://schemas.microsoft.com/office/drawing/2014/main" id="{DE7C3C2E-9240-4C2C-B2BB-E08D49AEED9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6" name="PoljeZBesedilom 3765">
          <a:extLst>
            <a:ext uri="{FF2B5EF4-FFF2-40B4-BE49-F238E27FC236}">
              <a16:creationId xmlns:a16="http://schemas.microsoft.com/office/drawing/2014/main" id="{193F0600-E8CB-4FA6-AFD1-19CEBF532E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7" name="PoljeZBesedilom 2">
          <a:extLst>
            <a:ext uri="{FF2B5EF4-FFF2-40B4-BE49-F238E27FC236}">
              <a16:creationId xmlns:a16="http://schemas.microsoft.com/office/drawing/2014/main" id="{0A69622A-EE6F-4CE9-85AA-B48B9ABB98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8" name="PoljeZBesedilom 2">
          <a:extLst>
            <a:ext uri="{FF2B5EF4-FFF2-40B4-BE49-F238E27FC236}">
              <a16:creationId xmlns:a16="http://schemas.microsoft.com/office/drawing/2014/main" id="{AFBF9280-0CE2-4DD9-9B92-F06E6B6605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69" name="PoljeZBesedilom 2">
          <a:extLst>
            <a:ext uri="{FF2B5EF4-FFF2-40B4-BE49-F238E27FC236}">
              <a16:creationId xmlns:a16="http://schemas.microsoft.com/office/drawing/2014/main" id="{10FFEDBD-3CC7-44B5-82C2-8016CBCE32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770" name="PoljeZBesedilom 2">
          <a:extLst>
            <a:ext uri="{FF2B5EF4-FFF2-40B4-BE49-F238E27FC236}">
              <a16:creationId xmlns:a16="http://schemas.microsoft.com/office/drawing/2014/main" id="{7344B48C-4944-4130-9DDB-DA15525CBC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1" name="PoljeZBesedilom 3770">
          <a:extLst>
            <a:ext uri="{FF2B5EF4-FFF2-40B4-BE49-F238E27FC236}">
              <a16:creationId xmlns:a16="http://schemas.microsoft.com/office/drawing/2014/main" id="{CD4EDFB7-FA63-4DC6-919D-F0760E8A4C6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2" name="PoljeZBesedilom 2">
          <a:extLst>
            <a:ext uri="{FF2B5EF4-FFF2-40B4-BE49-F238E27FC236}">
              <a16:creationId xmlns:a16="http://schemas.microsoft.com/office/drawing/2014/main" id="{9E1F8279-1A25-4465-B3C5-B2D7A8FC363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3" name="PoljeZBesedilom 2">
          <a:extLst>
            <a:ext uri="{FF2B5EF4-FFF2-40B4-BE49-F238E27FC236}">
              <a16:creationId xmlns:a16="http://schemas.microsoft.com/office/drawing/2014/main" id="{089B9C70-BC60-4B73-B892-52DF352B2D1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4" name="PoljeZBesedilom 2">
          <a:extLst>
            <a:ext uri="{FF2B5EF4-FFF2-40B4-BE49-F238E27FC236}">
              <a16:creationId xmlns:a16="http://schemas.microsoft.com/office/drawing/2014/main" id="{7BB8FDDF-E600-473D-BD69-3B02B24F1D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775" name="PoljeZBesedilom 2">
          <a:extLst>
            <a:ext uri="{FF2B5EF4-FFF2-40B4-BE49-F238E27FC236}">
              <a16:creationId xmlns:a16="http://schemas.microsoft.com/office/drawing/2014/main" id="{E8BB9480-088C-4639-9B79-4B121AB2EF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76" name="PoljeZBesedilom 2">
          <a:extLst>
            <a:ext uri="{FF2B5EF4-FFF2-40B4-BE49-F238E27FC236}">
              <a16:creationId xmlns:a16="http://schemas.microsoft.com/office/drawing/2014/main" id="{F889C727-2B55-4B48-9A42-F270DD3FB8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77" name="PoljeZBesedilom 3776">
          <a:extLst>
            <a:ext uri="{FF2B5EF4-FFF2-40B4-BE49-F238E27FC236}">
              <a16:creationId xmlns:a16="http://schemas.microsoft.com/office/drawing/2014/main" id="{054D7145-3844-4C06-B847-FEEEA1158E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78" name="PoljeZBesedilom 2">
          <a:extLst>
            <a:ext uri="{FF2B5EF4-FFF2-40B4-BE49-F238E27FC236}">
              <a16:creationId xmlns:a16="http://schemas.microsoft.com/office/drawing/2014/main" id="{A3A6779A-DCE7-4552-8F6A-03B81FCF23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79" name="PoljeZBesedilom 2">
          <a:extLst>
            <a:ext uri="{FF2B5EF4-FFF2-40B4-BE49-F238E27FC236}">
              <a16:creationId xmlns:a16="http://schemas.microsoft.com/office/drawing/2014/main" id="{9E0EE887-4168-4BD5-B424-0BCDDB00E7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0" name="PoljeZBesedilom 2">
          <a:extLst>
            <a:ext uri="{FF2B5EF4-FFF2-40B4-BE49-F238E27FC236}">
              <a16:creationId xmlns:a16="http://schemas.microsoft.com/office/drawing/2014/main" id="{4A6104EA-F191-43F2-953F-A7E2BD5A14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1" name="PoljeZBesedilom 2">
          <a:extLst>
            <a:ext uri="{FF2B5EF4-FFF2-40B4-BE49-F238E27FC236}">
              <a16:creationId xmlns:a16="http://schemas.microsoft.com/office/drawing/2014/main" id="{179A15C3-18F8-42B7-A259-6A63152056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2" name="PoljeZBesedilom 2">
          <a:extLst>
            <a:ext uri="{FF2B5EF4-FFF2-40B4-BE49-F238E27FC236}">
              <a16:creationId xmlns:a16="http://schemas.microsoft.com/office/drawing/2014/main" id="{E6DBDA89-5C7B-4BF9-B75F-203934249E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3" name="PoljeZBesedilom 3782">
          <a:extLst>
            <a:ext uri="{FF2B5EF4-FFF2-40B4-BE49-F238E27FC236}">
              <a16:creationId xmlns:a16="http://schemas.microsoft.com/office/drawing/2014/main" id="{18610A39-0CE3-4E70-8789-B1D2929173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4" name="PoljeZBesedilom 2">
          <a:extLst>
            <a:ext uri="{FF2B5EF4-FFF2-40B4-BE49-F238E27FC236}">
              <a16:creationId xmlns:a16="http://schemas.microsoft.com/office/drawing/2014/main" id="{983FD582-B472-474E-96DA-8C20CAF780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5" name="PoljeZBesedilom 2">
          <a:extLst>
            <a:ext uri="{FF2B5EF4-FFF2-40B4-BE49-F238E27FC236}">
              <a16:creationId xmlns:a16="http://schemas.microsoft.com/office/drawing/2014/main" id="{72B3335C-CFE5-445C-95BE-41568E4953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6" name="PoljeZBesedilom 2">
          <a:extLst>
            <a:ext uri="{FF2B5EF4-FFF2-40B4-BE49-F238E27FC236}">
              <a16:creationId xmlns:a16="http://schemas.microsoft.com/office/drawing/2014/main" id="{B3EC7EA4-0D58-4950-8E16-0CE960DE2F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7" name="PoljeZBesedilom 2">
          <a:extLst>
            <a:ext uri="{FF2B5EF4-FFF2-40B4-BE49-F238E27FC236}">
              <a16:creationId xmlns:a16="http://schemas.microsoft.com/office/drawing/2014/main" id="{FD305BCA-D012-44E8-BA60-504D345198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8" name="PoljeZBesedilom 2">
          <a:extLst>
            <a:ext uri="{FF2B5EF4-FFF2-40B4-BE49-F238E27FC236}">
              <a16:creationId xmlns:a16="http://schemas.microsoft.com/office/drawing/2014/main" id="{FDFCCE93-E169-4AD7-B80C-29B7CC5EF7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89" name="PoljeZBesedilom 3788">
          <a:extLst>
            <a:ext uri="{FF2B5EF4-FFF2-40B4-BE49-F238E27FC236}">
              <a16:creationId xmlns:a16="http://schemas.microsoft.com/office/drawing/2014/main" id="{A80B5FDA-BA90-497C-90B6-8AF911DC6D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0" name="PoljeZBesedilom 2">
          <a:extLst>
            <a:ext uri="{FF2B5EF4-FFF2-40B4-BE49-F238E27FC236}">
              <a16:creationId xmlns:a16="http://schemas.microsoft.com/office/drawing/2014/main" id="{DFC04E1C-505F-4813-A9F4-2147BB4575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1" name="PoljeZBesedilom 2">
          <a:extLst>
            <a:ext uri="{FF2B5EF4-FFF2-40B4-BE49-F238E27FC236}">
              <a16:creationId xmlns:a16="http://schemas.microsoft.com/office/drawing/2014/main" id="{D3FF29E9-48E6-4177-8616-E2D232557B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2" name="PoljeZBesedilom 2">
          <a:extLst>
            <a:ext uri="{FF2B5EF4-FFF2-40B4-BE49-F238E27FC236}">
              <a16:creationId xmlns:a16="http://schemas.microsoft.com/office/drawing/2014/main" id="{EEDAFD29-EC45-42EC-8F8D-2864BE1F75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3" name="PoljeZBesedilom 2">
          <a:extLst>
            <a:ext uri="{FF2B5EF4-FFF2-40B4-BE49-F238E27FC236}">
              <a16:creationId xmlns:a16="http://schemas.microsoft.com/office/drawing/2014/main" id="{1670645D-4937-4240-A3F0-1A950C9862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4" name="PoljeZBesedilom 2">
          <a:extLst>
            <a:ext uri="{FF2B5EF4-FFF2-40B4-BE49-F238E27FC236}">
              <a16:creationId xmlns:a16="http://schemas.microsoft.com/office/drawing/2014/main" id="{5D02CA75-B6A9-4DE6-9595-E09FDEA3A6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5" name="PoljeZBesedilom 3794">
          <a:extLst>
            <a:ext uri="{FF2B5EF4-FFF2-40B4-BE49-F238E27FC236}">
              <a16:creationId xmlns:a16="http://schemas.microsoft.com/office/drawing/2014/main" id="{0DD3C02F-80BB-4F5A-969C-6C4F9AED17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6" name="PoljeZBesedilom 2">
          <a:extLst>
            <a:ext uri="{FF2B5EF4-FFF2-40B4-BE49-F238E27FC236}">
              <a16:creationId xmlns:a16="http://schemas.microsoft.com/office/drawing/2014/main" id="{FB5B250E-8609-4FB7-B3F9-A6C906FBDC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7" name="PoljeZBesedilom 2">
          <a:extLst>
            <a:ext uri="{FF2B5EF4-FFF2-40B4-BE49-F238E27FC236}">
              <a16:creationId xmlns:a16="http://schemas.microsoft.com/office/drawing/2014/main" id="{00FAC37A-8C23-4400-8DE7-E915C503B8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8" name="PoljeZBesedilom 2">
          <a:extLst>
            <a:ext uri="{FF2B5EF4-FFF2-40B4-BE49-F238E27FC236}">
              <a16:creationId xmlns:a16="http://schemas.microsoft.com/office/drawing/2014/main" id="{F9B14346-88DF-4E18-8F09-28F8E997E9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799" name="PoljeZBesedilom 2">
          <a:extLst>
            <a:ext uri="{FF2B5EF4-FFF2-40B4-BE49-F238E27FC236}">
              <a16:creationId xmlns:a16="http://schemas.microsoft.com/office/drawing/2014/main" id="{F13D4690-CCE2-4948-8C85-2E7860310D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0" name="PoljeZBesedilom 2">
          <a:extLst>
            <a:ext uri="{FF2B5EF4-FFF2-40B4-BE49-F238E27FC236}">
              <a16:creationId xmlns:a16="http://schemas.microsoft.com/office/drawing/2014/main" id="{C14847D4-1F28-473B-A805-1A83CDC64D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1" name="PoljeZBesedilom 3800">
          <a:extLst>
            <a:ext uri="{FF2B5EF4-FFF2-40B4-BE49-F238E27FC236}">
              <a16:creationId xmlns:a16="http://schemas.microsoft.com/office/drawing/2014/main" id="{090BB1C0-B7CA-4839-977C-5D307E3C52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2" name="PoljeZBesedilom 2">
          <a:extLst>
            <a:ext uri="{FF2B5EF4-FFF2-40B4-BE49-F238E27FC236}">
              <a16:creationId xmlns:a16="http://schemas.microsoft.com/office/drawing/2014/main" id="{EFB211FE-4A9C-4954-B261-00895CA138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3" name="PoljeZBesedilom 2">
          <a:extLst>
            <a:ext uri="{FF2B5EF4-FFF2-40B4-BE49-F238E27FC236}">
              <a16:creationId xmlns:a16="http://schemas.microsoft.com/office/drawing/2014/main" id="{A01A7FE3-733C-46D0-82EE-2104BD40F5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4" name="PoljeZBesedilom 2">
          <a:extLst>
            <a:ext uri="{FF2B5EF4-FFF2-40B4-BE49-F238E27FC236}">
              <a16:creationId xmlns:a16="http://schemas.microsoft.com/office/drawing/2014/main" id="{D645BED6-44A8-4D6F-8559-FE705CAFDB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5" name="PoljeZBesedilom 2">
          <a:extLst>
            <a:ext uri="{FF2B5EF4-FFF2-40B4-BE49-F238E27FC236}">
              <a16:creationId xmlns:a16="http://schemas.microsoft.com/office/drawing/2014/main" id="{86C7CE78-07E3-4E0E-B855-7F66C5BF93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6" name="PoljeZBesedilom 2">
          <a:extLst>
            <a:ext uri="{FF2B5EF4-FFF2-40B4-BE49-F238E27FC236}">
              <a16:creationId xmlns:a16="http://schemas.microsoft.com/office/drawing/2014/main" id="{D5D97B09-D17B-41E9-8908-B3243B3A02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7" name="PoljeZBesedilom 3806">
          <a:extLst>
            <a:ext uri="{FF2B5EF4-FFF2-40B4-BE49-F238E27FC236}">
              <a16:creationId xmlns:a16="http://schemas.microsoft.com/office/drawing/2014/main" id="{98877CB5-E28A-48B0-9375-75FB89C958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8" name="PoljeZBesedilom 2">
          <a:extLst>
            <a:ext uri="{FF2B5EF4-FFF2-40B4-BE49-F238E27FC236}">
              <a16:creationId xmlns:a16="http://schemas.microsoft.com/office/drawing/2014/main" id="{49757634-4C0A-463D-9002-EB25F2738B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09" name="PoljeZBesedilom 2">
          <a:extLst>
            <a:ext uri="{FF2B5EF4-FFF2-40B4-BE49-F238E27FC236}">
              <a16:creationId xmlns:a16="http://schemas.microsoft.com/office/drawing/2014/main" id="{90E981D3-DA0C-464B-BFA7-7C3942661F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10" name="PoljeZBesedilom 2">
          <a:extLst>
            <a:ext uri="{FF2B5EF4-FFF2-40B4-BE49-F238E27FC236}">
              <a16:creationId xmlns:a16="http://schemas.microsoft.com/office/drawing/2014/main" id="{F74CEBB8-BB65-400A-B79F-57316A5A99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11" name="PoljeZBesedilom 2">
          <a:extLst>
            <a:ext uri="{FF2B5EF4-FFF2-40B4-BE49-F238E27FC236}">
              <a16:creationId xmlns:a16="http://schemas.microsoft.com/office/drawing/2014/main" id="{3CC355B6-D715-4ADE-BFA3-0430906C3A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2" name="PoljeZBesedilom 2">
          <a:extLst>
            <a:ext uri="{FF2B5EF4-FFF2-40B4-BE49-F238E27FC236}">
              <a16:creationId xmlns:a16="http://schemas.microsoft.com/office/drawing/2014/main" id="{93EDE7FA-6061-4F6B-9609-90419E945F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3" name="PoljeZBesedilom 3812">
          <a:extLst>
            <a:ext uri="{FF2B5EF4-FFF2-40B4-BE49-F238E27FC236}">
              <a16:creationId xmlns:a16="http://schemas.microsoft.com/office/drawing/2014/main" id="{30D49D62-317B-431E-8352-10F90BC56C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4" name="PoljeZBesedilom 2">
          <a:extLst>
            <a:ext uri="{FF2B5EF4-FFF2-40B4-BE49-F238E27FC236}">
              <a16:creationId xmlns:a16="http://schemas.microsoft.com/office/drawing/2014/main" id="{B40AD7F0-157C-403B-B74E-7C4E55CC2D2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5" name="PoljeZBesedilom 2">
          <a:extLst>
            <a:ext uri="{FF2B5EF4-FFF2-40B4-BE49-F238E27FC236}">
              <a16:creationId xmlns:a16="http://schemas.microsoft.com/office/drawing/2014/main" id="{604A47B6-0412-451A-8C46-BF22336399F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6" name="PoljeZBesedilom 2">
          <a:extLst>
            <a:ext uri="{FF2B5EF4-FFF2-40B4-BE49-F238E27FC236}">
              <a16:creationId xmlns:a16="http://schemas.microsoft.com/office/drawing/2014/main" id="{2236673A-9C85-4B78-8C9D-1520469D72E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17" name="PoljeZBesedilom 2">
          <a:extLst>
            <a:ext uri="{FF2B5EF4-FFF2-40B4-BE49-F238E27FC236}">
              <a16:creationId xmlns:a16="http://schemas.microsoft.com/office/drawing/2014/main" id="{41231C93-5F46-4F03-BC5F-165A44523B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18" name="PoljeZBesedilom 2">
          <a:extLst>
            <a:ext uri="{FF2B5EF4-FFF2-40B4-BE49-F238E27FC236}">
              <a16:creationId xmlns:a16="http://schemas.microsoft.com/office/drawing/2014/main" id="{8B51A58E-11E5-4566-8040-2DC49CC1CA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19" name="PoljeZBesedilom 3818">
          <a:extLst>
            <a:ext uri="{FF2B5EF4-FFF2-40B4-BE49-F238E27FC236}">
              <a16:creationId xmlns:a16="http://schemas.microsoft.com/office/drawing/2014/main" id="{731F5A58-DC4D-463D-9F85-FC2F93EB57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0" name="PoljeZBesedilom 2">
          <a:extLst>
            <a:ext uri="{FF2B5EF4-FFF2-40B4-BE49-F238E27FC236}">
              <a16:creationId xmlns:a16="http://schemas.microsoft.com/office/drawing/2014/main" id="{2ACB0200-698C-49C2-94D9-880C3F5195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1" name="PoljeZBesedilom 2">
          <a:extLst>
            <a:ext uri="{FF2B5EF4-FFF2-40B4-BE49-F238E27FC236}">
              <a16:creationId xmlns:a16="http://schemas.microsoft.com/office/drawing/2014/main" id="{C618D543-2025-4682-B061-E54DC53AD9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2" name="PoljeZBesedilom 2">
          <a:extLst>
            <a:ext uri="{FF2B5EF4-FFF2-40B4-BE49-F238E27FC236}">
              <a16:creationId xmlns:a16="http://schemas.microsoft.com/office/drawing/2014/main" id="{19A009A7-04D4-4FB3-BB89-5E8BAD814A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3" name="PoljeZBesedilom 2">
          <a:extLst>
            <a:ext uri="{FF2B5EF4-FFF2-40B4-BE49-F238E27FC236}">
              <a16:creationId xmlns:a16="http://schemas.microsoft.com/office/drawing/2014/main" id="{9D935744-1739-4E5C-98AE-428740D48F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4" name="PoljeZBesedilom 2">
          <a:extLst>
            <a:ext uri="{FF2B5EF4-FFF2-40B4-BE49-F238E27FC236}">
              <a16:creationId xmlns:a16="http://schemas.microsoft.com/office/drawing/2014/main" id="{1D1E83E7-DEE8-4643-9EA8-7F676A05BF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5" name="PoljeZBesedilom 3824">
          <a:extLst>
            <a:ext uri="{FF2B5EF4-FFF2-40B4-BE49-F238E27FC236}">
              <a16:creationId xmlns:a16="http://schemas.microsoft.com/office/drawing/2014/main" id="{A7C92D22-3311-4BD2-B17C-5372929C27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6" name="PoljeZBesedilom 2">
          <a:extLst>
            <a:ext uri="{FF2B5EF4-FFF2-40B4-BE49-F238E27FC236}">
              <a16:creationId xmlns:a16="http://schemas.microsoft.com/office/drawing/2014/main" id="{0A86FF34-53E2-4FA6-B360-AF3742F311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7" name="PoljeZBesedilom 2">
          <a:extLst>
            <a:ext uri="{FF2B5EF4-FFF2-40B4-BE49-F238E27FC236}">
              <a16:creationId xmlns:a16="http://schemas.microsoft.com/office/drawing/2014/main" id="{FCC1B875-D03C-4DA6-94B6-D9D57CBA6D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8" name="PoljeZBesedilom 2">
          <a:extLst>
            <a:ext uri="{FF2B5EF4-FFF2-40B4-BE49-F238E27FC236}">
              <a16:creationId xmlns:a16="http://schemas.microsoft.com/office/drawing/2014/main" id="{0DAB32E1-E95B-45D5-B557-2A97E6AAFD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29" name="PoljeZBesedilom 2">
          <a:extLst>
            <a:ext uri="{FF2B5EF4-FFF2-40B4-BE49-F238E27FC236}">
              <a16:creationId xmlns:a16="http://schemas.microsoft.com/office/drawing/2014/main" id="{B024E1A0-A003-463A-963C-71296821E5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0" name="PoljeZBesedilom 2">
          <a:extLst>
            <a:ext uri="{FF2B5EF4-FFF2-40B4-BE49-F238E27FC236}">
              <a16:creationId xmlns:a16="http://schemas.microsoft.com/office/drawing/2014/main" id="{9CBEF469-DB19-4096-B363-1B1830DEB1C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1" name="PoljeZBesedilom 3830">
          <a:extLst>
            <a:ext uri="{FF2B5EF4-FFF2-40B4-BE49-F238E27FC236}">
              <a16:creationId xmlns:a16="http://schemas.microsoft.com/office/drawing/2014/main" id="{684A78B9-DA90-4B27-9907-A81F5A311C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2" name="PoljeZBesedilom 2">
          <a:extLst>
            <a:ext uri="{FF2B5EF4-FFF2-40B4-BE49-F238E27FC236}">
              <a16:creationId xmlns:a16="http://schemas.microsoft.com/office/drawing/2014/main" id="{E019BC3F-7F0F-4DB6-B565-01D5AF9C11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3" name="PoljeZBesedilom 2">
          <a:extLst>
            <a:ext uri="{FF2B5EF4-FFF2-40B4-BE49-F238E27FC236}">
              <a16:creationId xmlns:a16="http://schemas.microsoft.com/office/drawing/2014/main" id="{009BFFB8-5124-4CDA-9184-062D5F85A9A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4" name="PoljeZBesedilom 2">
          <a:extLst>
            <a:ext uri="{FF2B5EF4-FFF2-40B4-BE49-F238E27FC236}">
              <a16:creationId xmlns:a16="http://schemas.microsoft.com/office/drawing/2014/main" id="{FB3A4A27-00EF-47D2-BE09-9345C4DC47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35" name="PoljeZBesedilom 2">
          <a:extLst>
            <a:ext uri="{FF2B5EF4-FFF2-40B4-BE49-F238E27FC236}">
              <a16:creationId xmlns:a16="http://schemas.microsoft.com/office/drawing/2014/main" id="{E691ACF3-B124-48CD-9CF7-70C67FDF5ED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36" name="PoljeZBesedilom 2">
          <a:extLst>
            <a:ext uri="{FF2B5EF4-FFF2-40B4-BE49-F238E27FC236}">
              <a16:creationId xmlns:a16="http://schemas.microsoft.com/office/drawing/2014/main" id="{9CDC8BFA-98CD-4C47-8902-F9325DC4FEB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37" name="PoljeZBesedilom 3836">
          <a:extLst>
            <a:ext uri="{FF2B5EF4-FFF2-40B4-BE49-F238E27FC236}">
              <a16:creationId xmlns:a16="http://schemas.microsoft.com/office/drawing/2014/main" id="{CCC88ACA-72C6-45FD-941A-461E376F12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38" name="PoljeZBesedilom 2">
          <a:extLst>
            <a:ext uri="{FF2B5EF4-FFF2-40B4-BE49-F238E27FC236}">
              <a16:creationId xmlns:a16="http://schemas.microsoft.com/office/drawing/2014/main" id="{31C265D0-6E8B-4E4E-BE2A-4E920AEF76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39" name="PoljeZBesedilom 2">
          <a:extLst>
            <a:ext uri="{FF2B5EF4-FFF2-40B4-BE49-F238E27FC236}">
              <a16:creationId xmlns:a16="http://schemas.microsoft.com/office/drawing/2014/main" id="{79D56D21-1425-4F2A-81BC-0CE91559EA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40" name="PoljeZBesedilom 2">
          <a:extLst>
            <a:ext uri="{FF2B5EF4-FFF2-40B4-BE49-F238E27FC236}">
              <a16:creationId xmlns:a16="http://schemas.microsoft.com/office/drawing/2014/main" id="{6F3B0203-6F76-4770-BB0D-451CF1E92F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41" name="PoljeZBesedilom 2">
          <a:extLst>
            <a:ext uri="{FF2B5EF4-FFF2-40B4-BE49-F238E27FC236}">
              <a16:creationId xmlns:a16="http://schemas.microsoft.com/office/drawing/2014/main" id="{C6ABB315-24E1-4F1A-8871-41E79C7C2E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42" name="PoljeZBesedilom 3841">
          <a:extLst>
            <a:ext uri="{FF2B5EF4-FFF2-40B4-BE49-F238E27FC236}">
              <a16:creationId xmlns:a16="http://schemas.microsoft.com/office/drawing/2014/main" id="{1EFA140F-2C7D-4754-A17C-675C7C465B9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43" name="PoljeZBesedilom 2">
          <a:extLst>
            <a:ext uri="{FF2B5EF4-FFF2-40B4-BE49-F238E27FC236}">
              <a16:creationId xmlns:a16="http://schemas.microsoft.com/office/drawing/2014/main" id="{0C1B4BF6-47B8-4482-BB57-BA808553887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44" name="PoljeZBesedilom 2">
          <a:extLst>
            <a:ext uri="{FF2B5EF4-FFF2-40B4-BE49-F238E27FC236}">
              <a16:creationId xmlns:a16="http://schemas.microsoft.com/office/drawing/2014/main" id="{DD182CC8-1858-47FB-B223-50D384402C1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45" name="PoljeZBesedilom 2">
          <a:extLst>
            <a:ext uri="{FF2B5EF4-FFF2-40B4-BE49-F238E27FC236}">
              <a16:creationId xmlns:a16="http://schemas.microsoft.com/office/drawing/2014/main" id="{6DBF2C78-0119-4E51-BFA3-CE9512239C0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46" name="PoljeZBesedilom 2">
          <a:extLst>
            <a:ext uri="{FF2B5EF4-FFF2-40B4-BE49-F238E27FC236}">
              <a16:creationId xmlns:a16="http://schemas.microsoft.com/office/drawing/2014/main" id="{2E78AA2D-4C64-438A-9390-B9186A2C7A0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47" name="PoljeZBesedilom 2">
          <a:extLst>
            <a:ext uri="{FF2B5EF4-FFF2-40B4-BE49-F238E27FC236}">
              <a16:creationId xmlns:a16="http://schemas.microsoft.com/office/drawing/2014/main" id="{658461F4-D53C-4B91-ABA1-2665DBB89C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48" name="PoljeZBesedilom 3847">
          <a:extLst>
            <a:ext uri="{FF2B5EF4-FFF2-40B4-BE49-F238E27FC236}">
              <a16:creationId xmlns:a16="http://schemas.microsoft.com/office/drawing/2014/main" id="{7B165262-4561-484E-931E-C8C6536CD5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49" name="PoljeZBesedilom 2">
          <a:extLst>
            <a:ext uri="{FF2B5EF4-FFF2-40B4-BE49-F238E27FC236}">
              <a16:creationId xmlns:a16="http://schemas.microsoft.com/office/drawing/2014/main" id="{1F17334D-3D54-4769-8AE7-FDD4B80347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50" name="PoljeZBesedilom 2">
          <a:extLst>
            <a:ext uri="{FF2B5EF4-FFF2-40B4-BE49-F238E27FC236}">
              <a16:creationId xmlns:a16="http://schemas.microsoft.com/office/drawing/2014/main" id="{510545DE-FB32-41D0-9777-78A70498A5E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51" name="PoljeZBesedilom 2">
          <a:extLst>
            <a:ext uri="{FF2B5EF4-FFF2-40B4-BE49-F238E27FC236}">
              <a16:creationId xmlns:a16="http://schemas.microsoft.com/office/drawing/2014/main" id="{B4E541DE-BF88-44DB-BC7A-0C93490A66B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52" name="PoljeZBesedilom 2">
          <a:extLst>
            <a:ext uri="{FF2B5EF4-FFF2-40B4-BE49-F238E27FC236}">
              <a16:creationId xmlns:a16="http://schemas.microsoft.com/office/drawing/2014/main" id="{24BEC242-DC51-41B6-BC2B-AEC25F037F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53" name="PoljeZBesedilom 3852">
          <a:extLst>
            <a:ext uri="{FF2B5EF4-FFF2-40B4-BE49-F238E27FC236}">
              <a16:creationId xmlns:a16="http://schemas.microsoft.com/office/drawing/2014/main" id="{D67E92BC-1E55-4A2E-B8F8-7599165A94A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54" name="PoljeZBesedilom 2">
          <a:extLst>
            <a:ext uri="{FF2B5EF4-FFF2-40B4-BE49-F238E27FC236}">
              <a16:creationId xmlns:a16="http://schemas.microsoft.com/office/drawing/2014/main" id="{A512E8CC-6B45-4E93-AE08-5922265AA06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55" name="PoljeZBesedilom 2">
          <a:extLst>
            <a:ext uri="{FF2B5EF4-FFF2-40B4-BE49-F238E27FC236}">
              <a16:creationId xmlns:a16="http://schemas.microsoft.com/office/drawing/2014/main" id="{3B0B53B2-4A3C-4880-A854-95FDC40E49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56" name="PoljeZBesedilom 2">
          <a:extLst>
            <a:ext uri="{FF2B5EF4-FFF2-40B4-BE49-F238E27FC236}">
              <a16:creationId xmlns:a16="http://schemas.microsoft.com/office/drawing/2014/main" id="{C794C909-CEAB-42F3-B29B-0FB0D83359D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57" name="PoljeZBesedilom 2">
          <a:extLst>
            <a:ext uri="{FF2B5EF4-FFF2-40B4-BE49-F238E27FC236}">
              <a16:creationId xmlns:a16="http://schemas.microsoft.com/office/drawing/2014/main" id="{14077829-9608-4F05-879E-201102E9DE5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58" name="PoljeZBesedilom 2">
          <a:extLst>
            <a:ext uri="{FF2B5EF4-FFF2-40B4-BE49-F238E27FC236}">
              <a16:creationId xmlns:a16="http://schemas.microsoft.com/office/drawing/2014/main" id="{0B6944CF-1361-4119-9CA5-EA306E3904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59" name="PoljeZBesedilom 3858">
          <a:extLst>
            <a:ext uri="{FF2B5EF4-FFF2-40B4-BE49-F238E27FC236}">
              <a16:creationId xmlns:a16="http://schemas.microsoft.com/office/drawing/2014/main" id="{496BF6B4-AF0D-4488-97E2-B753C0BCCD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60" name="PoljeZBesedilom 2">
          <a:extLst>
            <a:ext uri="{FF2B5EF4-FFF2-40B4-BE49-F238E27FC236}">
              <a16:creationId xmlns:a16="http://schemas.microsoft.com/office/drawing/2014/main" id="{BB7639DF-3DD8-40C6-854F-90CC705487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61" name="PoljeZBesedilom 2">
          <a:extLst>
            <a:ext uri="{FF2B5EF4-FFF2-40B4-BE49-F238E27FC236}">
              <a16:creationId xmlns:a16="http://schemas.microsoft.com/office/drawing/2014/main" id="{47F9DF8F-92B7-42B9-B7B8-283EC2A604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62" name="PoljeZBesedilom 2">
          <a:extLst>
            <a:ext uri="{FF2B5EF4-FFF2-40B4-BE49-F238E27FC236}">
              <a16:creationId xmlns:a16="http://schemas.microsoft.com/office/drawing/2014/main" id="{41B56388-12DD-4BEC-8F84-330C6585F86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63" name="PoljeZBesedilom 2">
          <a:extLst>
            <a:ext uri="{FF2B5EF4-FFF2-40B4-BE49-F238E27FC236}">
              <a16:creationId xmlns:a16="http://schemas.microsoft.com/office/drawing/2014/main" id="{4032C778-DDA6-49B9-9CEA-C5D775C7867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64" name="PoljeZBesedilom 3863">
          <a:extLst>
            <a:ext uri="{FF2B5EF4-FFF2-40B4-BE49-F238E27FC236}">
              <a16:creationId xmlns:a16="http://schemas.microsoft.com/office/drawing/2014/main" id="{595D21B5-20B7-480A-8A42-409C98EB13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65" name="PoljeZBesedilom 2">
          <a:extLst>
            <a:ext uri="{FF2B5EF4-FFF2-40B4-BE49-F238E27FC236}">
              <a16:creationId xmlns:a16="http://schemas.microsoft.com/office/drawing/2014/main" id="{86C48C15-3391-4375-9385-A809C5002E6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66" name="PoljeZBesedilom 2">
          <a:extLst>
            <a:ext uri="{FF2B5EF4-FFF2-40B4-BE49-F238E27FC236}">
              <a16:creationId xmlns:a16="http://schemas.microsoft.com/office/drawing/2014/main" id="{A9FEB64F-4D7D-490A-ABAF-DFD8D2494F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67" name="PoljeZBesedilom 2">
          <a:extLst>
            <a:ext uri="{FF2B5EF4-FFF2-40B4-BE49-F238E27FC236}">
              <a16:creationId xmlns:a16="http://schemas.microsoft.com/office/drawing/2014/main" id="{8A69FC34-AA2B-4DEA-B0A6-CB7C52A5450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68" name="PoljeZBesedilom 2">
          <a:extLst>
            <a:ext uri="{FF2B5EF4-FFF2-40B4-BE49-F238E27FC236}">
              <a16:creationId xmlns:a16="http://schemas.microsoft.com/office/drawing/2014/main" id="{0B34A7AE-BDD9-4274-8655-0EF035EDD1C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69" name="PoljeZBesedilom 2">
          <a:extLst>
            <a:ext uri="{FF2B5EF4-FFF2-40B4-BE49-F238E27FC236}">
              <a16:creationId xmlns:a16="http://schemas.microsoft.com/office/drawing/2014/main" id="{B36038D4-8E29-42F9-8D4F-61FE8DBB52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70" name="PoljeZBesedilom 3869">
          <a:extLst>
            <a:ext uri="{FF2B5EF4-FFF2-40B4-BE49-F238E27FC236}">
              <a16:creationId xmlns:a16="http://schemas.microsoft.com/office/drawing/2014/main" id="{054235A1-3663-4B33-B008-EB1152B053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71" name="PoljeZBesedilom 2">
          <a:extLst>
            <a:ext uri="{FF2B5EF4-FFF2-40B4-BE49-F238E27FC236}">
              <a16:creationId xmlns:a16="http://schemas.microsoft.com/office/drawing/2014/main" id="{47AC3424-3F44-4AD6-9283-700B01956A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72" name="PoljeZBesedilom 2">
          <a:extLst>
            <a:ext uri="{FF2B5EF4-FFF2-40B4-BE49-F238E27FC236}">
              <a16:creationId xmlns:a16="http://schemas.microsoft.com/office/drawing/2014/main" id="{B9745093-0ED6-49B5-AE93-07685297A7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73" name="PoljeZBesedilom 2">
          <a:extLst>
            <a:ext uri="{FF2B5EF4-FFF2-40B4-BE49-F238E27FC236}">
              <a16:creationId xmlns:a16="http://schemas.microsoft.com/office/drawing/2014/main" id="{2B88174A-4127-4751-8A46-4FDB528164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874" name="PoljeZBesedilom 2">
          <a:extLst>
            <a:ext uri="{FF2B5EF4-FFF2-40B4-BE49-F238E27FC236}">
              <a16:creationId xmlns:a16="http://schemas.microsoft.com/office/drawing/2014/main" id="{12B434DC-E908-4115-A77B-A9853D47C8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75" name="PoljeZBesedilom 3874">
          <a:extLst>
            <a:ext uri="{FF2B5EF4-FFF2-40B4-BE49-F238E27FC236}">
              <a16:creationId xmlns:a16="http://schemas.microsoft.com/office/drawing/2014/main" id="{3800194E-DA2C-4E8F-9AF9-2774B39A677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76" name="PoljeZBesedilom 2">
          <a:extLst>
            <a:ext uri="{FF2B5EF4-FFF2-40B4-BE49-F238E27FC236}">
              <a16:creationId xmlns:a16="http://schemas.microsoft.com/office/drawing/2014/main" id="{5B19E2AF-80F9-4CDE-95D0-4DD908FE7EA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77" name="PoljeZBesedilom 2">
          <a:extLst>
            <a:ext uri="{FF2B5EF4-FFF2-40B4-BE49-F238E27FC236}">
              <a16:creationId xmlns:a16="http://schemas.microsoft.com/office/drawing/2014/main" id="{032E444F-2470-48D0-BD72-6CF90B45A7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78" name="PoljeZBesedilom 2">
          <a:extLst>
            <a:ext uri="{FF2B5EF4-FFF2-40B4-BE49-F238E27FC236}">
              <a16:creationId xmlns:a16="http://schemas.microsoft.com/office/drawing/2014/main" id="{F42DA8BD-E0A0-4204-BD8F-420D3F9A762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879" name="PoljeZBesedilom 2">
          <a:extLst>
            <a:ext uri="{FF2B5EF4-FFF2-40B4-BE49-F238E27FC236}">
              <a16:creationId xmlns:a16="http://schemas.microsoft.com/office/drawing/2014/main" id="{E059632D-629C-4323-8D67-416F0E788C0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1338</xdr:row>
      <xdr:rowOff>0</xdr:rowOff>
    </xdr:from>
    <xdr:ext cx="191101" cy="272341"/>
    <xdr:sp macro="" textlink="">
      <xdr:nvSpPr>
        <xdr:cNvPr id="3880" name="PoljeZBesedilom 2">
          <a:extLst>
            <a:ext uri="{FF2B5EF4-FFF2-40B4-BE49-F238E27FC236}">
              <a16:creationId xmlns:a16="http://schemas.microsoft.com/office/drawing/2014/main" id="{6F79BBE6-77C4-4C5F-8CD5-3049BC1FC9FF}"/>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1338</xdr:row>
      <xdr:rowOff>0</xdr:rowOff>
    </xdr:from>
    <xdr:ext cx="191101" cy="272341"/>
    <xdr:sp macro="" textlink="">
      <xdr:nvSpPr>
        <xdr:cNvPr id="3881" name="PoljeZBesedilom 3880">
          <a:extLst>
            <a:ext uri="{FF2B5EF4-FFF2-40B4-BE49-F238E27FC236}">
              <a16:creationId xmlns:a16="http://schemas.microsoft.com/office/drawing/2014/main" id="{2BD71389-70E1-475A-966F-8A72A02B670F}"/>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882" name="PoljeZBesedilom 2">
          <a:extLst>
            <a:ext uri="{FF2B5EF4-FFF2-40B4-BE49-F238E27FC236}">
              <a16:creationId xmlns:a16="http://schemas.microsoft.com/office/drawing/2014/main" id="{EDE1A9AE-E0CF-45B8-90DA-1C3776FD82AC}"/>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1334</xdr:row>
      <xdr:rowOff>0</xdr:rowOff>
    </xdr:from>
    <xdr:ext cx="184731" cy="264560"/>
    <xdr:sp macro="" textlink="">
      <xdr:nvSpPr>
        <xdr:cNvPr id="3883" name="PoljeZBesedilom 3882">
          <a:extLst>
            <a:ext uri="{FF2B5EF4-FFF2-40B4-BE49-F238E27FC236}">
              <a16:creationId xmlns:a16="http://schemas.microsoft.com/office/drawing/2014/main" id="{34E2B02D-8C84-40FC-99E3-7E62F334B643}"/>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4" name="PoljeZBesedilom 2">
          <a:extLst>
            <a:ext uri="{FF2B5EF4-FFF2-40B4-BE49-F238E27FC236}">
              <a16:creationId xmlns:a16="http://schemas.microsoft.com/office/drawing/2014/main" id="{FE1A9E06-01A6-4C8B-940E-48881625EF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5" name="PoljeZBesedilom 3884">
          <a:extLst>
            <a:ext uri="{FF2B5EF4-FFF2-40B4-BE49-F238E27FC236}">
              <a16:creationId xmlns:a16="http://schemas.microsoft.com/office/drawing/2014/main" id="{07960910-3024-4CC8-A712-C15F0F0BC5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6" name="PoljeZBesedilom 2">
          <a:extLst>
            <a:ext uri="{FF2B5EF4-FFF2-40B4-BE49-F238E27FC236}">
              <a16:creationId xmlns:a16="http://schemas.microsoft.com/office/drawing/2014/main" id="{BA49A26C-689A-408A-ACB7-A1B27D4A43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7" name="PoljeZBesedilom 2">
          <a:extLst>
            <a:ext uri="{FF2B5EF4-FFF2-40B4-BE49-F238E27FC236}">
              <a16:creationId xmlns:a16="http://schemas.microsoft.com/office/drawing/2014/main" id="{51670F14-4C66-4A04-9343-1EDCD7586E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8" name="PoljeZBesedilom 2">
          <a:extLst>
            <a:ext uri="{FF2B5EF4-FFF2-40B4-BE49-F238E27FC236}">
              <a16:creationId xmlns:a16="http://schemas.microsoft.com/office/drawing/2014/main" id="{ACE1CAE9-B0F9-483E-ABEE-CDA5ECCE3A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89" name="PoljeZBesedilom 2">
          <a:extLst>
            <a:ext uri="{FF2B5EF4-FFF2-40B4-BE49-F238E27FC236}">
              <a16:creationId xmlns:a16="http://schemas.microsoft.com/office/drawing/2014/main" id="{C15FEE76-70BC-4375-B13F-FBFC1D56A8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0" name="PoljeZBesedilom 2">
          <a:extLst>
            <a:ext uri="{FF2B5EF4-FFF2-40B4-BE49-F238E27FC236}">
              <a16:creationId xmlns:a16="http://schemas.microsoft.com/office/drawing/2014/main" id="{865964C3-A1C1-493E-B226-48C368D8D9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1" name="PoljeZBesedilom 3890">
          <a:extLst>
            <a:ext uri="{FF2B5EF4-FFF2-40B4-BE49-F238E27FC236}">
              <a16:creationId xmlns:a16="http://schemas.microsoft.com/office/drawing/2014/main" id="{A34BEFF9-5AB5-4842-A0C0-000DC0790E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2" name="PoljeZBesedilom 2">
          <a:extLst>
            <a:ext uri="{FF2B5EF4-FFF2-40B4-BE49-F238E27FC236}">
              <a16:creationId xmlns:a16="http://schemas.microsoft.com/office/drawing/2014/main" id="{F2603C1B-57DF-4541-8605-AD84CD6D5D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3" name="PoljeZBesedilom 2">
          <a:extLst>
            <a:ext uri="{FF2B5EF4-FFF2-40B4-BE49-F238E27FC236}">
              <a16:creationId xmlns:a16="http://schemas.microsoft.com/office/drawing/2014/main" id="{67641928-BEA6-4A81-82F4-7443940D97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4" name="PoljeZBesedilom 2">
          <a:extLst>
            <a:ext uri="{FF2B5EF4-FFF2-40B4-BE49-F238E27FC236}">
              <a16:creationId xmlns:a16="http://schemas.microsoft.com/office/drawing/2014/main" id="{341FBA49-F674-46AF-9D4E-4612AC0682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895" name="PoljeZBesedilom 2">
          <a:extLst>
            <a:ext uri="{FF2B5EF4-FFF2-40B4-BE49-F238E27FC236}">
              <a16:creationId xmlns:a16="http://schemas.microsoft.com/office/drawing/2014/main" id="{60CF0362-76BD-446D-B060-E0A0AB8176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96" name="PoljeZBesedilom 2">
          <a:extLst>
            <a:ext uri="{FF2B5EF4-FFF2-40B4-BE49-F238E27FC236}">
              <a16:creationId xmlns:a16="http://schemas.microsoft.com/office/drawing/2014/main" id="{16D9139A-4F05-4971-A768-8008779518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97" name="PoljeZBesedilom 3896">
          <a:extLst>
            <a:ext uri="{FF2B5EF4-FFF2-40B4-BE49-F238E27FC236}">
              <a16:creationId xmlns:a16="http://schemas.microsoft.com/office/drawing/2014/main" id="{05C7A32D-0489-4597-BAE9-22912E2448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98" name="PoljeZBesedilom 2">
          <a:extLst>
            <a:ext uri="{FF2B5EF4-FFF2-40B4-BE49-F238E27FC236}">
              <a16:creationId xmlns:a16="http://schemas.microsoft.com/office/drawing/2014/main" id="{45164432-480B-4FE1-ACED-949FECB5747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899" name="PoljeZBesedilom 2">
          <a:extLst>
            <a:ext uri="{FF2B5EF4-FFF2-40B4-BE49-F238E27FC236}">
              <a16:creationId xmlns:a16="http://schemas.microsoft.com/office/drawing/2014/main" id="{313DC4BB-C0C4-47A8-BDF1-2AD2CA9700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00" name="PoljeZBesedilom 2">
          <a:extLst>
            <a:ext uri="{FF2B5EF4-FFF2-40B4-BE49-F238E27FC236}">
              <a16:creationId xmlns:a16="http://schemas.microsoft.com/office/drawing/2014/main" id="{B2307FC9-5B3D-45FC-9E74-8FDD50DF200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01" name="PoljeZBesedilom 2">
          <a:extLst>
            <a:ext uri="{FF2B5EF4-FFF2-40B4-BE49-F238E27FC236}">
              <a16:creationId xmlns:a16="http://schemas.microsoft.com/office/drawing/2014/main" id="{3C503547-398B-4EEE-90D4-4724AF0D82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2" name="PoljeZBesedilom 2">
          <a:extLst>
            <a:ext uri="{FF2B5EF4-FFF2-40B4-BE49-F238E27FC236}">
              <a16:creationId xmlns:a16="http://schemas.microsoft.com/office/drawing/2014/main" id="{981F614C-2EB6-48D7-90E9-EC696BDF477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3" name="PoljeZBesedilom 3902">
          <a:extLst>
            <a:ext uri="{FF2B5EF4-FFF2-40B4-BE49-F238E27FC236}">
              <a16:creationId xmlns:a16="http://schemas.microsoft.com/office/drawing/2014/main" id="{317837B7-0DBC-4D6E-B2FA-C5B017167F6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4" name="PoljeZBesedilom 2">
          <a:extLst>
            <a:ext uri="{FF2B5EF4-FFF2-40B4-BE49-F238E27FC236}">
              <a16:creationId xmlns:a16="http://schemas.microsoft.com/office/drawing/2014/main" id="{3AC39416-EBCA-4989-BFCE-DBCBBE92300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5" name="PoljeZBesedilom 2">
          <a:extLst>
            <a:ext uri="{FF2B5EF4-FFF2-40B4-BE49-F238E27FC236}">
              <a16:creationId xmlns:a16="http://schemas.microsoft.com/office/drawing/2014/main" id="{343A1049-6066-40F9-86B6-C723B8E0082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6" name="PoljeZBesedilom 2">
          <a:extLst>
            <a:ext uri="{FF2B5EF4-FFF2-40B4-BE49-F238E27FC236}">
              <a16:creationId xmlns:a16="http://schemas.microsoft.com/office/drawing/2014/main" id="{A50A77B1-3BDB-406C-87FB-782C34AC795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07" name="PoljeZBesedilom 2">
          <a:extLst>
            <a:ext uri="{FF2B5EF4-FFF2-40B4-BE49-F238E27FC236}">
              <a16:creationId xmlns:a16="http://schemas.microsoft.com/office/drawing/2014/main" id="{B38A4CCE-C977-4C05-8FED-19739438BF1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08" name="PoljeZBesedilom 3907">
          <a:extLst>
            <a:ext uri="{FF2B5EF4-FFF2-40B4-BE49-F238E27FC236}">
              <a16:creationId xmlns:a16="http://schemas.microsoft.com/office/drawing/2014/main" id="{CC52E8C6-7EB6-406F-8FEC-25194B49593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09" name="PoljeZBesedilom 2">
          <a:extLst>
            <a:ext uri="{FF2B5EF4-FFF2-40B4-BE49-F238E27FC236}">
              <a16:creationId xmlns:a16="http://schemas.microsoft.com/office/drawing/2014/main" id="{2874D810-F27E-4EE8-8A1E-87CB3DDD1B1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10" name="PoljeZBesedilom 2">
          <a:extLst>
            <a:ext uri="{FF2B5EF4-FFF2-40B4-BE49-F238E27FC236}">
              <a16:creationId xmlns:a16="http://schemas.microsoft.com/office/drawing/2014/main" id="{2FC21E4D-BBF3-48AF-B62C-6975F9D75C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11" name="PoljeZBesedilom 2">
          <a:extLst>
            <a:ext uri="{FF2B5EF4-FFF2-40B4-BE49-F238E27FC236}">
              <a16:creationId xmlns:a16="http://schemas.microsoft.com/office/drawing/2014/main" id="{C0BBF8C4-4063-4E82-A80E-791AB4AE5D7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12" name="PoljeZBesedilom 2">
          <a:extLst>
            <a:ext uri="{FF2B5EF4-FFF2-40B4-BE49-F238E27FC236}">
              <a16:creationId xmlns:a16="http://schemas.microsoft.com/office/drawing/2014/main" id="{1404BDC5-6267-42BE-8B36-1E0BA58AC53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3" name="PoljeZBesedilom 2">
          <a:extLst>
            <a:ext uri="{FF2B5EF4-FFF2-40B4-BE49-F238E27FC236}">
              <a16:creationId xmlns:a16="http://schemas.microsoft.com/office/drawing/2014/main" id="{3852AC4E-F4EA-46C4-8D78-4BD179790A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4" name="PoljeZBesedilom 3913">
          <a:extLst>
            <a:ext uri="{FF2B5EF4-FFF2-40B4-BE49-F238E27FC236}">
              <a16:creationId xmlns:a16="http://schemas.microsoft.com/office/drawing/2014/main" id="{39DA4CA2-20C8-4743-A4F9-F65A9C0373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5" name="PoljeZBesedilom 2">
          <a:extLst>
            <a:ext uri="{FF2B5EF4-FFF2-40B4-BE49-F238E27FC236}">
              <a16:creationId xmlns:a16="http://schemas.microsoft.com/office/drawing/2014/main" id="{D4EF0E38-D6DF-44D5-B150-1BF75D89C9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6" name="PoljeZBesedilom 2">
          <a:extLst>
            <a:ext uri="{FF2B5EF4-FFF2-40B4-BE49-F238E27FC236}">
              <a16:creationId xmlns:a16="http://schemas.microsoft.com/office/drawing/2014/main" id="{CCA461B7-FEE5-4424-B665-0010AC7108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7" name="PoljeZBesedilom 2">
          <a:extLst>
            <a:ext uri="{FF2B5EF4-FFF2-40B4-BE49-F238E27FC236}">
              <a16:creationId xmlns:a16="http://schemas.microsoft.com/office/drawing/2014/main" id="{3F8C03A7-3ECE-423D-A20B-2612B9F77F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8" name="PoljeZBesedilom 2">
          <a:extLst>
            <a:ext uri="{FF2B5EF4-FFF2-40B4-BE49-F238E27FC236}">
              <a16:creationId xmlns:a16="http://schemas.microsoft.com/office/drawing/2014/main" id="{ECD5040F-4D31-4BC4-9561-45B3937CC0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19" name="PoljeZBesedilom 2">
          <a:extLst>
            <a:ext uri="{FF2B5EF4-FFF2-40B4-BE49-F238E27FC236}">
              <a16:creationId xmlns:a16="http://schemas.microsoft.com/office/drawing/2014/main" id="{CBA32D1B-5AA2-4FCB-BF5F-C88E76E358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0" name="PoljeZBesedilom 3919">
          <a:extLst>
            <a:ext uri="{FF2B5EF4-FFF2-40B4-BE49-F238E27FC236}">
              <a16:creationId xmlns:a16="http://schemas.microsoft.com/office/drawing/2014/main" id="{CE6FFEEB-D683-47C7-9FD7-27C15567D2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1" name="PoljeZBesedilom 2">
          <a:extLst>
            <a:ext uri="{FF2B5EF4-FFF2-40B4-BE49-F238E27FC236}">
              <a16:creationId xmlns:a16="http://schemas.microsoft.com/office/drawing/2014/main" id="{08262B02-CB82-4B6C-8BFD-4036325F89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2" name="PoljeZBesedilom 2">
          <a:extLst>
            <a:ext uri="{FF2B5EF4-FFF2-40B4-BE49-F238E27FC236}">
              <a16:creationId xmlns:a16="http://schemas.microsoft.com/office/drawing/2014/main" id="{2A5B9EDA-B22D-4BE0-A9FC-B5F1298890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3" name="PoljeZBesedilom 2">
          <a:extLst>
            <a:ext uri="{FF2B5EF4-FFF2-40B4-BE49-F238E27FC236}">
              <a16:creationId xmlns:a16="http://schemas.microsoft.com/office/drawing/2014/main" id="{4944A058-4556-4F57-BD37-37FE81891E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3924" name="PoljeZBesedilom 2">
          <a:extLst>
            <a:ext uri="{FF2B5EF4-FFF2-40B4-BE49-F238E27FC236}">
              <a16:creationId xmlns:a16="http://schemas.microsoft.com/office/drawing/2014/main" id="{368F86A8-EAC6-4425-8160-B488185F21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25" name="PoljeZBesedilom 2">
          <a:extLst>
            <a:ext uri="{FF2B5EF4-FFF2-40B4-BE49-F238E27FC236}">
              <a16:creationId xmlns:a16="http://schemas.microsoft.com/office/drawing/2014/main" id="{282F7C13-0A37-42A9-8185-874878BEC1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26" name="PoljeZBesedilom 3925">
          <a:extLst>
            <a:ext uri="{FF2B5EF4-FFF2-40B4-BE49-F238E27FC236}">
              <a16:creationId xmlns:a16="http://schemas.microsoft.com/office/drawing/2014/main" id="{AD00608E-6C82-480D-8CD0-3A55616D14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27" name="PoljeZBesedilom 2">
          <a:extLst>
            <a:ext uri="{FF2B5EF4-FFF2-40B4-BE49-F238E27FC236}">
              <a16:creationId xmlns:a16="http://schemas.microsoft.com/office/drawing/2014/main" id="{9BB9D390-8E4A-4FD0-A53A-274BD486B6C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28" name="PoljeZBesedilom 2">
          <a:extLst>
            <a:ext uri="{FF2B5EF4-FFF2-40B4-BE49-F238E27FC236}">
              <a16:creationId xmlns:a16="http://schemas.microsoft.com/office/drawing/2014/main" id="{DF9A1EF6-1144-4B8C-9C53-D5D691DD73F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29" name="PoljeZBesedilom 2">
          <a:extLst>
            <a:ext uri="{FF2B5EF4-FFF2-40B4-BE49-F238E27FC236}">
              <a16:creationId xmlns:a16="http://schemas.microsoft.com/office/drawing/2014/main" id="{A70E2462-B011-42C8-8496-085C37FCC91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3930" name="PoljeZBesedilom 2">
          <a:extLst>
            <a:ext uri="{FF2B5EF4-FFF2-40B4-BE49-F238E27FC236}">
              <a16:creationId xmlns:a16="http://schemas.microsoft.com/office/drawing/2014/main" id="{67135113-1BDD-4623-9EBB-5BF5621D380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1" name="PoljeZBesedilom 2">
          <a:extLst>
            <a:ext uri="{FF2B5EF4-FFF2-40B4-BE49-F238E27FC236}">
              <a16:creationId xmlns:a16="http://schemas.microsoft.com/office/drawing/2014/main" id="{C623C29C-FDCB-45A5-A2D5-8ABC18CCB1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2" name="PoljeZBesedilom 3931">
          <a:extLst>
            <a:ext uri="{FF2B5EF4-FFF2-40B4-BE49-F238E27FC236}">
              <a16:creationId xmlns:a16="http://schemas.microsoft.com/office/drawing/2014/main" id="{3D143C83-0C72-438C-9269-A3A750A5B33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3" name="PoljeZBesedilom 2">
          <a:extLst>
            <a:ext uri="{FF2B5EF4-FFF2-40B4-BE49-F238E27FC236}">
              <a16:creationId xmlns:a16="http://schemas.microsoft.com/office/drawing/2014/main" id="{91068559-E21C-4DB3-A995-B0E71F5BC83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4" name="PoljeZBesedilom 2">
          <a:extLst>
            <a:ext uri="{FF2B5EF4-FFF2-40B4-BE49-F238E27FC236}">
              <a16:creationId xmlns:a16="http://schemas.microsoft.com/office/drawing/2014/main" id="{3B53F913-7AAF-432E-A1E6-DD630461C76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5" name="PoljeZBesedilom 2">
          <a:extLst>
            <a:ext uri="{FF2B5EF4-FFF2-40B4-BE49-F238E27FC236}">
              <a16:creationId xmlns:a16="http://schemas.microsoft.com/office/drawing/2014/main" id="{7AC148B0-2096-4E42-9AE3-A47B89A0841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3936" name="PoljeZBesedilom 2">
          <a:extLst>
            <a:ext uri="{FF2B5EF4-FFF2-40B4-BE49-F238E27FC236}">
              <a16:creationId xmlns:a16="http://schemas.microsoft.com/office/drawing/2014/main" id="{0935BF65-26DF-4B8C-B4A7-1FD8BE96D83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37" name="PoljeZBesedilom 3936">
          <a:extLst>
            <a:ext uri="{FF2B5EF4-FFF2-40B4-BE49-F238E27FC236}">
              <a16:creationId xmlns:a16="http://schemas.microsoft.com/office/drawing/2014/main" id="{9221443F-E423-4588-8F44-62E68D31780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38" name="PoljeZBesedilom 2">
          <a:extLst>
            <a:ext uri="{FF2B5EF4-FFF2-40B4-BE49-F238E27FC236}">
              <a16:creationId xmlns:a16="http://schemas.microsoft.com/office/drawing/2014/main" id="{29C094FF-3F03-4A17-BB4C-218BBBADA9A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39" name="PoljeZBesedilom 2">
          <a:extLst>
            <a:ext uri="{FF2B5EF4-FFF2-40B4-BE49-F238E27FC236}">
              <a16:creationId xmlns:a16="http://schemas.microsoft.com/office/drawing/2014/main" id="{491DD0BF-95ED-400A-A044-510E49E2F74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40" name="PoljeZBesedilom 2">
          <a:extLst>
            <a:ext uri="{FF2B5EF4-FFF2-40B4-BE49-F238E27FC236}">
              <a16:creationId xmlns:a16="http://schemas.microsoft.com/office/drawing/2014/main" id="{2B87C5AE-A6B2-41CD-9C17-0F08AB26B94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3941" name="PoljeZBesedilom 2">
          <a:extLst>
            <a:ext uri="{FF2B5EF4-FFF2-40B4-BE49-F238E27FC236}">
              <a16:creationId xmlns:a16="http://schemas.microsoft.com/office/drawing/2014/main" id="{B6468819-BE59-4492-81C0-20B631BA8E9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2" name="PoljeZBesedilom 2">
          <a:extLst>
            <a:ext uri="{FF2B5EF4-FFF2-40B4-BE49-F238E27FC236}">
              <a16:creationId xmlns:a16="http://schemas.microsoft.com/office/drawing/2014/main" id="{362FCA99-4006-458A-9680-6F6982507E8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3" name="PoljeZBesedilom 3942">
          <a:extLst>
            <a:ext uri="{FF2B5EF4-FFF2-40B4-BE49-F238E27FC236}">
              <a16:creationId xmlns:a16="http://schemas.microsoft.com/office/drawing/2014/main" id="{9E489239-3F3B-4F86-8B32-BF39945D9B1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4" name="PoljeZBesedilom 2">
          <a:extLst>
            <a:ext uri="{FF2B5EF4-FFF2-40B4-BE49-F238E27FC236}">
              <a16:creationId xmlns:a16="http://schemas.microsoft.com/office/drawing/2014/main" id="{BF75E2D5-EC81-47D1-BA11-30BE57C029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5" name="PoljeZBesedilom 2">
          <a:extLst>
            <a:ext uri="{FF2B5EF4-FFF2-40B4-BE49-F238E27FC236}">
              <a16:creationId xmlns:a16="http://schemas.microsoft.com/office/drawing/2014/main" id="{254DCE9A-CA71-4861-A1DB-9740F423A3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6" name="PoljeZBesedilom 2">
          <a:extLst>
            <a:ext uri="{FF2B5EF4-FFF2-40B4-BE49-F238E27FC236}">
              <a16:creationId xmlns:a16="http://schemas.microsoft.com/office/drawing/2014/main" id="{6E941B85-5756-4128-8DD1-3ED32410C56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7" name="PoljeZBesedilom 2">
          <a:extLst>
            <a:ext uri="{FF2B5EF4-FFF2-40B4-BE49-F238E27FC236}">
              <a16:creationId xmlns:a16="http://schemas.microsoft.com/office/drawing/2014/main" id="{7C767284-700C-4118-B8FA-270C92C057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8" name="PoljeZBesedilom 2">
          <a:extLst>
            <a:ext uri="{FF2B5EF4-FFF2-40B4-BE49-F238E27FC236}">
              <a16:creationId xmlns:a16="http://schemas.microsoft.com/office/drawing/2014/main" id="{690C4B83-530B-4DAE-AE38-E26FC347C05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49" name="PoljeZBesedilom 3948">
          <a:extLst>
            <a:ext uri="{FF2B5EF4-FFF2-40B4-BE49-F238E27FC236}">
              <a16:creationId xmlns:a16="http://schemas.microsoft.com/office/drawing/2014/main" id="{8FFA86FF-04B9-4747-B3F3-D5F0A697F10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0" name="PoljeZBesedilom 2">
          <a:extLst>
            <a:ext uri="{FF2B5EF4-FFF2-40B4-BE49-F238E27FC236}">
              <a16:creationId xmlns:a16="http://schemas.microsoft.com/office/drawing/2014/main" id="{08037423-E134-4F42-84A9-0F46EE9F846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1" name="PoljeZBesedilom 2">
          <a:extLst>
            <a:ext uri="{FF2B5EF4-FFF2-40B4-BE49-F238E27FC236}">
              <a16:creationId xmlns:a16="http://schemas.microsoft.com/office/drawing/2014/main" id="{1D8DE85D-3F54-4F55-9994-97F1A0E19E9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2" name="PoljeZBesedilom 2">
          <a:extLst>
            <a:ext uri="{FF2B5EF4-FFF2-40B4-BE49-F238E27FC236}">
              <a16:creationId xmlns:a16="http://schemas.microsoft.com/office/drawing/2014/main" id="{5A4B2329-22FD-44EB-A125-05E4383C6B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3" name="PoljeZBesedilom 2">
          <a:extLst>
            <a:ext uri="{FF2B5EF4-FFF2-40B4-BE49-F238E27FC236}">
              <a16:creationId xmlns:a16="http://schemas.microsoft.com/office/drawing/2014/main" id="{F65906CD-E5D9-44B6-8C9F-88C9F491B85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4" name="PoljeZBesedilom 2">
          <a:extLst>
            <a:ext uri="{FF2B5EF4-FFF2-40B4-BE49-F238E27FC236}">
              <a16:creationId xmlns:a16="http://schemas.microsoft.com/office/drawing/2014/main" id="{EEE1DAD5-8E89-490E-B299-7D0058F9566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5" name="PoljeZBesedilom 3954">
          <a:extLst>
            <a:ext uri="{FF2B5EF4-FFF2-40B4-BE49-F238E27FC236}">
              <a16:creationId xmlns:a16="http://schemas.microsoft.com/office/drawing/2014/main" id="{904DFEA4-9F94-4972-BE87-7F266A840F4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6" name="PoljeZBesedilom 2">
          <a:extLst>
            <a:ext uri="{FF2B5EF4-FFF2-40B4-BE49-F238E27FC236}">
              <a16:creationId xmlns:a16="http://schemas.microsoft.com/office/drawing/2014/main" id="{E97A3457-BB02-4B86-8CF2-DA57C9503EC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7" name="PoljeZBesedilom 2">
          <a:extLst>
            <a:ext uri="{FF2B5EF4-FFF2-40B4-BE49-F238E27FC236}">
              <a16:creationId xmlns:a16="http://schemas.microsoft.com/office/drawing/2014/main" id="{39D470F5-2A22-4200-9742-772108BA25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8" name="PoljeZBesedilom 2">
          <a:extLst>
            <a:ext uri="{FF2B5EF4-FFF2-40B4-BE49-F238E27FC236}">
              <a16:creationId xmlns:a16="http://schemas.microsoft.com/office/drawing/2014/main" id="{7832D894-415A-4C7A-B6F3-560504BBD23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59" name="PoljeZBesedilom 2">
          <a:extLst>
            <a:ext uri="{FF2B5EF4-FFF2-40B4-BE49-F238E27FC236}">
              <a16:creationId xmlns:a16="http://schemas.microsoft.com/office/drawing/2014/main" id="{77AE0997-C711-4287-95C5-1487191C6F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0" name="PoljeZBesedilom 2">
          <a:extLst>
            <a:ext uri="{FF2B5EF4-FFF2-40B4-BE49-F238E27FC236}">
              <a16:creationId xmlns:a16="http://schemas.microsoft.com/office/drawing/2014/main" id="{6140C2E1-913E-49ED-B548-B5D93133B5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1" name="PoljeZBesedilom 3960">
          <a:extLst>
            <a:ext uri="{FF2B5EF4-FFF2-40B4-BE49-F238E27FC236}">
              <a16:creationId xmlns:a16="http://schemas.microsoft.com/office/drawing/2014/main" id="{485744A4-B750-4B28-B96E-6B08B20046E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2" name="PoljeZBesedilom 2">
          <a:extLst>
            <a:ext uri="{FF2B5EF4-FFF2-40B4-BE49-F238E27FC236}">
              <a16:creationId xmlns:a16="http://schemas.microsoft.com/office/drawing/2014/main" id="{5C128567-8133-41C6-BE9F-5AD16CF098A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3" name="PoljeZBesedilom 2">
          <a:extLst>
            <a:ext uri="{FF2B5EF4-FFF2-40B4-BE49-F238E27FC236}">
              <a16:creationId xmlns:a16="http://schemas.microsoft.com/office/drawing/2014/main" id="{DAFE5EA3-EDDC-48C6-ABD9-A35E2501205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4" name="PoljeZBesedilom 2">
          <a:extLst>
            <a:ext uri="{FF2B5EF4-FFF2-40B4-BE49-F238E27FC236}">
              <a16:creationId xmlns:a16="http://schemas.microsoft.com/office/drawing/2014/main" id="{FF88729D-E58F-447C-9BAB-A2167803EC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5" name="PoljeZBesedilom 2">
          <a:extLst>
            <a:ext uri="{FF2B5EF4-FFF2-40B4-BE49-F238E27FC236}">
              <a16:creationId xmlns:a16="http://schemas.microsoft.com/office/drawing/2014/main" id="{3793D8AD-F913-4D40-825F-DAA9E8687B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6" name="PoljeZBesedilom 2">
          <a:extLst>
            <a:ext uri="{FF2B5EF4-FFF2-40B4-BE49-F238E27FC236}">
              <a16:creationId xmlns:a16="http://schemas.microsoft.com/office/drawing/2014/main" id="{12B21788-94EF-41C0-8FF8-87DEAF1ADFE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7" name="PoljeZBesedilom 3966">
          <a:extLst>
            <a:ext uri="{FF2B5EF4-FFF2-40B4-BE49-F238E27FC236}">
              <a16:creationId xmlns:a16="http://schemas.microsoft.com/office/drawing/2014/main" id="{94C1591A-06D3-4B5C-94AA-D07B31C55F9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8" name="PoljeZBesedilom 2">
          <a:extLst>
            <a:ext uri="{FF2B5EF4-FFF2-40B4-BE49-F238E27FC236}">
              <a16:creationId xmlns:a16="http://schemas.microsoft.com/office/drawing/2014/main" id="{91BD2875-8811-49AD-B309-2F613105181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69" name="PoljeZBesedilom 2">
          <a:extLst>
            <a:ext uri="{FF2B5EF4-FFF2-40B4-BE49-F238E27FC236}">
              <a16:creationId xmlns:a16="http://schemas.microsoft.com/office/drawing/2014/main" id="{28C06106-FADC-4EF1-B0DD-2425EB05A48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70" name="PoljeZBesedilom 2">
          <a:extLst>
            <a:ext uri="{FF2B5EF4-FFF2-40B4-BE49-F238E27FC236}">
              <a16:creationId xmlns:a16="http://schemas.microsoft.com/office/drawing/2014/main" id="{4AFE5F6A-4DC6-4780-80CF-ECD4FBDE3DA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3971" name="PoljeZBesedilom 2">
          <a:extLst>
            <a:ext uri="{FF2B5EF4-FFF2-40B4-BE49-F238E27FC236}">
              <a16:creationId xmlns:a16="http://schemas.microsoft.com/office/drawing/2014/main" id="{7FC531DF-F6E1-4B7B-AA84-7B6407694F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2" name="PoljeZBesedilom 2">
          <a:extLst>
            <a:ext uri="{FF2B5EF4-FFF2-40B4-BE49-F238E27FC236}">
              <a16:creationId xmlns:a16="http://schemas.microsoft.com/office/drawing/2014/main" id="{97DEABF5-872C-4C0C-8FEA-200BB8C5E2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3" name="PoljeZBesedilom 3972">
          <a:extLst>
            <a:ext uri="{FF2B5EF4-FFF2-40B4-BE49-F238E27FC236}">
              <a16:creationId xmlns:a16="http://schemas.microsoft.com/office/drawing/2014/main" id="{9FD277DD-CC56-46F3-A15E-A0A450E33C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4" name="PoljeZBesedilom 2">
          <a:extLst>
            <a:ext uri="{FF2B5EF4-FFF2-40B4-BE49-F238E27FC236}">
              <a16:creationId xmlns:a16="http://schemas.microsoft.com/office/drawing/2014/main" id="{8D6B0E8F-97D3-47C1-BF1C-20A964B580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5" name="PoljeZBesedilom 2">
          <a:extLst>
            <a:ext uri="{FF2B5EF4-FFF2-40B4-BE49-F238E27FC236}">
              <a16:creationId xmlns:a16="http://schemas.microsoft.com/office/drawing/2014/main" id="{385FA8C1-AB2C-43F1-845F-E189438553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6" name="PoljeZBesedilom 2">
          <a:extLst>
            <a:ext uri="{FF2B5EF4-FFF2-40B4-BE49-F238E27FC236}">
              <a16:creationId xmlns:a16="http://schemas.microsoft.com/office/drawing/2014/main" id="{3E05FEE8-B6DB-4DCB-8BC1-8934AD64FF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7" name="PoljeZBesedilom 2">
          <a:extLst>
            <a:ext uri="{FF2B5EF4-FFF2-40B4-BE49-F238E27FC236}">
              <a16:creationId xmlns:a16="http://schemas.microsoft.com/office/drawing/2014/main" id="{412466A8-51E9-4DC9-947E-3D683DE6E5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8" name="PoljeZBesedilom 2">
          <a:extLst>
            <a:ext uri="{FF2B5EF4-FFF2-40B4-BE49-F238E27FC236}">
              <a16:creationId xmlns:a16="http://schemas.microsoft.com/office/drawing/2014/main" id="{C6CE4C29-16BF-456A-B644-BF92CF9AA0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79" name="PoljeZBesedilom 3978">
          <a:extLst>
            <a:ext uri="{FF2B5EF4-FFF2-40B4-BE49-F238E27FC236}">
              <a16:creationId xmlns:a16="http://schemas.microsoft.com/office/drawing/2014/main" id="{2D69B4E3-6A70-4D11-BA6A-394AA687BF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80" name="PoljeZBesedilom 2">
          <a:extLst>
            <a:ext uri="{FF2B5EF4-FFF2-40B4-BE49-F238E27FC236}">
              <a16:creationId xmlns:a16="http://schemas.microsoft.com/office/drawing/2014/main" id="{C5980E9A-4EDB-4F32-8D8A-8CB385D0F3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81" name="PoljeZBesedilom 2">
          <a:extLst>
            <a:ext uri="{FF2B5EF4-FFF2-40B4-BE49-F238E27FC236}">
              <a16:creationId xmlns:a16="http://schemas.microsoft.com/office/drawing/2014/main" id="{8FBD5191-3E29-4FDE-BEAE-508CAA46B6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82" name="PoljeZBesedilom 2">
          <a:extLst>
            <a:ext uri="{FF2B5EF4-FFF2-40B4-BE49-F238E27FC236}">
              <a16:creationId xmlns:a16="http://schemas.microsoft.com/office/drawing/2014/main" id="{ACC0E239-91E4-455A-85A3-933B55D1AE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3983" name="PoljeZBesedilom 2">
          <a:extLst>
            <a:ext uri="{FF2B5EF4-FFF2-40B4-BE49-F238E27FC236}">
              <a16:creationId xmlns:a16="http://schemas.microsoft.com/office/drawing/2014/main" id="{D31E7462-0ED8-458D-AAA1-B5FEE6A621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4" name="PoljeZBesedilom 2">
          <a:extLst>
            <a:ext uri="{FF2B5EF4-FFF2-40B4-BE49-F238E27FC236}">
              <a16:creationId xmlns:a16="http://schemas.microsoft.com/office/drawing/2014/main" id="{979EB596-E16C-411B-8DEF-1AD6EDA019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5" name="PoljeZBesedilom 3984">
          <a:extLst>
            <a:ext uri="{FF2B5EF4-FFF2-40B4-BE49-F238E27FC236}">
              <a16:creationId xmlns:a16="http://schemas.microsoft.com/office/drawing/2014/main" id="{9B20CEFD-04F3-4A7E-AC84-CD2C281871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6" name="PoljeZBesedilom 2">
          <a:extLst>
            <a:ext uri="{FF2B5EF4-FFF2-40B4-BE49-F238E27FC236}">
              <a16:creationId xmlns:a16="http://schemas.microsoft.com/office/drawing/2014/main" id="{807B75CE-5B15-4765-B2E1-2D1746EC5F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7" name="PoljeZBesedilom 2">
          <a:extLst>
            <a:ext uri="{FF2B5EF4-FFF2-40B4-BE49-F238E27FC236}">
              <a16:creationId xmlns:a16="http://schemas.microsoft.com/office/drawing/2014/main" id="{86095E03-ED92-45BA-9F00-E36EB45F87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8" name="PoljeZBesedilom 2">
          <a:extLst>
            <a:ext uri="{FF2B5EF4-FFF2-40B4-BE49-F238E27FC236}">
              <a16:creationId xmlns:a16="http://schemas.microsoft.com/office/drawing/2014/main" id="{B17E33FF-BCC0-4A6F-B04E-C19F223221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89" name="PoljeZBesedilom 2">
          <a:extLst>
            <a:ext uri="{FF2B5EF4-FFF2-40B4-BE49-F238E27FC236}">
              <a16:creationId xmlns:a16="http://schemas.microsoft.com/office/drawing/2014/main" id="{B76C31C3-5412-4697-8F8C-515284ACA8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0" name="PoljeZBesedilom 2">
          <a:extLst>
            <a:ext uri="{FF2B5EF4-FFF2-40B4-BE49-F238E27FC236}">
              <a16:creationId xmlns:a16="http://schemas.microsoft.com/office/drawing/2014/main" id="{1833DD73-5D52-450C-BDDB-160B474D5C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1" name="PoljeZBesedilom 3990">
          <a:extLst>
            <a:ext uri="{FF2B5EF4-FFF2-40B4-BE49-F238E27FC236}">
              <a16:creationId xmlns:a16="http://schemas.microsoft.com/office/drawing/2014/main" id="{FCCE28BA-59EF-4E28-92B3-78AD34521DE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2" name="PoljeZBesedilom 2">
          <a:extLst>
            <a:ext uri="{FF2B5EF4-FFF2-40B4-BE49-F238E27FC236}">
              <a16:creationId xmlns:a16="http://schemas.microsoft.com/office/drawing/2014/main" id="{B6044BD7-D75F-4944-89C2-EA95E9FD3E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3" name="PoljeZBesedilom 2">
          <a:extLst>
            <a:ext uri="{FF2B5EF4-FFF2-40B4-BE49-F238E27FC236}">
              <a16:creationId xmlns:a16="http://schemas.microsoft.com/office/drawing/2014/main" id="{F85D1785-986C-410C-B998-31DD258B8D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4" name="PoljeZBesedilom 2">
          <a:extLst>
            <a:ext uri="{FF2B5EF4-FFF2-40B4-BE49-F238E27FC236}">
              <a16:creationId xmlns:a16="http://schemas.microsoft.com/office/drawing/2014/main" id="{236E2C97-B79A-4EA2-B672-31BBA77CA0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3995" name="PoljeZBesedilom 2">
          <a:extLst>
            <a:ext uri="{FF2B5EF4-FFF2-40B4-BE49-F238E27FC236}">
              <a16:creationId xmlns:a16="http://schemas.microsoft.com/office/drawing/2014/main" id="{5059B04C-C5FE-4DDB-A54D-CA2BBC89BA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996" name="PoljeZBesedilom 3995">
          <a:extLst>
            <a:ext uri="{FF2B5EF4-FFF2-40B4-BE49-F238E27FC236}">
              <a16:creationId xmlns:a16="http://schemas.microsoft.com/office/drawing/2014/main" id="{AD41C823-47D4-4A34-A4EE-4CAD5194CA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997" name="PoljeZBesedilom 2">
          <a:extLst>
            <a:ext uri="{FF2B5EF4-FFF2-40B4-BE49-F238E27FC236}">
              <a16:creationId xmlns:a16="http://schemas.microsoft.com/office/drawing/2014/main" id="{1CEEAC21-F9BF-41C1-AD35-854C87ACF98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998" name="PoljeZBesedilom 2">
          <a:extLst>
            <a:ext uri="{FF2B5EF4-FFF2-40B4-BE49-F238E27FC236}">
              <a16:creationId xmlns:a16="http://schemas.microsoft.com/office/drawing/2014/main" id="{9A99F9CD-2AB4-432B-AD62-5DD4B7ED8D2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3999" name="PoljeZBesedilom 2">
          <a:extLst>
            <a:ext uri="{FF2B5EF4-FFF2-40B4-BE49-F238E27FC236}">
              <a16:creationId xmlns:a16="http://schemas.microsoft.com/office/drawing/2014/main" id="{D64ED312-F9A2-4BB7-8F34-2FBA4CBE1B4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00" name="PoljeZBesedilom 2">
          <a:extLst>
            <a:ext uri="{FF2B5EF4-FFF2-40B4-BE49-F238E27FC236}">
              <a16:creationId xmlns:a16="http://schemas.microsoft.com/office/drawing/2014/main" id="{3605E51C-876F-4000-91D8-D1CDA2F1279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1" name="PoljeZBesedilom 2">
          <a:extLst>
            <a:ext uri="{FF2B5EF4-FFF2-40B4-BE49-F238E27FC236}">
              <a16:creationId xmlns:a16="http://schemas.microsoft.com/office/drawing/2014/main" id="{5B962845-0BBD-4448-B57D-0A9E60B59B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2" name="PoljeZBesedilom 4001">
          <a:extLst>
            <a:ext uri="{FF2B5EF4-FFF2-40B4-BE49-F238E27FC236}">
              <a16:creationId xmlns:a16="http://schemas.microsoft.com/office/drawing/2014/main" id="{8E07CB02-0C0B-4B43-B75C-D82D790A904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3" name="PoljeZBesedilom 2">
          <a:extLst>
            <a:ext uri="{FF2B5EF4-FFF2-40B4-BE49-F238E27FC236}">
              <a16:creationId xmlns:a16="http://schemas.microsoft.com/office/drawing/2014/main" id="{BAA86715-2097-4F4D-9C96-67CC7D6793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4" name="PoljeZBesedilom 2">
          <a:extLst>
            <a:ext uri="{FF2B5EF4-FFF2-40B4-BE49-F238E27FC236}">
              <a16:creationId xmlns:a16="http://schemas.microsoft.com/office/drawing/2014/main" id="{05BD4F3A-65A4-4AC6-B8FA-66820EC09F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5" name="PoljeZBesedilom 2">
          <a:extLst>
            <a:ext uri="{FF2B5EF4-FFF2-40B4-BE49-F238E27FC236}">
              <a16:creationId xmlns:a16="http://schemas.microsoft.com/office/drawing/2014/main" id="{A877B88B-F444-4DB0-A406-DC14AF2806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006" name="PoljeZBesedilom 2">
          <a:extLst>
            <a:ext uri="{FF2B5EF4-FFF2-40B4-BE49-F238E27FC236}">
              <a16:creationId xmlns:a16="http://schemas.microsoft.com/office/drawing/2014/main" id="{B7C7AF7E-4F34-43A2-A9B9-6576273092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07" name="PoljeZBesedilom 2">
          <a:extLst>
            <a:ext uri="{FF2B5EF4-FFF2-40B4-BE49-F238E27FC236}">
              <a16:creationId xmlns:a16="http://schemas.microsoft.com/office/drawing/2014/main" id="{05436E1E-7356-4170-AD9C-CCA6A71728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08" name="PoljeZBesedilom 4007">
          <a:extLst>
            <a:ext uri="{FF2B5EF4-FFF2-40B4-BE49-F238E27FC236}">
              <a16:creationId xmlns:a16="http://schemas.microsoft.com/office/drawing/2014/main" id="{0B9CD098-6245-4B1F-B9D2-C6711C70EF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09" name="PoljeZBesedilom 2">
          <a:extLst>
            <a:ext uri="{FF2B5EF4-FFF2-40B4-BE49-F238E27FC236}">
              <a16:creationId xmlns:a16="http://schemas.microsoft.com/office/drawing/2014/main" id="{79220EBA-3F51-4FBC-B9C1-5EF563C8D1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0" name="PoljeZBesedilom 2">
          <a:extLst>
            <a:ext uri="{FF2B5EF4-FFF2-40B4-BE49-F238E27FC236}">
              <a16:creationId xmlns:a16="http://schemas.microsoft.com/office/drawing/2014/main" id="{627E2CD4-DE23-44F8-AF75-982C86CB8B9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1" name="PoljeZBesedilom 2">
          <a:extLst>
            <a:ext uri="{FF2B5EF4-FFF2-40B4-BE49-F238E27FC236}">
              <a16:creationId xmlns:a16="http://schemas.microsoft.com/office/drawing/2014/main" id="{08982ED0-9426-4F05-A025-2984FDBFEC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2" name="PoljeZBesedilom 2">
          <a:extLst>
            <a:ext uri="{FF2B5EF4-FFF2-40B4-BE49-F238E27FC236}">
              <a16:creationId xmlns:a16="http://schemas.microsoft.com/office/drawing/2014/main" id="{145B9BDC-CEC8-47A9-A7AA-FD576472F7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3" name="PoljeZBesedilom 2">
          <a:extLst>
            <a:ext uri="{FF2B5EF4-FFF2-40B4-BE49-F238E27FC236}">
              <a16:creationId xmlns:a16="http://schemas.microsoft.com/office/drawing/2014/main" id="{A3E4EE57-C661-46D3-8B3D-F4CED1F9C8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4" name="PoljeZBesedilom 4013">
          <a:extLst>
            <a:ext uri="{FF2B5EF4-FFF2-40B4-BE49-F238E27FC236}">
              <a16:creationId xmlns:a16="http://schemas.microsoft.com/office/drawing/2014/main" id="{8E5CDAE6-F44F-4614-8426-ED0BCA6D92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5" name="PoljeZBesedilom 2">
          <a:extLst>
            <a:ext uri="{FF2B5EF4-FFF2-40B4-BE49-F238E27FC236}">
              <a16:creationId xmlns:a16="http://schemas.microsoft.com/office/drawing/2014/main" id="{8BD186A5-3898-4E4D-97F6-C9DEE719A3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6" name="PoljeZBesedilom 2">
          <a:extLst>
            <a:ext uri="{FF2B5EF4-FFF2-40B4-BE49-F238E27FC236}">
              <a16:creationId xmlns:a16="http://schemas.microsoft.com/office/drawing/2014/main" id="{66B8BD8D-F308-4011-84DE-CEAE9698F9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7" name="PoljeZBesedilom 2">
          <a:extLst>
            <a:ext uri="{FF2B5EF4-FFF2-40B4-BE49-F238E27FC236}">
              <a16:creationId xmlns:a16="http://schemas.microsoft.com/office/drawing/2014/main" id="{5262CFB5-4043-4376-9480-FEB5E580B5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018" name="PoljeZBesedilom 2">
          <a:extLst>
            <a:ext uri="{FF2B5EF4-FFF2-40B4-BE49-F238E27FC236}">
              <a16:creationId xmlns:a16="http://schemas.microsoft.com/office/drawing/2014/main" id="{DC653963-1872-4249-82D7-8C012E7DCF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19" name="PoljeZBesedilom 2">
          <a:extLst>
            <a:ext uri="{FF2B5EF4-FFF2-40B4-BE49-F238E27FC236}">
              <a16:creationId xmlns:a16="http://schemas.microsoft.com/office/drawing/2014/main" id="{08CEE10E-5A46-4323-BC34-85468ECEB6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0" name="PoljeZBesedilom 4019">
          <a:extLst>
            <a:ext uri="{FF2B5EF4-FFF2-40B4-BE49-F238E27FC236}">
              <a16:creationId xmlns:a16="http://schemas.microsoft.com/office/drawing/2014/main" id="{E5D21373-D1FC-4414-8C64-18FE285696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1" name="PoljeZBesedilom 2">
          <a:extLst>
            <a:ext uri="{FF2B5EF4-FFF2-40B4-BE49-F238E27FC236}">
              <a16:creationId xmlns:a16="http://schemas.microsoft.com/office/drawing/2014/main" id="{8DE10A2E-4774-4859-B67E-3C46D27BE1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2" name="PoljeZBesedilom 2">
          <a:extLst>
            <a:ext uri="{FF2B5EF4-FFF2-40B4-BE49-F238E27FC236}">
              <a16:creationId xmlns:a16="http://schemas.microsoft.com/office/drawing/2014/main" id="{85C538A7-148F-4A49-9262-19F09F2D38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3" name="PoljeZBesedilom 2">
          <a:extLst>
            <a:ext uri="{FF2B5EF4-FFF2-40B4-BE49-F238E27FC236}">
              <a16:creationId xmlns:a16="http://schemas.microsoft.com/office/drawing/2014/main" id="{C1DDFC04-8DEB-4FE5-A0AB-6163B08ACE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4" name="PoljeZBesedilom 2">
          <a:extLst>
            <a:ext uri="{FF2B5EF4-FFF2-40B4-BE49-F238E27FC236}">
              <a16:creationId xmlns:a16="http://schemas.microsoft.com/office/drawing/2014/main" id="{276B8478-2E51-4F24-9140-3ACB32A289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5" name="PoljeZBesedilom 2">
          <a:extLst>
            <a:ext uri="{FF2B5EF4-FFF2-40B4-BE49-F238E27FC236}">
              <a16:creationId xmlns:a16="http://schemas.microsoft.com/office/drawing/2014/main" id="{16EB337E-F3EC-4682-AFE5-758CE78EAA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6" name="PoljeZBesedilom 4025">
          <a:extLst>
            <a:ext uri="{FF2B5EF4-FFF2-40B4-BE49-F238E27FC236}">
              <a16:creationId xmlns:a16="http://schemas.microsoft.com/office/drawing/2014/main" id="{2FF0AB7D-5A8C-4E81-ACEE-78E89CAADFD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7" name="PoljeZBesedilom 2">
          <a:extLst>
            <a:ext uri="{FF2B5EF4-FFF2-40B4-BE49-F238E27FC236}">
              <a16:creationId xmlns:a16="http://schemas.microsoft.com/office/drawing/2014/main" id="{40D90262-7828-4F69-9601-18C363E4EE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8" name="PoljeZBesedilom 2">
          <a:extLst>
            <a:ext uri="{FF2B5EF4-FFF2-40B4-BE49-F238E27FC236}">
              <a16:creationId xmlns:a16="http://schemas.microsoft.com/office/drawing/2014/main" id="{96C512E1-F57D-411C-9894-4AA0511B71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29" name="PoljeZBesedilom 2">
          <a:extLst>
            <a:ext uri="{FF2B5EF4-FFF2-40B4-BE49-F238E27FC236}">
              <a16:creationId xmlns:a16="http://schemas.microsoft.com/office/drawing/2014/main" id="{61CE77D5-FDA8-4754-9067-B5A36437EAB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30" name="PoljeZBesedilom 2">
          <a:extLst>
            <a:ext uri="{FF2B5EF4-FFF2-40B4-BE49-F238E27FC236}">
              <a16:creationId xmlns:a16="http://schemas.microsoft.com/office/drawing/2014/main" id="{2E75EC39-5F67-41D4-919F-C758F5751A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31" name="PoljeZBesedilom 4030">
          <a:extLst>
            <a:ext uri="{FF2B5EF4-FFF2-40B4-BE49-F238E27FC236}">
              <a16:creationId xmlns:a16="http://schemas.microsoft.com/office/drawing/2014/main" id="{3279BD30-29B6-4B4B-A342-BBEA28D572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32" name="PoljeZBesedilom 2">
          <a:extLst>
            <a:ext uri="{FF2B5EF4-FFF2-40B4-BE49-F238E27FC236}">
              <a16:creationId xmlns:a16="http://schemas.microsoft.com/office/drawing/2014/main" id="{0A5695ED-E177-4619-8CDE-E5BB42C225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33" name="PoljeZBesedilom 2">
          <a:extLst>
            <a:ext uri="{FF2B5EF4-FFF2-40B4-BE49-F238E27FC236}">
              <a16:creationId xmlns:a16="http://schemas.microsoft.com/office/drawing/2014/main" id="{CDF89AE6-3235-4CA0-B04D-EFAE9A341AD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34" name="PoljeZBesedilom 2">
          <a:extLst>
            <a:ext uri="{FF2B5EF4-FFF2-40B4-BE49-F238E27FC236}">
              <a16:creationId xmlns:a16="http://schemas.microsoft.com/office/drawing/2014/main" id="{DDC81676-A2BD-4275-AFF2-11616655EC2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035" name="PoljeZBesedilom 2">
          <a:extLst>
            <a:ext uri="{FF2B5EF4-FFF2-40B4-BE49-F238E27FC236}">
              <a16:creationId xmlns:a16="http://schemas.microsoft.com/office/drawing/2014/main" id="{C1B12EAC-6C42-416A-B6DE-5EAEB2B7B9D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36" name="PoljeZBesedilom 2">
          <a:extLst>
            <a:ext uri="{FF2B5EF4-FFF2-40B4-BE49-F238E27FC236}">
              <a16:creationId xmlns:a16="http://schemas.microsoft.com/office/drawing/2014/main" id="{0A19D54B-5B09-4749-92CD-D4F2BDE2BB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37" name="PoljeZBesedilom 4036">
          <a:extLst>
            <a:ext uri="{FF2B5EF4-FFF2-40B4-BE49-F238E27FC236}">
              <a16:creationId xmlns:a16="http://schemas.microsoft.com/office/drawing/2014/main" id="{BC65BAE4-4A2C-4852-B822-15F6BA3CB9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38" name="PoljeZBesedilom 2">
          <a:extLst>
            <a:ext uri="{FF2B5EF4-FFF2-40B4-BE49-F238E27FC236}">
              <a16:creationId xmlns:a16="http://schemas.microsoft.com/office/drawing/2014/main" id="{A7320D39-F573-4F98-BEB0-823102FD15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39" name="PoljeZBesedilom 2">
          <a:extLst>
            <a:ext uri="{FF2B5EF4-FFF2-40B4-BE49-F238E27FC236}">
              <a16:creationId xmlns:a16="http://schemas.microsoft.com/office/drawing/2014/main" id="{78AAF1EB-6C1B-4578-9221-E696928EE0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0" name="PoljeZBesedilom 2">
          <a:extLst>
            <a:ext uri="{FF2B5EF4-FFF2-40B4-BE49-F238E27FC236}">
              <a16:creationId xmlns:a16="http://schemas.microsoft.com/office/drawing/2014/main" id="{ED158252-66DB-485E-93D3-9A2406CA25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1" name="PoljeZBesedilom 2">
          <a:extLst>
            <a:ext uri="{FF2B5EF4-FFF2-40B4-BE49-F238E27FC236}">
              <a16:creationId xmlns:a16="http://schemas.microsoft.com/office/drawing/2014/main" id="{FDC21CA9-53B4-433E-BA8B-E1F802DEAB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2" name="PoljeZBesedilom 2">
          <a:extLst>
            <a:ext uri="{FF2B5EF4-FFF2-40B4-BE49-F238E27FC236}">
              <a16:creationId xmlns:a16="http://schemas.microsoft.com/office/drawing/2014/main" id="{7FF51078-CF12-467B-9FDD-304A6588EE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3" name="PoljeZBesedilom 4042">
          <a:extLst>
            <a:ext uri="{FF2B5EF4-FFF2-40B4-BE49-F238E27FC236}">
              <a16:creationId xmlns:a16="http://schemas.microsoft.com/office/drawing/2014/main" id="{72DCFA43-8E73-4972-9CF0-10CBB27575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4" name="PoljeZBesedilom 2">
          <a:extLst>
            <a:ext uri="{FF2B5EF4-FFF2-40B4-BE49-F238E27FC236}">
              <a16:creationId xmlns:a16="http://schemas.microsoft.com/office/drawing/2014/main" id="{55D0D8C7-3AA0-43AE-92A5-6186929A2A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5" name="PoljeZBesedilom 2">
          <a:extLst>
            <a:ext uri="{FF2B5EF4-FFF2-40B4-BE49-F238E27FC236}">
              <a16:creationId xmlns:a16="http://schemas.microsoft.com/office/drawing/2014/main" id="{D9E5F317-7241-4C24-9A94-C9D54DEF9B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6" name="PoljeZBesedilom 2">
          <a:extLst>
            <a:ext uri="{FF2B5EF4-FFF2-40B4-BE49-F238E27FC236}">
              <a16:creationId xmlns:a16="http://schemas.microsoft.com/office/drawing/2014/main" id="{D605C932-129A-4121-8BE7-B340EBBDAC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7" name="PoljeZBesedilom 2">
          <a:extLst>
            <a:ext uri="{FF2B5EF4-FFF2-40B4-BE49-F238E27FC236}">
              <a16:creationId xmlns:a16="http://schemas.microsoft.com/office/drawing/2014/main" id="{098C72E8-6A86-4464-AB09-A04340513E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8" name="PoljeZBesedilom 2">
          <a:extLst>
            <a:ext uri="{FF2B5EF4-FFF2-40B4-BE49-F238E27FC236}">
              <a16:creationId xmlns:a16="http://schemas.microsoft.com/office/drawing/2014/main" id="{3E610347-18F0-4922-A45D-ED48A3A65B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49" name="PoljeZBesedilom 4048">
          <a:extLst>
            <a:ext uri="{FF2B5EF4-FFF2-40B4-BE49-F238E27FC236}">
              <a16:creationId xmlns:a16="http://schemas.microsoft.com/office/drawing/2014/main" id="{D20A6DD3-9C99-4A5B-8871-70CDEB2F46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0" name="PoljeZBesedilom 2">
          <a:extLst>
            <a:ext uri="{FF2B5EF4-FFF2-40B4-BE49-F238E27FC236}">
              <a16:creationId xmlns:a16="http://schemas.microsoft.com/office/drawing/2014/main" id="{B794B6F0-6C46-4690-BA72-677BD2D2DF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1" name="PoljeZBesedilom 2">
          <a:extLst>
            <a:ext uri="{FF2B5EF4-FFF2-40B4-BE49-F238E27FC236}">
              <a16:creationId xmlns:a16="http://schemas.microsoft.com/office/drawing/2014/main" id="{217AD01A-4252-49BA-BB93-4BA81BFE29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2" name="PoljeZBesedilom 2">
          <a:extLst>
            <a:ext uri="{FF2B5EF4-FFF2-40B4-BE49-F238E27FC236}">
              <a16:creationId xmlns:a16="http://schemas.microsoft.com/office/drawing/2014/main" id="{0E625B76-902C-4BC4-9AF6-8E11A9B187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3" name="PoljeZBesedilom 2">
          <a:extLst>
            <a:ext uri="{FF2B5EF4-FFF2-40B4-BE49-F238E27FC236}">
              <a16:creationId xmlns:a16="http://schemas.microsoft.com/office/drawing/2014/main" id="{8BF83AC4-7F6C-4DD9-A15D-6E23465451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4" name="PoljeZBesedilom 2">
          <a:extLst>
            <a:ext uri="{FF2B5EF4-FFF2-40B4-BE49-F238E27FC236}">
              <a16:creationId xmlns:a16="http://schemas.microsoft.com/office/drawing/2014/main" id="{E7130619-77F7-479D-B3D6-1DFFB8C780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5" name="PoljeZBesedilom 4054">
          <a:extLst>
            <a:ext uri="{FF2B5EF4-FFF2-40B4-BE49-F238E27FC236}">
              <a16:creationId xmlns:a16="http://schemas.microsoft.com/office/drawing/2014/main" id="{2F067A9B-D746-47BB-983E-C3C8B25D87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6" name="PoljeZBesedilom 2">
          <a:extLst>
            <a:ext uri="{FF2B5EF4-FFF2-40B4-BE49-F238E27FC236}">
              <a16:creationId xmlns:a16="http://schemas.microsoft.com/office/drawing/2014/main" id="{1FAB3F72-99EF-4720-BD2C-700850B4F0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7" name="PoljeZBesedilom 2">
          <a:extLst>
            <a:ext uri="{FF2B5EF4-FFF2-40B4-BE49-F238E27FC236}">
              <a16:creationId xmlns:a16="http://schemas.microsoft.com/office/drawing/2014/main" id="{3275E2B6-356F-4F59-ABDB-776F99F6F3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8" name="PoljeZBesedilom 2">
          <a:extLst>
            <a:ext uri="{FF2B5EF4-FFF2-40B4-BE49-F238E27FC236}">
              <a16:creationId xmlns:a16="http://schemas.microsoft.com/office/drawing/2014/main" id="{41266BE9-523A-4EE2-95E2-95F7572B6F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59" name="PoljeZBesedilom 2">
          <a:extLst>
            <a:ext uri="{FF2B5EF4-FFF2-40B4-BE49-F238E27FC236}">
              <a16:creationId xmlns:a16="http://schemas.microsoft.com/office/drawing/2014/main" id="{D8F0E7A9-8798-4B87-9582-3CD51E4AB7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0" name="PoljeZBesedilom 2">
          <a:extLst>
            <a:ext uri="{FF2B5EF4-FFF2-40B4-BE49-F238E27FC236}">
              <a16:creationId xmlns:a16="http://schemas.microsoft.com/office/drawing/2014/main" id="{CF05CFBC-23A0-4F20-98A9-FF16A2A80F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1" name="PoljeZBesedilom 4060">
          <a:extLst>
            <a:ext uri="{FF2B5EF4-FFF2-40B4-BE49-F238E27FC236}">
              <a16:creationId xmlns:a16="http://schemas.microsoft.com/office/drawing/2014/main" id="{3FEAAD83-4088-4C4A-A426-099976CF78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2" name="PoljeZBesedilom 2">
          <a:extLst>
            <a:ext uri="{FF2B5EF4-FFF2-40B4-BE49-F238E27FC236}">
              <a16:creationId xmlns:a16="http://schemas.microsoft.com/office/drawing/2014/main" id="{58D978C7-90B0-4B4D-B55E-502B78983C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3" name="PoljeZBesedilom 2">
          <a:extLst>
            <a:ext uri="{FF2B5EF4-FFF2-40B4-BE49-F238E27FC236}">
              <a16:creationId xmlns:a16="http://schemas.microsoft.com/office/drawing/2014/main" id="{2E7CDE13-F2FD-41E8-8DCA-FABF173320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4" name="PoljeZBesedilom 2">
          <a:extLst>
            <a:ext uri="{FF2B5EF4-FFF2-40B4-BE49-F238E27FC236}">
              <a16:creationId xmlns:a16="http://schemas.microsoft.com/office/drawing/2014/main" id="{D9787253-24B5-464F-8443-C66ACC8A42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5" name="PoljeZBesedilom 2">
          <a:extLst>
            <a:ext uri="{FF2B5EF4-FFF2-40B4-BE49-F238E27FC236}">
              <a16:creationId xmlns:a16="http://schemas.microsoft.com/office/drawing/2014/main" id="{0912A3DD-D8CC-4AFE-97C9-4B5489FA8E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6" name="PoljeZBesedilom 2">
          <a:extLst>
            <a:ext uri="{FF2B5EF4-FFF2-40B4-BE49-F238E27FC236}">
              <a16:creationId xmlns:a16="http://schemas.microsoft.com/office/drawing/2014/main" id="{46278415-88A0-4174-B6ED-EEC561B6AB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7" name="PoljeZBesedilom 4066">
          <a:extLst>
            <a:ext uri="{FF2B5EF4-FFF2-40B4-BE49-F238E27FC236}">
              <a16:creationId xmlns:a16="http://schemas.microsoft.com/office/drawing/2014/main" id="{0AB747A1-8EA2-49D7-8CDE-9E48EDB7DA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8" name="PoljeZBesedilom 2">
          <a:extLst>
            <a:ext uri="{FF2B5EF4-FFF2-40B4-BE49-F238E27FC236}">
              <a16:creationId xmlns:a16="http://schemas.microsoft.com/office/drawing/2014/main" id="{F5298F28-2E78-4FB9-9D56-246B9C5970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69" name="PoljeZBesedilom 2">
          <a:extLst>
            <a:ext uri="{FF2B5EF4-FFF2-40B4-BE49-F238E27FC236}">
              <a16:creationId xmlns:a16="http://schemas.microsoft.com/office/drawing/2014/main" id="{05322E29-6807-475F-B71A-8D59896CDF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70" name="PoljeZBesedilom 2">
          <a:extLst>
            <a:ext uri="{FF2B5EF4-FFF2-40B4-BE49-F238E27FC236}">
              <a16:creationId xmlns:a16="http://schemas.microsoft.com/office/drawing/2014/main" id="{08606666-F386-44CD-B844-31689BFAA8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71" name="PoljeZBesedilom 2">
          <a:extLst>
            <a:ext uri="{FF2B5EF4-FFF2-40B4-BE49-F238E27FC236}">
              <a16:creationId xmlns:a16="http://schemas.microsoft.com/office/drawing/2014/main" id="{B4752C4A-5F4C-427F-9725-5255D30361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2" name="PoljeZBesedilom 2">
          <a:extLst>
            <a:ext uri="{FF2B5EF4-FFF2-40B4-BE49-F238E27FC236}">
              <a16:creationId xmlns:a16="http://schemas.microsoft.com/office/drawing/2014/main" id="{1A32B339-4661-4F5C-999D-346B3E931CD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3" name="PoljeZBesedilom 4072">
          <a:extLst>
            <a:ext uri="{FF2B5EF4-FFF2-40B4-BE49-F238E27FC236}">
              <a16:creationId xmlns:a16="http://schemas.microsoft.com/office/drawing/2014/main" id="{44D43A62-C422-4CF7-A614-4FE10EFDC1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4" name="PoljeZBesedilom 2">
          <a:extLst>
            <a:ext uri="{FF2B5EF4-FFF2-40B4-BE49-F238E27FC236}">
              <a16:creationId xmlns:a16="http://schemas.microsoft.com/office/drawing/2014/main" id="{D55BE33E-C6E4-49DA-B39D-FE3069A5665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5" name="PoljeZBesedilom 2">
          <a:extLst>
            <a:ext uri="{FF2B5EF4-FFF2-40B4-BE49-F238E27FC236}">
              <a16:creationId xmlns:a16="http://schemas.microsoft.com/office/drawing/2014/main" id="{E67F1A91-F455-45B5-8A07-2C0DF388AA4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6" name="PoljeZBesedilom 2">
          <a:extLst>
            <a:ext uri="{FF2B5EF4-FFF2-40B4-BE49-F238E27FC236}">
              <a16:creationId xmlns:a16="http://schemas.microsoft.com/office/drawing/2014/main" id="{EC48E7F9-C67D-44B9-9AF4-6F7ED0CD45F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77" name="PoljeZBesedilom 2">
          <a:extLst>
            <a:ext uri="{FF2B5EF4-FFF2-40B4-BE49-F238E27FC236}">
              <a16:creationId xmlns:a16="http://schemas.microsoft.com/office/drawing/2014/main" id="{BDD5FA33-3274-4341-B0E4-883EDC28409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78" name="PoljeZBesedilom 2">
          <a:extLst>
            <a:ext uri="{FF2B5EF4-FFF2-40B4-BE49-F238E27FC236}">
              <a16:creationId xmlns:a16="http://schemas.microsoft.com/office/drawing/2014/main" id="{11276B0B-4E37-40AD-ABC3-E1598BD836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79" name="PoljeZBesedilom 4078">
          <a:extLst>
            <a:ext uri="{FF2B5EF4-FFF2-40B4-BE49-F238E27FC236}">
              <a16:creationId xmlns:a16="http://schemas.microsoft.com/office/drawing/2014/main" id="{0E1D46DA-7CA7-4D35-AA1F-2F910A0E39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0" name="PoljeZBesedilom 2">
          <a:extLst>
            <a:ext uri="{FF2B5EF4-FFF2-40B4-BE49-F238E27FC236}">
              <a16:creationId xmlns:a16="http://schemas.microsoft.com/office/drawing/2014/main" id="{DB6DC1CA-130E-4669-8F1E-74194A62FB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1" name="PoljeZBesedilom 2">
          <a:extLst>
            <a:ext uri="{FF2B5EF4-FFF2-40B4-BE49-F238E27FC236}">
              <a16:creationId xmlns:a16="http://schemas.microsoft.com/office/drawing/2014/main" id="{55D66698-1C34-494E-9ECD-7CE2365572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2" name="PoljeZBesedilom 2">
          <a:extLst>
            <a:ext uri="{FF2B5EF4-FFF2-40B4-BE49-F238E27FC236}">
              <a16:creationId xmlns:a16="http://schemas.microsoft.com/office/drawing/2014/main" id="{F272BCC6-6E0E-464C-8500-7225A86987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3" name="PoljeZBesedilom 2">
          <a:extLst>
            <a:ext uri="{FF2B5EF4-FFF2-40B4-BE49-F238E27FC236}">
              <a16:creationId xmlns:a16="http://schemas.microsoft.com/office/drawing/2014/main" id="{3BF17DA5-4957-4B69-8B5A-5CDC7AD250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4" name="PoljeZBesedilom 2">
          <a:extLst>
            <a:ext uri="{FF2B5EF4-FFF2-40B4-BE49-F238E27FC236}">
              <a16:creationId xmlns:a16="http://schemas.microsoft.com/office/drawing/2014/main" id="{57A14C66-41EF-4CDB-A877-614C1FE9C6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5" name="PoljeZBesedilom 4084">
          <a:extLst>
            <a:ext uri="{FF2B5EF4-FFF2-40B4-BE49-F238E27FC236}">
              <a16:creationId xmlns:a16="http://schemas.microsoft.com/office/drawing/2014/main" id="{9D63E56F-B244-445D-97F3-6D9B6DFD41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6" name="PoljeZBesedilom 2">
          <a:extLst>
            <a:ext uri="{FF2B5EF4-FFF2-40B4-BE49-F238E27FC236}">
              <a16:creationId xmlns:a16="http://schemas.microsoft.com/office/drawing/2014/main" id="{0BA2909D-EF6B-4594-A4EB-F4C853CF26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7" name="PoljeZBesedilom 2">
          <a:extLst>
            <a:ext uri="{FF2B5EF4-FFF2-40B4-BE49-F238E27FC236}">
              <a16:creationId xmlns:a16="http://schemas.microsoft.com/office/drawing/2014/main" id="{B6023814-E853-44D1-86DB-FAD8E91CEC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8" name="PoljeZBesedilom 2">
          <a:extLst>
            <a:ext uri="{FF2B5EF4-FFF2-40B4-BE49-F238E27FC236}">
              <a16:creationId xmlns:a16="http://schemas.microsoft.com/office/drawing/2014/main" id="{6D38BABF-6526-4E1B-9E1C-74BC6D5248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089" name="PoljeZBesedilom 2">
          <a:extLst>
            <a:ext uri="{FF2B5EF4-FFF2-40B4-BE49-F238E27FC236}">
              <a16:creationId xmlns:a16="http://schemas.microsoft.com/office/drawing/2014/main" id="{9F1366E4-63D1-4F3A-B6AC-80B09A1A47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0" name="PoljeZBesedilom 2">
          <a:extLst>
            <a:ext uri="{FF2B5EF4-FFF2-40B4-BE49-F238E27FC236}">
              <a16:creationId xmlns:a16="http://schemas.microsoft.com/office/drawing/2014/main" id="{2BD75D9B-8DDD-4328-BF91-08A810F246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1" name="PoljeZBesedilom 4090">
          <a:extLst>
            <a:ext uri="{FF2B5EF4-FFF2-40B4-BE49-F238E27FC236}">
              <a16:creationId xmlns:a16="http://schemas.microsoft.com/office/drawing/2014/main" id="{BE9C6C17-8DBD-4DD0-82BF-D2C7716AA9C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2" name="PoljeZBesedilom 2">
          <a:extLst>
            <a:ext uri="{FF2B5EF4-FFF2-40B4-BE49-F238E27FC236}">
              <a16:creationId xmlns:a16="http://schemas.microsoft.com/office/drawing/2014/main" id="{D354D5EB-FB62-4E27-9667-5E5CD999E41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3" name="PoljeZBesedilom 2">
          <a:extLst>
            <a:ext uri="{FF2B5EF4-FFF2-40B4-BE49-F238E27FC236}">
              <a16:creationId xmlns:a16="http://schemas.microsoft.com/office/drawing/2014/main" id="{929E8CC8-DA1E-47B8-A93A-110A19E22B7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4" name="PoljeZBesedilom 2">
          <a:extLst>
            <a:ext uri="{FF2B5EF4-FFF2-40B4-BE49-F238E27FC236}">
              <a16:creationId xmlns:a16="http://schemas.microsoft.com/office/drawing/2014/main" id="{6534BCB1-2E48-4088-BB0C-42BB775987D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095" name="PoljeZBesedilom 2">
          <a:extLst>
            <a:ext uri="{FF2B5EF4-FFF2-40B4-BE49-F238E27FC236}">
              <a16:creationId xmlns:a16="http://schemas.microsoft.com/office/drawing/2014/main" id="{1ACDEE25-C03F-4726-BD2B-782C98D5EFE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96" name="PoljeZBesedilom 2">
          <a:extLst>
            <a:ext uri="{FF2B5EF4-FFF2-40B4-BE49-F238E27FC236}">
              <a16:creationId xmlns:a16="http://schemas.microsoft.com/office/drawing/2014/main" id="{5EB2097E-4357-4E37-A78E-5282F32FCD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97" name="PoljeZBesedilom 4096">
          <a:extLst>
            <a:ext uri="{FF2B5EF4-FFF2-40B4-BE49-F238E27FC236}">
              <a16:creationId xmlns:a16="http://schemas.microsoft.com/office/drawing/2014/main" id="{82609ABE-A9F3-44A3-AA75-8229D219A21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98" name="PoljeZBesedilom 2">
          <a:extLst>
            <a:ext uri="{FF2B5EF4-FFF2-40B4-BE49-F238E27FC236}">
              <a16:creationId xmlns:a16="http://schemas.microsoft.com/office/drawing/2014/main" id="{77BABA4A-463E-4475-B1CC-C904479379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099" name="PoljeZBesedilom 2">
          <a:extLst>
            <a:ext uri="{FF2B5EF4-FFF2-40B4-BE49-F238E27FC236}">
              <a16:creationId xmlns:a16="http://schemas.microsoft.com/office/drawing/2014/main" id="{BA441466-0B5C-437E-9017-DEB72FF0AEA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00" name="PoljeZBesedilom 2">
          <a:extLst>
            <a:ext uri="{FF2B5EF4-FFF2-40B4-BE49-F238E27FC236}">
              <a16:creationId xmlns:a16="http://schemas.microsoft.com/office/drawing/2014/main" id="{3ADAB7DF-68AA-48F7-B6D4-38F83989AF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01" name="PoljeZBesedilom 2">
          <a:extLst>
            <a:ext uri="{FF2B5EF4-FFF2-40B4-BE49-F238E27FC236}">
              <a16:creationId xmlns:a16="http://schemas.microsoft.com/office/drawing/2014/main" id="{E607ABDF-D5A2-4024-91E0-1C76562EB7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02" name="PoljeZBesedilom 4101">
          <a:extLst>
            <a:ext uri="{FF2B5EF4-FFF2-40B4-BE49-F238E27FC236}">
              <a16:creationId xmlns:a16="http://schemas.microsoft.com/office/drawing/2014/main" id="{224545ED-B923-4D54-8D8A-F4AD64E94F3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03" name="PoljeZBesedilom 2">
          <a:extLst>
            <a:ext uri="{FF2B5EF4-FFF2-40B4-BE49-F238E27FC236}">
              <a16:creationId xmlns:a16="http://schemas.microsoft.com/office/drawing/2014/main" id="{C779276E-3D46-4EC9-8555-FF8A89BC747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04" name="PoljeZBesedilom 2">
          <a:extLst>
            <a:ext uri="{FF2B5EF4-FFF2-40B4-BE49-F238E27FC236}">
              <a16:creationId xmlns:a16="http://schemas.microsoft.com/office/drawing/2014/main" id="{FA72F50B-2809-47B4-9FA1-ECB2DEDB11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05" name="PoljeZBesedilom 2">
          <a:extLst>
            <a:ext uri="{FF2B5EF4-FFF2-40B4-BE49-F238E27FC236}">
              <a16:creationId xmlns:a16="http://schemas.microsoft.com/office/drawing/2014/main" id="{AE399E34-3121-434E-8B6D-E23D33AC006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06" name="PoljeZBesedilom 2">
          <a:extLst>
            <a:ext uri="{FF2B5EF4-FFF2-40B4-BE49-F238E27FC236}">
              <a16:creationId xmlns:a16="http://schemas.microsoft.com/office/drawing/2014/main" id="{E5BB6D8E-8BF7-4063-869D-F23A54E979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07" name="PoljeZBesedilom 2">
          <a:extLst>
            <a:ext uri="{FF2B5EF4-FFF2-40B4-BE49-F238E27FC236}">
              <a16:creationId xmlns:a16="http://schemas.microsoft.com/office/drawing/2014/main" id="{B090485F-9A36-4278-906C-C007E40EBA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08" name="PoljeZBesedilom 4107">
          <a:extLst>
            <a:ext uri="{FF2B5EF4-FFF2-40B4-BE49-F238E27FC236}">
              <a16:creationId xmlns:a16="http://schemas.microsoft.com/office/drawing/2014/main" id="{A0DB00B6-404A-43D7-8618-8F033A317E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09" name="PoljeZBesedilom 2">
          <a:extLst>
            <a:ext uri="{FF2B5EF4-FFF2-40B4-BE49-F238E27FC236}">
              <a16:creationId xmlns:a16="http://schemas.microsoft.com/office/drawing/2014/main" id="{F0A7C5A5-8F30-4C08-A410-6525832496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10" name="PoljeZBesedilom 2">
          <a:extLst>
            <a:ext uri="{FF2B5EF4-FFF2-40B4-BE49-F238E27FC236}">
              <a16:creationId xmlns:a16="http://schemas.microsoft.com/office/drawing/2014/main" id="{8CA3528C-3A5C-4ABE-8A40-2A36E77C18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11" name="PoljeZBesedilom 2">
          <a:extLst>
            <a:ext uri="{FF2B5EF4-FFF2-40B4-BE49-F238E27FC236}">
              <a16:creationId xmlns:a16="http://schemas.microsoft.com/office/drawing/2014/main" id="{96C4C863-F03A-44F6-82BA-C99E93D7BA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112" name="PoljeZBesedilom 2">
          <a:extLst>
            <a:ext uri="{FF2B5EF4-FFF2-40B4-BE49-F238E27FC236}">
              <a16:creationId xmlns:a16="http://schemas.microsoft.com/office/drawing/2014/main" id="{FE9ACF88-646C-4563-A21B-2FD71E7587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13" name="PoljeZBesedilom 4112">
          <a:extLst>
            <a:ext uri="{FF2B5EF4-FFF2-40B4-BE49-F238E27FC236}">
              <a16:creationId xmlns:a16="http://schemas.microsoft.com/office/drawing/2014/main" id="{7428D7A8-7EC6-4130-BD96-76688A3738D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14" name="PoljeZBesedilom 2">
          <a:extLst>
            <a:ext uri="{FF2B5EF4-FFF2-40B4-BE49-F238E27FC236}">
              <a16:creationId xmlns:a16="http://schemas.microsoft.com/office/drawing/2014/main" id="{405E5979-646A-41A9-86E7-53FD52E35A9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15" name="PoljeZBesedilom 2">
          <a:extLst>
            <a:ext uri="{FF2B5EF4-FFF2-40B4-BE49-F238E27FC236}">
              <a16:creationId xmlns:a16="http://schemas.microsoft.com/office/drawing/2014/main" id="{33FE0586-B7C8-4846-A014-2AF3A4C0465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16" name="PoljeZBesedilom 2">
          <a:extLst>
            <a:ext uri="{FF2B5EF4-FFF2-40B4-BE49-F238E27FC236}">
              <a16:creationId xmlns:a16="http://schemas.microsoft.com/office/drawing/2014/main" id="{A5B767B8-4377-479E-99D3-787D0F7F80F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117" name="PoljeZBesedilom 2">
          <a:extLst>
            <a:ext uri="{FF2B5EF4-FFF2-40B4-BE49-F238E27FC236}">
              <a16:creationId xmlns:a16="http://schemas.microsoft.com/office/drawing/2014/main" id="{5AFC9E38-C410-476A-8A8D-B24F54BA34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18" name="PoljeZBesedilom 2">
          <a:extLst>
            <a:ext uri="{FF2B5EF4-FFF2-40B4-BE49-F238E27FC236}">
              <a16:creationId xmlns:a16="http://schemas.microsoft.com/office/drawing/2014/main" id="{C4901B45-0F1F-4EEE-B611-94C1D1EC72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19" name="PoljeZBesedilom 4118">
          <a:extLst>
            <a:ext uri="{FF2B5EF4-FFF2-40B4-BE49-F238E27FC236}">
              <a16:creationId xmlns:a16="http://schemas.microsoft.com/office/drawing/2014/main" id="{3B0C51AD-91BA-48A9-AC5C-F008C937BD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0" name="PoljeZBesedilom 2">
          <a:extLst>
            <a:ext uri="{FF2B5EF4-FFF2-40B4-BE49-F238E27FC236}">
              <a16:creationId xmlns:a16="http://schemas.microsoft.com/office/drawing/2014/main" id="{107382E9-25A7-4179-8085-EDBB392694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1" name="PoljeZBesedilom 2">
          <a:extLst>
            <a:ext uri="{FF2B5EF4-FFF2-40B4-BE49-F238E27FC236}">
              <a16:creationId xmlns:a16="http://schemas.microsoft.com/office/drawing/2014/main" id="{B6244090-FD7C-4AF2-BCA0-A626788981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2" name="PoljeZBesedilom 2">
          <a:extLst>
            <a:ext uri="{FF2B5EF4-FFF2-40B4-BE49-F238E27FC236}">
              <a16:creationId xmlns:a16="http://schemas.microsoft.com/office/drawing/2014/main" id="{6BDD0C83-3955-4589-99DB-9BA63B6C10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3" name="PoljeZBesedilom 2">
          <a:extLst>
            <a:ext uri="{FF2B5EF4-FFF2-40B4-BE49-F238E27FC236}">
              <a16:creationId xmlns:a16="http://schemas.microsoft.com/office/drawing/2014/main" id="{15ACF910-73B0-4E1D-AA12-B751805ABE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4" name="PoljeZBesedilom 2">
          <a:extLst>
            <a:ext uri="{FF2B5EF4-FFF2-40B4-BE49-F238E27FC236}">
              <a16:creationId xmlns:a16="http://schemas.microsoft.com/office/drawing/2014/main" id="{8EAF4137-E134-4B50-AC89-088954383B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5" name="PoljeZBesedilom 4124">
          <a:extLst>
            <a:ext uri="{FF2B5EF4-FFF2-40B4-BE49-F238E27FC236}">
              <a16:creationId xmlns:a16="http://schemas.microsoft.com/office/drawing/2014/main" id="{68490813-7A33-4B76-9E1D-864C7D7F37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6" name="PoljeZBesedilom 2">
          <a:extLst>
            <a:ext uri="{FF2B5EF4-FFF2-40B4-BE49-F238E27FC236}">
              <a16:creationId xmlns:a16="http://schemas.microsoft.com/office/drawing/2014/main" id="{E58FC984-87F5-4B12-90FE-B7424DCE7F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7" name="PoljeZBesedilom 2">
          <a:extLst>
            <a:ext uri="{FF2B5EF4-FFF2-40B4-BE49-F238E27FC236}">
              <a16:creationId xmlns:a16="http://schemas.microsoft.com/office/drawing/2014/main" id="{1102E7DE-1FBC-4F25-99AB-D8EBBBA7D6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8" name="PoljeZBesedilom 2">
          <a:extLst>
            <a:ext uri="{FF2B5EF4-FFF2-40B4-BE49-F238E27FC236}">
              <a16:creationId xmlns:a16="http://schemas.microsoft.com/office/drawing/2014/main" id="{F7746743-5BB0-4222-BAC2-CD4097D8F5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29" name="PoljeZBesedilom 2">
          <a:extLst>
            <a:ext uri="{FF2B5EF4-FFF2-40B4-BE49-F238E27FC236}">
              <a16:creationId xmlns:a16="http://schemas.microsoft.com/office/drawing/2014/main" id="{8264DBAA-5D07-465A-A3E5-5366B3856D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0" name="PoljeZBesedilom 2">
          <a:extLst>
            <a:ext uri="{FF2B5EF4-FFF2-40B4-BE49-F238E27FC236}">
              <a16:creationId xmlns:a16="http://schemas.microsoft.com/office/drawing/2014/main" id="{06E0DAA2-A53A-4989-A753-2C1DBACE39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1" name="PoljeZBesedilom 4130">
          <a:extLst>
            <a:ext uri="{FF2B5EF4-FFF2-40B4-BE49-F238E27FC236}">
              <a16:creationId xmlns:a16="http://schemas.microsoft.com/office/drawing/2014/main" id="{FF31471E-2FF9-44EF-892F-C54E14DA29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2" name="PoljeZBesedilom 2">
          <a:extLst>
            <a:ext uri="{FF2B5EF4-FFF2-40B4-BE49-F238E27FC236}">
              <a16:creationId xmlns:a16="http://schemas.microsoft.com/office/drawing/2014/main" id="{5FA0D124-160C-4169-B4B6-DAABD3F73B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3" name="PoljeZBesedilom 2">
          <a:extLst>
            <a:ext uri="{FF2B5EF4-FFF2-40B4-BE49-F238E27FC236}">
              <a16:creationId xmlns:a16="http://schemas.microsoft.com/office/drawing/2014/main" id="{3F468B43-CBC8-405C-806C-E0DFD4027F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4" name="PoljeZBesedilom 2">
          <a:extLst>
            <a:ext uri="{FF2B5EF4-FFF2-40B4-BE49-F238E27FC236}">
              <a16:creationId xmlns:a16="http://schemas.microsoft.com/office/drawing/2014/main" id="{65FBA5AB-7BF1-43ED-BB65-3AF1064974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5" name="PoljeZBesedilom 2">
          <a:extLst>
            <a:ext uri="{FF2B5EF4-FFF2-40B4-BE49-F238E27FC236}">
              <a16:creationId xmlns:a16="http://schemas.microsoft.com/office/drawing/2014/main" id="{DF7971C0-A0BC-4E0C-A333-72A2FBAF4B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6" name="PoljeZBesedilom 2">
          <a:extLst>
            <a:ext uri="{FF2B5EF4-FFF2-40B4-BE49-F238E27FC236}">
              <a16:creationId xmlns:a16="http://schemas.microsoft.com/office/drawing/2014/main" id="{AC6A74F1-6A16-4C95-9B6B-1792264200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7" name="PoljeZBesedilom 4136">
          <a:extLst>
            <a:ext uri="{FF2B5EF4-FFF2-40B4-BE49-F238E27FC236}">
              <a16:creationId xmlns:a16="http://schemas.microsoft.com/office/drawing/2014/main" id="{6FF5EC89-2437-4EE7-898C-7B55809EA8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8" name="PoljeZBesedilom 2">
          <a:extLst>
            <a:ext uri="{FF2B5EF4-FFF2-40B4-BE49-F238E27FC236}">
              <a16:creationId xmlns:a16="http://schemas.microsoft.com/office/drawing/2014/main" id="{704BC2F9-F4E5-44CF-A230-22E7750BBC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39" name="PoljeZBesedilom 2">
          <a:extLst>
            <a:ext uri="{FF2B5EF4-FFF2-40B4-BE49-F238E27FC236}">
              <a16:creationId xmlns:a16="http://schemas.microsoft.com/office/drawing/2014/main" id="{1188B714-F7E6-4FDD-8060-1DB9012B58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40" name="PoljeZBesedilom 2">
          <a:extLst>
            <a:ext uri="{FF2B5EF4-FFF2-40B4-BE49-F238E27FC236}">
              <a16:creationId xmlns:a16="http://schemas.microsoft.com/office/drawing/2014/main" id="{FAFC4B24-B317-4923-94BF-6F735D3E90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41" name="PoljeZBesedilom 2">
          <a:extLst>
            <a:ext uri="{FF2B5EF4-FFF2-40B4-BE49-F238E27FC236}">
              <a16:creationId xmlns:a16="http://schemas.microsoft.com/office/drawing/2014/main" id="{5D9DDA0B-C1F7-4E66-9CCC-1C0D932028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2" name="PoljeZBesedilom 2">
          <a:extLst>
            <a:ext uri="{FF2B5EF4-FFF2-40B4-BE49-F238E27FC236}">
              <a16:creationId xmlns:a16="http://schemas.microsoft.com/office/drawing/2014/main" id="{4E518066-64A1-47FE-97DD-99C36161FF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3" name="PoljeZBesedilom 4142">
          <a:extLst>
            <a:ext uri="{FF2B5EF4-FFF2-40B4-BE49-F238E27FC236}">
              <a16:creationId xmlns:a16="http://schemas.microsoft.com/office/drawing/2014/main" id="{AC90CD97-FE53-48F0-907A-2037FD3ED5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4" name="PoljeZBesedilom 2">
          <a:extLst>
            <a:ext uri="{FF2B5EF4-FFF2-40B4-BE49-F238E27FC236}">
              <a16:creationId xmlns:a16="http://schemas.microsoft.com/office/drawing/2014/main" id="{B57D4B75-69AC-4F70-8D8A-C2323C662C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5" name="PoljeZBesedilom 2">
          <a:extLst>
            <a:ext uri="{FF2B5EF4-FFF2-40B4-BE49-F238E27FC236}">
              <a16:creationId xmlns:a16="http://schemas.microsoft.com/office/drawing/2014/main" id="{3B405C22-CB92-4DA0-B384-079B99233E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6" name="PoljeZBesedilom 2">
          <a:extLst>
            <a:ext uri="{FF2B5EF4-FFF2-40B4-BE49-F238E27FC236}">
              <a16:creationId xmlns:a16="http://schemas.microsoft.com/office/drawing/2014/main" id="{B36632EB-7603-4B84-B3BF-5F0E961609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7" name="PoljeZBesedilom 2">
          <a:extLst>
            <a:ext uri="{FF2B5EF4-FFF2-40B4-BE49-F238E27FC236}">
              <a16:creationId xmlns:a16="http://schemas.microsoft.com/office/drawing/2014/main" id="{EFDB116E-131B-4104-BF31-E66876B2AF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8" name="PoljeZBesedilom 2">
          <a:extLst>
            <a:ext uri="{FF2B5EF4-FFF2-40B4-BE49-F238E27FC236}">
              <a16:creationId xmlns:a16="http://schemas.microsoft.com/office/drawing/2014/main" id="{6A6A99B4-1A15-47C3-8BA2-D4C5C12457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49" name="PoljeZBesedilom 4148">
          <a:extLst>
            <a:ext uri="{FF2B5EF4-FFF2-40B4-BE49-F238E27FC236}">
              <a16:creationId xmlns:a16="http://schemas.microsoft.com/office/drawing/2014/main" id="{6C0068F5-370C-4ECF-B0E8-1DB517DBFE8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50" name="PoljeZBesedilom 2">
          <a:extLst>
            <a:ext uri="{FF2B5EF4-FFF2-40B4-BE49-F238E27FC236}">
              <a16:creationId xmlns:a16="http://schemas.microsoft.com/office/drawing/2014/main" id="{AFD94646-C057-4CA8-82E1-93C1F05BFD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51" name="PoljeZBesedilom 2">
          <a:extLst>
            <a:ext uri="{FF2B5EF4-FFF2-40B4-BE49-F238E27FC236}">
              <a16:creationId xmlns:a16="http://schemas.microsoft.com/office/drawing/2014/main" id="{64E308C0-779E-4FC7-96E0-4B179A923C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52" name="PoljeZBesedilom 2">
          <a:extLst>
            <a:ext uri="{FF2B5EF4-FFF2-40B4-BE49-F238E27FC236}">
              <a16:creationId xmlns:a16="http://schemas.microsoft.com/office/drawing/2014/main" id="{9B2D7472-4344-4D44-8097-AF058BA4F6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53" name="PoljeZBesedilom 2">
          <a:extLst>
            <a:ext uri="{FF2B5EF4-FFF2-40B4-BE49-F238E27FC236}">
              <a16:creationId xmlns:a16="http://schemas.microsoft.com/office/drawing/2014/main" id="{61DBA386-6096-4849-A9EE-2BDA3F5B90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4" name="PoljeZBesedilom 2">
          <a:extLst>
            <a:ext uri="{FF2B5EF4-FFF2-40B4-BE49-F238E27FC236}">
              <a16:creationId xmlns:a16="http://schemas.microsoft.com/office/drawing/2014/main" id="{CF13AFC5-93A0-4AAF-ADF8-6069092682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5" name="PoljeZBesedilom 4154">
          <a:extLst>
            <a:ext uri="{FF2B5EF4-FFF2-40B4-BE49-F238E27FC236}">
              <a16:creationId xmlns:a16="http://schemas.microsoft.com/office/drawing/2014/main" id="{CB283E05-F6C3-44C0-8F45-E647F25C447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6" name="PoljeZBesedilom 2">
          <a:extLst>
            <a:ext uri="{FF2B5EF4-FFF2-40B4-BE49-F238E27FC236}">
              <a16:creationId xmlns:a16="http://schemas.microsoft.com/office/drawing/2014/main" id="{5E4E6FB2-FD63-48A4-BF64-5749D0A60A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7" name="PoljeZBesedilom 2">
          <a:extLst>
            <a:ext uri="{FF2B5EF4-FFF2-40B4-BE49-F238E27FC236}">
              <a16:creationId xmlns:a16="http://schemas.microsoft.com/office/drawing/2014/main" id="{58C7DF0D-0704-44B4-B342-719C88B13F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8" name="PoljeZBesedilom 2">
          <a:extLst>
            <a:ext uri="{FF2B5EF4-FFF2-40B4-BE49-F238E27FC236}">
              <a16:creationId xmlns:a16="http://schemas.microsoft.com/office/drawing/2014/main" id="{2B80CA41-7A11-4AC4-BD16-29CD9177889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159" name="PoljeZBesedilom 2">
          <a:extLst>
            <a:ext uri="{FF2B5EF4-FFF2-40B4-BE49-F238E27FC236}">
              <a16:creationId xmlns:a16="http://schemas.microsoft.com/office/drawing/2014/main" id="{5CEA1604-745C-42ED-BCFB-3821DE7E65F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0" name="PoljeZBesedilom 2">
          <a:extLst>
            <a:ext uri="{FF2B5EF4-FFF2-40B4-BE49-F238E27FC236}">
              <a16:creationId xmlns:a16="http://schemas.microsoft.com/office/drawing/2014/main" id="{0C9F36E7-3CE9-4384-80EB-7ECD150589C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1" name="PoljeZBesedilom 4160">
          <a:extLst>
            <a:ext uri="{FF2B5EF4-FFF2-40B4-BE49-F238E27FC236}">
              <a16:creationId xmlns:a16="http://schemas.microsoft.com/office/drawing/2014/main" id="{AD35F8E8-8D25-499A-843F-4BD95860D54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2" name="PoljeZBesedilom 2">
          <a:extLst>
            <a:ext uri="{FF2B5EF4-FFF2-40B4-BE49-F238E27FC236}">
              <a16:creationId xmlns:a16="http://schemas.microsoft.com/office/drawing/2014/main" id="{C10AC196-2A0E-43D7-A327-158FC276CC2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3" name="PoljeZBesedilom 2">
          <a:extLst>
            <a:ext uri="{FF2B5EF4-FFF2-40B4-BE49-F238E27FC236}">
              <a16:creationId xmlns:a16="http://schemas.microsoft.com/office/drawing/2014/main" id="{E7337AF1-B43A-4684-A616-2D641611507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4" name="PoljeZBesedilom 2">
          <a:extLst>
            <a:ext uri="{FF2B5EF4-FFF2-40B4-BE49-F238E27FC236}">
              <a16:creationId xmlns:a16="http://schemas.microsoft.com/office/drawing/2014/main" id="{3E894DD5-02DB-46F1-8A66-B3A3BDA89DE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165" name="PoljeZBesedilom 2">
          <a:extLst>
            <a:ext uri="{FF2B5EF4-FFF2-40B4-BE49-F238E27FC236}">
              <a16:creationId xmlns:a16="http://schemas.microsoft.com/office/drawing/2014/main" id="{8ADB7B2C-A6FE-4C80-ACF8-F73C2B82A40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166" name="PoljeZBesedilom 4165">
          <a:extLst>
            <a:ext uri="{FF2B5EF4-FFF2-40B4-BE49-F238E27FC236}">
              <a16:creationId xmlns:a16="http://schemas.microsoft.com/office/drawing/2014/main" id="{B8D0B9CF-5ECF-4859-9B6A-537509D1CB4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167" name="PoljeZBesedilom 2">
          <a:extLst>
            <a:ext uri="{FF2B5EF4-FFF2-40B4-BE49-F238E27FC236}">
              <a16:creationId xmlns:a16="http://schemas.microsoft.com/office/drawing/2014/main" id="{2421F399-565E-49D5-A400-6911DC52F0E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168" name="PoljeZBesedilom 2">
          <a:extLst>
            <a:ext uri="{FF2B5EF4-FFF2-40B4-BE49-F238E27FC236}">
              <a16:creationId xmlns:a16="http://schemas.microsoft.com/office/drawing/2014/main" id="{5EFF6462-0EA9-4FB7-9BCA-C9118919151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169" name="PoljeZBesedilom 2">
          <a:extLst>
            <a:ext uri="{FF2B5EF4-FFF2-40B4-BE49-F238E27FC236}">
              <a16:creationId xmlns:a16="http://schemas.microsoft.com/office/drawing/2014/main" id="{435896DD-150A-4AC9-8D28-5DEF76B640C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170" name="PoljeZBesedilom 2">
          <a:extLst>
            <a:ext uri="{FF2B5EF4-FFF2-40B4-BE49-F238E27FC236}">
              <a16:creationId xmlns:a16="http://schemas.microsoft.com/office/drawing/2014/main" id="{2FD56BFE-C790-44D7-A327-71E8D036EBD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1" name="PoljeZBesedilom 2">
          <a:extLst>
            <a:ext uri="{FF2B5EF4-FFF2-40B4-BE49-F238E27FC236}">
              <a16:creationId xmlns:a16="http://schemas.microsoft.com/office/drawing/2014/main" id="{0A6A8F41-F382-479F-98E8-9660D14763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2" name="PoljeZBesedilom 4171">
          <a:extLst>
            <a:ext uri="{FF2B5EF4-FFF2-40B4-BE49-F238E27FC236}">
              <a16:creationId xmlns:a16="http://schemas.microsoft.com/office/drawing/2014/main" id="{CA2C9624-0730-4C7E-8B27-B218DD49C3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3" name="PoljeZBesedilom 2">
          <a:extLst>
            <a:ext uri="{FF2B5EF4-FFF2-40B4-BE49-F238E27FC236}">
              <a16:creationId xmlns:a16="http://schemas.microsoft.com/office/drawing/2014/main" id="{660F33FD-CB20-4457-9CA6-B51795781F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4" name="PoljeZBesedilom 2">
          <a:extLst>
            <a:ext uri="{FF2B5EF4-FFF2-40B4-BE49-F238E27FC236}">
              <a16:creationId xmlns:a16="http://schemas.microsoft.com/office/drawing/2014/main" id="{CA0D1E57-00E1-4B1B-BB19-DBE851A9D8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5" name="PoljeZBesedilom 2">
          <a:extLst>
            <a:ext uri="{FF2B5EF4-FFF2-40B4-BE49-F238E27FC236}">
              <a16:creationId xmlns:a16="http://schemas.microsoft.com/office/drawing/2014/main" id="{C38767E6-EAFC-475E-ACB0-34060A2857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6" name="PoljeZBesedilom 2">
          <a:extLst>
            <a:ext uri="{FF2B5EF4-FFF2-40B4-BE49-F238E27FC236}">
              <a16:creationId xmlns:a16="http://schemas.microsoft.com/office/drawing/2014/main" id="{C7618861-F4D9-4833-B870-4C9F5E25A7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7" name="PoljeZBesedilom 2">
          <a:extLst>
            <a:ext uri="{FF2B5EF4-FFF2-40B4-BE49-F238E27FC236}">
              <a16:creationId xmlns:a16="http://schemas.microsoft.com/office/drawing/2014/main" id="{BCAF35DF-FE01-41BA-A6F2-FA2B321861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8" name="PoljeZBesedilom 4177">
          <a:extLst>
            <a:ext uri="{FF2B5EF4-FFF2-40B4-BE49-F238E27FC236}">
              <a16:creationId xmlns:a16="http://schemas.microsoft.com/office/drawing/2014/main" id="{B78EE0AA-AEAE-4405-AA82-8A6E381036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79" name="PoljeZBesedilom 2">
          <a:extLst>
            <a:ext uri="{FF2B5EF4-FFF2-40B4-BE49-F238E27FC236}">
              <a16:creationId xmlns:a16="http://schemas.microsoft.com/office/drawing/2014/main" id="{DFE3C5AD-A78A-4FB1-BE9D-2B4102FACB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0" name="PoljeZBesedilom 2">
          <a:extLst>
            <a:ext uri="{FF2B5EF4-FFF2-40B4-BE49-F238E27FC236}">
              <a16:creationId xmlns:a16="http://schemas.microsoft.com/office/drawing/2014/main" id="{5C0EC221-74D0-4233-B7F0-C0E4FE02C6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1" name="PoljeZBesedilom 2">
          <a:extLst>
            <a:ext uri="{FF2B5EF4-FFF2-40B4-BE49-F238E27FC236}">
              <a16:creationId xmlns:a16="http://schemas.microsoft.com/office/drawing/2014/main" id="{D364D946-BC33-46CD-8EC3-E3C59BFCFB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2" name="PoljeZBesedilom 2">
          <a:extLst>
            <a:ext uri="{FF2B5EF4-FFF2-40B4-BE49-F238E27FC236}">
              <a16:creationId xmlns:a16="http://schemas.microsoft.com/office/drawing/2014/main" id="{A86B380C-0D65-45DD-AD82-B83279C947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3" name="PoljeZBesedilom 2">
          <a:extLst>
            <a:ext uri="{FF2B5EF4-FFF2-40B4-BE49-F238E27FC236}">
              <a16:creationId xmlns:a16="http://schemas.microsoft.com/office/drawing/2014/main" id="{63CBF120-7541-4620-9F07-D5F4BF400D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4" name="PoljeZBesedilom 4183">
          <a:extLst>
            <a:ext uri="{FF2B5EF4-FFF2-40B4-BE49-F238E27FC236}">
              <a16:creationId xmlns:a16="http://schemas.microsoft.com/office/drawing/2014/main" id="{5B203288-B5C3-43CF-8D08-BF7D0AB478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5" name="PoljeZBesedilom 2">
          <a:extLst>
            <a:ext uri="{FF2B5EF4-FFF2-40B4-BE49-F238E27FC236}">
              <a16:creationId xmlns:a16="http://schemas.microsoft.com/office/drawing/2014/main" id="{80D1598F-6229-4022-83CB-4F93B5C000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6" name="PoljeZBesedilom 2">
          <a:extLst>
            <a:ext uri="{FF2B5EF4-FFF2-40B4-BE49-F238E27FC236}">
              <a16:creationId xmlns:a16="http://schemas.microsoft.com/office/drawing/2014/main" id="{4F8FB3E8-98F3-44C4-9EFB-8FCE11D67D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7" name="PoljeZBesedilom 2">
          <a:extLst>
            <a:ext uri="{FF2B5EF4-FFF2-40B4-BE49-F238E27FC236}">
              <a16:creationId xmlns:a16="http://schemas.microsoft.com/office/drawing/2014/main" id="{3EF322F3-45D4-43DC-AB06-FC658EA9AD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8" name="PoljeZBesedilom 2">
          <a:extLst>
            <a:ext uri="{FF2B5EF4-FFF2-40B4-BE49-F238E27FC236}">
              <a16:creationId xmlns:a16="http://schemas.microsoft.com/office/drawing/2014/main" id="{44BC2845-89C6-4298-B8B3-1A4EEC9259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89" name="PoljeZBesedilom 2">
          <a:extLst>
            <a:ext uri="{FF2B5EF4-FFF2-40B4-BE49-F238E27FC236}">
              <a16:creationId xmlns:a16="http://schemas.microsoft.com/office/drawing/2014/main" id="{00072C02-7D74-40EA-A1FD-2C9C5C80C5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90" name="PoljeZBesedilom 4189">
          <a:extLst>
            <a:ext uri="{FF2B5EF4-FFF2-40B4-BE49-F238E27FC236}">
              <a16:creationId xmlns:a16="http://schemas.microsoft.com/office/drawing/2014/main" id="{276E6A0A-CD98-45D0-8EE5-72FAD75BA9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91" name="PoljeZBesedilom 2">
          <a:extLst>
            <a:ext uri="{FF2B5EF4-FFF2-40B4-BE49-F238E27FC236}">
              <a16:creationId xmlns:a16="http://schemas.microsoft.com/office/drawing/2014/main" id="{5374AF2F-EB6B-48BE-BD81-BE1B23D063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92" name="PoljeZBesedilom 2">
          <a:extLst>
            <a:ext uri="{FF2B5EF4-FFF2-40B4-BE49-F238E27FC236}">
              <a16:creationId xmlns:a16="http://schemas.microsoft.com/office/drawing/2014/main" id="{B0E5C412-4C19-475D-B02F-16B7A00362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93" name="PoljeZBesedilom 2">
          <a:extLst>
            <a:ext uri="{FF2B5EF4-FFF2-40B4-BE49-F238E27FC236}">
              <a16:creationId xmlns:a16="http://schemas.microsoft.com/office/drawing/2014/main" id="{5114B3D5-7C85-4AB5-BF99-CAF43E4A6A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194" name="PoljeZBesedilom 2">
          <a:extLst>
            <a:ext uri="{FF2B5EF4-FFF2-40B4-BE49-F238E27FC236}">
              <a16:creationId xmlns:a16="http://schemas.microsoft.com/office/drawing/2014/main" id="{A3A43ECF-8DE2-490A-A27B-BEF827FD9C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95" name="PoljeZBesedilom 2">
          <a:extLst>
            <a:ext uri="{FF2B5EF4-FFF2-40B4-BE49-F238E27FC236}">
              <a16:creationId xmlns:a16="http://schemas.microsoft.com/office/drawing/2014/main" id="{67A0393A-A640-4300-AE5D-5E6DD24E0D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96" name="PoljeZBesedilom 4195">
          <a:extLst>
            <a:ext uri="{FF2B5EF4-FFF2-40B4-BE49-F238E27FC236}">
              <a16:creationId xmlns:a16="http://schemas.microsoft.com/office/drawing/2014/main" id="{05C7EC57-AAAF-4B37-A7D3-2AC6DC96F0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97" name="PoljeZBesedilom 2">
          <a:extLst>
            <a:ext uri="{FF2B5EF4-FFF2-40B4-BE49-F238E27FC236}">
              <a16:creationId xmlns:a16="http://schemas.microsoft.com/office/drawing/2014/main" id="{CEEE5681-D753-4605-8112-3BB408BA28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98" name="PoljeZBesedilom 2">
          <a:extLst>
            <a:ext uri="{FF2B5EF4-FFF2-40B4-BE49-F238E27FC236}">
              <a16:creationId xmlns:a16="http://schemas.microsoft.com/office/drawing/2014/main" id="{42EECF1D-AD35-4F07-B777-FB826E44ED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199" name="PoljeZBesedilom 2">
          <a:extLst>
            <a:ext uri="{FF2B5EF4-FFF2-40B4-BE49-F238E27FC236}">
              <a16:creationId xmlns:a16="http://schemas.microsoft.com/office/drawing/2014/main" id="{6B17E8BE-DD3D-4B71-9E29-908F516F9A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0" name="PoljeZBesedilom 2">
          <a:extLst>
            <a:ext uri="{FF2B5EF4-FFF2-40B4-BE49-F238E27FC236}">
              <a16:creationId xmlns:a16="http://schemas.microsoft.com/office/drawing/2014/main" id="{B0279780-4E8F-422C-B71A-1AA3A0F309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1" name="PoljeZBesedilom 2">
          <a:extLst>
            <a:ext uri="{FF2B5EF4-FFF2-40B4-BE49-F238E27FC236}">
              <a16:creationId xmlns:a16="http://schemas.microsoft.com/office/drawing/2014/main" id="{38169B2E-288C-4F8B-830F-3A19DECAE8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2" name="PoljeZBesedilom 4201">
          <a:extLst>
            <a:ext uri="{FF2B5EF4-FFF2-40B4-BE49-F238E27FC236}">
              <a16:creationId xmlns:a16="http://schemas.microsoft.com/office/drawing/2014/main" id="{7F300918-69DF-4949-B3A9-241A252AF1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3" name="PoljeZBesedilom 2">
          <a:extLst>
            <a:ext uri="{FF2B5EF4-FFF2-40B4-BE49-F238E27FC236}">
              <a16:creationId xmlns:a16="http://schemas.microsoft.com/office/drawing/2014/main" id="{A23F9A10-4BC2-4761-8367-F01306520E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4" name="PoljeZBesedilom 2">
          <a:extLst>
            <a:ext uri="{FF2B5EF4-FFF2-40B4-BE49-F238E27FC236}">
              <a16:creationId xmlns:a16="http://schemas.microsoft.com/office/drawing/2014/main" id="{2BA94A19-858D-499C-8F07-761BB9CC43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5" name="PoljeZBesedilom 2">
          <a:extLst>
            <a:ext uri="{FF2B5EF4-FFF2-40B4-BE49-F238E27FC236}">
              <a16:creationId xmlns:a16="http://schemas.microsoft.com/office/drawing/2014/main" id="{927D1509-2EB1-4570-9F62-0D6B599123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206" name="PoljeZBesedilom 2">
          <a:extLst>
            <a:ext uri="{FF2B5EF4-FFF2-40B4-BE49-F238E27FC236}">
              <a16:creationId xmlns:a16="http://schemas.microsoft.com/office/drawing/2014/main" id="{AF74533D-65B2-4B83-B165-DCE1CBEB9F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07" name="PoljeZBesedilom 2">
          <a:extLst>
            <a:ext uri="{FF2B5EF4-FFF2-40B4-BE49-F238E27FC236}">
              <a16:creationId xmlns:a16="http://schemas.microsoft.com/office/drawing/2014/main" id="{3652F369-034D-404C-9B45-49BAF77BD0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08" name="PoljeZBesedilom 4207">
          <a:extLst>
            <a:ext uri="{FF2B5EF4-FFF2-40B4-BE49-F238E27FC236}">
              <a16:creationId xmlns:a16="http://schemas.microsoft.com/office/drawing/2014/main" id="{FAB8A680-033D-4A57-99D0-CDB73D0AD7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09" name="PoljeZBesedilom 2">
          <a:extLst>
            <a:ext uri="{FF2B5EF4-FFF2-40B4-BE49-F238E27FC236}">
              <a16:creationId xmlns:a16="http://schemas.microsoft.com/office/drawing/2014/main" id="{4D0E5A0A-E5BD-41C3-8E7B-B6C512A491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10" name="PoljeZBesedilom 2">
          <a:extLst>
            <a:ext uri="{FF2B5EF4-FFF2-40B4-BE49-F238E27FC236}">
              <a16:creationId xmlns:a16="http://schemas.microsoft.com/office/drawing/2014/main" id="{B213CC8A-4243-47AE-B222-F2EB25044CA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11" name="PoljeZBesedilom 2">
          <a:extLst>
            <a:ext uri="{FF2B5EF4-FFF2-40B4-BE49-F238E27FC236}">
              <a16:creationId xmlns:a16="http://schemas.microsoft.com/office/drawing/2014/main" id="{B56E5F99-26D7-44A9-84CA-C60E02B335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212" name="PoljeZBesedilom 2">
          <a:extLst>
            <a:ext uri="{FF2B5EF4-FFF2-40B4-BE49-F238E27FC236}">
              <a16:creationId xmlns:a16="http://schemas.microsoft.com/office/drawing/2014/main" id="{7EDC67B7-65C2-4B7F-A505-7A77C1A3C41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3" name="PoljeZBesedilom 2">
          <a:extLst>
            <a:ext uri="{FF2B5EF4-FFF2-40B4-BE49-F238E27FC236}">
              <a16:creationId xmlns:a16="http://schemas.microsoft.com/office/drawing/2014/main" id="{C62CD5C3-99FA-4A07-84FE-8036A6919A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4" name="PoljeZBesedilom 4213">
          <a:extLst>
            <a:ext uri="{FF2B5EF4-FFF2-40B4-BE49-F238E27FC236}">
              <a16:creationId xmlns:a16="http://schemas.microsoft.com/office/drawing/2014/main" id="{18645E07-ABD2-4EE4-BFC5-7FDF41239FB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5" name="PoljeZBesedilom 2">
          <a:extLst>
            <a:ext uri="{FF2B5EF4-FFF2-40B4-BE49-F238E27FC236}">
              <a16:creationId xmlns:a16="http://schemas.microsoft.com/office/drawing/2014/main" id="{45FBA8D3-21A0-4606-8D7F-799296A54AA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6" name="PoljeZBesedilom 2">
          <a:extLst>
            <a:ext uri="{FF2B5EF4-FFF2-40B4-BE49-F238E27FC236}">
              <a16:creationId xmlns:a16="http://schemas.microsoft.com/office/drawing/2014/main" id="{3B0DA513-2587-4F71-AFC6-0A0FBDB2720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7" name="PoljeZBesedilom 2">
          <a:extLst>
            <a:ext uri="{FF2B5EF4-FFF2-40B4-BE49-F238E27FC236}">
              <a16:creationId xmlns:a16="http://schemas.microsoft.com/office/drawing/2014/main" id="{161E8772-D811-46DE-8113-34BBA199B3A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218" name="PoljeZBesedilom 2">
          <a:extLst>
            <a:ext uri="{FF2B5EF4-FFF2-40B4-BE49-F238E27FC236}">
              <a16:creationId xmlns:a16="http://schemas.microsoft.com/office/drawing/2014/main" id="{B25A1508-E978-4F01-9317-EA57F6752D8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219" name="PoljeZBesedilom 4218">
          <a:extLst>
            <a:ext uri="{FF2B5EF4-FFF2-40B4-BE49-F238E27FC236}">
              <a16:creationId xmlns:a16="http://schemas.microsoft.com/office/drawing/2014/main" id="{0112172F-1511-4BC5-B428-C917856E123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220" name="PoljeZBesedilom 2">
          <a:extLst>
            <a:ext uri="{FF2B5EF4-FFF2-40B4-BE49-F238E27FC236}">
              <a16:creationId xmlns:a16="http://schemas.microsoft.com/office/drawing/2014/main" id="{89D17535-7B78-493B-A335-59CC038A43C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221" name="PoljeZBesedilom 2">
          <a:extLst>
            <a:ext uri="{FF2B5EF4-FFF2-40B4-BE49-F238E27FC236}">
              <a16:creationId xmlns:a16="http://schemas.microsoft.com/office/drawing/2014/main" id="{BB1E1565-194F-4A10-86D6-5DF4726D2E7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222" name="PoljeZBesedilom 2">
          <a:extLst>
            <a:ext uri="{FF2B5EF4-FFF2-40B4-BE49-F238E27FC236}">
              <a16:creationId xmlns:a16="http://schemas.microsoft.com/office/drawing/2014/main" id="{A28E4EA4-E819-4FAC-B096-21F77CA8C2B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223" name="PoljeZBesedilom 2">
          <a:extLst>
            <a:ext uri="{FF2B5EF4-FFF2-40B4-BE49-F238E27FC236}">
              <a16:creationId xmlns:a16="http://schemas.microsoft.com/office/drawing/2014/main" id="{3C8A7923-1600-4C6B-AE51-3CE5B178CBC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4" name="PoljeZBesedilom 2">
          <a:extLst>
            <a:ext uri="{FF2B5EF4-FFF2-40B4-BE49-F238E27FC236}">
              <a16:creationId xmlns:a16="http://schemas.microsoft.com/office/drawing/2014/main" id="{45DEEC6A-114A-46FD-BCBA-E9715E1782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5" name="PoljeZBesedilom 4224">
          <a:extLst>
            <a:ext uri="{FF2B5EF4-FFF2-40B4-BE49-F238E27FC236}">
              <a16:creationId xmlns:a16="http://schemas.microsoft.com/office/drawing/2014/main" id="{180D2F20-2401-4C7B-860A-AFBCF326842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6" name="PoljeZBesedilom 2">
          <a:extLst>
            <a:ext uri="{FF2B5EF4-FFF2-40B4-BE49-F238E27FC236}">
              <a16:creationId xmlns:a16="http://schemas.microsoft.com/office/drawing/2014/main" id="{CFFB5056-4917-4189-AC5B-AE9E17BB64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7" name="PoljeZBesedilom 2">
          <a:extLst>
            <a:ext uri="{FF2B5EF4-FFF2-40B4-BE49-F238E27FC236}">
              <a16:creationId xmlns:a16="http://schemas.microsoft.com/office/drawing/2014/main" id="{90BD41AA-EFC2-425F-876A-9E8B75BD629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8" name="PoljeZBesedilom 2">
          <a:extLst>
            <a:ext uri="{FF2B5EF4-FFF2-40B4-BE49-F238E27FC236}">
              <a16:creationId xmlns:a16="http://schemas.microsoft.com/office/drawing/2014/main" id="{BCDCD2D5-E38C-4CC0-B87B-9C2F157257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29" name="PoljeZBesedilom 2">
          <a:extLst>
            <a:ext uri="{FF2B5EF4-FFF2-40B4-BE49-F238E27FC236}">
              <a16:creationId xmlns:a16="http://schemas.microsoft.com/office/drawing/2014/main" id="{99AF2FCD-3BF6-4FA3-9D64-42FE72D5CB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0" name="PoljeZBesedilom 2">
          <a:extLst>
            <a:ext uri="{FF2B5EF4-FFF2-40B4-BE49-F238E27FC236}">
              <a16:creationId xmlns:a16="http://schemas.microsoft.com/office/drawing/2014/main" id="{9FAE09BE-12D1-4E12-AC83-15F34644C1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1" name="PoljeZBesedilom 4230">
          <a:extLst>
            <a:ext uri="{FF2B5EF4-FFF2-40B4-BE49-F238E27FC236}">
              <a16:creationId xmlns:a16="http://schemas.microsoft.com/office/drawing/2014/main" id="{13CF6E5B-2747-40B8-B78E-E64E544D88B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2" name="PoljeZBesedilom 2">
          <a:extLst>
            <a:ext uri="{FF2B5EF4-FFF2-40B4-BE49-F238E27FC236}">
              <a16:creationId xmlns:a16="http://schemas.microsoft.com/office/drawing/2014/main" id="{F1DF9EDB-A2A1-463E-A9FD-6B3D6292185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3" name="PoljeZBesedilom 2">
          <a:extLst>
            <a:ext uri="{FF2B5EF4-FFF2-40B4-BE49-F238E27FC236}">
              <a16:creationId xmlns:a16="http://schemas.microsoft.com/office/drawing/2014/main" id="{4AAE9C5A-1369-469C-AF22-A6E3AF0E18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4" name="PoljeZBesedilom 2">
          <a:extLst>
            <a:ext uri="{FF2B5EF4-FFF2-40B4-BE49-F238E27FC236}">
              <a16:creationId xmlns:a16="http://schemas.microsoft.com/office/drawing/2014/main" id="{A01E0956-2D60-4458-9D4A-9182D54FE9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5" name="PoljeZBesedilom 2">
          <a:extLst>
            <a:ext uri="{FF2B5EF4-FFF2-40B4-BE49-F238E27FC236}">
              <a16:creationId xmlns:a16="http://schemas.microsoft.com/office/drawing/2014/main" id="{DF905365-0465-4587-9806-39764CACE3F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6" name="PoljeZBesedilom 2">
          <a:extLst>
            <a:ext uri="{FF2B5EF4-FFF2-40B4-BE49-F238E27FC236}">
              <a16:creationId xmlns:a16="http://schemas.microsoft.com/office/drawing/2014/main" id="{1D95BBC7-DE42-4671-90E4-338288DD14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7" name="PoljeZBesedilom 4236">
          <a:extLst>
            <a:ext uri="{FF2B5EF4-FFF2-40B4-BE49-F238E27FC236}">
              <a16:creationId xmlns:a16="http://schemas.microsoft.com/office/drawing/2014/main" id="{60066322-6C84-42FD-A265-939BEF1FDC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8" name="PoljeZBesedilom 2">
          <a:extLst>
            <a:ext uri="{FF2B5EF4-FFF2-40B4-BE49-F238E27FC236}">
              <a16:creationId xmlns:a16="http://schemas.microsoft.com/office/drawing/2014/main" id="{28936172-8B6D-4E3A-BA58-2498695590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39" name="PoljeZBesedilom 2">
          <a:extLst>
            <a:ext uri="{FF2B5EF4-FFF2-40B4-BE49-F238E27FC236}">
              <a16:creationId xmlns:a16="http://schemas.microsoft.com/office/drawing/2014/main" id="{F44C9010-686D-45B6-A211-3ACF1ABD3AE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0" name="PoljeZBesedilom 2">
          <a:extLst>
            <a:ext uri="{FF2B5EF4-FFF2-40B4-BE49-F238E27FC236}">
              <a16:creationId xmlns:a16="http://schemas.microsoft.com/office/drawing/2014/main" id="{29B1BEAD-78FC-427B-88E3-E7A8D215B9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1" name="PoljeZBesedilom 2">
          <a:extLst>
            <a:ext uri="{FF2B5EF4-FFF2-40B4-BE49-F238E27FC236}">
              <a16:creationId xmlns:a16="http://schemas.microsoft.com/office/drawing/2014/main" id="{65A93572-E560-4F89-BBF3-E1B86B1E5AC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2" name="PoljeZBesedilom 2">
          <a:extLst>
            <a:ext uri="{FF2B5EF4-FFF2-40B4-BE49-F238E27FC236}">
              <a16:creationId xmlns:a16="http://schemas.microsoft.com/office/drawing/2014/main" id="{BB0B7C3C-69ED-48C9-B84E-397B5A30DE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3" name="PoljeZBesedilom 4242">
          <a:extLst>
            <a:ext uri="{FF2B5EF4-FFF2-40B4-BE49-F238E27FC236}">
              <a16:creationId xmlns:a16="http://schemas.microsoft.com/office/drawing/2014/main" id="{99F440E7-671E-41EB-984F-8604CFE751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4" name="PoljeZBesedilom 2">
          <a:extLst>
            <a:ext uri="{FF2B5EF4-FFF2-40B4-BE49-F238E27FC236}">
              <a16:creationId xmlns:a16="http://schemas.microsoft.com/office/drawing/2014/main" id="{2C3C65F7-6576-468E-990A-5DC154DB5D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5" name="PoljeZBesedilom 2">
          <a:extLst>
            <a:ext uri="{FF2B5EF4-FFF2-40B4-BE49-F238E27FC236}">
              <a16:creationId xmlns:a16="http://schemas.microsoft.com/office/drawing/2014/main" id="{9DE826E6-F905-4F4C-BC0F-54A1B273CF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6" name="PoljeZBesedilom 2">
          <a:extLst>
            <a:ext uri="{FF2B5EF4-FFF2-40B4-BE49-F238E27FC236}">
              <a16:creationId xmlns:a16="http://schemas.microsoft.com/office/drawing/2014/main" id="{0345D892-9326-4159-835D-5F3DD6D1BAD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7" name="PoljeZBesedilom 2">
          <a:extLst>
            <a:ext uri="{FF2B5EF4-FFF2-40B4-BE49-F238E27FC236}">
              <a16:creationId xmlns:a16="http://schemas.microsoft.com/office/drawing/2014/main" id="{2E7FB347-92E2-48BB-8813-600BFA280A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8" name="PoljeZBesedilom 2">
          <a:extLst>
            <a:ext uri="{FF2B5EF4-FFF2-40B4-BE49-F238E27FC236}">
              <a16:creationId xmlns:a16="http://schemas.microsoft.com/office/drawing/2014/main" id="{A1F8D2E5-88E8-4686-A3C3-422C9FEF02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49" name="PoljeZBesedilom 4248">
          <a:extLst>
            <a:ext uri="{FF2B5EF4-FFF2-40B4-BE49-F238E27FC236}">
              <a16:creationId xmlns:a16="http://schemas.microsoft.com/office/drawing/2014/main" id="{2F581268-C8DD-4E6E-AF63-F729C81F2A7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50" name="PoljeZBesedilom 2">
          <a:extLst>
            <a:ext uri="{FF2B5EF4-FFF2-40B4-BE49-F238E27FC236}">
              <a16:creationId xmlns:a16="http://schemas.microsoft.com/office/drawing/2014/main" id="{66CE95F5-3720-42BC-AF85-AD816F4874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51" name="PoljeZBesedilom 2">
          <a:extLst>
            <a:ext uri="{FF2B5EF4-FFF2-40B4-BE49-F238E27FC236}">
              <a16:creationId xmlns:a16="http://schemas.microsoft.com/office/drawing/2014/main" id="{55937B08-F08B-4D04-8EEF-6599EEFE8A2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52" name="PoljeZBesedilom 2">
          <a:extLst>
            <a:ext uri="{FF2B5EF4-FFF2-40B4-BE49-F238E27FC236}">
              <a16:creationId xmlns:a16="http://schemas.microsoft.com/office/drawing/2014/main" id="{CABAFDB2-0117-4C57-B5AC-DEDBE4EBAC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53" name="PoljeZBesedilom 2">
          <a:extLst>
            <a:ext uri="{FF2B5EF4-FFF2-40B4-BE49-F238E27FC236}">
              <a16:creationId xmlns:a16="http://schemas.microsoft.com/office/drawing/2014/main" id="{D60B4AC1-588F-4C6B-B2A4-AE00CC31A3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4" name="PoljeZBesedilom 2">
          <a:extLst>
            <a:ext uri="{FF2B5EF4-FFF2-40B4-BE49-F238E27FC236}">
              <a16:creationId xmlns:a16="http://schemas.microsoft.com/office/drawing/2014/main" id="{BA3037F8-27E5-4B78-B02D-684AA402AB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5" name="PoljeZBesedilom 4254">
          <a:extLst>
            <a:ext uri="{FF2B5EF4-FFF2-40B4-BE49-F238E27FC236}">
              <a16:creationId xmlns:a16="http://schemas.microsoft.com/office/drawing/2014/main" id="{7813E408-535C-4EF1-9A79-85A504361F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6" name="PoljeZBesedilom 2">
          <a:extLst>
            <a:ext uri="{FF2B5EF4-FFF2-40B4-BE49-F238E27FC236}">
              <a16:creationId xmlns:a16="http://schemas.microsoft.com/office/drawing/2014/main" id="{47B2FB1F-D7D0-4D49-8402-E213BC78AF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7" name="PoljeZBesedilom 2">
          <a:extLst>
            <a:ext uri="{FF2B5EF4-FFF2-40B4-BE49-F238E27FC236}">
              <a16:creationId xmlns:a16="http://schemas.microsoft.com/office/drawing/2014/main" id="{154F94BC-BEBB-4C4A-A13D-F270C058BB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8" name="PoljeZBesedilom 2">
          <a:extLst>
            <a:ext uri="{FF2B5EF4-FFF2-40B4-BE49-F238E27FC236}">
              <a16:creationId xmlns:a16="http://schemas.microsoft.com/office/drawing/2014/main" id="{FCEF89A8-6BDF-4349-BA04-AC0F26D69E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59" name="PoljeZBesedilom 2">
          <a:extLst>
            <a:ext uri="{FF2B5EF4-FFF2-40B4-BE49-F238E27FC236}">
              <a16:creationId xmlns:a16="http://schemas.microsoft.com/office/drawing/2014/main" id="{A21F0D39-2E77-4941-8953-E77E567951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0" name="PoljeZBesedilom 2">
          <a:extLst>
            <a:ext uri="{FF2B5EF4-FFF2-40B4-BE49-F238E27FC236}">
              <a16:creationId xmlns:a16="http://schemas.microsoft.com/office/drawing/2014/main" id="{EC8AB5E1-5A05-4A19-901D-07C852F50E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1" name="PoljeZBesedilom 4260">
          <a:extLst>
            <a:ext uri="{FF2B5EF4-FFF2-40B4-BE49-F238E27FC236}">
              <a16:creationId xmlns:a16="http://schemas.microsoft.com/office/drawing/2014/main" id="{ABC683B2-F97C-46DB-BAE4-6283478790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2" name="PoljeZBesedilom 2">
          <a:extLst>
            <a:ext uri="{FF2B5EF4-FFF2-40B4-BE49-F238E27FC236}">
              <a16:creationId xmlns:a16="http://schemas.microsoft.com/office/drawing/2014/main" id="{7DFF8424-9CD2-4001-B82D-C021140BFC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3" name="PoljeZBesedilom 2">
          <a:extLst>
            <a:ext uri="{FF2B5EF4-FFF2-40B4-BE49-F238E27FC236}">
              <a16:creationId xmlns:a16="http://schemas.microsoft.com/office/drawing/2014/main" id="{AA41F0EE-EAD1-46C2-B3C3-09D6E899439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4" name="PoljeZBesedilom 2">
          <a:extLst>
            <a:ext uri="{FF2B5EF4-FFF2-40B4-BE49-F238E27FC236}">
              <a16:creationId xmlns:a16="http://schemas.microsoft.com/office/drawing/2014/main" id="{E427F94B-602E-471F-9DFD-39357A0B57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65" name="PoljeZBesedilom 2">
          <a:extLst>
            <a:ext uri="{FF2B5EF4-FFF2-40B4-BE49-F238E27FC236}">
              <a16:creationId xmlns:a16="http://schemas.microsoft.com/office/drawing/2014/main" id="{0F7DC8E2-DA8B-452D-B5F6-9963A6EFEF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66" name="PoljeZBesedilom 2">
          <a:extLst>
            <a:ext uri="{FF2B5EF4-FFF2-40B4-BE49-F238E27FC236}">
              <a16:creationId xmlns:a16="http://schemas.microsoft.com/office/drawing/2014/main" id="{C45479AB-CE6C-4DB6-8039-2383873564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67" name="PoljeZBesedilom 4266">
          <a:extLst>
            <a:ext uri="{FF2B5EF4-FFF2-40B4-BE49-F238E27FC236}">
              <a16:creationId xmlns:a16="http://schemas.microsoft.com/office/drawing/2014/main" id="{710551DA-9C0C-4427-AAD3-19FDDC950A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68" name="PoljeZBesedilom 2">
          <a:extLst>
            <a:ext uri="{FF2B5EF4-FFF2-40B4-BE49-F238E27FC236}">
              <a16:creationId xmlns:a16="http://schemas.microsoft.com/office/drawing/2014/main" id="{B65CA969-5A21-4CDC-BB19-8390A58E23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69" name="PoljeZBesedilom 2">
          <a:extLst>
            <a:ext uri="{FF2B5EF4-FFF2-40B4-BE49-F238E27FC236}">
              <a16:creationId xmlns:a16="http://schemas.microsoft.com/office/drawing/2014/main" id="{8E21FF1E-1FED-4935-AD43-65A6DA2F705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0" name="PoljeZBesedilom 2">
          <a:extLst>
            <a:ext uri="{FF2B5EF4-FFF2-40B4-BE49-F238E27FC236}">
              <a16:creationId xmlns:a16="http://schemas.microsoft.com/office/drawing/2014/main" id="{90D10537-E883-47B4-BFE9-EBE794984A6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1" name="PoljeZBesedilom 2">
          <a:extLst>
            <a:ext uri="{FF2B5EF4-FFF2-40B4-BE49-F238E27FC236}">
              <a16:creationId xmlns:a16="http://schemas.microsoft.com/office/drawing/2014/main" id="{924BB9BF-977B-473F-BA49-6604A5D1377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2" name="PoljeZBesedilom 2">
          <a:extLst>
            <a:ext uri="{FF2B5EF4-FFF2-40B4-BE49-F238E27FC236}">
              <a16:creationId xmlns:a16="http://schemas.microsoft.com/office/drawing/2014/main" id="{EF999C47-07E0-4DA3-87F7-93AE084834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3" name="PoljeZBesedilom 4272">
          <a:extLst>
            <a:ext uri="{FF2B5EF4-FFF2-40B4-BE49-F238E27FC236}">
              <a16:creationId xmlns:a16="http://schemas.microsoft.com/office/drawing/2014/main" id="{1E2C31A1-B689-4BAC-AEB4-1D8FFE57AB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4" name="PoljeZBesedilom 2">
          <a:extLst>
            <a:ext uri="{FF2B5EF4-FFF2-40B4-BE49-F238E27FC236}">
              <a16:creationId xmlns:a16="http://schemas.microsoft.com/office/drawing/2014/main" id="{E4105AF7-5390-4CE7-9190-0E1C879343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5" name="PoljeZBesedilom 2">
          <a:extLst>
            <a:ext uri="{FF2B5EF4-FFF2-40B4-BE49-F238E27FC236}">
              <a16:creationId xmlns:a16="http://schemas.microsoft.com/office/drawing/2014/main" id="{BDC63D8D-07A1-4B26-B5D3-D9AF50A98F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6" name="PoljeZBesedilom 2">
          <a:extLst>
            <a:ext uri="{FF2B5EF4-FFF2-40B4-BE49-F238E27FC236}">
              <a16:creationId xmlns:a16="http://schemas.microsoft.com/office/drawing/2014/main" id="{80BC64F2-E388-4C0D-B66D-43F6CBB0B3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277" name="PoljeZBesedilom 2">
          <a:extLst>
            <a:ext uri="{FF2B5EF4-FFF2-40B4-BE49-F238E27FC236}">
              <a16:creationId xmlns:a16="http://schemas.microsoft.com/office/drawing/2014/main" id="{2B8749C5-5B61-47EE-800B-0410150979C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278" name="PoljeZBesedilom 4277">
          <a:extLst>
            <a:ext uri="{FF2B5EF4-FFF2-40B4-BE49-F238E27FC236}">
              <a16:creationId xmlns:a16="http://schemas.microsoft.com/office/drawing/2014/main" id="{B51DA279-D93F-4717-9083-7610010974F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279" name="PoljeZBesedilom 2">
          <a:extLst>
            <a:ext uri="{FF2B5EF4-FFF2-40B4-BE49-F238E27FC236}">
              <a16:creationId xmlns:a16="http://schemas.microsoft.com/office/drawing/2014/main" id="{90F52A13-C9FD-4B24-9D28-D1F8C7655D4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280" name="PoljeZBesedilom 2">
          <a:extLst>
            <a:ext uri="{FF2B5EF4-FFF2-40B4-BE49-F238E27FC236}">
              <a16:creationId xmlns:a16="http://schemas.microsoft.com/office/drawing/2014/main" id="{403F3FA1-511B-4C8B-B2A5-1344CB10C3E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281" name="PoljeZBesedilom 2">
          <a:extLst>
            <a:ext uri="{FF2B5EF4-FFF2-40B4-BE49-F238E27FC236}">
              <a16:creationId xmlns:a16="http://schemas.microsoft.com/office/drawing/2014/main" id="{9D54561B-574F-4B0E-B2CF-62CA4BAFEE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282" name="PoljeZBesedilom 2">
          <a:extLst>
            <a:ext uri="{FF2B5EF4-FFF2-40B4-BE49-F238E27FC236}">
              <a16:creationId xmlns:a16="http://schemas.microsoft.com/office/drawing/2014/main" id="{027B3F87-6BBF-4626-900F-BC9E8CE5EFD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3" name="PoljeZBesedilom 2">
          <a:extLst>
            <a:ext uri="{FF2B5EF4-FFF2-40B4-BE49-F238E27FC236}">
              <a16:creationId xmlns:a16="http://schemas.microsoft.com/office/drawing/2014/main" id="{023616AB-553B-4A7D-8AFF-1D708DFBB4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4" name="PoljeZBesedilom 4283">
          <a:extLst>
            <a:ext uri="{FF2B5EF4-FFF2-40B4-BE49-F238E27FC236}">
              <a16:creationId xmlns:a16="http://schemas.microsoft.com/office/drawing/2014/main" id="{AEE71ED8-BF40-42FA-ADD8-FE33B4AF03E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5" name="PoljeZBesedilom 2">
          <a:extLst>
            <a:ext uri="{FF2B5EF4-FFF2-40B4-BE49-F238E27FC236}">
              <a16:creationId xmlns:a16="http://schemas.microsoft.com/office/drawing/2014/main" id="{42F0815F-0C89-4938-885B-7345DF8810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6" name="PoljeZBesedilom 2">
          <a:extLst>
            <a:ext uri="{FF2B5EF4-FFF2-40B4-BE49-F238E27FC236}">
              <a16:creationId xmlns:a16="http://schemas.microsoft.com/office/drawing/2014/main" id="{14FAE43F-BE88-4CCC-B841-F4B130D8636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7" name="PoljeZBesedilom 2">
          <a:extLst>
            <a:ext uri="{FF2B5EF4-FFF2-40B4-BE49-F238E27FC236}">
              <a16:creationId xmlns:a16="http://schemas.microsoft.com/office/drawing/2014/main" id="{25452035-04D5-44C3-84CE-E9B262CBC3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288" name="PoljeZBesedilom 2">
          <a:extLst>
            <a:ext uri="{FF2B5EF4-FFF2-40B4-BE49-F238E27FC236}">
              <a16:creationId xmlns:a16="http://schemas.microsoft.com/office/drawing/2014/main" id="{F533BE91-78D2-4D54-A30D-0B0FE12A3CA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89" name="PoljeZBesedilom 2">
          <a:extLst>
            <a:ext uri="{FF2B5EF4-FFF2-40B4-BE49-F238E27FC236}">
              <a16:creationId xmlns:a16="http://schemas.microsoft.com/office/drawing/2014/main" id="{138417AE-3950-4CBF-B2D9-9C6C8B4300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0" name="PoljeZBesedilom 4289">
          <a:extLst>
            <a:ext uri="{FF2B5EF4-FFF2-40B4-BE49-F238E27FC236}">
              <a16:creationId xmlns:a16="http://schemas.microsoft.com/office/drawing/2014/main" id="{28F15ADB-DBA4-4CAE-9BA9-30158AF29D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1" name="PoljeZBesedilom 2">
          <a:extLst>
            <a:ext uri="{FF2B5EF4-FFF2-40B4-BE49-F238E27FC236}">
              <a16:creationId xmlns:a16="http://schemas.microsoft.com/office/drawing/2014/main" id="{0324674D-C1D8-4DB9-83AD-C157B10BED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2" name="PoljeZBesedilom 2">
          <a:extLst>
            <a:ext uri="{FF2B5EF4-FFF2-40B4-BE49-F238E27FC236}">
              <a16:creationId xmlns:a16="http://schemas.microsoft.com/office/drawing/2014/main" id="{DB1CE2B8-6A51-4373-A5E8-B1C316E04C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3" name="PoljeZBesedilom 2">
          <a:extLst>
            <a:ext uri="{FF2B5EF4-FFF2-40B4-BE49-F238E27FC236}">
              <a16:creationId xmlns:a16="http://schemas.microsoft.com/office/drawing/2014/main" id="{45755B1A-FD48-4FDA-A6DD-89B0EB134BB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4" name="PoljeZBesedilom 2">
          <a:extLst>
            <a:ext uri="{FF2B5EF4-FFF2-40B4-BE49-F238E27FC236}">
              <a16:creationId xmlns:a16="http://schemas.microsoft.com/office/drawing/2014/main" id="{C4408CB9-7762-43A7-8ED9-A579543C05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5" name="PoljeZBesedilom 2">
          <a:extLst>
            <a:ext uri="{FF2B5EF4-FFF2-40B4-BE49-F238E27FC236}">
              <a16:creationId xmlns:a16="http://schemas.microsoft.com/office/drawing/2014/main" id="{C5E41E73-2278-4166-8699-F0ED227B7E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6" name="PoljeZBesedilom 4295">
          <a:extLst>
            <a:ext uri="{FF2B5EF4-FFF2-40B4-BE49-F238E27FC236}">
              <a16:creationId xmlns:a16="http://schemas.microsoft.com/office/drawing/2014/main" id="{F1201A38-A2DC-4CD7-B7D1-88FDBFEE1B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7" name="PoljeZBesedilom 2">
          <a:extLst>
            <a:ext uri="{FF2B5EF4-FFF2-40B4-BE49-F238E27FC236}">
              <a16:creationId xmlns:a16="http://schemas.microsoft.com/office/drawing/2014/main" id="{59A06085-0011-439D-AEE8-76B9F81FB1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8" name="PoljeZBesedilom 2">
          <a:extLst>
            <a:ext uri="{FF2B5EF4-FFF2-40B4-BE49-F238E27FC236}">
              <a16:creationId xmlns:a16="http://schemas.microsoft.com/office/drawing/2014/main" id="{FA05E105-D4B6-4B48-92E6-15C4E25058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299" name="PoljeZBesedilom 2">
          <a:extLst>
            <a:ext uri="{FF2B5EF4-FFF2-40B4-BE49-F238E27FC236}">
              <a16:creationId xmlns:a16="http://schemas.microsoft.com/office/drawing/2014/main" id="{A43EFCB5-6C86-4A83-97EC-D09666D1C5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300" name="PoljeZBesedilom 2">
          <a:extLst>
            <a:ext uri="{FF2B5EF4-FFF2-40B4-BE49-F238E27FC236}">
              <a16:creationId xmlns:a16="http://schemas.microsoft.com/office/drawing/2014/main" id="{33424869-3F32-40DD-95F4-7A96934BBC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1" name="PoljeZBesedilom 2">
          <a:extLst>
            <a:ext uri="{FF2B5EF4-FFF2-40B4-BE49-F238E27FC236}">
              <a16:creationId xmlns:a16="http://schemas.microsoft.com/office/drawing/2014/main" id="{BD42B9F8-2C8E-417D-B267-EC2490091C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2" name="PoljeZBesedilom 4301">
          <a:extLst>
            <a:ext uri="{FF2B5EF4-FFF2-40B4-BE49-F238E27FC236}">
              <a16:creationId xmlns:a16="http://schemas.microsoft.com/office/drawing/2014/main" id="{CE335A2F-7672-433D-9A2E-DCAEB002F8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3" name="PoljeZBesedilom 2">
          <a:extLst>
            <a:ext uri="{FF2B5EF4-FFF2-40B4-BE49-F238E27FC236}">
              <a16:creationId xmlns:a16="http://schemas.microsoft.com/office/drawing/2014/main" id="{BE5FE2F2-B00A-48CE-8384-D138F26545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4" name="PoljeZBesedilom 2">
          <a:extLst>
            <a:ext uri="{FF2B5EF4-FFF2-40B4-BE49-F238E27FC236}">
              <a16:creationId xmlns:a16="http://schemas.microsoft.com/office/drawing/2014/main" id="{16006A32-C819-4C29-A33D-FFB01F454C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5" name="PoljeZBesedilom 2">
          <a:extLst>
            <a:ext uri="{FF2B5EF4-FFF2-40B4-BE49-F238E27FC236}">
              <a16:creationId xmlns:a16="http://schemas.microsoft.com/office/drawing/2014/main" id="{DC10DA67-F4BC-4D23-8C5B-F55AFCC876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6" name="PoljeZBesedilom 2">
          <a:extLst>
            <a:ext uri="{FF2B5EF4-FFF2-40B4-BE49-F238E27FC236}">
              <a16:creationId xmlns:a16="http://schemas.microsoft.com/office/drawing/2014/main" id="{0F3CE60C-3D37-4F77-8D4D-3E87CEB34B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7" name="PoljeZBesedilom 2">
          <a:extLst>
            <a:ext uri="{FF2B5EF4-FFF2-40B4-BE49-F238E27FC236}">
              <a16:creationId xmlns:a16="http://schemas.microsoft.com/office/drawing/2014/main" id="{66BC35CC-CF7E-4730-BEB1-7565A7880D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8" name="PoljeZBesedilom 4307">
          <a:extLst>
            <a:ext uri="{FF2B5EF4-FFF2-40B4-BE49-F238E27FC236}">
              <a16:creationId xmlns:a16="http://schemas.microsoft.com/office/drawing/2014/main" id="{45842C40-440A-4633-A6BC-4CAF4AA04A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09" name="PoljeZBesedilom 2">
          <a:extLst>
            <a:ext uri="{FF2B5EF4-FFF2-40B4-BE49-F238E27FC236}">
              <a16:creationId xmlns:a16="http://schemas.microsoft.com/office/drawing/2014/main" id="{51B3022A-8F9F-49D7-AE0B-513F8B1418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10" name="PoljeZBesedilom 2">
          <a:extLst>
            <a:ext uri="{FF2B5EF4-FFF2-40B4-BE49-F238E27FC236}">
              <a16:creationId xmlns:a16="http://schemas.microsoft.com/office/drawing/2014/main" id="{2E7990C8-4226-464A-8C62-9E22C7894E3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11" name="PoljeZBesedilom 2">
          <a:extLst>
            <a:ext uri="{FF2B5EF4-FFF2-40B4-BE49-F238E27FC236}">
              <a16:creationId xmlns:a16="http://schemas.microsoft.com/office/drawing/2014/main" id="{A323B145-9E57-429F-813B-A2617B07E6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12" name="PoljeZBesedilom 2">
          <a:extLst>
            <a:ext uri="{FF2B5EF4-FFF2-40B4-BE49-F238E27FC236}">
              <a16:creationId xmlns:a16="http://schemas.microsoft.com/office/drawing/2014/main" id="{A2F51196-DD7F-40D8-8A02-F21B19E194B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13" name="PoljeZBesedilom 4312">
          <a:extLst>
            <a:ext uri="{FF2B5EF4-FFF2-40B4-BE49-F238E27FC236}">
              <a16:creationId xmlns:a16="http://schemas.microsoft.com/office/drawing/2014/main" id="{49BDF3A4-A06F-4DAD-8024-D5C7153A1D1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14" name="PoljeZBesedilom 2">
          <a:extLst>
            <a:ext uri="{FF2B5EF4-FFF2-40B4-BE49-F238E27FC236}">
              <a16:creationId xmlns:a16="http://schemas.microsoft.com/office/drawing/2014/main" id="{2834BAFE-9403-4657-AFDA-52DC7B9085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15" name="PoljeZBesedilom 2">
          <a:extLst>
            <a:ext uri="{FF2B5EF4-FFF2-40B4-BE49-F238E27FC236}">
              <a16:creationId xmlns:a16="http://schemas.microsoft.com/office/drawing/2014/main" id="{894E2C53-C048-4022-B8CC-3C675464DC3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16" name="PoljeZBesedilom 2">
          <a:extLst>
            <a:ext uri="{FF2B5EF4-FFF2-40B4-BE49-F238E27FC236}">
              <a16:creationId xmlns:a16="http://schemas.microsoft.com/office/drawing/2014/main" id="{DDB40A64-B9C2-4376-A608-9D11529F86D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17" name="PoljeZBesedilom 2">
          <a:extLst>
            <a:ext uri="{FF2B5EF4-FFF2-40B4-BE49-F238E27FC236}">
              <a16:creationId xmlns:a16="http://schemas.microsoft.com/office/drawing/2014/main" id="{98A5997E-7EEB-4C3A-9BA3-1F7E786347A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18" name="PoljeZBesedilom 2">
          <a:extLst>
            <a:ext uri="{FF2B5EF4-FFF2-40B4-BE49-F238E27FC236}">
              <a16:creationId xmlns:a16="http://schemas.microsoft.com/office/drawing/2014/main" id="{68E76F2F-6046-4158-AFCF-2C202D60F6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19" name="PoljeZBesedilom 4318">
          <a:extLst>
            <a:ext uri="{FF2B5EF4-FFF2-40B4-BE49-F238E27FC236}">
              <a16:creationId xmlns:a16="http://schemas.microsoft.com/office/drawing/2014/main" id="{FBD7BE39-A85A-4FBF-8647-685C796B07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0" name="PoljeZBesedilom 2">
          <a:extLst>
            <a:ext uri="{FF2B5EF4-FFF2-40B4-BE49-F238E27FC236}">
              <a16:creationId xmlns:a16="http://schemas.microsoft.com/office/drawing/2014/main" id="{1E63F0AE-AC56-4DD3-88C0-69BE4DF6D9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1" name="PoljeZBesedilom 2">
          <a:extLst>
            <a:ext uri="{FF2B5EF4-FFF2-40B4-BE49-F238E27FC236}">
              <a16:creationId xmlns:a16="http://schemas.microsoft.com/office/drawing/2014/main" id="{16C9F7E8-2754-4BF7-A6AD-1207663C36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2" name="PoljeZBesedilom 2">
          <a:extLst>
            <a:ext uri="{FF2B5EF4-FFF2-40B4-BE49-F238E27FC236}">
              <a16:creationId xmlns:a16="http://schemas.microsoft.com/office/drawing/2014/main" id="{E035A61A-4FFA-4711-9BA2-70E7D97577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3" name="PoljeZBesedilom 2">
          <a:extLst>
            <a:ext uri="{FF2B5EF4-FFF2-40B4-BE49-F238E27FC236}">
              <a16:creationId xmlns:a16="http://schemas.microsoft.com/office/drawing/2014/main" id="{F7F4C43C-2C19-41B1-9E24-50BF785CE0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4" name="PoljeZBesedilom 2">
          <a:extLst>
            <a:ext uri="{FF2B5EF4-FFF2-40B4-BE49-F238E27FC236}">
              <a16:creationId xmlns:a16="http://schemas.microsoft.com/office/drawing/2014/main" id="{8D6C70B0-9B5B-48ED-A6C7-529C711C2B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5" name="PoljeZBesedilom 4324">
          <a:extLst>
            <a:ext uri="{FF2B5EF4-FFF2-40B4-BE49-F238E27FC236}">
              <a16:creationId xmlns:a16="http://schemas.microsoft.com/office/drawing/2014/main" id="{8A7E628B-80A5-4654-8C4B-BEDBF64A94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6" name="PoljeZBesedilom 2">
          <a:extLst>
            <a:ext uri="{FF2B5EF4-FFF2-40B4-BE49-F238E27FC236}">
              <a16:creationId xmlns:a16="http://schemas.microsoft.com/office/drawing/2014/main" id="{FCED1BFF-C4FB-4E17-99B0-64AAE381FB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7" name="PoljeZBesedilom 2">
          <a:extLst>
            <a:ext uri="{FF2B5EF4-FFF2-40B4-BE49-F238E27FC236}">
              <a16:creationId xmlns:a16="http://schemas.microsoft.com/office/drawing/2014/main" id="{27F35958-0307-4317-8E81-03ED6B0927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8" name="PoljeZBesedilom 2">
          <a:extLst>
            <a:ext uri="{FF2B5EF4-FFF2-40B4-BE49-F238E27FC236}">
              <a16:creationId xmlns:a16="http://schemas.microsoft.com/office/drawing/2014/main" id="{31BF7720-0A69-4E6B-B84E-02B33D0183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29" name="PoljeZBesedilom 2">
          <a:extLst>
            <a:ext uri="{FF2B5EF4-FFF2-40B4-BE49-F238E27FC236}">
              <a16:creationId xmlns:a16="http://schemas.microsoft.com/office/drawing/2014/main" id="{8012EF42-1C89-43CD-A9AD-859088A98D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0" name="PoljeZBesedilom 2">
          <a:extLst>
            <a:ext uri="{FF2B5EF4-FFF2-40B4-BE49-F238E27FC236}">
              <a16:creationId xmlns:a16="http://schemas.microsoft.com/office/drawing/2014/main" id="{9F443848-01EB-4973-B4C5-9B12E41925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1" name="PoljeZBesedilom 4330">
          <a:extLst>
            <a:ext uri="{FF2B5EF4-FFF2-40B4-BE49-F238E27FC236}">
              <a16:creationId xmlns:a16="http://schemas.microsoft.com/office/drawing/2014/main" id="{D9ADFF67-5C27-499D-8534-559BF95ED8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2" name="PoljeZBesedilom 2">
          <a:extLst>
            <a:ext uri="{FF2B5EF4-FFF2-40B4-BE49-F238E27FC236}">
              <a16:creationId xmlns:a16="http://schemas.microsoft.com/office/drawing/2014/main" id="{E34A9C64-D0DC-485B-A2EA-B7CC73C67B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3" name="PoljeZBesedilom 2">
          <a:extLst>
            <a:ext uri="{FF2B5EF4-FFF2-40B4-BE49-F238E27FC236}">
              <a16:creationId xmlns:a16="http://schemas.microsoft.com/office/drawing/2014/main" id="{A9BCDEE4-BE4F-4959-B41C-D219E5B25B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4" name="PoljeZBesedilom 2">
          <a:extLst>
            <a:ext uri="{FF2B5EF4-FFF2-40B4-BE49-F238E27FC236}">
              <a16:creationId xmlns:a16="http://schemas.microsoft.com/office/drawing/2014/main" id="{46C7D80D-A214-4E82-82CC-5DA959E217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5" name="PoljeZBesedilom 2">
          <a:extLst>
            <a:ext uri="{FF2B5EF4-FFF2-40B4-BE49-F238E27FC236}">
              <a16:creationId xmlns:a16="http://schemas.microsoft.com/office/drawing/2014/main" id="{F883110D-CF7B-4AA2-9F52-3DE2CF6C46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6" name="PoljeZBesedilom 2">
          <a:extLst>
            <a:ext uri="{FF2B5EF4-FFF2-40B4-BE49-F238E27FC236}">
              <a16:creationId xmlns:a16="http://schemas.microsoft.com/office/drawing/2014/main" id="{56C207E4-7CF0-4761-B040-BB8369732D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7" name="PoljeZBesedilom 4336">
          <a:extLst>
            <a:ext uri="{FF2B5EF4-FFF2-40B4-BE49-F238E27FC236}">
              <a16:creationId xmlns:a16="http://schemas.microsoft.com/office/drawing/2014/main" id="{FD791577-E6C0-42DB-B5AB-3E54C4F222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8" name="PoljeZBesedilom 2">
          <a:extLst>
            <a:ext uri="{FF2B5EF4-FFF2-40B4-BE49-F238E27FC236}">
              <a16:creationId xmlns:a16="http://schemas.microsoft.com/office/drawing/2014/main" id="{79B8046E-29E3-4D81-9231-BEBB0FD3B0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39" name="PoljeZBesedilom 2">
          <a:extLst>
            <a:ext uri="{FF2B5EF4-FFF2-40B4-BE49-F238E27FC236}">
              <a16:creationId xmlns:a16="http://schemas.microsoft.com/office/drawing/2014/main" id="{82C97B8B-58FA-4506-B943-E0A8267909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0" name="PoljeZBesedilom 2">
          <a:extLst>
            <a:ext uri="{FF2B5EF4-FFF2-40B4-BE49-F238E27FC236}">
              <a16:creationId xmlns:a16="http://schemas.microsoft.com/office/drawing/2014/main" id="{ACD1094F-EBD3-4F60-BFBB-66A2A941DB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1" name="PoljeZBesedilom 2">
          <a:extLst>
            <a:ext uri="{FF2B5EF4-FFF2-40B4-BE49-F238E27FC236}">
              <a16:creationId xmlns:a16="http://schemas.microsoft.com/office/drawing/2014/main" id="{940F7F55-2E45-41BD-BC9E-BA67DEFB47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2" name="PoljeZBesedilom 2">
          <a:extLst>
            <a:ext uri="{FF2B5EF4-FFF2-40B4-BE49-F238E27FC236}">
              <a16:creationId xmlns:a16="http://schemas.microsoft.com/office/drawing/2014/main" id="{64788444-B250-4F2B-93E2-7D0EB66221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3" name="PoljeZBesedilom 4342">
          <a:extLst>
            <a:ext uri="{FF2B5EF4-FFF2-40B4-BE49-F238E27FC236}">
              <a16:creationId xmlns:a16="http://schemas.microsoft.com/office/drawing/2014/main" id="{E05E364C-151B-44D4-BD52-446C67146C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4" name="PoljeZBesedilom 2">
          <a:extLst>
            <a:ext uri="{FF2B5EF4-FFF2-40B4-BE49-F238E27FC236}">
              <a16:creationId xmlns:a16="http://schemas.microsoft.com/office/drawing/2014/main" id="{F7924EA4-8F13-4AE6-8867-AA663DFFE6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5" name="PoljeZBesedilom 2">
          <a:extLst>
            <a:ext uri="{FF2B5EF4-FFF2-40B4-BE49-F238E27FC236}">
              <a16:creationId xmlns:a16="http://schemas.microsoft.com/office/drawing/2014/main" id="{B6C5258E-44AA-40D1-BEEB-B8772984B1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6" name="PoljeZBesedilom 2">
          <a:extLst>
            <a:ext uri="{FF2B5EF4-FFF2-40B4-BE49-F238E27FC236}">
              <a16:creationId xmlns:a16="http://schemas.microsoft.com/office/drawing/2014/main" id="{21A46579-7C47-4DEF-B834-D448B09934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7" name="PoljeZBesedilom 2">
          <a:extLst>
            <a:ext uri="{FF2B5EF4-FFF2-40B4-BE49-F238E27FC236}">
              <a16:creationId xmlns:a16="http://schemas.microsoft.com/office/drawing/2014/main" id="{28CC8E61-5188-4835-813D-16FBAB97D1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8" name="PoljeZBesedilom 2">
          <a:extLst>
            <a:ext uri="{FF2B5EF4-FFF2-40B4-BE49-F238E27FC236}">
              <a16:creationId xmlns:a16="http://schemas.microsoft.com/office/drawing/2014/main" id="{4F85F6C9-7134-447B-9F6F-249E05E782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49" name="PoljeZBesedilom 4348">
          <a:extLst>
            <a:ext uri="{FF2B5EF4-FFF2-40B4-BE49-F238E27FC236}">
              <a16:creationId xmlns:a16="http://schemas.microsoft.com/office/drawing/2014/main" id="{E946C86C-52F3-479E-92AE-8C2B39AE86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50" name="PoljeZBesedilom 2">
          <a:extLst>
            <a:ext uri="{FF2B5EF4-FFF2-40B4-BE49-F238E27FC236}">
              <a16:creationId xmlns:a16="http://schemas.microsoft.com/office/drawing/2014/main" id="{2B2DC805-DE99-43F9-A373-9AF3C62993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51" name="PoljeZBesedilom 2">
          <a:extLst>
            <a:ext uri="{FF2B5EF4-FFF2-40B4-BE49-F238E27FC236}">
              <a16:creationId xmlns:a16="http://schemas.microsoft.com/office/drawing/2014/main" id="{E0871046-A242-42BA-BE62-A884098025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52" name="PoljeZBesedilom 2">
          <a:extLst>
            <a:ext uri="{FF2B5EF4-FFF2-40B4-BE49-F238E27FC236}">
              <a16:creationId xmlns:a16="http://schemas.microsoft.com/office/drawing/2014/main" id="{3EC2CC77-321B-4064-8E35-BFB0E3CAB3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53" name="PoljeZBesedilom 2">
          <a:extLst>
            <a:ext uri="{FF2B5EF4-FFF2-40B4-BE49-F238E27FC236}">
              <a16:creationId xmlns:a16="http://schemas.microsoft.com/office/drawing/2014/main" id="{AD6C90D5-6A1F-4F2F-90D5-638979A2EF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4" name="PoljeZBesedilom 2">
          <a:extLst>
            <a:ext uri="{FF2B5EF4-FFF2-40B4-BE49-F238E27FC236}">
              <a16:creationId xmlns:a16="http://schemas.microsoft.com/office/drawing/2014/main" id="{9A05C56A-B963-40D4-80B8-BD116DEE30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5" name="PoljeZBesedilom 4354">
          <a:extLst>
            <a:ext uri="{FF2B5EF4-FFF2-40B4-BE49-F238E27FC236}">
              <a16:creationId xmlns:a16="http://schemas.microsoft.com/office/drawing/2014/main" id="{F35006A4-9038-493D-9805-7ABC5086D8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6" name="PoljeZBesedilom 2">
          <a:extLst>
            <a:ext uri="{FF2B5EF4-FFF2-40B4-BE49-F238E27FC236}">
              <a16:creationId xmlns:a16="http://schemas.microsoft.com/office/drawing/2014/main" id="{298AFE0C-2A29-4C1D-91BF-28B89238F0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7" name="PoljeZBesedilom 2">
          <a:extLst>
            <a:ext uri="{FF2B5EF4-FFF2-40B4-BE49-F238E27FC236}">
              <a16:creationId xmlns:a16="http://schemas.microsoft.com/office/drawing/2014/main" id="{7A529896-A8AA-481E-A193-BE2C6C8B175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8" name="PoljeZBesedilom 2">
          <a:extLst>
            <a:ext uri="{FF2B5EF4-FFF2-40B4-BE49-F238E27FC236}">
              <a16:creationId xmlns:a16="http://schemas.microsoft.com/office/drawing/2014/main" id="{DC32D1A6-E9EF-4DEA-AF7A-697289DF98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59" name="PoljeZBesedilom 2">
          <a:extLst>
            <a:ext uri="{FF2B5EF4-FFF2-40B4-BE49-F238E27FC236}">
              <a16:creationId xmlns:a16="http://schemas.microsoft.com/office/drawing/2014/main" id="{5E7739D6-4134-4CFF-B483-325BCCC239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0" name="PoljeZBesedilom 2">
          <a:extLst>
            <a:ext uri="{FF2B5EF4-FFF2-40B4-BE49-F238E27FC236}">
              <a16:creationId xmlns:a16="http://schemas.microsoft.com/office/drawing/2014/main" id="{FEDBCE5C-B99B-4D88-8283-2D5AEADA17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1" name="PoljeZBesedilom 4360">
          <a:extLst>
            <a:ext uri="{FF2B5EF4-FFF2-40B4-BE49-F238E27FC236}">
              <a16:creationId xmlns:a16="http://schemas.microsoft.com/office/drawing/2014/main" id="{2F5EC852-6A5F-458E-B551-91E5CBC3B3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2" name="PoljeZBesedilom 2">
          <a:extLst>
            <a:ext uri="{FF2B5EF4-FFF2-40B4-BE49-F238E27FC236}">
              <a16:creationId xmlns:a16="http://schemas.microsoft.com/office/drawing/2014/main" id="{54FEBFCA-59ED-4BBB-ABC3-2C79EB44D8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3" name="PoljeZBesedilom 2">
          <a:extLst>
            <a:ext uri="{FF2B5EF4-FFF2-40B4-BE49-F238E27FC236}">
              <a16:creationId xmlns:a16="http://schemas.microsoft.com/office/drawing/2014/main" id="{0042082D-AB67-47C0-B0FF-9595D3443E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4" name="PoljeZBesedilom 2">
          <a:extLst>
            <a:ext uri="{FF2B5EF4-FFF2-40B4-BE49-F238E27FC236}">
              <a16:creationId xmlns:a16="http://schemas.microsoft.com/office/drawing/2014/main" id="{378260E8-5E20-433A-93C9-652AD634C7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5" name="PoljeZBesedilom 2">
          <a:extLst>
            <a:ext uri="{FF2B5EF4-FFF2-40B4-BE49-F238E27FC236}">
              <a16:creationId xmlns:a16="http://schemas.microsoft.com/office/drawing/2014/main" id="{8BAB9103-245B-478B-9759-3FC84C0188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6" name="PoljeZBesedilom 2">
          <a:extLst>
            <a:ext uri="{FF2B5EF4-FFF2-40B4-BE49-F238E27FC236}">
              <a16:creationId xmlns:a16="http://schemas.microsoft.com/office/drawing/2014/main" id="{8E93C148-07C9-43E8-9DED-B266BEED56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7" name="PoljeZBesedilom 4366">
          <a:extLst>
            <a:ext uri="{FF2B5EF4-FFF2-40B4-BE49-F238E27FC236}">
              <a16:creationId xmlns:a16="http://schemas.microsoft.com/office/drawing/2014/main" id="{A6C44D33-85B3-4954-8BD4-D47845CA01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8" name="PoljeZBesedilom 2">
          <a:extLst>
            <a:ext uri="{FF2B5EF4-FFF2-40B4-BE49-F238E27FC236}">
              <a16:creationId xmlns:a16="http://schemas.microsoft.com/office/drawing/2014/main" id="{F1159799-CCA8-42EB-8741-23CC3A82F1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69" name="PoljeZBesedilom 2">
          <a:extLst>
            <a:ext uri="{FF2B5EF4-FFF2-40B4-BE49-F238E27FC236}">
              <a16:creationId xmlns:a16="http://schemas.microsoft.com/office/drawing/2014/main" id="{327A0A56-7CCC-4FB0-8B96-BAD60106CF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70" name="PoljeZBesedilom 2">
          <a:extLst>
            <a:ext uri="{FF2B5EF4-FFF2-40B4-BE49-F238E27FC236}">
              <a16:creationId xmlns:a16="http://schemas.microsoft.com/office/drawing/2014/main" id="{2DA0B421-F65F-4F80-BD8B-BC217AB8D7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371" name="PoljeZBesedilom 2">
          <a:extLst>
            <a:ext uri="{FF2B5EF4-FFF2-40B4-BE49-F238E27FC236}">
              <a16:creationId xmlns:a16="http://schemas.microsoft.com/office/drawing/2014/main" id="{F6F1F678-D65A-4C86-9EA4-E7CBFA9303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2" name="PoljeZBesedilom 2">
          <a:extLst>
            <a:ext uri="{FF2B5EF4-FFF2-40B4-BE49-F238E27FC236}">
              <a16:creationId xmlns:a16="http://schemas.microsoft.com/office/drawing/2014/main" id="{CB2171E4-6F29-4602-A563-3FD652E316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3" name="PoljeZBesedilom 4372">
          <a:extLst>
            <a:ext uri="{FF2B5EF4-FFF2-40B4-BE49-F238E27FC236}">
              <a16:creationId xmlns:a16="http://schemas.microsoft.com/office/drawing/2014/main" id="{65C5EBA5-F12E-47E5-A15E-BF0D2492F0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4" name="PoljeZBesedilom 2">
          <a:extLst>
            <a:ext uri="{FF2B5EF4-FFF2-40B4-BE49-F238E27FC236}">
              <a16:creationId xmlns:a16="http://schemas.microsoft.com/office/drawing/2014/main" id="{71BE649E-7AF5-43CB-B0A9-0D14FCDB884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5" name="PoljeZBesedilom 2">
          <a:extLst>
            <a:ext uri="{FF2B5EF4-FFF2-40B4-BE49-F238E27FC236}">
              <a16:creationId xmlns:a16="http://schemas.microsoft.com/office/drawing/2014/main" id="{E18DCF08-91F5-431D-B87F-50806DDA08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6" name="PoljeZBesedilom 2">
          <a:extLst>
            <a:ext uri="{FF2B5EF4-FFF2-40B4-BE49-F238E27FC236}">
              <a16:creationId xmlns:a16="http://schemas.microsoft.com/office/drawing/2014/main" id="{6E90DEEB-A1EF-43A7-9859-0856BAC12C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377" name="PoljeZBesedilom 2">
          <a:extLst>
            <a:ext uri="{FF2B5EF4-FFF2-40B4-BE49-F238E27FC236}">
              <a16:creationId xmlns:a16="http://schemas.microsoft.com/office/drawing/2014/main" id="{8A8F7E43-749E-4D4D-AD53-F489AA6A80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78" name="PoljeZBesedilom 2">
          <a:extLst>
            <a:ext uri="{FF2B5EF4-FFF2-40B4-BE49-F238E27FC236}">
              <a16:creationId xmlns:a16="http://schemas.microsoft.com/office/drawing/2014/main" id="{37244CB6-3957-4D26-9371-DDE2E2C23A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79" name="PoljeZBesedilom 4378">
          <a:extLst>
            <a:ext uri="{FF2B5EF4-FFF2-40B4-BE49-F238E27FC236}">
              <a16:creationId xmlns:a16="http://schemas.microsoft.com/office/drawing/2014/main" id="{F4AEC0B7-93C1-4ACA-8BE3-AF7287EC526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80" name="PoljeZBesedilom 2">
          <a:extLst>
            <a:ext uri="{FF2B5EF4-FFF2-40B4-BE49-F238E27FC236}">
              <a16:creationId xmlns:a16="http://schemas.microsoft.com/office/drawing/2014/main" id="{A5B6CCBA-BAE8-44A5-BF08-AD5B4D396B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81" name="PoljeZBesedilom 2">
          <a:extLst>
            <a:ext uri="{FF2B5EF4-FFF2-40B4-BE49-F238E27FC236}">
              <a16:creationId xmlns:a16="http://schemas.microsoft.com/office/drawing/2014/main" id="{B4816990-A513-401B-8E0F-A2B9AE9A17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82" name="PoljeZBesedilom 2">
          <a:extLst>
            <a:ext uri="{FF2B5EF4-FFF2-40B4-BE49-F238E27FC236}">
              <a16:creationId xmlns:a16="http://schemas.microsoft.com/office/drawing/2014/main" id="{ACA4A9A0-898E-4E56-94E2-F5E733077C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83" name="PoljeZBesedilom 2">
          <a:extLst>
            <a:ext uri="{FF2B5EF4-FFF2-40B4-BE49-F238E27FC236}">
              <a16:creationId xmlns:a16="http://schemas.microsoft.com/office/drawing/2014/main" id="{D4FE4C82-AE40-441E-B944-CC386794F7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84" name="PoljeZBesedilom 4383">
          <a:extLst>
            <a:ext uri="{FF2B5EF4-FFF2-40B4-BE49-F238E27FC236}">
              <a16:creationId xmlns:a16="http://schemas.microsoft.com/office/drawing/2014/main" id="{A5423381-0389-4234-B61C-922892710F5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85" name="PoljeZBesedilom 2">
          <a:extLst>
            <a:ext uri="{FF2B5EF4-FFF2-40B4-BE49-F238E27FC236}">
              <a16:creationId xmlns:a16="http://schemas.microsoft.com/office/drawing/2014/main" id="{EE239ECE-2788-4E14-AEAE-62C23904F8D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86" name="PoljeZBesedilom 2">
          <a:extLst>
            <a:ext uri="{FF2B5EF4-FFF2-40B4-BE49-F238E27FC236}">
              <a16:creationId xmlns:a16="http://schemas.microsoft.com/office/drawing/2014/main" id="{BB4F60FC-FBA0-415A-A1E0-3348AB4FC8C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87" name="PoljeZBesedilom 2">
          <a:extLst>
            <a:ext uri="{FF2B5EF4-FFF2-40B4-BE49-F238E27FC236}">
              <a16:creationId xmlns:a16="http://schemas.microsoft.com/office/drawing/2014/main" id="{E721640F-EC2F-4A85-A534-7DBC5944318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88" name="PoljeZBesedilom 2">
          <a:extLst>
            <a:ext uri="{FF2B5EF4-FFF2-40B4-BE49-F238E27FC236}">
              <a16:creationId xmlns:a16="http://schemas.microsoft.com/office/drawing/2014/main" id="{18D4D648-CE84-4D0B-8DAD-A7C296C324E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89" name="PoljeZBesedilom 2">
          <a:extLst>
            <a:ext uri="{FF2B5EF4-FFF2-40B4-BE49-F238E27FC236}">
              <a16:creationId xmlns:a16="http://schemas.microsoft.com/office/drawing/2014/main" id="{94624EA6-97E2-4E7D-92C7-C902C9FF4A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90" name="PoljeZBesedilom 4389">
          <a:extLst>
            <a:ext uri="{FF2B5EF4-FFF2-40B4-BE49-F238E27FC236}">
              <a16:creationId xmlns:a16="http://schemas.microsoft.com/office/drawing/2014/main" id="{BC3AEEFB-DCFA-4F9B-B7E4-B477320B56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91" name="PoljeZBesedilom 2">
          <a:extLst>
            <a:ext uri="{FF2B5EF4-FFF2-40B4-BE49-F238E27FC236}">
              <a16:creationId xmlns:a16="http://schemas.microsoft.com/office/drawing/2014/main" id="{1B8300E6-E4E3-4AA9-B655-DF386631E2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92" name="PoljeZBesedilom 2">
          <a:extLst>
            <a:ext uri="{FF2B5EF4-FFF2-40B4-BE49-F238E27FC236}">
              <a16:creationId xmlns:a16="http://schemas.microsoft.com/office/drawing/2014/main" id="{D48FA4AA-4F4B-489E-A4F5-D48009AB496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93" name="PoljeZBesedilom 2">
          <a:extLst>
            <a:ext uri="{FF2B5EF4-FFF2-40B4-BE49-F238E27FC236}">
              <a16:creationId xmlns:a16="http://schemas.microsoft.com/office/drawing/2014/main" id="{8CF4785E-647B-4889-B90D-1AC3C92A93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394" name="PoljeZBesedilom 2">
          <a:extLst>
            <a:ext uri="{FF2B5EF4-FFF2-40B4-BE49-F238E27FC236}">
              <a16:creationId xmlns:a16="http://schemas.microsoft.com/office/drawing/2014/main" id="{D813E198-CB7F-45E8-88AD-BA357A86BC0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95" name="PoljeZBesedilom 4394">
          <a:extLst>
            <a:ext uri="{FF2B5EF4-FFF2-40B4-BE49-F238E27FC236}">
              <a16:creationId xmlns:a16="http://schemas.microsoft.com/office/drawing/2014/main" id="{2BE9EAC4-0ED8-4B4B-83F0-3AB3CD7615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96" name="PoljeZBesedilom 2">
          <a:extLst>
            <a:ext uri="{FF2B5EF4-FFF2-40B4-BE49-F238E27FC236}">
              <a16:creationId xmlns:a16="http://schemas.microsoft.com/office/drawing/2014/main" id="{7BA397C8-4DF2-4318-B870-04820B6BA1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97" name="PoljeZBesedilom 2">
          <a:extLst>
            <a:ext uri="{FF2B5EF4-FFF2-40B4-BE49-F238E27FC236}">
              <a16:creationId xmlns:a16="http://schemas.microsoft.com/office/drawing/2014/main" id="{26638EB6-E1ED-4B67-9C6A-45F14C4BFF8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98" name="PoljeZBesedilom 2">
          <a:extLst>
            <a:ext uri="{FF2B5EF4-FFF2-40B4-BE49-F238E27FC236}">
              <a16:creationId xmlns:a16="http://schemas.microsoft.com/office/drawing/2014/main" id="{848C072A-25E7-4570-BABE-E8867B2E9A5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399" name="PoljeZBesedilom 2">
          <a:extLst>
            <a:ext uri="{FF2B5EF4-FFF2-40B4-BE49-F238E27FC236}">
              <a16:creationId xmlns:a16="http://schemas.microsoft.com/office/drawing/2014/main" id="{3F435FE8-FF27-4A8C-B749-9FD8DAE30DC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0" name="PoljeZBesedilom 2">
          <a:extLst>
            <a:ext uri="{FF2B5EF4-FFF2-40B4-BE49-F238E27FC236}">
              <a16:creationId xmlns:a16="http://schemas.microsoft.com/office/drawing/2014/main" id="{75C7C1DD-41A3-4470-8DA4-9CB6E639A1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1" name="PoljeZBesedilom 4400">
          <a:extLst>
            <a:ext uri="{FF2B5EF4-FFF2-40B4-BE49-F238E27FC236}">
              <a16:creationId xmlns:a16="http://schemas.microsoft.com/office/drawing/2014/main" id="{1314ACA1-EBA2-429A-BDD7-3B8D9F1016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2" name="PoljeZBesedilom 2">
          <a:extLst>
            <a:ext uri="{FF2B5EF4-FFF2-40B4-BE49-F238E27FC236}">
              <a16:creationId xmlns:a16="http://schemas.microsoft.com/office/drawing/2014/main" id="{879C806E-F3F6-43CF-8A09-1B9CCCEFC3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3" name="PoljeZBesedilom 2">
          <a:extLst>
            <a:ext uri="{FF2B5EF4-FFF2-40B4-BE49-F238E27FC236}">
              <a16:creationId xmlns:a16="http://schemas.microsoft.com/office/drawing/2014/main" id="{1A68A61D-7392-4640-B35D-8A8682720D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4" name="PoljeZBesedilom 2">
          <a:extLst>
            <a:ext uri="{FF2B5EF4-FFF2-40B4-BE49-F238E27FC236}">
              <a16:creationId xmlns:a16="http://schemas.microsoft.com/office/drawing/2014/main" id="{8E6A6A9E-B673-4C25-BB8B-2A5FD01F15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5" name="PoljeZBesedilom 2">
          <a:extLst>
            <a:ext uri="{FF2B5EF4-FFF2-40B4-BE49-F238E27FC236}">
              <a16:creationId xmlns:a16="http://schemas.microsoft.com/office/drawing/2014/main" id="{83CC980F-E51D-4726-B123-B1C6A8C6C6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6" name="PoljeZBesedilom 2">
          <a:extLst>
            <a:ext uri="{FF2B5EF4-FFF2-40B4-BE49-F238E27FC236}">
              <a16:creationId xmlns:a16="http://schemas.microsoft.com/office/drawing/2014/main" id="{C6D3C2E4-E364-4099-BD31-49303F6A4A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7" name="PoljeZBesedilom 4406">
          <a:extLst>
            <a:ext uri="{FF2B5EF4-FFF2-40B4-BE49-F238E27FC236}">
              <a16:creationId xmlns:a16="http://schemas.microsoft.com/office/drawing/2014/main" id="{1EDCC248-54C3-491E-98CA-F740895300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8" name="PoljeZBesedilom 2">
          <a:extLst>
            <a:ext uri="{FF2B5EF4-FFF2-40B4-BE49-F238E27FC236}">
              <a16:creationId xmlns:a16="http://schemas.microsoft.com/office/drawing/2014/main" id="{1FEE0E47-15C7-435B-BC0C-C410FB4CE8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09" name="PoljeZBesedilom 2">
          <a:extLst>
            <a:ext uri="{FF2B5EF4-FFF2-40B4-BE49-F238E27FC236}">
              <a16:creationId xmlns:a16="http://schemas.microsoft.com/office/drawing/2014/main" id="{64A9ADE3-E07F-4CC2-BE28-6E874B6B07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10" name="PoljeZBesedilom 2">
          <a:extLst>
            <a:ext uri="{FF2B5EF4-FFF2-40B4-BE49-F238E27FC236}">
              <a16:creationId xmlns:a16="http://schemas.microsoft.com/office/drawing/2014/main" id="{D6F7537A-4ACB-4341-8BC4-98D9D1D7DC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11" name="PoljeZBesedilom 2">
          <a:extLst>
            <a:ext uri="{FF2B5EF4-FFF2-40B4-BE49-F238E27FC236}">
              <a16:creationId xmlns:a16="http://schemas.microsoft.com/office/drawing/2014/main" id="{9E3F0251-F5EB-414E-9156-EB21F49843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2" name="PoljeZBesedilom 2">
          <a:extLst>
            <a:ext uri="{FF2B5EF4-FFF2-40B4-BE49-F238E27FC236}">
              <a16:creationId xmlns:a16="http://schemas.microsoft.com/office/drawing/2014/main" id="{09D90378-A316-47D8-807E-6D5E29F804E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3" name="PoljeZBesedilom 4412">
          <a:extLst>
            <a:ext uri="{FF2B5EF4-FFF2-40B4-BE49-F238E27FC236}">
              <a16:creationId xmlns:a16="http://schemas.microsoft.com/office/drawing/2014/main" id="{D487D0C8-D63F-45F5-B17B-A66BEC9211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4" name="PoljeZBesedilom 2">
          <a:extLst>
            <a:ext uri="{FF2B5EF4-FFF2-40B4-BE49-F238E27FC236}">
              <a16:creationId xmlns:a16="http://schemas.microsoft.com/office/drawing/2014/main" id="{DD70D2DA-6475-485C-94E1-8DBB8570D31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5" name="PoljeZBesedilom 2">
          <a:extLst>
            <a:ext uri="{FF2B5EF4-FFF2-40B4-BE49-F238E27FC236}">
              <a16:creationId xmlns:a16="http://schemas.microsoft.com/office/drawing/2014/main" id="{E1970686-1A65-43BD-9CDE-E51833D2A1C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6" name="PoljeZBesedilom 2">
          <a:extLst>
            <a:ext uri="{FF2B5EF4-FFF2-40B4-BE49-F238E27FC236}">
              <a16:creationId xmlns:a16="http://schemas.microsoft.com/office/drawing/2014/main" id="{07107542-EADF-4A53-8CF2-ED21F4093C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17" name="PoljeZBesedilom 2">
          <a:extLst>
            <a:ext uri="{FF2B5EF4-FFF2-40B4-BE49-F238E27FC236}">
              <a16:creationId xmlns:a16="http://schemas.microsoft.com/office/drawing/2014/main" id="{2E64B5DA-C369-46E7-A109-B4F6FBA4C67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18" name="PoljeZBesedilom 2">
          <a:extLst>
            <a:ext uri="{FF2B5EF4-FFF2-40B4-BE49-F238E27FC236}">
              <a16:creationId xmlns:a16="http://schemas.microsoft.com/office/drawing/2014/main" id="{9092743E-1AE1-4B38-BF0C-9C474C153DF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19" name="PoljeZBesedilom 4418">
          <a:extLst>
            <a:ext uri="{FF2B5EF4-FFF2-40B4-BE49-F238E27FC236}">
              <a16:creationId xmlns:a16="http://schemas.microsoft.com/office/drawing/2014/main" id="{541AAF35-D323-4B31-8B5A-667387EC4F2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20" name="PoljeZBesedilom 2">
          <a:extLst>
            <a:ext uri="{FF2B5EF4-FFF2-40B4-BE49-F238E27FC236}">
              <a16:creationId xmlns:a16="http://schemas.microsoft.com/office/drawing/2014/main" id="{22AECDB7-8BBA-4030-A4C8-0C549B67F8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21" name="PoljeZBesedilom 2">
          <a:extLst>
            <a:ext uri="{FF2B5EF4-FFF2-40B4-BE49-F238E27FC236}">
              <a16:creationId xmlns:a16="http://schemas.microsoft.com/office/drawing/2014/main" id="{2DA71EA8-53B9-4D4F-91AF-92D3F16A240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22" name="PoljeZBesedilom 2">
          <a:extLst>
            <a:ext uri="{FF2B5EF4-FFF2-40B4-BE49-F238E27FC236}">
              <a16:creationId xmlns:a16="http://schemas.microsoft.com/office/drawing/2014/main" id="{DE69872C-E218-4F7B-8DF6-38BAC901370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23" name="PoljeZBesedilom 2">
          <a:extLst>
            <a:ext uri="{FF2B5EF4-FFF2-40B4-BE49-F238E27FC236}">
              <a16:creationId xmlns:a16="http://schemas.microsoft.com/office/drawing/2014/main" id="{27B5D063-D0BA-4D77-BF98-FC297648C1F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24" name="PoljeZBesedilom 4423">
          <a:extLst>
            <a:ext uri="{FF2B5EF4-FFF2-40B4-BE49-F238E27FC236}">
              <a16:creationId xmlns:a16="http://schemas.microsoft.com/office/drawing/2014/main" id="{161693B4-245F-4D70-B46B-F53CCDC312C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25" name="PoljeZBesedilom 2">
          <a:extLst>
            <a:ext uri="{FF2B5EF4-FFF2-40B4-BE49-F238E27FC236}">
              <a16:creationId xmlns:a16="http://schemas.microsoft.com/office/drawing/2014/main" id="{CBB439B6-4E33-440F-9BAD-FDD29421D38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26" name="PoljeZBesedilom 2">
          <a:extLst>
            <a:ext uri="{FF2B5EF4-FFF2-40B4-BE49-F238E27FC236}">
              <a16:creationId xmlns:a16="http://schemas.microsoft.com/office/drawing/2014/main" id="{254FDF18-0820-431E-A829-EC92DB22116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27" name="PoljeZBesedilom 2">
          <a:extLst>
            <a:ext uri="{FF2B5EF4-FFF2-40B4-BE49-F238E27FC236}">
              <a16:creationId xmlns:a16="http://schemas.microsoft.com/office/drawing/2014/main" id="{F25BD919-7F8F-45F0-BD70-0E763307E0E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28" name="PoljeZBesedilom 2">
          <a:extLst>
            <a:ext uri="{FF2B5EF4-FFF2-40B4-BE49-F238E27FC236}">
              <a16:creationId xmlns:a16="http://schemas.microsoft.com/office/drawing/2014/main" id="{8574EA49-FD45-48ED-97F1-C75ABCE414F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29" name="PoljeZBesedilom 2">
          <a:extLst>
            <a:ext uri="{FF2B5EF4-FFF2-40B4-BE49-F238E27FC236}">
              <a16:creationId xmlns:a16="http://schemas.microsoft.com/office/drawing/2014/main" id="{078A84FC-4BB4-40F6-9E27-10C25E3A0E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0" name="PoljeZBesedilom 4429">
          <a:extLst>
            <a:ext uri="{FF2B5EF4-FFF2-40B4-BE49-F238E27FC236}">
              <a16:creationId xmlns:a16="http://schemas.microsoft.com/office/drawing/2014/main" id="{DBD23229-25B1-4F38-AF03-B3335B8955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1" name="PoljeZBesedilom 2">
          <a:extLst>
            <a:ext uri="{FF2B5EF4-FFF2-40B4-BE49-F238E27FC236}">
              <a16:creationId xmlns:a16="http://schemas.microsoft.com/office/drawing/2014/main" id="{27947811-8F00-4136-9E1B-503805CBBA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2" name="PoljeZBesedilom 2">
          <a:extLst>
            <a:ext uri="{FF2B5EF4-FFF2-40B4-BE49-F238E27FC236}">
              <a16:creationId xmlns:a16="http://schemas.microsoft.com/office/drawing/2014/main" id="{0870A9F0-7716-4F30-A31B-0224AC9A4E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3" name="PoljeZBesedilom 2">
          <a:extLst>
            <a:ext uri="{FF2B5EF4-FFF2-40B4-BE49-F238E27FC236}">
              <a16:creationId xmlns:a16="http://schemas.microsoft.com/office/drawing/2014/main" id="{DEA6F766-DEC9-49C1-9245-915D2CC1D3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4" name="PoljeZBesedilom 2">
          <a:extLst>
            <a:ext uri="{FF2B5EF4-FFF2-40B4-BE49-F238E27FC236}">
              <a16:creationId xmlns:a16="http://schemas.microsoft.com/office/drawing/2014/main" id="{A656CDAC-7FAB-44EE-A6E8-719251DF4A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5" name="PoljeZBesedilom 2">
          <a:extLst>
            <a:ext uri="{FF2B5EF4-FFF2-40B4-BE49-F238E27FC236}">
              <a16:creationId xmlns:a16="http://schemas.microsoft.com/office/drawing/2014/main" id="{C1873A8D-8501-40E3-B249-890A0CDE8E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6" name="PoljeZBesedilom 4435">
          <a:extLst>
            <a:ext uri="{FF2B5EF4-FFF2-40B4-BE49-F238E27FC236}">
              <a16:creationId xmlns:a16="http://schemas.microsoft.com/office/drawing/2014/main" id="{EE74E7B3-A026-4654-A600-99C0412C6C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7" name="PoljeZBesedilom 2">
          <a:extLst>
            <a:ext uri="{FF2B5EF4-FFF2-40B4-BE49-F238E27FC236}">
              <a16:creationId xmlns:a16="http://schemas.microsoft.com/office/drawing/2014/main" id="{7DF443F3-5AD7-4BF6-A259-19C227A371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8" name="PoljeZBesedilom 2">
          <a:extLst>
            <a:ext uri="{FF2B5EF4-FFF2-40B4-BE49-F238E27FC236}">
              <a16:creationId xmlns:a16="http://schemas.microsoft.com/office/drawing/2014/main" id="{7DD4C277-2D4C-49CE-A7DC-D69722CF34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39" name="PoljeZBesedilom 2">
          <a:extLst>
            <a:ext uri="{FF2B5EF4-FFF2-40B4-BE49-F238E27FC236}">
              <a16:creationId xmlns:a16="http://schemas.microsoft.com/office/drawing/2014/main" id="{5F97CEE7-ACEF-4798-B418-E0E65867CA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440" name="PoljeZBesedilom 2">
          <a:extLst>
            <a:ext uri="{FF2B5EF4-FFF2-40B4-BE49-F238E27FC236}">
              <a16:creationId xmlns:a16="http://schemas.microsoft.com/office/drawing/2014/main" id="{98A225E9-2C2C-45A4-B661-6A139FC7DE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1" name="PoljeZBesedilom 2">
          <a:extLst>
            <a:ext uri="{FF2B5EF4-FFF2-40B4-BE49-F238E27FC236}">
              <a16:creationId xmlns:a16="http://schemas.microsoft.com/office/drawing/2014/main" id="{C76EAC1D-0692-4013-AFD1-262116BC51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2" name="PoljeZBesedilom 4441">
          <a:extLst>
            <a:ext uri="{FF2B5EF4-FFF2-40B4-BE49-F238E27FC236}">
              <a16:creationId xmlns:a16="http://schemas.microsoft.com/office/drawing/2014/main" id="{2522A914-296A-49B3-AE9B-C3E3E70E127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3" name="PoljeZBesedilom 2">
          <a:extLst>
            <a:ext uri="{FF2B5EF4-FFF2-40B4-BE49-F238E27FC236}">
              <a16:creationId xmlns:a16="http://schemas.microsoft.com/office/drawing/2014/main" id="{A5CF860E-71C4-4A34-A7A7-EA5933B3FCC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4" name="PoljeZBesedilom 2">
          <a:extLst>
            <a:ext uri="{FF2B5EF4-FFF2-40B4-BE49-F238E27FC236}">
              <a16:creationId xmlns:a16="http://schemas.microsoft.com/office/drawing/2014/main" id="{B94AB723-3104-4E97-9C0D-C3C2BFE896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5" name="PoljeZBesedilom 2">
          <a:extLst>
            <a:ext uri="{FF2B5EF4-FFF2-40B4-BE49-F238E27FC236}">
              <a16:creationId xmlns:a16="http://schemas.microsoft.com/office/drawing/2014/main" id="{607A6804-26A7-4BEE-A2F9-5DBDBEF6971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446" name="PoljeZBesedilom 2">
          <a:extLst>
            <a:ext uri="{FF2B5EF4-FFF2-40B4-BE49-F238E27FC236}">
              <a16:creationId xmlns:a16="http://schemas.microsoft.com/office/drawing/2014/main" id="{ABDB21BC-8CFF-4296-99A6-16BDC38859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47" name="PoljeZBesedilom 2">
          <a:extLst>
            <a:ext uri="{FF2B5EF4-FFF2-40B4-BE49-F238E27FC236}">
              <a16:creationId xmlns:a16="http://schemas.microsoft.com/office/drawing/2014/main" id="{814BECAF-6570-4AE8-A55B-43D7EBB381F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48" name="PoljeZBesedilom 4447">
          <a:extLst>
            <a:ext uri="{FF2B5EF4-FFF2-40B4-BE49-F238E27FC236}">
              <a16:creationId xmlns:a16="http://schemas.microsoft.com/office/drawing/2014/main" id="{C165C680-7818-4B17-BA06-27938671F93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49" name="PoljeZBesedilom 2">
          <a:extLst>
            <a:ext uri="{FF2B5EF4-FFF2-40B4-BE49-F238E27FC236}">
              <a16:creationId xmlns:a16="http://schemas.microsoft.com/office/drawing/2014/main" id="{A3C330C8-2DAA-4C88-A284-7D9ADAF542E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50" name="PoljeZBesedilom 2">
          <a:extLst>
            <a:ext uri="{FF2B5EF4-FFF2-40B4-BE49-F238E27FC236}">
              <a16:creationId xmlns:a16="http://schemas.microsoft.com/office/drawing/2014/main" id="{2BE33049-73B0-4844-83E6-CF2AD17960A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51" name="PoljeZBesedilom 2">
          <a:extLst>
            <a:ext uri="{FF2B5EF4-FFF2-40B4-BE49-F238E27FC236}">
              <a16:creationId xmlns:a16="http://schemas.microsoft.com/office/drawing/2014/main" id="{5B5EE0DC-240E-45A0-8AAB-E7057722C4F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452" name="PoljeZBesedilom 2">
          <a:extLst>
            <a:ext uri="{FF2B5EF4-FFF2-40B4-BE49-F238E27FC236}">
              <a16:creationId xmlns:a16="http://schemas.microsoft.com/office/drawing/2014/main" id="{B9CB3FF7-06F6-436F-9330-A57E780B595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53" name="PoljeZBesedilom 4452">
          <a:extLst>
            <a:ext uri="{FF2B5EF4-FFF2-40B4-BE49-F238E27FC236}">
              <a16:creationId xmlns:a16="http://schemas.microsoft.com/office/drawing/2014/main" id="{D05B6220-37E0-40D3-B567-927B8E73F2C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54" name="PoljeZBesedilom 2">
          <a:extLst>
            <a:ext uri="{FF2B5EF4-FFF2-40B4-BE49-F238E27FC236}">
              <a16:creationId xmlns:a16="http://schemas.microsoft.com/office/drawing/2014/main" id="{DB3B0783-00DF-4955-9010-9C3B36F3B69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55" name="PoljeZBesedilom 2">
          <a:extLst>
            <a:ext uri="{FF2B5EF4-FFF2-40B4-BE49-F238E27FC236}">
              <a16:creationId xmlns:a16="http://schemas.microsoft.com/office/drawing/2014/main" id="{4DFEF172-A428-40B3-86B3-90A66D9578C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56" name="PoljeZBesedilom 2">
          <a:extLst>
            <a:ext uri="{FF2B5EF4-FFF2-40B4-BE49-F238E27FC236}">
              <a16:creationId xmlns:a16="http://schemas.microsoft.com/office/drawing/2014/main" id="{49B9D617-CE31-4AC9-9DD3-1219486D349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457" name="PoljeZBesedilom 2">
          <a:extLst>
            <a:ext uri="{FF2B5EF4-FFF2-40B4-BE49-F238E27FC236}">
              <a16:creationId xmlns:a16="http://schemas.microsoft.com/office/drawing/2014/main" id="{B0E9B572-26A2-4BD3-8D9B-02F4C451252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58" name="PoljeZBesedilom 2">
          <a:extLst>
            <a:ext uri="{FF2B5EF4-FFF2-40B4-BE49-F238E27FC236}">
              <a16:creationId xmlns:a16="http://schemas.microsoft.com/office/drawing/2014/main" id="{EE6486E4-C2A1-4B1F-BA41-147966D8775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59" name="PoljeZBesedilom 4458">
          <a:extLst>
            <a:ext uri="{FF2B5EF4-FFF2-40B4-BE49-F238E27FC236}">
              <a16:creationId xmlns:a16="http://schemas.microsoft.com/office/drawing/2014/main" id="{8BFCFDCE-EFC1-49D5-8538-7148751140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0" name="PoljeZBesedilom 2">
          <a:extLst>
            <a:ext uri="{FF2B5EF4-FFF2-40B4-BE49-F238E27FC236}">
              <a16:creationId xmlns:a16="http://schemas.microsoft.com/office/drawing/2014/main" id="{E99AE0D0-B9A8-4562-8994-5947ED595DF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1" name="PoljeZBesedilom 2">
          <a:extLst>
            <a:ext uri="{FF2B5EF4-FFF2-40B4-BE49-F238E27FC236}">
              <a16:creationId xmlns:a16="http://schemas.microsoft.com/office/drawing/2014/main" id="{2B0AF7D5-9694-4D0A-9D59-53F2A496A37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2" name="PoljeZBesedilom 2">
          <a:extLst>
            <a:ext uri="{FF2B5EF4-FFF2-40B4-BE49-F238E27FC236}">
              <a16:creationId xmlns:a16="http://schemas.microsoft.com/office/drawing/2014/main" id="{DC9C6C63-E655-4CC6-A6F8-5EC91489B09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3" name="PoljeZBesedilom 2">
          <a:extLst>
            <a:ext uri="{FF2B5EF4-FFF2-40B4-BE49-F238E27FC236}">
              <a16:creationId xmlns:a16="http://schemas.microsoft.com/office/drawing/2014/main" id="{B91E276F-0A85-455F-B026-534C6913CAC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4" name="PoljeZBesedilom 2">
          <a:extLst>
            <a:ext uri="{FF2B5EF4-FFF2-40B4-BE49-F238E27FC236}">
              <a16:creationId xmlns:a16="http://schemas.microsoft.com/office/drawing/2014/main" id="{A82A8598-852A-493E-83CF-3BC23A64086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5" name="PoljeZBesedilom 4464">
          <a:extLst>
            <a:ext uri="{FF2B5EF4-FFF2-40B4-BE49-F238E27FC236}">
              <a16:creationId xmlns:a16="http://schemas.microsoft.com/office/drawing/2014/main" id="{FA639814-5F9A-4866-94DE-FA831CEAB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6" name="PoljeZBesedilom 2">
          <a:extLst>
            <a:ext uri="{FF2B5EF4-FFF2-40B4-BE49-F238E27FC236}">
              <a16:creationId xmlns:a16="http://schemas.microsoft.com/office/drawing/2014/main" id="{D586B47D-33A4-48D1-BA00-0B571174BA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7" name="PoljeZBesedilom 2">
          <a:extLst>
            <a:ext uri="{FF2B5EF4-FFF2-40B4-BE49-F238E27FC236}">
              <a16:creationId xmlns:a16="http://schemas.microsoft.com/office/drawing/2014/main" id="{9F5FFDD4-B536-43CD-AC4C-E3BE29A7C45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8" name="PoljeZBesedilom 2">
          <a:extLst>
            <a:ext uri="{FF2B5EF4-FFF2-40B4-BE49-F238E27FC236}">
              <a16:creationId xmlns:a16="http://schemas.microsoft.com/office/drawing/2014/main" id="{0774F2D0-2D30-4569-A07D-8E2C8C6981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69" name="PoljeZBesedilom 2">
          <a:extLst>
            <a:ext uri="{FF2B5EF4-FFF2-40B4-BE49-F238E27FC236}">
              <a16:creationId xmlns:a16="http://schemas.microsoft.com/office/drawing/2014/main" id="{906A28E2-05E4-427D-A812-346EFCB781C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0" name="PoljeZBesedilom 2">
          <a:extLst>
            <a:ext uri="{FF2B5EF4-FFF2-40B4-BE49-F238E27FC236}">
              <a16:creationId xmlns:a16="http://schemas.microsoft.com/office/drawing/2014/main" id="{B9DC332B-B479-49F6-98A9-C93DE2D9EC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1" name="PoljeZBesedilom 4470">
          <a:extLst>
            <a:ext uri="{FF2B5EF4-FFF2-40B4-BE49-F238E27FC236}">
              <a16:creationId xmlns:a16="http://schemas.microsoft.com/office/drawing/2014/main" id="{1F98DE3E-B034-4654-B88B-1741BE811C1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2" name="PoljeZBesedilom 2">
          <a:extLst>
            <a:ext uri="{FF2B5EF4-FFF2-40B4-BE49-F238E27FC236}">
              <a16:creationId xmlns:a16="http://schemas.microsoft.com/office/drawing/2014/main" id="{55A6CAB0-723A-4B0E-9E01-B1CB263C74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3" name="PoljeZBesedilom 2">
          <a:extLst>
            <a:ext uri="{FF2B5EF4-FFF2-40B4-BE49-F238E27FC236}">
              <a16:creationId xmlns:a16="http://schemas.microsoft.com/office/drawing/2014/main" id="{DFAB23BF-4284-4C41-9A7B-EF51955EAD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4" name="PoljeZBesedilom 2">
          <a:extLst>
            <a:ext uri="{FF2B5EF4-FFF2-40B4-BE49-F238E27FC236}">
              <a16:creationId xmlns:a16="http://schemas.microsoft.com/office/drawing/2014/main" id="{E9579420-CC55-4A28-9DD6-FE87E601EBC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5" name="PoljeZBesedilom 2">
          <a:extLst>
            <a:ext uri="{FF2B5EF4-FFF2-40B4-BE49-F238E27FC236}">
              <a16:creationId xmlns:a16="http://schemas.microsoft.com/office/drawing/2014/main" id="{DFFA289D-FCE8-407B-A966-609AA8F1F0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6" name="PoljeZBesedilom 2">
          <a:extLst>
            <a:ext uri="{FF2B5EF4-FFF2-40B4-BE49-F238E27FC236}">
              <a16:creationId xmlns:a16="http://schemas.microsoft.com/office/drawing/2014/main" id="{DF3D48B4-8FC3-4D42-944E-7035EF6A420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7" name="PoljeZBesedilom 4476">
          <a:extLst>
            <a:ext uri="{FF2B5EF4-FFF2-40B4-BE49-F238E27FC236}">
              <a16:creationId xmlns:a16="http://schemas.microsoft.com/office/drawing/2014/main" id="{F6147848-8FCD-4F59-8B65-EE4587C5752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8" name="PoljeZBesedilom 2">
          <a:extLst>
            <a:ext uri="{FF2B5EF4-FFF2-40B4-BE49-F238E27FC236}">
              <a16:creationId xmlns:a16="http://schemas.microsoft.com/office/drawing/2014/main" id="{9ED2C266-CF77-4D2A-A735-896365A7494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79" name="PoljeZBesedilom 2">
          <a:extLst>
            <a:ext uri="{FF2B5EF4-FFF2-40B4-BE49-F238E27FC236}">
              <a16:creationId xmlns:a16="http://schemas.microsoft.com/office/drawing/2014/main" id="{4AE70A37-8D6F-4E56-B7FB-60C64551DC2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0" name="PoljeZBesedilom 2">
          <a:extLst>
            <a:ext uri="{FF2B5EF4-FFF2-40B4-BE49-F238E27FC236}">
              <a16:creationId xmlns:a16="http://schemas.microsoft.com/office/drawing/2014/main" id="{CD713B7D-E011-4A58-995A-0A77E864746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1" name="PoljeZBesedilom 2">
          <a:extLst>
            <a:ext uri="{FF2B5EF4-FFF2-40B4-BE49-F238E27FC236}">
              <a16:creationId xmlns:a16="http://schemas.microsoft.com/office/drawing/2014/main" id="{27E58539-06B4-4EFC-A5B0-2B21B646A1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2" name="PoljeZBesedilom 2">
          <a:extLst>
            <a:ext uri="{FF2B5EF4-FFF2-40B4-BE49-F238E27FC236}">
              <a16:creationId xmlns:a16="http://schemas.microsoft.com/office/drawing/2014/main" id="{2B5C8A4F-E1A4-4C57-AD70-5BF1A800F1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3" name="PoljeZBesedilom 4482">
          <a:extLst>
            <a:ext uri="{FF2B5EF4-FFF2-40B4-BE49-F238E27FC236}">
              <a16:creationId xmlns:a16="http://schemas.microsoft.com/office/drawing/2014/main" id="{705EBA9D-820D-44F9-A40D-96B778575BD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4" name="PoljeZBesedilom 2">
          <a:extLst>
            <a:ext uri="{FF2B5EF4-FFF2-40B4-BE49-F238E27FC236}">
              <a16:creationId xmlns:a16="http://schemas.microsoft.com/office/drawing/2014/main" id="{8D6C98BE-FFE1-4F3D-BF5C-12F156AF91B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5" name="PoljeZBesedilom 2">
          <a:extLst>
            <a:ext uri="{FF2B5EF4-FFF2-40B4-BE49-F238E27FC236}">
              <a16:creationId xmlns:a16="http://schemas.microsoft.com/office/drawing/2014/main" id="{9E7F8BB5-9980-44E5-9FC0-27AEF22825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6" name="PoljeZBesedilom 2">
          <a:extLst>
            <a:ext uri="{FF2B5EF4-FFF2-40B4-BE49-F238E27FC236}">
              <a16:creationId xmlns:a16="http://schemas.microsoft.com/office/drawing/2014/main" id="{726BD92C-EDB1-44BF-B8AB-9F8AE9D8D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487" name="PoljeZBesedilom 2">
          <a:extLst>
            <a:ext uri="{FF2B5EF4-FFF2-40B4-BE49-F238E27FC236}">
              <a16:creationId xmlns:a16="http://schemas.microsoft.com/office/drawing/2014/main" id="{C9F125D9-E5C3-42CE-9AB0-6385622376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88" name="PoljeZBesedilom 2">
          <a:extLst>
            <a:ext uri="{FF2B5EF4-FFF2-40B4-BE49-F238E27FC236}">
              <a16:creationId xmlns:a16="http://schemas.microsoft.com/office/drawing/2014/main" id="{509DD89F-4BE2-4817-81FC-E01EE35409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89" name="PoljeZBesedilom 4488">
          <a:extLst>
            <a:ext uri="{FF2B5EF4-FFF2-40B4-BE49-F238E27FC236}">
              <a16:creationId xmlns:a16="http://schemas.microsoft.com/office/drawing/2014/main" id="{8403DCDB-0C2B-4941-8A22-5EF9899B77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0" name="PoljeZBesedilom 2">
          <a:extLst>
            <a:ext uri="{FF2B5EF4-FFF2-40B4-BE49-F238E27FC236}">
              <a16:creationId xmlns:a16="http://schemas.microsoft.com/office/drawing/2014/main" id="{C6D7474A-C6EA-4484-ACF4-F297C8EA5A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1" name="PoljeZBesedilom 2">
          <a:extLst>
            <a:ext uri="{FF2B5EF4-FFF2-40B4-BE49-F238E27FC236}">
              <a16:creationId xmlns:a16="http://schemas.microsoft.com/office/drawing/2014/main" id="{03E23571-D50D-4C54-9F1E-06F527FB6F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2" name="PoljeZBesedilom 2">
          <a:extLst>
            <a:ext uri="{FF2B5EF4-FFF2-40B4-BE49-F238E27FC236}">
              <a16:creationId xmlns:a16="http://schemas.microsoft.com/office/drawing/2014/main" id="{71ED857B-1AFA-49FA-BEDF-1E2166DBA1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3" name="PoljeZBesedilom 2">
          <a:extLst>
            <a:ext uri="{FF2B5EF4-FFF2-40B4-BE49-F238E27FC236}">
              <a16:creationId xmlns:a16="http://schemas.microsoft.com/office/drawing/2014/main" id="{F4DCE285-855B-425B-9049-9C07068A4A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4" name="PoljeZBesedilom 2">
          <a:extLst>
            <a:ext uri="{FF2B5EF4-FFF2-40B4-BE49-F238E27FC236}">
              <a16:creationId xmlns:a16="http://schemas.microsoft.com/office/drawing/2014/main" id="{D42C955F-BDCA-4055-B3F2-31DB0EE506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5" name="PoljeZBesedilom 4494">
          <a:extLst>
            <a:ext uri="{FF2B5EF4-FFF2-40B4-BE49-F238E27FC236}">
              <a16:creationId xmlns:a16="http://schemas.microsoft.com/office/drawing/2014/main" id="{640D1F04-ACCE-446C-985D-F3B1F205E4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6" name="PoljeZBesedilom 2">
          <a:extLst>
            <a:ext uri="{FF2B5EF4-FFF2-40B4-BE49-F238E27FC236}">
              <a16:creationId xmlns:a16="http://schemas.microsoft.com/office/drawing/2014/main" id="{0CD802CE-D1FB-4D9D-9033-9128959008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7" name="PoljeZBesedilom 2">
          <a:extLst>
            <a:ext uri="{FF2B5EF4-FFF2-40B4-BE49-F238E27FC236}">
              <a16:creationId xmlns:a16="http://schemas.microsoft.com/office/drawing/2014/main" id="{CB10691C-9E60-4CEA-A1E9-4C13E54EB9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8" name="PoljeZBesedilom 2">
          <a:extLst>
            <a:ext uri="{FF2B5EF4-FFF2-40B4-BE49-F238E27FC236}">
              <a16:creationId xmlns:a16="http://schemas.microsoft.com/office/drawing/2014/main" id="{626782B2-966A-417A-9A11-5AE259FF9B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499" name="PoljeZBesedilom 2">
          <a:extLst>
            <a:ext uri="{FF2B5EF4-FFF2-40B4-BE49-F238E27FC236}">
              <a16:creationId xmlns:a16="http://schemas.microsoft.com/office/drawing/2014/main" id="{F9B7C32A-8ADA-4253-AD53-68A1EA4C3E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0" name="PoljeZBesedilom 2">
          <a:extLst>
            <a:ext uri="{FF2B5EF4-FFF2-40B4-BE49-F238E27FC236}">
              <a16:creationId xmlns:a16="http://schemas.microsoft.com/office/drawing/2014/main" id="{06849A15-6BE3-4802-9BE2-8EFE5D2043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1" name="PoljeZBesedilom 4500">
          <a:extLst>
            <a:ext uri="{FF2B5EF4-FFF2-40B4-BE49-F238E27FC236}">
              <a16:creationId xmlns:a16="http://schemas.microsoft.com/office/drawing/2014/main" id="{79AFE502-6116-4929-8900-4A27995B9F8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2" name="PoljeZBesedilom 2">
          <a:extLst>
            <a:ext uri="{FF2B5EF4-FFF2-40B4-BE49-F238E27FC236}">
              <a16:creationId xmlns:a16="http://schemas.microsoft.com/office/drawing/2014/main" id="{2CCCE58A-4F06-428D-8543-FAD3D32E7A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3" name="PoljeZBesedilom 2">
          <a:extLst>
            <a:ext uri="{FF2B5EF4-FFF2-40B4-BE49-F238E27FC236}">
              <a16:creationId xmlns:a16="http://schemas.microsoft.com/office/drawing/2014/main" id="{38E8D6CD-8C3E-4E22-AC60-F7E667CA80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4" name="PoljeZBesedilom 2">
          <a:extLst>
            <a:ext uri="{FF2B5EF4-FFF2-40B4-BE49-F238E27FC236}">
              <a16:creationId xmlns:a16="http://schemas.microsoft.com/office/drawing/2014/main" id="{12E6936D-960A-4AD8-A92D-EB8179E2CF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5" name="PoljeZBesedilom 2">
          <a:extLst>
            <a:ext uri="{FF2B5EF4-FFF2-40B4-BE49-F238E27FC236}">
              <a16:creationId xmlns:a16="http://schemas.microsoft.com/office/drawing/2014/main" id="{F395588C-9628-440D-A938-AF0FFE5E84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6" name="PoljeZBesedilom 2">
          <a:extLst>
            <a:ext uri="{FF2B5EF4-FFF2-40B4-BE49-F238E27FC236}">
              <a16:creationId xmlns:a16="http://schemas.microsoft.com/office/drawing/2014/main" id="{2E5FB966-C70A-432E-81B4-D675307C8E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7" name="PoljeZBesedilom 4506">
          <a:extLst>
            <a:ext uri="{FF2B5EF4-FFF2-40B4-BE49-F238E27FC236}">
              <a16:creationId xmlns:a16="http://schemas.microsoft.com/office/drawing/2014/main" id="{94182966-59B1-4325-91C3-8D38625D65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8" name="PoljeZBesedilom 2">
          <a:extLst>
            <a:ext uri="{FF2B5EF4-FFF2-40B4-BE49-F238E27FC236}">
              <a16:creationId xmlns:a16="http://schemas.microsoft.com/office/drawing/2014/main" id="{BD1725C6-6EA8-4F22-9DB1-D8462830CB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09" name="PoljeZBesedilom 2">
          <a:extLst>
            <a:ext uri="{FF2B5EF4-FFF2-40B4-BE49-F238E27FC236}">
              <a16:creationId xmlns:a16="http://schemas.microsoft.com/office/drawing/2014/main" id="{D59A1F73-261A-47DD-ABB0-3B72FF8A01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10" name="PoljeZBesedilom 2">
          <a:extLst>
            <a:ext uri="{FF2B5EF4-FFF2-40B4-BE49-F238E27FC236}">
              <a16:creationId xmlns:a16="http://schemas.microsoft.com/office/drawing/2014/main" id="{14F6A64F-76D1-4114-975D-6F57200A2F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11" name="PoljeZBesedilom 2">
          <a:extLst>
            <a:ext uri="{FF2B5EF4-FFF2-40B4-BE49-F238E27FC236}">
              <a16:creationId xmlns:a16="http://schemas.microsoft.com/office/drawing/2014/main" id="{D1472A58-DB86-40C8-BF63-D3FA6D1CAA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12" name="PoljeZBesedilom 4511">
          <a:extLst>
            <a:ext uri="{FF2B5EF4-FFF2-40B4-BE49-F238E27FC236}">
              <a16:creationId xmlns:a16="http://schemas.microsoft.com/office/drawing/2014/main" id="{B878912B-1198-407A-97CC-B2B18B42CC5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13" name="PoljeZBesedilom 2">
          <a:extLst>
            <a:ext uri="{FF2B5EF4-FFF2-40B4-BE49-F238E27FC236}">
              <a16:creationId xmlns:a16="http://schemas.microsoft.com/office/drawing/2014/main" id="{14016A32-C671-4C95-B4F8-D6893BFE409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14" name="PoljeZBesedilom 2">
          <a:extLst>
            <a:ext uri="{FF2B5EF4-FFF2-40B4-BE49-F238E27FC236}">
              <a16:creationId xmlns:a16="http://schemas.microsoft.com/office/drawing/2014/main" id="{6FFEF52C-65D1-4988-B651-1F258C801B0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15" name="PoljeZBesedilom 2">
          <a:extLst>
            <a:ext uri="{FF2B5EF4-FFF2-40B4-BE49-F238E27FC236}">
              <a16:creationId xmlns:a16="http://schemas.microsoft.com/office/drawing/2014/main" id="{F8E44A4B-3982-429D-A979-9A1839D227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16" name="PoljeZBesedilom 2">
          <a:extLst>
            <a:ext uri="{FF2B5EF4-FFF2-40B4-BE49-F238E27FC236}">
              <a16:creationId xmlns:a16="http://schemas.microsoft.com/office/drawing/2014/main" id="{0EE232E6-9CAA-4581-85AC-EA500DA9EDF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17" name="PoljeZBesedilom 2">
          <a:extLst>
            <a:ext uri="{FF2B5EF4-FFF2-40B4-BE49-F238E27FC236}">
              <a16:creationId xmlns:a16="http://schemas.microsoft.com/office/drawing/2014/main" id="{3970560E-CDB1-4A59-ADAC-BD71254017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18" name="PoljeZBesedilom 4517">
          <a:extLst>
            <a:ext uri="{FF2B5EF4-FFF2-40B4-BE49-F238E27FC236}">
              <a16:creationId xmlns:a16="http://schemas.microsoft.com/office/drawing/2014/main" id="{1629F95E-FDC2-48B6-876E-5534028D75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19" name="PoljeZBesedilom 2">
          <a:extLst>
            <a:ext uri="{FF2B5EF4-FFF2-40B4-BE49-F238E27FC236}">
              <a16:creationId xmlns:a16="http://schemas.microsoft.com/office/drawing/2014/main" id="{1F49AB4F-0407-4373-86A0-53B3FA0CE16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20" name="PoljeZBesedilom 2">
          <a:extLst>
            <a:ext uri="{FF2B5EF4-FFF2-40B4-BE49-F238E27FC236}">
              <a16:creationId xmlns:a16="http://schemas.microsoft.com/office/drawing/2014/main" id="{3D270D76-B0A8-4932-9589-7420AAED84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21" name="PoljeZBesedilom 2">
          <a:extLst>
            <a:ext uri="{FF2B5EF4-FFF2-40B4-BE49-F238E27FC236}">
              <a16:creationId xmlns:a16="http://schemas.microsoft.com/office/drawing/2014/main" id="{BFA61C47-05E8-4982-BA98-513D462A93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522" name="PoljeZBesedilom 2">
          <a:extLst>
            <a:ext uri="{FF2B5EF4-FFF2-40B4-BE49-F238E27FC236}">
              <a16:creationId xmlns:a16="http://schemas.microsoft.com/office/drawing/2014/main" id="{700B4FF9-8AA0-4AD7-B358-4B25F6789C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3" name="PoljeZBesedilom 2">
          <a:extLst>
            <a:ext uri="{FF2B5EF4-FFF2-40B4-BE49-F238E27FC236}">
              <a16:creationId xmlns:a16="http://schemas.microsoft.com/office/drawing/2014/main" id="{107136B9-08FD-44A7-9950-2CBCC22CF4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4" name="PoljeZBesedilom 4523">
          <a:extLst>
            <a:ext uri="{FF2B5EF4-FFF2-40B4-BE49-F238E27FC236}">
              <a16:creationId xmlns:a16="http://schemas.microsoft.com/office/drawing/2014/main" id="{A2112BC8-A512-49DA-8423-143ED3C64D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5" name="PoljeZBesedilom 2">
          <a:extLst>
            <a:ext uri="{FF2B5EF4-FFF2-40B4-BE49-F238E27FC236}">
              <a16:creationId xmlns:a16="http://schemas.microsoft.com/office/drawing/2014/main" id="{20BC8725-6B2C-4E13-8D32-000DA2A7AB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6" name="PoljeZBesedilom 2">
          <a:extLst>
            <a:ext uri="{FF2B5EF4-FFF2-40B4-BE49-F238E27FC236}">
              <a16:creationId xmlns:a16="http://schemas.microsoft.com/office/drawing/2014/main" id="{43CE9A9A-6D9D-4182-B7E1-C68FFC2BAE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7" name="PoljeZBesedilom 2">
          <a:extLst>
            <a:ext uri="{FF2B5EF4-FFF2-40B4-BE49-F238E27FC236}">
              <a16:creationId xmlns:a16="http://schemas.microsoft.com/office/drawing/2014/main" id="{D5091077-5F39-40AA-8B28-989AF9AD1FA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8" name="PoljeZBesedilom 2">
          <a:extLst>
            <a:ext uri="{FF2B5EF4-FFF2-40B4-BE49-F238E27FC236}">
              <a16:creationId xmlns:a16="http://schemas.microsoft.com/office/drawing/2014/main" id="{83A07725-B17C-4E9A-8DE7-A746CCD601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29" name="PoljeZBesedilom 2">
          <a:extLst>
            <a:ext uri="{FF2B5EF4-FFF2-40B4-BE49-F238E27FC236}">
              <a16:creationId xmlns:a16="http://schemas.microsoft.com/office/drawing/2014/main" id="{90096886-DDF5-4888-AEFC-3766D05A2B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30" name="PoljeZBesedilom 4529">
          <a:extLst>
            <a:ext uri="{FF2B5EF4-FFF2-40B4-BE49-F238E27FC236}">
              <a16:creationId xmlns:a16="http://schemas.microsoft.com/office/drawing/2014/main" id="{B2E242B3-9B0D-4629-B916-4DAACBE6D4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31" name="PoljeZBesedilom 2">
          <a:extLst>
            <a:ext uri="{FF2B5EF4-FFF2-40B4-BE49-F238E27FC236}">
              <a16:creationId xmlns:a16="http://schemas.microsoft.com/office/drawing/2014/main" id="{FF653560-F8BF-40F1-AAE7-2988BB3488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32" name="PoljeZBesedilom 2">
          <a:extLst>
            <a:ext uri="{FF2B5EF4-FFF2-40B4-BE49-F238E27FC236}">
              <a16:creationId xmlns:a16="http://schemas.microsoft.com/office/drawing/2014/main" id="{D3FB5E66-AE86-4073-AE91-45CB20A691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33" name="PoljeZBesedilom 2">
          <a:extLst>
            <a:ext uri="{FF2B5EF4-FFF2-40B4-BE49-F238E27FC236}">
              <a16:creationId xmlns:a16="http://schemas.microsoft.com/office/drawing/2014/main" id="{0F4BDC29-BBD1-42B5-A74A-8881521766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534" name="PoljeZBesedilom 2">
          <a:extLst>
            <a:ext uri="{FF2B5EF4-FFF2-40B4-BE49-F238E27FC236}">
              <a16:creationId xmlns:a16="http://schemas.microsoft.com/office/drawing/2014/main" id="{4A52EA39-10B4-4083-B13F-6236BE6549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5" name="PoljeZBesedilom 2">
          <a:extLst>
            <a:ext uri="{FF2B5EF4-FFF2-40B4-BE49-F238E27FC236}">
              <a16:creationId xmlns:a16="http://schemas.microsoft.com/office/drawing/2014/main" id="{EF78FBFB-4DA7-42B9-92D0-87181FA1A7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6" name="PoljeZBesedilom 4535">
          <a:extLst>
            <a:ext uri="{FF2B5EF4-FFF2-40B4-BE49-F238E27FC236}">
              <a16:creationId xmlns:a16="http://schemas.microsoft.com/office/drawing/2014/main" id="{072756E3-A101-4129-916E-8FC7A2AF196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7" name="PoljeZBesedilom 2">
          <a:extLst>
            <a:ext uri="{FF2B5EF4-FFF2-40B4-BE49-F238E27FC236}">
              <a16:creationId xmlns:a16="http://schemas.microsoft.com/office/drawing/2014/main" id="{9898D8F6-0D33-49F9-9CCE-9E3284E632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8" name="PoljeZBesedilom 2">
          <a:extLst>
            <a:ext uri="{FF2B5EF4-FFF2-40B4-BE49-F238E27FC236}">
              <a16:creationId xmlns:a16="http://schemas.microsoft.com/office/drawing/2014/main" id="{E1C082FB-31B8-4C5C-B50D-A917CD5075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39" name="PoljeZBesedilom 2">
          <a:extLst>
            <a:ext uri="{FF2B5EF4-FFF2-40B4-BE49-F238E27FC236}">
              <a16:creationId xmlns:a16="http://schemas.microsoft.com/office/drawing/2014/main" id="{6928E427-B5FB-4D4C-AB1C-CFA1819811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0" name="PoljeZBesedilom 2">
          <a:extLst>
            <a:ext uri="{FF2B5EF4-FFF2-40B4-BE49-F238E27FC236}">
              <a16:creationId xmlns:a16="http://schemas.microsoft.com/office/drawing/2014/main" id="{6B6A1167-680A-4EC3-BE51-C01F1280A8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1" name="PoljeZBesedilom 2">
          <a:extLst>
            <a:ext uri="{FF2B5EF4-FFF2-40B4-BE49-F238E27FC236}">
              <a16:creationId xmlns:a16="http://schemas.microsoft.com/office/drawing/2014/main" id="{199AE742-561C-48B6-8F04-E5E2F5E842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2" name="PoljeZBesedilom 4541">
          <a:extLst>
            <a:ext uri="{FF2B5EF4-FFF2-40B4-BE49-F238E27FC236}">
              <a16:creationId xmlns:a16="http://schemas.microsoft.com/office/drawing/2014/main" id="{FC052418-FAAF-45CD-BB7F-8E15802CE9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3" name="PoljeZBesedilom 2">
          <a:extLst>
            <a:ext uri="{FF2B5EF4-FFF2-40B4-BE49-F238E27FC236}">
              <a16:creationId xmlns:a16="http://schemas.microsoft.com/office/drawing/2014/main" id="{A11A5985-F730-4994-B16D-2FEBEA8E43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4" name="PoljeZBesedilom 2">
          <a:extLst>
            <a:ext uri="{FF2B5EF4-FFF2-40B4-BE49-F238E27FC236}">
              <a16:creationId xmlns:a16="http://schemas.microsoft.com/office/drawing/2014/main" id="{5F9E87C7-8271-4002-AB23-0422896552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5" name="PoljeZBesedilom 2">
          <a:extLst>
            <a:ext uri="{FF2B5EF4-FFF2-40B4-BE49-F238E27FC236}">
              <a16:creationId xmlns:a16="http://schemas.microsoft.com/office/drawing/2014/main" id="{6808AE26-01EA-4696-93DB-5D49731B65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546" name="PoljeZBesedilom 2">
          <a:extLst>
            <a:ext uri="{FF2B5EF4-FFF2-40B4-BE49-F238E27FC236}">
              <a16:creationId xmlns:a16="http://schemas.microsoft.com/office/drawing/2014/main" id="{808A2453-BC50-463B-9BE3-EEE03212F60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47" name="PoljeZBesedilom 4546">
          <a:extLst>
            <a:ext uri="{FF2B5EF4-FFF2-40B4-BE49-F238E27FC236}">
              <a16:creationId xmlns:a16="http://schemas.microsoft.com/office/drawing/2014/main" id="{6CB09A06-6A9D-4E1C-8651-97DFD9B1F0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48" name="PoljeZBesedilom 2">
          <a:extLst>
            <a:ext uri="{FF2B5EF4-FFF2-40B4-BE49-F238E27FC236}">
              <a16:creationId xmlns:a16="http://schemas.microsoft.com/office/drawing/2014/main" id="{7A1FDD18-0CC5-4CD0-87F3-ECC70D1A61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49" name="PoljeZBesedilom 2">
          <a:extLst>
            <a:ext uri="{FF2B5EF4-FFF2-40B4-BE49-F238E27FC236}">
              <a16:creationId xmlns:a16="http://schemas.microsoft.com/office/drawing/2014/main" id="{437A56EA-BCDE-4A3A-B89F-F9EF6DE1BE3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50" name="PoljeZBesedilom 2">
          <a:extLst>
            <a:ext uri="{FF2B5EF4-FFF2-40B4-BE49-F238E27FC236}">
              <a16:creationId xmlns:a16="http://schemas.microsoft.com/office/drawing/2014/main" id="{337CE2D5-6FB6-4F9C-9228-F74F821998C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551" name="PoljeZBesedilom 2">
          <a:extLst>
            <a:ext uri="{FF2B5EF4-FFF2-40B4-BE49-F238E27FC236}">
              <a16:creationId xmlns:a16="http://schemas.microsoft.com/office/drawing/2014/main" id="{15EAB4BB-929E-4B4C-8531-A2DF204EE4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2" name="PoljeZBesedilom 2">
          <a:extLst>
            <a:ext uri="{FF2B5EF4-FFF2-40B4-BE49-F238E27FC236}">
              <a16:creationId xmlns:a16="http://schemas.microsoft.com/office/drawing/2014/main" id="{490D4ACC-312A-47E3-B14C-4231BC7309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3" name="PoljeZBesedilom 4552">
          <a:extLst>
            <a:ext uri="{FF2B5EF4-FFF2-40B4-BE49-F238E27FC236}">
              <a16:creationId xmlns:a16="http://schemas.microsoft.com/office/drawing/2014/main" id="{95FA1370-4247-494A-9499-BB5607592E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4" name="PoljeZBesedilom 2">
          <a:extLst>
            <a:ext uri="{FF2B5EF4-FFF2-40B4-BE49-F238E27FC236}">
              <a16:creationId xmlns:a16="http://schemas.microsoft.com/office/drawing/2014/main" id="{24EEC4C3-4170-4136-8274-6A6D372E79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5" name="PoljeZBesedilom 2">
          <a:extLst>
            <a:ext uri="{FF2B5EF4-FFF2-40B4-BE49-F238E27FC236}">
              <a16:creationId xmlns:a16="http://schemas.microsoft.com/office/drawing/2014/main" id="{D013F93F-739E-40CE-B41A-B97D5918B7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6" name="PoljeZBesedilom 2">
          <a:extLst>
            <a:ext uri="{FF2B5EF4-FFF2-40B4-BE49-F238E27FC236}">
              <a16:creationId xmlns:a16="http://schemas.microsoft.com/office/drawing/2014/main" id="{475A84C4-B103-4B23-8280-6EC64E2F4C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7" name="PoljeZBesedilom 2">
          <a:extLst>
            <a:ext uri="{FF2B5EF4-FFF2-40B4-BE49-F238E27FC236}">
              <a16:creationId xmlns:a16="http://schemas.microsoft.com/office/drawing/2014/main" id="{F49FFE51-EBA6-43A2-9D06-7B45B83DDE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8" name="PoljeZBesedilom 2">
          <a:extLst>
            <a:ext uri="{FF2B5EF4-FFF2-40B4-BE49-F238E27FC236}">
              <a16:creationId xmlns:a16="http://schemas.microsoft.com/office/drawing/2014/main" id="{5D4BA6F3-005E-4150-B48F-B4133A013B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59" name="PoljeZBesedilom 4558">
          <a:extLst>
            <a:ext uri="{FF2B5EF4-FFF2-40B4-BE49-F238E27FC236}">
              <a16:creationId xmlns:a16="http://schemas.microsoft.com/office/drawing/2014/main" id="{43423AF9-9579-4209-A616-9B7D0F0170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0" name="PoljeZBesedilom 2">
          <a:extLst>
            <a:ext uri="{FF2B5EF4-FFF2-40B4-BE49-F238E27FC236}">
              <a16:creationId xmlns:a16="http://schemas.microsoft.com/office/drawing/2014/main" id="{D0E31384-E597-42D6-89E0-BA6D7B2247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1" name="PoljeZBesedilom 2">
          <a:extLst>
            <a:ext uri="{FF2B5EF4-FFF2-40B4-BE49-F238E27FC236}">
              <a16:creationId xmlns:a16="http://schemas.microsoft.com/office/drawing/2014/main" id="{7C256FBF-AFE8-4FF7-9141-0F2B1BD553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2" name="PoljeZBesedilom 2">
          <a:extLst>
            <a:ext uri="{FF2B5EF4-FFF2-40B4-BE49-F238E27FC236}">
              <a16:creationId xmlns:a16="http://schemas.microsoft.com/office/drawing/2014/main" id="{64ED97C7-364E-4AF0-BBC3-C782CC6DDC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3" name="PoljeZBesedilom 2">
          <a:extLst>
            <a:ext uri="{FF2B5EF4-FFF2-40B4-BE49-F238E27FC236}">
              <a16:creationId xmlns:a16="http://schemas.microsoft.com/office/drawing/2014/main" id="{D469AC3A-82AA-4564-98F6-FBD2D33D0E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4" name="PoljeZBesedilom 2">
          <a:extLst>
            <a:ext uri="{FF2B5EF4-FFF2-40B4-BE49-F238E27FC236}">
              <a16:creationId xmlns:a16="http://schemas.microsoft.com/office/drawing/2014/main" id="{14D3C8C8-A993-46A3-8352-94913BDC368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5" name="PoljeZBesedilom 4564">
          <a:extLst>
            <a:ext uri="{FF2B5EF4-FFF2-40B4-BE49-F238E27FC236}">
              <a16:creationId xmlns:a16="http://schemas.microsoft.com/office/drawing/2014/main" id="{10841A7E-202A-4E42-8608-A815E846E6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6" name="PoljeZBesedilom 2">
          <a:extLst>
            <a:ext uri="{FF2B5EF4-FFF2-40B4-BE49-F238E27FC236}">
              <a16:creationId xmlns:a16="http://schemas.microsoft.com/office/drawing/2014/main" id="{D1815645-8670-4095-BAB1-106446F03C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7" name="PoljeZBesedilom 2">
          <a:extLst>
            <a:ext uri="{FF2B5EF4-FFF2-40B4-BE49-F238E27FC236}">
              <a16:creationId xmlns:a16="http://schemas.microsoft.com/office/drawing/2014/main" id="{F91BC671-D669-4114-A882-CA95F927BF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8" name="PoljeZBesedilom 2">
          <a:extLst>
            <a:ext uri="{FF2B5EF4-FFF2-40B4-BE49-F238E27FC236}">
              <a16:creationId xmlns:a16="http://schemas.microsoft.com/office/drawing/2014/main" id="{1C00A2DC-E5B9-4C8B-BEFE-1E4A328C5D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69" name="PoljeZBesedilom 2">
          <a:extLst>
            <a:ext uri="{FF2B5EF4-FFF2-40B4-BE49-F238E27FC236}">
              <a16:creationId xmlns:a16="http://schemas.microsoft.com/office/drawing/2014/main" id="{A037AA50-E3A3-4755-8AB1-5068CED222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0" name="PoljeZBesedilom 2">
          <a:extLst>
            <a:ext uri="{FF2B5EF4-FFF2-40B4-BE49-F238E27FC236}">
              <a16:creationId xmlns:a16="http://schemas.microsoft.com/office/drawing/2014/main" id="{C4532973-910D-4E73-8F8D-CD4037D77B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1" name="PoljeZBesedilom 4570">
          <a:extLst>
            <a:ext uri="{FF2B5EF4-FFF2-40B4-BE49-F238E27FC236}">
              <a16:creationId xmlns:a16="http://schemas.microsoft.com/office/drawing/2014/main" id="{D91D60C9-DE23-43CE-868A-28D446A746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2" name="PoljeZBesedilom 2">
          <a:extLst>
            <a:ext uri="{FF2B5EF4-FFF2-40B4-BE49-F238E27FC236}">
              <a16:creationId xmlns:a16="http://schemas.microsoft.com/office/drawing/2014/main" id="{9680E64E-5A79-4322-8248-CC74A94D0F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3" name="PoljeZBesedilom 2">
          <a:extLst>
            <a:ext uri="{FF2B5EF4-FFF2-40B4-BE49-F238E27FC236}">
              <a16:creationId xmlns:a16="http://schemas.microsoft.com/office/drawing/2014/main" id="{60B8C2D6-2FE9-401E-9897-34E73F8885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4" name="PoljeZBesedilom 2">
          <a:extLst>
            <a:ext uri="{FF2B5EF4-FFF2-40B4-BE49-F238E27FC236}">
              <a16:creationId xmlns:a16="http://schemas.microsoft.com/office/drawing/2014/main" id="{67B26771-F62E-4A81-8087-F9D9474605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5" name="PoljeZBesedilom 2">
          <a:extLst>
            <a:ext uri="{FF2B5EF4-FFF2-40B4-BE49-F238E27FC236}">
              <a16:creationId xmlns:a16="http://schemas.microsoft.com/office/drawing/2014/main" id="{604F5A58-8A6C-4D0A-8BCB-2D8A298E44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6" name="PoljeZBesedilom 2">
          <a:extLst>
            <a:ext uri="{FF2B5EF4-FFF2-40B4-BE49-F238E27FC236}">
              <a16:creationId xmlns:a16="http://schemas.microsoft.com/office/drawing/2014/main" id="{DAD0CC69-0A28-4459-A739-DA001497D6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7" name="PoljeZBesedilom 4576">
          <a:extLst>
            <a:ext uri="{FF2B5EF4-FFF2-40B4-BE49-F238E27FC236}">
              <a16:creationId xmlns:a16="http://schemas.microsoft.com/office/drawing/2014/main" id="{ACC0C89A-90AB-496D-B14C-499805E8A4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8" name="PoljeZBesedilom 2">
          <a:extLst>
            <a:ext uri="{FF2B5EF4-FFF2-40B4-BE49-F238E27FC236}">
              <a16:creationId xmlns:a16="http://schemas.microsoft.com/office/drawing/2014/main" id="{AA3FC17D-3154-446B-8995-E3771B4854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79" name="PoljeZBesedilom 2">
          <a:extLst>
            <a:ext uri="{FF2B5EF4-FFF2-40B4-BE49-F238E27FC236}">
              <a16:creationId xmlns:a16="http://schemas.microsoft.com/office/drawing/2014/main" id="{6B409AAF-5F57-4225-9E5E-EEEE54BBEB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0" name="PoljeZBesedilom 2">
          <a:extLst>
            <a:ext uri="{FF2B5EF4-FFF2-40B4-BE49-F238E27FC236}">
              <a16:creationId xmlns:a16="http://schemas.microsoft.com/office/drawing/2014/main" id="{F6DA31A4-5939-4CC2-ADAD-90E044720F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1" name="PoljeZBesedilom 2">
          <a:extLst>
            <a:ext uri="{FF2B5EF4-FFF2-40B4-BE49-F238E27FC236}">
              <a16:creationId xmlns:a16="http://schemas.microsoft.com/office/drawing/2014/main" id="{70163962-D197-46AB-AB95-ECCF8A1D3F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2" name="PoljeZBesedilom 2">
          <a:extLst>
            <a:ext uri="{FF2B5EF4-FFF2-40B4-BE49-F238E27FC236}">
              <a16:creationId xmlns:a16="http://schemas.microsoft.com/office/drawing/2014/main" id="{C33F0AAC-F46C-439E-9431-9CCEB95415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3" name="PoljeZBesedilom 4582">
          <a:extLst>
            <a:ext uri="{FF2B5EF4-FFF2-40B4-BE49-F238E27FC236}">
              <a16:creationId xmlns:a16="http://schemas.microsoft.com/office/drawing/2014/main" id="{5F91B9D9-F1BA-4AEE-9C55-3875929E3E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4" name="PoljeZBesedilom 2">
          <a:extLst>
            <a:ext uri="{FF2B5EF4-FFF2-40B4-BE49-F238E27FC236}">
              <a16:creationId xmlns:a16="http://schemas.microsoft.com/office/drawing/2014/main" id="{7A7DFD12-86E2-4709-9580-F15894872B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5" name="PoljeZBesedilom 2">
          <a:extLst>
            <a:ext uri="{FF2B5EF4-FFF2-40B4-BE49-F238E27FC236}">
              <a16:creationId xmlns:a16="http://schemas.microsoft.com/office/drawing/2014/main" id="{198A25C0-23CB-4784-A062-0BBE986A10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6" name="PoljeZBesedilom 2">
          <a:extLst>
            <a:ext uri="{FF2B5EF4-FFF2-40B4-BE49-F238E27FC236}">
              <a16:creationId xmlns:a16="http://schemas.microsoft.com/office/drawing/2014/main" id="{738066A6-3646-4D15-9E2C-D8421DE143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87" name="PoljeZBesedilom 2">
          <a:extLst>
            <a:ext uri="{FF2B5EF4-FFF2-40B4-BE49-F238E27FC236}">
              <a16:creationId xmlns:a16="http://schemas.microsoft.com/office/drawing/2014/main" id="{A54D720A-4C8E-477E-8E02-ED19C919BC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88" name="PoljeZBesedilom 2">
          <a:extLst>
            <a:ext uri="{FF2B5EF4-FFF2-40B4-BE49-F238E27FC236}">
              <a16:creationId xmlns:a16="http://schemas.microsoft.com/office/drawing/2014/main" id="{79EC98E5-FD99-406D-A096-567F107258B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89" name="PoljeZBesedilom 4588">
          <a:extLst>
            <a:ext uri="{FF2B5EF4-FFF2-40B4-BE49-F238E27FC236}">
              <a16:creationId xmlns:a16="http://schemas.microsoft.com/office/drawing/2014/main" id="{B500CC13-A99F-458C-9E4B-69B7BD35388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90" name="PoljeZBesedilom 2">
          <a:extLst>
            <a:ext uri="{FF2B5EF4-FFF2-40B4-BE49-F238E27FC236}">
              <a16:creationId xmlns:a16="http://schemas.microsoft.com/office/drawing/2014/main" id="{9AB68944-8E5F-470D-BA5C-0FED2BA17B3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91" name="PoljeZBesedilom 2">
          <a:extLst>
            <a:ext uri="{FF2B5EF4-FFF2-40B4-BE49-F238E27FC236}">
              <a16:creationId xmlns:a16="http://schemas.microsoft.com/office/drawing/2014/main" id="{A878CDDF-9265-4CCE-A1AD-795BBA8D67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92" name="PoljeZBesedilom 2">
          <a:extLst>
            <a:ext uri="{FF2B5EF4-FFF2-40B4-BE49-F238E27FC236}">
              <a16:creationId xmlns:a16="http://schemas.microsoft.com/office/drawing/2014/main" id="{B10E2612-7BC3-4C92-BA94-B4511CBB35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593" name="PoljeZBesedilom 2">
          <a:extLst>
            <a:ext uri="{FF2B5EF4-FFF2-40B4-BE49-F238E27FC236}">
              <a16:creationId xmlns:a16="http://schemas.microsoft.com/office/drawing/2014/main" id="{D7890326-B4C6-4012-8894-4D98C02E2AC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4" name="PoljeZBesedilom 2">
          <a:extLst>
            <a:ext uri="{FF2B5EF4-FFF2-40B4-BE49-F238E27FC236}">
              <a16:creationId xmlns:a16="http://schemas.microsoft.com/office/drawing/2014/main" id="{A2682D58-D6B2-48B2-8AA3-9411C8DBCC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5" name="PoljeZBesedilom 4594">
          <a:extLst>
            <a:ext uri="{FF2B5EF4-FFF2-40B4-BE49-F238E27FC236}">
              <a16:creationId xmlns:a16="http://schemas.microsoft.com/office/drawing/2014/main" id="{632DC6C5-097D-4D55-83B1-1F1A8C7CBE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6" name="PoljeZBesedilom 2">
          <a:extLst>
            <a:ext uri="{FF2B5EF4-FFF2-40B4-BE49-F238E27FC236}">
              <a16:creationId xmlns:a16="http://schemas.microsoft.com/office/drawing/2014/main" id="{1030819E-0908-4520-BC85-E5DDDAE78A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7" name="PoljeZBesedilom 2">
          <a:extLst>
            <a:ext uri="{FF2B5EF4-FFF2-40B4-BE49-F238E27FC236}">
              <a16:creationId xmlns:a16="http://schemas.microsoft.com/office/drawing/2014/main" id="{1BAD7611-B922-4F67-955A-F551923920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8" name="PoljeZBesedilom 2">
          <a:extLst>
            <a:ext uri="{FF2B5EF4-FFF2-40B4-BE49-F238E27FC236}">
              <a16:creationId xmlns:a16="http://schemas.microsoft.com/office/drawing/2014/main" id="{0CF70F2A-D214-43F1-80CE-2027461696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599" name="PoljeZBesedilom 2">
          <a:extLst>
            <a:ext uri="{FF2B5EF4-FFF2-40B4-BE49-F238E27FC236}">
              <a16:creationId xmlns:a16="http://schemas.microsoft.com/office/drawing/2014/main" id="{BFF8BAF2-8224-4550-92C8-7C7FC130D4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0" name="PoljeZBesedilom 2">
          <a:extLst>
            <a:ext uri="{FF2B5EF4-FFF2-40B4-BE49-F238E27FC236}">
              <a16:creationId xmlns:a16="http://schemas.microsoft.com/office/drawing/2014/main" id="{D15A2471-0E3C-4327-A604-BA5A16E2A7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1" name="PoljeZBesedilom 4600">
          <a:extLst>
            <a:ext uri="{FF2B5EF4-FFF2-40B4-BE49-F238E27FC236}">
              <a16:creationId xmlns:a16="http://schemas.microsoft.com/office/drawing/2014/main" id="{D06029E3-7607-46F2-AB52-85972B3208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2" name="PoljeZBesedilom 2">
          <a:extLst>
            <a:ext uri="{FF2B5EF4-FFF2-40B4-BE49-F238E27FC236}">
              <a16:creationId xmlns:a16="http://schemas.microsoft.com/office/drawing/2014/main" id="{4F0D9009-3CE8-4852-A78B-E6ECB63B89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3" name="PoljeZBesedilom 2">
          <a:extLst>
            <a:ext uri="{FF2B5EF4-FFF2-40B4-BE49-F238E27FC236}">
              <a16:creationId xmlns:a16="http://schemas.microsoft.com/office/drawing/2014/main" id="{36E22A02-7FB5-4588-8750-2FF32EE689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4" name="PoljeZBesedilom 2">
          <a:extLst>
            <a:ext uri="{FF2B5EF4-FFF2-40B4-BE49-F238E27FC236}">
              <a16:creationId xmlns:a16="http://schemas.microsoft.com/office/drawing/2014/main" id="{51AA13E1-BB8F-47F1-90A0-AE2A30185D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05" name="PoljeZBesedilom 2">
          <a:extLst>
            <a:ext uri="{FF2B5EF4-FFF2-40B4-BE49-F238E27FC236}">
              <a16:creationId xmlns:a16="http://schemas.microsoft.com/office/drawing/2014/main" id="{FBD540C7-88B2-403A-B5E8-B8224CBA2D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06" name="PoljeZBesedilom 2">
          <a:extLst>
            <a:ext uri="{FF2B5EF4-FFF2-40B4-BE49-F238E27FC236}">
              <a16:creationId xmlns:a16="http://schemas.microsoft.com/office/drawing/2014/main" id="{9E03A3A5-4350-4C3E-A681-193A10930C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07" name="PoljeZBesedilom 4606">
          <a:extLst>
            <a:ext uri="{FF2B5EF4-FFF2-40B4-BE49-F238E27FC236}">
              <a16:creationId xmlns:a16="http://schemas.microsoft.com/office/drawing/2014/main" id="{A9A22B19-E7D9-40C4-9BAD-5DAC33BE656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08" name="PoljeZBesedilom 2">
          <a:extLst>
            <a:ext uri="{FF2B5EF4-FFF2-40B4-BE49-F238E27FC236}">
              <a16:creationId xmlns:a16="http://schemas.microsoft.com/office/drawing/2014/main" id="{8BB223C9-9B68-4C10-94ED-840D41182D1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09" name="PoljeZBesedilom 2">
          <a:extLst>
            <a:ext uri="{FF2B5EF4-FFF2-40B4-BE49-F238E27FC236}">
              <a16:creationId xmlns:a16="http://schemas.microsoft.com/office/drawing/2014/main" id="{6480F6EB-65B3-4B96-B7C4-45E4BADA008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10" name="PoljeZBesedilom 2">
          <a:extLst>
            <a:ext uri="{FF2B5EF4-FFF2-40B4-BE49-F238E27FC236}">
              <a16:creationId xmlns:a16="http://schemas.microsoft.com/office/drawing/2014/main" id="{86D5B9BF-C8B7-4409-A804-E7A234EEB97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11" name="PoljeZBesedilom 2">
          <a:extLst>
            <a:ext uri="{FF2B5EF4-FFF2-40B4-BE49-F238E27FC236}">
              <a16:creationId xmlns:a16="http://schemas.microsoft.com/office/drawing/2014/main" id="{F6961AD6-B5D8-42CD-BB3F-BF3C64381EC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2" name="PoljeZBesedilom 2">
          <a:extLst>
            <a:ext uri="{FF2B5EF4-FFF2-40B4-BE49-F238E27FC236}">
              <a16:creationId xmlns:a16="http://schemas.microsoft.com/office/drawing/2014/main" id="{EF85F702-61D2-4CFE-B266-7CF8D2AF67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3" name="PoljeZBesedilom 4612">
          <a:extLst>
            <a:ext uri="{FF2B5EF4-FFF2-40B4-BE49-F238E27FC236}">
              <a16:creationId xmlns:a16="http://schemas.microsoft.com/office/drawing/2014/main" id="{7DF3CDCC-FE97-41A3-88CD-9D407E0F90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4" name="PoljeZBesedilom 2">
          <a:extLst>
            <a:ext uri="{FF2B5EF4-FFF2-40B4-BE49-F238E27FC236}">
              <a16:creationId xmlns:a16="http://schemas.microsoft.com/office/drawing/2014/main" id="{27C1F994-D115-48D4-902F-962DED4211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5" name="PoljeZBesedilom 2">
          <a:extLst>
            <a:ext uri="{FF2B5EF4-FFF2-40B4-BE49-F238E27FC236}">
              <a16:creationId xmlns:a16="http://schemas.microsoft.com/office/drawing/2014/main" id="{8A139023-EC5C-411E-956E-B8490E3586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6" name="PoljeZBesedilom 2">
          <a:extLst>
            <a:ext uri="{FF2B5EF4-FFF2-40B4-BE49-F238E27FC236}">
              <a16:creationId xmlns:a16="http://schemas.microsoft.com/office/drawing/2014/main" id="{DB60E964-7E65-46A8-BDED-ADEE992F21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17" name="PoljeZBesedilom 2">
          <a:extLst>
            <a:ext uri="{FF2B5EF4-FFF2-40B4-BE49-F238E27FC236}">
              <a16:creationId xmlns:a16="http://schemas.microsoft.com/office/drawing/2014/main" id="{942D379C-4BCE-449D-8AA6-29A5F024617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18" name="PoljeZBesedilom 4617">
          <a:extLst>
            <a:ext uri="{FF2B5EF4-FFF2-40B4-BE49-F238E27FC236}">
              <a16:creationId xmlns:a16="http://schemas.microsoft.com/office/drawing/2014/main" id="{B5C02E6D-3ECF-40E5-993B-BDF89B90B32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19" name="PoljeZBesedilom 2">
          <a:extLst>
            <a:ext uri="{FF2B5EF4-FFF2-40B4-BE49-F238E27FC236}">
              <a16:creationId xmlns:a16="http://schemas.microsoft.com/office/drawing/2014/main" id="{B10D6B16-B754-457D-A9B2-153B68C67C0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20" name="PoljeZBesedilom 2">
          <a:extLst>
            <a:ext uri="{FF2B5EF4-FFF2-40B4-BE49-F238E27FC236}">
              <a16:creationId xmlns:a16="http://schemas.microsoft.com/office/drawing/2014/main" id="{53818284-C2B5-44A0-BD59-D5F298BF95D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21" name="PoljeZBesedilom 2">
          <a:extLst>
            <a:ext uri="{FF2B5EF4-FFF2-40B4-BE49-F238E27FC236}">
              <a16:creationId xmlns:a16="http://schemas.microsoft.com/office/drawing/2014/main" id="{872BA7F4-42BB-477C-BEC8-B73B86F46CD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22" name="PoljeZBesedilom 2">
          <a:extLst>
            <a:ext uri="{FF2B5EF4-FFF2-40B4-BE49-F238E27FC236}">
              <a16:creationId xmlns:a16="http://schemas.microsoft.com/office/drawing/2014/main" id="{7E1D70C3-7503-4C68-BFFF-338366DE83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3" name="PoljeZBesedilom 2">
          <a:extLst>
            <a:ext uri="{FF2B5EF4-FFF2-40B4-BE49-F238E27FC236}">
              <a16:creationId xmlns:a16="http://schemas.microsoft.com/office/drawing/2014/main" id="{A846A601-7393-4C16-9301-A713A3E635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4" name="PoljeZBesedilom 4623">
          <a:extLst>
            <a:ext uri="{FF2B5EF4-FFF2-40B4-BE49-F238E27FC236}">
              <a16:creationId xmlns:a16="http://schemas.microsoft.com/office/drawing/2014/main" id="{DE0AE67B-A4C2-4CEF-8466-12F131D9319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5" name="PoljeZBesedilom 2">
          <a:extLst>
            <a:ext uri="{FF2B5EF4-FFF2-40B4-BE49-F238E27FC236}">
              <a16:creationId xmlns:a16="http://schemas.microsoft.com/office/drawing/2014/main" id="{2CBDE045-164A-4A0D-881C-94380747F8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6" name="PoljeZBesedilom 2">
          <a:extLst>
            <a:ext uri="{FF2B5EF4-FFF2-40B4-BE49-F238E27FC236}">
              <a16:creationId xmlns:a16="http://schemas.microsoft.com/office/drawing/2014/main" id="{53A75D73-FBE3-4D6C-AE01-78D9251537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7" name="PoljeZBesedilom 2">
          <a:extLst>
            <a:ext uri="{FF2B5EF4-FFF2-40B4-BE49-F238E27FC236}">
              <a16:creationId xmlns:a16="http://schemas.microsoft.com/office/drawing/2014/main" id="{7386CAFB-EA13-4B61-9289-7952D9099D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628" name="PoljeZBesedilom 2">
          <a:extLst>
            <a:ext uri="{FF2B5EF4-FFF2-40B4-BE49-F238E27FC236}">
              <a16:creationId xmlns:a16="http://schemas.microsoft.com/office/drawing/2014/main" id="{68254722-D627-45EB-A447-3FCB1638E1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29" name="PoljeZBesedilom 4628">
          <a:extLst>
            <a:ext uri="{FF2B5EF4-FFF2-40B4-BE49-F238E27FC236}">
              <a16:creationId xmlns:a16="http://schemas.microsoft.com/office/drawing/2014/main" id="{4885263E-8C4A-4DC6-AF39-E43A9DD5237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30" name="PoljeZBesedilom 2">
          <a:extLst>
            <a:ext uri="{FF2B5EF4-FFF2-40B4-BE49-F238E27FC236}">
              <a16:creationId xmlns:a16="http://schemas.microsoft.com/office/drawing/2014/main" id="{26677C90-ADFD-4E4B-A725-E887F304946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31" name="PoljeZBesedilom 2">
          <a:extLst>
            <a:ext uri="{FF2B5EF4-FFF2-40B4-BE49-F238E27FC236}">
              <a16:creationId xmlns:a16="http://schemas.microsoft.com/office/drawing/2014/main" id="{42E77AF6-58FB-4FE6-90F3-643DFB015F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32" name="PoljeZBesedilom 2">
          <a:extLst>
            <a:ext uri="{FF2B5EF4-FFF2-40B4-BE49-F238E27FC236}">
              <a16:creationId xmlns:a16="http://schemas.microsoft.com/office/drawing/2014/main" id="{6DBCBFDD-DDD8-4A27-A340-4064EFE715E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633" name="PoljeZBesedilom 2">
          <a:extLst>
            <a:ext uri="{FF2B5EF4-FFF2-40B4-BE49-F238E27FC236}">
              <a16:creationId xmlns:a16="http://schemas.microsoft.com/office/drawing/2014/main" id="{A99787B1-94CD-494A-8EAC-15BFB5B1DE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4" name="PoljeZBesedilom 2">
          <a:extLst>
            <a:ext uri="{FF2B5EF4-FFF2-40B4-BE49-F238E27FC236}">
              <a16:creationId xmlns:a16="http://schemas.microsoft.com/office/drawing/2014/main" id="{84F0DC9E-948C-45F2-A6FB-6AE5B89611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5" name="PoljeZBesedilom 4634">
          <a:extLst>
            <a:ext uri="{FF2B5EF4-FFF2-40B4-BE49-F238E27FC236}">
              <a16:creationId xmlns:a16="http://schemas.microsoft.com/office/drawing/2014/main" id="{3B195F89-6EBC-4D9D-98AA-3B36DF4B0E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6" name="PoljeZBesedilom 2">
          <a:extLst>
            <a:ext uri="{FF2B5EF4-FFF2-40B4-BE49-F238E27FC236}">
              <a16:creationId xmlns:a16="http://schemas.microsoft.com/office/drawing/2014/main" id="{5D87DD08-E167-491E-9C06-07C660AE38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7" name="PoljeZBesedilom 2">
          <a:extLst>
            <a:ext uri="{FF2B5EF4-FFF2-40B4-BE49-F238E27FC236}">
              <a16:creationId xmlns:a16="http://schemas.microsoft.com/office/drawing/2014/main" id="{BE2B9B2D-5623-4D4D-82CE-EA981AC4B8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8" name="PoljeZBesedilom 2">
          <a:extLst>
            <a:ext uri="{FF2B5EF4-FFF2-40B4-BE49-F238E27FC236}">
              <a16:creationId xmlns:a16="http://schemas.microsoft.com/office/drawing/2014/main" id="{F636CB74-9E74-4A2F-8263-97095A925A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39" name="PoljeZBesedilom 2">
          <a:extLst>
            <a:ext uri="{FF2B5EF4-FFF2-40B4-BE49-F238E27FC236}">
              <a16:creationId xmlns:a16="http://schemas.microsoft.com/office/drawing/2014/main" id="{4D699B70-0A31-4836-B560-CDB8CEEC14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0" name="PoljeZBesedilom 2">
          <a:extLst>
            <a:ext uri="{FF2B5EF4-FFF2-40B4-BE49-F238E27FC236}">
              <a16:creationId xmlns:a16="http://schemas.microsoft.com/office/drawing/2014/main" id="{A0B5118C-9C75-40DB-A453-84113CF910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1" name="PoljeZBesedilom 4640">
          <a:extLst>
            <a:ext uri="{FF2B5EF4-FFF2-40B4-BE49-F238E27FC236}">
              <a16:creationId xmlns:a16="http://schemas.microsoft.com/office/drawing/2014/main" id="{190F6B75-F54E-407F-8A26-8A19BB828A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2" name="PoljeZBesedilom 2">
          <a:extLst>
            <a:ext uri="{FF2B5EF4-FFF2-40B4-BE49-F238E27FC236}">
              <a16:creationId xmlns:a16="http://schemas.microsoft.com/office/drawing/2014/main" id="{8AA99D2E-C4BB-492B-8623-F1A88B0359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3" name="PoljeZBesedilom 2">
          <a:extLst>
            <a:ext uri="{FF2B5EF4-FFF2-40B4-BE49-F238E27FC236}">
              <a16:creationId xmlns:a16="http://schemas.microsoft.com/office/drawing/2014/main" id="{2E11DE54-D166-47C1-91F6-2C2F775C63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4" name="PoljeZBesedilom 2">
          <a:extLst>
            <a:ext uri="{FF2B5EF4-FFF2-40B4-BE49-F238E27FC236}">
              <a16:creationId xmlns:a16="http://schemas.microsoft.com/office/drawing/2014/main" id="{7EB72DFD-2964-47FD-9F6B-2EB7EAD193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5" name="PoljeZBesedilom 2">
          <a:extLst>
            <a:ext uri="{FF2B5EF4-FFF2-40B4-BE49-F238E27FC236}">
              <a16:creationId xmlns:a16="http://schemas.microsoft.com/office/drawing/2014/main" id="{2292BDD9-07E0-42FD-B657-0D21B559FA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6" name="PoljeZBesedilom 2">
          <a:extLst>
            <a:ext uri="{FF2B5EF4-FFF2-40B4-BE49-F238E27FC236}">
              <a16:creationId xmlns:a16="http://schemas.microsoft.com/office/drawing/2014/main" id="{5207471F-EC05-4640-8C7C-68A08259ED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7" name="PoljeZBesedilom 4646">
          <a:extLst>
            <a:ext uri="{FF2B5EF4-FFF2-40B4-BE49-F238E27FC236}">
              <a16:creationId xmlns:a16="http://schemas.microsoft.com/office/drawing/2014/main" id="{26209F26-AC83-46F8-B05F-56EC755937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8" name="PoljeZBesedilom 2">
          <a:extLst>
            <a:ext uri="{FF2B5EF4-FFF2-40B4-BE49-F238E27FC236}">
              <a16:creationId xmlns:a16="http://schemas.microsoft.com/office/drawing/2014/main" id="{D46B4A97-848A-4B47-B8BF-61F5DC88B0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49" name="PoljeZBesedilom 2">
          <a:extLst>
            <a:ext uri="{FF2B5EF4-FFF2-40B4-BE49-F238E27FC236}">
              <a16:creationId xmlns:a16="http://schemas.microsoft.com/office/drawing/2014/main" id="{2808C43D-B8E1-458B-BB2C-DE71706DAA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0" name="PoljeZBesedilom 2">
          <a:extLst>
            <a:ext uri="{FF2B5EF4-FFF2-40B4-BE49-F238E27FC236}">
              <a16:creationId xmlns:a16="http://schemas.microsoft.com/office/drawing/2014/main" id="{0872E81B-39A3-4BED-88CD-870B9C4CCC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1" name="PoljeZBesedilom 2">
          <a:extLst>
            <a:ext uri="{FF2B5EF4-FFF2-40B4-BE49-F238E27FC236}">
              <a16:creationId xmlns:a16="http://schemas.microsoft.com/office/drawing/2014/main" id="{C5270E54-8120-468D-B52E-85B8E151DA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2" name="PoljeZBesedilom 2">
          <a:extLst>
            <a:ext uri="{FF2B5EF4-FFF2-40B4-BE49-F238E27FC236}">
              <a16:creationId xmlns:a16="http://schemas.microsoft.com/office/drawing/2014/main" id="{0CD35EBA-47E3-4D2D-B07D-8C4D8C7196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3" name="PoljeZBesedilom 4652">
          <a:extLst>
            <a:ext uri="{FF2B5EF4-FFF2-40B4-BE49-F238E27FC236}">
              <a16:creationId xmlns:a16="http://schemas.microsoft.com/office/drawing/2014/main" id="{C389CFCC-FCE0-43FF-A378-B3F73B4BBA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4" name="PoljeZBesedilom 2">
          <a:extLst>
            <a:ext uri="{FF2B5EF4-FFF2-40B4-BE49-F238E27FC236}">
              <a16:creationId xmlns:a16="http://schemas.microsoft.com/office/drawing/2014/main" id="{C114F33B-0DA8-4B4B-89EA-4FE874FA77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5" name="PoljeZBesedilom 2">
          <a:extLst>
            <a:ext uri="{FF2B5EF4-FFF2-40B4-BE49-F238E27FC236}">
              <a16:creationId xmlns:a16="http://schemas.microsoft.com/office/drawing/2014/main" id="{F69A955D-BFD9-49E4-AC2F-3265D40326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6" name="PoljeZBesedilom 2">
          <a:extLst>
            <a:ext uri="{FF2B5EF4-FFF2-40B4-BE49-F238E27FC236}">
              <a16:creationId xmlns:a16="http://schemas.microsoft.com/office/drawing/2014/main" id="{C1F0D485-7854-4AE6-BB29-BBB7F295EE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57" name="PoljeZBesedilom 2">
          <a:extLst>
            <a:ext uri="{FF2B5EF4-FFF2-40B4-BE49-F238E27FC236}">
              <a16:creationId xmlns:a16="http://schemas.microsoft.com/office/drawing/2014/main" id="{126B0B03-DA13-4B48-9980-68E5DDD765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58" name="PoljeZBesedilom 2">
          <a:extLst>
            <a:ext uri="{FF2B5EF4-FFF2-40B4-BE49-F238E27FC236}">
              <a16:creationId xmlns:a16="http://schemas.microsoft.com/office/drawing/2014/main" id="{2E8BBE0A-0D90-4F55-8EEC-3A1E935DB7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59" name="PoljeZBesedilom 4658">
          <a:extLst>
            <a:ext uri="{FF2B5EF4-FFF2-40B4-BE49-F238E27FC236}">
              <a16:creationId xmlns:a16="http://schemas.microsoft.com/office/drawing/2014/main" id="{5D93FE62-2DBB-4381-BF71-61FB27786C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0" name="PoljeZBesedilom 2">
          <a:extLst>
            <a:ext uri="{FF2B5EF4-FFF2-40B4-BE49-F238E27FC236}">
              <a16:creationId xmlns:a16="http://schemas.microsoft.com/office/drawing/2014/main" id="{463FBE6C-1F6F-4197-BCEB-EA2141F6D7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1" name="PoljeZBesedilom 2">
          <a:extLst>
            <a:ext uri="{FF2B5EF4-FFF2-40B4-BE49-F238E27FC236}">
              <a16:creationId xmlns:a16="http://schemas.microsoft.com/office/drawing/2014/main" id="{F08F2051-9AC1-4873-8EF9-D8F021B6EC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2" name="PoljeZBesedilom 2">
          <a:extLst>
            <a:ext uri="{FF2B5EF4-FFF2-40B4-BE49-F238E27FC236}">
              <a16:creationId xmlns:a16="http://schemas.microsoft.com/office/drawing/2014/main" id="{E63759CE-480B-42B9-9F87-491761EF3D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3" name="PoljeZBesedilom 2">
          <a:extLst>
            <a:ext uri="{FF2B5EF4-FFF2-40B4-BE49-F238E27FC236}">
              <a16:creationId xmlns:a16="http://schemas.microsoft.com/office/drawing/2014/main" id="{2962C257-FC2D-4789-9EC0-1A03B29B66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4" name="PoljeZBesedilom 2">
          <a:extLst>
            <a:ext uri="{FF2B5EF4-FFF2-40B4-BE49-F238E27FC236}">
              <a16:creationId xmlns:a16="http://schemas.microsoft.com/office/drawing/2014/main" id="{FB4529CF-5F07-4424-96AA-F6CCE082DF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5" name="PoljeZBesedilom 4664">
          <a:extLst>
            <a:ext uri="{FF2B5EF4-FFF2-40B4-BE49-F238E27FC236}">
              <a16:creationId xmlns:a16="http://schemas.microsoft.com/office/drawing/2014/main" id="{E55657E5-765D-488E-B6B1-8CC7B38903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6" name="PoljeZBesedilom 2">
          <a:extLst>
            <a:ext uri="{FF2B5EF4-FFF2-40B4-BE49-F238E27FC236}">
              <a16:creationId xmlns:a16="http://schemas.microsoft.com/office/drawing/2014/main" id="{6EE6CE2E-DBF3-4384-B341-15BE38AAD9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7" name="PoljeZBesedilom 2">
          <a:extLst>
            <a:ext uri="{FF2B5EF4-FFF2-40B4-BE49-F238E27FC236}">
              <a16:creationId xmlns:a16="http://schemas.microsoft.com/office/drawing/2014/main" id="{1E5422D0-A2E1-41AC-964A-365ACCE1FC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8" name="PoljeZBesedilom 2">
          <a:extLst>
            <a:ext uri="{FF2B5EF4-FFF2-40B4-BE49-F238E27FC236}">
              <a16:creationId xmlns:a16="http://schemas.microsoft.com/office/drawing/2014/main" id="{1C41D348-622B-4C9C-A05C-4D9AE400FC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669" name="PoljeZBesedilom 2">
          <a:extLst>
            <a:ext uri="{FF2B5EF4-FFF2-40B4-BE49-F238E27FC236}">
              <a16:creationId xmlns:a16="http://schemas.microsoft.com/office/drawing/2014/main" id="{1556FFFC-E99F-440A-8C47-31868D6199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0" name="PoljeZBesedilom 2">
          <a:extLst>
            <a:ext uri="{FF2B5EF4-FFF2-40B4-BE49-F238E27FC236}">
              <a16:creationId xmlns:a16="http://schemas.microsoft.com/office/drawing/2014/main" id="{F7D447AA-3C85-4464-BE05-9F2894FE51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1" name="PoljeZBesedilom 4670">
          <a:extLst>
            <a:ext uri="{FF2B5EF4-FFF2-40B4-BE49-F238E27FC236}">
              <a16:creationId xmlns:a16="http://schemas.microsoft.com/office/drawing/2014/main" id="{BB658578-23F0-436A-8B74-24F3ABD190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2" name="PoljeZBesedilom 2">
          <a:extLst>
            <a:ext uri="{FF2B5EF4-FFF2-40B4-BE49-F238E27FC236}">
              <a16:creationId xmlns:a16="http://schemas.microsoft.com/office/drawing/2014/main" id="{3CA5F08D-6FA3-4E74-96CB-CCFFF0C0A6A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3" name="PoljeZBesedilom 2">
          <a:extLst>
            <a:ext uri="{FF2B5EF4-FFF2-40B4-BE49-F238E27FC236}">
              <a16:creationId xmlns:a16="http://schemas.microsoft.com/office/drawing/2014/main" id="{7102B8BE-B733-4B41-9298-85D45BA556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4" name="PoljeZBesedilom 2">
          <a:extLst>
            <a:ext uri="{FF2B5EF4-FFF2-40B4-BE49-F238E27FC236}">
              <a16:creationId xmlns:a16="http://schemas.microsoft.com/office/drawing/2014/main" id="{E7BA1D04-E200-41D4-8451-66A3AFDC04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675" name="PoljeZBesedilom 2">
          <a:extLst>
            <a:ext uri="{FF2B5EF4-FFF2-40B4-BE49-F238E27FC236}">
              <a16:creationId xmlns:a16="http://schemas.microsoft.com/office/drawing/2014/main" id="{3D763A30-41B2-47CF-B3FE-08FFF5AD954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76" name="PoljeZBesedilom 2">
          <a:extLst>
            <a:ext uri="{FF2B5EF4-FFF2-40B4-BE49-F238E27FC236}">
              <a16:creationId xmlns:a16="http://schemas.microsoft.com/office/drawing/2014/main" id="{FD813C0A-B975-4047-91D8-7E3896E0271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77" name="PoljeZBesedilom 4676">
          <a:extLst>
            <a:ext uri="{FF2B5EF4-FFF2-40B4-BE49-F238E27FC236}">
              <a16:creationId xmlns:a16="http://schemas.microsoft.com/office/drawing/2014/main" id="{176AEAAE-C8C0-41D9-9805-3E007067E1A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78" name="PoljeZBesedilom 2">
          <a:extLst>
            <a:ext uri="{FF2B5EF4-FFF2-40B4-BE49-F238E27FC236}">
              <a16:creationId xmlns:a16="http://schemas.microsoft.com/office/drawing/2014/main" id="{0A3E53EB-C8C9-428B-864D-39DF6DC651B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79" name="PoljeZBesedilom 2">
          <a:extLst>
            <a:ext uri="{FF2B5EF4-FFF2-40B4-BE49-F238E27FC236}">
              <a16:creationId xmlns:a16="http://schemas.microsoft.com/office/drawing/2014/main" id="{73A7BD74-5DCC-421D-9667-973BB042F76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80" name="PoljeZBesedilom 2">
          <a:extLst>
            <a:ext uri="{FF2B5EF4-FFF2-40B4-BE49-F238E27FC236}">
              <a16:creationId xmlns:a16="http://schemas.microsoft.com/office/drawing/2014/main" id="{6450DDA0-6EE1-4D53-8B1F-15886958375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681" name="PoljeZBesedilom 2">
          <a:extLst>
            <a:ext uri="{FF2B5EF4-FFF2-40B4-BE49-F238E27FC236}">
              <a16:creationId xmlns:a16="http://schemas.microsoft.com/office/drawing/2014/main" id="{0AAF629E-CCDB-44E4-BA86-7D2E3F43663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682" name="PoljeZBesedilom 4681">
          <a:extLst>
            <a:ext uri="{FF2B5EF4-FFF2-40B4-BE49-F238E27FC236}">
              <a16:creationId xmlns:a16="http://schemas.microsoft.com/office/drawing/2014/main" id="{6EB6AB5B-74DD-4609-B657-E707D4157B9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683" name="PoljeZBesedilom 2">
          <a:extLst>
            <a:ext uri="{FF2B5EF4-FFF2-40B4-BE49-F238E27FC236}">
              <a16:creationId xmlns:a16="http://schemas.microsoft.com/office/drawing/2014/main" id="{A15DC956-6854-428E-A00D-579771ED44F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684" name="PoljeZBesedilom 2">
          <a:extLst>
            <a:ext uri="{FF2B5EF4-FFF2-40B4-BE49-F238E27FC236}">
              <a16:creationId xmlns:a16="http://schemas.microsoft.com/office/drawing/2014/main" id="{25324A35-8A7A-411E-A908-8D2C0BFE0F6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685" name="PoljeZBesedilom 2">
          <a:extLst>
            <a:ext uri="{FF2B5EF4-FFF2-40B4-BE49-F238E27FC236}">
              <a16:creationId xmlns:a16="http://schemas.microsoft.com/office/drawing/2014/main" id="{F067DF64-0CAC-4B3E-90F5-559C63812D9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686" name="PoljeZBesedilom 2">
          <a:extLst>
            <a:ext uri="{FF2B5EF4-FFF2-40B4-BE49-F238E27FC236}">
              <a16:creationId xmlns:a16="http://schemas.microsoft.com/office/drawing/2014/main" id="{AF980BDF-FC60-4B18-937C-E879C376523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87" name="PoljeZBesedilom 2">
          <a:extLst>
            <a:ext uri="{FF2B5EF4-FFF2-40B4-BE49-F238E27FC236}">
              <a16:creationId xmlns:a16="http://schemas.microsoft.com/office/drawing/2014/main" id="{9A47536C-860C-4F80-91A6-E4404A3035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88" name="PoljeZBesedilom 4687">
          <a:extLst>
            <a:ext uri="{FF2B5EF4-FFF2-40B4-BE49-F238E27FC236}">
              <a16:creationId xmlns:a16="http://schemas.microsoft.com/office/drawing/2014/main" id="{C098B975-3348-4F63-AE3A-C1EB08744C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89" name="PoljeZBesedilom 2">
          <a:extLst>
            <a:ext uri="{FF2B5EF4-FFF2-40B4-BE49-F238E27FC236}">
              <a16:creationId xmlns:a16="http://schemas.microsoft.com/office/drawing/2014/main" id="{EE0C1570-63BD-4BD4-ACEC-1986EED027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0" name="PoljeZBesedilom 2">
          <a:extLst>
            <a:ext uri="{FF2B5EF4-FFF2-40B4-BE49-F238E27FC236}">
              <a16:creationId xmlns:a16="http://schemas.microsoft.com/office/drawing/2014/main" id="{E8FA0430-4942-4D52-AED4-D956475BD5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1" name="PoljeZBesedilom 2">
          <a:extLst>
            <a:ext uri="{FF2B5EF4-FFF2-40B4-BE49-F238E27FC236}">
              <a16:creationId xmlns:a16="http://schemas.microsoft.com/office/drawing/2014/main" id="{F8AC67A8-2AF3-4E84-93FB-3628C9ABE0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2" name="PoljeZBesedilom 2">
          <a:extLst>
            <a:ext uri="{FF2B5EF4-FFF2-40B4-BE49-F238E27FC236}">
              <a16:creationId xmlns:a16="http://schemas.microsoft.com/office/drawing/2014/main" id="{006E2049-2B1B-4A58-97F7-EEFE865464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3" name="PoljeZBesedilom 2">
          <a:extLst>
            <a:ext uri="{FF2B5EF4-FFF2-40B4-BE49-F238E27FC236}">
              <a16:creationId xmlns:a16="http://schemas.microsoft.com/office/drawing/2014/main" id="{4D22F5AA-2418-4C35-B164-59D31A9261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4" name="PoljeZBesedilom 4693">
          <a:extLst>
            <a:ext uri="{FF2B5EF4-FFF2-40B4-BE49-F238E27FC236}">
              <a16:creationId xmlns:a16="http://schemas.microsoft.com/office/drawing/2014/main" id="{2D4A31C9-CA4B-4809-995C-1BF11C3CF5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5" name="PoljeZBesedilom 2">
          <a:extLst>
            <a:ext uri="{FF2B5EF4-FFF2-40B4-BE49-F238E27FC236}">
              <a16:creationId xmlns:a16="http://schemas.microsoft.com/office/drawing/2014/main" id="{A9D054F2-C6D9-4C0C-A79B-24C897D992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6" name="PoljeZBesedilom 2">
          <a:extLst>
            <a:ext uri="{FF2B5EF4-FFF2-40B4-BE49-F238E27FC236}">
              <a16:creationId xmlns:a16="http://schemas.microsoft.com/office/drawing/2014/main" id="{899BB447-782F-4E81-AD30-990D5D6F8D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7" name="PoljeZBesedilom 2">
          <a:extLst>
            <a:ext uri="{FF2B5EF4-FFF2-40B4-BE49-F238E27FC236}">
              <a16:creationId xmlns:a16="http://schemas.microsoft.com/office/drawing/2014/main" id="{F67F2442-30AC-4568-81C8-DE169CC23B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8" name="PoljeZBesedilom 2">
          <a:extLst>
            <a:ext uri="{FF2B5EF4-FFF2-40B4-BE49-F238E27FC236}">
              <a16:creationId xmlns:a16="http://schemas.microsoft.com/office/drawing/2014/main" id="{DBB942F9-6653-4BFD-B28D-4B536694394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699" name="PoljeZBesedilom 2">
          <a:extLst>
            <a:ext uri="{FF2B5EF4-FFF2-40B4-BE49-F238E27FC236}">
              <a16:creationId xmlns:a16="http://schemas.microsoft.com/office/drawing/2014/main" id="{3E22F8E8-ED08-4B4E-B5BE-419A4DEDA4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0" name="PoljeZBesedilom 4699">
          <a:extLst>
            <a:ext uri="{FF2B5EF4-FFF2-40B4-BE49-F238E27FC236}">
              <a16:creationId xmlns:a16="http://schemas.microsoft.com/office/drawing/2014/main" id="{F8526864-40F7-4462-939D-6F12DBFF6E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1" name="PoljeZBesedilom 2">
          <a:extLst>
            <a:ext uri="{FF2B5EF4-FFF2-40B4-BE49-F238E27FC236}">
              <a16:creationId xmlns:a16="http://schemas.microsoft.com/office/drawing/2014/main" id="{36E85287-08A9-48CD-A127-D64CC4C710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2" name="PoljeZBesedilom 2">
          <a:extLst>
            <a:ext uri="{FF2B5EF4-FFF2-40B4-BE49-F238E27FC236}">
              <a16:creationId xmlns:a16="http://schemas.microsoft.com/office/drawing/2014/main" id="{4F5AF3FC-3BFE-42C8-AD68-25F204CF4A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3" name="PoljeZBesedilom 2">
          <a:extLst>
            <a:ext uri="{FF2B5EF4-FFF2-40B4-BE49-F238E27FC236}">
              <a16:creationId xmlns:a16="http://schemas.microsoft.com/office/drawing/2014/main" id="{908CF4E9-F87C-48DD-8209-BE9BF78360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4" name="PoljeZBesedilom 2">
          <a:extLst>
            <a:ext uri="{FF2B5EF4-FFF2-40B4-BE49-F238E27FC236}">
              <a16:creationId xmlns:a16="http://schemas.microsoft.com/office/drawing/2014/main" id="{F89EE1FE-FB20-4136-832D-07D4254AF0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5" name="PoljeZBesedilom 2">
          <a:extLst>
            <a:ext uri="{FF2B5EF4-FFF2-40B4-BE49-F238E27FC236}">
              <a16:creationId xmlns:a16="http://schemas.microsoft.com/office/drawing/2014/main" id="{226E078B-33E1-4D3A-9805-072DD1206D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6" name="PoljeZBesedilom 4705">
          <a:extLst>
            <a:ext uri="{FF2B5EF4-FFF2-40B4-BE49-F238E27FC236}">
              <a16:creationId xmlns:a16="http://schemas.microsoft.com/office/drawing/2014/main" id="{2511C400-B74F-4A19-B883-1799F3DA79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7" name="PoljeZBesedilom 2">
          <a:extLst>
            <a:ext uri="{FF2B5EF4-FFF2-40B4-BE49-F238E27FC236}">
              <a16:creationId xmlns:a16="http://schemas.microsoft.com/office/drawing/2014/main" id="{C8B0CDB7-E94F-4CAF-875D-30F8F98A0B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8" name="PoljeZBesedilom 2">
          <a:extLst>
            <a:ext uri="{FF2B5EF4-FFF2-40B4-BE49-F238E27FC236}">
              <a16:creationId xmlns:a16="http://schemas.microsoft.com/office/drawing/2014/main" id="{E68466B7-9B52-4D47-BDCC-B1A03705D2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09" name="PoljeZBesedilom 2">
          <a:extLst>
            <a:ext uri="{FF2B5EF4-FFF2-40B4-BE49-F238E27FC236}">
              <a16:creationId xmlns:a16="http://schemas.microsoft.com/office/drawing/2014/main" id="{FAAF7727-CDCA-4076-AC43-49739D70B4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10" name="PoljeZBesedilom 2">
          <a:extLst>
            <a:ext uri="{FF2B5EF4-FFF2-40B4-BE49-F238E27FC236}">
              <a16:creationId xmlns:a16="http://schemas.microsoft.com/office/drawing/2014/main" id="{5FF4BF78-3C32-4F1F-8EAD-1B150D0AF4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1" name="PoljeZBesedilom 2">
          <a:extLst>
            <a:ext uri="{FF2B5EF4-FFF2-40B4-BE49-F238E27FC236}">
              <a16:creationId xmlns:a16="http://schemas.microsoft.com/office/drawing/2014/main" id="{73216ECF-1706-4A8B-83D3-4BB6B57D05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2" name="PoljeZBesedilom 4711">
          <a:extLst>
            <a:ext uri="{FF2B5EF4-FFF2-40B4-BE49-F238E27FC236}">
              <a16:creationId xmlns:a16="http://schemas.microsoft.com/office/drawing/2014/main" id="{BD205F4E-23EC-45BD-A546-A36D65AF24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3" name="PoljeZBesedilom 2">
          <a:extLst>
            <a:ext uri="{FF2B5EF4-FFF2-40B4-BE49-F238E27FC236}">
              <a16:creationId xmlns:a16="http://schemas.microsoft.com/office/drawing/2014/main" id="{65B84FBD-D96E-4193-9E44-5E5A8DDF0A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4" name="PoljeZBesedilom 2">
          <a:extLst>
            <a:ext uri="{FF2B5EF4-FFF2-40B4-BE49-F238E27FC236}">
              <a16:creationId xmlns:a16="http://schemas.microsoft.com/office/drawing/2014/main" id="{997CFF1E-4602-4F60-B5BC-825D548D84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5" name="PoljeZBesedilom 2">
          <a:extLst>
            <a:ext uri="{FF2B5EF4-FFF2-40B4-BE49-F238E27FC236}">
              <a16:creationId xmlns:a16="http://schemas.microsoft.com/office/drawing/2014/main" id="{B0D285CB-7048-4E0D-B503-1A6A666771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6" name="PoljeZBesedilom 2">
          <a:extLst>
            <a:ext uri="{FF2B5EF4-FFF2-40B4-BE49-F238E27FC236}">
              <a16:creationId xmlns:a16="http://schemas.microsoft.com/office/drawing/2014/main" id="{D8FEF453-B8DE-4740-B995-E12E534AB6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7" name="PoljeZBesedilom 2">
          <a:extLst>
            <a:ext uri="{FF2B5EF4-FFF2-40B4-BE49-F238E27FC236}">
              <a16:creationId xmlns:a16="http://schemas.microsoft.com/office/drawing/2014/main" id="{BF136050-C858-471A-AC23-17C742CC45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8" name="PoljeZBesedilom 4717">
          <a:extLst>
            <a:ext uri="{FF2B5EF4-FFF2-40B4-BE49-F238E27FC236}">
              <a16:creationId xmlns:a16="http://schemas.microsoft.com/office/drawing/2014/main" id="{657777D4-A114-40DD-A78B-5456B86FDA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19" name="PoljeZBesedilom 2">
          <a:extLst>
            <a:ext uri="{FF2B5EF4-FFF2-40B4-BE49-F238E27FC236}">
              <a16:creationId xmlns:a16="http://schemas.microsoft.com/office/drawing/2014/main" id="{076FF2FB-7149-4DFA-A527-72076B6326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20" name="PoljeZBesedilom 2">
          <a:extLst>
            <a:ext uri="{FF2B5EF4-FFF2-40B4-BE49-F238E27FC236}">
              <a16:creationId xmlns:a16="http://schemas.microsoft.com/office/drawing/2014/main" id="{DA5C5F5A-7219-4E8F-884F-73C74677A6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21" name="PoljeZBesedilom 2">
          <a:extLst>
            <a:ext uri="{FF2B5EF4-FFF2-40B4-BE49-F238E27FC236}">
              <a16:creationId xmlns:a16="http://schemas.microsoft.com/office/drawing/2014/main" id="{B5FEB8FF-D0E2-4CB3-870A-4EE9BA6B90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722" name="PoljeZBesedilom 2">
          <a:extLst>
            <a:ext uri="{FF2B5EF4-FFF2-40B4-BE49-F238E27FC236}">
              <a16:creationId xmlns:a16="http://schemas.microsoft.com/office/drawing/2014/main" id="{AF7614C0-B25D-45D4-BECF-AB92D5CB26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3" name="PoljeZBesedilom 2">
          <a:extLst>
            <a:ext uri="{FF2B5EF4-FFF2-40B4-BE49-F238E27FC236}">
              <a16:creationId xmlns:a16="http://schemas.microsoft.com/office/drawing/2014/main" id="{47ABBD2A-5AED-490C-8DEB-C0216CE125C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4" name="PoljeZBesedilom 4723">
          <a:extLst>
            <a:ext uri="{FF2B5EF4-FFF2-40B4-BE49-F238E27FC236}">
              <a16:creationId xmlns:a16="http://schemas.microsoft.com/office/drawing/2014/main" id="{BA8F358F-43D7-4AA0-BE25-04BB8BC2A6F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5" name="PoljeZBesedilom 2">
          <a:extLst>
            <a:ext uri="{FF2B5EF4-FFF2-40B4-BE49-F238E27FC236}">
              <a16:creationId xmlns:a16="http://schemas.microsoft.com/office/drawing/2014/main" id="{01C0BDAD-5EED-4D80-A669-79AE421CF9C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6" name="PoljeZBesedilom 2">
          <a:extLst>
            <a:ext uri="{FF2B5EF4-FFF2-40B4-BE49-F238E27FC236}">
              <a16:creationId xmlns:a16="http://schemas.microsoft.com/office/drawing/2014/main" id="{368009A1-1C62-4AFC-A5F7-9F6E9B340B2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7" name="PoljeZBesedilom 2">
          <a:extLst>
            <a:ext uri="{FF2B5EF4-FFF2-40B4-BE49-F238E27FC236}">
              <a16:creationId xmlns:a16="http://schemas.microsoft.com/office/drawing/2014/main" id="{A9F537AC-AB09-4CBB-934D-209F97BFD1C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728" name="PoljeZBesedilom 2">
          <a:extLst>
            <a:ext uri="{FF2B5EF4-FFF2-40B4-BE49-F238E27FC236}">
              <a16:creationId xmlns:a16="http://schemas.microsoft.com/office/drawing/2014/main" id="{C64EC172-25B4-4BE6-A965-0C013C941F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29" name="PoljeZBesedilom 2">
          <a:extLst>
            <a:ext uri="{FF2B5EF4-FFF2-40B4-BE49-F238E27FC236}">
              <a16:creationId xmlns:a16="http://schemas.microsoft.com/office/drawing/2014/main" id="{6288898B-E40E-4DAF-935E-C6C73F4E446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30" name="PoljeZBesedilom 4729">
          <a:extLst>
            <a:ext uri="{FF2B5EF4-FFF2-40B4-BE49-F238E27FC236}">
              <a16:creationId xmlns:a16="http://schemas.microsoft.com/office/drawing/2014/main" id="{9D6B6D3E-708B-422D-B346-E1F33E44B2A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31" name="PoljeZBesedilom 2">
          <a:extLst>
            <a:ext uri="{FF2B5EF4-FFF2-40B4-BE49-F238E27FC236}">
              <a16:creationId xmlns:a16="http://schemas.microsoft.com/office/drawing/2014/main" id="{CD71AC61-03B6-4C78-B4D9-C7D41EC8F41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32" name="PoljeZBesedilom 2">
          <a:extLst>
            <a:ext uri="{FF2B5EF4-FFF2-40B4-BE49-F238E27FC236}">
              <a16:creationId xmlns:a16="http://schemas.microsoft.com/office/drawing/2014/main" id="{353AA331-F795-44D8-92AF-EABDE8EFCF8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33" name="PoljeZBesedilom 2">
          <a:extLst>
            <a:ext uri="{FF2B5EF4-FFF2-40B4-BE49-F238E27FC236}">
              <a16:creationId xmlns:a16="http://schemas.microsoft.com/office/drawing/2014/main" id="{1062C8C4-71E2-4227-8017-C73DFE4FE7D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734" name="PoljeZBesedilom 2">
          <a:extLst>
            <a:ext uri="{FF2B5EF4-FFF2-40B4-BE49-F238E27FC236}">
              <a16:creationId xmlns:a16="http://schemas.microsoft.com/office/drawing/2014/main" id="{919C6488-0F82-41B7-8298-CFABBCCA510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735" name="PoljeZBesedilom 4734">
          <a:extLst>
            <a:ext uri="{FF2B5EF4-FFF2-40B4-BE49-F238E27FC236}">
              <a16:creationId xmlns:a16="http://schemas.microsoft.com/office/drawing/2014/main" id="{500A9F39-3F49-4729-B920-3575560AB9A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736" name="PoljeZBesedilom 2">
          <a:extLst>
            <a:ext uri="{FF2B5EF4-FFF2-40B4-BE49-F238E27FC236}">
              <a16:creationId xmlns:a16="http://schemas.microsoft.com/office/drawing/2014/main" id="{18E665CA-2B6D-413A-9068-B6B11646DF0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737" name="PoljeZBesedilom 2">
          <a:extLst>
            <a:ext uri="{FF2B5EF4-FFF2-40B4-BE49-F238E27FC236}">
              <a16:creationId xmlns:a16="http://schemas.microsoft.com/office/drawing/2014/main" id="{FD04552C-9FEC-4E87-8DB3-058074FEA3E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738" name="PoljeZBesedilom 2">
          <a:extLst>
            <a:ext uri="{FF2B5EF4-FFF2-40B4-BE49-F238E27FC236}">
              <a16:creationId xmlns:a16="http://schemas.microsoft.com/office/drawing/2014/main" id="{4125F90D-CCA5-4809-B4D1-1748A623596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739" name="PoljeZBesedilom 2">
          <a:extLst>
            <a:ext uri="{FF2B5EF4-FFF2-40B4-BE49-F238E27FC236}">
              <a16:creationId xmlns:a16="http://schemas.microsoft.com/office/drawing/2014/main" id="{4C72D48A-977D-4F04-B0DA-B8821ED318A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0" name="PoljeZBesedilom 2">
          <a:extLst>
            <a:ext uri="{FF2B5EF4-FFF2-40B4-BE49-F238E27FC236}">
              <a16:creationId xmlns:a16="http://schemas.microsoft.com/office/drawing/2014/main" id="{C814142B-8914-4864-B576-9EF9054C11B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1" name="PoljeZBesedilom 4740">
          <a:extLst>
            <a:ext uri="{FF2B5EF4-FFF2-40B4-BE49-F238E27FC236}">
              <a16:creationId xmlns:a16="http://schemas.microsoft.com/office/drawing/2014/main" id="{0F3764C4-0A9F-48F0-ACA0-E601FD365A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2" name="PoljeZBesedilom 2">
          <a:extLst>
            <a:ext uri="{FF2B5EF4-FFF2-40B4-BE49-F238E27FC236}">
              <a16:creationId xmlns:a16="http://schemas.microsoft.com/office/drawing/2014/main" id="{1F5AD52A-2E09-43A7-9832-7BD4BAA3DB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3" name="PoljeZBesedilom 2">
          <a:extLst>
            <a:ext uri="{FF2B5EF4-FFF2-40B4-BE49-F238E27FC236}">
              <a16:creationId xmlns:a16="http://schemas.microsoft.com/office/drawing/2014/main" id="{F547F7A7-33B6-46CC-8831-57762D8A48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4" name="PoljeZBesedilom 2">
          <a:extLst>
            <a:ext uri="{FF2B5EF4-FFF2-40B4-BE49-F238E27FC236}">
              <a16:creationId xmlns:a16="http://schemas.microsoft.com/office/drawing/2014/main" id="{E6164984-8614-40BD-8C9F-E6FD448D9D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5" name="PoljeZBesedilom 2">
          <a:extLst>
            <a:ext uri="{FF2B5EF4-FFF2-40B4-BE49-F238E27FC236}">
              <a16:creationId xmlns:a16="http://schemas.microsoft.com/office/drawing/2014/main" id="{01F4D1C4-1334-4719-B163-7D02F5D2BA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6" name="PoljeZBesedilom 2">
          <a:extLst>
            <a:ext uri="{FF2B5EF4-FFF2-40B4-BE49-F238E27FC236}">
              <a16:creationId xmlns:a16="http://schemas.microsoft.com/office/drawing/2014/main" id="{7919DECF-EE27-4F06-A1F7-86EB20F69C3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7" name="PoljeZBesedilom 4746">
          <a:extLst>
            <a:ext uri="{FF2B5EF4-FFF2-40B4-BE49-F238E27FC236}">
              <a16:creationId xmlns:a16="http://schemas.microsoft.com/office/drawing/2014/main" id="{17651EEC-9BF9-4657-BC52-860AD9306F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8" name="PoljeZBesedilom 2">
          <a:extLst>
            <a:ext uri="{FF2B5EF4-FFF2-40B4-BE49-F238E27FC236}">
              <a16:creationId xmlns:a16="http://schemas.microsoft.com/office/drawing/2014/main" id="{204548A8-6C61-4E25-A46B-EB2185BF85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49" name="PoljeZBesedilom 2">
          <a:extLst>
            <a:ext uri="{FF2B5EF4-FFF2-40B4-BE49-F238E27FC236}">
              <a16:creationId xmlns:a16="http://schemas.microsoft.com/office/drawing/2014/main" id="{F5788EB9-4792-4566-AD3B-9C80552F46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0" name="PoljeZBesedilom 2">
          <a:extLst>
            <a:ext uri="{FF2B5EF4-FFF2-40B4-BE49-F238E27FC236}">
              <a16:creationId xmlns:a16="http://schemas.microsoft.com/office/drawing/2014/main" id="{95E6948C-45C5-4E3A-B31B-3885A9DC16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1" name="PoljeZBesedilom 2">
          <a:extLst>
            <a:ext uri="{FF2B5EF4-FFF2-40B4-BE49-F238E27FC236}">
              <a16:creationId xmlns:a16="http://schemas.microsoft.com/office/drawing/2014/main" id="{B9F9BDE6-313C-48C5-AC5B-FAFCECD8AE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2" name="PoljeZBesedilom 2">
          <a:extLst>
            <a:ext uri="{FF2B5EF4-FFF2-40B4-BE49-F238E27FC236}">
              <a16:creationId xmlns:a16="http://schemas.microsoft.com/office/drawing/2014/main" id="{90B6E30A-3B2A-4982-825D-ECF875A728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3" name="PoljeZBesedilom 4752">
          <a:extLst>
            <a:ext uri="{FF2B5EF4-FFF2-40B4-BE49-F238E27FC236}">
              <a16:creationId xmlns:a16="http://schemas.microsoft.com/office/drawing/2014/main" id="{4A191C58-57F6-42C6-ADBC-FAB93F294A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4" name="PoljeZBesedilom 2">
          <a:extLst>
            <a:ext uri="{FF2B5EF4-FFF2-40B4-BE49-F238E27FC236}">
              <a16:creationId xmlns:a16="http://schemas.microsoft.com/office/drawing/2014/main" id="{DAD38620-6F68-492C-937D-68CD0F1373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5" name="PoljeZBesedilom 2">
          <a:extLst>
            <a:ext uri="{FF2B5EF4-FFF2-40B4-BE49-F238E27FC236}">
              <a16:creationId xmlns:a16="http://schemas.microsoft.com/office/drawing/2014/main" id="{FBBF1FEF-1C8A-4336-ADFF-D2A279491B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6" name="PoljeZBesedilom 2">
          <a:extLst>
            <a:ext uri="{FF2B5EF4-FFF2-40B4-BE49-F238E27FC236}">
              <a16:creationId xmlns:a16="http://schemas.microsoft.com/office/drawing/2014/main" id="{EB9E6C14-9D0E-4B61-BA06-B39E83398AF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7" name="PoljeZBesedilom 2">
          <a:extLst>
            <a:ext uri="{FF2B5EF4-FFF2-40B4-BE49-F238E27FC236}">
              <a16:creationId xmlns:a16="http://schemas.microsoft.com/office/drawing/2014/main" id="{95C78BA2-EF39-4F13-810F-C811EE47A45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8" name="PoljeZBesedilom 2">
          <a:extLst>
            <a:ext uri="{FF2B5EF4-FFF2-40B4-BE49-F238E27FC236}">
              <a16:creationId xmlns:a16="http://schemas.microsoft.com/office/drawing/2014/main" id="{EC574048-7C4D-4DCB-8384-EEBF278095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59" name="PoljeZBesedilom 4758">
          <a:extLst>
            <a:ext uri="{FF2B5EF4-FFF2-40B4-BE49-F238E27FC236}">
              <a16:creationId xmlns:a16="http://schemas.microsoft.com/office/drawing/2014/main" id="{FB2BC132-C37E-4CD7-8E8B-E6C9A712E1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0" name="PoljeZBesedilom 2">
          <a:extLst>
            <a:ext uri="{FF2B5EF4-FFF2-40B4-BE49-F238E27FC236}">
              <a16:creationId xmlns:a16="http://schemas.microsoft.com/office/drawing/2014/main" id="{6A7C3F08-F590-49D1-90C0-56C1420971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1" name="PoljeZBesedilom 2">
          <a:extLst>
            <a:ext uri="{FF2B5EF4-FFF2-40B4-BE49-F238E27FC236}">
              <a16:creationId xmlns:a16="http://schemas.microsoft.com/office/drawing/2014/main" id="{7F9E7291-210C-46AF-8DAE-9E09DAC3F9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2" name="PoljeZBesedilom 2">
          <a:extLst>
            <a:ext uri="{FF2B5EF4-FFF2-40B4-BE49-F238E27FC236}">
              <a16:creationId xmlns:a16="http://schemas.microsoft.com/office/drawing/2014/main" id="{EE43A67B-6591-46D9-95D8-DE5FAC5D69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3" name="PoljeZBesedilom 2">
          <a:extLst>
            <a:ext uri="{FF2B5EF4-FFF2-40B4-BE49-F238E27FC236}">
              <a16:creationId xmlns:a16="http://schemas.microsoft.com/office/drawing/2014/main" id="{85A26AD3-A5DA-48F1-9A10-F4B0597EAF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4" name="PoljeZBesedilom 2">
          <a:extLst>
            <a:ext uri="{FF2B5EF4-FFF2-40B4-BE49-F238E27FC236}">
              <a16:creationId xmlns:a16="http://schemas.microsoft.com/office/drawing/2014/main" id="{CBE5DFA0-9526-4D5F-A539-E5330EBAB8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5" name="PoljeZBesedilom 4764">
          <a:extLst>
            <a:ext uri="{FF2B5EF4-FFF2-40B4-BE49-F238E27FC236}">
              <a16:creationId xmlns:a16="http://schemas.microsoft.com/office/drawing/2014/main" id="{63966F80-A7E7-48FE-994A-BD3F5BA5F54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6" name="PoljeZBesedilom 2">
          <a:extLst>
            <a:ext uri="{FF2B5EF4-FFF2-40B4-BE49-F238E27FC236}">
              <a16:creationId xmlns:a16="http://schemas.microsoft.com/office/drawing/2014/main" id="{31AEFD2C-E4D2-4D35-80AC-A6FB125619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7" name="PoljeZBesedilom 2">
          <a:extLst>
            <a:ext uri="{FF2B5EF4-FFF2-40B4-BE49-F238E27FC236}">
              <a16:creationId xmlns:a16="http://schemas.microsoft.com/office/drawing/2014/main" id="{0CEC6BA1-AED8-4DDB-B23C-E095EB32F2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8" name="PoljeZBesedilom 2">
          <a:extLst>
            <a:ext uri="{FF2B5EF4-FFF2-40B4-BE49-F238E27FC236}">
              <a16:creationId xmlns:a16="http://schemas.microsoft.com/office/drawing/2014/main" id="{4F9D84F5-D6AF-47D3-858E-49EC5653ABE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69" name="PoljeZBesedilom 2">
          <a:extLst>
            <a:ext uri="{FF2B5EF4-FFF2-40B4-BE49-F238E27FC236}">
              <a16:creationId xmlns:a16="http://schemas.microsoft.com/office/drawing/2014/main" id="{64D1B278-8C19-4ADC-932F-E96441483A9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0" name="PoljeZBesedilom 2">
          <a:extLst>
            <a:ext uri="{FF2B5EF4-FFF2-40B4-BE49-F238E27FC236}">
              <a16:creationId xmlns:a16="http://schemas.microsoft.com/office/drawing/2014/main" id="{BDA15388-5C93-42C3-9B84-AB744A7C77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1" name="PoljeZBesedilom 4770">
          <a:extLst>
            <a:ext uri="{FF2B5EF4-FFF2-40B4-BE49-F238E27FC236}">
              <a16:creationId xmlns:a16="http://schemas.microsoft.com/office/drawing/2014/main" id="{DB0B5E0E-958F-4F6E-ADF6-AC70B4EA52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2" name="PoljeZBesedilom 2">
          <a:extLst>
            <a:ext uri="{FF2B5EF4-FFF2-40B4-BE49-F238E27FC236}">
              <a16:creationId xmlns:a16="http://schemas.microsoft.com/office/drawing/2014/main" id="{30B60BB2-AB10-470A-B00A-2BE49C6D78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3" name="PoljeZBesedilom 2">
          <a:extLst>
            <a:ext uri="{FF2B5EF4-FFF2-40B4-BE49-F238E27FC236}">
              <a16:creationId xmlns:a16="http://schemas.microsoft.com/office/drawing/2014/main" id="{41B39DA4-C531-48C3-837D-3A9A6378D2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4" name="PoljeZBesedilom 2">
          <a:extLst>
            <a:ext uri="{FF2B5EF4-FFF2-40B4-BE49-F238E27FC236}">
              <a16:creationId xmlns:a16="http://schemas.microsoft.com/office/drawing/2014/main" id="{A8D33006-7905-4092-BD98-D56C66AE50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5" name="PoljeZBesedilom 2">
          <a:extLst>
            <a:ext uri="{FF2B5EF4-FFF2-40B4-BE49-F238E27FC236}">
              <a16:creationId xmlns:a16="http://schemas.microsoft.com/office/drawing/2014/main" id="{6783D4CF-89DB-4994-AA74-4B459F5911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6" name="PoljeZBesedilom 2">
          <a:extLst>
            <a:ext uri="{FF2B5EF4-FFF2-40B4-BE49-F238E27FC236}">
              <a16:creationId xmlns:a16="http://schemas.microsoft.com/office/drawing/2014/main" id="{48D8DC7B-AC16-4FCD-B01B-703456F809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7" name="PoljeZBesedilom 4776">
          <a:extLst>
            <a:ext uri="{FF2B5EF4-FFF2-40B4-BE49-F238E27FC236}">
              <a16:creationId xmlns:a16="http://schemas.microsoft.com/office/drawing/2014/main" id="{51D2E64B-F602-485C-9C21-9D56711A9E9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8" name="PoljeZBesedilom 2">
          <a:extLst>
            <a:ext uri="{FF2B5EF4-FFF2-40B4-BE49-F238E27FC236}">
              <a16:creationId xmlns:a16="http://schemas.microsoft.com/office/drawing/2014/main" id="{F878F209-5AFD-4719-9175-7B65B946CF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79" name="PoljeZBesedilom 2">
          <a:extLst>
            <a:ext uri="{FF2B5EF4-FFF2-40B4-BE49-F238E27FC236}">
              <a16:creationId xmlns:a16="http://schemas.microsoft.com/office/drawing/2014/main" id="{3952EC1C-8E1E-4D9B-84D3-40F50775BA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80" name="PoljeZBesedilom 2">
          <a:extLst>
            <a:ext uri="{FF2B5EF4-FFF2-40B4-BE49-F238E27FC236}">
              <a16:creationId xmlns:a16="http://schemas.microsoft.com/office/drawing/2014/main" id="{2FE7D72D-796D-4F7C-BC4B-04F70B79F2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781" name="PoljeZBesedilom 2">
          <a:extLst>
            <a:ext uri="{FF2B5EF4-FFF2-40B4-BE49-F238E27FC236}">
              <a16:creationId xmlns:a16="http://schemas.microsoft.com/office/drawing/2014/main" id="{622F5A60-7573-4C92-BD53-16E6C55C9D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2" name="PoljeZBesedilom 2">
          <a:extLst>
            <a:ext uri="{FF2B5EF4-FFF2-40B4-BE49-F238E27FC236}">
              <a16:creationId xmlns:a16="http://schemas.microsoft.com/office/drawing/2014/main" id="{139B4295-1EBD-4E70-8CC1-513A39EFE00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3" name="PoljeZBesedilom 4782">
          <a:extLst>
            <a:ext uri="{FF2B5EF4-FFF2-40B4-BE49-F238E27FC236}">
              <a16:creationId xmlns:a16="http://schemas.microsoft.com/office/drawing/2014/main" id="{CA941D54-7F42-40F1-859C-A629793D11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4" name="PoljeZBesedilom 2">
          <a:extLst>
            <a:ext uri="{FF2B5EF4-FFF2-40B4-BE49-F238E27FC236}">
              <a16:creationId xmlns:a16="http://schemas.microsoft.com/office/drawing/2014/main" id="{1C33F55A-7E02-42B1-AFEA-E36D9ABDB9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5" name="PoljeZBesedilom 2">
          <a:extLst>
            <a:ext uri="{FF2B5EF4-FFF2-40B4-BE49-F238E27FC236}">
              <a16:creationId xmlns:a16="http://schemas.microsoft.com/office/drawing/2014/main" id="{40603D8E-C354-4DE8-8A67-29A6159AFC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6" name="PoljeZBesedilom 2">
          <a:extLst>
            <a:ext uri="{FF2B5EF4-FFF2-40B4-BE49-F238E27FC236}">
              <a16:creationId xmlns:a16="http://schemas.microsoft.com/office/drawing/2014/main" id="{C3D8441B-8855-43B2-BDEA-25CF1756DDB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7" name="PoljeZBesedilom 2">
          <a:extLst>
            <a:ext uri="{FF2B5EF4-FFF2-40B4-BE49-F238E27FC236}">
              <a16:creationId xmlns:a16="http://schemas.microsoft.com/office/drawing/2014/main" id="{123D9EFE-D0B7-4FD6-80B2-31B13439F6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8" name="PoljeZBesedilom 2">
          <a:extLst>
            <a:ext uri="{FF2B5EF4-FFF2-40B4-BE49-F238E27FC236}">
              <a16:creationId xmlns:a16="http://schemas.microsoft.com/office/drawing/2014/main" id="{4B637EC1-EB22-4061-A003-FAD967E730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89" name="PoljeZBesedilom 4788">
          <a:extLst>
            <a:ext uri="{FF2B5EF4-FFF2-40B4-BE49-F238E27FC236}">
              <a16:creationId xmlns:a16="http://schemas.microsoft.com/office/drawing/2014/main" id="{F2DA4151-DFAD-42B0-A0FD-1E71F81BDB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90" name="PoljeZBesedilom 2">
          <a:extLst>
            <a:ext uri="{FF2B5EF4-FFF2-40B4-BE49-F238E27FC236}">
              <a16:creationId xmlns:a16="http://schemas.microsoft.com/office/drawing/2014/main" id="{7C99AEA5-653D-4BE8-9FF2-9D11235A999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91" name="PoljeZBesedilom 2">
          <a:extLst>
            <a:ext uri="{FF2B5EF4-FFF2-40B4-BE49-F238E27FC236}">
              <a16:creationId xmlns:a16="http://schemas.microsoft.com/office/drawing/2014/main" id="{0B557024-8929-4AAF-B961-E417A9B6A3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92" name="PoljeZBesedilom 2">
          <a:extLst>
            <a:ext uri="{FF2B5EF4-FFF2-40B4-BE49-F238E27FC236}">
              <a16:creationId xmlns:a16="http://schemas.microsoft.com/office/drawing/2014/main" id="{8E1B2349-10AD-4E28-89AB-BAECCFBCB0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793" name="PoljeZBesedilom 2">
          <a:extLst>
            <a:ext uri="{FF2B5EF4-FFF2-40B4-BE49-F238E27FC236}">
              <a16:creationId xmlns:a16="http://schemas.microsoft.com/office/drawing/2014/main" id="{9A5DB70A-7D5A-47B3-931B-07C5129EF7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794" name="PoljeZBesedilom 4793">
          <a:extLst>
            <a:ext uri="{FF2B5EF4-FFF2-40B4-BE49-F238E27FC236}">
              <a16:creationId xmlns:a16="http://schemas.microsoft.com/office/drawing/2014/main" id="{533E17F2-E1C0-4AAE-838E-D5152F2DAEC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795" name="PoljeZBesedilom 2">
          <a:extLst>
            <a:ext uri="{FF2B5EF4-FFF2-40B4-BE49-F238E27FC236}">
              <a16:creationId xmlns:a16="http://schemas.microsoft.com/office/drawing/2014/main" id="{4A7254C1-F9DC-4FF8-A40A-6AE3A522939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796" name="PoljeZBesedilom 2">
          <a:extLst>
            <a:ext uri="{FF2B5EF4-FFF2-40B4-BE49-F238E27FC236}">
              <a16:creationId xmlns:a16="http://schemas.microsoft.com/office/drawing/2014/main" id="{E9DCFEFB-32D8-4B31-8AF1-FDCCC2DFD3D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797" name="PoljeZBesedilom 2">
          <a:extLst>
            <a:ext uri="{FF2B5EF4-FFF2-40B4-BE49-F238E27FC236}">
              <a16:creationId xmlns:a16="http://schemas.microsoft.com/office/drawing/2014/main" id="{0CAB30D8-7776-4E25-A525-4C728727E09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798" name="PoljeZBesedilom 2">
          <a:extLst>
            <a:ext uri="{FF2B5EF4-FFF2-40B4-BE49-F238E27FC236}">
              <a16:creationId xmlns:a16="http://schemas.microsoft.com/office/drawing/2014/main" id="{CCFF5641-7ED7-4DBF-B82A-3DCC83E5FB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799" name="PoljeZBesedilom 2">
          <a:extLst>
            <a:ext uri="{FF2B5EF4-FFF2-40B4-BE49-F238E27FC236}">
              <a16:creationId xmlns:a16="http://schemas.microsoft.com/office/drawing/2014/main" id="{2E205AC8-D414-447D-AC21-DBD426413B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800" name="PoljeZBesedilom 4799">
          <a:extLst>
            <a:ext uri="{FF2B5EF4-FFF2-40B4-BE49-F238E27FC236}">
              <a16:creationId xmlns:a16="http://schemas.microsoft.com/office/drawing/2014/main" id="{954CBC57-1726-4793-948D-305FFBF43DE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801" name="PoljeZBesedilom 2">
          <a:extLst>
            <a:ext uri="{FF2B5EF4-FFF2-40B4-BE49-F238E27FC236}">
              <a16:creationId xmlns:a16="http://schemas.microsoft.com/office/drawing/2014/main" id="{B58672FD-0186-4678-94AD-DA16E7F5442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802" name="PoljeZBesedilom 2">
          <a:extLst>
            <a:ext uri="{FF2B5EF4-FFF2-40B4-BE49-F238E27FC236}">
              <a16:creationId xmlns:a16="http://schemas.microsoft.com/office/drawing/2014/main" id="{D3635159-9EEB-4B48-99D2-5B4F0950D9C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803" name="PoljeZBesedilom 2">
          <a:extLst>
            <a:ext uri="{FF2B5EF4-FFF2-40B4-BE49-F238E27FC236}">
              <a16:creationId xmlns:a16="http://schemas.microsoft.com/office/drawing/2014/main" id="{0B309D91-2FFC-4494-B5F7-DB4F37851AB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804" name="PoljeZBesedilom 2">
          <a:extLst>
            <a:ext uri="{FF2B5EF4-FFF2-40B4-BE49-F238E27FC236}">
              <a16:creationId xmlns:a16="http://schemas.microsoft.com/office/drawing/2014/main" id="{DED26613-E1C2-429D-935C-CD00268C9D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05" name="PoljeZBesedilom 2">
          <a:extLst>
            <a:ext uri="{FF2B5EF4-FFF2-40B4-BE49-F238E27FC236}">
              <a16:creationId xmlns:a16="http://schemas.microsoft.com/office/drawing/2014/main" id="{8F262A53-12A2-4505-AF55-5CAFEC79CB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06" name="PoljeZBesedilom 4805">
          <a:extLst>
            <a:ext uri="{FF2B5EF4-FFF2-40B4-BE49-F238E27FC236}">
              <a16:creationId xmlns:a16="http://schemas.microsoft.com/office/drawing/2014/main" id="{1356B9B3-E3E7-4C63-8559-0DF6A0C7E2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07" name="PoljeZBesedilom 2">
          <a:extLst>
            <a:ext uri="{FF2B5EF4-FFF2-40B4-BE49-F238E27FC236}">
              <a16:creationId xmlns:a16="http://schemas.microsoft.com/office/drawing/2014/main" id="{AF6B9A73-FEB6-40B9-B799-681708C463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08" name="PoljeZBesedilom 2">
          <a:extLst>
            <a:ext uri="{FF2B5EF4-FFF2-40B4-BE49-F238E27FC236}">
              <a16:creationId xmlns:a16="http://schemas.microsoft.com/office/drawing/2014/main" id="{208C970C-85F5-449E-A0A2-D866D700EB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09" name="PoljeZBesedilom 2">
          <a:extLst>
            <a:ext uri="{FF2B5EF4-FFF2-40B4-BE49-F238E27FC236}">
              <a16:creationId xmlns:a16="http://schemas.microsoft.com/office/drawing/2014/main" id="{6380C5CE-3153-4371-A722-F4C012CC9D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0" name="PoljeZBesedilom 2">
          <a:extLst>
            <a:ext uri="{FF2B5EF4-FFF2-40B4-BE49-F238E27FC236}">
              <a16:creationId xmlns:a16="http://schemas.microsoft.com/office/drawing/2014/main" id="{962DE529-D080-48B5-9CDE-B1333B0EFF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1" name="PoljeZBesedilom 2">
          <a:extLst>
            <a:ext uri="{FF2B5EF4-FFF2-40B4-BE49-F238E27FC236}">
              <a16:creationId xmlns:a16="http://schemas.microsoft.com/office/drawing/2014/main" id="{E3A2D6B9-0E1D-46AA-ABDC-60199620E7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2" name="PoljeZBesedilom 4811">
          <a:extLst>
            <a:ext uri="{FF2B5EF4-FFF2-40B4-BE49-F238E27FC236}">
              <a16:creationId xmlns:a16="http://schemas.microsoft.com/office/drawing/2014/main" id="{EAB5728A-066E-4E9E-A391-5D94DEF080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3" name="PoljeZBesedilom 2">
          <a:extLst>
            <a:ext uri="{FF2B5EF4-FFF2-40B4-BE49-F238E27FC236}">
              <a16:creationId xmlns:a16="http://schemas.microsoft.com/office/drawing/2014/main" id="{C14F6FD1-01E3-4005-966A-412E8A25B8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4" name="PoljeZBesedilom 2">
          <a:extLst>
            <a:ext uri="{FF2B5EF4-FFF2-40B4-BE49-F238E27FC236}">
              <a16:creationId xmlns:a16="http://schemas.microsoft.com/office/drawing/2014/main" id="{FDD04840-F22F-4D43-9D72-D2A345A8A7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5" name="PoljeZBesedilom 2">
          <a:extLst>
            <a:ext uri="{FF2B5EF4-FFF2-40B4-BE49-F238E27FC236}">
              <a16:creationId xmlns:a16="http://schemas.microsoft.com/office/drawing/2014/main" id="{8099E1A3-C74F-4413-AD9D-2EE25D3299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816" name="PoljeZBesedilom 2">
          <a:extLst>
            <a:ext uri="{FF2B5EF4-FFF2-40B4-BE49-F238E27FC236}">
              <a16:creationId xmlns:a16="http://schemas.microsoft.com/office/drawing/2014/main" id="{D6FB338B-2FEB-42C9-A11E-937C27C450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17" name="PoljeZBesedilom 2">
          <a:extLst>
            <a:ext uri="{FF2B5EF4-FFF2-40B4-BE49-F238E27FC236}">
              <a16:creationId xmlns:a16="http://schemas.microsoft.com/office/drawing/2014/main" id="{F6822320-FA30-4183-8CC0-F19A3F9261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18" name="PoljeZBesedilom 4817">
          <a:extLst>
            <a:ext uri="{FF2B5EF4-FFF2-40B4-BE49-F238E27FC236}">
              <a16:creationId xmlns:a16="http://schemas.microsoft.com/office/drawing/2014/main" id="{2A6C3BF8-51CA-4054-B568-A960BAB3F9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19" name="PoljeZBesedilom 2">
          <a:extLst>
            <a:ext uri="{FF2B5EF4-FFF2-40B4-BE49-F238E27FC236}">
              <a16:creationId xmlns:a16="http://schemas.microsoft.com/office/drawing/2014/main" id="{5EA47552-8A17-485D-B8CB-07C28101743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0" name="PoljeZBesedilom 2">
          <a:extLst>
            <a:ext uri="{FF2B5EF4-FFF2-40B4-BE49-F238E27FC236}">
              <a16:creationId xmlns:a16="http://schemas.microsoft.com/office/drawing/2014/main" id="{E36934E8-E7EB-4A5D-B601-84B3606050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1" name="PoljeZBesedilom 2">
          <a:extLst>
            <a:ext uri="{FF2B5EF4-FFF2-40B4-BE49-F238E27FC236}">
              <a16:creationId xmlns:a16="http://schemas.microsoft.com/office/drawing/2014/main" id="{FF649009-1B22-4248-835E-1F2A3E7AC4E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2" name="PoljeZBesedilom 2">
          <a:extLst>
            <a:ext uri="{FF2B5EF4-FFF2-40B4-BE49-F238E27FC236}">
              <a16:creationId xmlns:a16="http://schemas.microsoft.com/office/drawing/2014/main" id="{C03E1A71-B2BD-4636-B463-7D0DA6C54C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3" name="PoljeZBesedilom 2">
          <a:extLst>
            <a:ext uri="{FF2B5EF4-FFF2-40B4-BE49-F238E27FC236}">
              <a16:creationId xmlns:a16="http://schemas.microsoft.com/office/drawing/2014/main" id="{4F18E795-0B14-4E53-ACB6-42EE2E2E4E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4" name="PoljeZBesedilom 4823">
          <a:extLst>
            <a:ext uri="{FF2B5EF4-FFF2-40B4-BE49-F238E27FC236}">
              <a16:creationId xmlns:a16="http://schemas.microsoft.com/office/drawing/2014/main" id="{5E3333FB-D0BD-4BF0-9CD3-7A178EB1AF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5" name="PoljeZBesedilom 2">
          <a:extLst>
            <a:ext uri="{FF2B5EF4-FFF2-40B4-BE49-F238E27FC236}">
              <a16:creationId xmlns:a16="http://schemas.microsoft.com/office/drawing/2014/main" id="{51E68787-1A45-4F5D-AE19-C5907BFD6C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6" name="PoljeZBesedilom 2">
          <a:extLst>
            <a:ext uri="{FF2B5EF4-FFF2-40B4-BE49-F238E27FC236}">
              <a16:creationId xmlns:a16="http://schemas.microsoft.com/office/drawing/2014/main" id="{AB0C1B74-3AE5-428B-A311-3BB8291C2F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7" name="PoljeZBesedilom 2">
          <a:extLst>
            <a:ext uri="{FF2B5EF4-FFF2-40B4-BE49-F238E27FC236}">
              <a16:creationId xmlns:a16="http://schemas.microsoft.com/office/drawing/2014/main" id="{A331FBD3-277E-4D79-A000-738D363DA4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28" name="PoljeZBesedilom 2">
          <a:extLst>
            <a:ext uri="{FF2B5EF4-FFF2-40B4-BE49-F238E27FC236}">
              <a16:creationId xmlns:a16="http://schemas.microsoft.com/office/drawing/2014/main" id="{ED326F7F-9F4D-439D-88D1-B52A9AA3FE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829" name="PoljeZBesedilom 4828">
          <a:extLst>
            <a:ext uri="{FF2B5EF4-FFF2-40B4-BE49-F238E27FC236}">
              <a16:creationId xmlns:a16="http://schemas.microsoft.com/office/drawing/2014/main" id="{30B4A9C7-11E5-4E0E-B92B-2E35DFDDBC3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830" name="PoljeZBesedilom 2">
          <a:extLst>
            <a:ext uri="{FF2B5EF4-FFF2-40B4-BE49-F238E27FC236}">
              <a16:creationId xmlns:a16="http://schemas.microsoft.com/office/drawing/2014/main" id="{3D824680-E4AB-435F-AEF1-DF28DDA1F63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831" name="PoljeZBesedilom 2">
          <a:extLst>
            <a:ext uri="{FF2B5EF4-FFF2-40B4-BE49-F238E27FC236}">
              <a16:creationId xmlns:a16="http://schemas.microsoft.com/office/drawing/2014/main" id="{4180F317-D92F-422B-8E00-694E312690C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832" name="PoljeZBesedilom 2">
          <a:extLst>
            <a:ext uri="{FF2B5EF4-FFF2-40B4-BE49-F238E27FC236}">
              <a16:creationId xmlns:a16="http://schemas.microsoft.com/office/drawing/2014/main" id="{7C28D93A-567C-4990-82A8-07262831260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833" name="PoljeZBesedilom 2">
          <a:extLst>
            <a:ext uri="{FF2B5EF4-FFF2-40B4-BE49-F238E27FC236}">
              <a16:creationId xmlns:a16="http://schemas.microsoft.com/office/drawing/2014/main" id="{B8D83C49-E9AD-4FBE-B82D-28C65F03E2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4" name="PoljeZBesedilom 2">
          <a:extLst>
            <a:ext uri="{FF2B5EF4-FFF2-40B4-BE49-F238E27FC236}">
              <a16:creationId xmlns:a16="http://schemas.microsoft.com/office/drawing/2014/main" id="{D3B86628-D603-4861-8D17-35615CAEEC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5" name="PoljeZBesedilom 4834">
          <a:extLst>
            <a:ext uri="{FF2B5EF4-FFF2-40B4-BE49-F238E27FC236}">
              <a16:creationId xmlns:a16="http://schemas.microsoft.com/office/drawing/2014/main" id="{54DA78BA-9D15-4BAA-8E3A-E197AE46B1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6" name="PoljeZBesedilom 2">
          <a:extLst>
            <a:ext uri="{FF2B5EF4-FFF2-40B4-BE49-F238E27FC236}">
              <a16:creationId xmlns:a16="http://schemas.microsoft.com/office/drawing/2014/main" id="{ED7C81D0-B8E9-4161-A8DC-189E866F15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7" name="PoljeZBesedilom 2">
          <a:extLst>
            <a:ext uri="{FF2B5EF4-FFF2-40B4-BE49-F238E27FC236}">
              <a16:creationId xmlns:a16="http://schemas.microsoft.com/office/drawing/2014/main" id="{49AB1810-F04D-49BC-AF33-522FE6EFBD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8" name="PoljeZBesedilom 2">
          <a:extLst>
            <a:ext uri="{FF2B5EF4-FFF2-40B4-BE49-F238E27FC236}">
              <a16:creationId xmlns:a16="http://schemas.microsoft.com/office/drawing/2014/main" id="{C98E22E3-1653-4541-8080-7BE46D9E44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39" name="PoljeZBesedilom 2">
          <a:extLst>
            <a:ext uri="{FF2B5EF4-FFF2-40B4-BE49-F238E27FC236}">
              <a16:creationId xmlns:a16="http://schemas.microsoft.com/office/drawing/2014/main" id="{EACB2F37-A480-413F-881B-7F02E02362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0" name="PoljeZBesedilom 2">
          <a:extLst>
            <a:ext uri="{FF2B5EF4-FFF2-40B4-BE49-F238E27FC236}">
              <a16:creationId xmlns:a16="http://schemas.microsoft.com/office/drawing/2014/main" id="{C799E833-1476-47DA-8116-ECF52CD92D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1" name="PoljeZBesedilom 4840">
          <a:extLst>
            <a:ext uri="{FF2B5EF4-FFF2-40B4-BE49-F238E27FC236}">
              <a16:creationId xmlns:a16="http://schemas.microsoft.com/office/drawing/2014/main" id="{86F86038-CD12-4D7B-98B2-2AFC48EB18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2" name="PoljeZBesedilom 2">
          <a:extLst>
            <a:ext uri="{FF2B5EF4-FFF2-40B4-BE49-F238E27FC236}">
              <a16:creationId xmlns:a16="http://schemas.microsoft.com/office/drawing/2014/main" id="{52DA53CF-5937-41EA-9D3F-DE175E746C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3" name="PoljeZBesedilom 2">
          <a:extLst>
            <a:ext uri="{FF2B5EF4-FFF2-40B4-BE49-F238E27FC236}">
              <a16:creationId xmlns:a16="http://schemas.microsoft.com/office/drawing/2014/main" id="{3C1CE53B-4340-4C6E-AEFC-52AFA7158E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4" name="PoljeZBesedilom 2">
          <a:extLst>
            <a:ext uri="{FF2B5EF4-FFF2-40B4-BE49-F238E27FC236}">
              <a16:creationId xmlns:a16="http://schemas.microsoft.com/office/drawing/2014/main" id="{62E7E3EC-6C9B-47DF-AE5F-33C9162A53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5" name="PoljeZBesedilom 2">
          <a:extLst>
            <a:ext uri="{FF2B5EF4-FFF2-40B4-BE49-F238E27FC236}">
              <a16:creationId xmlns:a16="http://schemas.microsoft.com/office/drawing/2014/main" id="{07706C58-396B-4CB4-9055-D44D6D7EEB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6" name="PoljeZBesedilom 2">
          <a:extLst>
            <a:ext uri="{FF2B5EF4-FFF2-40B4-BE49-F238E27FC236}">
              <a16:creationId xmlns:a16="http://schemas.microsoft.com/office/drawing/2014/main" id="{0FA8AB4A-DAAD-4D79-87A7-ABC2DB06BF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7" name="PoljeZBesedilom 4846">
          <a:extLst>
            <a:ext uri="{FF2B5EF4-FFF2-40B4-BE49-F238E27FC236}">
              <a16:creationId xmlns:a16="http://schemas.microsoft.com/office/drawing/2014/main" id="{89A141F9-17AB-43C9-BBAE-04EA8FA2F9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8" name="PoljeZBesedilom 2">
          <a:extLst>
            <a:ext uri="{FF2B5EF4-FFF2-40B4-BE49-F238E27FC236}">
              <a16:creationId xmlns:a16="http://schemas.microsoft.com/office/drawing/2014/main" id="{3C70C0D0-98E1-465C-86A1-4E0B73A9A7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49" name="PoljeZBesedilom 2">
          <a:extLst>
            <a:ext uri="{FF2B5EF4-FFF2-40B4-BE49-F238E27FC236}">
              <a16:creationId xmlns:a16="http://schemas.microsoft.com/office/drawing/2014/main" id="{D32B7C33-903C-4E29-B6C9-EE03F29D8C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0" name="PoljeZBesedilom 2">
          <a:extLst>
            <a:ext uri="{FF2B5EF4-FFF2-40B4-BE49-F238E27FC236}">
              <a16:creationId xmlns:a16="http://schemas.microsoft.com/office/drawing/2014/main" id="{AA308181-86DB-4DA4-BAC7-29A8A8B3BE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1" name="PoljeZBesedilom 2">
          <a:extLst>
            <a:ext uri="{FF2B5EF4-FFF2-40B4-BE49-F238E27FC236}">
              <a16:creationId xmlns:a16="http://schemas.microsoft.com/office/drawing/2014/main" id="{651B96DC-E94C-4853-9F56-99EE5E010F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2" name="PoljeZBesedilom 2">
          <a:extLst>
            <a:ext uri="{FF2B5EF4-FFF2-40B4-BE49-F238E27FC236}">
              <a16:creationId xmlns:a16="http://schemas.microsoft.com/office/drawing/2014/main" id="{D129AEB8-B07B-4FBA-890E-ED15B6B70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3" name="PoljeZBesedilom 4852">
          <a:extLst>
            <a:ext uri="{FF2B5EF4-FFF2-40B4-BE49-F238E27FC236}">
              <a16:creationId xmlns:a16="http://schemas.microsoft.com/office/drawing/2014/main" id="{AA6F89D9-1CEC-4EBA-BC35-8AEAA12309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4" name="PoljeZBesedilom 2">
          <a:extLst>
            <a:ext uri="{FF2B5EF4-FFF2-40B4-BE49-F238E27FC236}">
              <a16:creationId xmlns:a16="http://schemas.microsoft.com/office/drawing/2014/main" id="{51B7609B-538F-42D3-AED0-281A70B093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5" name="PoljeZBesedilom 2">
          <a:extLst>
            <a:ext uri="{FF2B5EF4-FFF2-40B4-BE49-F238E27FC236}">
              <a16:creationId xmlns:a16="http://schemas.microsoft.com/office/drawing/2014/main" id="{A52452FF-FB68-485A-AD83-9AFE8C65FF8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6" name="PoljeZBesedilom 2">
          <a:extLst>
            <a:ext uri="{FF2B5EF4-FFF2-40B4-BE49-F238E27FC236}">
              <a16:creationId xmlns:a16="http://schemas.microsoft.com/office/drawing/2014/main" id="{05A2C0ED-B2B2-44B7-AB89-71592EC7FC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7" name="PoljeZBesedilom 2">
          <a:extLst>
            <a:ext uri="{FF2B5EF4-FFF2-40B4-BE49-F238E27FC236}">
              <a16:creationId xmlns:a16="http://schemas.microsoft.com/office/drawing/2014/main" id="{CB420E44-3DA2-4A43-86FC-C2DA69BE75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8" name="PoljeZBesedilom 2">
          <a:extLst>
            <a:ext uri="{FF2B5EF4-FFF2-40B4-BE49-F238E27FC236}">
              <a16:creationId xmlns:a16="http://schemas.microsoft.com/office/drawing/2014/main" id="{08AF2BEC-F6B1-4399-97F4-E249FC3DD7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59" name="PoljeZBesedilom 4858">
          <a:extLst>
            <a:ext uri="{FF2B5EF4-FFF2-40B4-BE49-F238E27FC236}">
              <a16:creationId xmlns:a16="http://schemas.microsoft.com/office/drawing/2014/main" id="{015CFCA1-CC72-4C16-A788-FB34C1DFAA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0" name="PoljeZBesedilom 2">
          <a:extLst>
            <a:ext uri="{FF2B5EF4-FFF2-40B4-BE49-F238E27FC236}">
              <a16:creationId xmlns:a16="http://schemas.microsoft.com/office/drawing/2014/main" id="{49F17404-A915-46C9-8646-DC031978BC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1" name="PoljeZBesedilom 2">
          <a:extLst>
            <a:ext uri="{FF2B5EF4-FFF2-40B4-BE49-F238E27FC236}">
              <a16:creationId xmlns:a16="http://schemas.microsoft.com/office/drawing/2014/main" id="{6292C6F9-8A82-419C-BE91-A9EEC445F0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2" name="PoljeZBesedilom 2">
          <a:extLst>
            <a:ext uri="{FF2B5EF4-FFF2-40B4-BE49-F238E27FC236}">
              <a16:creationId xmlns:a16="http://schemas.microsoft.com/office/drawing/2014/main" id="{6F44F1B8-A075-4B3B-8918-8E46AD0B01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3" name="PoljeZBesedilom 2">
          <a:extLst>
            <a:ext uri="{FF2B5EF4-FFF2-40B4-BE49-F238E27FC236}">
              <a16:creationId xmlns:a16="http://schemas.microsoft.com/office/drawing/2014/main" id="{9386EAF0-417A-4729-85E5-F7E49C919D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4" name="PoljeZBesedilom 2">
          <a:extLst>
            <a:ext uri="{FF2B5EF4-FFF2-40B4-BE49-F238E27FC236}">
              <a16:creationId xmlns:a16="http://schemas.microsoft.com/office/drawing/2014/main" id="{9F946D64-B6CF-43AB-9272-DB284DB317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5" name="PoljeZBesedilom 4864">
          <a:extLst>
            <a:ext uri="{FF2B5EF4-FFF2-40B4-BE49-F238E27FC236}">
              <a16:creationId xmlns:a16="http://schemas.microsoft.com/office/drawing/2014/main" id="{AB458885-FC08-4204-9729-E046180748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6" name="PoljeZBesedilom 2">
          <a:extLst>
            <a:ext uri="{FF2B5EF4-FFF2-40B4-BE49-F238E27FC236}">
              <a16:creationId xmlns:a16="http://schemas.microsoft.com/office/drawing/2014/main" id="{EDD5B688-B24A-48B9-B964-BF406462D6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7" name="PoljeZBesedilom 2">
          <a:extLst>
            <a:ext uri="{FF2B5EF4-FFF2-40B4-BE49-F238E27FC236}">
              <a16:creationId xmlns:a16="http://schemas.microsoft.com/office/drawing/2014/main" id="{545EDA9B-6E96-472B-B697-4C66985331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8" name="PoljeZBesedilom 2">
          <a:extLst>
            <a:ext uri="{FF2B5EF4-FFF2-40B4-BE49-F238E27FC236}">
              <a16:creationId xmlns:a16="http://schemas.microsoft.com/office/drawing/2014/main" id="{10868869-88C3-4678-A1FF-871DD72AD9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69" name="PoljeZBesedilom 2">
          <a:extLst>
            <a:ext uri="{FF2B5EF4-FFF2-40B4-BE49-F238E27FC236}">
              <a16:creationId xmlns:a16="http://schemas.microsoft.com/office/drawing/2014/main" id="{683D8C91-38D1-41B5-B959-BFA88EA93E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0" name="PoljeZBesedilom 2">
          <a:extLst>
            <a:ext uri="{FF2B5EF4-FFF2-40B4-BE49-F238E27FC236}">
              <a16:creationId xmlns:a16="http://schemas.microsoft.com/office/drawing/2014/main" id="{480DCE8B-4A74-4BFD-B269-4B8AD31275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1" name="PoljeZBesedilom 4870">
          <a:extLst>
            <a:ext uri="{FF2B5EF4-FFF2-40B4-BE49-F238E27FC236}">
              <a16:creationId xmlns:a16="http://schemas.microsoft.com/office/drawing/2014/main" id="{0AC8C3EE-D49E-43F4-B2A0-A75106D848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2" name="PoljeZBesedilom 2">
          <a:extLst>
            <a:ext uri="{FF2B5EF4-FFF2-40B4-BE49-F238E27FC236}">
              <a16:creationId xmlns:a16="http://schemas.microsoft.com/office/drawing/2014/main" id="{EAA63325-3269-4DBF-8EC7-D63D52E3991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3" name="PoljeZBesedilom 2">
          <a:extLst>
            <a:ext uri="{FF2B5EF4-FFF2-40B4-BE49-F238E27FC236}">
              <a16:creationId xmlns:a16="http://schemas.microsoft.com/office/drawing/2014/main" id="{47D56E3E-A1EC-42F2-8C17-2E76FDD0BA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4" name="PoljeZBesedilom 2">
          <a:extLst>
            <a:ext uri="{FF2B5EF4-FFF2-40B4-BE49-F238E27FC236}">
              <a16:creationId xmlns:a16="http://schemas.microsoft.com/office/drawing/2014/main" id="{AF4E9EEE-01B1-4939-AB5E-EDE858D0822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75" name="PoljeZBesedilom 2">
          <a:extLst>
            <a:ext uri="{FF2B5EF4-FFF2-40B4-BE49-F238E27FC236}">
              <a16:creationId xmlns:a16="http://schemas.microsoft.com/office/drawing/2014/main" id="{2F68E756-CE66-4EDA-869D-AC284A2277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76" name="PoljeZBesedilom 2">
          <a:extLst>
            <a:ext uri="{FF2B5EF4-FFF2-40B4-BE49-F238E27FC236}">
              <a16:creationId xmlns:a16="http://schemas.microsoft.com/office/drawing/2014/main" id="{5B867A09-D7B5-4958-9D14-E3B469AD38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77" name="PoljeZBesedilom 4876">
          <a:extLst>
            <a:ext uri="{FF2B5EF4-FFF2-40B4-BE49-F238E27FC236}">
              <a16:creationId xmlns:a16="http://schemas.microsoft.com/office/drawing/2014/main" id="{B0BFE304-8284-4C1E-83F0-6F203C9BC9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78" name="PoljeZBesedilom 2">
          <a:extLst>
            <a:ext uri="{FF2B5EF4-FFF2-40B4-BE49-F238E27FC236}">
              <a16:creationId xmlns:a16="http://schemas.microsoft.com/office/drawing/2014/main" id="{9A7DC432-5EC0-4E24-864E-8925E42583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79" name="PoljeZBesedilom 2">
          <a:extLst>
            <a:ext uri="{FF2B5EF4-FFF2-40B4-BE49-F238E27FC236}">
              <a16:creationId xmlns:a16="http://schemas.microsoft.com/office/drawing/2014/main" id="{15DCB882-54A7-4F31-A6A9-771189404E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0" name="PoljeZBesedilom 2">
          <a:extLst>
            <a:ext uri="{FF2B5EF4-FFF2-40B4-BE49-F238E27FC236}">
              <a16:creationId xmlns:a16="http://schemas.microsoft.com/office/drawing/2014/main" id="{C0E33D07-FFD7-40E9-A957-63B8BCDC76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1" name="PoljeZBesedilom 2">
          <a:extLst>
            <a:ext uri="{FF2B5EF4-FFF2-40B4-BE49-F238E27FC236}">
              <a16:creationId xmlns:a16="http://schemas.microsoft.com/office/drawing/2014/main" id="{7B7556A2-7299-4A62-918E-9B32FA03F4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2" name="PoljeZBesedilom 2">
          <a:extLst>
            <a:ext uri="{FF2B5EF4-FFF2-40B4-BE49-F238E27FC236}">
              <a16:creationId xmlns:a16="http://schemas.microsoft.com/office/drawing/2014/main" id="{20E52A61-5815-4121-890E-F076F7338E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3" name="PoljeZBesedilom 4882">
          <a:extLst>
            <a:ext uri="{FF2B5EF4-FFF2-40B4-BE49-F238E27FC236}">
              <a16:creationId xmlns:a16="http://schemas.microsoft.com/office/drawing/2014/main" id="{4C327F56-75C8-426B-9754-DCB3A3723E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4" name="PoljeZBesedilom 2">
          <a:extLst>
            <a:ext uri="{FF2B5EF4-FFF2-40B4-BE49-F238E27FC236}">
              <a16:creationId xmlns:a16="http://schemas.microsoft.com/office/drawing/2014/main" id="{0FF8092A-9BD0-44F6-9BAD-B433C8180B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5" name="PoljeZBesedilom 2">
          <a:extLst>
            <a:ext uri="{FF2B5EF4-FFF2-40B4-BE49-F238E27FC236}">
              <a16:creationId xmlns:a16="http://schemas.microsoft.com/office/drawing/2014/main" id="{A365EE2C-A0F2-4E2E-85F2-8CE613C292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6" name="PoljeZBesedilom 2">
          <a:extLst>
            <a:ext uri="{FF2B5EF4-FFF2-40B4-BE49-F238E27FC236}">
              <a16:creationId xmlns:a16="http://schemas.microsoft.com/office/drawing/2014/main" id="{D158776D-4E32-4A65-949E-3A266EE792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887" name="PoljeZBesedilom 2">
          <a:extLst>
            <a:ext uri="{FF2B5EF4-FFF2-40B4-BE49-F238E27FC236}">
              <a16:creationId xmlns:a16="http://schemas.microsoft.com/office/drawing/2014/main" id="{A543A918-83B0-4EAB-ABD9-A3012F5048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88" name="PoljeZBesedilom 2">
          <a:extLst>
            <a:ext uri="{FF2B5EF4-FFF2-40B4-BE49-F238E27FC236}">
              <a16:creationId xmlns:a16="http://schemas.microsoft.com/office/drawing/2014/main" id="{7A760240-63C6-4991-9E96-6C515981DD0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89" name="PoljeZBesedilom 4888">
          <a:extLst>
            <a:ext uri="{FF2B5EF4-FFF2-40B4-BE49-F238E27FC236}">
              <a16:creationId xmlns:a16="http://schemas.microsoft.com/office/drawing/2014/main" id="{F5357CD3-D10A-4CAA-9EAE-A6B63D5C730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90" name="PoljeZBesedilom 2">
          <a:extLst>
            <a:ext uri="{FF2B5EF4-FFF2-40B4-BE49-F238E27FC236}">
              <a16:creationId xmlns:a16="http://schemas.microsoft.com/office/drawing/2014/main" id="{B1D9A955-BC71-4378-965D-4B002E03B4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91" name="PoljeZBesedilom 2">
          <a:extLst>
            <a:ext uri="{FF2B5EF4-FFF2-40B4-BE49-F238E27FC236}">
              <a16:creationId xmlns:a16="http://schemas.microsoft.com/office/drawing/2014/main" id="{A76ADB21-BDAA-452B-A44B-B16C21F86F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92" name="PoljeZBesedilom 2">
          <a:extLst>
            <a:ext uri="{FF2B5EF4-FFF2-40B4-BE49-F238E27FC236}">
              <a16:creationId xmlns:a16="http://schemas.microsoft.com/office/drawing/2014/main" id="{CBA66D03-BEEE-4AFE-AF7F-B6A4DE483C7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893" name="PoljeZBesedilom 2">
          <a:extLst>
            <a:ext uri="{FF2B5EF4-FFF2-40B4-BE49-F238E27FC236}">
              <a16:creationId xmlns:a16="http://schemas.microsoft.com/office/drawing/2014/main" id="{197BB3A5-C791-498F-A97C-F5E531AF29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4" name="PoljeZBesedilom 2">
          <a:extLst>
            <a:ext uri="{FF2B5EF4-FFF2-40B4-BE49-F238E27FC236}">
              <a16:creationId xmlns:a16="http://schemas.microsoft.com/office/drawing/2014/main" id="{468A8511-17A5-4EBD-853D-91F2628F5B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5" name="PoljeZBesedilom 4894">
          <a:extLst>
            <a:ext uri="{FF2B5EF4-FFF2-40B4-BE49-F238E27FC236}">
              <a16:creationId xmlns:a16="http://schemas.microsoft.com/office/drawing/2014/main" id="{4F802745-73DC-4CAE-A0A1-D38B538317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6" name="PoljeZBesedilom 2">
          <a:extLst>
            <a:ext uri="{FF2B5EF4-FFF2-40B4-BE49-F238E27FC236}">
              <a16:creationId xmlns:a16="http://schemas.microsoft.com/office/drawing/2014/main" id="{49CC4018-70B8-4786-BF8C-7A11E1E523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7" name="PoljeZBesedilom 2">
          <a:extLst>
            <a:ext uri="{FF2B5EF4-FFF2-40B4-BE49-F238E27FC236}">
              <a16:creationId xmlns:a16="http://schemas.microsoft.com/office/drawing/2014/main" id="{63891731-9B4F-4D07-88D0-A7DD75DA14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8" name="PoljeZBesedilom 2">
          <a:extLst>
            <a:ext uri="{FF2B5EF4-FFF2-40B4-BE49-F238E27FC236}">
              <a16:creationId xmlns:a16="http://schemas.microsoft.com/office/drawing/2014/main" id="{0AA70397-E189-4468-8BDB-F3A90C37C9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899" name="PoljeZBesedilom 2">
          <a:extLst>
            <a:ext uri="{FF2B5EF4-FFF2-40B4-BE49-F238E27FC236}">
              <a16:creationId xmlns:a16="http://schemas.microsoft.com/office/drawing/2014/main" id="{AD3AD0B8-6EFE-4DA4-9E46-A4AD5EED5C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00" name="PoljeZBesedilom 4899">
          <a:extLst>
            <a:ext uri="{FF2B5EF4-FFF2-40B4-BE49-F238E27FC236}">
              <a16:creationId xmlns:a16="http://schemas.microsoft.com/office/drawing/2014/main" id="{AB5DF5C8-B6CB-4734-A3AC-2CE29C83553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01" name="PoljeZBesedilom 2">
          <a:extLst>
            <a:ext uri="{FF2B5EF4-FFF2-40B4-BE49-F238E27FC236}">
              <a16:creationId xmlns:a16="http://schemas.microsoft.com/office/drawing/2014/main" id="{7024279B-0A90-44C8-B1D4-B592A8EB18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02" name="PoljeZBesedilom 2">
          <a:extLst>
            <a:ext uri="{FF2B5EF4-FFF2-40B4-BE49-F238E27FC236}">
              <a16:creationId xmlns:a16="http://schemas.microsoft.com/office/drawing/2014/main" id="{BF154C8F-6CFA-4F62-AF7A-4404FA33A1C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03" name="PoljeZBesedilom 2">
          <a:extLst>
            <a:ext uri="{FF2B5EF4-FFF2-40B4-BE49-F238E27FC236}">
              <a16:creationId xmlns:a16="http://schemas.microsoft.com/office/drawing/2014/main" id="{C86C3F29-8620-400C-9309-966EE5D40F7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04" name="PoljeZBesedilom 2">
          <a:extLst>
            <a:ext uri="{FF2B5EF4-FFF2-40B4-BE49-F238E27FC236}">
              <a16:creationId xmlns:a16="http://schemas.microsoft.com/office/drawing/2014/main" id="{67DA98BC-0614-4B6A-A18F-757A7299E50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05" name="PoljeZBesedilom 2">
          <a:extLst>
            <a:ext uri="{FF2B5EF4-FFF2-40B4-BE49-F238E27FC236}">
              <a16:creationId xmlns:a16="http://schemas.microsoft.com/office/drawing/2014/main" id="{A547175F-F40A-4164-AE14-D511ED5BA14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06" name="PoljeZBesedilom 4905">
          <a:extLst>
            <a:ext uri="{FF2B5EF4-FFF2-40B4-BE49-F238E27FC236}">
              <a16:creationId xmlns:a16="http://schemas.microsoft.com/office/drawing/2014/main" id="{B1395DA3-05CD-4C28-8499-7CA2DE2CCC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07" name="PoljeZBesedilom 2">
          <a:extLst>
            <a:ext uri="{FF2B5EF4-FFF2-40B4-BE49-F238E27FC236}">
              <a16:creationId xmlns:a16="http://schemas.microsoft.com/office/drawing/2014/main" id="{780EB4CE-91F2-48EE-83E2-EE3C82573FE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08" name="PoljeZBesedilom 2">
          <a:extLst>
            <a:ext uri="{FF2B5EF4-FFF2-40B4-BE49-F238E27FC236}">
              <a16:creationId xmlns:a16="http://schemas.microsoft.com/office/drawing/2014/main" id="{B10D1368-5F15-4869-BAC4-7E39BE85A0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09" name="PoljeZBesedilom 2">
          <a:extLst>
            <a:ext uri="{FF2B5EF4-FFF2-40B4-BE49-F238E27FC236}">
              <a16:creationId xmlns:a16="http://schemas.microsoft.com/office/drawing/2014/main" id="{C8921D32-28C5-43B3-A5E4-EEC01FE25C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4910" name="PoljeZBesedilom 2">
          <a:extLst>
            <a:ext uri="{FF2B5EF4-FFF2-40B4-BE49-F238E27FC236}">
              <a16:creationId xmlns:a16="http://schemas.microsoft.com/office/drawing/2014/main" id="{828277C1-2AD1-428C-BF87-848FA2171F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11" name="PoljeZBesedilom 4910">
          <a:extLst>
            <a:ext uri="{FF2B5EF4-FFF2-40B4-BE49-F238E27FC236}">
              <a16:creationId xmlns:a16="http://schemas.microsoft.com/office/drawing/2014/main" id="{0C7EDFA6-882D-4FE2-9908-95C847A2D3A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12" name="PoljeZBesedilom 2">
          <a:extLst>
            <a:ext uri="{FF2B5EF4-FFF2-40B4-BE49-F238E27FC236}">
              <a16:creationId xmlns:a16="http://schemas.microsoft.com/office/drawing/2014/main" id="{64A89255-A39C-4B88-8AF4-854AFF05C18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13" name="PoljeZBesedilom 2">
          <a:extLst>
            <a:ext uri="{FF2B5EF4-FFF2-40B4-BE49-F238E27FC236}">
              <a16:creationId xmlns:a16="http://schemas.microsoft.com/office/drawing/2014/main" id="{3E331889-3628-4146-8447-CB3A7CD4BCF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14" name="PoljeZBesedilom 2">
          <a:extLst>
            <a:ext uri="{FF2B5EF4-FFF2-40B4-BE49-F238E27FC236}">
              <a16:creationId xmlns:a16="http://schemas.microsoft.com/office/drawing/2014/main" id="{AF2B2DA7-8EA2-4B44-9704-30B9BFEAB5E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4915" name="PoljeZBesedilom 2">
          <a:extLst>
            <a:ext uri="{FF2B5EF4-FFF2-40B4-BE49-F238E27FC236}">
              <a16:creationId xmlns:a16="http://schemas.microsoft.com/office/drawing/2014/main" id="{CB9EB45E-11F8-4CFD-B437-C6AAA7F36C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16" name="PoljeZBesedilom 2">
          <a:extLst>
            <a:ext uri="{FF2B5EF4-FFF2-40B4-BE49-F238E27FC236}">
              <a16:creationId xmlns:a16="http://schemas.microsoft.com/office/drawing/2014/main" id="{8502BBFD-8214-49DE-8C20-CF0F5E37E2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17" name="PoljeZBesedilom 4916">
          <a:extLst>
            <a:ext uri="{FF2B5EF4-FFF2-40B4-BE49-F238E27FC236}">
              <a16:creationId xmlns:a16="http://schemas.microsoft.com/office/drawing/2014/main" id="{E6562C9E-57CC-4344-A653-BB43EA6431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18" name="PoljeZBesedilom 2">
          <a:extLst>
            <a:ext uri="{FF2B5EF4-FFF2-40B4-BE49-F238E27FC236}">
              <a16:creationId xmlns:a16="http://schemas.microsoft.com/office/drawing/2014/main" id="{461EC442-6377-4DFD-AD22-D7CEFBA6B4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19" name="PoljeZBesedilom 2">
          <a:extLst>
            <a:ext uri="{FF2B5EF4-FFF2-40B4-BE49-F238E27FC236}">
              <a16:creationId xmlns:a16="http://schemas.microsoft.com/office/drawing/2014/main" id="{8221FC44-AC5B-4373-888E-3395ADC679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0" name="PoljeZBesedilom 2">
          <a:extLst>
            <a:ext uri="{FF2B5EF4-FFF2-40B4-BE49-F238E27FC236}">
              <a16:creationId xmlns:a16="http://schemas.microsoft.com/office/drawing/2014/main" id="{F9E069D4-AD05-4B2A-BA68-3671418695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1" name="PoljeZBesedilom 2">
          <a:extLst>
            <a:ext uri="{FF2B5EF4-FFF2-40B4-BE49-F238E27FC236}">
              <a16:creationId xmlns:a16="http://schemas.microsoft.com/office/drawing/2014/main" id="{B7FD015E-0AD2-43C4-BC10-17EBC26AA3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2" name="PoljeZBesedilom 2">
          <a:extLst>
            <a:ext uri="{FF2B5EF4-FFF2-40B4-BE49-F238E27FC236}">
              <a16:creationId xmlns:a16="http://schemas.microsoft.com/office/drawing/2014/main" id="{25F89E6B-7AEE-4B6B-92D7-344692A9E2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3" name="PoljeZBesedilom 4922">
          <a:extLst>
            <a:ext uri="{FF2B5EF4-FFF2-40B4-BE49-F238E27FC236}">
              <a16:creationId xmlns:a16="http://schemas.microsoft.com/office/drawing/2014/main" id="{A7B5C7B8-4E5F-4015-B5CD-705A31C2FC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4" name="PoljeZBesedilom 2">
          <a:extLst>
            <a:ext uri="{FF2B5EF4-FFF2-40B4-BE49-F238E27FC236}">
              <a16:creationId xmlns:a16="http://schemas.microsoft.com/office/drawing/2014/main" id="{62B291C9-E2E7-4900-A7B6-85D6BB027F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5" name="PoljeZBesedilom 2">
          <a:extLst>
            <a:ext uri="{FF2B5EF4-FFF2-40B4-BE49-F238E27FC236}">
              <a16:creationId xmlns:a16="http://schemas.microsoft.com/office/drawing/2014/main" id="{672E423A-E94A-41DE-ABE2-DF1134C295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6" name="PoljeZBesedilom 2">
          <a:extLst>
            <a:ext uri="{FF2B5EF4-FFF2-40B4-BE49-F238E27FC236}">
              <a16:creationId xmlns:a16="http://schemas.microsoft.com/office/drawing/2014/main" id="{A7289607-12AA-4416-B322-36096AF439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27" name="PoljeZBesedilom 2">
          <a:extLst>
            <a:ext uri="{FF2B5EF4-FFF2-40B4-BE49-F238E27FC236}">
              <a16:creationId xmlns:a16="http://schemas.microsoft.com/office/drawing/2014/main" id="{DA9145C1-EE2B-4D39-A1F0-4474D7D521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28" name="PoljeZBesedilom 2">
          <a:extLst>
            <a:ext uri="{FF2B5EF4-FFF2-40B4-BE49-F238E27FC236}">
              <a16:creationId xmlns:a16="http://schemas.microsoft.com/office/drawing/2014/main" id="{8405CB4F-B9F5-4D50-86DC-5A683CC038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29" name="PoljeZBesedilom 4928">
          <a:extLst>
            <a:ext uri="{FF2B5EF4-FFF2-40B4-BE49-F238E27FC236}">
              <a16:creationId xmlns:a16="http://schemas.microsoft.com/office/drawing/2014/main" id="{32957979-C7F6-46E5-B1B3-5B61B89A30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0" name="PoljeZBesedilom 2">
          <a:extLst>
            <a:ext uri="{FF2B5EF4-FFF2-40B4-BE49-F238E27FC236}">
              <a16:creationId xmlns:a16="http://schemas.microsoft.com/office/drawing/2014/main" id="{755DE7D6-AC88-4A11-A371-2025B38FFF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1" name="PoljeZBesedilom 2">
          <a:extLst>
            <a:ext uri="{FF2B5EF4-FFF2-40B4-BE49-F238E27FC236}">
              <a16:creationId xmlns:a16="http://schemas.microsoft.com/office/drawing/2014/main" id="{3BD570A6-EDAD-410D-B49E-BACB4E5EDD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2" name="PoljeZBesedilom 2">
          <a:extLst>
            <a:ext uri="{FF2B5EF4-FFF2-40B4-BE49-F238E27FC236}">
              <a16:creationId xmlns:a16="http://schemas.microsoft.com/office/drawing/2014/main" id="{82149B5C-47B7-46ED-9AD0-DB29BC5612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3" name="PoljeZBesedilom 2">
          <a:extLst>
            <a:ext uri="{FF2B5EF4-FFF2-40B4-BE49-F238E27FC236}">
              <a16:creationId xmlns:a16="http://schemas.microsoft.com/office/drawing/2014/main" id="{2AC62F09-39B8-4BC4-BE08-669CC6B3A4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4" name="PoljeZBesedilom 2">
          <a:extLst>
            <a:ext uri="{FF2B5EF4-FFF2-40B4-BE49-F238E27FC236}">
              <a16:creationId xmlns:a16="http://schemas.microsoft.com/office/drawing/2014/main" id="{115A18B3-FB96-4254-B991-7C4492D188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5" name="PoljeZBesedilom 4934">
          <a:extLst>
            <a:ext uri="{FF2B5EF4-FFF2-40B4-BE49-F238E27FC236}">
              <a16:creationId xmlns:a16="http://schemas.microsoft.com/office/drawing/2014/main" id="{8374CC2D-E1E4-44AD-9DBC-40B4718397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6" name="PoljeZBesedilom 2">
          <a:extLst>
            <a:ext uri="{FF2B5EF4-FFF2-40B4-BE49-F238E27FC236}">
              <a16:creationId xmlns:a16="http://schemas.microsoft.com/office/drawing/2014/main" id="{9EC687C3-3AED-478F-8F24-115097C8E9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7" name="PoljeZBesedilom 2">
          <a:extLst>
            <a:ext uri="{FF2B5EF4-FFF2-40B4-BE49-F238E27FC236}">
              <a16:creationId xmlns:a16="http://schemas.microsoft.com/office/drawing/2014/main" id="{DD24BD95-01D1-4C09-A215-507B6EFEE1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8" name="PoljeZBesedilom 2">
          <a:extLst>
            <a:ext uri="{FF2B5EF4-FFF2-40B4-BE49-F238E27FC236}">
              <a16:creationId xmlns:a16="http://schemas.microsoft.com/office/drawing/2014/main" id="{3CB02430-86FB-470D-83CD-9B5C52936A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39" name="PoljeZBesedilom 2">
          <a:extLst>
            <a:ext uri="{FF2B5EF4-FFF2-40B4-BE49-F238E27FC236}">
              <a16:creationId xmlns:a16="http://schemas.microsoft.com/office/drawing/2014/main" id="{0B5817FB-8D03-4AC6-B1B9-82C085794F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0" name="PoljeZBesedilom 2">
          <a:extLst>
            <a:ext uri="{FF2B5EF4-FFF2-40B4-BE49-F238E27FC236}">
              <a16:creationId xmlns:a16="http://schemas.microsoft.com/office/drawing/2014/main" id="{20CA5854-DF60-45EA-AF35-D7A29F2FCC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1" name="PoljeZBesedilom 4940">
          <a:extLst>
            <a:ext uri="{FF2B5EF4-FFF2-40B4-BE49-F238E27FC236}">
              <a16:creationId xmlns:a16="http://schemas.microsoft.com/office/drawing/2014/main" id="{9F88AC52-AA44-4A7B-9904-496A642AD3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2" name="PoljeZBesedilom 2">
          <a:extLst>
            <a:ext uri="{FF2B5EF4-FFF2-40B4-BE49-F238E27FC236}">
              <a16:creationId xmlns:a16="http://schemas.microsoft.com/office/drawing/2014/main" id="{D4D7E7F1-9AE3-4DD1-9609-ACB0C1B632A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3" name="PoljeZBesedilom 2">
          <a:extLst>
            <a:ext uri="{FF2B5EF4-FFF2-40B4-BE49-F238E27FC236}">
              <a16:creationId xmlns:a16="http://schemas.microsoft.com/office/drawing/2014/main" id="{4948FC32-7163-4CB4-8542-D47FB57E954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4" name="PoljeZBesedilom 2">
          <a:extLst>
            <a:ext uri="{FF2B5EF4-FFF2-40B4-BE49-F238E27FC236}">
              <a16:creationId xmlns:a16="http://schemas.microsoft.com/office/drawing/2014/main" id="{5AEFA79D-2865-4200-B2C6-FC8DC107F8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45" name="PoljeZBesedilom 2">
          <a:extLst>
            <a:ext uri="{FF2B5EF4-FFF2-40B4-BE49-F238E27FC236}">
              <a16:creationId xmlns:a16="http://schemas.microsoft.com/office/drawing/2014/main" id="{FA4236D0-6221-4066-B14C-0A78409BDD9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46" name="PoljeZBesedilom 2">
          <a:extLst>
            <a:ext uri="{FF2B5EF4-FFF2-40B4-BE49-F238E27FC236}">
              <a16:creationId xmlns:a16="http://schemas.microsoft.com/office/drawing/2014/main" id="{1F928AF7-B58D-430D-B487-3341BFD399A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47" name="PoljeZBesedilom 4946">
          <a:extLst>
            <a:ext uri="{FF2B5EF4-FFF2-40B4-BE49-F238E27FC236}">
              <a16:creationId xmlns:a16="http://schemas.microsoft.com/office/drawing/2014/main" id="{0D038255-98DD-4487-AA65-2E93E654417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48" name="PoljeZBesedilom 2">
          <a:extLst>
            <a:ext uri="{FF2B5EF4-FFF2-40B4-BE49-F238E27FC236}">
              <a16:creationId xmlns:a16="http://schemas.microsoft.com/office/drawing/2014/main" id="{C67A0370-7BC2-4B3E-B3F0-F5250D400B3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49" name="PoljeZBesedilom 2">
          <a:extLst>
            <a:ext uri="{FF2B5EF4-FFF2-40B4-BE49-F238E27FC236}">
              <a16:creationId xmlns:a16="http://schemas.microsoft.com/office/drawing/2014/main" id="{CC838E89-65F2-4323-B64F-F20BA2A7000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50" name="PoljeZBesedilom 2">
          <a:extLst>
            <a:ext uri="{FF2B5EF4-FFF2-40B4-BE49-F238E27FC236}">
              <a16:creationId xmlns:a16="http://schemas.microsoft.com/office/drawing/2014/main" id="{1EEE4C9C-009B-4A6E-BC7B-1C47E36E4D5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51" name="PoljeZBesedilom 2">
          <a:extLst>
            <a:ext uri="{FF2B5EF4-FFF2-40B4-BE49-F238E27FC236}">
              <a16:creationId xmlns:a16="http://schemas.microsoft.com/office/drawing/2014/main" id="{8468E3D1-BF8A-4370-B259-2DA6B63DF0F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52" name="PoljeZBesedilom 4951">
          <a:extLst>
            <a:ext uri="{FF2B5EF4-FFF2-40B4-BE49-F238E27FC236}">
              <a16:creationId xmlns:a16="http://schemas.microsoft.com/office/drawing/2014/main" id="{F4F1D598-8131-4FCD-816D-9436708DF6C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53" name="PoljeZBesedilom 2">
          <a:extLst>
            <a:ext uri="{FF2B5EF4-FFF2-40B4-BE49-F238E27FC236}">
              <a16:creationId xmlns:a16="http://schemas.microsoft.com/office/drawing/2014/main" id="{021E57EE-89B7-4E0C-A913-4B0B8B4CAF3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54" name="PoljeZBesedilom 2">
          <a:extLst>
            <a:ext uri="{FF2B5EF4-FFF2-40B4-BE49-F238E27FC236}">
              <a16:creationId xmlns:a16="http://schemas.microsoft.com/office/drawing/2014/main" id="{93F7CB5B-14BC-4BA7-8D3B-0B7254D179E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55" name="PoljeZBesedilom 2">
          <a:extLst>
            <a:ext uri="{FF2B5EF4-FFF2-40B4-BE49-F238E27FC236}">
              <a16:creationId xmlns:a16="http://schemas.microsoft.com/office/drawing/2014/main" id="{7C7B1484-E235-4091-B26D-3C948D6213D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56" name="PoljeZBesedilom 2">
          <a:extLst>
            <a:ext uri="{FF2B5EF4-FFF2-40B4-BE49-F238E27FC236}">
              <a16:creationId xmlns:a16="http://schemas.microsoft.com/office/drawing/2014/main" id="{B919E919-EFB9-4F7D-A312-158626D52F1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57" name="PoljeZBesedilom 2">
          <a:extLst>
            <a:ext uri="{FF2B5EF4-FFF2-40B4-BE49-F238E27FC236}">
              <a16:creationId xmlns:a16="http://schemas.microsoft.com/office/drawing/2014/main" id="{70E3862C-AEA9-4625-9013-CD446EB35B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58" name="PoljeZBesedilom 4957">
          <a:extLst>
            <a:ext uri="{FF2B5EF4-FFF2-40B4-BE49-F238E27FC236}">
              <a16:creationId xmlns:a16="http://schemas.microsoft.com/office/drawing/2014/main" id="{7F0D06DD-A496-48E9-8B46-3610EB3685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59" name="PoljeZBesedilom 2">
          <a:extLst>
            <a:ext uri="{FF2B5EF4-FFF2-40B4-BE49-F238E27FC236}">
              <a16:creationId xmlns:a16="http://schemas.microsoft.com/office/drawing/2014/main" id="{32A56090-126F-4E57-9B31-967F5C752C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0" name="PoljeZBesedilom 2">
          <a:extLst>
            <a:ext uri="{FF2B5EF4-FFF2-40B4-BE49-F238E27FC236}">
              <a16:creationId xmlns:a16="http://schemas.microsoft.com/office/drawing/2014/main" id="{22E840DB-CC7F-4A9E-B7F8-1ACA5C08FF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1" name="PoljeZBesedilom 2">
          <a:extLst>
            <a:ext uri="{FF2B5EF4-FFF2-40B4-BE49-F238E27FC236}">
              <a16:creationId xmlns:a16="http://schemas.microsoft.com/office/drawing/2014/main" id="{C1D3F933-BE7C-4FED-9BF9-77EF76DAB2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2" name="PoljeZBesedilom 2">
          <a:extLst>
            <a:ext uri="{FF2B5EF4-FFF2-40B4-BE49-F238E27FC236}">
              <a16:creationId xmlns:a16="http://schemas.microsoft.com/office/drawing/2014/main" id="{9F265DF2-4FBC-4047-9E91-5B47A0738E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3" name="PoljeZBesedilom 2">
          <a:extLst>
            <a:ext uri="{FF2B5EF4-FFF2-40B4-BE49-F238E27FC236}">
              <a16:creationId xmlns:a16="http://schemas.microsoft.com/office/drawing/2014/main" id="{93D8845D-DA4D-4BFA-8F3D-1620243EAC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4" name="PoljeZBesedilom 4963">
          <a:extLst>
            <a:ext uri="{FF2B5EF4-FFF2-40B4-BE49-F238E27FC236}">
              <a16:creationId xmlns:a16="http://schemas.microsoft.com/office/drawing/2014/main" id="{8B6EC302-2A20-4157-8B93-2BEF408C8B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5" name="PoljeZBesedilom 2">
          <a:extLst>
            <a:ext uri="{FF2B5EF4-FFF2-40B4-BE49-F238E27FC236}">
              <a16:creationId xmlns:a16="http://schemas.microsoft.com/office/drawing/2014/main" id="{C892E28E-5B2C-4457-A74D-36ACB3ABDB4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6" name="PoljeZBesedilom 2">
          <a:extLst>
            <a:ext uri="{FF2B5EF4-FFF2-40B4-BE49-F238E27FC236}">
              <a16:creationId xmlns:a16="http://schemas.microsoft.com/office/drawing/2014/main" id="{B8CC2370-37A4-420F-979C-BF648CBCA3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7" name="PoljeZBesedilom 2">
          <a:extLst>
            <a:ext uri="{FF2B5EF4-FFF2-40B4-BE49-F238E27FC236}">
              <a16:creationId xmlns:a16="http://schemas.microsoft.com/office/drawing/2014/main" id="{18AFE836-1D01-4601-BDD7-8EBAC0E9AD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4968" name="PoljeZBesedilom 2">
          <a:extLst>
            <a:ext uri="{FF2B5EF4-FFF2-40B4-BE49-F238E27FC236}">
              <a16:creationId xmlns:a16="http://schemas.microsoft.com/office/drawing/2014/main" id="{E55292C1-1938-4A70-BB17-283DF48D4F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69" name="PoljeZBesedilom 2">
          <a:extLst>
            <a:ext uri="{FF2B5EF4-FFF2-40B4-BE49-F238E27FC236}">
              <a16:creationId xmlns:a16="http://schemas.microsoft.com/office/drawing/2014/main" id="{F764D8FE-7B66-44BF-93C7-9C748108DC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0" name="PoljeZBesedilom 4969">
          <a:extLst>
            <a:ext uri="{FF2B5EF4-FFF2-40B4-BE49-F238E27FC236}">
              <a16:creationId xmlns:a16="http://schemas.microsoft.com/office/drawing/2014/main" id="{9062332D-C065-40CB-8506-7A2A571B8D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1" name="PoljeZBesedilom 2">
          <a:extLst>
            <a:ext uri="{FF2B5EF4-FFF2-40B4-BE49-F238E27FC236}">
              <a16:creationId xmlns:a16="http://schemas.microsoft.com/office/drawing/2014/main" id="{E74A0E61-0DA5-4806-8887-9678DAA065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2" name="PoljeZBesedilom 2">
          <a:extLst>
            <a:ext uri="{FF2B5EF4-FFF2-40B4-BE49-F238E27FC236}">
              <a16:creationId xmlns:a16="http://schemas.microsoft.com/office/drawing/2014/main" id="{FA7EFEC2-5E00-412B-9481-41F61C3FE7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3" name="PoljeZBesedilom 2">
          <a:extLst>
            <a:ext uri="{FF2B5EF4-FFF2-40B4-BE49-F238E27FC236}">
              <a16:creationId xmlns:a16="http://schemas.microsoft.com/office/drawing/2014/main" id="{0314D650-5AA8-4972-AC90-71DD9639A5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4" name="PoljeZBesedilom 2">
          <a:extLst>
            <a:ext uri="{FF2B5EF4-FFF2-40B4-BE49-F238E27FC236}">
              <a16:creationId xmlns:a16="http://schemas.microsoft.com/office/drawing/2014/main" id="{3A0C0B2D-BDD0-4CA7-83BF-61F824E430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5" name="PoljeZBesedilom 2">
          <a:extLst>
            <a:ext uri="{FF2B5EF4-FFF2-40B4-BE49-F238E27FC236}">
              <a16:creationId xmlns:a16="http://schemas.microsoft.com/office/drawing/2014/main" id="{12408CC8-6D6E-42EA-B24E-B4173F3306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6" name="PoljeZBesedilom 4975">
          <a:extLst>
            <a:ext uri="{FF2B5EF4-FFF2-40B4-BE49-F238E27FC236}">
              <a16:creationId xmlns:a16="http://schemas.microsoft.com/office/drawing/2014/main" id="{688BB002-5BD2-4A3C-8184-49772FB03D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7" name="PoljeZBesedilom 2">
          <a:extLst>
            <a:ext uri="{FF2B5EF4-FFF2-40B4-BE49-F238E27FC236}">
              <a16:creationId xmlns:a16="http://schemas.microsoft.com/office/drawing/2014/main" id="{8855D50F-E154-4A07-B37E-9ABBB80BBB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8" name="PoljeZBesedilom 2">
          <a:extLst>
            <a:ext uri="{FF2B5EF4-FFF2-40B4-BE49-F238E27FC236}">
              <a16:creationId xmlns:a16="http://schemas.microsoft.com/office/drawing/2014/main" id="{223B0EE3-DF5B-4CBF-AB7B-594C66F53C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79" name="PoljeZBesedilom 2">
          <a:extLst>
            <a:ext uri="{FF2B5EF4-FFF2-40B4-BE49-F238E27FC236}">
              <a16:creationId xmlns:a16="http://schemas.microsoft.com/office/drawing/2014/main" id="{D47D8210-1AEB-4C98-B65E-A72237CFDA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4980" name="PoljeZBesedilom 2">
          <a:extLst>
            <a:ext uri="{FF2B5EF4-FFF2-40B4-BE49-F238E27FC236}">
              <a16:creationId xmlns:a16="http://schemas.microsoft.com/office/drawing/2014/main" id="{34AF2671-D8A8-4EF4-8335-D28C1C14C3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1" name="PoljeZBesedilom 2">
          <a:extLst>
            <a:ext uri="{FF2B5EF4-FFF2-40B4-BE49-F238E27FC236}">
              <a16:creationId xmlns:a16="http://schemas.microsoft.com/office/drawing/2014/main" id="{D866F2F6-5E53-402E-8A62-0F8D2D9E8C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2" name="PoljeZBesedilom 4981">
          <a:extLst>
            <a:ext uri="{FF2B5EF4-FFF2-40B4-BE49-F238E27FC236}">
              <a16:creationId xmlns:a16="http://schemas.microsoft.com/office/drawing/2014/main" id="{E149A3A4-603C-4D7E-B673-1555782737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3" name="PoljeZBesedilom 2">
          <a:extLst>
            <a:ext uri="{FF2B5EF4-FFF2-40B4-BE49-F238E27FC236}">
              <a16:creationId xmlns:a16="http://schemas.microsoft.com/office/drawing/2014/main" id="{D8947AA5-5C28-45A5-8816-026CFFB90AF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4" name="PoljeZBesedilom 2">
          <a:extLst>
            <a:ext uri="{FF2B5EF4-FFF2-40B4-BE49-F238E27FC236}">
              <a16:creationId xmlns:a16="http://schemas.microsoft.com/office/drawing/2014/main" id="{C9EEA7E5-ADCE-48F5-B4F4-DAB088C192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5" name="PoljeZBesedilom 2">
          <a:extLst>
            <a:ext uri="{FF2B5EF4-FFF2-40B4-BE49-F238E27FC236}">
              <a16:creationId xmlns:a16="http://schemas.microsoft.com/office/drawing/2014/main" id="{B0055505-CC64-478E-8A9C-2508D8DFA6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4986" name="PoljeZBesedilom 2">
          <a:extLst>
            <a:ext uri="{FF2B5EF4-FFF2-40B4-BE49-F238E27FC236}">
              <a16:creationId xmlns:a16="http://schemas.microsoft.com/office/drawing/2014/main" id="{A005DD3D-2A54-460F-ABE3-A49FAC19D0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87" name="PoljeZBesedilom 2">
          <a:extLst>
            <a:ext uri="{FF2B5EF4-FFF2-40B4-BE49-F238E27FC236}">
              <a16:creationId xmlns:a16="http://schemas.microsoft.com/office/drawing/2014/main" id="{3BFE4AD0-433A-473B-AB58-A455EFAF1F9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88" name="PoljeZBesedilom 4987">
          <a:extLst>
            <a:ext uri="{FF2B5EF4-FFF2-40B4-BE49-F238E27FC236}">
              <a16:creationId xmlns:a16="http://schemas.microsoft.com/office/drawing/2014/main" id="{66BBFE02-2384-4DA2-8907-ED7946F6728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89" name="PoljeZBesedilom 2">
          <a:extLst>
            <a:ext uri="{FF2B5EF4-FFF2-40B4-BE49-F238E27FC236}">
              <a16:creationId xmlns:a16="http://schemas.microsoft.com/office/drawing/2014/main" id="{765AB3E8-6D0C-4630-A594-E3C92685709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90" name="PoljeZBesedilom 2">
          <a:extLst>
            <a:ext uri="{FF2B5EF4-FFF2-40B4-BE49-F238E27FC236}">
              <a16:creationId xmlns:a16="http://schemas.microsoft.com/office/drawing/2014/main" id="{CD1C7D89-E4E8-4645-B17B-3E6B5E28564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91" name="PoljeZBesedilom 2">
          <a:extLst>
            <a:ext uri="{FF2B5EF4-FFF2-40B4-BE49-F238E27FC236}">
              <a16:creationId xmlns:a16="http://schemas.microsoft.com/office/drawing/2014/main" id="{C52AF0D9-B8F3-4D91-9B55-8D33B446434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4992" name="PoljeZBesedilom 2">
          <a:extLst>
            <a:ext uri="{FF2B5EF4-FFF2-40B4-BE49-F238E27FC236}">
              <a16:creationId xmlns:a16="http://schemas.microsoft.com/office/drawing/2014/main" id="{0B9CFD4B-CDE4-44AB-8E72-0A01F0C1C82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93" name="PoljeZBesedilom 4992">
          <a:extLst>
            <a:ext uri="{FF2B5EF4-FFF2-40B4-BE49-F238E27FC236}">
              <a16:creationId xmlns:a16="http://schemas.microsoft.com/office/drawing/2014/main" id="{8FEF3BDC-DD9E-4CFE-A014-25D38DBF756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94" name="PoljeZBesedilom 2">
          <a:extLst>
            <a:ext uri="{FF2B5EF4-FFF2-40B4-BE49-F238E27FC236}">
              <a16:creationId xmlns:a16="http://schemas.microsoft.com/office/drawing/2014/main" id="{CBFB1233-A9A8-4298-8EC7-C22EBAFD71E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95" name="PoljeZBesedilom 2">
          <a:extLst>
            <a:ext uri="{FF2B5EF4-FFF2-40B4-BE49-F238E27FC236}">
              <a16:creationId xmlns:a16="http://schemas.microsoft.com/office/drawing/2014/main" id="{14C9866E-D855-417F-8759-6C2DDF1527A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96" name="PoljeZBesedilom 2">
          <a:extLst>
            <a:ext uri="{FF2B5EF4-FFF2-40B4-BE49-F238E27FC236}">
              <a16:creationId xmlns:a16="http://schemas.microsoft.com/office/drawing/2014/main" id="{34812F79-0AAC-41C0-8769-6E28B906EF8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4997" name="PoljeZBesedilom 2">
          <a:extLst>
            <a:ext uri="{FF2B5EF4-FFF2-40B4-BE49-F238E27FC236}">
              <a16:creationId xmlns:a16="http://schemas.microsoft.com/office/drawing/2014/main" id="{3D511CE3-20B7-4DF2-A72B-82A53CD9F1E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998" name="PoljeZBesedilom 2">
          <a:extLst>
            <a:ext uri="{FF2B5EF4-FFF2-40B4-BE49-F238E27FC236}">
              <a16:creationId xmlns:a16="http://schemas.microsoft.com/office/drawing/2014/main" id="{FC173A29-BBD1-4C22-A73D-2B6802A773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4999" name="PoljeZBesedilom 4998">
          <a:extLst>
            <a:ext uri="{FF2B5EF4-FFF2-40B4-BE49-F238E27FC236}">
              <a16:creationId xmlns:a16="http://schemas.microsoft.com/office/drawing/2014/main" id="{15B69BDC-E8FC-4066-A02C-26B89F8260B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0" name="PoljeZBesedilom 2">
          <a:extLst>
            <a:ext uri="{FF2B5EF4-FFF2-40B4-BE49-F238E27FC236}">
              <a16:creationId xmlns:a16="http://schemas.microsoft.com/office/drawing/2014/main" id="{503DE24D-777F-42F4-B37F-DEC1188CD9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1" name="PoljeZBesedilom 2">
          <a:extLst>
            <a:ext uri="{FF2B5EF4-FFF2-40B4-BE49-F238E27FC236}">
              <a16:creationId xmlns:a16="http://schemas.microsoft.com/office/drawing/2014/main" id="{13B7240F-6A2A-4DB1-BD2B-D6351C3227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2" name="PoljeZBesedilom 2">
          <a:extLst>
            <a:ext uri="{FF2B5EF4-FFF2-40B4-BE49-F238E27FC236}">
              <a16:creationId xmlns:a16="http://schemas.microsoft.com/office/drawing/2014/main" id="{C06E9B90-870E-4B67-BFF1-F67C4F9D512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3" name="PoljeZBesedilom 2">
          <a:extLst>
            <a:ext uri="{FF2B5EF4-FFF2-40B4-BE49-F238E27FC236}">
              <a16:creationId xmlns:a16="http://schemas.microsoft.com/office/drawing/2014/main" id="{56A3BA79-3521-4B0C-A7B7-B77DB04E2FE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4" name="PoljeZBesedilom 2">
          <a:extLst>
            <a:ext uri="{FF2B5EF4-FFF2-40B4-BE49-F238E27FC236}">
              <a16:creationId xmlns:a16="http://schemas.microsoft.com/office/drawing/2014/main" id="{D225CEFD-485C-4E50-A398-E4624596194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5" name="PoljeZBesedilom 5004">
          <a:extLst>
            <a:ext uri="{FF2B5EF4-FFF2-40B4-BE49-F238E27FC236}">
              <a16:creationId xmlns:a16="http://schemas.microsoft.com/office/drawing/2014/main" id="{48E387DF-28EB-4F4D-9374-0C914E1FA28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6" name="PoljeZBesedilom 2">
          <a:extLst>
            <a:ext uri="{FF2B5EF4-FFF2-40B4-BE49-F238E27FC236}">
              <a16:creationId xmlns:a16="http://schemas.microsoft.com/office/drawing/2014/main" id="{9B1A54EF-4C31-4B7E-98C9-1D73E7CE56E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7" name="PoljeZBesedilom 2">
          <a:extLst>
            <a:ext uri="{FF2B5EF4-FFF2-40B4-BE49-F238E27FC236}">
              <a16:creationId xmlns:a16="http://schemas.microsoft.com/office/drawing/2014/main" id="{CBE5FB53-786A-467F-BB79-8AF22CAAFE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8" name="PoljeZBesedilom 2">
          <a:extLst>
            <a:ext uri="{FF2B5EF4-FFF2-40B4-BE49-F238E27FC236}">
              <a16:creationId xmlns:a16="http://schemas.microsoft.com/office/drawing/2014/main" id="{A843BF27-C96D-40F0-BC05-594FB778FA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09" name="PoljeZBesedilom 2">
          <a:extLst>
            <a:ext uri="{FF2B5EF4-FFF2-40B4-BE49-F238E27FC236}">
              <a16:creationId xmlns:a16="http://schemas.microsoft.com/office/drawing/2014/main" id="{31239C93-284E-4E36-B177-6AFEB64B006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0" name="PoljeZBesedilom 2">
          <a:extLst>
            <a:ext uri="{FF2B5EF4-FFF2-40B4-BE49-F238E27FC236}">
              <a16:creationId xmlns:a16="http://schemas.microsoft.com/office/drawing/2014/main" id="{61962EBD-3C14-4385-98D0-4C8E1928252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1" name="PoljeZBesedilom 5010">
          <a:extLst>
            <a:ext uri="{FF2B5EF4-FFF2-40B4-BE49-F238E27FC236}">
              <a16:creationId xmlns:a16="http://schemas.microsoft.com/office/drawing/2014/main" id="{1F000BF0-8884-4EA2-B7AE-DD418FA816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2" name="PoljeZBesedilom 2">
          <a:extLst>
            <a:ext uri="{FF2B5EF4-FFF2-40B4-BE49-F238E27FC236}">
              <a16:creationId xmlns:a16="http://schemas.microsoft.com/office/drawing/2014/main" id="{19C9728E-25B0-491D-872A-5EC4C2195D9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3" name="PoljeZBesedilom 2">
          <a:extLst>
            <a:ext uri="{FF2B5EF4-FFF2-40B4-BE49-F238E27FC236}">
              <a16:creationId xmlns:a16="http://schemas.microsoft.com/office/drawing/2014/main" id="{E42CD82A-FAD9-4A48-932F-0B44D680435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4" name="PoljeZBesedilom 2">
          <a:extLst>
            <a:ext uri="{FF2B5EF4-FFF2-40B4-BE49-F238E27FC236}">
              <a16:creationId xmlns:a16="http://schemas.microsoft.com/office/drawing/2014/main" id="{AE4B0758-186A-4E83-AB5B-31F4D279B4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5" name="PoljeZBesedilom 2">
          <a:extLst>
            <a:ext uri="{FF2B5EF4-FFF2-40B4-BE49-F238E27FC236}">
              <a16:creationId xmlns:a16="http://schemas.microsoft.com/office/drawing/2014/main" id="{6C1CAA85-88FD-4C68-BB64-C2A776A7BB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6" name="PoljeZBesedilom 2">
          <a:extLst>
            <a:ext uri="{FF2B5EF4-FFF2-40B4-BE49-F238E27FC236}">
              <a16:creationId xmlns:a16="http://schemas.microsoft.com/office/drawing/2014/main" id="{BA392BB5-3140-41D0-888D-C979CB3739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7" name="PoljeZBesedilom 5016">
          <a:extLst>
            <a:ext uri="{FF2B5EF4-FFF2-40B4-BE49-F238E27FC236}">
              <a16:creationId xmlns:a16="http://schemas.microsoft.com/office/drawing/2014/main" id="{92CBC12A-8D23-49FB-935E-E688527F5EB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8" name="PoljeZBesedilom 2">
          <a:extLst>
            <a:ext uri="{FF2B5EF4-FFF2-40B4-BE49-F238E27FC236}">
              <a16:creationId xmlns:a16="http://schemas.microsoft.com/office/drawing/2014/main" id="{F543E283-27CC-4A0D-ACF1-29B50CB395D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19" name="PoljeZBesedilom 2">
          <a:extLst>
            <a:ext uri="{FF2B5EF4-FFF2-40B4-BE49-F238E27FC236}">
              <a16:creationId xmlns:a16="http://schemas.microsoft.com/office/drawing/2014/main" id="{58DB1DF8-EB1D-4C8B-8C64-BE97451A9E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0" name="PoljeZBesedilom 2">
          <a:extLst>
            <a:ext uri="{FF2B5EF4-FFF2-40B4-BE49-F238E27FC236}">
              <a16:creationId xmlns:a16="http://schemas.microsoft.com/office/drawing/2014/main" id="{8D03F74F-92F8-48ED-A860-C3405979B0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1" name="PoljeZBesedilom 2">
          <a:extLst>
            <a:ext uri="{FF2B5EF4-FFF2-40B4-BE49-F238E27FC236}">
              <a16:creationId xmlns:a16="http://schemas.microsoft.com/office/drawing/2014/main" id="{6EF825E6-A1C6-4030-9124-970F2CBABC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2" name="PoljeZBesedilom 2">
          <a:extLst>
            <a:ext uri="{FF2B5EF4-FFF2-40B4-BE49-F238E27FC236}">
              <a16:creationId xmlns:a16="http://schemas.microsoft.com/office/drawing/2014/main" id="{27C91123-E8AD-4D36-B598-609B5429BD9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3" name="PoljeZBesedilom 5022">
          <a:extLst>
            <a:ext uri="{FF2B5EF4-FFF2-40B4-BE49-F238E27FC236}">
              <a16:creationId xmlns:a16="http://schemas.microsoft.com/office/drawing/2014/main" id="{0F78C101-8697-44B8-AF37-5CC7D7D319C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4" name="PoljeZBesedilom 2">
          <a:extLst>
            <a:ext uri="{FF2B5EF4-FFF2-40B4-BE49-F238E27FC236}">
              <a16:creationId xmlns:a16="http://schemas.microsoft.com/office/drawing/2014/main" id="{933D4444-0ADD-43F4-A549-138673E235B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5" name="PoljeZBesedilom 2">
          <a:extLst>
            <a:ext uri="{FF2B5EF4-FFF2-40B4-BE49-F238E27FC236}">
              <a16:creationId xmlns:a16="http://schemas.microsoft.com/office/drawing/2014/main" id="{E4E8252F-D713-4107-BF27-CAC0031340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6" name="PoljeZBesedilom 2">
          <a:extLst>
            <a:ext uri="{FF2B5EF4-FFF2-40B4-BE49-F238E27FC236}">
              <a16:creationId xmlns:a16="http://schemas.microsoft.com/office/drawing/2014/main" id="{453C80FB-20BE-4D5D-B78A-DD91720C1D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27" name="PoljeZBesedilom 2">
          <a:extLst>
            <a:ext uri="{FF2B5EF4-FFF2-40B4-BE49-F238E27FC236}">
              <a16:creationId xmlns:a16="http://schemas.microsoft.com/office/drawing/2014/main" id="{491FF3BC-E34B-4FB5-B7F6-D5C249E3EE4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28" name="PoljeZBesedilom 2">
          <a:extLst>
            <a:ext uri="{FF2B5EF4-FFF2-40B4-BE49-F238E27FC236}">
              <a16:creationId xmlns:a16="http://schemas.microsoft.com/office/drawing/2014/main" id="{92BABD81-2D7C-4BAB-83DC-E5B378118D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29" name="PoljeZBesedilom 5028">
          <a:extLst>
            <a:ext uri="{FF2B5EF4-FFF2-40B4-BE49-F238E27FC236}">
              <a16:creationId xmlns:a16="http://schemas.microsoft.com/office/drawing/2014/main" id="{FACEB188-4425-4102-B642-0F63594DEA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0" name="PoljeZBesedilom 2">
          <a:extLst>
            <a:ext uri="{FF2B5EF4-FFF2-40B4-BE49-F238E27FC236}">
              <a16:creationId xmlns:a16="http://schemas.microsoft.com/office/drawing/2014/main" id="{E308B71E-8120-42F5-ABE8-71B15E6012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1" name="PoljeZBesedilom 2">
          <a:extLst>
            <a:ext uri="{FF2B5EF4-FFF2-40B4-BE49-F238E27FC236}">
              <a16:creationId xmlns:a16="http://schemas.microsoft.com/office/drawing/2014/main" id="{953BBD45-4982-462B-9123-8DA7401F94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2" name="PoljeZBesedilom 2">
          <a:extLst>
            <a:ext uri="{FF2B5EF4-FFF2-40B4-BE49-F238E27FC236}">
              <a16:creationId xmlns:a16="http://schemas.microsoft.com/office/drawing/2014/main" id="{BF6A1792-ADE8-49BA-8374-DEA2DFADC5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3" name="PoljeZBesedilom 2">
          <a:extLst>
            <a:ext uri="{FF2B5EF4-FFF2-40B4-BE49-F238E27FC236}">
              <a16:creationId xmlns:a16="http://schemas.microsoft.com/office/drawing/2014/main" id="{D4377C44-0E8E-48E8-9BBB-DB1260A280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4" name="PoljeZBesedilom 2">
          <a:extLst>
            <a:ext uri="{FF2B5EF4-FFF2-40B4-BE49-F238E27FC236}">
              <a16:creationId xmlns:a16="http://schemas.microsoft.com/office/drawing/2014/main" id="{368A77EF-94BB-4424-BEC6-524F81599D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5" name="PoljeZBesedilom 5034">
          <a:extLst>
            <a:ext uri="{FF2B5EF4-FFF2-40B4-BE49-F238E27FC236}">
              <a16:creationId xmlns:a16="http://schemas.microsoft.com/office/drawing/2014/main" id="{BEFC8E66-28D2-47CE-A6A3-1D02263CB8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6" name="PoljeZBesedilom 2">
          <a:extLst>
            <a:ext uri="{FF2B5EF4-FFF2-40B4-BE49-F238E27FC236}">
              <a16:creationId xmlns:a16="http://schemas.microsoft.com/office/drawing/2014/main" id="{F1054E2A-5526-49F3-9B8E-6777F2ED93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7" name="PoljeZBesedilom 2">
          <a:extLst>
            <a:ext uri="{FF2B5EF4-FFF2-40B4-BE49-F238E27FC236}">
              <a16:creationId xmlns:a16="http://schemas.microsoft.com/office/drawing/2014/main" id="{C982F8FD-FD36-46EE-9C7E-92462F05A29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8" name="PoljeZBesedilom 2">
          <a:extLst>
            <a:ext uri="{FF2B5EF4-FFF2-40B4-BE49-F238E27FC236}">
              <a16:creationId xmlns:a16="http://schemas.microsoft.com/office/drawing/2014/main" id="{CF79B91F-5C5A-4756-9E52-944CDFF623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39" name="PoljeZBesedilom 2">
          <a:extLst>
            <a:ext uri="{FF2B5EF4-FFF2-40B4-BE49-F238E27FC236}">
              <a16:creationId xmlns:a16="http://schemas.microsoft.com/office/drawing/2014/main" id="{690F9BD9-C971-4F6C-86BA-114C7CDE16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0" name="PoljeZBesedilom 2">
          <a:extLst>
            <a:ext uri="{FF2B5EF4-FFF2-40B4-BE49-F238E27FC236}">
              <a16:creationId xmlns:a16="http://schemas.microsoft.com/office/drawing/2014/main" id="{BEE4A3A7-A5A0-4AAF-9379-6BAB584BD8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1" name="PoljeZBesedilom 5040">
          <a:extLst>
            <a:ext uri="{FF2B5EF4-FFF2-40B4-BE49-F238E27FC236}">
              <a16:creationId xmlns:a16="http://schemas.microsoft.com/office/drawing/2014/main" id="{FA461337-A6CD-4566-B659-CE0EE5EBD3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2" name="PoljeZBesedilom 2">
          <a:extLst>
            <a:ext uri="{FF2B5EF4-FFF2-40B4-BE49-F238E27FC236}">
              <a16:creationId xmlns:a16="http://schemas.microsoft.com/office/drawing/2014/main" id="{3B848863-3937-430B-88A2-6273CEEDE5F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3" name="PoljeZBesedilom 2">
          <a:extLst>
            <a:ext uri="{FF2B5EF4-FFF2-40B4-BE49-F238E27FC236}">
              <a16:creationId xmlns:a16="http://schemas.microsoft.com/office/drawing/2014/main" id="{4CD254DB-602E-4FAC-BA05-EC47079F53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4" name="PoljeZBesedilom 2">
          <a:extLst>
            <a:ext uri="{FF2B5EF4-FFF2-40B4-BE49-F238E27FC236}">
              <a16:creationId xmlns:a16="http://schemas.microsoft.com/office/drawing/2014/main" id="{187E697F-760B-4192-B56C-25736F9C75F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5" name="PoljeZBesedilom 2">
          <a:extLst>
            <a:ext uri="{FF2B5EF4-FFF2-40B4-BE49-F238E27FC236}">
              <a16:creationId xmlns:a16="http://schemas.microsoft.com/office/drawing/2014/main" id="{A18A6E7D-4AD2-4CAF-B71B-590EA81D8D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6" name="PoljeZBesedilom 2">
          <a:extLst>
            <a:ext uri="{FF2B5EF4-FFF2-40B4-BE49-F238E27FC236}">
              <a16:creationId xmlns:a16="http://schemas.microsoft.com/office/drawing/2014/main" id="{CBC3F369-07BF-4E01-B521-3BE43D57A2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7" name="PoljeZBesedilom 5046">
          <a:extLst>
            <a:ext uri="{FF2B5EF4-FFF2-40B4-BE49-F238E27FC236}">
              <a16:creationId xmlns:a16="http://schemas.microsoft.com/office/drawing/2014/main" id="{BEA1C62E-B8D9-4F98-9D3C-172D5942989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8" name="PoljeZBesedilom 2">
          <a:extLst>
            <a:ext uri="{FF2B5EF4-FFF2-40B4-BE49-F238E27FC236}">
              <a16:creationId xmlns:a16="http://schemas.microsoft.com/office/drawing/2014/main" id="{F61A8446-910B-476F-B94A-CBB3429EBB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49" name="PoljeZBesedilom 2">
          <a:extLst>
            <a:ext uri="{FF2B5EF4-FFF2-40B4-BE49-F238E27FC236}">
              <a16:creationId xmlns:a16="http://schemas.microsoft.com/office/drawing/2014/main" id="{90612D9E-5DA1-4036-A338-11EA015020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50" name="PoljeZBesedilom 2">
          <a:extLst>
            <a:ext uri="{FF2B5EF4-FFF2-40B4-BE49-F238E27FC236}">
              <a16:creationId xmlns:a16="http://schemas.microsoft.com/office/drawing/2014/main" id="{18FF12E6-9FFF-4328-B9E7-6AD6B7ABDF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51" name="PoljeZBesedilom 2">
          <a:extLst>
            <a:ext uri="{FF2B5EF4-FFF2-40B4-BE49-F238E27FC236}">
              <a16:creationId xmlns:a16="http://schemas.microsoft.com/office/drawing/2014/main" id="{A23EF103-CEFA-4FA0-8BB5-7793BF9644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52" name="PoljeZBesedilom 5051">
          <a:extLst>
            <a:ext uri="{FF2B5EF4-FFF2-40B4-BE49-F238E27FC236}">
              <a16:creationId xmlns:a16="http://schemas.microsoft.com/office/drawing/2014/main" id="{D34398E2-FC28-4D21-B948-098F455399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53" name="PoljeZBesedilom 2">
          <a:extLst>
            <a:ext uri="{FF2B5EF4-FFF2-40B4-BE49-F238E27FC236}">
              <a16:creationId xmlns:a16="http://schemas.microsoft.com/office/drawing/2014/main" id="{75CB3760-5E0D-4CC9-A17D-02140662D8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54" name="PoljeZBesedilom 2">
          <a:extLst>
            <a:ext uri="{FF2B5EF4-FFF2-40B4-BE49-F238E27FC236}">
              <a16:creationId xmlns:a16="http://schemas.microsoft.com/office/drawing/2014/main" id="{83A5A374-8381-4804-B958-8250B522F8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55" name="PoljeZBesedilom 2">
          <a:extLst>
            <a:ext uri="{FF2B5EF4-FFF2-40B4-BE49-F238E27FC236}">
              <a16:creationId xmlns:a16="http://schemas.microsoft.com/office/drawing/2014/main" id="{D795418E-EE5A-4E41-9BCC-7C9B19111BB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56" name="PoljeZBesedilom 2">
          <a:extLst>
            <a:ext uri="{FF2B5EF4-FFF2-40B4-BE49-F238E27FC236}">
              <a16:creationId xmlns:a16="http://schemas.microsoft.com/office/drawing/2014/main" id="{A695E22D-F975-4645-BB53-2CF74D488A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57" name="PoljeZBesedilom 2">
          <a:extLst>
            <a:ext uri="{FF2B5EF4-FFF2-40B4-BE49-F238E27FC236}">
              <a16:creationId xmlns:a16="http://schemas.microsoft.com/office/drawing/2014/main" id="{045FF4BC-7EFD-487A-9150-196605D93E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58" name="PoljeZBesedilom 5057">
          <a:extLst>
            <a:ext uri="{FF2B5EF4-FFF2-40B4-BE49-F238E27FC236}">
              <a16:creationId xmlns:a16="http://schemas.microsoft.com/office/drawing/2014/main" id="{ADBCC0E0-2CC3-4580-B1DD-260DDB51AC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59" name="PoljeZBesedilom 2">
          <a:extLst>
            <a:ext uri="{FF2B5EF4-FFF2-40B4-BE49-F238E27FC236}">
              <a16:creationId xmlns:a16="http://schemas.microsoft.com/office/drawing/2014/main" id="{E0425EB2-C024-4997-9C74-B96ACF6D56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60" name="PoljeZBesedilom 2">
          <a:extLst>
            <a:ext uri="{FF2B5EF4-FFF2-40B4-BE49-F238E27FC236}">
              <a16:creationId xmlns:a16="http://schemas.microsoft.com/office/drawing/2014/main" id="{C3E1AD4A-BFFB-472A-950B-2901284B3B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61" name="PoljeZBesedilom 2">
          <a:extLst>
            <a:ext uri="{FF2B5EF4-FFF2-40B4-BE49-F238E27FC236}">
              <a16:creationId xmlns:a16="http://schemas.microsoft.com/office/drawing/2014/main" id="{E02BDC24-4354-4173-BE04-A6FF31B3F2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062" name="PoljeZBesedilom 2">
          <a:extLst>
            <a:ext uri="{FF2B5EF4-FFF2-40B4-BE49-F238E27FC236}">
              <a16:creationId xmlns:a16="http://schemas.microsoft.com/office/drawing/2014/main" id="{8213492D-77D5-42F7-97D5-6B083DE78D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3" name="PoljeZBesedilom 2">
          <a:extLst>
            <a:ext uri="{FF2B5EF4-FFF2-40B4-BE49-F238E27FC236}">
              <a16:creationId xmlns:a16="http://schemas.microsoft.com/office/drawing/2014/main" id="{7B87416E-051E-4BD8-9B18-A3A8F15E1C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4" name="PoljeZBesedilom 5063">
          <a:extLst>
            <a:ext uri="{FF2B5EF4-FFF2-40B4-BE49-F238E27FC236}">
              <a16:creationId xmlns:a16="http://schemas.microsoft.com/office/drawing/2014/main" id="{52230E8D-8029-48B5-9FEC-E1F8A08FF9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5" name="PoljeZBesedilom 2">
          <a:extLst>
            <a:ext uri="{FF2B5EF4-FFF2-40B4-BE49-F238E27FC236}">
              <a16:creationId xmlns:a16="http://schemas.microsoft.com/office/drawing/2014/main" id="{1EA51D2F-EBE9-48CE-B310-0BB11251D1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6" name="PoljeZBesedilom 2">
          <a:extLst>
            <a:ext uri="{FF2B5EF4-FFF2-40B4-BE49-F238E27FC236}">
              <a16:creationId xmlns:a16="http://schemas.microsoft.com/office/drawing/2014/main" id="{1E6B05CD-D99F-45B8-83FD-D750AD1CC1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7" name="PoljeZBesedilom 2">
          <a:extLst>
            <a:ext uri="{FF2B5EF4-FFF2-40B4-BE49-F238E27FC236}">
              <a16:creationId xmlns:a16="http://schemas.microsoft.com/office/drawing/2014/main" id="{74FA9CC4-2001-4C49-9EBF-7950F9F223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8" name="PoljeZBesedilom 2">
          <a:extLst>
            <a:ext uri="{FF2B5EF4-FFF2-40B4-BE49-F238E27FC236}">
              <a16:creationId xmlns:a16="http://schemas.microsoft.com/office/drawing/2014/main" id="{CB2E65DB-E2F6-4530-B8B2-85EC903A22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69" name="PoljeZBesedilom 2">
          <a:extLst>
            <a:ext uri="{FF2B5EF4-FFF2-40B4-BE49-F238E27FC236}">
              <a16:creationId xmlns:a16="http://schemas.microsoft.com/office/drawing/2014/main" id="{B338DFC8-6604-4AB8-A02B-73714CE8A4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70" name="PoljeZBesedilom 5069">
          <a:extLst>
            <a:ext uri="{FF2B5EF4-FFF2-40B4-BE49-F238E27FC236}">
              <a16:creationId xmlns:a16="http://schemas.microsoft.com/office/drawing/2014/main" id="{66EBE33B-2DEE-47FB-8868-D98CB4A1D5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71" name="PoljeZBesedilom 2">
          <a:extLst>
            <a:ext uri="{FF2B5EF4-FFF2-40B4-BE49-F238E27FC236}">
              <a16:creationId xmlns:a16="http://schemas.microsoft.com/office/drawing/2014/main" id="{5083223B-F974-4A97-A6C3-CAD049797B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72" name="PoljeZBesedilom 2">
          <a:extLst>
            <a:ext uri="{FF2B5EF4-FFF2-40B4-BE49-F238E27FC236}">
              <a16:creationId xmlns:a16="http://schemas.microsoft.com/office/drawing/2014/main" id="{484B0792-DBC8-46FC-A6A1-42D69394FC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73" name="PoljeZBesedilom 2">
          <a:extLst>
            <a:ext uri="{FF2B5EF4-FFF2-40B4-BE49-F238E27FC236}">
              <a16:creationId xmlns:a16="http://schemas.microsoft.com/office/drawing/2014/main" id="{6BC9139F-714F-4D95-8848-94F2E7D438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074" name="PoljeZBesedilom 2">
          <a:extLst>
            <a:ext uri="{FF2B5EF4-FFF2-40B4-BE49-F238E27FC236}">
              <a16:creationId xmlns:a16="http://schemas.microsoft.com/office/drawing/2014/main" id="{1861DCBB-A860-4E55-9309-B17CD1DE58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75" name="PoljeZBesedilom 2">
          <a:extLst>
            <a:ext uri="{FF2B5EF4-FFF2-40B4-BE49-F238E27FC236}">
              <a16:creationId xmlns:a16="http://schemas.microsoft.com/office/drawing/2014/main" id="{FEF16E78-06DE-4431-8B68-6E7749AEE67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76" name="PoljeZBesedilom 5075">
          <a:extLst>
            <a:ext uri="{FF2B5EF4-FFF2-40B4-BE49-F238E27FC236}">
              <a16:creationId xmlns:a16="http://schemas.microsoft.com/office/drawing/2014/main" id="{1BBECB27-FEBB-4C02-A889-05470BAD52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77" name="PoljeZBesedilom 2">
          <a:extLst>
            <a:ext uri="{FF2B5EF4-FFF2-40B4-BE49-F238E27FC236}">
              <a16:creationId xmlns:a16="http://schemas.microsoft.com/office/drawing/2014/main" id="{3DE21DB7-6953-4BAF-9466-1870CA59FD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78" name="PoljeZBesedilom 2">
          <a:extLst>
            <a:ext uri="{FF2B5EF4-FFF2-40B4-BE49-F238E27FC236}">
              <a16:creationId xmlns:a16="http://schemas.microsoft.com/office/drawing/2014/main" id="{7C02EA0A-FBB7-423C-B23E-6B2D7C4A60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79" name="PoljeZBesedilom 2">
          <a:extLst>
            <a:ext uri="{FF2B5EF4-FFF2-40B4-BE49-F238E27FC236}">
              <a16:creationId xmlns:a16="http://schemas.microsoft.com/office/drawing/2014/main" id="{4E31B67A-C0EF-48C5-989F-86ACFB5024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0" name="PoljeZBesedilom 2">
          <a:extLst>
            <a:ext uri="{FF2B5EF4-FFF2-40B4-BE49-F238E27FC236}">
              <a16:creationId xmlns:a16="http://schemas.microsoft.com/office/drawing/2014/main" id="{A180DF71-8935-4455-837A-CD45A1DB0B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1" name="PoljeZBesedilom 2">
          <a:extLst>
            <a:ext uri="{FF2B5EF4-FFF2-40B4-BE49-F238E27FC236}">
              <a16:creationId xmlns:a16="http://schemas.microsoft.com/office/drawing/2014/main" id="{2B8567C3-DCAF-4058-985B-50CB3446CF6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2" name="PoljeZBesedilom 5081">
          <a:extLst>
            <a:ext uri="{FF2B5EF4-FFF2-40B4-BE49-F238E27FC236}">
              <a16:creationId xmlns:a16="http://schemas.microsoft.com/office/drawing/2014/main" id="{D66ED8A6-297D-40EB-A90E-0CCDFA521C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3" name="PoljeZBesedilom 2">
          <a:extLst>
            <a:ext uri="{FF2B5EF4-FFF2-40B4-BE49-F238E27FC236}">
              <a16:creationId xmlns:a16="http://schemas.microsoft.com/office/drawing/2014/main" id="{43DEF085-0E9A-4C39-9ED3-32F60E8FA4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4" name="PoljeZBesedilom 2">
          <a:extLst>
            <a:ext uri="{FF2B5EF4-FFF2-40B4-BE49-F238E27FC236}">
              <a16:creationId xmlns:a16="http://schemas.microsoft.com/office/drawing/2014/main" id="{A6929816-DF83-4B2D-8854-4E5E00E313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5" name="PoljeZBesedilom 2">
          <a:extLst>
            <a:ext uri="{FF2B5EF4-FFF2-40B4-BE49-F238E27FC236}">
              <a16:creationId xmlns:a16="http://schemas.microsoft.com/office/drawing/2014/main" id="{F36E56BD-30E9-4AD7-8FA0-BEF75D168A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086" name="PoljeZBesedilom 2">
          <a:extLst>
            <a:ext uri="{FF2B5EF4-FFF2-40B4-BE49-F238E27FC236}">
              <a16:creationId xmlns:a16="http://schemas.microsoft.com/office/drawing/2014/main" id="{5158FEBE-827D-4E5A-813D-E6653911E8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87" name="PoljeZBesedilom 5086">
          <a:extLst>
            <a:ext uri="{FF2B5EF4-FFF2-40B4-BE49-F238E27FC236}">
              <a16:creationId xmlns:a16="http://schemas.microsoft.com/office/drawing/2014/main" id="{D1A314A1-1280-41E7-80B0-5988051E005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88" name="PoljeZBesedilom 2">
          <a:extLst>
            <a:ext uri="{FF2B5EF4-FFF2-40B4-BE49-F238E27FC236}">
              <a16:creationId xmlns:a16="http://schemas.microsoft.com/office/drawing/2014/main" id="{0B410A1E-A5BF-4E3A-83BE-81C3ECCDC17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89" name="PoljeZBesedilom 2">
          <a:extLst>
            <a:ext uri="{FF2B5EF4-FFF2-40B4-BE49-F238E27FC236}">
              <a16:creationId xmlns:a16="http://schemas.microsoft.com/office/drawing/2014/main" id="{8499C807-ECD4-481B-AADF-56AC55F5A16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90" name="PoljeZBesedilom 2">
          <a:extLst>
            <a:ext uri="{FF2B5EF4-FFF2-40B4-BE49-F238E27FC236}">
              <a16:creationId xmlns:a16="http://schemas.microsoft.com/office/drawing/2014/main" id="{19BD7482-5C20-44BB-8C35-1CB08BB8007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091" name="PoljeZBesedilom 2">
          <a:extLst>
            <a:ext uri="{FF2B5EF4-FFF2-40B4-BE49-F238E27FC236}">
              <a16:creationId xmlns:a16="http://schemas.microsoft.com/office/drawing/2014/main" id="{BD516DB8-4AEB-4570-91BA-B4594A45D9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2" name="PoljeZBesedilom 2">
          <a:extLst>
            <a:ext uri="{FF2B5EF4-FFF2-40B4-BE49-F238E27FC236}">
              <a16:creationId xmlns:a16="http://schemas.microsoft.com/office/drawing/2014/main" id="{B759F4DE-2468-40BC-8F67-E15B79A7FC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3" name="PoljeZBesedilom 5092">
          <a:extLst>
            <a:ext uri="{FF2B5EF4-FFF2-40B4-BE49-F238E27FC236}">
              <a16:creationId xmlns:a16="http://schemas.microsoft.com/office/drawing/2014/main" id="{7EE8C54A-E4E0-459D-A78D-C13B2D1C7B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4" name="PoljeZBesedilom 2">
          <a:extLst>
            <a:ext uri="{FF2B5EF4-FFF2-40B4-BE49-F238E27FC236}">
              <a16:creationId xmlns:a16="http://schemas.microsoft.com/office/drawing/2014/main" id="{F8F8214A-69C9-4091-90A9-241006F40E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5" name="PoljeZBesedilom 2">
          <a:extLst>
            <a:ext uri="{FF2B5EF4-FFF2-40B4-BE49-F238E27FC236}">
              <a16:creationId xmlns:a16="http://schemas.microsoft.com/office/drawing/2014/main" id="{2F6391EF-4DA1-43A4-9794-9B28F6F39F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6" name="PoljeZBesedilom 2">
          <a:extLst>
            <a:ext uri="{FF2B5EF4-FFF2-40B4-BE49-F238E27FC236}">
              <a16:creationId xmlns:a16="http://schemas.microsoft.com/office/drawing/2014/main" id="{6BC4E9B5-8097-4210-8267-4612B6D891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7" name="PoljeZBesedilom 2">
          <a:extLst>
            <a:ext uri="{FF2B5EF4-FFF2-40B4-BE49-F238E27FC236}">
              <a16:creationId xmlns:a16="http://schemas.microsoft.com/office/drawing/2014/main" id="{041913DC-E3F8-43C7-A693-5E29BB6799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8" name="PoljeZBesedilom 2">
          <a:extLst>
            <a:ext uri="{FF2B5EF4-FFF2-40B4-BE49-F238E27FC236}">
              <a16:creationId xmlns:a16="http://schemas.microsoft.com/office/drawing/2014/main" id="{5EC19857-B057-4939-847B-F97764FCD7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099" name="PoljeZBesedilom 5098">
          <a:extLst>
            <a:ext uri="{FF2B5EF4-FFF2-40B4-BE49-F238E27FC236}">
              <a16:creationId xmlns:a16="http://schemas.microsoft.com/office/drawing/2014/main" id="{866878B1-5C04-4913-B9C5-542BFB2F97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0" name="PoljeZBesedilom 2">
          <a:extLst>
            <a:ext uri="{FF2B5EF4-FFF2-40B4-BE49-F238E27FC236}">
              <a16:creationId xmlns:a16="http://schemas.microsoft.com/office/drawing/2014/main" id="{11A56727-5E0B-4B6E-8DA8-261D20BE52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1" name="PoljeZBesedilom 2">
          <a:extLst>
            <a:ext uri="{FF2B5EF4-FFF2-40B4-BE49-F238E27FC236}">
              <a16:creationId xmlns:a16="http://schemas.microsoft.com/office/drawing/2014/main" id="{88ECDE88-1734-4EED-831C-28ED63B36F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2" name="PoljeZBesedilom 2">
          <a:extLst>
            <a:ext uri="{FF2B5EF4-FFF2-40B4-BE49-F238E27FC236}">
              <a16:creationId xmlns:a16="http://schemas.microsoft.com/office/drawing/2014/main" id="{2F4FBA0A-727E-4D6B-94D0-249D6B06FE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3" name="PoljeZBesedilom 2">
          <a:extLst>
            <a:ext uri="{FF2B5EF4-FFF2-40B4-BE49-F238E27FC236}">
              <a16:creationId xmlns:a16="http://schemas.microsoft.com/office/drawing/2014/main" id="{09BD82EB-8264-4047-8C64-65B50D098C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4" name="PoljeZBesedilom 2">
          <a:extLst>
            <a:ext uri="{FF2B5EF4-FFF2-40B4-BE49-F238E27FC236}">
              <a16:creationId xmlns:a16="http://schemas.microsoft.com/office/drawing/2014/main" id="{7A46D7DA-35A6-4BC3-8E17-08746338DC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5" name="PoljeZBesedilom 5104">
          <a:extLst>
            <a:ext uri="{FF2B5EF4-FFF2-40B4-BE49-F238E27FC236}">
              <a16:creationId xmlns:a16="http://schemas.microsoft.com/office/drawing/2014/main" id="{ADD466E6-3D37-4760-91E2-2B0CA0B7AF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6" name="PoljeZBesedilom 2">
          <a:extLst>
            <a:ext uri="{FF2B5EF4-FFF2-40B4-BE49-F238E27FC236}">
              <a16:creationId xmlns:a16="http://schemas.microsoft.com/office/drawing/2014/main" id="{C7614B62-F94D-41E9-8C7C-6532ED6F38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7" name="PoljeZBesedilom 2">
          <a:extLst>
            <a:ext uri="{FF2B5EF4-FFF2-40B4-BE49-F238E27FC236}">
              <a16:creationId xmlns:a16="http://schemas.microsoft.com/office/drawing/2014/main" id="{091CAC66-9437-4EAE-87BD-E4FBD246FD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8" name="PoljeZBesedilom 2">
          <a:extLst>
            <a:ext uri="{FF2B5EF4-FFF2-40B4-BE49-F238E27FC236}">
              <a16:creationId xmlns:a16="http://schemas.microsoft.com/office/drawing/2014/main" id="{7DCF2F0F-8A68-4D21-B8D2-33DAD6EB38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09" name="PoljeZBesedilom 2">
          <a:extLst>
            <a:ext uri="{FF2B5EF4-FFF2-40B4-BE49-F238E27FC236}">
              <a16:creationId xmlns:a16="http://schemas.microsoft.com/office/drawing/2014/main" id="{D5C73648-032B-4F32-8D83-B3145AF5D7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0" name="PoljeZBesedilom 2">
          <a:extLst>
            <a:ext uri="{FF2B5EF4-FFF2-40B4-BE49-F238E27FC236}">
              <a16:creationId xmlns:a16="http://schemas.microsoft.com/office/drawing/2014/main" id="{E1809318-06EB-4B2E-BFAA-E937B96A3C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1" name="PoljeZBesedilom 5110">
          <a:extLst>
            <a:ext uri="{FF2B5EF4-FFF2-40B4-BE49-F238E27FC236}">
              <a16:creationId xmlns:a16="http://schemas.microsoft.com/office/drawing/2014/main" id="{A978FAAE-2AB2-4164-8829-2ADB4A8C1E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2" name="PoljeZBesedilom 2">
          <a:extLst>
            <a:ext uri="{FF2B5EF4-FFF2-40B4-BE49-F238E27FC236}">
              <a16:creationId xmlns:a16="http://schemas.microsoft.com/office/drawing/2014/main" id="{A01070F2-251F-411F-BC23-E90EB11BDE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3" name="PoljeZBesedilom 2">
          <a:extLst>
            <a:ext uri="{FF2B5EF4-FFF2-40B4-BE49-F238E27FC236}">
              <a16:creationId xmlns:a16="http://schemas.microsoft.com/office/drawing/2014/main" id="{D296B05B-755C-4B72-BFCD-F01533DF6A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4" name="PoljeZBesedilom 2">
          <a:extLst>
            <a:ext uri="{FF2B5EF4-FFF2-40B4-BE49-F238E27FC236}">
              <a16:creationId xmlns:a16="http://schemas.microsoft.com/office/drawing/2014/main" id="{C2A8BD32-DB49-4A59-878D-5CD792A634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5" name="PoljeZBesedilom 2">
          <a:extLst>
            <a:ext uri="{FF2B5EF4-FFF2-40B4-BE49-F238E27FC236}">
              <a16:creationId xmlns:a16="http://schemas.microsoft.com/office/drawing/2014/main" id="{32B14B93-D292-4485-BE47-54605BE878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6" name="PoljeZBesedilom 2">
          <a:extLst>
            <a:ext uri="{FF2B5EF4-FFF2-40B4-BE49-F238E27FC236}">
              <a16:creationId xmlns:a16="http://schemas.microsoft.com/office/drawing/2014/main" id="{21110A5F-8E69-41B4-9FE7-F472C9401F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7" name="PoljeZBesedilom 5116">
          <a:extLst>
            <a:ext uri="{FF2B5EF4-FFF2-40B4-BE49-F238E27FC236}">
              <a16:creationId xmlns:a16="http://schemas.microsoft.com/office/drawing/2014/main" id="{757D4FAB-9CF8-44E7-B850-709EAA75AB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8" name="PoljeZBesedilom 2">
          <a:extLst>
            <a:ext uri="{FF2B5EF4-FFF2-40B4-BE49-F238E27FC236}">
              <a16:creationId xmlns:a16="http://schemas.microsoft.com/office/drawing/2014/main" id="{0AAAF66F-E71F-4648-BEDA-6E0F10FE5B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19" name="PoljeZBesedilom 2">
          <a:extLst>
            <a:ext uri="{FF2B5EF4-FFF2-40B4-BE49-F238E27FC236}">
              <a16:creationId xmlns:a16="http://schemas.microsoft.com/office/drawing/2014/main" id="{AA69BCD2-4E57-4465-98CB-B5613DC532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0" name="PoljeZBesedilom 2">
          <a:extLst>
            <a:ext uri="{FF2B5EF4-FFF2-40B4-BE49-F238E27FC236}">
              <a16:creationId xmlns:a16="http://schemas.microsoft.com/office/drawing/2014/main" id="{EB39E2FF-EDE3-434C-A6C7-CBDE62F0B1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1" name="PoljeZBesedilom 2">
          <a:extLst>
            <a:ext uri="{FF2B5EF4-FFF2-40B4-BE49-F238E27FC236}">
              <a16:creationId xmlns:a16="http://schemas.microsoft.com/office/drawing/2014/main" id="{00C1367B-AE0A-44D9-AB24-867901AD4A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2" name="PoljeZBesedilom 2">
          <a:extLst>
            <a:ext uri="{FF2B5EF4-FFF2-40B4-BE49-F238E27FC236}">
              <a16:creationId xmlns:a16="http://schemas.microsoft.com/office/drawing/2014/main" id="{BAFC80C1-3EE1-4D61-888A-7C0ACE1447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3" name="PoljeZBesedilom 5122">
          <a:extLst>
            <a:ext uri="{FF2B5EF4-FFF2-40B4-BE49-F238E27FC236}">
              <a16:creationId xmlns:a16="http://schemas.microsoft.com/office/drawing/2014/main" id="{B188BE9E-3865-49E3-AB47-F7DC54F0BF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4" name="PoljeZBesedilom 2">
          <a:extLst>
            <a:ext uri="{FF2B5EF4-FFF2-40B4-BE49-F238E27FC236}">
              <a16:creationId xmlns:a16="http://schemas.microsoft.com/office/drawing/2014/main" id="{8F994A0A-B5C9-42D3-9EB5-D7B17F63B0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5" name="PoljeZBesedilom 2">
          <a:extLst>
            <a:ext uri="{FF2B5EF4-FFF2-40B4-BE49-F238E27FC236}">
              <a16:creationId xmlns:a16="http://schemas.microsoft.com/office/drawing/2014/main" id="{55167DB1-2796-473D-8F4C-C874AB7E0C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6" name="PoljeZBesedilom 2">
          <a:extLst>
            <a:ext uri="{FF2B5EF4-FFF2-40B4-BE49-F238E27FC236}">
              <a16:creationId xmlns:a16="http://schemas.microsoft.com/office/drawing/2014/main" id="{F428C9F2-EA9B-4D29-9A18-95DCA99B57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27" name="PoljeZBesedilom 2">
          <a:extLst>
            <a:ext uri="{FF2B5EF4-FFF2-40B4-BE49-F238E27FC236}">
              <a16:creationId xmlns:a16="http://schemas.microsoft.com/office/drawing/2014/main" id="{ABC76309-FE27-4632-AFA6-C70875C705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28" name="PoljeZBesedilom 2">
          <a:extLst>
            <a:ext uri="{FF2B5EF4-FFF2-40B4-BE49-F238E27FC236}">
              <a16:creationId xmlns:a16="http://schemas.microsoft.com/office/drawing/2014/main" id="{351E988A-D3AC-41AE-B628-C6FE2B9067B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29" name="PoljeZBesedilom 5128">
          <a:extLst>
            <a:ext uri="{FF2B5EF4-FFF2-40B4-BE49-F238E27FC236}">
              <a16:creationId xmlns:a16="http://schemas.microsoft.com/office/drawing/2014/main" id="{42C428AB-B986-44D0-8BD4-007258BDE3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30" name="PoljeZBesedilom 2">
          <a:extLst>
            <a:ext uri="{FF2B5EF4-FFF2-40B4-BE49-F238E27FC236}">
              <a16:creationId xmlns:a16="http://schemas.microsoft.com/office/drawing/2014/main" id="{7FECC5AE-F416-46A3-AE68-6EA70AC8672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31" name="PoljeZBesedilom 2">
          <a:extLst>
            <a:ext uri="{FF2B5EF4-FFF2-40B4-BE49-F238E27FC236}">
              <a16:creationId xmlns:a16="http://schemas.microsoft.com/office/drawing/2014/main" id="{9248D914-BABA-46F5-BC7B-1848903A41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32" name="PoljeZBesedilom 2">
          <a:extLst>
            <a:ext uri="{FF2B5EF4-FFF2-40B4-BE49-F238E27FC236}">
              <a16:creationId xmlns:a16="http://schemas.microsoft.com/office/drawing/2014/main" id="{4ABEBFAC-4573-4D9A-814D-9B99562F6F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33" name="PoljeZBesedilom 2">
          <a:extLst>
            <a:ext uri="{FF2B5EF4-FFF2-40B4-BE49-F238E27FC236}">
              <a16:creationId xmlns:a16="http://schemas.microsoft.com/office/drawing/2014/main" id="{0437245A-A9FB-437F-8DAF-76DDAF990B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4" name="PoljeZBesedilom 2">
          <a:extLst>
            <a:ext uri="{FF2B5EF4-FFF2-40B4-BE49-F238E27FC236}">
              <a16:creationId xmlns:a16="http://schemas.microsoft.com/office/drawing/2014/main" id="{2B16F693-2950-45E3-9999-548BB70DED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5" name="PoljeZBesedilom 5134">
          <a:extLst>
            <a:ext uri="{FF2B5EF4-FFF2-40B4-BE49-F238E27FC236}">
              <a16:creationId xmlns:a16="http://schemas.microsoft.com/office/drawing/2014/main" id="{C2CA050F-4589-49EE-8B01-1DD425E849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6" name="PoljeZBesedilom 2">
          <a:extLst>
            <a:ext uri="{FF2B5EF4-FFF2-40B4-BE49-F238E27FC236}">
              <a16:creationId xmlns:a16="http://schemas.microsoft.com/office/drawing/2014/main" id="{1C224AED-8EEC-49EE-AB2D-199EE2F868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7" name="PoljeZBesedilom 2">
          <a:extLst>
            <a:ext uri="{FF2B5EF4-FFF2-40B4-BE49-F238E27FC236}">
              <a16:creationId xmlns:a16="http://schemas.microsoft.com/office/drawing/2014/main" id="{6C1992AA-C2AD-40C9-83D6-155372F78B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8" name="PoljeZBesedilom 2">
          <a:extLst>
            <a:ext uri="{FF2B5EF4-FFF2-40B4-BE49-F238E27FC236}">
              <a16:creationId xmlns:a16="http://schemas.microsoft.com/office/drawing/2014/main" id="{C8ADD318-0EC3-4CA0-8A9B-AF38849283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39" name="PoljeZBesedilom 2">
          <a:extLst>
            <a:ext uri="{FF2B5EF4-FFF2-40B4-BE49-F238E27FC236}">
              <a16:creationId xmlns:a16="http://schemas.microsoft.com/office/drawing/2014/main" id="{9EC927A2-9E43-4089-A983-DF9E1719BC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0" name="PoljeZBesedilom 2">
          <a:extLst>
            <a:ext uri="{FF2B5EF4-FFF2-40B4-BE49-F238E27FC236}">
              <a16:creationId xmlns:a16="http://schemas.microsoft.com/office/drawing/2014/main" id="{5B9A1945-B8DF-47C0-8601-A96DB0068E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1" name="PoljeZBesedilom 5140">
          <a:extLst>
            <a:ext uri="{FF2B5EF4-FFF2-40B4-BE49-F238E27FC236}">
              <a16:creationId xmlns:a16="http://schemas.microsoft.com/office/drawing/2014/main" id="{C2831629-6942-40AE-8381-8DEE2556EE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2" name="PoljeZBesedilom 2">
          <a:extLst>
            <a:ext uri="{FF2B5EF4-FFF2-40B4-BE49-F238E27FC236}">
              <a16:creationId xmlns:a16="http://schemas.microsoft.com/office/drawing/2014/main" id="{A04693CF-2A7E-4375-9A07-3850F4D77E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3" name="PoljeZBesedilom 2">
          <a:extLst>
            <a:ext uri="{FF2B5EF4-FFF2-40B4-BE49-F238E27FC236}">
              <a16:creationId xmlns:a16="http://schemas.microsoft.com/office/drawing/2014/main" id="{8F5A7170-2750-4CC1-820E-5C4318B294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4" name="PoljeZBesedilom 2">
          <a:extLst>
            <a:ext uri="{FF2B5EF4-FFF2-40B4-BE49-F238E27FC236}">
              <a16:creationId xmlns:a16="http://schemas.microsoft.com/office/drawing/2014/main" id="{22B5A470-7A67-4E9E-B9C2-D2EEA024DE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45" name="PoljeZBesedilom 2">
          <a:extLst>
            <a:ext uri="{FF2B5EF4-FFF2-40B4-BE49-F238E27FC236}">
              <a16:creationId xmlns:a16="http://schemas.microsoft.com/office/drawing/2014/main" id="{E303384D-E8DC-41B5-AFAF-8FF47E292E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46" name="PoljeZBesedilom 2">
          <a:extLst>
            <a:ext uri="{FF2B5EF4-FFF2-40B4-BE49-F238E27FC236}">
              <a16:creationId xmlns:a16="http://schemas.microsoft.com/office/drawing/2014/main" id="{7B70F8A1-70DB-474F-9867-8395070871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47" name="PoljeZBesedilom 5146">
          <a:extLst>
            <a:ext uri="{FF2B5EF4-FFF2-40B4-BE49-F238E27FC236}">
              <a16:creationId xmlns:a16="http://schemas.microsoft.com/office/drawing/2014/main" id="{8FE4DEEC-D432-4DA9-AF9F-DF28B1B4996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48" name="PoljeZBesedilom 2">
          <a:extLst>
            <a:ext uri="{FF2B5EF4-FFF2-40B4-BE49-F238E27FC236}">
              <a16:creationId xmlns:a16="http://schemas.microsoft.com/office/drawing/2014/main" id="{F32D1099-E610-45E9-AA9A-283330B4B1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49" name="PoljeZBesedilom 2">
          <a:extLst>
            <a:ext uri="{FF2B5EF4-FFF2-40B4-BE49-F238E27FC236}">
              <a16:creationId xmlns:a16="http://schemas.microsoft.com/office/drawing/2014/main" id="{D9F9F938-388F-4D80-B624-77D9412C5AE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50" name="PoljeZBesedilom 2">
          <a:extLst>
            <a:ext uri="{FF2B5EF4-FFF2-40B4-BE49-F238E27FC236}">
              <a16:creationId xmlns:a16="http://schemas.microsoft.com/office/drawing/2014/main" id="{819D86B3-0238-4D9D-8450-5CFDE2B8878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151" name="PoljeZBesedilom 2">
          <a:extLst>
            <a:ext uri="{FF2B5EF4-FFF2-40B4-BE49-F238E27FC236}">
              <a16:creationId xmlns:a16="http://schemas.microsoft.com/office/drawing/2014/main" id="{D6C63B2B-8C9A-4FC6-A3C8-E925FFB7E90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2" name="PoljeZBesedilom 2">
          <a:extLst>
            <a:ext uri="{FF2B5EF4-FFF2-40B4-BE49-F238E27FC236}">
              <a16:creationId xmlns:a16="http://schemas.microsoft.com/office/drawing/2014/main" id="{2751D5EE-F837-46B8-99BF-2FEF3F54EA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3" name="PoljeZBesedilom 5152">
          <a:extLst>
            <a:ext uri="{FF2B5EF4-FFF2-40B4-BE49-F238E27FC236}">
              <a16:creationId xmlns:a16="http://schemas.microsoft.com/office/drawing/2014/main" id="{803104DE-9250-4373-9A41-52C90F017D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4" name="PoljeZBesedilom 2">
          <a:extLst>
            <a:ext uri="{FF2B5EF4-FFF2-40B4-BE49-F238E27FC236}">
              <a16:creationId xmlns:a16="http://schemas.microsoft.com/office/drawing/2014/main" id="{0523251D-3637-4DBA-B36F-C190C994C2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5" name="PoljeZBesedilom 2">
          <a:extLst>
            <a:ext uri="{FF2B5EF4-FFF2-40B4-BE49-F238E27FC236}">
              <a16:creationId xmlns:a16="http://schemas.microsoft.com/office/drawing/2014/main" id="{89C96F5C-9912-4587-BE4D-2F0674ADE7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6" name="PoljeZBesedilom 2">
          <a:extLst>
            <a:ext uri="{FF2B5EF4-FFF2-40B4-BE49-F238E27FC236}">
              <a16:creationId xmlns:a16="http://schemas.microsoft.com/office/drawing/2014/main" id="{5E715D3B-5F84-4574-8915-97CEDF1281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57" name="PoljeZBesedilom 2">
          <a:extLst>
            <a:ext uri="{FF2B5EF4-FFF2-40B4-BE49-F238E27FC236}">
              <a16:creationId xmlns:a16="http://schemas.microsoft.com/office/drawing/2014/main" id="{0E5AECCF-8906-4D5A-A4A7-B54B055E5DD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58" name="PoljeZBesedilom 5157">
          <a:extLst>
            <a:ext uri="{FF2B5EF4-FFF2-40B4-BE49-F238E27FC236}">
              <a16:creationId xmlns:a16="http://schemas.microsoft.com/office/drawing/2014/main" id="{B781FE98-A89D-45DF-B3C8-FCAFB4BFB6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59" name="PoljeZBesedilom 2">
          <a:extLst>
            <a:ext uri="{FF2B5EF4-FFF2-40B4-BE49-F238E27FC236}">
              <a16:creationId xmlns:a16="http://schemas.microsoft.com/office/drawing/2014/main" id="{4FBCC699-E680-4B92-8D75-60B01B98FF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60" name="PoljeZBesedilom 2">
          <a:extLst>
            <a:ext uri="{FF2B5EF4-FFF2-40B4-BE49-F238E27FC236}">
              <a16:creationId xmlns:a16="http://schemas.microsoft.com/office/drawing/2014/main" id="{AE779C58-295B-49FB-A142-51D0D410236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61" name="PoljeZBesedilom 2">
          <a:extLst>
            <a:ext uri="{FF2B5EF4-FFF2-40B4-BE49-F238E27FC236}">
              <a16:creationId xmlns:a16="http://schemas.microsoft.com/office/drawing/2014/main" id="{8DF24ECA-9975-4F25-99F4-DE71FE08595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62" name="PoljeZBesedilom 2">
          <a:extLst>
            <a:ext uri="{FF2B5EF4-FFF2-40B4-BE49-F238E27FC236}">
              <a16:creationId xmlns:a16="http://schemas.microsoft.com/office/drawing/2014/main" id="{E3F360D3-CE03-452C-ADAA-996093DE00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3" name="PoljeZBesedilom 2">
          <a:extLst>
            <a:ext uri="{FF2B5EF4-FFF2-40B4-BE49-F238E27FC236}">
              <a16:creationId xmlns:a16="http://schemas.microsoft.com/office/drawing/2014/main" id="{548BC8DB-EAAD-478C-A496-7C6A4453D2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4" name="PoljeZBesedilom 5163">
          <a:extLst>
            <a:ext uri="{FF2B5EF4-FFF2-40B4-BE49-F238E27FC236}">
              <a16:creationId xmlns:a16="http://schemas.microsoft.com/office/drawing/2014/main" id="{4BB6A7C2-0A41-4692-8252-4CF06CD966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5" name="PoljeZBesedilom 2">
          <a:extLst>
            <a:ext uri="{FF2B5EF4-FFF2-40B4-BE49-F238E27FC236}">
              <a16:creationId xmlns:a16="http://schemas.microsoft.com/office/drawing/2014/main" id="{DF422FEE-9746-4097-B4B6-725664A07C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6" name="PoljeZBesedilom 2">
          <a:extLst>
            <a:ext uri="{FF2B5EF4-FFF2-40B4-BE49-F238E27FC236}">
              <a16:creationId xmlns:a16="http://schemas.microsoft.com/office/drawing/2014/main" id="{26C1F242-0172-43A7-9F04-A17F7E4546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7" name="PoljeZBesedilom 2">
          <a:extLst>
            <a:ext uri="{FF2B5EF4-FFF2-40B4-BE49-F238E27FC236}">
              <a16:creationId xmlns:a16="http://schemas.microsoft.com/office/drawing/2014/main" id="{3BC7245C-086A-4768-A7A5-A64DA1BB6E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168" name="PoljeZBesedilom 2">
          <a:extLst>
            <a:ext uri="{FF2B5EF4-FFF2-40B4-BE49-F238E27FC236}">
              <a16:creationId xmlns:a16="http://schemas.microsoft.com/office/drawing/2014/main" id="{A34D8617-015D-41B5-8F81-BC178B69A0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69" name="PoljeZBesedilom 5168">
          <a:extLst>
            <a:ext uri="{FF2B5EF4-FFF2-40B4-BE49-F238E27FC236}">
              <a16:creationId xmlns:a16="http://schemas.microsoft.com/office/drawing/2014/main" id="{27A18D10-F103-40E5-A957-4E8B9C973BA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70" name="PoljeZBesedilom 2">
          <a:extLst>
            <a:ext uri="{FF2B5EF4-FFF2-40B4-BE49-F238E27FC236}">
              <a16:creationId xmlns:a16="http://schemas.microsoft.com/office/drawing/2014/main" id="{057D4CBE-2AE4-4BA8-A5D9-B43F99E418F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71" name="PoljeZBesedilom 2">
          <a:extLst>
            <a:ext uri="{FF2B5EF4-FFF2-40B4-BE49-F238E27FC236}">
              <a16:creationId xmlns:a16="http://schemas.microsoft.com/office/drawing/2014/main" id="{8508DE01-2D8F-47AA-AC6C-6909654F0B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72" name="PoljeZBesedilom 2">
          <a:extLst>
            <a:ext uri="{FF2B5EF4-FFF2-40B4-BE49-F238E27FC236}">
              <a16:creationId xmlns:a16="http://schemas.microsoft.com/office/drawing/2014/main" id="{0E6A1D87-8BA7-4291-925C-0912BBFFD1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173" name="PoljeZBesedilom 2">
          <a:extLst>
            <a:ext uri="{FF2B5EF4-FFF2-40B4-BE49-F238E27FC236}">
              <a16:creationId xmlns:a16="http://schemas.microsoft.com/office/drawing/2014/main" id="{71A30ADB-4E3A-48F9-9C7F-567632B5266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4" name="PoljeZBesedilom 2">
          <a:extLst>
            <a:ext uri="{FF2B5EF4-FFF2-40B4-BE49-F238E27FC236}">
              <a16:creationId xmlns:a16="http://schemas.microsoft.com/office/drawing/2014/main" id="{F6683084-FF27-4D57-B490-467078149F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5" name="PoljeZBesedilom 5174">
          <a:extLst>
            <a:ext uri="{FF2B5EF4-FFF2-40B4-BE49-F238E27FC236}">
              <a16:creationId xmlns:a16="http://schemas.microsoft.com/office/drawing/2014/main" id="{68310D62-567B-4A97-A7D3-D0CB32EC1E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6" name="PoljeZBesedilom 2">
          <a:extLst>
            <a:ext uri="{FF2B5EF4-FFF2-40B4-BE49-F238E27FC236}">
              <a16:creationId xmlns:a16="http://schemas.microsoft.com/office/drawing/2014/main" id="{C0932350-4977-475C-BFC2-FCD95255DD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7" name="PoljeZBesedilom 2">
          <a:extLst>
            <a:ext uri="{FF2B5EF4-FFF2-40B4-BE49-F238E27FC236}">
              <a16:creationId xmlns:a16="http://schemas.microsoft.com/office/drawing/2014/main" id="{AED6A100-74C8-4E17-BADD-9C09F28AD1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8" name="PoljeZBesedilom 2">
          <a:extLst>
            <a:ext uri="{FF2B5EF4-FFF2-40B4-BE49-F238E27FC236}">
              <a16:creationId xmlns:a16="http://schemas.microsoft.com/office/drawing/2014/main" id="{F1B15AD4-9CDE-4918-8737-AAC94F2186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79" name="PoljeZBesedilom 2">
          <a:extLst>
            <a:ext uri="{FF2B5EF4-FFF2-40B4-BE49-F238E27FC236}">
              <a16:creationId xmlns:a16="http://schemas.microsoft.com/office/drawing/2014/main" id="{372A63A4-3691-4E09-9DF4-61E6ABD119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0" name="PoljeZBesedilom 2">
          <a:extLst>
            <a:ext uri="{FF2B5EF4-FFF2-40B4-BE49-F238E27FC236}">
              <a16:creationId xmlns:a16="http://schemas.microsoft.com/office/drawing/2014/main" id="{DC2E8426-7667-4993-83A2-2F6516A16B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1" name="PoljeZBesedilom 5180">
          <a:extLst>
            <a:ext uri="{FF2B5EF4-FFF2-40B4-BE49-F238E27FC236}">
              <a16:creationId xmlns:a16="http://schemas.microsoft.com/office/drawing/2014/main" id="{9323CF9C-3C91-44F1-9971-7901AF7179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2" name="PoljeZBesedilom 2">
          <a:extLst>
            <a:ext uri="{FF2B5EF4-FFF2-40B4-BE49-F238E27FC236}">
              <a16:creationId xmlns:a16="http://schemas.microsoft.com/office/drawing/2014/main" id="{3EFD921B-BB8E-480B-AD66-BFAEE08148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3" name="PoljeZBesedilom 2">
          <a:extLst>
            <a:ext uri="{FF2B5EF4-FFF2-40B4-BE49-F238E27FC236}">
              <a16:creationId xmlns:a16="http://schemas.microsoft.com/office/drawing/2014/main" id="{0662CCF6-E9C5-4E4E-9FD3-EC5E1F60D0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4" name="PoljeZBesedilom 2">
          <a:extLst>
            <a:ext uri="{FF2B5EF4-FFF2-40B4-BE49-F238E27FC236}">
              <a16:creationId xmlns:a16="http://schemas.microsoft.com/office/drawing/2014/main" id="{27EBFF54-DA2F-4C66-8744-E1A4EE7DED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5" name="PoljeZBesedilom 2">
          <a:extLst>
            <a:ext uri="{FF2B5EF4-FFF2-40B4-BE49-F238E27FC236}">
              <a16:creationId xmlns:a16="http://schemas.microsoft.com/office/drawing/2014/main" id="{5FD02C37-52CB-4F82-ADB8-FC43F5A52E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6" name="PoljeZBesedilom 2">
          <a:extLst>
            <a:ext uri="{FF2B5EF4-FFF2-40B4-BE49-F238E27FC236}">
              <a16:creationId xmlns:a16="http://schemas.microsoft.com/office/drawing/2014/main" id="{6ECFCA56-1FE9-4A0E-AB09-B43871A52C9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7" name="PoljeZBesedilom 5186">
          <a:extLst>
            <a:ext uri="{FF2B5EF4-FFF2-40B4-BE49-F238E27FC236}">
              <a16:creationId xmlns:a16="http://schemas.microsoft.com/office/drawing/2014/main" id="{A08B3EF2-C2E7-473F-BA03-38212DC9BB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8" name="PoljeZBesedilom 2">
          <a:extLst>
            <a:ext uri="{FF2B5EF4-FFF2-40B4-BE49-F238E27FC236}">
              <a16:creationId xmlns:a16="http://schemas.microsoft.com/office/drawing/2014/main" id="{B3723406-87FF-4003-9745-EBFBF801C1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89" name="PoljeZBesedilom 2">
          <a:extLst>
            <a:ext uri="{FF2B5EF4-FFF2-40B4-BE49-F238E27FC236}">
              <a16:creationId xmlns:a16="http://schemas.microsoft.com/office/drawing/2014/main" id="{311A086E-BB1C-4832-A98A-6B2CDA6B24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0" name="PoljeZBesedilom 2">
          <a:extLst>
            <a:ext uri="{FF2B5EF4-FFF2-40B4-BE49-F238E27FC236}">
              <a16:creationId xmlns:a16="http://schemas.microsoft.com/office/drawing/2014/main" id="{73FDC7A2-67AB-488B-982D-9883A5E8CF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1" name="PoljeZBesedilom 2">
          <a:extLst>
            <a:ext uri="{FF2B5EF4-FFF2-40B4-BE49-F238E27FC236}">
              <a16:creationId xmlns:a16="http://schemas.microsoft.com/office/drawing/2014/main" id="{4C0D8AFD-F106-4E08-93C5-7893560F3D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2" name="PoljeZBesedilom 2">
          <a:extLst>
            <a:ext uri="{FF2B5EF4-FFF2-40B4-BE49-F238E27FC236}">
              <a16:creationId xmlns:a16="http://schemas.microsoft.com/office/drawing/2014/main" id="{D6338CB6-70FD-4A1B-ABF9-5F352B677C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3" name="PoljeZBesedilom 5192">
          <a:extLst>
            <a:ext uri="{FF2B5EF4-FFF2-40B4-BE49-F238E27FC236}">
              <a16:creationId xmlns:a16="http://schemas.microsoft.com/office/drawing/2014/main" id="{7D5E4A7B-6C18-4811-AD67-F64BDF6636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4" name="PoljeZBesedilom 2">
          <a:extLst>
            <a:ext uri="{FF2B5EF4-FFF2-40B4-BE49-F238E27FC236}">
              <a16:creationId xmlns:a16="http://schemas.microsoft.com/office/drawing/2014/main" id="{E1B84375-3A86-4DF9-A489-86883B1FFA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5" name="PoljeZBesedilom 2">
          <a:extLst>
            <a:ext uri="{FF2B5EF4-FFF2-40B4-BE49-F238E27FC236}">
              <a16:creationId xmlns:a16="http://schemas.microsoft.com/office/drawing/2014/main" id="{8B81E8BD-D414-4610-A1A5-F5C76CD138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6" name="PoljeZBesedilom 2">
          <a:extLst>
            <a:ext uri="{FF2B5EF4-FFF2-40B4-BE49-F238E27FC236}">
              <a16:creationId xmlns:a16="http://schemas.microsoft.com/office/drawing/2014/main" id="{BA238786-4570-447C-8995-9E6D9A2CF8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197" name="PoljeZBesedilom 2">
          <a:extLst>
            <a:ext uri="{FF2B5EF4-FFF2-40B4-BE49-F238E27FC236}">
              <a16:creationId xmlns:a16="http://schemas.microsoft.com/office/drawing/2014/main" id="{A747F56B-6054-41FB-9EA2-D5F9CA9188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98" name="PoljeZBesedilom 2">
          <a:extLst>
            <a:ext uri="{FF2B5EF4-FFF2-40B4-BE49-F238E27FC236}">
              <a16:creationId xmlns:a16="http://schemas.microsoft.com/office/drawing/2014/main" id="{4E399F0F-91B5-4E76-B4FB-135465FC81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199" name="PoljeZBesedilom 5198">
          <a:extLst>
            <a:ext uri="{FF2B5EF4-FFF2-40B4-BE49-F238E27FC236}">
              <a16:creationId xmlns:a16="http://schemas.microsoft.com/office/drawing/2014/main" id="{0AA9970A-525F-4637-A714-4AD3E1F1B0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0" name="PoljeZBesedilom 2">
          <a:extLst>
            <a:ext uri="{FF2B5EF4-FFF2-40B4-BE49-F238E27FC236}">
              <a16:creationId xmlns:a16="http://schemas.microsoft.com/office/drawing/2014/main" id="{3B785706-B641-4893-97AD-13580BEBB0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1" name="PoljeZBesedilom 2">
          <a:extLst>
            <a:ext uri="{FF2B5EF4-FFF2-40B4-BE49-F238E27FC236}">
              <a16:creationId xmlns:a16="http://schemas.microsoft.com/office/drawing/2014/main" id="{0B364A2C-06D0-475B-9F93-5439E4DA6A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2" name="PoljeZBesedilom 2">
          <a:extLst>
            <a:ext uri="{FF2B5EF4-FFF2-40B4-BE49-F238E27FC236}">
              <a16:creationId xmlns:a16="http://schemas.microsoft.com/office/drawing/2014/main" id="{7DD7A34B-441F-47C3-A18E-C406BE516D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3" name="PoljeZBesedilom 2">
          <a:extLst>
            <a:ext uri="{FF2B5EF4-FFF2-40B4-BE49-F238E27FC236}">
              <a16:creationId xmlns:a16="http://schemas.microsoft.com/office/drawing/2014/main" id="{602A7424-B999-4924-B73C-B9A9456642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4" name="PoljeZBesedilom 2">
          <a:extLst>
            <a:ext uri="{FF2B5EF4-FFF2-40B4-BE49-F238E27FC236}">
              <a16:creationId xmlns:a16="http://schemas.microsoft.com/office/drawing/2014/main" id="{0483A627-7589-4356-86A3-79641546E5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5" name="PoljeZBesedilom 5204">
          <a:extLst>
            <a:ext uri="{FF2B5EF4-FFF2-40B4-BE49-F238E27FC236}">
              <a16:creationId xmlns:a16="http://schemas.microsoft.com/office/drawing/2014/main" id="{E9D4C91E-FBC7-4078-BED9-70DD56166E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6" name="PoljeZBesedilom 2">
          <a:extLst>
            <a:ext uri="{FF2B5EF4-FFF2-40B4-BE49-F238E27FC236}">
              <a16:creationId xmlns:a16="http://schemas.microsoft.com/office/drawing/2014/main" id="{FC20B49D-3937-4953-83EF-9FABF4DB0F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7" name="PoljeZBesedilom 2">
          <a:extLst>
            <a:ext uri="{FF2B5EF4-FFF2-40B4-BE49-F238E27FC236}">
              <a16:creationId xmlns:a16="http://schemas.microsoft.com/office/drawing/2014/main" id="{1CD71F3D-27B7-49CB-AF34-B191EE0E35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8" name="PoljeZBesedilom 2">
          <a:extLst>
            <a:ext uri="{FF2B5EF4-FFF2-40B4-BE49-F238E27FC236}">
              <a16:creationId xmlns:a16="http://schemas.microsoft.com/office/drawing/2014/main" id="{D337A7E1-3D12-49A4-84EA-6E0EB394A5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09" name="PoljeZBesedilom 2">
          <a:extLst>
            <a:ext uri="{FF2B5EF4-FFF2-40B4-BE49-F238E27FC236}">
              <a16:creationId xmlns:a16="http://schemas.microsoft.com/office/drawing/2014/main" id="{65B577C0-B85C-468A-8F24-A9C7D57919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0" name="PoljeZBesedilom 2">
          <a:extLst>
            <a:ext uri="{FF2B5EF4-FFF2-40B4-BE49-F238E27FC236}">
              <a16:creationId xmlns:a16="http://schemas.microsoft.com/office/drawing/2014/main" id="{8A7164DD-37F5-4454-B8EA-C97F2C5FA1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1" name="PoljeZBesedilom 5210">
          <a:extLst>
            <a:ext uri="{FF2B5EF4-FFF2-40B4-BE49-F238E27FC236}">
              <a16:creationId xmlns:a16="http://schemas.microsoft.com/office/drawing/2014/main" id="{06808F48-411D-459D-862D-324D146B3C4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2" name="PoljeZBesedilom 2">
          <a:extLst>
            <a:ext uri="{FF2B5EF4-FFF2-40B4-BE49-F238E27FC236}">
              <a16:creationId xmlns:a16="http://schemas.microsoft.com/office/drawing/2014/main" id="{B198F1B3-8FE9-4527-8B11-2418061126E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3" name="PoljeZBesedilom 2">
          <a:extLst>
            <a:ext uri="{FF2B5EF4-FFF2-40B4-BE49-F238E27FC236}">
              <a16:creationId xmlns:a16="http://schemas.microsoft.com/office/drawing/2014/main" id="{FD50EBB7-E919-4EF1-919B-0ECDBF2CA4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4" name="PoljeZBesedilom 2">
          <a:extLst>
            <a:ext uri="{FF2B5EF4-FFF2-40B4-BE49-F238E27FC236}">
              <a16:creationId xmlns:a16="http://schemas.microsoft.com/office/drawing/2014/main" id="{645CADED-D57C-47BE-BE71-B9F3A58266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15" name="PoljeZBesedilom 2">
          <a:extLst>
            <a:ext uri="{FF2B5EF4-FFF2-40B4-BE49-F238E27FC236}">
              <a16:creationId xmlns:a16="http://schemas.microsoft.com/office/drawing/2014/main" id="{B11C3754-3AC9-4EF1-992D-CAF4961AB18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16" name="PoljeZBesedilom 2">
          <a:extLst>
            <a:ext uri="{FF2B5EF4-FFF2-40B4-BE49-F238E27FC236}">
              <a16:creationId xmlns:a16="http://schemas.microsoft.com/office/drawing/2014/main" id="{02558BC0-3841-4305-BED9-426D4BCDE7B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17" name="PoljeZBesedilom 5216">
          <a:extLst>
            <a:ext uri="{FF2B5EF4-FFF2-40B4-BE49-F238E27FC236}">
              <a16:creationId xmlns:a16="http://schemas.microsoft.com/office/drawing/2014/main" id="{C6C90A3A-C5FD-4D35-B533-10D187C56A1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18" name="PoljeZBesedilom 2">
          <a:extLst>
            <a:ext uri="{FF2B5EF4-FFF2-40B4-BE49-F238E27FC236}">
              <a16:creationId xmlns:a16="http://schemas.microsoft.com/office/drawing/2014/main" id="{D361EFB9-C1A2-4D09-B6F5-659F47BF79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19" name="PoljeZBesedilom 2">
          <a:extLst>
            <a:ext uri="{FF2B5EF4-FFF2-40B4-BE49-F238E27FC236}">
              <a16:creationId xmlns:a16="http://schemas.microsoft.com/office/drawing/2014/main" id="{E8733F5F-7FAF-4DC1-96A7-C30B509F9A7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20" name="PoljeZBesedilom 2">
          <a:extLst>
            <a:ext uri="{FF2B5EF4-FFF2-40B4-BE49-F238E27FC236}">
              <a16:creationId xmlns:a16="http://schemas.microsoft.com/office/drawing/2014/main" id="{3CB7B8EC-42CA-4364-BACD-67B49C565DA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21" name="PoljeZBesedilom 2">
          <a:extLst>
            <a:ext uri="{FF2B5EF4-FFF2-40B4-BE49-F238E27FC236}">
              <a16:creationId xmlns:a16="http://schemas.microsoft.com/office/drawing/2014/main" id="{04FA8A5F-3F50-4856-A491-945E7528451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22" name="PoljeZBesedilom 5221">
          <a:extLst>
            <a:ext uri="{FF2B5EF4-FFF2-40B4-BE49-F238E27FC236}">
              <a16:creationId xmlns:a16="http://schemas.microsoft.com/office/drawing/2014/main" id="{9126E9FE-BFFE-4BBD-AA87-7ED0BEF0451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23" name="PoljeZBesedilom 2">
          <a:extLst>
            <a:ext uri="{FF2B5EF4-FFF2-40B4-BE49-F238E27FC236}">
              <a16:creationId xmlns:a16="http://schemas.microsoft.com/office/drawing/2014/main" id="{37265FCF-4EE6-43F9-8789-5C8B9DC4E19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24" name="PoljeZBesedilom 2">
          <a:extLst>
            <a:ext uri="{FF2B5EF4-FFF2-40B4-BE49-F238E27FC236}">
              <a16:creationId xmlns:a16="http://schemas.microsoft.com/office/drawing/2014/main" id="{BA682425-266F-4989-AA45-1639CEFAF16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25" name="PoljeZBesedilom 2">
          <a:extLst>
            <a:ext uri="{FF2B5EF4-FFF2-40B4-BE49-F238E27FC236}">
              <a16:creationId xmlns:a16="http://schemas.microsoft.com/office/drawing/2014/main" id="{5A062B45-0942-4B9E-BC16-AD15215EB89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26" name="PoljeZBesedilom 2">
          <a:extLst>
            <a:ext uri="{FF2B5EF4-FFF2-40B4-BE49-F238E27FC236}">
              <a16:creationId xmlns:a16="http://schemas.microsoft.com/office/drawing/2014/main" id="{6AE14737-E568-457E-8D6A-70BDC29E0F0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27" name="PoljeZBesedilom 2">
          <a:extLst>
            <a:ext uri="{FF2B5EF4-FFF2-40B4-BE49-F238E27FC236}">
              <a16:creationId xmlns:a16="http://schemas.microsoft.com/office/drawing/2014/main" id="{9836FADC-93DB-49FE-A592-6BC2017A62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28" name="PoljeZBesedilom 5227">
          <a:extLst>
            <a:ext uri="{FF2B5EF4-FFF2-40B4-BE49-F238E27FC236}">
              <a16:creationId xmlns:a16="http://schemas.microsoft.com/office/drawing/2014/main" id="{DC57184D-5D93-4DC2-A034-58FCED6D55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29" name="PoljeZBesedilom 2">
          <a:extLst>
            <a:ext uri="{FF2B5EF4-FFF2-40B4-BE49-F238E27FC236}">
              <a16:creationId xmlns:a16="http://schemas.microsoft.com/office/drawing/2014/main" id="{0818EB9F-C21D-4825-BA8E-3C25C50FEC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0" name="PoljeZBesedilom 2">
          <a:extLst>
            <a:ext uri="{FF2B5EF4-FFF2-40B4-BE49-F238E27FC236}">
              <a16:creationId xmlns:a16="http://schemas.microsoft.com/office/drawing/2014/main" id="{49C99EAB-28EC-4569-A763-BC6AEFC540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1" name="PoljeZBesedilom 2">
          <a:extLst>
            <a:ext uri="{FF2B5EF4-FFF2-40B4-BE49-F238E27FC236}">
              <a16:creationId xmlns:a16="http://schemas.microsoft.com/office/drawing/2014/main" id="{AD27FF39-6DF2-4830-85EE-C36619B0E3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2" name="PoljeZBesedilom 2">
          <a:extLst>
            <a:ext uri="{FF2B5EF4-FFF2-40B4-BE49-F238E27FC236}">
              <a16:creationId xmlns:a16="http://schemas.microsoft.com/office/drawing/2014/main" id="{E2D7FA88-3625-41F5-B570-F0583ECEB9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3" name="PoljeZBesedilom 2">
          <a:extLst>
            <a:ext uri="{FF2B5EF4-FFF2-40B4-BE49-F238E27FC236}">
              <a16:creationId xmlns:a16="http://schemas.microsoft.com/office/drawing/2014/main" id="{BCCCFD24-15F8-4D8D-9A15-D9940F5496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4" name="PoljeZBesedilom 5233">
          <a:extLst>
            <a:ext uri="{FF2B5EF4-FFF2-40B4-BE49-F238E27FC236}">
              <a16:creationId xmlns:a16="http://schemas.microsoft.com/office/drawing/2014/main" id="{28C59BCA-5A3E-4693-BA68-BDDB39DB62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5" name="PoljeZBesedilom 2">
          <a:extLst>
            <a:ext uri="{FF2B5EF4-FFF2-40B4-BE49-F238E27FC236}">
              <a16:creationId xmlns:a16="http://schemas.microsoft.com/office/drawing/2014/main" id="{94E1ADFD-DB5E-49EC-8BC3-F2D6B758A1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6" name="PoljeZBesedilom 2">
          <a:extLst>
            <a:ext uri="{FF2B5EF4-FFF2-40B4-BE49-F238E27FC236}">
              <a16:creationId xmlns:a16="http://schemas.microsoft.com/office/drawing/2014/main" id="{ED50D8F9-42B4-48BD-A18C-E903902409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7" name="PoljeZBesedilom 2">
          <a:extLst>
            <a:ext uri="{FF2B5EF4-FFF2-40B4-BE49-F238E27FC236}">
              <a16:creationId xmlns:a16="http://schemas.microsoft.com/office/drawing/2014/main" id="{711DD68F-89CD-49EA-9CA9-67F63F93A9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8" name="PoljeZBesedilom 2">
          <a:extLst>
            <a:ext uri="{FF2B5EF4-FFF2-40B4-BE49-F238E27FC236}">
              <a16:creationId xmlns:a16="http://schemas.microsoft.com/office/drawing/2014/main" id="{03E0125C-94D6-4773-8F81-ECF933FA39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39" name="PoljeZBesedilom 2">
          <a:extLst>
            <a:ext uri="{FF2B5EF4-FFF2-40B4-BE49-F238E27FC236}">
              <a16:creationId xmlns:a16="http://schemas.microsoft.com/office/drawing/2014/main" id="{36B7294D-B22F-43AF-8C4D-4F8DD4612F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0" name="PoljeZBesedilom 5239">
          <a:extLst>
            <a:ext uri="{FF2B5EF4-FFF2-40B4-BE49-F238E27FC236}">
              <a16:creationId xmlns:a16="http://schemas.microsoft.com/office/drawing/2014/main" id="{4B2197A3-40CA-4653-A7D6-FD9E4EC506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1" name="PoljeZBesedilom 2">
          <a:extLst>
            <a:ext uri="{FF2B5EF4-FFF2-40B4-BE49-F238E27FC236}">
              <a16:creationId xmlns:a16="http://schemas.microsoft.com/office/drawing/2014/main" id="{A65E2FA4-A16B-44F2-A9A4-2F01A10A3B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2" name="PoljeZBesedilom 2">
          <a:extLst>
            <a:ext uri="{FF2B5EF4-FFF2-40B4-BE49-F238E27FC236}">
              <a16:creationId xmlns:a16="http://schemas.microsoft.com/office/drawing/2014/main" id="{E0F70573-7099-4A91-971B-C75A9656B5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3" name="PoljeZBesedilom 2">
          <a:extLst>
            <a:ext uri="{FF2B5EF4-FFF2-40B4-BE49-F238E27FC236}">
              <a16:creationId xmlns:a16="http://schemas.microsoft.com/office/drawing/2014/main" id="{253B7E6E-E797-4812-94A7-7498DD4105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4" name="PoljeZBesedilom 2">
          <a:extLst>
            <a:ext uri="{FF2B5EF4-FFF2-40B4-BE49-F238E27FC236}">
              <a16:creationId xmlns:a16="http://schemas.microsoft.com/office/drawing/2014/main" id="{653FAA7D-E613-4319-8138-8D385C7704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5" name="PoljeZBesedilom 2">
          <a:extLst>
            <a:ext uri="{FF2B5EF4-FFF2-40B4-BE49-F238E27FC236}">
              <a16:creationId xmlns:a16="http://schemas.microsoft.com/office/drawing/2014/main" id="{D98EF364-04E3-4D28-B83A-4A3820A139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6" name="PoljeZBesedilom 5245">
          <a:extLst>
            <a:ext uri="{FF2B5EF4-FFF2-40B4-BE49-F238E27FC236}">
              <a16:creationId xmlns:a16="http://schemas.microsoft.com/office/drawing/2014/main" id="{CA10D941-3D22-4097-B1D3-97636FF1F1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7" name="PoljeZBesedilom 2">
          <a:extLst>
            <a:ext uri="{FF2B5EF4-FFF2-40B4-BE49-F238E27FC236}">
              <a16:creationId xmlns:a16="http://schemas.microsoft.com/office/drawing/2014/main" id="{61CF1918-CB8D-43B8-9F6C-266C59A379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8" name="PoljeZBesedilom 2">
          <a:extLst>
            <a:ext uri="{FF2B5EF4-FFF2-40B4-BE49-F238E27FC236}">
              <a16:creationId xmlns:a16="http://schemas.microsoft.com/office/drawing/2014/main" id="{4F8B1C51-5A6E-468D-A35D-9B1A77FF19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49" name="PoljeZBesedilom 2">
          <a:extLst>
            <a:ext uri="{FF2B5EF4-FFF2-40B4-BE49-F238E27FC236}">
              <a16:creationId xmlns:a16="http://schemas.microsoft.com/office/drawing/2014/main" id="{C07B1FB3-8996-47AA-A9E1-1EE68C81FA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250" name="PoljeZBesedilom 2">
          <a:extLst>
            <a:ext uri="{FF2B5EF4-FFF2-40B4-BE49-F238E27FC236}">
              <a16:creationId xmlns:a16="http://schemas.microsoft.com/office/drawing/2014/main" id="{42147BBE-4F18-44BB-B84D-F716E55192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1" name="PoljeZBesedilom 2">
          <a:extLst>
            <a:ext uri="{FF2B5EF4-FFF2-40B4-BE49-F238E27FC236}">
              <a16:creationId xmlns:a16="http://schemas.microsoft.com/office/drawing/2014/main" id="{6ED200C8-E941-416C-9E05-D8D39EB0F5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2" name="PoljeZBesedilom 5251">
          <a:extLst>
            <a:ext uri="{FF2B5EF4-FFF2-40B4-BE49-F238E27FC236}">
              <a16:creationId xmlns:a16="http://schemas.microsoft.com/office/drawing/2014/main" id="{8CE80AD5-7D81-4169-B2FB-59CE2434B3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3" name="PoljeZBesedilom 2">
          <a:extLst>
            <a:ext uri="{FF2B5EF4-FFF2-40B4-BE49-F238E27FC236}">
              <a16:creationId xmlns:a16="http://schemas.microsoft.com/office/drawing/2014/main" id="{426182BA-5160-4B8A-BA98-A4A48F5839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4" name="PoljeZBesedilom 2">
          <a:extLst>
            <a:ext uri="{FF2B5EF4-FFF2-40B4-BE49-F238E27FC236}">
              <a16:creationId xmlns:a16="http://schemas.microsoft.com/office/drawing/2014/main" id="{BF645B3C-7A15-441D-969A-750D90E06D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5" name="PoljeZBesedilom 2">
          <a:extLst>
            <a:ext uri="{FF2B5EF4-FFF2-40B4-BE49-F238E27FC236}">
              <a16:creationId xmlns:a16="http://schemas.microsoft.com/office/drawing/2014/main" id="{1DAEA85D-6BB1-41B6-A653-848AA7E0FA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6" name="PoljeZBesedilom 2">
          <a:extLst>
            <a:ext uri="{FF2B5EF4-FFF2-40B4-BE49-F238E27FC236}">
              <a16:creationId xmlns:a16="http://schemas.microsoft.com/office/drawing/2014/main" id="{CC97B54F-23EB-493B-A204-C5557D2ABF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7" name="PoljeZBesedilom 2">
          <a:extLst>
            <a:ext uri="{FF2B5EF4-FFF2-40B4-BE49-F238E27FC236}">
              <a16:creationId xmlns:a16="http://schemas.microsoft.com/office/drawing/2014/main" id="{98AC10C2-19B5-44AF-A9B7-3A23CC13AD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8" name="PoljeZBesedilom 5257">
          <a:extLst>
            <a:ext uri="{FF2B5EF4-FFF2-40B4-BE49-F238E27FC236}">
              <a16:creationId xmlns:a16="http://schemas.microsoft.com/office/drawing/2014/main" id="{946B7FD8-A39A-4B13-B863-2C2FA21C8B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59" name="PoljeZBesedilom 2">
          <a:extLst>
            <a:ext uri="{FF2B5EF4-FFF2-40B4-BE49-F238E27FC236}">
              <a16:creationId xmlns:a16="http://schemas.microsoft.com/office/drawing/2014/main" id="{8490B802-6022-4337-A195-47546C8DCD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60" name="PoljeZBesedilom 2">
          <a:extLst>
            <a:ext uri="{FF2B5EF4-FFF2-40B4-BE49-F238E27FC236}">
              <a16:creationId xmlns:a16="http://schemas.microsoft.com/office/drawing/2014/main" id="{F000A8D4-570C-45D2-B6EA-DE9D18C485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61" name="PoljeZBesedilom 2">
          <a:extLst>
            <a:ext uri="{FF2B5EF4-FFF2-40B4-BE49-F238E27FC236}">
              <a16:creationId xmlns:a16="http://schemas.microsoft.com/office/drawing/2014/main" id="{3F24B831-D25D-4872-90EC-F036194F17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262" name="PoljeZBesedilom 2">
          <a:extLst>
            <a:ext uri="{FF2B5EF4-FFF2-40B4-BE49-F238E27FC236}">
              <a16:creationId xmlns:a16="http://schemas.microsoft.com/office/drawing/2014/main" id="{9373E32D-7BFB-4D3E-B3E1-61AC2F301A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3" name="PoljeZBesedilom 2">
          <a:extLst>
            <a:ext uri="{FF2B5EF4-FFF2-40B4-BE49-F238E27FC236}">
              <a16:creationId xmlns:a16="http://schemas.microsoft.com/office/drawing/2014/main" id="{17B6931E-4414-44BA-A9BA-4602FD23495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4" name="PoljeZBesedilom 5263">
          <a:extLst>
            <a:ext uri="{FF2B5EF4-FFF2-40B4-BE49-F238E27FC236}">
              <a16:creationId xmlns:a16="http://schemas.microsoft.com/office/drawing/2014/main" id="{30BC77C3-8970-4BC9-99AC-6DD89715C7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5" name="PoljeZBesedilom 2">
          <a:extLst>
            <a:ext uri="{FF2B5EF4-FFF2-40B4-BE49-F238E27FC236}">
              <a16:creationId xmlns:a16="http://schemas.microsoft.com/office/drawing/2014/main" id="{DCF5A16C-12F8-49CC-818B-47F30C6FA28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6" name="PoljeZBesedilom 2">
          <a:extLst>
            <a:ext uri="{FF2B5EF4-FFF2-40B4-BE49-F238E27FC236}">
              <a16:creationId xmlns:a16="http://schemas.microsoft.com/office/drawing/2014/main" id="{E7D1CE0C-F286-4787-B123-89CFB6FE41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7" name="PoljeZBesedilom 2">
          <a:extLst>
            <a:ext uri="{FF2B5EF4-FFF2-40B4-BE49-F238E27FC236}">
              <a16:creationId xmlns:a16="http://schemas.microsoft.com/office/drawing/2014/main" id="{71A58D05-E1DD-4B3F-83D9-D4A60D9148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268" name="PoljeZBesedilom 2">
          <a:extLst>
            <a:ext uri="{FF2B5EF4-FFF2-40B4-BE49-F238E27FC236}">
              <a16:creationId xmlns:a16="http://schemas.microsoft.com/office/drawing/2014/main" id="{DA5D8FB2-90E1-4D56-9D7C-42BDB629B38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69" name="PoljeZBesedilom 2">
          <a:extLst>
            <a:ext uri="{FF2B5EF4-FFF2-40B4-BE49-F238E27FC236}">
              <a16:creationId xmlns:a16="http://schemas.microsoft.com/office/drawing/2014/main" id="{EA70D51A-9759-484B-A15A-F52612CAFD5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70" name="PoljeZBesedilom 5269">
          <a:extLst>
            <a:ext uri="{FF2B5EF4-FFF2-40B4-BE49-F238E27FC236}">
              <a16:creationId xmlns:a16="http://schemas.microsoft.com/office/drawing/2014/main" id="{89277D4E-1EEA-4B28-9FC8-412521ED910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71" name="PoljeZBesedilom 2">
          <a:extLst>
            <a:ext uri="{FF2B5EF4-FFF2-40B4-BE49-F238E27FC236}">
              <a16:creationId xmlns:a16="http://schemas.microsoft.com/office/drawing/2014/main" id="{705C90FF-CAEC-4D28-8F98-FA1875F7B35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72" name="PoljeZBesedilom 2">
          <a:extLst>
            <a:ext uri="{FF2B5EF4-FFF2-40B4-BE49-F238E27FC236}">
              <a16:creationId xmlns:a16="http://schemas.microsoft.com/office/drawing/2014/main" id="{C6AF1477-075E-431D-8EAA-5F3193C234C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73" name="PoljeZBesedilom 2">
          <a:extLst>
            <a:ext uri="{FF2B5EF4-FFF2-40B4-BE49-F238E27FC236}">
              <a16:creationId xmlns:a16="http://schemas.microsoft.com/office/drawing/2014/main" id="{6D52EEAB-EF77-4A49-BB48-144111E8831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274" name="PoljeZBesedilom 2">
          <a:extLst>
            <a:ext uri="{FF2B5EF4-FFF2-40B4-BE49-F238E27FC236}">
              <a16:creationId xmlns:a16="http://schemas.microsoft.com/office/drawing/2014/main" id="{AC631EA7-14FC-48F9-8B48-17E2BB924D1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75" name="PoljeZBesedilom 5274">
          <a:extLst>
            <a:ext uri="{FF2B5EF4-FFF2-40B4-BE49-F238E27FC236}">
              <a16:creationId xmlns:a16="http://schemas.microsoft.com/office/drawing/2014/main" id="{4721AABC-B510-421C-8A51-13FBD14111C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76" name="PoljeZBesedilom 2">
          <a:extLst>
            <a:ext uri="{FF2B5EF4-FFF2-40B4-BE49-F238E27FC236}">
              <a16:creationId xmlns:a16="http://schemas.microsoft.com/office/drawing/2014/main" id="{D339E62D-9109-4ACF-BACA-63187F7CA61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77" name="PoljeZBesedilom 2">
          <a:extLst>
            <a:ext uri="{FF2B5EF4-FFF2-40B4-BE49-F238E27FC236}">
              <a16:creationId xmlns:a16="http://schemas.microsoft.com/office/drawing/2014/main" id="{66FDC16A-07EC-435B-A9C1-24C14BC73B2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78" name="PoljeZBesedilom 2">
          <a:extLst>
            <a:ext uri="{FF2B5EF4-FFF2-40B4-BE49-F238E27FC236}">
              <a16:creationId xmlns:a16="http://schemas.microsoft.com/office/drawing/2014/main" id="{9E7A33D7-DA11-455E-B001-583BCB8FD08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279" name="PoljeZBesedilom 2">
          <a:extLst>
            <a:ext uri="{FF2B5EF4-FFF2-40B4-BE49-F238E27FC236}">
              <a16:creationId xmlns:a16="http://schemas.microsoft.com/office/drawing/2014/main" id="{F07FF55D-B1EA-4B28-9E4B-DB018FD72DC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0" name="PoljeZBesedilom 2">
          <a:extLst>
            <a:ext uri="{FF2B5EF4-FFF2-40B4-BE49-F238E27FC236}">
              <a16:creationId xmlns:a16="http://schemas.microsoft.com/office/drawing/2014/main" id="{C0991ED9-7EBC-4FC8-BA57-9408661FA7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1" name="PoljeZBesedilom 5280">
          <a:extLst>
            <a:ext uri="{FF2B5EF4-FFF2-40B4-BE49-F238E27FC236}">
              <a16:creationId xmlns:a16="http://schemas.microsoft.com/office/drawing/2014/main" id="{996AFF4E-B713-4EF4-8F22-D09A1793523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2" name="PoljeZBesedilom 2">
          <a:extLst>
            <a:ext uri="{FF2B5EF4-FFF2-40B4-BE49-F238E27FC236}">
              <a16:creationId xmlns:a16="http://schemas.microsoft.com/office/drawing/2014/main" id="{273F6F73-8B6E-4275-8DEB-8479B6341B6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3" name="PoljeZBesedilom 2">
          <a:extLst>
            <a:ext uri="{FF2B5EF4-FFF2-40B4-BE49-F238E27FC236}">
              <a16:creationId xmlns:a16="http://schemas.microsoft.com/office/drawing/2014/main" id="{169ED8E0-581F-4016-841D-5B954E557F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4" name="PoljeZBesedilom 2">
          <a:extLst>
            <a:ext uri="{FF2B5EF4-FFF2-40B4-BE49-F238E27FC236}">
              <a16:creationId xmlns:a16="http://schemas.microsoft.com/office/drawing/2014/main" id="{4A3CAD53-F394-4897-A227-CAF5E47466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5" name="PoljeZBesedilom 2">
          <a:extLst>
            <a:ext uri="{FF2B5EF4-FFF2-40B4-BE49-F238E27FC236}">
              <a16:creationId xmlns:a16="http://schemas.microsoft.com/office/drawing/2014/main" id="{0D8E5AD2-157F-4C8E-B1BF-06BC29A58E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6" name="PoljeZBesedilom 2">
          <a:extLst>
            <a:ext uri="{FF2B5EF4-FFF2-40B4-BE49-F238E27FC236}">
              <a16:creationId xmlns:a16="http://schemas.microsoft.com/office/drawing/2014/main" id="{4A7E6003-6ED8-4B0E-A10B-C978A4859C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7" name="PoljeZBesedilom 5286">
          <a:extLst>
            <a:ext uri="{FF2B5EF4-FFF2-40B4-BE49-F238E27FC236}">
              <a16:creationId xmlns:a16="http://schemas.microsoft.com/office/drawing/2014/main" id="{E9818D4D-59FD-423D-A393-2D67BF8119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8" name="PoljeZBesedilom 2">
          <a:extLst>
            <a:ext uri="{FF2B5EF4-FFF2-40B4-BE49-F238E27FC236}">
              <a16:creationId xmlns:a16="http://schemas.microsoft.com/office/drawing/2014/main" id="{392FF50C-09AD-4B00-B421-D89CD4BCB7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89" name="PoljeZBesedilom 2">
          <a:extLst>
            <a:ext uri="{FF2B5EF4-FFF2-40B4-BE49-F238E27FC236}">
              <a16:creationId xmlns:a16="http://schemas.microsoft.com/office/drawing/2014/main" id="{434801EA-4BB7-434C-AA01-52633BDD5C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0" name="PoljeZBesedilom 2">
          <a:extLst>
            <a:ext uri="{FF2B5EF4-FFF2-40B4-BE49-F238E27FC236}">
              <a16:creationId xmlns:a16="http://schemas.microsoft.com/office/drawing/2014/main" id="{C7D1E292-71E5-4B9B-BE0C-817E946049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1" name="PoljeZBesedilom 2">
          <a:extLst>
            <a:ext uri="{FF2B5EF4-FFF2-40B4-BE49-F238E27FC236}">
              <a16:creationId xmlns:a16="http://schemas.microsoft.com/office/drawing/2014/main" id="{2288C75A-E96E-4199-8841-9907A1FDD8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2" name="PoljeZBesedilom 2">
          <a:extLst>
            <a:ext uri="{FF2B5EF4-FFF2-40B4-BE49-F238E27FC236}">
              <a16:creationId xmlns:a16="http://schemas.microsoft.com/office/drawing/2014/main" id="{69E7B66E-9CC8-4A6F-AC5A-056FCFE815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3" name="PoljeZBesedilom 5292">
          <a:extLst>
            <a:ext uri="{FF2B5EF4-FFF2-40B4-BE49-F238E27FC236}">
              <a16:creationId xmlns:a16="http://schemas.microsoft.com/office/drawing/2014/main" id="{0CB3045D-8357-4980-9DE9-D8FA7E26613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4" name="PoljeZBesedilom 2">
          <a:extLst>
            <a:ext uri="{FF2B5EF4-FFF2-40B4-BE49-F238E27FC236}">
              <a16:creationId xmlns:a16="http://schemas.microsoft.com/office/drawing/2014/main" id="{2B17610E-44E1-4FD7-81BA-3E3ABB7C28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5" name="PoljeZBesedilom 2">
          <a:extLst>
            <a:ext uri="{FF2B5EF4-FFF2-40B4-BE49-F238E27FC236}">
              <a16:creationId xmlns:a16="http://schemas.microsoft.com/office/drawing/2014/main" id="{D9A913A8-868A-4340-9E17-25829EB8F79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6" name="PoljeZBesedilom 2">
          <a:extLst>
            <a:ext uri="{FF2B5EF4-FFF2-40B4-BE49-F238E27FC236}">
              <a16:creationId xmlns:a16="http://schemas.microsoft.com/office/drawing/2014/main" id="{0FF6F4EB-62AB-424F-B0F9-0A008514EA4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7" name="PoljeZBesedilom 2">
          <a:extLst>
            <a:ext uri="{FF2B5EF4-FFF2-40B4-BE49-F238E27FC236}">
              <a16:creationId xmlns:a16="http://schemas.microsoft.com/office/drawing/2014/main" id="{B330BB2D-7FC7-41B4-B85F-BA1EFF0DB0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8" name="PoljeZBesedilom 2">
          <a:extLst>
            <a:ext uri="{FF2B5EF4-FFF2-40B4-BE49-F238E27FC236}">
              <a16:creationId xmlns:a16="http://schemas.microsoft.com/office/drawing/2014/main" id="{27E3D19A-71CA-49CA-B8C0-6B1264216B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299" name="PoljeZBesedilom 5298">
          <a:extLst>
            <a:ext uri="{FF2B5EF4-FFF2-40B4-BE49-F238E27FC236}">
              <a16:creationId xmlns:a16="http://schemas.microsoft.com/office/drawing/2014/main" id="{7D0FF9A9-86CF-405B-B9D3-C88AB243FF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0" name="PoljeZBesedilom 2">
          <a:extLst>
            <a:ext uri="{FF2B5EF4-FFF2-40B4-BE49-F238E27FC236}">
              <a16:creationId xmlns:a16="http://schemas.microsoft.com/office/drawing/2014/main" id="{BE897AC5-1AD6-4F4C-8CDA-7928928B6E6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1" name="PoljeZBesedilom 2">
          <a:extLst>
            <a:ext uri="{FF2B5EF4-FFF2-40B4-BE49-F238E27FC236}">
              <a16:creationId xmlns:a16="http://schemas.microsoft.com/office/drawing/2014/main" id="{7183B3B0-9B6C-408A-AEA1-F3025B472E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2" name="PoljeZBesedilom 2">
          <a:extLst>
            <a:ext uri="{FF2B5EF4-FFF2-40B4-BE49-F238E27FC236}">
              <a16:creationId xmlns:a16="http://schemas.microsoft.com/office/drawing/2014/main" id="{C006DCBB-3E92-4FAE-B9B6-66133FEC75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3" name="PoljeZBesedilom 2">
          <a:extLst>
            <a:ext uri="{FF2B5EF4-FFF2-40B4-BE49-F238E27FC236}">
              <a16:creationId xmlns:a16="http://schemas.microsoft.com/office/drawing/2014/main" id="{B55D6119-9156-45A0-BAC1-66E785A6DAF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4" name="PoljeZBesedilom 2">
          <a:extLst>
            <a:ext uri="{FF2B5EF4-FFF2-40B4-BE49-F238E27FC236}">
              <a16:creationId xmlns:a16="http://schemas.microsoft.com/office/drawing/2014/main" id="{0D4DF83C-FC1B-4D87-AEF3-B1C81FE7F0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5" name="PoljeZBesedilom 5304">
          <a:extLst>
            <a:ext uri="{FF2B5EF4-FFF2-40B4-BE49-F238E27FC236}">
              <a16:creationId xmlns:a16="http://schemas.microsoft.com/office/drawing/2014/main" id="{F2CA00F3-9D24-48E7-B342-F6F11DC8C1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6" name="PoljeZBesedilom 2">
          <a:extLst>
            <a:ext uri="{FF2B5EF4-FFF2-40B4-BE49-F238E27FC236}">
              <a16:creationId xmlns:a16="http://schemas.microsoft.com/office/drawing/2014/main" id="{097FB251-3B9D-4F2C-ADA6-DC2EEFD1E3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7" name="PoljeZBesedilom 2">
          <a:extLst>
            <a:ext uri="{FF2B5EF4-FFF2-40B4-BE49-F238E27FC236}">
              <a16:creationId xmlns:a16="http://schemas.microsoft.com/office/drawing/2014/main" id="{A2F6821B-17C5-4004-8AB4-0A78ED686A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8" name="PoljeZBesedilom 2">
          <a:extLst>
            <a:ext uri="{FF2B5EF4-FFF2-40B4-BE49-F238E27FC236}">
              <a16:creationId xmlns:a16="http://schemas.microsoft.com/office/drawing/2014/main" id="{623F3088-0ECA-4756-B0C4-5DE39003183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09" name="PoljeZBesedilom 2">
          <a:extLst>
            <a:ext uri="{FF2B5EF4-FFF2-40B4-BE49-F238E27FC236}">
              <a16:creationId xmlns:a16="http://schemas.microsoft.com/office/drawing/2014/main" id="{AA9D917C-62B9-4D9B-B296-D396507579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0" name="PoljeZBesedilom 2">
          <a:extLst>
            <a:ext uri="{FF2B5EF4-FFF2-40B4-BE49-F238E27FC236}">
              <a16:creationId xmlns:a16="http://schemas.microsoft.com/office/drawing/2014/main" id="{D84689EC-4209-4AE6-A5C2-E21F60CE33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1" name="PoljeZBesedilom 5310">
          <a:extLst>
            <a:ext uri="{FF2B5EF4-FFF2-40B4-BE49-F238E27FC236}">
              <a16:creationId xmlns:a16="http://schemas.microsoft.com/office/drawing/2014/main" id="{6D42A68A-410E-4FC6-BF8D-4909D8B3F2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2" name="PoljeZBesedilom 2">
          <a:extLst>
            <a:ext uri="{FF2B5EF4-FFF2-40B4-BE49-F238E27FC236}">
              <a16:creationId xmlns:a16="http://schemas.microsoft.com/office/drawing/2014/main" id="{013AA6FF-E1C8-4C56-AA24-575A81D671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3" name="PoljeZBesedilom 2">
          <a:extLst>
            <a:ext uri="{FF2B5EF4-FFF2-40B4-BE49-F238E27FC236}">
              <a16:creationId xmlns:a16="http://schemas.microsoft.com/office/drawing/2014/main" id="{EA7A094B-4DA2-4EC1-A00B-7F10D0BC6E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4" name="PoljeZBesedilom 2">
          <a:extLst>
            <a:ext uri="{FF2B5EF4-FFF2-40B4-BE49-F238E27FC236}">
              <a16:creationId xmlns:a16="http://schemas.microsoft.com/office/drawing/2014/main" id="{39FABCB8-6383-4F22-9080-F20F9FB053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5" name="PoljeZBesedilom 2">
          <a:extLst>
            <a:ext uri="{FF2B5EF4-FFF2-40B4-BE49-F238E27FC236}">
              <a16:creationId xmlns:a16="http://schemas.microsoft.com/office/drawing/2014/main" id="{8D890E6F-8E73-4565-AC39-56EB618ACF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6" name="PoljeZBesedilom 2">
          <a:extLst>
            <a:ext uri="{FF2B5EF4-FFF2-40B4-BE49-F238E27FC236}">
              <a16:creationId xmlns:a16="http://schemas.microsoft.com/office/drawing/2014/main" id="{36F282B2-31C3-4401-BA75-998AA7124C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7" name="PoljeZBesedilom 5316">
          <a:extLst>
            <a:ext uri="{FF2B5EF4-FFF2-40B4-BE49-F238E27FC236}">
              <a16:creationId xmlns:a16="http://schemas.microsoft.com/office/drawing/2014/main" id="{C2C38CE0-B017-43E2-856A-B0B4D687D4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8" name="PoljeZBesedilom 2">
          <a:extLst>
            <a:ext uri="{FF2B5EF4-FFF2-40B4-BE49-F238E27FC236}">
              <a16:creationId xmlns:a16="http://schemas.microsoft.com/office/drawing/2014/main" id="{275B50D4-D402-425B-B4E5-D16A0CA356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19" name="PoljeZBesedilom 2">
          <a:extLst>
            <a:ext uri="{FF2B5EF4-FFF2-40B4-BE49-F238E27FC236}">
              <a16:creationId xmlns:a16="http://schemas.microsoft.com/office/drawing/2014/main" id="{667EEAC8-AAB6-43A2-B700-FB9B2E94BC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20" name="PoljeZBesedilom 2">
          <a:extLst>
            <a:ext uri="{FF2B5EF4-FFF2-40B4-BE49-F238E27FC236}">
              <a16:creationId xmlns:a16="http://schemas.microsoft.com/office/drawing/2014/main" id="{FA3370E7-D1BC-41A0-A409-EA18665F9C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21" name="PoljeZBesedilom 2">
          <a:extLst>
            <a:ext uri="{FF2B5EF4-FFF2-40B4-BE49-F238E27FC236}">
              <a16:creationId xmlns:a16="http://schemas.microsoft.com/office/drawing/2014/main" id="{77BD83EE-9049-4332-86D9-A2E9C585EB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2" name="PoljeZBesedilom 2">
          <a:extLst>
            <a:ext uri="{FF2B5EF4-FFF2-40B4-BE49-F238E27FC236}">
              <a16:creationId xmlns:a16="http://schemas.microsoft.com/office/drawing/2014/main" id="{CFACE89D-1A15-4F21-A5BF-A579AED083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3" name="PoljeZBesedilom 5322">
          <a:extLst>
            <a:ext uri="{FF2B5EF4-FFF2-40B4-BE49-F238E27FC236}">
              <a16:creationId xmlns:a16="http://schemas.microsoft.com/office/drawing/2014/main" id="{316EDEBB-9B2B-4ACF-9402-54959CF40A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4" name="PoljeZBesedilom 2">
          <a:extLst>
            <a:ext uri="{FF2B5EF4-FFF2-40B4-BE49-F238E27FC236}">
              <a16:creationId xmlns:a16="http://schemas.microsoft.com/office/drawing/2014/main" id="{394EEE9F-C7C3-4D6C-A67F-511A966429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5" name="PoljeZBesedilom 2">
          <a:extLst>
            <a:ext uri="{FF2B5EF4-FFF2-40B4-BE49-F238E27FC236}">
              <a16:creationId xmlns:a16="http://schemas.microsoft.com/office/drawing/2014/main" id="{70732D6C-934F-4473-AE38-F704276A4D5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6" name="PoljeZBesedilom 2">
          <a:extLst>
            <a:ext uri="{FF2B5EF4-FFF2-40B4-BE49-F238E27FC236}">
              <a16:creationId xmlns:a16="http://schemas.microsoft.com/office/drawing/2014/main" id="{A1646E96-8138-4A0A-9D32-CFEC8260EC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7" name="PoljeZBesedilom 2">
          <a:extLst>
            <a:ext uri="{FF2B5EF4-FFF2-40B4-BE49-F238E27FC236}">
              <a16:creationId xmlns:a16="http://schemas.microsoft.com/office/drawing/2014/main" id="{BAA2C1DA-7C35-46B6-ADB2-BDFBCA0646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8" name="PoljeZBesedilom 2">
          <a:extLst>
            <a:ext uri="{FF2B5EF4-FFF2-40B4-BE49-F238E27FC236}">
              <a16:creationId xmlns:a16="http://schemas.microsoft.com/office/drawing/2014/main" id="{49FA5E30-079E-4E6A-A3AD-B79D6A6F2AD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29" name="PoljeZBesedilom 5328">
          <a:extLst>
            <a:ext uri="{FF2B5EF4-FFF2-40B4-BE49-F238E27FC236}">
              <a16:creationId xmlns:a16="http://schemas.microsoft.com/office/drawing/2014/main" id="{71CA775C-FA74-42B2-8845-284EA664C1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30" name="PoljeZBesedilom 2">
          <a:extLst>
            <a:ext uri="{FF2B5EF4-FFF2-40B4-BE49-F238E27FC236}">
              <a16:creationId xmlns:a16="http://schemas.microsoft.com/office/drawing/2014/main" id="{2F8C64C4-E119-4A53-94C3-918496AA9E3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31" name="PoljeZBesedilom 2">
          <a:extLst>
            <a:ext uri="{FF2B5EF4-FFF2-40B4-BE49-F238E27FC236}">
              <a16:creationId xmlns:a16="http://schemas.microsoft.com/office/drawing/2014/main" id="{B93CF58B-8FE8-4D1F-9525-58E8218D1B1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32" name="PoljeZBesedilom 2">
          <a:extLst>
            <a:ext uri="{FF2B5EF4-FFF2-40B4-BE49-F238E27FC236}">
              <a16:creationId xmlns:a16="http://schemas.microsoft.com/office/drawing/2014/main" id="{2E8D7E3C-8A2B-4565-982B-A2E53B7BDF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33" name="PoljeZBesedilom 2">
          <a:extLst>
            <a:ext uri="{FF2B5EF4-FFF2-40B4-BE49-F238E27FC236}">
              <a16:creationId xmlns:a16="http://schemas.microsoft.com/office/drawing/2014/main" id="{26422239-D448-413C-8C9B-732BF83BFF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34" name="PoljeZBesedilom 5333">
          <a:extLst>
            <a:ext uri="{FF2B5EF4-FFF2-40B4-BE49-F238E27FC236}">
              <a16:creationId xmlns:a16="http://schemas.microsoft.com/office/drawing/2014/main" id="{A1698DD2-997D-4333-836F-ABF12E4DF99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35" name="PoljeZBesedilom 2">
          <a:extLst>
            <a:ext uri="{FF2B5EF4-FFF2-40B4-BE49-F238E27FC236}">
              <a16:creationId xmlns:a16="http://schemas.microsoft.com/office/drawing/2014/main" id="{F17BDE5E-9FDA-454F-A475-C60E141169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36" name="PoljeZBesedilom 2">
          <a:extLst>
            <a:ext uri="{FF2B5EF4-FFF2-40B4-BE49-F238E27FC236}">
              <a16:creationId xmlns:a16="http://schemas.microsoft.com/office/drawing/2014/main" id="{92ECE58C-FFFF-4185-BB22-58CC2019EAF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37" name="PoljeZBesedilom 2">
          <a:extLst>
            <a:ext uri="{FF2B5EF4-FFF2-40B4-BE49-F238E27FC236}">
              <a16:creationId xmlns:a16="http://schemas.microsoft.com/office/drawing/2014/main" id="{42A74394-191E-4451-87A7-FB9B0C9374C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38" name="PoljeZBesedilom 2">
          <a:extLst>
            <a:ext uri="{FF2B5EF4-FFF2-40B4-BE49-F238E27FC236}">
              <a16:creationId xmlns:a16="http://schemas.microsoft.com/office/drawing/2014/main" id="{A1087543-F271-4F15-BAC1-A7ED90462E4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39" name="PoljeZBesedilom 2">
          <a:extLst>
            <a:ext uri="{FF2B5EF4-FFF2-40B4-BE49-F238E27FC236}">
              <a16:creationId xmlns:a16="http://schemas.microsoft.com/office/drawing/2014/main" id="{16E20C76-6001-49E2-967B-CCE045B3D1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40" name="PoljeZBesedilom 5339">
          <a:extLst>
            <a:ext uri="{FF2B5EF4-FFF2-40B4-BE49-F238E27FC236}">
              <a16:creationId xmlns:a16="http://schemas.microsoft.com/office/drawing/2014/main" id="{E139C40F-BE4D-4380-A304-2716E2E5034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41" name="PoljeZBesedilom 2">
          <a:extLst>
            <a:ext uri="{FF2B5EF4-FFF2-40B4-BE49-F238E27FC236}">
              <a16:creationId xmlns:a16="http://schemas.microsoft.com/office/drawing/2014/main" id="{03AD5EB0-47F1-4634-821F-D7C18AB061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42" name="PoljeZBesedilom 2">
          <a:extLst>
            <a:ext uri="{FF2B5EF4-FFF2-40B4-BE49-F238E27FC236}">
              <a16:creationId xmlns:a16="http://schemas.microsoft.com/office/drawing/2014/main" id="{04095239-FECA-401E-9C13-8CB7EA5645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43" name="PoljeZBesedilom 2">
          <a:extLst>
            <a:ext uri="{FF2B5EF4-FFF2-40B4-BE49-F238E27FC236}">
              <a16:creationId xmlns:a16="http://schemas.microsoft.com/office/drawing/2014/main" id="{ADDBBEA3-9506-4132-94A5-4974FDB521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344" name="PoljeZBesedilom 2">
          <a:extLst>
            <a:ext uri="{FF2B5EF4-FFF2-40B4-BE49-F238E27FC236}">
              <a16:creationId xmlns:a16="http://schemas.microsoft.com/office/drawing/2014/main" id="{BFCA9862-B001-4D9C-A87F-5DE7004290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45" name="PoljeZBesedilom 2">
          <a:extLst>
            <a:ext uri="{FF2B5EF4-FFF2-40B4-BE49-F238E27FC236}">
              <a16:creationId xmlns:a16="http://schemas.microsoft.com/office/drawing/2014/main" id="{55BD5B11-5CBC-409A-99CD-5FB7B98DF3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46" name="PoljeZBesedilom 5345">
          <a:extLst>
            <a:ext uri="{FF2B5EF4-FFF2-40B4-BE49-F238E27FC236}">
              <a16:creationId xmlns:a16="http://schemas.microsoft.com/office/drawing/2014/main" id="{EFA07E1E-00DF-4856-BDA2-5DDD53119D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47" name="PoljeZBesedilom 2">
          <a:extLst>
            <a:ext uri="{FF2B5EF4-FFF2-40B4-BE49-F238E27FC236}">
              <a16:creationId xmlns:a16="http://schemas.microsoft.com/office/drawing/2014/main" id="{22AF524E-B565-4905-AAF4-A0924B61FF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48" name="PoljeZBesedilom 2">
          <a:extLst>
            <a:ext uri="{FF2B5EF4-FFF2-40B4-BE49-F238E27FC236}">
              <a16:creationId xmlns:a16="http://schemas.microsoft.com/office/drawing/2014/main" id="{19619EA0-D5D5-4EAE-88E5-66C67C086E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49" name="PoljeZBesedilom 2">
          <a:extLst>
            <a:ext uri="{FF2B5EF4-FFF2-40B4-BE49-F238E27FC236}">
              <a16:creationId xmlns:a16="http://schemas.microsoft.com/office/drawing/2014/main" id="{CEEDABA8-D775-4FAB-957F-4AEBFF3C81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0" name="PoljeZBesedilom 2">
          <a:extLst>
            <a:ext uri="{FF2B5EF4-FFF2-40B4-BE49-F238E27FC236}">
              <a16:creationId xmlns:a16="http://schemas.microsoft.com/office/drawing/2014/main" id="{D1D3C59B-B2F7-40CD-BD15-492E9B27F6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1" name="PoljeZBesedilom 2">
          <a:extLst>
            <a:ext uri="{FF2B5EF4-FFF2-40B4-BE49-F238E27FC236}">
              <a16:creationId xmlns:a16="http://schemas.microsoft.com/office/drawing/2014/main" id="{77320762-60EE-41F8-89B8-F9264A8C5A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2" name="PoljeZBesedilom 5351">
          <a:extLst>
            <a:ext uri="{FF2B5EF4-FFF2-40B4-BE49-F238E27FC236}">
              <a16:creationId xmlns:a16="http://schemas.microsoft.com/office/drawing/2014/main" id="{F3AB5C51-B4E4-4FC8-A404-ED6BB89DD4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3" name="PoljeZBesedilom 2">
          <a:extLst>
            <a:ext uri="{FF2B5EF4-FFF2-40B4-BE49-F238E27FC236}">
              <a16:creationId xmlns:a16="http://schemas.microsoft.com/office/drawing/2014/main" id="{5F0F468F-C43A-4758-AC63-01FB6D11D6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4" name="PoljeZBesedilom 2">
          <a:extLst>
            <a:ext uri="{FF2B5EF4-FFF2-40B4-BE49-F238E27FC236}">
              <a16:creationId xmlns:a16="http://schemas.microsoft.com/office/drawing/2014/main" id="{90ABE045-31AC-4E58-9893-F1EDB3FE35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5" name="PoljeZBesedilom 2">
          <a:extLst>
            <a:ext uri="{FF2B5EF4-FFF2-40B4-BE49-F238E27FC236}">
              <a16:creationId xmlns:a16="http://schemas.microsoft.com/office/drawing/2014/main" id="{0F2807D3-C533-44E8-91BE-00697EF26F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356" name="PoljeZBesedilom 2">
          <a:extLst>
            <a:ext uri="{FF2B5EF4-FFF2-40B4-BE49-F238E27FC236}">
              <a16:creationId xmlns:a16="http://schemas.microsoft.com/office/drawing/2014/main" id="{21469A23-236E-4190-AF47-C7FF8120D3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57" name="PoljeZBesedilom 2">
          <a:extLst>
            <a:ext uri="{FF2B5EF4-FFF2-40B4-BE49-F238E27FC236}">
              <a16:creationId xmlns:a16="http://schemas.microsoft.com/office/drawing/2014/main" id="{D4B7B5E4-DECF-44D0-A2CC-5E8D30F6DA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58" name="PoljeZBesedilom 5357">
          <a:extLst>
            <a:ext uri="{FF2B5EF4-FFF2-40B4-BE49-F238E27FC236}">
              <a16:creationId xmlns:a16="http://schemas.microsoft.com/office/drawing/2014/main" id="{2172AE0E-A896-495E-890A-2FFADEB24EC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59" name="PoljeZBesedilom 2">
          <a:extLst>
            <a:ext uri="{FF2B5EF4-FFF2-40B4-BE49-F238E27FC236}">
              <a16:creationId xmlns:a16="http://schemas.microsoft.com/office/drawing/2014/main" id="{53B4B68A-15B9-4406-A48C-8377CFF09B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0" name="PoljeZBesedilom 2">
          <a:extLst>
            <a:ext uri="{FF2B5EF4-FFF2-40B4-BE49-F238E27FC236}">
              <a16:creationId xmlns:a16="http://schemas.microsoft.com/office/drawing/2014/main" id="{B39C55DF-BD73-411C-BCF5-00ECB849D0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1" name="PoljeZBesedilom 2">
          <a:extLst>
            <a:ext uri="{FF2B5EF4-FFF2-40B4-BE49-F238E27FC236}">
              <a16:creationId xmlns:a16="http://schemas.microsoft.com/office/drawing/2014/main" id="{49D78489-5F05-47BF-8D76-5881214528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2" name="PoljeZBesedilom 2">
          <a:extLst>
            <a:ext uri="{FF2B5EF4-FFF2-40B4-BE49-F238E27FC236}">
              <a16:creationId xmlns:a16="http://schemas.microsoft.com/office/drawing/2014/main" id="{58704DF8-7FB1-43AD-BD1B-50C60981E6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3" name="PoljeZBesedilom 2">
          <a:extLst>
            <a:ext uri="{FF2B5EF4-FFF2-40B4-BE49-F238E27FC236}">
              <a16:creationId xmlns:a16="http://schemas.microsoft.com/office/drawing/2014/main" id="{48F08EE6-6019-45C5-997E-F3ED9999F5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4" name="PoljeZBesedilom 5363">
          <a:extLst>
            <a:ext uri="{FF2B5EF4-FFF2-40B4-BE49-F238E27FC236}">
              <a16:creationId xmlns:a16="http://schemas.microsoft.com/office/drawing/2014/main" id="{6BE228FE-9663-4767-A901-A4EAF171BC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5" name="PoljeZBesedilom 2">
          <a:extLst>
            <a:ext uri="{FF2B5EF4-FFF2-40B4-BE49-F238E27FC236}">
              <a16:creationId xmlns:a16="http://schemas.microsoft.com/office/drawing/2014/main" id="{FD2EC6C4-DA75-436C-8C6F-3DF3BB5700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6" name="PoljeZBesedilom 2">
          <a:extLst>
            <a:ext uri="{FF2B5EF4-FFF2-40B4-BE49-F238E27FC236}">
              <a16:creationId xmlns:a16="http://schemas.microsoft.com/office/drawing/2014/main" id="{D5051595-E38F-4416-9BBE-04E812FDA4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7" name="PoljeZBesedilom 2">
          <a:extLst>
            <a:ext uri="{FF2B5EF4-FFF2-40B4-BE49-F238E27FC236}">
              <a16:creationId xmlns:a16="http://schemas.microsoft.com/office/drawing/2014/main" id="{EEB59B0C-4323-4457-A4B6-4970027CDD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368" name="PoljeZBesedilom 2">
          <a:extLst>
            <a:ext uri="{FF2B5EF4-FFF2-40B4-BE49-F238E27FC236}">
              <a16:creationId xmlns:a16="http://schemas.microsoft.com/office/drawing/2014/main" id="{69D9E243-C30D-4CE5-BC27-2C131F6707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69" name="PoljeZBesedilom 5368">
          <a:extLst>
            <a:ext uri="{FF2B5EF4-FFF2-40B4-BE49-F238E27FC236}">
              <a16:creationId xmlns:a16="http://schemas.microsoft.com/office/drawing/2014/main" id="{4C620733-CCFC-4DA3-81D2-C040F76AD26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70" name="PoljeZBesedilom 2">
          <a:extLst>
            <a:ext uri="{FF2B5EF4-FFF2-40B4-BE49-F238E27FC236}">
              <a16:creationId xmlns:a16="http://schemas.microsoft.com/office/drawing/2014/main" id="{C383B1D3-E931-4AF5-A90E-E61F2E6BCEE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71" name="PoljeZBesedilom 2">
          <a:extLst>
            <a:ext uri="{FF2B5EF4-FFF2-40B4-BE49-F238E27FC236}">
              <a16:creationId xmlns:a16="http://schemas.microsoft.com/office/drawing/2014/main" id="{55CD314E-65C2-40A2-8414-62B84B10016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72" name="PoljeZBesedilom 2">
          <a:extLst>
            <a:ext uri="{FF2B5EF4-FFF2-40B4-BE49-F238E27FC236}">
              <a16:creationId xmlns:a16="http://schemas.microsoft.com/office/drawing/2014/main" id="{3D892154-43F8-423D-A918-BC8FA24C1CC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373" name="PoljeZBesedilom 2">
          <a:extLst>
            <a:ext uri="{FF2B5EF4-FFF2-40B4-BE49-F238E27FC236}">
              <a16:creationId xmlns:a16="http://schemas.microsoft.com/office/drawing/2014/main" id="{B73F9058-B8AC-4745-BF1B-1A08D02E531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4" name="PoljeZBesedilom 2">
          <a:extLst>
            <a:ext uri="{FF2B5EF4-FFF2-40B4-BE49-F238E27FC236}">
              <a16:creationId xmlns:a16="http://schemas.microsoft.com/office/drawing/2014/main" id="{4BE5B634-482F-4EE2-8936-B18CBB270F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5" name="PoljeZBesedilom 5374">
          <a:extLst>
            <a:ext uri="{FF2B5EF4-FFF2-40B4-BE49-F238E27FC236}">
              <a16:creationId xmlns:a16="http://schemas.microsoft.com/office/drawing/2014/main" id="{BF4186B1-7D33-45AD-BF15-46C3383F35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6" name="PoljeZBesedilom 2">
          <a:extLst>
            <a:ext uri="{FF2B5EF4-FFF2-40B4-BE49-F238E27FC236}">
              <a16:creationId xmlns:a16="http://schemas.microsoft.com/office/drawing/2014/main" id="{D40E573F-738E-43D8-A117-0CBCF8491D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7" name="PoljeZBesedilom 2">
          <a:extLst>
            <a:ext uri="{FF2B5EF4-FFF2-40B4-BE49-F238E27FC236}">
              <a16:creationId xmlns:a16="http://schemas.microsoft.com/office/drawing/2014/main" id="{06977A2C-7422-432A-B177-C6C4B51E4B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8" name="PoljeZBesedilom 2">
          <a:extLst>
            <a:ext uri="{FF2B5EF4-FFF2-40B4-BE49-F238E27FC236}">
              <a16:creationId xmlns:a16="http://schemas.microsoft.com/office/drawing/2014/main" id="{D27F9B90-7EA2-4060-9D6C-2448183FBC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79" name="PoljeZBesedilom 2">
          <a:extLst>
            <a:ext uri="{FF2B5EF4-FFF2-40B4-BE49-F238E27FC236}">
              <a16:creationId xmlns:a16="http://schemas.microsoft.com/office/drawing/2014/main" id="{5C08094F-089F-4712-BC70-E566AD4973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0" name="PoljeZBesedilom 2">
          <a:extLst>
            <a:ext uri="{FF2B5EF4-FFF2-40B4-BE49-F238E27FC236}">
              <a16:creationId xmlns:a16="http://schemas.microsoft.com/office/drawing/2014/main" id="{FECF9256-DB1E-4F0C-A79A-DA2C35FA6F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1" name="PoljeZBesedilom 5380">
          <a:extLst>
            <a:ext uri="{FF2B5EF4-FFF2-40B4-BE49-F238E27FC236}">
              <a16:creationId xmlns:a16="http://schemas.microsoft.com/office/drawing/2014/main" id="{B6EC7B29-81F4-497C-A808-F07AEAE6C6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2" name="PoljeZBesedilom 2">
          <a:extLst>
            <a:ext uri="{FF2B5EF4-FFF2-40B4-BE49-F238E27FC236}">
              <a16:creationId xmlns:a16="http://schemas.microsoft.com/office/drawing/2014/main" id="{A771AE89-7989-4F03-B8A3-3E3B86A0D0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3" name="PoljeZBesedilom 2">
          <a:extLst>
            <a:ext uri="{FF2B5EF4-FFF2-40B4-BE49-F238E27FC236}">
              <a16:creationId xmlns:a16="http://schemas.microsoft.com/office/drawing/2014/main" id="{5A528D58-1D1E-4A88-B4B6-AEAB6F7624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4" name="PoljeZBesedilom 2">
          <a:extLst>
            <a:ext uri="{FF2B5EF4-FFF2-40B4-BE49-F238E27FC236}">
              <a16:creationId xmlns:a16="http://schemas.microsoft.com/office/drawing/2014/main" id="{EAF6FF35-C2F4-470C-A927-1C433D2682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5" name="PoljeZBesedilom 2">
          <a:extLst>
            <a:ext uri="{FF2B5EF4-FFF2-40B4-BE49-F238E27FC236}">
              <a16:creationId xmlns:a16="http://schemas.microsoft.com/office/drawing/2014/main" id="{7D62974E-5880-4B08-A0E9-E42C05CC4B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6" name="PoljeZBesedilom 2">
          <a:extLst>
            <a:ext uri="{FF2B5EF4-FFF2-40B4-BE49-F238E27FC236}">
              <a16:creationId xmlns:a16="http://schemas.microsoft.com/office/drawing/2014/main" id="{1D521C0C-F56E-4083-9DAC-98981E5F53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7" name="PoljeZBesedilom 5386">
          <a:extLst>
            <a:ext uri="{FF2B5EF4-FFF2-40B4-BE49-F238E27FC236}">
              <a16:creationId xmlns:a16="http://schemas.microsoft.com/office/drawing/2014/main" id="{41D0026F-39E7-478D-A5A7-5B94B71A85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8" name="PoljeZBesedilom 2">
          <a:extLst>
            <a:ext uri="{FF2B5EF4-FFF2-40B4-BE49-F238E27FC236}">
              <a16:creationId xmlns:a16="http://schemas.microsoft.com/office/drawing/2014/main" id="{9EFC663D-2390-44C3-896C-D83FAB4264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89" name="PoljeZBesedilom 2">
          <a:extLst>
            <a:ext uri="{FF2B5EF4-FFF2-40B4-BE49-F238E27FC236}">
              <a16:creationId xmlns:a16="http://schemas.microsoft.com/office/drawing/2014/main" id="{4CC2EA56-1506-4330-98DA-A4C0DFCBF6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0" name="PoljeZBesedilom 2">
          <a:extLst>
            <a:ext uri="{FF2B5EF4-FFF2-40B4-BE49-F238E27FC236}">
              <a16:creationId xmlns:a16="http://schemas.microsoft.com/office/drawing/2014/main" id="{C9748E04-B019-4D9E-B4D8-ED1C168DD4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1" name="PoljeZBesedilom 2">
          <a:extLst>
            <a:ext uri="{FF2B5EF4-FFF2-40B4-BE49-F238E27FC236}">
              <a16:creationId xmlns:a16="http://schemas.microsoft.com/office/drawing/2014/main" id="{BE8097F7-0F41-4223-8F1C-1A88E368DE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2" name="PoljeZBesedilom 2">
          <a:extLst>
            <a:ext uri="{FF2B5EF4-FFF2-40B4-BE49-F238E27FC236}">
              <a16:creationId xmlns:a16="http://schemas.microsoft.com/office/drawing/2014/main" id="{A690546D-7F62-4EDB-B150-05A5071955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3" name="PoljeZBesedilom 5392">
          <a:extLst>
            <a:ext uri="{FF2B5EF4-FFF2-40B4-BE49-F238E27FC236}">
              <a16:creationId xmlns:a16="http://schemas.microsoft.com/office/drawing/2014/main" id="{D7799779-3B85-45C8-9D5F-B022E36CB3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4" name="PoljeZBesedilom 2">
          <a:extLst>
            <a:ext uri="{FF2B5EF4-FFF2-40B4-BE49-F238E27FC236}">
              <a16:creationId xmlns:a16="http://schemas.microsoft.com/office/drawing/2014/main" id="{16E148B9-EC80-419B-843A-EC6632D2C1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5" name="PoljeZBesedilom 2">
          <a:extLst>
            <a:ext uri="{FF2B5EF4-FFF2-40B4-BE49-F238E27FC236}">
              <a16:creationId xmlns:a16="http://schemas.microsoft.com/office/drawing/2014/main" id="{4FD8576F-F95D-486E-9C93-AE6532E825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6" name="PoljeZBesedilom 2">
          <a:extLst>
            <a:ext uri="{FF2B5EF4-FFF2-40B4-BE49-F238E27FC236}">
              <a16:creationId xmlns:a16="http://schemas.microsoft.com/office/drawing/2014/main" id="{AF75AF72-3218-4C1A-A3C5-19E9FA9F5A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7" name="PoljeZBesedilom 2">
          <a:extLst>
            <a:ext uri="{FF2B5EF4-FFF2-40B4-BE49-F238E27FC236}">
              <a16:creationId xmlns:a16="http://schemas.microsoft.com/office/drawing/2014/main" id="{EFC2C163-7830-4D32-98AF-1B1CABA6C9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8" name="PoljeZBesedilom 2">
          <a:extLst>
            <a:ext uri="{FF2B5EF4-FFF2-40B4-BE49-F238E27FC236}">
              <a16:creationId xmlns:a16="http://schemas.microsoft.com/office/drawing/2014/main" id="{BCF70BB3-348A-4498-B34A-24629DE63A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399" name="PoljeZBesedilom 5398">
          <a:extLst>
            <a:ext uri="{FF2B5EF4-FFF2-40B4-BE49-F238E27FC236}">
              <a16:creationId xmlns:a16="http://schemas.microsoft.com/office/drawing/2014/main" id="{66BA8A9E-D5BC-4108-BA57-6B79D91670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0" name="PoljeZBesedilom 2">
          <a:extLst>
            <a:ext uri="{FF2B5EF4-FFF2-40B4-BE49-F238E27FC236}">
              <a16:creationId xmlns:a16="http://schemas.microsoft.com/office/drawing/2014/main" id="{97F262F7-B8AB-487E-A0AF-E4842ABD29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1" name="PoljeZBesedilom 2">
          <a:extLst>
            <a:ext uri="{FF2B5EF4-FFF2-40B4-BE49-F238E27FC236}">
              <a16:creationId xmlns:a16="http://schemas.microsoft.com/office/drawing/2014/main" id="{2776540B-A721-4173-AEC6-CC3BC7317E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2" name="PoljeZBesedilom 2">
          <a:extLst>
            <a:ext uri="{FF2B5EF4-FFF2-40B4-BE49-F238E27FC236}">
              <a16:creationId xmlns:a16="http://schemas.microsoft.com/office/drawing/2014/main" id="{9DCDE52C-271A-49E4-ACDD-BB7BB05D32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3" name="PoljeZBesedilom 2">
          <a:extLst>
            <a:ext uri="{FF2B5EF4-FFF2-40B4-BE49-F238E27FC236}">
              <a16:creationId xmlns:a16="http://schemas.microsoft.com/office/drawing/2014/main" id="{569E4840-DD6D-4509-A91C-C7F20B50CD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4" name="PoljeZBesedilom 2">
          <a:extLst>
            <a:ext uri="{FF2B5EF4-FFF2-40B4-BE49-F238E27FC236}">
              <a16:creationId xmlns:a16="http://schemas.microsoft.com/office/drawing/2014/main" id="{DE6CCD8C-5C44-4BDD-A5BF-6B6B5F9F5D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5" name="PoljeZBesedilom 5404">
          <a:extLst>
            <a:ext uri="{FF2B5EF4-FFF2-40B4-BE49-F238E27FC236}">
              <a16:creationId xmlns:a16="http://schemas.microsoft.com/office/drawing/2014/main" id="{94BD99A1-8239-4709-9D2D-B98E37C5C3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6" name="PoljeZBesedilom 2">
          <a:extLst>
            <a:ext uri="{FF2B5EF4-FFF2-40B4-BE49-F238E27FC236}">
              <a16:creationId xmlns:a16="http://schemas.microsoft.com/office/drawing/2014/main" id="{8AA741CD-82E7-49BF-BB51-A2FED86635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7" name="PoljeZBesedilom 2">
          <a:extLst>
            <a:ext uri="{FF2B5EF4-FFF2-40B4-BE49-F238E27FC236}">
              <a16:creationId xmlns:a16="http://schemas.microsoft.com/office/drawing/2014/main" id="{A9374BFB-564D-4799-A36B-6517D03697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8" name="PoljeZBesedilom 2">
          <a:extLst>
            <a:ext uri="{FF2B5EF4-FFF2-40B4-BE49-F238E27FC236}">
              <a16:creationId xmlns:a16="http://schemas.microsoft.com/office/drawing/2014/main" id="{2A1F74B1-0356-4F16-9484-1405BD12BE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09" name="PoljeZBesedilom 2">
          <a:extLst>
            <a:ext uri="{FF2B5EF4-FFF2-40B4-BE49-F238E27FC236}">
              <a16:creationId xmlns:a16="http://schemas.microsoft.com/office/drawing/2014/main" id="{080E79D1-B0F7-47AF-B693-893FDDD3E2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0" name="PoljeZBesedilom 2">
          <a:extLst>
            <a:ext uri="{FF2B5EF4-FFF2-40B4-BE49-F238E27FC236}">
              <a16:creationId xmlns:a16="http://schemas.microsoft.com/office/drawing/2014/main" id="{AE5E73F4-BE58-4E26-A73B-8BD3DB64644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1" name="PoljeZBesedilom 5410">
          <a:extLst>
            <a:ext uri="{FF2B5EF4-FFF2-40B4-BE49-F238E27FC236}">
              <a16:creationId xmlns:a16="http://schemas.microsoft.com/office/drawing/2014/main" id="{12EA53FE-7281-4AFB-AA18-DF9ED010BC1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2" name="PoljeZBesedilom 2">
          <a:extLst>
            <a:ext uri="{FF2B5EF4-FFF2-40B4-BE49-F238E27FC236}">
              <a16:creationId xmlns:a16="http://schemas.microsoft.com/office/drawing/2014/main" id="{A1DE469D-9CFC-4D85-A034-FA850F88A71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3" name="PoljeZBesedilom 2">
          <a:extLst>
            <a:ext uri="{FF2B5EF4-FFF2-40B4-BE49-F238E27FC236}">
              <a16:creationId xmlns:a16="http://schemas.microsoft.com/office/drawing/2014/main" id="{6D7499F9-6BE0-4F5E-9C40-80CDC474B2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4" name="PoljeZBesedilom 2">
          <a:extLst>
            <a:ext uri="{FF2B5EF4-FFF2-40B4-BE49-F238E27FC236}">
              <a16:creationId xmlns:a16="http://schemas.microsoft.com/office/drawing/2014/main" id="{7CA47E3E-E75A-4CB9-ACDB-6EE6C7B455B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15" name="PoljeZBesedilom 2">
          <a:extLst>
            <a:ext uri="{FF2B5EF4-FFF2-40B4-BE49-F238E27FC236}">
              <a16:creationId xmlns:a16="http://schemas.microsoft.com/office/drawing/2014/main" id="{A616F886-EA9A-48C4-B01E-13A65ACD60B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16" name="PoljeZBesedilom 2">
          <a:extLst>
            <a:ext uri="{FF2B5EF4-FFF2-40B4-BE49-F238E27FC236}">
              <a16:creationId xmlns:a16="http://schemas.microsoft.com/office/drawing/2014/main" id="{AD9BF52A-CE15-416C-9801-42F39EEF11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17" name="PoljeZBesedilom 5416">
          <a:extLst>
            <a:ext uri="{FF2B5EF4-FFF2-40B4-BE49-F238E27FC236}">
              <a16:creationId xmlns:a16="http://schemas.microsoft.com/office/drawing/2014/main" id="{BD7A3474-2F5B-47C3-8C2D-B57AB9E68A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18" name="PoljeZBesedilom 2">
          <a:extLst>
            <a:ext uri="{FF2B5EF4-FFF2-40B4-BE49-F238E27FC236}">
              <a16:creationId xmlns:a16="http://schemas.microsoft.com/office/drawing/2014/main" id="{CD9209BE-8616-4891-9EA3-990DD06ECC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19" name="PoljeZBesedilom 2">
          <a:extLst>
            <a:ext uri="{FF2B5EF4-FFF2-40B4-BE49-F238E27FC236}">
              <a16:creationId xmlns:a16="http://schemas.microsoft.com/office/drawing/2014/main" id="{33913C39-A6F3-4D07-9B4F-2031510725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0" name="PoljeZBesedilom 2">
          <a:extLst>
            <a:ext uri="{FF2B5EF4-FFF2-40B4-BE49-F238E27FC236}">
              <a16:creationId xmlns:a16="http://schemas.microsoft.com/office/drawing/2014/main" id="{B3852487-90CD-453A-8E0C-5B647042D9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1" name="PoljeZBesedilom 2">
          <a:extLst>
            <a:ext uri="{FF2B5EF4-FFF2-40B4-BE49-F238E27FC236}">
              <a16:creationId xmlns:a16="http://schemas.microsoft.com/office/drawing/2014/main" id="{45C97B7F-CC4C-468B-ABA9-C12F4324D7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2" name="PoljeZBesedilom 2">
          <a:extLst>
            <a:ext uri="{FF2B5EF4-FFF2-40B4-BE49-F238E27FC236}">
              <a16:creationId xmlns:a16="http://schemas.microsoft.com/office/drawing/2014/main" id="{B7335F0B-69ED-4E49-A76B-D48E2BC66E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3" name="PoljeZBesedilom 5422">
          <a:extLst>
            <a:ext uri="{FF2B5EF4-FFF2-40B4-BE49-F238E27FC236}">
              <a16:creationId xmlns:a16="http://schemas.microsoft.com/office/drawing/2014/main" id="{78628C7F-EA5C-4E3B-83D5-9890BF5061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4" name="PoljeZBesedilom 2">
          <a:extLst>
            <a:ext uri="{FF2B5EF4-FFF2-40B4-BE49-F238E27FC236}">
              <a16:creationId xmlns:a16="http://schemas.microsoft.com/office/drawing/2014/main" id="{0525A733-1B73-419A-89FB-54AF1E8CD7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5" name="PoljeZBesedilom 2">
          <a:extLst>
            <a:ext uri="{FF2B5EF4-FFF2-40B4-BE49-F238E27FC236}">
              <a16:creationId xmlns:a16="http://schemas.microsoft.com/office/drawing/2014/main" id="{A5C1B7AD-B7D3-4385-AEF5-A6A5B0F11D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6" name="PoljeZBesedilom 2">
          <a:extLst>
            <a:ext uri="{FF2B5EF4-FFF2-40B4-BE49-F238E27FC236}">
              <a16:creationId xmlns:a16="http://schemas.microsoft.com/office/drawing/2014/main" id="{0386FF18-2CEF-4DEA-A217-EEF8795D0F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27" name="PoljeZBesedilom 2">
          <a:extLst>
            <a:ext uri="{FF2B5EF4-FFF2-40B4-BE49-F238E27FC236}">
              <a16:creationId xmlns:a16="http://schemas.microsoft.com/office/drawing/2014/main" id="{EAE61FF9-3DD0-44AD-A32E-191FB2BF26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28" name="PoljeZBesedilom 2">
          <a:extLst>
            <a:ext uri="{FF2B5EF4-FFF2-40B4-BE49-F238E27FC236}">
              <a16:creationId xmlns:a16="http://schemas.microsoft.com/office/drawing/2014/main" id="{18AF391F-4B8A-477E-88D3-5ED5A76E9A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29" name="PoljeZBesedilom 5428">
          <a:extLst>
            <a:ext uri="{FF2B5EF4-FFF2-40B4-BE49-F238E27FC236}">
              <a16:creationId xmlns:a16="http://schemas.microsoft.com/office/drawing/2014/main" id="{196CF17E-848A-42C2-B79F-0FAD4662E0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30" name="PoljeZBesedilom 2">
          <a:extLst>
            <a:ext uri="{FF2B5EF4-FFF2-40B4-BE49-F238E27FC236}">
              <a16:creationId xmlns:a16="http://schemas.microsoft.com/office/drawing/2014/main" id="{716FD462-11FE-4923-B166-2F1D3903DCC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31" name="PoljeZBesedilom 2">
          <a:extLst>
            <a:ext uri="{FF2B5EF4-FFF2-40B4-BE49-F238E27FC236}">
              <a16:creationId xmlns:a16="http://schemas.microsoft.com/office/drawing/2014/main" id="{EAB28AA8-F020-487F-8023-4826EC46FF8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32" name="PoljeZBesedilom 2">
          <a:extLst>
            <a:ext uri="{FF2B5EF4-FFF2-40B4-BE49-F238E27FC236}">
              <a16:creationId xmlns:a16="http://schemas.microsoft.com/office/drawing/2014/main" id="{90F95DFA-2204-4DF7-9FD9-A6F2A8DF64F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33" name="PoljeZBesedilom 2">
          <a:extLst>
            <a:ext uri="{FF2B5EF4-FFF2-40B4-BE49-F238E27FC236}">
              <a16:creationId xmlns:a16="http://schemas.microsoft.com/office/drawing/2014/main" id="{BBD94AD9-D8A1-4D1B-8F95-B16CDD8E852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4" name="PoljeZBesedilom 2">
          <a:extLst>
            <a:ext uri="{FF2B5EF4-FFF2-40B4-BE49-F238E27FC236}">
              <a16:creationId xmlns:a16="http://schemas.microsoft.com/office/drawing/2014/main" id="{B4DA4207-10AA-4FE0-915A-F225CEEA22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5" name="PoljeZBesedilom 5434">
          <a:extLst>
            <a:ext uri="{FF2B5EF4-FFF2-40B4-BE49-F238E27FC236}">
              <a16:creationId xmlns:a16="http://schemas.microsoft.com/office/drawing/2014/main" id="{E1DA5910-2CBB-443A-8E31-F8E5C71523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6" name="PoljeZBesedilom 2">
          <a:extLst>
            <a:ext uri="{FF2B5EF4-FFF2-40B4-BE49-F238E27FC236}">
              <a16:creationId xmlns:a16="http://schemas.microsoft.com/office/drawing/2014/main" id="{FBEBD6DC-6B63-4195-B2CD-9474892C962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7" name="PoljeZBesedilom 2">
          <a:extLst>
            <a:ext uri="{FF2B5EF4-FFF2-40B4-BE49-F238E27FC236}">
              <a16:creationId xmlns:a16="http://schemas.microsoft.com/office/drawing/2014/main" id="{62B56316-5452-4F9A-9B92-7C1EE9FB12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8" name="PoljeZBesedilom 2">
          <a:extLst>
            <a:ext uri="{FF2B5EF4-FFF2-40B4-BE49-F238E27FC236}">
              <a16:creationId xmlns:a16="http://schemas.microsoft.com/office/drawing/2014/main" id="{A2EDDBD4-DFD6-4C14-95DE-914B4D3D32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39" name="PoljeZBesedilom 2">
          <a:extLst>
            <a:ext uri="{FF2B5EF4-FFF2-40B4-BE49-F238E27FC236}">
              <a16:creationId xmlns:a16="http://schemas.microsoft.com/office/drawing/2014/main" id="{CD1B4E0C-2923-45B2-9657-38C626943C2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0" name="PoljeZBesedilom 5439">
          <a:extLst>
            <a:ext uri="{FF2B5EF4-FFF2-40B4-BE49-F238E27FC236}">
              <a16:creationId xmlns:a16="http://schemas.microsoft.com/office/drawing/2014/main" id="{FBA9438A-3994-49F9-9E88-CA54CEF36D8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1" name="PoljeZBesedilom 2">
          <a:extLst>
            <a:ext uri="{FF2B5EF4-FFF2-40B4-BE49-F238E27FC236}">
              <a16:creationId xmlns:a16="http://schemas.microsoft.com/office/drawing/2014/main" id="{6B0968A1-0A68-449F-883A-37E5073D51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2" name="PoljeZBesedilom 2">
          <a:extLst>
            <a:ext uri="{FF2B5EF4-FFF2-40B4-BE49-F238E27FC236}">
              <a16:creationId xmlns:a16="http://schemas.microsoft.com/office/drawing/2014/main" id="{BF30E251-239D-410C-A300-58F6A322E5F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3" name="PoljeZBesedilom 2">
          <a:extLst>
            <a:ext uri="{FF2B5EF4-FFF2-40B4-BE49-F238E27FC236}">
              <a16:creationId xmlns:a16="http://schemas.microsoft.com/office/drawing/2014/main" id="{DCB0C6E3-3420-41B9-BC2E-D7797740A6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44" name="PoljeZBesedilom 2">
          <a:extLst>
            <a:ext uri="{FF2B5EF4-FFF2-40B4-BE49-F238E27FC236}">
              <a16:creationId xmlns:a16="http://schemas.microsoft.com/office/drawing/2014/main" id="{8E11BA04-7EDD-4CDB-BC15-5B9FA58263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45" name="PoljeZBesedilom 2">
          <a:extLst>
            <a:ext uri="{FF2B5EF4-FFF2-40B4-BE49-F238E27FC236}">
              <a16:creationId xmlns:a16="http://schemas.microsoft.com/office/drawing/2014/main" id="{1F12CDFE-BCEA-4D3F-8449-A2470E7606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46" name="PoljeZBesedilom 5445">
          <a:extLst>
            <a:ext uri="{FF2B5EF4-FFF2-40B4-BE49-F238E27FC236}">
              <a16:creationId xmlns:a16="http://schemas.microsoft.com/office/drawing/2014/main" id="{66EABA15-FFAD-4F56-BFF6-9320CCFF7BD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47" name="PoljeZBesedilom 2">
          <a:extLst>
            <a:ext uri="{FF2B5EF4-FFF2-40B4-BE49-F238E27FC236}">
              <a16:creationId xmlns:a16="http://schemas.microsoft.com/office/drawing/2014/main" id="{579D580C-B86D-406F-B226-1349B1439BA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48" name="PoljeZBesedilom 2">
          <a:extLst>
            <a:ext uri="{FF2B5EF4-FFF2-40B4-BE49-F238E27FC236}">
              <a16:creationId xmlns:a16="http://schemas.microsoft.com/office/drawing/2014/main" id="{0578649E-B621-41AB-AC72-11611581493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49" name="PoljeZBesedilom 2">
          <a:extLst>
            <a:ext uri="{FF2B5EF4-FFF2-40B4-BE49-F238E27FC236}">
              <a16:creationId xmlns:a16="http://schemas.microsoft.com/office/drawing/2014/main" id="{0B5E36E4-AB1F-4477-932F-4AE77605E2D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450" name="PoljeZBesedilom 2">
          <a:extLst>
            <a:ext uri="{FF2B5EF4-FFF2-40B4-BE49-F238E27FC236}">
              <a16:creationId xmlns:a16="http://schemas.microsoft.com/office/drawing/2014/main" id="{87DEAF29-BDFF-4A61-9880-4B807C4663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1" name="PoljeZBesedilom 5450">
          <a:extLst>
            <a:ext uri="{FF2B5EF4-FFF2-40B4-BE49-F238E27FC236}">
              <a16:creationId xmlns:a16="http://schemas.microsoft.com/office/drawing/2014/main" id="{840BA9B7-3BA4-4E17-A24B-95318572E8A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2" name="PoljeZBesedilom 2">
          <a:extLst>
            <a:ext uri="{FF2B5EF4-FFF2-40B4-BE49-F238E27FC236}">
              <a16:creationId xmlns:a16="http://schemas.microsoft.com/office/drawing/2014/main" id="{9EE1AEB7-18AB-499F-ADD8-63248373742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3" name="PoljeZBesedilom 2">
          <a:extLst>
            <a:ext uri="{FF2B5EF4-FFF2-40B4-BE49-F238E27FC236}">
              <a16:creationId xmlns:a16="http://schemas.microsoft.com/office/drawing/2014/main" id="{5BBE1ED8-8E24-49A6-BF32-252846547C7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4" name="PoljeZBesedilom 2">
          <a:extLst>
            <a:ext uri="{FF2B5EF4-FFF2-40B4-BE49-F238E27FC236}">
              <a16:creationId xmlns:a16="http://schemas.microsoft.com/office/drawing/2014/main" id="{1B146F17-95B7-4B5F-B485-48855C381C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455" name="PoljeZBesedilom 2">
          <a:extLst>
            <a:ext uri="{FF2B5EF4-FFF2-40B4-BE49-F238E27FC236}">
              <a16:creationId xmlns:a16="http://schemas.microsoft.com/office/drawing/2014/main" id="{6671F8B2-9159-4C22-89FD-1C920CE9D37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56" name="PoljeZBesedilom 2">
          <a:extLst>
            <a:ext uri="{FF2B5EF4-FFF2-40B4-BE49-F238E27FC236}">
              <a16:creationId xmlns:a16="http://schemas.microsoft.com/office/drawing/2014/main" id="{4047B79A-B1FC-481E-968D-C1DB33E157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57" name="PoljeZBesedilom 5456">
          <a:extLst>
            <a:ext uri="{FF2B5EF4-FFF2-40B4-BE49-F238E27FC236}">
              <a16:creationId xmlns:a16="http://schemas.microsoft.com/office/drawing/2014/main" id="{C2D8F39F-771B-4F7A-B5F5-B01C0222FF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58" name="PoljeZBesedilom 2">
          <a:extLst>
            <a:ext uri="{FF2B5EF4-FFF2-40B4-BE49-F238E27FC236}">
              <a16:creationId xmlns:a16="http://schemas.microsoft.com/office/drawing/2014/main" id="{A50742F7-F1D5-4BAA-A17B-D1E6BCA215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59" name="PoljeZBesedilom 2">
          <a:extLst>
            <a:ext uri="{FF2B5EF4-FFF2-40B4-BE49-F238E27FC236}">
              <a16:creationId xmlns:a16="http://schemas.microsoft.com/office/drawing/2014/main" id="{7DE1ABED-5A31-44D2-8DA2-2A9844EBAA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0" name="PoljeZBesedilom 2">
          <a:extLst>
            <a:ext uri="{FF2B5EF4-FFF2-40B4-BE49-F238E27FC236}">
              <a16:creationId xmlns:a16="http://schemas.microsoft.com/office/drawing/2014/main" id="{14008734-F850-4824-B087-D3A19D1BB0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1" name="PoljeZBesedilom 2">
          <a:extLst>
            <a:ext uri="{FF2B5EF4-FFF2-40B4-BE49-F238E27FC236}">
              <a16:creationId xmlns:a16="http://schemas.microsoft.com/office/drawing/2014/main" id="{B3350849-7941-4830-9B86-4DE83DF344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2" name="PoljeZBesedilom 2">
          <a:extLst>
            <a:ext uri="{FF2B5EF4-FFF2-40B4-BE49-F238E27FC236}">
              <a16:creationId xmlns:a16="http://schemas.microsoft.com/office/drawing/2014/main" id="{BEE093E6-7F03-4CFB-8760-2875B02A92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3" name="PoljeZBesedilom 5462">
          <a:extLst>
            <a:ext uri="{FF2B5EF4-FFF2-40B4-BE49-F238E27FC236}">
              <a16:creationId xmlns:a16="http://schemas.microsoft.com/office/drawing/2014/main" id="{F18DD788-FFA6-4E46-9EEA-D9D60F47F6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4" name="PoljeZBesedilom 2">
          <a:extLst>
            <a:ext uri="{FF2B5EF4-FFF2-40B4-BE49-F238E27FC236}">
              <a16:creationId xmlns:a16="http://schemas.microsoft.com/office/drawing/2014/main" id="{6674485C-7EF5-4AE8-9E73-8C238A1399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5" name="PoljeZBesedilom 2">
          <a:extLst>
            <a:ext uri="{FF2B5EF4-FFF2-40B4-BE49-F238E27FC236}">
              <a16:creationId xmlns:a16="http://schemas.microsoft.com/office/drawing/2014/main" id="{A9222BC9-C248-41ED-B218-82177C366A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6" name="PoljeZBesedilom 2">
          <a:extLst>
            <a:ext uri="{FF2B5EF4-FFF2-40B4-BE49-F238E27FC236}">
              <a16:creationId xmlns:a16="http://schemas.microsoft.com/office/drawing/2014/main" id="{1A4C4BBF-BFB8-431E-9AC5-153A0A2DCB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7" name="PoljeZBesedilom 2">
          <a:extLst>
            <a:ext uri="{FF2B5EF4-FFF2-40B4-BE49-F238E27FC236}">
              <a16:creationId xmlns:a16="http://schemas.microsoft.com/office/drawing/2014/main" id="{150E3EFE-557E-4659-9DA3-5852D464C7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8" name="PoljeZBesedilom 2">
          <a:extLst>
            <a:ext uri="{FF2B5EF4-FFF2-40B4-BE49-F238E27FC236}">
              <a16:creationId xmlns:a16="http://schemas.microsoft.com/office/drawing/2014/main" id="{8E3389E6-D99A-4031-9E51-8E2EACAA73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69" name="PoljeZBesedilom 5468">
          <a:extLst>
            <a:ext uri="{FF2B5EF4-FFF2-40B4-BE49-F238E27FC236}">
              <a16:creationId xmlns:a16="http://schemas.microsoft.com/office/drawing/2014/main" id="{5BABE4B1-9DB7-4A20-AC1B-912F702475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0" name="PoljeZBesedilom 2">
          <a:extLst>
            <a:ext uri="{FF2B5EF4-FFF2-40B4-BE49-F238E27FC236}">
              <a16:creationId xmlns:a16="http://schemas.microsoft.com/office/drawing/2014/main" id="{D3221F00-FF7C-4F3B-B99A-805A682F43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1" name="PoljeZBesedilom 2">
          <a:extLst>
            <a:ext uri="{FF2B5EF4-FFF2-40B4-BE49-F238E27FC236}">
              <a16:creationId xmlns:a16="http://schemas.microsoft.com/office/drawing/2014/main" id="{19022592-C866-456A-AF94-EC56F51BF3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2" name="PoljeZBesedilom 2">
          <a:extLst>
            <a:ext uri="{FF2B5EF4-FFF2-40B4-BE49-F238E27FC236}">
              <a16:creationId xmlns:a16="http://schemas.microsoft.com/office/drawing/2014/main" id="{6FBB6BA9-9819-48C0-809D-099CA052A7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3" name="PoljeZBesedilom 2">
          <a:extLst>
            <a:ext uri="{FF2B5EF4-FFF2-40B4-BE49-F238E27FC236}">
              <a16:creationId xmlns:a16="http://schemas.microsoft.com/office/drawing/2014/main" id="{AA984A77-BC6B-477E-B110-69B1D91BC0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4" name="PoljeZBesedilom 2">
          <a:extLst>
            <a:ext uri="{FF2B5EF4-FFF2-40B4-BE49-F238E27FC236}">
              <a16:creationId xmlns:a16="http://schemas.microsoft.com/office/drawing/2014/main" id="{E895B85A-7127-4F0E-B213-82EBC92CDA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5" name="PoljeZBesedilom 5474">
          <a:extLst>
            <a:ext uri="{FF2B5EF4-FFF2-40B4-BE49-F238E27FC236}">
              <a16:creationId xmlns:a16="http://schemas.microsoft.com/office/drawing/2014/main" id="{7E26B83D-CDD6-4B90-B54B-12342CB4E4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6" name="PoljeZBesedilom 2">
          <a:extLst>
            <a:ext uri="{FF2B5EF4-FFF2-40B4-BE49-F238E27FC236}">
              <a16:creationId xmlns:a16="http://schemas.microsoft.com/office/drawing/2014/main" id="{05CF65E6-92C6-4AE2-A204-D7F8F59E3C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7" name="PoljeZBesedilom 2">
          <a:extLst>
            <a:ext uri="{FF2B5EF4-FFF2-40B4-BE49-F238E27FC236}">
              <a16:creationId xmlns:a16="http://schemas.microsoft.com/office/drawing/2014/main" id="{D29ADB2E-1C39-45E6-96C8-074630BFB7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8" name="PoljeZBesedilom 2">
          <a:extLst>
            <a:ext uri="{FF2B5EF4-FFF2-40B4-BE49-F238E27FC236}">
              <a16:creationId xmlns:a16="http://schemas.microsoft.com/office/drawing/2014/main" id="{EB29699D-09E8-4AC7-89B8-D27F43A142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479" name="PoljeZBesedilom 2">
          <a:extLst>
            <a:ext uri="{FF2B5EF4-FFF2-40B4-BE49-F238E27FC236}">
              <a16:creationId xmlns:a16="http://schemas.microsoft.com/office/drawing/2014/main" id="{597A0FEF-1972-4CAC-A4D5-6D4225C2A1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0" name="PoljeZBesedilom 2">
          <a:extLst>
            <a:ext uri="{FF2B5EF4-FFF2-40B4-BE49-F238E27FC236}">
              <a16:creationId xmlns:a16="http://schemas.microsoft.com/office/drawing/2014/main" id="{B1306E9A-5CBA-49B0-A7DF-88198E394B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1" name="PoljeZBesedilom 5480">
          <a:extLst>
            <a:ext uri="{FF2B5EF4-FFF2-40B4-BE49-F238E27FC236}">
              <a16:creationId xmlns:a16="http://schemas.microsoft.com/office/drawing/2014/main" id="{F6646342-5F8E-4829-B8B9-77344F165B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2" name="PoljeZBesedilom 2">
          <a:extLst>
            <a:ext uri="{FF2B5EF4-FFF2-40B4-BE49-F238E27FC236}">
              <a16:creationId xmlns:a16="http://schemas.microsoft.com/office/drawing/2014/main" id="{C0FC1A11-A0AD-474B-9EC4-BF6D43D360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3" name="PoljeZBesedilom 2">
          <a:extLst>
            <a:ext uri="{FF2B5EF4-FFF2-40B4-BE49-F238E27FC236}">
              <a16:creationId xmlns:a16="http://schemas.microsoft.com/office/drawing/2014/main" id="{4ADB61E1-3BFD-4E8A-93EB-8CF991000D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4" name="PoljeZBesedilom 2">
          <a:extLst>
            <a:ext uri="{FF2B5EF4-FFF2-40B4-BE49-F238E27FC236}">
              <a16:creationId xmlns:a16="http://schemas.microsoft.com/office/drawing/2014/main" id="{392AE7B7-7CA1-45B9-B35B-7485CF6772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5" name="PoljeZBesedilom 2">
          <a:extLst>
            <a:ext uri="{FF2B5EF4-FFF2-40B4-BE49-F238E27FC236}">
              <a16:creationId xmlns:a16="http://schemas.microsoft.com/office/drawing/2014/main" id="{9655B1B8-DD1C-476A-9C78-B8612FC7D1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6" name="PoljeZBesedilom 2">
          <a:extLst>
            <a:ext uri="{FF2B5EF4-FFF2-40B4-BE49-F238E27FC236}">
              <a16:creationId xmlns:a16="http://schemas.microsoft.com/office/drawing/2014/main" id="{DB89530A-9337-4378-A379-BFBA66B44B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7" name="PoljeZBesedilom 5486">
          <a:extLst>
            <a:ext uri="{FF2B5EF4-FFF2-40B4-BE49-F238E27FC236}">
              <a16:creationId xmlns:a16="http://schemas.microsoft.com/office/drawing/2014/main" id="{0B687F6D-67A7-49EA-989A-9CD703AF31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8" name="PoljeZBesedilom 2">
          <a:extLst>
            <a:ext uri="{FF2B5EF4-FFF2-40B4-BE49-F238E27FC236}">
              <a16:creationId xmlns:a16="http://schemas.microsoft.com/office/drawing/2014/main" id="{3ECF74E0-F3DA-4A56-A894-7AA044A614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89" name="PoljeZBesedilom 2">
          <a:extLst>
            <a:ext uri="{FF2B5EF4-FFF2-40B4-BE49-F238E27FC236}">
              <a16:creationId xmlns:a16="http://schemas.microsoft.com/office/drawing/2014/main" id="{64962CB1-93D3-423C-8FAF-F8481ED639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90" name="PoljeZBesedilom 2">
          <a:extLst>
            <a:ext uri="{FF2B5EF4-FFF2-40B4-BE49-F238E27FC236}">
              <a16:creationId xmlns:a16="http://schemas.microsoft.com/office/drawing/2014/main" id="{C52948E7-BEEC-4C65-BF51-C7DE7B6AF1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491" name="PoljeZBesedilom 2">
          <a:extLst>
            <a:ext uri="{FF2B5EF4-FFF2-40B4-BE49-F238E27FC236}">
              <a16:creationId xmlns:a16="http://schemas.microsoft.com/office/drawing/2014/main" id="{4E571218-CE07-4D7C-91D5-9D66693AEE7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2" name="PoljeZBesedilom 2">
          <a:extLst>
            <a:ext uri="{FF2B5EF4-FFF2-40B4-BE49-F238E27FC236}">
              <a16:creationId xmlns:a16="http://schemas.microsoft.com/office/drawing/2014/main" id="{3C870A17-7A07-4F57-B1D2-74B6D00B187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3" name="PoljeZBesedilom 5492">
          <a:extLst>
            <a:ext uri="{FF2B5EF4-FFF2-40B4-BE49-F238E27FC236}">
              <a16:creationId xmlns:a16="http://schemas.microsoft.com/office/drawing/2014/main" id="{A48300E5-4A93-4FE2-84EE-14A9E756D47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4" name="PoljeZBesedilom 2">
          <a:extLst>
            <a:ext uri="{FF2B5EF4-FFF2-40B4-BE49-F238E27FC236}">
              <a16:creationId xmlns:a16="http://schemas.microsoft.com/office/drawing/2014/main" id="{971D3054-302F-4370-A891-BE1D3D3234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5" name="PoljeZBesedilom 2">
          <a:extLst>
            <a:ext uri="{FF2B5EF4-FFF2-40B4-BE49-F238E27FC236}">
              <a16:creationId xmlns:a16="http://schemas.microsoft.com/office/drawing/2014/main" id="{DEF9F7AE-3D77-4451-8560-CFEE0139963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6" name="PoljeZBesedilom 2">
          <a:extLst>
            <a:ext uri="{FF2B5EF4-FFF2-40B4-BE49-F238E27FC236}">
              <a16:creationId xmlns:a16="http://schemas.microsoft.com/office/drawing/2014/main" id="{1E190A43-8872-475B-A5B6-6A0C393337D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497" name="PoljeZBesedilom 2">
          <a:extLst>
            <a:ext uri="{FF2B5EF4-FFF2-40B4-BE49-F238E27FC236}">
              <a16:creationId xmlns:a16="http://schemas.microsoft.com/office/drawing/2014/main" id="{7409A878-26F9-4620-967C-1E740BBE91E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498" name="PoljeZBesedilom 2">
          <a:extLst>
            <a:ext uri="{FF2B5EF4-FFF2-40B4-BE49-F238E27FC236}">
              <a16:creationId xmlns:a16="http://schemas.microsoft.com/office/drawing/2014/main" id="{F56F5CAF-D3F8-4FE1-A768-36DDF92D36B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499" name="PoljeZBesedilom 5498">
          <a:extLst>
            <a:ext uri="{FF2B5EF4-FFF2-40B4-BE49-F238E27FC236}">
              <a16:creationId xmlns:a16="http://schemas.microsoft.com/office/drawing/2014/main" id="{90A31CF5-E993-47FE-84C7-8BCCB03A847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00" name="PoljeZBesedilom 2">
          <a:extLst>
            <a:ext uri="{FF2B5EF4-FFF2-40B4-BE49-F238E27FC236}">
              <a16:creationId xmlns:a16="http://schemas.microsoft.com/office/drawing/2014/main" id="{5F1B93A4-4B21-4EC8-B805-C3F2B8E92CB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01" name="PoljeZBesedilom 2">
          <a:extLst>
            <a:ext uri="{FF2B5EF4-FFF2-40B4-BE49-F238E27FC236}">
              <a16:creationId xmlns:a16="http://schemas.microsoft.com/office/drawing/2014/main" id="{A4B79CB8-D464-4412-83C1-FEBE07A0EB6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02" name="PoljeZBesedilom 2">
          <a:extLst>
            <a:ext uri="{FF2B5EF4-FFF2-40B4-BE49-F238E27FC236}">
              <a16:creationId xmlns:a16="http://schemas.microsoft.com/office/drawing/2014/main" id="{7A3BFF4A-DCF9-4E30-BC2C-280E3A3F887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03" name="PoljeZBesedilom 2">
          <a:extLst>
            <a:ext uri="{FF2B5EF4-FFF2-40B4-BE49-F238E27FC236}">
              <a16:creationId xmlns:a16="http://schemas.microsoft.com/office/drawing/2014/main" id="{6F586458-098E-4E64-B923-BC4170903E7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04" name="PoljeZBesedilom 5503">
          <a:extLst>
            <a:ext uri="{FF2B5EF4-FFF2-40B4-BE49-F238E27FC236}">
              <a16:creationId xmlns:a16="http://schemas.microsoft.com/office/drawing/2014/main" id="{341C6DDA-F92E-45FA-8011-605E29F4E61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05" name="PoljeZBesedilom 2">
          <a:extLst>
            <a:ext uri="{FF2B5EF4-FFF2-40B4-BE49-F238E27FC236}">
              <a16:creationId xmlns:a16="http://schemas.microsoft.com/office/drawing/2014/main" id="{77654A2C-270D-4556-BF9D-7203494F6A9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06" name="PoljeZBesedilom 2">
          <a:extLst>
            <a:ext uri="{FF2B5EF4-FFF2-40B4-BE49-F238E27FC236}">
              <a16:creationId xmlns:a16="http://schemas.microsoft.com/office/drawing/2014/main" id="{E86E4946-D4C9-4B57-9628-E6EDA94A2E5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07" name="PoljeZBesedilom 2">
          <a:extLst>
            <a:ext uri="{FF2B5EF4-FFF2-40B4-BE49-F238E27FC236}">
              <a16:creationId xmlns:a16="http://schemas.microsoft.com/office/drawing/2014/main" id="{6A1E5783-3E27-4639-876D-5EBBA93DCA1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08" name="PoljeZBesedilom 2">
          <a:extLst>
            <a:ext uri="{FF2B5EF4-FFF2-40B4-BE49-F238E27FC236}">
              <a16:creationId xmlns:a16="http://schemas.microsoft.com/office/drawing/2014/main" id="{7C14F84E-7408-4726-9662-A248339F47B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09" name="PoljeZBesedilom 2">
          <a:extLst>
            <a:ext uri="{FF2B5EF4-FFF2-40B4-BE49-F238E27FC236}">
              <a16:creationId xmlns:a16="http://schemas.microsoft.com/office/drawing/2014/main" id="{D14CFCE2-320F-47FB-AB99-93A25EE3CD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0" name="PoljeZBesedilom 5509">
          <a:extLst>
            <a:ext uri="{FF2B5EF4-FFF2-40B4-BE49-F238E27FC236}">
              <a16:creationId xmlns:a16="http://schemas.microsoft.com/office/drawing/2014/main" id="{D24F34C7-D9D8-4535-B4CB-4E3EE80EF9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1" name="PoljeZBesedilom 2">
          <a:extLst>
            <a:ext uri="{FF2B5EF4-FFF2-40B4-BE49-F238E27FC236}">
              <a16:creationId xmlns:a16="http://schemas.microsoft.com/office/drawing/2014/main" id="{E74C99B9-2A27-4FAD-94F1-A29BA6EA88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2" name="PoljeZBesedilom 2">
          <a:extLst>
            <a:ext uri="{FF2B5EF4-FFF2-40B4-BE49-F238E27FC236}">
              <a16:creationId xmlns:a16="http://schemas.microsoft.com/office/drawing/2014/main" id="{02F31853-9197-4453-9AED-75BB300EAA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3" name="PoljeZBesedilom 2">
          <a:extLst>
            <a:ext uri="{FF2B5EF4-FFF2-40B4-BE49-F238E27FC236}">
              <a16:creationId xmlns:a16="http://schemas.microsoft.com/office/drawing/2014/main" id="{F65E2541-F775-4062-A058-7994471F91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4" name="PoljeZBesedilom 2">
          <a:extLst>
            <a:ext uri="{FF2B5EF4-FFF2-40B4-BE49-F238E27FC236}">
              <a16:creationId xmlns:a16="http://schemas.microsoft.com/office/drawing/2014/main" id="{EBE60BCE-AC8C-4D42-A774-B7E2D3F1B8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5" name="PoljeZBesedilom 2">
          <a:extLst>
            <a:ext uri="{FF2B5EF4-FFF2-40B4-BE49-F238E27FC236}">
              <a16:creationId xmlns:a16="http://schemas.microsoft.com/office/drawing/2014/main" id="{61FE9423-E6E0-4616-89D3-A388A865A5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6" name="PoljeZBesedilom 5515">
          <a:extLst>
            <a:ext uri="{FF2B5EF4-FFF2-40B4-BE49-F238E27FC236}">
              <a16:creationId xmlns:a16="http://schemas.microsoft.com/office/drawing/2014/main" id="{34080D1C-483D-4FF3-9408-C351E0FCB5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7" name="PoljeZBesedilom 2">
          <a:extLst>
            <a:ext uri="{FF2B5EF4-FFF2-40B4-BE49-F238E27FC236}">
              <a16:creationId xmlns:a16="http://schemas.microsoft.com/office/drawing/2014/main" id="{4F7F9423-750F-46A5-B7DF-8ED11D1F5A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8" name="PoljeZBesedilom 2">
          <a:extLst>
            <a:ext uri="{FF2B5EF4-FFF2-40B4-BE49-F238E27FC236}">
              <a16:creationId xmlns:a16="http://schemas.microsoft.com/office/drawing/2014/main" id="{2F3912D6-FBE6-49E0-9CBC-93EB5C9E2C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19" name="PoljeZBesedilom 2">
          <a:extLst>
            <a:ext uri="{FF2B5EF4-FFF2-40B4-BE49-F238E27FC236}">
              <a16:creationId xmlns:a16="http://schemas.microsoft.com/office/drawing/2014/main" id="{A29C6635-8810-4652-9381-AAD4538D67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0" name="PoljeZBesedilom 2">
          <a:extLst>
            <a:ext uri="{FF2B5EF4-FFF2-40B4-BE49-F238E27FC236}">
              <a16:creationId xmlns:a16="http://schemas.microsoft.com/office/drawing/2014/main" id="{182359D7-4E6B-4635-918C-E1722F999C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1" name="PoljeZBesedilom 2">
          <a:extLst>
            <a:ext uri="{FF2B5EF4-FFF2-40B4-BE49-F238E27FC236}">
              <a16:creationId xmlns:a16="http://schemas.microsoft.com/office/drawing/2014/main" id="{F314A17B-2C9B-4069-AF4E-6E5BC08ACA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2" name="PoljeZBesedilom 5521">
          <a:extLst>
            <a:ext uri="{FF2B5EF4-FFF2-40B4-BE49-F238E27FC236}">
              <a16:creationId xmlns:a16="http://schemas.microsoft.com/office/drawing/2014/main" id="{EC740313-EE6F-43AF-A5E9-0A0AD08514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3" name="PoljeZBesedilom 2">
          <a:extLst>
            <a:ext uri="{FF2B5EF4-FFF2-40B4-BE49-F238E27FC236}">
              <a16:creationId xmlns:a16="http://schemas.microsoft.com/office/drawing/2014/main" id="{1E1347D5-F64A-4AE2-B746-E48FACE8AD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4" name="PoljeZBesedilom 2">
          <a:extLst>
            <a:ext uri="{FF2B5EF4-FFF2-40B4-BE49-F238E27FC236}">
              <a16:creationId xmlns:a16="http://schemas.microsoft.com/office/drawing/2014/main" id="{356B065E-7CCB-47CD-A1DD-7761AA2435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5" name="PoljeZBesedilom 2">
          <a:extLst>
            <a:ext uri="{FF2B5EF4-FFF2-40B4-BE49-F238E27FC236}">
              <a16:creationId xmlns:a16="http://schemas.microsoft.com/office/drawing/2014/main" id="{ACA5D840-1B55-4C34-85B0-26BFBEFA07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6" name="PoljeZBesedilom 2">
          <a:extLst>
            <a:ext uri="{FF2B5EF4-FFF2-40B4-BE49-F238E27FC236}">
              <a16:creationId xmlns:a16="http://schemas.microsoft.com/office/drawing/2014/main" id="{22FF81A2-C27C-4CA8-8C56-D4758FC66D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7" name="PoljeZBesedilom 2">
          <a:extLst>
            <a:ext uri="{FF2B5EF4-FFF2-40B4-BE49-F238E27FC236}">
              <a16:creationId xmlns:a16="http://schemas.microsoft.com/office/drawing/2014/main" id="{1B8B8C18-6F93-4408-B604-27A9594EC3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8" name="PoljeZBesedilom 5527">
          <a:extLst>
            <a:ext uri="{FF2B5EF4-FFF2-40B4-BE49-F238E27FC236}">
              <a16:creationId xmlns:a16="http://schemas.microsoft.com/office/drawing/2014/main" id="{AF7A982B-A688-4D78-AD44-4B498532BE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29" name="PoljeZBesedilom 2">
          <a:extLst>
            <a:ext uri="{FF2B5EF4-FFF2-40B4-BE49-F238E27FC236}">
              <a16:creationId xmlns:a16="http://schemas.microsoft.com/office/drawing/2014/main" id="{FB674ED8-EE74-4C79-9E04-44E5E281E9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30" name="PoljeZBesedilom 2">
          <a:extLst>
            <a:ext uri="{FF2B5EF4-FFF2-40B4-BE49-F238E27FC236}">
              <a16:creationId xmlns:a16="http://schemas.microsoft.com/office/drawing/2014/main" id="{66E15523-BBA0-4016-90D0-E9A5259FCD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31" name="PoljeZBesedilom 2">
          <a:extLst>
            <a:ext uri="{FF2B5EF4-FFF2-40B4-BE49-F238E27FC236}">
              <a16:creationId xmlns:a16="http://schemas.microsoft.com/office/drawing/2014/main" id="{85989A93-A9DB-4B6B-8C60-27A0F916F7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32" name="PoljeZBesedilom 2">
          <a:extLst>
            <a:ext uri="{FF2B5EF4-FFF2-40B4-BE49-F238E27FC236}">
              <a16:creationId xmlns:a16="http://schemas.microsoft.com/office/drawing/2014/main" id="{9B8AD092-5175-4534-A398-34836098BD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3" name="PoljeZBesedilom 2">
          <a:extLst>
            <a:ext uri="{FF2B5EF4-FFF2-40B4-BE49-F238E27FC236}">
              <a16:creationId xmlns:a16="http://schemas.microsoft.com/office/drawing/2014/main" id="{9FC03155-9862-457A-B009-4ED9CD2686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4" name="PoljeZBesedilom 5533">
          <a:extLst>
            <a:ext uri="{FF2B5EF4-FFF2-40B4-BE49-F238E27FC236}">
              <a16:creationId xmlns:a16="http://schemas.microsoft.com/office/drawing/2014/main" id="{B495D718-EA60-4C87-BAF2-9D4F166BB9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5" name="PoljeZBesedilom 2">
          <a:extLst>
            <a:ext uri="{FF2B5EF4-FFF2-40B4-BE49-F238E27FC236}">
              <a16:creationId xmlns:a16="http://schemas.microsoft.com/office/drawing/2014/main" id="{C4BD6AFB-CAB1-4271-A7DE-0544926F07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6" name="PoljeZBesedilom 2">
          <a:extLst>
            <a:ext uri="{FF2B5EF4-FFF2-40B4-BE49-F238E27FC236}">
              <a16:creationId xmlns:a16="http://schemas.microsoft.com/office/drawing/2014/main" id="{D09BD9A6-C8A8-4076-88B7-379B2FD90B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7" name="PoljeZBesedilom 2">
          <a:extLst>
            <a:ext uri="{FF2B5EF4-FFF2-40B4-BE49-F238E27FC236}">
              <a16:creationId xmlns:a16="http://schemas.microsoft.com/office/drawing/2014/main" id="{D3527D94-202A-4D97-9DAA-BDF4FD98D0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8" name="PoljeZBesedilom 2">
          <a:extLst>
            <a:ext uri="{FF2B5EF4-FFF2-40B4-BE49-F238E27FC236}">
              <a16:creationId xmlns:a16="http://schemas.microsoft.com/office/drawing/2014/main" id="{48959EE3-6C6C-434A-B6FE-954067E3A2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39" name="PoljeZBesedilom 2">
          <a:extLst>
            <a:ext uri="{FF2B5EF4-FFF2-40B4-BE49-F238E27FC236}">
              <a16:creationId xmlns:a16="http://schemas.microsoft.com/office/drawing/2014/main" id="{98088410-55D8-41DC-AC3F-6DAC32489C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40" name="PoljeZBesedilom 5539">
          <a:extLst>
            <a:ext uri="{FF2B5EF4-FFF2-40B4-BE49-F238E27FC236}">
              <a16:creationId xmlns:a16="http://schemas.microsoft.com/office/drawing/2014/main" id="{E1FA290C-1FBE-429F-A26D-02537EF1B9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41" name="PoljeZBesedilom 2">
          <a:extLst>
            <a:ext uri="{FF2B5EF4-FFF2-40B4-BE49-F238E27FC236}">
              <a16:creationId xmlns:a16="http://schemas.microsoft.com/office/drawing/2014/main" id="{7B3DCB33-698D-4E17-8804-E3B3AFDFAA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42" name="PoljeZBesedilom 2">
          <a:extLst>
            <a:ext uri="{FF2B5EF4-FFF2-40B4-BE49-F238E27FC236}">
              <a16:creationId xmlns:a16="http://schemas.microsoft.com/office/drawing/2014/main" id="{24CF6100-7DE0-41E4-BB56-8F9E90591B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43" name="PoljeZBesedilom 2">
          <a:extLst>
            <a:ext uri="{FF2B5EF4-FFF2-40B4-BE49-F238E27FC236}">
              <a16:creationId xmlns:a16="http://schemas.microsoft.com/office/drawing/2014/main" id="{F45180F6-1443-4D78-B33F-E14031E708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544" name="PoljeZBesedilom 2">
          <a:extLst>
            <a:ext uri="{FF2B5EF4-FFF2-40B4-BE49-F238E27FC236}">
              <a16:creationId xmlns:a16="http://schemas.microsoft.com/office/drawing/2014/main" id="{15C33AA4-A098-4D04-8516-2664E71942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45" name="PoljeZBesedilom 2">
          <a:extLst>
            <a:ext uri="{FF2B5EF4-FFF2-40B4-BE49-F238E27FC236}">
              <a16:creationId xmlns:a16="http://schemas.microsoft.com/office/drawing/2014/main" id="{C3885F82-8E12-4EAB-88B9-607AF8FE11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46" name="PoljeZBesedilom 5545">
          <a:extLst>
            <a:ext uri="{FF2B5EF4-FFF2-40B4-BE49-F238E27FC236}">
              <a16:creationId xmlns:a16="http://schemas.microsoft.com/office/drawing/2014/main" id="{AD5F94B5-600C-4928-BDB8-67BFBAAAFC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47" name="PoljeZBesedilom 2">
          <a:extLst>
            <a:ext uri="{FF2B5EF4-FFF2-40B4-BE49-F238E27FC236}">
              <a16:creationId xmlns:a16="http://schemas.microsoft.com/office/drawing/2014/main" id="{AA31DD09-A65E-4F3D-B032-FFEE3DCF06F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48" name="PoljeZBesedilom 2">
          <a:extLst>
            <a:ext uri="{FF2B5EF4-FFF2-40B4-BE49-F238E27FC236}">
              <a16:creationId xmlns:a16="http://schemas.microsoft.com/office/drawing/2014/main" id="{63FD348D-E220-4B63-A117-37EE4A3F797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49" name="PoljeZBesedilom 2">
          <a:extLst>
            <a:ext uri="{FF2B5EF4-FFF2-40B4-BE49-F238E27FC236}">
              <a16:creationId xmlns:a16="http://schemas.microsoft.com/office/drawing/2014/main" id="{F41C66E6-CD41-45CB-BB53-7D75BC3C02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550" name="PoljeZBesedilom 2">
          <a:extLst>
            <a:ext uri="{FF2B5EF4-FFF2-40B4-BE49-F238E27FC236}">
              <a16:creationId xmlns:a16="http://schemas.microsoft.com/office/drawing/2014/main" id="{17477EAB-4614-4884-A7B9-F0559EBC29C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1" name="PoljeZBesedilom 2">
          <a:extLst>
            <a:ext uri="{FF2B5EF4-FFF2-40B4-BE49-F238E27FC236}">
              <a16:creationId xmlns:a16="http://schemas.microsoft.com/office/drawing/2014/main" id="{85B21E9C-E1A6-4B9D-B3AC-3C1AE256AF6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2" name="PoljeZBesedilom 5551">
          <a:extLst>
            <a:ext uri="{FF2B5EF4-FFF2-40B4-BE49-F238E27FC236}">
              <a16:creationId xmlns:a16="http://schemas.microsoft.com/office/drawing/2014/main" id="{A92FD86C-E2B0-460C-9F25-51739BD138C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3" name="PoljeZBesedilom 2">
          <a:extLst>
            <a:ext uri="{FF2B5EF4-FFF2-40B4-BE49-F238E27FC236}">
              <a16:creationId xmlns:a16="http://schemas.microsoft.com/office/drawing/2014/main" id="{CEC5AEEB-90FA-45A6-8228-60CE66E72C2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4" name="PoljeZBesedilom 2">
          <a:extLst>
            <a:ext uri="{FF2B5EF4-FFF2-40B4-BE49-F238E27FC236}">
              <a16:creationId xmlns:a16="http://schemas.microsoft.com/office/drawing/2014/main" id="{DC73E8F1-F457-45FF-9D74-3B656C64E3C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5" name="PoljeZBesedilom 2">
          <a:extLst>
            <a:ext uri="{FF2B5EF4-FFF2-40B4-BE49-F238E27FC236}">
              <a16:creationId xmlns:a16="http://schemas.microsoft.com/office/drawing/2014/main" id="{CFF42109-176B-4EC8-8BC0-11B3249D6B9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2950"/>
    <xdr:sp macro="" textlink="">
      <xdr:nvSpPr>
        <xdr:cNvPr id="5556" name="PoljeZBesedilom 2">
          <a:extLst>
            <a:ext uri="{FF2B5EF4-FFF2-40B4-BE49-F238E27FC236}">
              <a16:creationId xmlns:a16="http://schemas.microsoft.com/office/drawing/2014/main" id="{46B6446F-6E80-4846-9E5B-57D030AA816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57" name="PoljeZBesedilom 5556">
          <a:extLst>
            <a:ext uri="{FF2B5EF4-FFF2-40B4-BE49-F238E27FC236}">
              <a16:creationId xmlns:a16="http://schemas.microsoft.com/office/drawing/2014/main" id="{6CC31288-981E-4C49-B2CB-E51B6352188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58" name="PoljeZBesedilom 2">
          <a:extLst>
            <a:ext uri="{FF2B5EF4-FFF2-40B4-BE49-F238E27FC236}">
              <a16:creationId xmlns:a16="http://schemas.microsoft.com/office/drawing/2014/main" id="{7DD51F2A-EC77-4CCA-A834-9288662F325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59" name="PoljeZBesedilom 2">
          <a:extLst>
            <a:ext uri="{FF2B5EF4-FFF2-40B4-BE49-F238E27FC236}">
              <a16:creationId xmlns:a16="http://schemas.microsoft.com/office/drawing/2014/main" id="{8C03501D-9D96-4480-8048-E22228B868F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60" name="PoljeZBesedilom 2">
          <a:extLst>
            <a:ext uri="{FF2B5EF4-FFF2-40B4-BE49-F238E27FC236}">
              <a16:creationId xmlns:a16="http://schemas.microsoft.com/office/drawing/2014/main" id="{3D52CA4F-FE3F-445A-B321-0AF11C556FC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74009"/>
    <xdr:sp macro="" textlink="">
      <xdr:nvSpPr>
        <xdr:cNvPr id="5561" name="PoljeZBesedilom 2">
          <a:extLst>
            <a:ext uri="{FF2B5EF4-FFF2-40B4-BE49-F238E27FC236}">
              <a16:creationId xmlns:a16="http://schemas.microsoft.com/office/drawing/2014/main" id="{590E96AE-4114-49A1-8448-407A2A7F63F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2" name="PoljeZBesedilom 2">
          <a:extLst>
            <a:ext uri="{FF2B5EF4-FFF2-40B4-BE49-F238E27FC236}">
              <a16:creationId xmlns:a16="http://schemas.microsoft.com/office/drawing/2014/main" id="{9FCDB890-3C90-4299-B4E6-7E9D1C8656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3" name="PoljeZBesedilom 5562">
          <a:extLst>
            <a:ext uri="{FF2B5EF4-FFF2-40B4-BE49-F238E27FC236}">
              <a16:creationId xmlns:a16="http://schemas.microsoft.com/office/drawing/2014/main" id="{ACCA4372-A166-4BA8-A79B-07CE9EE84E5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4" name="PoljeZBesedilom 2">
          <a:extLst>
            <a:ext uri="{FF2B5EF4-FFF2-40B4-BE49-F238E27FC236}">
              <a16:creationId xmlns:a16="http://schemas.microsoft.com/office/drawing/2014/main" id="{7B2C2DAA-05A5-4801-9133-BD6DFBC576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5" name="PoljeZBesedilom 2">
          <a:extLst>
            <a:ext uri="{FF2B5EF4-FFF2-40B4-BE49-F238E27FC236}">
              <a16:creationId xmlns:a16="http://schemas.microsoft.com/office/drawing/2014/main" id="{F8DE4999-496C-4CA6-B704-29FAC3CA66C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6" name="PoljeZBesedilom 2">
          <a:extLst>
            <a:ext uri="{FF2B5EF4-FFF2-40B4-BE49-F238E27FC236}">
              <a16:creationId xmlns:a16="http://schemas.microsoft.com/office/drawing/2014/main" id="{9078F5BD-D1DA-4573-A548-3178E628D20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7" name="PoljeZBesedilom 2">
          <a:extLst>
            <a:ext uri="{FF2B5EF4-FFF2-40B4-BE49-F238E27FC236}">
              <a16:creationId xmlns:a16="http://schemas.microsoft.com/office/drawing/2014/main" id="{AA5E40EC-EBB8-470A-89B5-104CB96016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8" name="PoljeZBesedilom 2">
          <a:extLst>
            <a:ext uri="{FF2B5EF4-FFF2-40B4-BE49-F238E27FC236}">
              <a16:creationId xmlns:a16="http://schemas.microsoft.com/office/drawing/2014/main" id="{17038538-F5F9-4C5C-8EB4-AB3E08D5C8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69" name="PoljeZBesedilom 5568">
          <a:extLst>
            <a:ext uri="{FF2B5EF4-FFF2-40B4-BE49-F238E27FC236}">
              <a16:creationId xmlns:a16="http://schemas.microsoft.com/office/drawing/2014/main" id="{50D55925-AB6E-4582-95B0-CD69D726DA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0" name="PoljeZBesedilom 2">
          <a:extLst>
            <a:ext uri="{FF2B5EF4-FFF2-40B4-BE49-F238E27FC236}">
              <a16:creationId xmlns:a16="http://schemas.microsoft.com/office/drawing/2014/main" id="{7B856CE6-D5E9-4A92-AA69-5C74DAFE1F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1" name="PoljeZBesedilom 2">
          <a:extLst>
            <a:ext uri="{FF2B5EF4-FFF2-40B4-BE49-F238E27FC236}">
              <a16:creationId xmlns:a16="http://schemas.microsoft.com/office/drawing/2014/main" id="{B095087C-12F3-4FE7-8765-BE77B1C9E42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2" name="PoljeZBesedilom 2">
          <a:extLst>
            <a:ext uri="{FF2B5EF4-FFF2-40B4-BE49-F238E27FC236}">
              <a16:creationId xmlns:a16="http://schemas.microsoft.com/office/drawing/2014/main" id="{748A5E50-AB59-4FB5-A34E-E71895F1B3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3" name="PoljeZBesedilom 2">
          <a:extLst>
            <a:ext uri="{FF2B5EF4-FFF2-40B4-BE49-F238E27FC236}">
              <a16:creationId xmlns:a16="http://schemas.microsoft.com/office/drawing/2014/main" id="{5F069579-6E27-4C00-B501-05D27A750D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4" name="PoljeZBesedilom 2">
          <a:extLst>
            <a:ext uri="{FF2B5EF4-FFF2-40B4-BE49-F238E27FC236}">
              <a16:creationId xmlns:a16="http://schemas.microsoft.com/office/drawing/2014/main" id="{F46FF68C-753E-40BA-AED9-D62C525FDB3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5" name="PoljeZBesedilom 5574">
          <a:extLst>
            <a:ext uri="{FF2B5EF4-FFF2-40B4-BE49-F238E27FC236}">
              <a16:creationId xmlns:a16="http://schemas.microsoft.com/office/drawing/2014/main" id="{48E73105-42DD-4BE0-BAD0-0838F2552EC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6" name="PoljeZBesedilom 2">
          <a:extLst>
            <a:ext uri="{FF2B5EF4-FFF2-40B4-BE49-F238E27FC236}">
              <a16:creationId xmlns:a16="http://schemas.microsoft.com/office/drawing/2014/main" id="{20D84FA5-ED85-4639-B506-1A35C89D40A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7" name="PoljeZBesedilom 2">
          <a:extLst>
            <a:ext uri="{FF2B5EF4-FFF2-40B4-BE49-F238E27FC236}">
              <a16:creationId xmlns:a16="http://schemas.microsoft.com/office/drawing/2014/main" id="{B5BDDCE8-792D-4044-B5B5-6548975E1D2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8" name="PoljeZBesedilom 2">
          <a:extLst>
            <a:ext uri="{FF2B5EF4-FFF2-40B4-BE49-F238E27FC236}">
              <a16:creationId xmlns:a16="http://schemas.microsoft.com/office/drawing/2014/main" id="{B62E4892-D5BE-46A7-8E67-D5208DAD93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79" name="PoljeZBesedilom 2">
          <a:extLst>
            <a:ext uri="{FF2B5EF4-FFF2-40B4-BE49-F238E27FC236}">
              <a16:creationId xmlns:a16="http://schemas.microsoft.com/office/drawing/2014/main" id="{AF55AE24-A79B-47DC-9FF2-3B35CCD9CC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0" name="PoljeZBesedilom 2">
          <a:extLst>
            <a:ext uri="{FF2B5EF4-FFF2-40B4-BE49-F238E27FC236}">
              <a16:creationId xmlns:a16="http://schemas.microsoft.com/office/drawing/2014/main" id="{41A29856-D55E-4AEB-A900-E1ED6409C14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1" name="PoljeZBesedilom 5580">
          <a:extLst>
            <a:ext uri="{FF2B5EF4-FFF2-40B4-BE49-F238E27FC236}">
              <a16:creationId xmlns:a16="http://schemas.microsoft.com/office/drawing/2014/main" id="{A34C7086-FF5E-409D-81DD-1EA81019AB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2" name="PoljeZBesedilom 2">
          <a:extLst>
            <a:ext uri="{FF2B5EF4-FFF2-40B4-BE49-F238E27FC236}">
              <a16:creationId xmlns:a16="http://schemas.microsoft.com/office/drawing/2014/main" id="{F8B85795-300D-477B-B38C-861120D44C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3" name="PoljeZBesedilom 2">
          <a:extLst>
            <a:ext uri="{FF2B5EF4-FFF2-40B4-BE49-F238E27FC236}">
              <a16:creationId xmlns:a16="http://schemas.microsoft.com/office/drawing/2014/main" id="{0ED04614-5130-455D-A4AE-47D63D5EDD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4" name="PoljeZBesedilom 2">
          <a:extLst>
            <a:ext uri="{FF2B5EF4-FFF2-40B4-BE49-F238E27FC236}">
              <a16:creationId xmlns:a16="http://schemas.microsoft.com/office/drawing/2014/main" id="{8E1E61B8-EFF6-4D49-AE3D-479DA5059F4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5" name="PoljeZBesedilom 2">
          <a:extLst>
            <a:ext uri="{FF2B5EF4-FFF2-40B4-BE49-F238E27FC236}">
              <a16:creationId xmlns:a16="http://schemas.microsoft.com/office/drawing/2014/main" id="{9396C5C4-5C79-48DE-B23B-70F9FDDD625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6" name="PoljeZBesedilom 2">
          <a:extLst>
            <a:ext uri="{FF2B5EF4-FFF2-40B4-BE49-F238E27FC236}">
              <a16:creationId xmlns:a16="http://schemas.microsoft.com/office/drawing/2014/main" id="{9BD011FF-2F1C-4979-9597-401A4EFF44B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7" name="PoljeZBesedilom 5586">
          <a:extLst>
            <a:ext uri="{FF2B5EF4-FFF2-40B4-BE49-F238E27FC236}">
              <a16:creationId xmlns:a16="http://schemas.microsoft.com/office/drawing/2014/main" id="{7191CE28-ABC7-4B17-B4D6-AE79221474A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8" name="PoljeZBesedilom 2">
          <a:extLst>
            <a:ext uri="{FF2B5EF4-FFF2-40B4-BE49-F238E27FC236}">
              <a16:creationId xmlns:a16="http://schemas.microsoft.com/office/drawing/2014/main" id="{8D7F5ECA-A4DB-495E-9207-2DBAE45E7F5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89" name="PoljeZBesedilom 2">
          <a:extLst>
            <a:ext uri="{FF2B5EF4-FFF2-40B4-BE49-F238E27FC236}">
              <a16:creationId xmlns:a16="http://schemas.microsoft.com/office/drawing/2014/main" id="{3ED27977-EB86-4F32-A904-30404B14199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90" name="PoljeZBesedilom 2">
          <a:extLst>
            <a:ext uri="{FF2B5EF4-FFF2-40B4-BE49-F238E27FC236}">
              <a16:creationId xmlns:a16="http://schemas.microsoft.com/office/drawing/2014/main" id="{AC60713C-1736-48D2-A0CF-B83CF09855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591" name="PoljeZBesedilom 2">
          <a:extLst>
            <a:ext uri="{FF2B5EF4-FFF2-40B4-BE49-F238E27FC236}">
              <a16:creationId xmlns:a16="http://schemas.microsoft.com/office/drawing/2014/main" id="{A84D7EC9-206E-459B-ACE6-839122F587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2" name="PoljeZBesedilom 2">
          <a:extLst>
            <a:ext uri="{FF2B5EF4-FFF2-40B4-BE49-F238E27FC236}">
              <a16:creationId xmlns:a16="http://schemas.microsoft.com/office/drawing/2014/main" id="{C10B9115-D0A2-4E94-B77E-014DD977D1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3" name="PoljeZBesedilom 5592">
          <a:extLst>
            <a:ext uri="{FF2B5EF4-FFF2-40B4-BE49-F238E27FC236}">
              <a16:creationId xmlns:a16="http://schemas.microsoft.com/office/drawing/2014/main" id="{DF3BF117-A5C9-4C59-9756-FA1B583A66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4" name="PoljeZBesedilom 2">
          <a:extLst>
            <a:ext uri="{FF2B5EF4-FFF2-40B4-BE49-F238E27FC236}">
              <a16:creationId xmlns:a16="http://schemas.microsoft.com/office/drawing/2014/main" id="{44228AC8-BB59-4050-BE93-23DA6D46A1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5" name="PoljeZBesedilom 2">
          <a:extLst>
            <a:ext uri="{FF2B5EF4-FFF2-40B4-BE49-F238E27FC236}">
              <a16:creationId xmlns:a16="http://schemas.microsoft.com/office/drawing/2014/main" id="{14FCB05C-2EC0-40E6-BD36-F1C2BF2F14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6" name="PoljeZBesedilom 2">
          <a:extLst>
            <a:ext uri="{FF2B5EF4-FFF2-40B4-BE49-F238E27FC236}">
              <a16:creationId xmlns:a16="http://schemas.microsoft.com/office/drawing/2014/main" id="{4D6C6257-E155-494A-A176-C988335FE5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7" name="PoljeZBesedilom 2">
          <a:extLst>
            <a:ext uri="{FF2B5EF4-FFF2-40B4-BE49-F238E27FC236}">
              <a16:creationId xmlns:a16="http://schemas.microsoft.com/office/drawing/2014/main" id="{F4E4F8E4-1B37-42A3-9E33-BD76B5C1A9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8" name="PoljeZBesedilom 2">
          <a:extLst>
            <a:ext uri="{FF2B5EF4-FFF2-40B4-BE49-F238E27FC236}">
              <a16:creationId xmlns:a16="http://schemas.microsoft.com/office/drawing/2014/main" id="{BE15FAFA-99A5-4A15-9A2F-762CE9D188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599" name="PoljeZBesedilom 5598">
          <a:extLst>
            <a:ext uri="{FF2B5EF4-FFF2-40B4-BE49-F238E27FC236}">
              <a16:creationId xmlns:a16="http://schemas.microsoft.com/office/drawing/2014/main" id="{13AE5466-A4D1-4FC7-B83E-4F010E9CE1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00" name="PoljeZBesedilom 2">
          <a:extLst>
            <a:ext uri="{FF2B5EF4-FFF2-40B4-BE49-F238E27FC236}">
              <a16:creationId xmlns:a16="http://schemas.microsoft.com/office/drawing/2014/main" id="{E04E7322-3673-4353-BA4B-020A8FA57D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01" name="PoljeZBesedilom 2">
          <a:extLst>
            <a:ext uri="{FF2B5EF4-FFF2-40B4-BE49-F238E27FC236}">
              <a16:creationId xmlns:a16="http://schemas.microsoft.com/office/drawing/2014/main" id="{7D34CD78-E665-4AB4-8E1A-49068FCCB9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02" name="PoljeZBesedilom 2">
          <a:extLst>
            <a:ext uri="{FF2B5EF4-FFF2-40B4-BE49-F238E27FC236}">
              <a16:creationId xmlns:a16="http://schemas.microsoft.com/office/drawing/2014/main" id="{5C7CA857-F381-44FD-A948-4A7328B013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03" name="PoljeZBesedilom 2">
          <a:extLst>
            <a:ext uri="{FF2B5EF4-FFF2-40B4-BE49-F238E27FC236}">
              <a16:creationId xmlns:a16="http://schemas.microsoft.com/office/drawing/2014/main" id="{1682DB5C-3309-438B-9303-426571C132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4" name="PoljeZBesedilom 2">
          <a:extLst>
            <a:ext uri="{FF2B5EF4-FFF2-40B4-BE49-F238E27FC236}">
              <a16:creationId xmlns:a16="http://schemas.microsoft.com/office/drawing/2014/main" id="{7AFFF146-874D-4442-A0C4-EE48CD6BFF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5" name="PoljeZBesedilom 5604">
          <a:extLst>
            <a:ext uri="{FF2B5EF4-FFF2-40B4-BE49-F238E27FC236}">
              <a16:creationId xmlns:a16="http://schemas.microsoft.com/office/drawing/2014/main" id="{0014DD7F-03BB-4626-AA55-2B7EFE0EC6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6" name="PoljeZBesedilom 2">
          <a:extLst>
            <a:ext uri="{FF2B5EF4-FFF2-40B4-BE49-F238E27FC236}">
              <a16:creationId xmlns:a16="http://schemas.microsoft.com/office/drawing/2014/main" id="{ABD9EDC1-41D3-41D4-B6A9-43C5A5AA23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7" name="PoljeZBesedilom 2">
          <a:extLst>
            <a:ext uri="{FF2B5EF4-FFF2-40B4-BE49-F238E27FC236}">
              <a16:creationId xmlns:a16="http://schemas.microsoft.com/office/drawing/2014/main" id="{4B40E69E-B936-4C45-91ED-58D0ED8D9B2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8" name="PoljeZBesedilom 2">
          <a:extLst>
            <a:ext uri="{FF2B5EF4-FFF2-40B4-BE49-F238E27FC236}">
              <a16:creationId xmlns:a16="http://schemas.microsoft.com/office/drawing/2014/main" id="{7068CF62-C4C1-461A-BC4D-BD9619B707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09" name="PoljeZBesedilom 2">
          <a:extLst>
            <a:ext uri="{FF2B5EF4-FFF2-40B4-BE49-F238E27FC236}">
              <a16:creationId xmlns:a16="http://schemas.microsoft.com/office/drawing/2014/main" id="{65C45F42-FD7E-45C5-ADD9-F6AF431513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0" name="PoljeZBesedilom 2">
          <a:extLst>
            <a:ext uri="{FF2B5EF4-FFF2-40B4-BE49-F238E27FC236}">
              <a16:creationId xmlns:a16="http://schemas.microsoft.com/office/drawing/2014/main" id="{A7BF4066-18E0-4380-9870-72BA7C6DDF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1" name="PoljeZBesedilom 5610">
          <a:extLst>
            <a:ext uri="{FF2B5EF4-FFF2-40B4-BE49-F238E27FC236}">
              <a16:creationId xmlns:a16="http://schemas.microsoft.com/office/drawing/2014/main" id="{59A15AC2-7108-4AFF-BB36-AC13F8B3F3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2" name="PoljeZBesedilom 2">
          <a:extLst>
            <a:ext uri="{FF2B5EF4-FFF2-40B4-BE49-F238E27FC236}">
              <a16:creationId xmlns:a16="http://schemas.microsoft.com/office/drawing/2014/main" id="{061D1067-1870-4C0D-8EC6-7D0E92AFA3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3" name="PoljeZBesedilom 2">
          <a:extLst>
            <a:ext uri="{FF2B5EF4-FFF2-40B4-BE49-F238E27FC236}">
              <a16:creationId xmlns:a16="http://schemas.microsoft.com/office/drawing/2014/main" id="{3361B0B9-D7AA-4FFA-825B-C3014E2B5A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4" name="PoljeZBesedilom 2">
          <a:extLst>
            <a:ext uri="{FF2B5EF4-FFF2-40B4-BE49-F238E27FC236}">
              <a16:creationId xmlns:a16="http://schemas.microsoft.com/office/drawing/2014/main" id="{89A3B30B-44DE-4D65-B70A-713DE77ACDC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15" name="PoljeZBesedilom 2">
          <a:extLst>
            <a:ext uri="{FF2B5EF4-FFF2-40B4-BE49-F238E27FC236}">
              <a16:creationId xmlns:a16="http://schemas.microsoft.com/office/drawing/2014/main" id="{A970872B-A508-4B54-9790-20F2AC319F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16" name="PoljeZBesedilom 5615">
          <a:extLst>
            <a:ext uri="{FF2B5EF4-FFF2-40B4-BE49-F238E27FC236}">
              <a16:creationId xmlns:a16="http://schemas.microsoft.com/office/drawing/2014/main" id="{D17CE6B2-513D-46A5-A9E9-F87E16F736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17" name="PoljeZBesedilom 2">
          <a:extLst>
            <a:ext uri="{FF2B5EF4-FFF2-40B4-BE49-F238E27FC236}">
              <a16:creationId xmlns:a16="http://schemas.microsoft.com/office/drawing/2014/main" id="{16028AA9-2EC6-422E-8867-A86A14337F9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18" name="PoljeZBesedilom 2">
          <a:extLst>
            <a:ext uri="{FF2B5EF4-FFF2-40B4-BE49-F238E27FC236}">
              <a16:creationId xmlns:a16="http://schemas.microsoft.com/office/drawing/2014/main" id="{5BBD8C08-F47E-40D8-B62E-0FA34F2D14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19" name="PoljeZBesedilom 2">
          <a:extLst>
            <a:ext uri="{FF2B5EF4-FFF2-40B4-BE49-F238E27FC236}">
              <a16:creationId xmlns:a16="http://schemas.microsoft.com/office/drawing/2014/main" id="{198CD813-3E52-4EEE-88BC-2C2D9B29A2A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20" name="PoljeZBesedilom 2">
          <a:extLst>
            <a:ext uri="{FF2B5EF4-FFF2-40B4-BE49-F238E27FC236}">
              <a16:creationId xmlns:a16="http://schemas.microsoft.com/office/drawing/2014/main" id="{91E77DA4-1E00-4B7F-A12B-8DE4E3A7237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1" name="PoljeZBesedilom 2">
          <a:extLst>
            <a:ext uri="{FF2B5EF4-FFF2-40B4-BE49-F238E27FC236}">
              <a16:creationId xmlns:a16="http://schemas.microsoft.com/office/drawing/2014/main" id="{40118BA5-196C-4873-96DA-ECF64B5038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2" name="PoljeZBesedilom 5621">
          <a:extLst>
            <a:ext uri="{FF2B5EF4-FFF2-40B4-BE49-F238E27FC236}">
              <a16:creationId xmlns:a16="http://schemas.microsoft.com/office/drawing/2014/main" id="{32C52FF8-59BF-4E5E-80A8-748AD15C58F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3" name="PoljeZBesedilom 2">
          <a:extLst>
            <a:ext uri="{FF2B5EF4-FFF2-40B4-BE49-F238E27FC236}">
              <a16:creationId xmlns:a16="http://schemas.microsoft.com/office/drawing/2014/main" id="{58843CD0-9CC5-454C-9854-651BB02A0E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4" name="PoljeZBesedilom 2">
          <a:extLst>
            <a:ext uri="{FF2B5EF4-FFF2-40B4-BE49-F238E27FC236}">
              <a16:creationId xmlns:a16="http://schemas.microsoft.com/office/drawing/2014/main" id="{0312EE8A-E08D-4425-A9A7-FCF73B4407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5" name="PoljeZBesedilom 2">
          <a:extLst>
            <a:ext uri="{FF2B5EF4-FFF2-40B4-BE49-F238E27FC236}">
              <a16:creationId xmlns:a16="http://schemas.microsoft.com/office/drawing/2014/main" id="{E1BA11F4-BFAD-4603-875B-1C5BEA1184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1334</xdr:row>
      <xdr:rowOff>0</xdr:rowOff>
    </xdr:from>
    <xdr:ext cx="184731" cy="264560"/>
    <xdr:sp macro="" textlink="">
      <xdr:nvSpPr>
        <xdr:cNvPr id="5626" name="PoljeZBesedilom 2">
          <a:extLst>
            <a:ext uri="{FF2B5EF4-FFF2-40B4-BE49-F238E27FC236}">
              <a16:creationId xmlns:a16="http://schemas.microsoft.com/office/drawing/2014/main" id="{F4AEB8D4-5B9B-4B41-816F-3C67C272BD3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27" name="PoljeZBesedilom 2">
          <a:extLst>
            <a:ext uri="{FF2B5EF4-FFF2-40B4-BE49-F238E27FC236}">
              <a16:creationId xmlns:a16="http://schemas.microsoft.com/office/drawing/2014/main" id="{3CD92667-EBBC-4DFD-A5A0-EBDF021F08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28" name="PoljeZBesedilom 5627">
          <a:extLst>
            <a:ext uri="{FF2B5EF4-FFF2-40B4-BE49-F238E27FC236}">
              <a16:creationId xmlns:a16="http://schemas.microsoft.com/office/drawing/2014/main" id="{FFBD76C8-6CBD-47C4-A189-829DB4AD0E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29" name="PoljeZBesedilom 2">
          <a:extLst>
            <a:ext uri="{FF2B5EF4-FFF2-40B4-BE49-F238E27FC236}">
              <a16:creationId xmlns:a16="http://schemas.microsoft.com/office/drawing/2014/main" id="{76F1A9A5-37F2-4573-8376-3637821E53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0" name="PoljeZBesedilom 2">
          <a:extLst>
            <a:ext uri="{FF2B5EF4-FFF2-40B4-BE49-F238E27FC236}">
              <a16:creationId xmlns:a16="http://schemas.microsoft.com/office/drawing/2014/main" id="{0170C5A8-FDB3-4A7C-A3BF-46FD002C76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1" name="PoljeZBesedilom 2">
          <a:extLst>
            <a:ext uri="{FF2B5EF4-FFF2-40B4-BE49-F238E27FC236}">
              <a16:creationId xmlns:a16="http://schemas.microsoft.com/office/drawing/2014/main" id="{71D364EF-A72E-4B9D-A4D3-85B16403C2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2" name="PoljeZBesedilom 2">
          <a:extLst>
            <a:ext uri="{FF2B5EF4-FFF2-40B4-BE49-F238E27FC236}">
              <a16:creationId xmlns:a16="http://schemas.microsoft.com/office/drawing/2014/main" id="{BA9421CA-A97B-42A8-AA4B-01BDD602D9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3" name="PoljeZBesedilom 2">
          <a:extLst>
            <a:ext uri="{FF2B5EF4-FFF2-40B4-BE49-F238E27FC236}">
              <a16:creationId xmlns:a16="http://schemas.microsoft.com/office/drawing/2014/main" id="{ED3A6BCC-5136-43F4-8710-9E032D7407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4" name="PoljeZBesedilom 5633">
          <a:extLst>
            <a:ext uri="{FF2B5EF4-FFF2-40B4-BE49-F238E27FC236}">
              <a16:creationId xmlns:a16="http://schemas.microsoft.com/office/drawing/2014/main" id="{4196A5DD-65D8-4D9E-803C-7F371876CD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5" name="PoljeZBesedilom 2">
          <a:extLst>
            <a:ext uri="{FF2B5EF4-FFF2-40B4-BE49-F238E27FC236}">
              <a16:creationId xmlns:a16="http://schemas.microsoft.com/office/drawing/2014/main" id="{C5936266-648E-4AC5-BEC8-F28CEF39B7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6" name="PoljeZBesedilom 2">
          <a:extLst>
            <a:ext uri="{FF2B5EF4-FFF2-40B4-BE49-F238E27FC236}">
              <a16:creationId xmlns:a16="http://schemas.microsoft.com/office/drawing/2014/main" id="{67442BDC-E494-4692-B049-5F353B820A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7" name="PoljeZBesedilom 2">
          <a:extLst>
            <a:ext uri="{FF2B5EF4-FFF2-40B4-BE49-F238E27FC236}">
              <a16:creationId xmlns:a16="http://schemas.microsoft.com/office/drawing/2014/main" id="{73BDD996-1F49-42A7-8127-24A7038AA7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1334</xdr:row>
      <xdr:rowOff>0</xdr:rowOff>
    </xdr:from>
    <xdr:ext cx="184731" cy="264560"/>
    <xdr:sp macro="" textlink="">
      <xdr:nvSpPr>
        <xdr:cNvPr id="5638" name="PoljeZBesedilom 2">
          <a:extLst>
            <a:ext uri="{FF2B5EF4-FFF2-40B4-BE49-F238E27FC236}">
              <a16:creationId xmlns:a16="http://schemas.microsoft.com/office/drawing/2014/main" id="{334C8E8D-BD0A-44E4-A6EF-FBA25FD3180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39" name="PoljeZBesedilom 2">
          <a:extLst>
            <a:ext uri="{FF2B5EF4-FFF2-40B4-BE49-F238E27FC236}">
              <a16:creationId xmlns:a16="http://schemas.microsoft.com/office/drawing/2014/main" id="{F0C7E924-7E9A-4FEF-B279-C6E90A7C62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0" name="PoljeZBesedilom 5639">
          <a:extLst>
            <a:ext uri="{FF2B5EF4-FFF2-40B4-BE49-F238E27FC236}">
              <a16:creationId xmlns:a16="http://schemas.microsoft.com/office/drawing/2014/main" id="{9836A7CD-69BB-4401-AF23-24A718C2F6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1" name="PoljeZBesedilom 2">
          <a:extLst>
            <a:ext uri="{FF2B5EF4-FFF2-40B4-BE49-F238E27FC236}">
              <a16:creationId xmlns:a16="http://schemas.microsoft.com/office/drawing/2014/main" id="{DAC88ED2-3AAB-437C-9409-BFFCD925495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2" name="PoljeZBesedilom 2">
          <a:extLst>
            <a:ext uri="{FF2B5EF4-FFF2-40B4-BE49-F238E27FC236}">
              <a16:creationId xmlns:a16="http://schemas.microsoft.com/office/drawing/2014/main" id="{C52953F0-55C6-40B5-BEA7-741A2BA01F9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3" name="PoljeZBesedilom 2">
          <a:extLst>
            <a:ext uri="{FF2B5EF4-FFF2-40B4-BE49-F238E27FC236}">
              <a16:creationId xmlns:a16="http://schemas.microsoft.com/office/drawing/2014/main" id="{FD908EC3-DBF5-42B7-B473-6899C6410C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4" name="PoljeZBesedilom 2">
          <a:extLst>
            <a:ext uri="{FF2B5EF4-FFF2-40B4-BE49-F238E27FC236}">
              <a16:creationId xmlns:a16="http://schemas.microsoft.com/office/drawing/2014/main" id="{AB590939-34FF-4C23-9C09-F51C95FE52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5" name="PoljeZBesedilom 2">
          <a:extLst>
            <a:ext uri="{FF2B5EF4-FFF2-40B4-BE49-F238E27FC236}">
              <a16:creationId xmlns:a16="http://schemas.microsoft.com/office/drawing/2014/main" id="{BE64E810-BABF-4016-B3F2-BC4E87D2A69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6" name="PoljeZBesedilom 5645">
          <a:extLst>
            <a:ext uri="{FF2B5EF4-FFF2-40B4-BE49-F238E27FC236}">
              <a16:creationId xmlns:a16="http://schemas.microsoft.com/office/drawing/2014/main" id="{5474FE2E-2556-4849-9A4D-C4A4A02967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7" name="PoljeZBesedilom 2">
          <a:extLst>
            <a:ext uri="{FF2B5EF4-FFF2-40B4-BE49-F238E27FC236}">
              <a16:creationId xmlns:a16="http://schemas.microsoft.com/office/drawing/2014/main" id="{FC5B0E14-7E25-46D2-81A1-99819067A6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8" name="PoljeZBesedilom 2">
          <a:extLst>
            <a:ext uri="{FF2B5EF4-FFF2-40B4-BE49-F238E27FC236}">
              <a16:creationId xmlns:a16="http://schemas.microsoft.com/office/drawing/2014/main" id="{35B77584-BB6F-434A-86C0-0C93B63D75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49" name="PoljeZBesedilom 2">
          <a:extLst>
            <a:ext uri="{FF2B5EF4-FFF2-40B4-BE49-F238E27FC236}">
              <a16:creationId xmlns:a16="http://schemas.microsoft.com/office/drawing/2014/main" id="{36792E7A-B713-446C-A1B0-9FA73702E3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650" name="PoljeZBesedilom 2">
          <a:extLst>
            <a:ext uri="{FF2B5EF4-FFF2-40B4-BE49-F238E27FC236}">
              <a16:creationId xmlns:a16="http://schemas.microsoft.com/office/drawing/2014/main" id="{74EF56ED-CFBD-4C40-9BEC-9DACFE0EAB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51" name="PoljeZBesedilom 5650">
          <a:extLst>
            <a:ext uri="{FF2B5EF4-FFF2-40B4-BE49-F238E27FC236}">
              <a16:creationId xmlns:a16="http://schemas.microsoft.com/office/drawing/2014/main" id="{B7855047-FC07-4C20-8011-5377FDBBE78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52" name="PoljeZBesedilom 2">
          <a:extLst>
            <a:ext uri="{FF2B5EF4-FFF2-40B4-BE49-F238E27FC236}">
              <a16:creationId xmlns:a16="http://schemas.microsoft.com/office/drawing/2014/main" id="{069563E7-447E-458F-91B6-DA3DBB0F40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53" name="PoljeZBesedilom 2">
          <a:extLst>
            <a:ext uri="{FF2B5EF4-FFF2-40B4-BE49-F238E27FC236}">
              <a16:creationId xmlns:a16="http://schemas.microsoft.com/office/drawing/2014/main" id="{B82671C5-FB45-4AA0-AD2B-C4D30BBE4C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54" name="PoljeZBesedilom 2">
          <a:extLst>
            <a:ext uri="{FF2B5EF4-FFF2-40B4-BE49-F238E27FC236}">
              <a16:creationId xmlns:a16="http://schemas.microsoft.com/office/drawing/2014/main" id="{D81A6F5F-501D-40AD-875E-034E365C256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655" name="PoljeZBesedilom 2">
          <a:extLst>
            <a:ext uri="{FF2B5EF4-FFF2-40B4-BE49-F238E27FC236}">
              <a16:creationId xmlns:a16="http://schemas.microsoft.com/office/drawing/2014/main" id="{06938091-AEEC-4B2F-87F0-45D2770F0E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56" name="PoljeZBesedilom 2">
          <a:extLst>
            <a:ext uri="{FF2B5EF4-FFF2-40B4-BE49-F238E27FC236}">
              <a16:creationId xmlns:a16="http://schemas.microsoft.com/office/drawing/2014/main" id="{2274332C-7CE0-4868-B1AE-D09198DFA6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57" name="PoljeZBesedilom 5656">
          <a:extLst>
            <a:ext uri="{FF2B5EF4-FFF2-40B4-BE49-F238E27FC236}">
              <a16:creationId xmlns:a16="http://schemas.microsoft.com/office/drawing/2014/main" id="{2C7A80BD-4AAF-411C-8EF6-1D0EC9A849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58" name="PoljeZBesedilom 2">
          <a:extLst>
            <a:ext uri="{FF2B5EF4-FFF2-40B4-BE49-F238E27FC236}">
              <a16:creationId xmlns:a16="http://schemas.microsoft.com/office/drawing/2014/main" id="{971A5FCA-B182-47AB-854B-81F18D2446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59" name="PoljeZBesedilom 2">
          <a:extLst>
            <a:ext uri="{FF2B5EF4-FFF2-40B4-BE49-F238E27FC236}">
              <a16:creationId xmlns:a16="http://schemas.microsoft.com/office/drawing/2014/main" id="{7833B695-E513-473E-922E-EF7BE1BADF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0" name="PoljeZBesedilom 2">
          <a:extLst>
            <a:ext uri="{FF2B5EF4-FFF2-40B4-BE49-F238E27FC236}">
              <a16:creationId xmlns:a16="http://schemas.microsoft.com/office/drawing/2014/main" id="{A6AD9C3E-18E7-40E3-8D80-3681B8E468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1" name="PoljeZBesedilom 2">
          <a:extLst>
            <a:ext uri="{FF2B5EF4-FFF2-40B4-BE49-F238E27FC236}">
              <a16:creationId xmlns:a16="http://schemas.microsoft.com/office/drawing/2014/main" id="{2F72643A-2B94-4B3F-A351-2BF74C5783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2" name="PoljeZBesedilom 2">
          <a:extLst>
            <a:ext uri="{FF2B5EF4-FFF2-40B4-BE49-F238E27FC236}">
              <a16:creationId xmlns:a16="http://schemas.microsoft.com/office/drawing/2014/main" id="{5319ECA6-5017-45D4-987F-D56FBBAE52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3" name="PoljeZBesedilom 5662">
          <a:extLst>
            <a:ext uri="{FF2B5EF4-FFF2-40B4-BE49-F238E27FC236}">
              <a16:creationId xmlns:a16="http://schemas.microsoft.com/office/drawing/2014/main" id="{25DDEDEC-382A-42B8-8FBF-454B965130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4" name="PoljeZBesedilom 2">
          <a:extLst>
            <a:ext uri="{FF2B5EF4-FFF2-40B4-BE49-F238E27FC236}">
              <a16:creationId xmlns:a16="http://schemas.microsoft.com/office/drawing/2014/main" id="{9B1A2430-6C11-438F-AD29-24CF4D265A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5" name="PoljeZBesedilom 2">
          <a:extLst>
            <a:ext uri="{FF2B5EF4-FFF2-40B4-BE49-F238E27FC236}">
              <a16:creationId xmlns:a16="http://schemas.microsoft.com/office/drawing/2014/main" id="{32155621-3E55-4985-92CB-27895A481F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6" name="PoljeZBesedilom 2">
          <a:extLst>
            <a:ext uri="{FF2B5EF4-FFF2-40B4-BE49-F238E27FC236}">
              <a16:creationId xmlns:a16="http://schemas.microsoft.com/office/drawing/2014/main" id="{002AEFA7-D828-48C4-B57B-3C97D5E462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7" name="PoljeZBesedilom 2">
          <a:extLst>
            <a:ext uri="{FF2B5EF4-FFF2-40B4-BE49-F238E27FC236}">
              <a16:creationId xmlns:a16="http://schemas.microsoft.com/office/drawing/2014/main" id="{C23AFDA8-213A-44A3-BB8F-7DC88FA9A5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8" name="PoljeZBesedilom 2">
          <a:extLst>
            <a:ext uri="{FF2B5EF4-FFF2-40B4-BE49-F238E27FC236}">
              <a16:creationId xmlns:a16="http://schemas.microsoft.com/office/drawing/2014/main" id="{C62ED39C-D472-4068-A050-2817AFD764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69" name="PoljeZBesedilom 5668">
          <a:extLst>
            <a:ext uri="{FF2B5EF4-FFF2-40B4-BE49-F238E27FC236}">
              <a16:creationId xmlns:a16="http://schemas.microsoft.com/office/drawing/2014/main" id="{F46A77ED-23C4-49B5-A6CD-F3E1013E97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0" name="PoljeZBesedilom 2">
          <a:extLst>
            <a:ext uri="{FF2B5EF4-FFF2-40B4-BE49-F238E27FC236}">
              <a16:creationId xmlns:a16="http://schemas.microsoft.com/office/drawing/2014/main" id="{A12C45E7-5133-4B56-9E29-650C866DF3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1" name="PoljeZBesedilom 2">
          <a:extLst>
            <a:ext uri="{FF2B5EF4-FFF2-40B4-BE49-F238E27FC236}">
              <a16:creationId xmlns:a16="http://schemas.microsoft.com/office/drawing/2014/main" id="{2429D752-E8A1-48B4-9E2E-8B5A57676A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2" name="PoljeZBesedilom 2">
          <a:extLst>
            <a:ext uri="{FF2B5EF4-FFF2-40B4-BE49-F238E27FC236}">
              <a16:creationId xmlns:a16="http://schemas.microsoft.com/office/drawing/2014/main" id="{108931A5-9893-4FE3-AD7F-E552329194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3" name="PoljeZBesedilom 2">
          <a:extLst>
            <a:ext uri="{FF2B5EF4-FFF2-40B4-BE49-F238E27FC236}">
              <a16:creationId xmlns:a16="http://schemas.microsoft.com/office/drawing/2014/main" id="{1308654F-A25A-479D-827A-D632855F20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4" name="PoljeZBesedilom 2">
          <a:extLst>
            <a:ext uri="{FF2B5EF4-FFF2-40B4-BE49-F238E27FC236}">
              <a16:creationId xmlns:a16="http://schemas.microsoft.com/office/drawing/2014/main" id="{1BC0DF3C-0CFB-4AB2-A1CA-17A938D21A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5" name="PoljeZBesedilom 5674">
          <a:extLst>
            <a:ext uri="{FF2B5EF4-FFF2-40B4-BE49-F238E27FC236}">
              <a16:creationId xmlns:a16="http://schemas.microsoft.com/office/drawing/2014/main" id="{0B70C22F-73A5-4E1E-9D89-BC093048EC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6" name="PoljeZBesedilom 2">
          <a:extLst>
            <a:ext uri="{FF2B5EF4-FFF2-40B4-BE49-F238E27FC236}">
              <a16:creationId xmlns:a16="http://schemas.microsoft.com/office/drawing/2014/main" id="{EEECBC14-E4B6-4345-A11D-34C4714C01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7" name="PoljeZBesedilom 2">
          <a:extLst>
            <a:ext uri="{FF2B5EF4-FFF2-40B4-BE49-F238E27FC236}">
              <a16:creationId xmlns:a16="http://schemas.microsoft.com/office/drawing/2014/main" id="{6C4B6380-8987-4959-83F4-D08B925972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8" name="PoljeZBesedilom 2">
          <a:extLst>
            <a:ext uri="{FF2B5EF4-FFF2-40B4-BE49-F238E27FC236}">
              <a16:creationId xmlns:a16="http://schemas.microsoft.com/office/drawing/2014/main" id="{00294F15-71A0-4EF2-BBA9-2E3565688F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79" name="PoljeZBesedilom 2">
          <a:extLst>
            <a:ext uri="{FF2B5EF4-FFF2-40B4-BE49-F238E27FC236}">
              <a16:creationId xmlns:a16="http://schemas.microsoft.com/office/drawing/2014/main" id="{9DFDAF1D-6F9E-461D-BE0B-17BC04F12C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0" name="PoljeZBesedilom 2">
          <a:extLst>
            <a:ext uri="{FF2B5EF4-FFF2-40B4-BE49-F238E27FC236}">
              <a16:creationId xmlns:a16="http://schemas.microsoft.com/office/drawing/2014/main" id="{1E3AE0C5-026A-48C9-ABDE-5F91FD8FC3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1" name="PoljeZBesedilom 5680">
          <a:extLst>
            <a:ext uri="{FF2B5EF4-FFF2-40B4-BE49-F238E27FC236}">
              <a16:creationId xmlns:a16="http://schemas.microsoft.com/office/drawing/2014/main" id="{B20E108F-6C65-4161-987B-17B21FE89C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2" name="PoljeZBesedilom 2">
          <a:extLst>
            <a:ext uri="{FF2B5EF4-FFF2-40B4-BE49-F238E27FC236}">
              <a16:creationId xmlns:a16="http://schemas.microsoft.com/office/drawing/2014/main" id="{397595C5-F724-422F-9A96-F77D4361D8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3" name="PoljeZBesedilom 2">
          <a:extLst>
            <a:ext uri="{FF2B5EF4-FFF2-40B4-BE49-F238E27FC236}">
              <a16:creationId xmlns:a16="http://schemas.microsoft.com/office/drawing/2014/main" id="{5D6618D3-DAF8-4EBC-A2FE-9FFA5CE106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4" name="PoljeZBesedilom 2">
          <a:extLst>
            <a:ext uri="{FF2B5EF4-FFF2-40B4-BE49-F238E27FC236}">
              <a16:creationId xmlns:a16="http://schemas.microsoft.com/office/drawing/2014/main" id="{046B93F7-6B6B-455B-8623-FB6F4BFA05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5" name="PoljeZBesedilom 2">
          <a:extLst>
            <a:ext uri="{FF2B5EF4-FFF2-40B4-BE49-F238E27FC236}">
              <a16:creationId xmlns:a16="http://schemas.microsoft.com/office/drawing/2014/main" id="{E2855E8F-461D-4DA8-A978-2ED8BCFBEF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6" name="PoljeZBesedilom 2">
          <a:extLst>
            <a:ext uri="{FF2B5EF4-FFF2-40B4-BE49-F238E27FC236}">
              <a16:creationId xmlns:a16="http://schemas.microsoft.com/office/drawing/2014/main" id="{EE7B3B96-B9DC-4E60-8624-97EF31BB11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7" name="PoljeZBesedilom 5686">
          <a:extLst>
            <a:ext uri="{FF2B5EF4-FFF2-40B4-BE49-F238E27FC236}">
              <a16:creationId xmlns:a16="http://schemas.microsoft.com/office/drawing/2014/main" id="{BC964636-71B5-4AA3-86B3-9ED7447A31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8" name="PoljeZBesedilom 2">
          <a:extLst>
            <a:ext uri="{FF2B5EF4-FFF2-40B4-BE49-F238E27FC236}">
              <a16:creationId xmlns:a16="http://schemas.microsoft.com/office/drawing/2014/main" id="{0619C8C7-08F8-4546-B4E7-64795EEF45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89" name="PoljeZBesedilom 2">
          <a:extLst>
            <a:ext uri="{FF2B5EF4-FFF2-40B4-BE49-F238E27FC236}">
              <a16:creationId xmlns:a16="http://schemas.microsoft.com/office/drawing/2014/main" id="{C952764F-4372-48CE-8C25-756DDE7D2F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90" name="PoljeZBesedilom 2">
          <a:extLst>
            <a:ext uri="{FF2B5EF4-FFF2-40B4-BE49-F238E27FC236}">
              <a16:creationId xmlns:a16="http://schemas.microsoft.com/office/drawing/2014/main" id="{178D9A65-A437-4FC1-8ACC-0DE42BB168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91" name="PoljeZBesedilom 2">
          <a:extLst>
            <a:ext uri="{FF2B5EF4-FFF2-40B4-BE49-F238E27FC236}">
              <a16:creationId xmlns:a16="http://schemas.microsoft.com/office/drawing/2014/main" id="{566A29E0-77DC-44E0-AF9A-6DC4DBD8AC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2" name="PoljeZBesedilom 2">
          <a:extLst>
            <a:ext uri="{FF2B5EF4-FFF2-40B4-BE49-F238E27FC236}">
              <a16:creationId xmlns:a16="http://schemas.microsoft.com/office/drawing/2014/main" id="{F55011A3-7BFC-4F31-AE34-BF8493C034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3" name="PoljeZBesedilom 5692">
          <a:extLst>
            <a:ext uri="{FF2B5EF4-FFF2-40B4-BE49-F238E27FC236}">
              <a16:creationId xmlns:a16="http://schemas.microsoft.com/office/drawing/2014/main" id="{2C66B472-1FBF-4753-97F1-D768956B568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4" name="PoljeZBesedilom 2">
          <a:extLst>
            <a:ext uri="{FF2B5EF4-FFF2-40B4-BE49-F238E27FC236}">
              <a16:creationId xmlns:a16="http://schemas.microsoft.com/office/drawing/2014/main" id="{2F2D6D01-B920-4831-8983-6108A9CF2EA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5" name="PoljeZBesedilom 2">
          <a:extLst>
            <a:ext uri="{FF2B5EF4-FFF2-40B4-BE49-F238E27FC236}">
              <a16:creationId xmlns:a16="http://schemas.microsoft.com/office/drawing/2014/main" id="{0AF43A3F-4C78-4E95-8CC1-41ACB92FAD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6" name="PoljeZBesedilom 2">
          <a:extLst>
            <a:ext uri="{FF2B5EF4-FFF2-40B4-BE49-F238E27FC236}">
              <a16:creationId xmlns:a16="http://schemas.microsoft.com/office/drawing/2014/main" id="{5EA3B820-A062-47BE-8C9C-3DF83D5068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697" name="PoljeZBesedilom 2">
          <a:extLst>
            <a:ext uri="{FF2B5EF4-FFF2-40B4-BE49-F238E27FC236}">
              <a16:creationId xmlns:a16="http://schemas.microsoft.com/office/drawing/2014/main" id="{7B8461A8-E3EE-4F89-B7D2-4269D28E83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98" name="PoljeZBesedilom 2">
          <a:extLst>
            <a:ext uri="{FF2B5EF4-FFF2-40B4-BE49-F238E27FC236}">
              <a16:creationId xmlns:a16="http://schemas.microsoft.com/office/drawing/2014/main" id="{BBCF3ED7-C17A-46FF-83FB-6A468E0049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699" name="PoljeZBesedilom 5698">
          <a:extLst>
            <a:ext uri="{FF2B5EF4-FFF2-40B4-BE49-F238E27FC236}">
              <a16:creationId xmlns:a16="http://schemas.microsoft.com/office/drawing/2014/main" id="{271C3722-133B-435D-936D-F179EF7461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0" name="PoljeZBesedilom 2">
          <a:extLst>
            <a:ext uri="{FF2B5EF4-FFF2-40B4-BE49-F238E27FC236}">
              <a16:creationId xmlns:a16="http://schemas.microsoft.com/office/drawing/2014/main" id="{FDD13C31-8201-47DB-B258-DA2FD74251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1" name="PoljeZBesedilom 2">
          <a:extLst>
            <a:ext uri="{FF2B5EF4-FFF2-40B4-BE49-F238E27FC236}">
              <a16:creationId xmlns:a16="http://schemas.microsoft.com/office/drawing/2014/main" id="{8A959A86-427F-449F-B339-AA2DEC9F93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2" name="PoljeZBesedilom 2">
          <a:extLst>
            <a:ext uri="{FF2B5EF4-FFF2-40B4-BE49-F238E27FC236}">
              <a16:creationId xmlns:a16="http://schemas.microsoft.com/office/drawing/2014/main" id="{83B3957F-D7EC-441B-B1DC-D9165EBBFB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3" name="PoljeZBesedilom 2">
          <a:extLst>
            <a:ext uri="{FF2B5EF4-FFF2-40B4-BE49-F238E27FC236}">
              <a16:creationId xmlns:a16="http://schemas.microsoft.com/office/drawing/2014/main" id="{72B4B85D-ACE5-4F9F-B462-CCE592F608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4" name="PoljeZBesedilom 2">
          <a:extLst>
            <a:ext uri="{FF2B5EF4-FFF2-40B4-BE49-F238E27FC236}">
              <a16:creationId xmlns:a16="http://schemas.microsoft.com/office/drawing/2014/main" id="{727CD7D8-393D-40B8-87FB-A8BF984908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5" name="PoljeZBesedilom 5704">
          <a:extLst>
            <a:ext uri="{FF2B5EF4-FFF2-40B4-BE49-F238E27FC236}">
              <a16:creationId xmlns:a16="http://schemas.microsoft.com/office/drawing/2014/main" id="{75BD9216-96F7-4879-953C-8F5A605E61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6" name="PoljeZBesedilom 2">
          <a:extLst>
            <a:ext uri="{FF2B5EF4-FFF2-40B4-BE49-F238E27FC236}">
              <a16:creationId xmlns:a16="http://schemas.microsoft.com/office/drawing/2014/main" id="{0A1CBF89-65FE-423E-8744-2380B32502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7" name="PoljeZBesedilom 2">
          <a:extLst>
            <a:ext uri="{FF2B5EF4-FFF2-40B4-BE49-F238E27FC236}">
              <a16:creationId xmlns:a16="http://schemas.microsoft.com/office/drawing/2014/main" id="{684B220E-C6F2-411F-BDD5-1150FF539E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8" name="PoljeZBesedilom 2">
          <a:extLst>
            <a:ext uri="{FF2B5EF4-FFF2-40B4-BE49-F238E27FC236}">
              <a16:creationId xmlns:a16="http://schemas.microsoft.com/office/drawing/2014/main" id="{C743E573-836C-4D23-B0D0-86D0AE5AB2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1334</xdr:row>
      <xdr:rowOff>0</xdr:rowOff>
    </xdr:from>
    <xdr:ext cx="184731" cy="264560"/>
    <xdr:sp macro="" textlink="">
      <xdr:nvSpPr>
        <xdr:cNvPr id="5709" name="PoljeZBesedilom 2">
          <a:extLst>
            <a:ext uri="{FF2B5EF4-FFF2-40B4-BE49-F238E27FC236}">
              <a16:creationId xmlns:a16="http://schemas.microsoft.com/office/drawing/2014/main" id="{AE59D977-466C-439B-8B97-59E819A1DD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0" name="PoljeZBesedilom 2">
          <a:extLst>
            <a:ext uri="{FF2B5EF4-FFF2-40B4-BE49-F238E27FC236}">
              <a16:creationId xmlns:a16="http://schemas.microsoft.com/office/drawing/2014/main" id="{94D5CD91-B0CD-44D3-834E-0E900CC426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1" name="PoljeZBesedilom 5710">
          <a:extLst>
            <a:ext uri="{FF2B5EF4-FFF2-40B4-BE49-F238E27FC236}">
              <a16:creationId xmlns:a16="http://schemas.microsoft.com/office/drawing/2014/main" id="{B856F519-39BF-4FE5-BDD5-42681C2E61C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2" name="PoljeZBesedilom 2">
          <a:extLst>
            <a:ext uri="{FF2B5EF4-FFF2-40B4-BE49-F238E27FC236}">
              <a16:creationId xmlns:a16="http://schemas.microsoft.com/office/drawing/2014/main" id="{31C1AC48-9169-4D5E-80C7-CCED5D7D078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3" name="PoljeZBesedilom 2">
          <a:extLst>
            <a:ext uri="{FF2B5EF4-FFF2-40B4-BE49-F238E27FC236}">
              <a16:creationId xmlns:a16="http://schemas.microsoft.com/office/drawing/2014/main" id="{4281714D-77D6-46D2-A23B-617D0F03839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4" name="PoljeZBesedilom 2">
          <a:extLst>
            <a:ext uri="{FF2B5EF4-FFF2-40B4-BE49-F238E27FC236}">
              <a16:creationId xmlns:a16="http://schemas.microsoft.com/office/drawing/2014/main" id="{F263881F-64A8-4DA2-A1AB-5BA97B4813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1334</xdr:row>
      <xdr:rowOff>0</xdr:rowOff>
    </xdr:from>
    <xdr:ext cx="184731" cy="264560"/>
    <xdr:sp macro="" textlink="">
      <xdr:nvSpPr>
        <xdr:cNvPr id="5715" name="PoljeZBesedilom 2">
          <a:extLst>
            <a:ext uri="{FF2B5EF4-FFF2-40B4-BE49-F238E27FC236}">
              <a16:creationId xmlns:a16="http://schemas.microsoft.com/office/drawing/2014/main" id="{5C4A3987-803C-42BE-8B6A-0DE291F2672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16" name="PoljeZBesedilom 2">
          <a:extLst>
            <a:ext uri="{FF2B5EF4-FFF2-40B4-BE49-F238E27FC236}">
              <a16:creationId xmlns:a16="http://schemas.microsoft.com/office/drawing/2014/main" id="{05DAF85D-4CDF-4E62-93D4-0E7904FBABF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17" name="PoljeZBesedilom 5716">
          <a:extLst>
            <a:ext uri="{FF2B5EF4-FFF2-40B4-BE49-F238E27FC236}">
              <a16:creationId xmlns:a16="http://schemas.microsoft.com/office/drawing/2014/main" id="{7F4A1B96-373D-493D-8FF5-0DEEEDC9CD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18" name="PoljeZBesedilom 2">
          <a:extLst>
            <a:ext uri="{FF2B5EF4-FFF2-40B4-BE49-F238E27FC236}">
              <a16:creationId xmlns:a16="http://schemas.microsoft.com/office/drawing/2014/main" id="{864E35BB-0BBB-4647-A4B5-64B9F0E9EC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19" name="PoljeZBesedilom 2">
          <a:extLst>
            <a:ext uri="{FF2B5EF4-FFF2-40B4-BE49-F238E27FC236}">
              <a16:creationId xmlns:a16="http://schemas.microsoft.com/office/drawing/2014/main" id="{40C53E1A-3A7A-45C2-AF3D-BAE1CBDAC7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0" name="PoljeZBesedilom 2">
          <a:extLst>
            <a:ext uri="{FF2B5EF4-FFF2-40B4-BE49-F238E27FC236}">
              <a16:creationId xmlns:a16="http://schemas.microsoft.com/office/drawing/2014/main" id="{6B1862A3-62D3-43F8-8C95-E09B466253E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1" name="PoljeZBesedilom 2">
          <a:extLst>
            <a:ext uri="{FF2B5EF4-FFF2-40B4-BE49-F238E27FC236}">
              <a16:creationId xmlns:a16="http://schemas.microsoft.com/office/drawing/2014/main" id="{4657B428-9DF2-4C3D-AE74-F0A8C4AB3A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22" name="PoljeZBesedilom 5721">
          <a:extLst>
            <a:ext uri="{FF2B5EF4-FFF2-40B4-BE49-F238E27FC236}">
              <a16:creationId xmlns:a16="http://schemas.microsoft.com/office/drawing/2014/main" id="{67921B07-3230-4020-A6A9-A9250867375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23" name="PoljeZBesedilom 2">
          <a:extLst>
            <a:ext uri="{FF2B5EF4-FFF2-40B4-BE49-F238E27FC236}">
              <a16:creationId xmlns:a16="http://schemas.microsoft.com/office/drawing/2014/main" id="{5E8193E7-21A1-4058-AF0C-5498E0D77DF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24" name="PoljeZBesedilom 2">
          <a:extLst>
            <a:ext uri="{FF2B5EF4-FFF2-40B4-BE49-F238E27FC236}">
              <a16:creationId xmlns:a16="http://schemas.microsoft.com/office/drawing/2014/main" id="{F763EBBC-2CD3-4B1A-B796-97120F64FE9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25" name="PoljeZBesedilom 2">
          <a:extLst>
            <a:ext uri="{FF2B5EF4-FFF2-40B4-BE49-F238E27FC236}">
              <a16:creationId xmlns:a16="http://schemas.microsoft.com/office/drawing/2014/main" id="{390A7FFC-41C8-4272-905F-3DF77AD7A43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26" name="PoljeZBesedilom 2">
          <a:extLst>
            <a:ext uri="{FF2B5EF4-FFF2-40B4-BE49-F238E27FC236}">
              <a16:creationId xmlns:a16="http://schemas.microsoft.com/office/drawing/2014/main" id="{99A85926-416B-4082-882E-04B52BC96C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7" name="PoljeZBesedilom 2">
          <a:extLst>
            <a:ext uri="{FF2B5EF4-FFF2-40B4-BE49-F238E27FC236}">
              <a16:creationId xmlns:a16="http://schemas.microsoft.com/office/drawing/2014/main" id="{6C795BF3-FA3C-4941-8F51-5F0A35BB00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8" name="PoljeZBesedilom 5727">
          <a:extLst>
            <a:ext uri="{FF2B5EF4-FFF2-40B4-BE49-F238E27FC236}">
              <a16:creationId xmlns:a16="http://schemas.microsoft.com/office/drawing/2014/main" id="{CE5D9CDA-9AB9-4369-8FB7-15D3AA2478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29" name="PoljeZBesedilom 2">
          <a:extLst>
            <a:ext uri="{FF2B5EF4-FFF2-40B4-BE49-F238E27FC236}">
              <a16:creationId xmlns:a16="http://schemas.microsoft.com/office/drawing/2014/main" id="{91F6D3C0-D21E-44EF-8C90-8F4CDBC056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30" name="PoljeZBesedilom 2">
          <a:extLst>
            <a:ext uri="{FF2B5EF4-FFF2-40B4-BE49-F238E27FC236}">
              <a16:creationId xmlns:a16="http://schemas.microsoft.com/office/drawing/2014/main" id="{0DA44E86-BA9A-4D25-8B5E-C3305125B5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31" name="PoljeZBesedilom 2">
          <a:extLst>
            <a:ext uri="{FF2B5EF4-FFF2-40B4-BE49-F238E27FC236}">
              <a16:creationId xmlns:a16="http://schemas.microsoft.com/office/drawing/2014/main" id="{412902CB-E440-4B05-B6B7-A5C7A18FFA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64560"/>
    <xdr:sp macro="" textlink="">
      <xdr:nvSpPr>
        <xdr:cNvPr id="5732" name="PoljeZBesedilom 2">
          <a:extLst>
            <a:ext uri="{FF2B5EF4-FFF2-40B4-BE49-F238E27FC236}">
              <a16:creationId xmlns:a16="http://schemas.microsoft.com/office/drawing/2014/main" id="{1C7C3164-5510-47CC-A4DD-96BD2E3E83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3" name="PoljeZBesedilom 5732">
          <a:extLst>
            <a:ext uri="{FF2B5EF4-FFF2-40B4-BE49-F238E27FC236}">
              <a16:creationId xmlns:a16="http://schemas.microsoft.com/office/drawing/2014/main" id="{384E5902-A97E-4D44-91F0-0AF02466178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4" name="PoljeZBesedilom 2">
          <a:extLst>
            <a:ext uri="{FF2B5EF4-FFF2-40B4-BE49-F238E27FC236}">
              <a16:creationId xmlns:a16="http://schemas.microsoft.com/office/drawing/2014/main" id="{FBDB9D4E-CF87-4003-82F1-AC9A8E1BD9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5" name="PoljeZBesedilom 2">
          <a:extLst>
            <a:ext uri="{FF2B5EF4-FFF2-40B4-BE49-F238E27FC236}">
              <a16:creationId xmlns:a16="http://schemas.microsoft.com/office/drawing/2014/main" id="{259FDB98-5B01-4984-B7FC-96B49E81BF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6" name="PoljeZBesedilom 2">
          <a:extLst>
            <a:ext uri="{FF2B5EF4-FFF2-40B4-BE49-F238E27FC236}">
              <a16:creationId xmlns:a16="http://schemas.microsoft.com/office/drawing/2014/main" id="{161BDF62-1344-4E83-8BA6-73B49778DFD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1334</xdr:row>
      <xdr:rowOff>0</xdr:rowOff>
    </xdr:from>
    <xdr:ext cx="184731" cy="274009"/>
    <xdr:sp macro="" textlink="">
      <xdr:nvSpPr>
        <xdr:cNvPr id="5737" name="PoljeZBesedilom 2">
          <a:extLst>
            <a:ext uri="{FF2B5EF4-FFF2-40B4-BE49-F238E27FC236}">
              <a16:creationId xmlns:a16="http://schemas.microsoft.com/office/drawing/2014/main" id="{225D678A-2A0A-4931-8293-B4EF82FA09F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5927" cy="264560"/>
    <xdr:sp macro="" textlink="">
      <xdr:nvSpPr>
        <xdr:cNvPr id="5738" name="PoljeZBesedilom 2">
          <a:extLst>
            <a:ext uri="{FF2B5EF4-FFF2-40B4-BE49-F238E27FC236}">
              <a16:creationId xmlns:a16="http://schemas.microsoft.com/office/drawing/2014/main" id="{9BBB496E-5C21-4758-BEC2-024F5DDB8547}"/>
            </a:ext>
          </a:extLst>
        </xdr:cNvPr>
        <xdr:cNvSpPr txBox="1"/>
      </xdr:nvSpPr>
      <xdr:spPr>
        <a:xfrm>
          <a:off x="6758940" y="101727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5927" cy="264560"/>
    <xdr:sp macro="" textlink="">
      <xdr:nvSpPr>
        <xdr:cNvPr id="5739" name="PoljeZBesedilom 5738">
          <a:extLst>
            <a:ext uri="{FF2B5EF4-FFF2-40B4-BE49-F238E27FC236}">
              <a16:creationId xmlns:a16="http://schemas.microsoft.com/office/drawing/2014/main" id="{F2E69621-812B-4670-A526-46D190716FCF}"/>
            </a:ext>
          </a:extLst>
        </xdr:cNvPr>
        <xdr:cNvSpPr txBox="1"/>
      </xdr:nvSpPr>
      <xdr:spPr>
        <a:xfrm>
          <a:off x="6758940" y="101727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5927" cy="264560"/>
    <xdr:sp macro="" textlink="">
      <xdr:nvSpPr>
        <xdr:cNvPr id="5740" name="PoljeZBesedilom 2">
          <a:extLst>
            <a:ext uri="{FF2B5EF4-FFF2-40B4-BE49-F238E27FC236}">
              <a16:creationId xmlns:a16="http://schemas.microsoft.com/office/drawing/2014/main" id="{DB6437CF-C2D9-4B9D-BE9B-1A4D35B4137E}"/>
            </a:ext>
          </a:extLst>
        </xdr:cNvPr>
        <xdr:cNvSpPr txBox="1"/>
      </xdr:nvSpPr>
      <xdr:spPr>
        <a:xfrm>
          <a:off x="6758940" y="101727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5927" cy="264560"/>
    <xdr:sp macro="" textlink="">
      <xdr:nvSpPr>
        <xdr:cNvPr id="5741" name="PoljeZBesedilom 5740">
          <a:extLst>
            <a:ext uri="{FF2B5EF4-FFF2-40B4-BE49-F238E27FC236}">
              <a16:creationId xmlns:a16="http://schemas.microsoft.com/office/drawing/2014/main" id="{48DC7BB7-D1E6-49AD-BE21-E08AB001045B}"/>
            </a:ext>
          </a:extLst>
        </xdr:cNvPr>
        <xdr:cNvSpPr txBox="1"/>
      </xdr:nvSpPr>
      <xdr:spPr>
        <a:xfrm>
          <a:off x="6758940" y="1017270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2" name="PoljeZBesedilom 2">
          <a:extLst>
            <a:ext uri="{FF2B5EF4-FFF2-40B4-BE49-F238E27FC236}">
              <a16:creationId xmlns:a16="http://schemas.microsoft.com/office/drawing/2014/main" id="{82F2A12A-939C-42F4-9286-9D8AA7A9A15B}"/>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3" name="PoljeZBesedilom 5742">
          <a:extLst>
            <a:ext uri="{FF2B5EF4-FFF2-40B4-BE49-F238E27FC236}">
              <a16:creationId xmlns:a16="http://schemas.microsoft.com/office/drawing/2014/main" id="{AF293814-02DA-4066-B289-E669B53E3131}"/>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4" name="PoljeZBesedilom 2">
          <a:extLst>
            <a:ext uri="{FF2B5EF4-FFF2-40B4-BE49-F238E27FC236}">
              <a16:creationId xmlns:a16="http://schemas.microsoft.com/office/drawing/2014/main" id="{64593966-BF34-40E7-9070-AEE137B85396}"/>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5" name="PoljeZBesedilom 5744">
          <a:extLst>
            <a:ext uri="{FF2B5EF4-FFF2-40B4-BE49-F238E27FC236}">
              <a16:creationId xmlns:a16="http://schemas.microsoft.com/office/drawing/2014/main" id="{798C54A2-2131-47B4-92A8-41F7043EAF60}"/>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6" name="PoljeZBesedilom 2">
          <a:extLst>
            <a:ext uri="{FF2B5EF4-FFF2-40B4-BE49-F238E27FC236}">
              <a16:creationId xmlns:a16="http://schemas.microsoft.com/office/drawing/2014/main" id="{BC7DFC01-59F7-4A86-AA44-F9507FEA9FB2}"/>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47" name="PoljeZBesedilom 5746">
          <a:extLst>
            <a:ext uri="{FF2B5EF4-FFF2-40B4-BE49-F238E27FC236}">
              <a16:creationId xmlns:a16="http://schemas.microsoft.com/office/drawing/2014/main" id="{45286417-16F4-4CEE-98F4-3B64B20B8781}"/>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7788"/>
    <xdr:sp macro="" textlink="">
      <xdr:nvSpPr>
        <xdr:cNvPr id="5748" name="PoljeZBesedilom 2">
          <a:extLst>
            <a:ext uri="{FF2B5EF4-FFF2-40B4-BE49-F238E27FC236}">
              <a16:creationId xmlns:a16="http://schemas.microsoft.com/office/drawing/2014/main" id="{569E439C-E1E9-41DD-B4DE-2B238A4BEDD1}"/>
            </a:ext>
          </a:extLst>
        </xdr:cNvPr>
        <xdr:cNvSpPr txBox="1"/>
      </xdr:nvSpPr>
      <xdr:spPr>
        <a:xfrm>
          <a:off x="6758940" y="1017270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7788"/>
    <xdr:sp macro="" textlink="">
      <xdr:nvSpPr>
        <xdr:cNvPr id="5749" name="PoljeZBesedilom 5748">
          <a:extLst>
            <a:ext uri="{FF2B5EF4-FFF2-40B4-BE49-F238E27FC236}">
              <a16:creationId xmlns:a16="http://schemas.microsoft.com/office/drawing/2014/main" id="{A219A19C-D28F-48FC-A60A-2A91B3CDA8F4}"/>
            </a:ext>
          </a:extLst>
        </xdr:cNvPr>
        <xdr:cNvSpPr txBox="1"/>
      </xdr:nvSpPr>
      <xdr:spPr>
        <a:xfrm>
          <a:off x="6758940" y="1017270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0" name="PoljeZBesedilom 2">
          <a:extLst>
            <a:ext uri="{FF2B5EF4-FFF2-40B4-BE49-F238E27FC236}">
              <a16:creationId xmlns:a16="http://schemas.microsoft.com/office/drawing/2014/main" id="{C49E9CBE-EF48-478C-8429-453592721894}"/>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1" name="PoljeZBesedilom 5750">
          <a:extLst>
            <a:ext uri="{FF2B5EF4-FFF2-40B4-BE49-F238E27FC236}">
              <a16:creationId xmlns:a16="http://schemas.microsoft.com/office/drawing/2014/main" id="{375D48E9-A3E6-48B9-9AF3-6A7CB051273F}"/>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2" name="PoljeZBesedilom 2">
          <a:extLst>
            <a:ext uri="{FF2B5EF4-FFF2-40B4-BE49-F238E27FC236}">
              <a16:creationId xmlns:a16="http://schemas.microsoft.com/office/drawing/2014/main" id="{5242254E-DB81-4FB0-BB1C-CB6948ED13B0}"/>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3" name="PoljeZBesedilom 5752">
          <a:extLst>
            <a:ext uri="{FF2B5EF4-FFF2-40B4-BE49-F238E27FC236}">
              <a16:creationId xmlns:a16="http://schemas.microsoft.com/office/drawing/2014/main" id="{EE23AC61-7E7E-4FAA-97ED-6047B83ECB22}"/>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4" name="PoljeZBesedilom 2">
          <a:extLst>
            <a:ext uri="{FF2B5EF4-FFF2-40B4-BE49-F238E27FC236}">
              <a16:creationId xmlns:a16="http://schemas.microsoft.com/office/drawing/2014/main" id="{49DFDA53-8CF3-4DCF-B1E9-CAE88021161D}"/>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5" name="PoljeZBesedilom 5754">
          <a:extLst>
            <a:ext uri="{FF2B5EF4-FFF2-40B4-BE49-F238E27FC236}">
              <a16:creationId xmlns:a16="http://schemas.microsoft.com/office/drawing/2014/main" id="{37FAFC39-89F8-4232-B847-600C7A746691}"/>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6" name="PoljeZBesedilom 2">
          <a:extLst>
            <a:ext uri="{FF2B5EF4-FFF2-40B4-BE49-F238E27FC236}">
              <a16:creationId xmlns:a16="http://schemas.microsoft.com/office/drawing/2014/main" id="{AA863381-C660-4F53-9A96-3AA062D101A3}"/>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57" name="PoljeZBesedilom 5756">
          <a:extLst>
            <a:ext uri="{FF2B5EF4-FFF2-40B4-BE49-F238E27FC236}">
              <a16:creationId xmlns:a16="http://schemas.microsoft.com/office/drawing/2014/main" id="{66D1C956-D73B-4908-9BC2-DCDAA47C4468}"/>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2341"/>
    <xdr:sp macro="" textlink="">
      <xdr:nvSpPr>
        <xdr:cNvPr id="5758" name="PoljeZBesedilom 2">
          <a:extLst>
            <a:ext uri="{FF2B5EF4-FFF2-40B4-BE49-F238E27FC236}">
              <a16:creationId xmlns:a16="http://schemas.microsoft.com/office/drawing/2014/main" id="{0EC5071A-4C80-4B1E-8DB7-6D76EF0A940F}"/>
            </a:ext>
          </a:extLst>
        </xdr:cNvPr>
        <xdr:cNvSpPr txBox="1"/>
      </xdr:nvSpPr>
      <xdr:spPr>
        <a:xfrm>
          <a:off x="6758940" y="101727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2341"/>
    <xdr:sp macro="" textlink="">
      <xdr:nvSpPr>
        <xdr:cNvPr id="5759" name="PoljeZBesedilom 5758">
          <a:extLst>
            <a:ext uri="{FF2B5EF4-FFF2-40B4-BE49-F238E27FC236}">
              <a16:creationId xmlns:a16="http://schemas.microsoft.com/office/drawing/2014/main" id="{9ED8D1EB-416E-4D6A-B1C1-E6C96A481B1B}"/>
            </a:ext>
          </a:extLst>
        </xdr:cNvPr>
        <xdr:cNvSpPr txBox="1"/>
      </xdr:nvSpPr>
      <xdr:spPr>
        <a:xfrm>
          <a:off x="6758940" y="101727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0" name="PoljeZBesedilom 2">
          <a:extLst>
            <a:ext uri="{FF2B5EF4-FFF2-40B4-BE49-F238E27FC236}">
              <a16:creationId xmlns:a16="http://schemas.microsoft.com/office/drawing/2014/main" id="{E498E75F-E676-40C0-B1FE-601DD9E670F6}"/>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1" name="PoljeZBesedilom 5760">
          <a:extLst>
            <a:ext uri="{FF2B5EF4-FFF2-40B4-BE49-F238E27FC236}">
              <a16:creationId xmlns:a16="http://schemas.microsoft.com/office/drawing/2014/main" id="{8088C781-793D-4B5B-B37B-0DAFB7446241}"/>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2" name="PoljeZBesedilom 2">
          <a:extLst>
            <a:ext uri="{FF2B5EF4-FFF2-40B4-BE49-F238E27FC236}">
              <a16:creationId xmlns:a16="http://schemas.microsoft.com/office/drawing/2014/main" id="{A303339F-C0DA-4175-BF2A-E0B5130584CE}"/>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3" name="PoljeZBesedilom 5762">
          <a:extLst>
            <a:ext uri="{FF2B5EF4-FFF2-40B4-BE49-F238E27FC236}">
              <a16:creationId xmlns:a16="http://schemas.microsoft.com/office/drawing/2014/main" id="{676BE740-8A87-4ECE-9C81-917832F379F6}"/>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4" name="PoljeZBesedilom 2">
          <a:extLst>
            <a:ext uri="{FF2B5EF4-FFF2-40B4-BE49-F238E27FC236}">
              <a16:creationId xmlns:a16="http://schemas.microsoft.com/office/drawing/2014/main" id="{5FB45C62-1668-4D9E-923E-385C40C63CA7}"/>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5" name="PoljeZBesedilom 5764">
          <a:extLst>
            <a:ext uri="{FF2B5EF4-FFF2-40B4-BE49-F238E27FC236}">
              <a16:creationId xmlns:a16="http://schemas.microsoft.com/office/drawing/2014/main" id="{14EEA2DD-B6DE-4690-8678-44961A777C37}"/>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6" name="PoljeZBesedilom 2">
          <a:extLst>
            <a:ext uri="{FF2B5EF4-FFF2-40B4-BE49-F238E27FC236}">
              <a16:creationId xmlns:a16="http://schemas.microsoft.com/office/drawing/2014/main" id="{EBFDD78F-4707-4BAE-8C16-3610FEE90E35}"/>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67" name="PoljeZBesedilom 5766">
          <a:extLst>
            <a:ext uri="{FF2B5EF4-FFF2-40B4-BE49-F238E27FC236}">
              <a16:creationId xmlns:a16="http://schemas.microsoft.com/office/drawing/2014/main" id="{F8245477-0D76-411B-B7EC-38B60FE86170}"/>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2341"/>
    <xdr:sp macro="" textlink="">
      <xdr:nvSpPr>
        <xdr:cNvPr id="5768" name="PoljeZBesedilom 2">
          <a:extLst>
            <a:ext uri="{FF2B5EF4-FFF2-40B4-BE49-F238E27FC236}">
              <a16:creationId xmlns:a16="http://schemas.microsoft.com/office/drawing/2014/main" id="{421C839F-D2B2-4A98-83E5-1C51ACDEDA10}"/>
            </a:ext>
          </a:extLst>
        </xdr:cNvPr>
        <xdr:cNvSpPr txBox="1"/>
      </xdr:nvSpPr>
      <xdr:spPr>
        <a:xfrm>
          <a:off x="6758940" y="101727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91101" cy="272341"/>
    <xdr:sp macro="" textlink="">
      <xdr:nvSpPr>
        <xdr:cNvPr id="5769" name="PoljeZBesedilom 5768">
          <a:extLst>
            <a:ext uri="{FF2B5EF4-FFF2-40B4-BE49-F238E27FC236}">
              <a16:creationId xmlns:a16="http://schemas.microsoft.com/office/drawing/2014/main" id="{B6FCDED6-EE30-44FF-84DC-17C281426F0B}"/>
            </a:ext>
          </a:extLst>
        </xdr:cNvPr>
        <xdr:cNvSpPr txBox="1"/>
      </xdr:nvSpPr>
      <xdr:spPr>
        <a:xfrm>
          <a:off x="6758940" y="1017270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70" name="PoljeZBesedilom 2">
          <a:extLst>
            <a:ext uri="{FF2B5EF4-FFF2-40B4-BE49-F238E27FC236}">
              <a16:creationId xmlns:a16="http://schemas.microsoft.com/office/drawing/2014/main" id="{04DB251A-805C-491C-80B1-BB0419B50947}"/>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71" name="PoljeZBesedilom 5770">
          <a:extLst>
            <a:ext uri="{FF2B5EF4-FFF2-40B4-BE49-F238E27FC236}">
              <a16:creationId xmlns:a16="http://schemas.microsoft.com/office/drawing/2014/main" id="{DA746B17-D6EF-4654-9A49-F39690B691E7}"/>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1415</xdr:row>
      <xdr:rowOff>0</xdr:rowOff>
    </xdr:from>
    <xdr:ext cx="184731" cy="264560"/>
    <xdr:sp macro="" textlink="">
      <xdr:nvSpPr>
        <xdr:cNvPr id="5772" name="PoljeZBesedilom 2">
          <a:extLst>
            <a:ext uri="{FF2B5EF4-FFF2-40B4-BE49-F238E27FC236}">
              <a16:creationId xmlns:a16="http://schemas.microsoft.com/office/drawing/2014/main" id="{B1D06AF6-8AB1-4F16-94D3-35E1E9A0B1F4}"/>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1415</xdr:row>
      <xdr:rowOff>0</xdr:rowOff>
    </xdr:from>
    <xdr:ext cx="184731" cy="264560"/>
    <xdr:sp macro="" textlink="">
      <xdr:nvSpPr>
        <xdr:cNvPr id="5773" name="PoljeZBesedilom 5772">
          <a:extLst>
            <a:ext uri="{FF2B5EF4-FFF2-40B4-BE49-F238E27FC236}">
              <a16:creationId xmlns:a16="http://schemas.microsoft.com/office/drawing/2014/main" id="{C264AF63-0325-4DBC-969F-8F8CFF741844}"/>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1415</xdr:row>
      <xdr:rowOff>0</xdr:rowOff>
    </xdr:from>
    <xdr:ext cx="184731" cy="264560"/>
    <xdr:sp macro="" textlink="">
      <xdr:nvSpPr>
        <xdr:cNvPr id="5774" name="PoljeZBesedilom 2">
          <a:extLst>
            <a:ext uri="{FF2B5EF4-FFF2-40B4-BE49-F238E27FC236}">
              <a16:creationId xmlns:a16="http://schemas.microsoft.com/office/drawing/2014/main" id="{FC1937B8-E8F0-4757-BDCC-5DE78F8248DC}"/>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1415</xdr:row>
      <xdr:rowOff>0</xdr:rowOff>
    </xdr:from>
    <xdr:ext cx="184731" cy="264560"/>
    <xdr:sp macro="" textlink="">
      <xdr:nvSpPr>
        <xdr:cNvPr id="5775" name="PoljeZBesedilom 5774">
          <a:extLst>
            <a:ext uri="{FF2B5EF4-FFF2-40B4-BE49-F238E27FC236}">
              <a16:creationId xmlns:a16="http://schemas.microsoft.com/office/drawing/2014/main" id="{0DEFFCFA-893F-42EA-950D-B14FCB670F58}"/>
            </a:ext>
          </a:extLst>
        </xdr:cNvPr>
        <xdr:cNvSpPr txBox="1"/>
      </xdr:nvSpPr>
      <xdr:spPr>
        <a:xfrm>
          <a:off x="6758940" y="101727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8</xdr:col>
      <xdr:colOff>556557</xdr:colOff>
      <xdr:row>1344</xdr:row>
      <xdr:rowOff>0</xdr:rowOff>
    </xdr:from>
    <xdr:ext cx="184731" cy="264560"/>
    <xdr:sp macro="" textlink="">
      <xdr:nvSpPr>
        <xdr:cNvPr id="5776" name="PoljeZBesedilom 2">
          <a:extLst>
            <a:ext uri="{FF2B5EF4-FFF2-40B4-BE49-F238E27FC236}">
              <a16:creationId xmlns:a16="http://schemas.microsoft.com/office/drawing/2014/main" id="{7A88CD3A-7A79-4501-A2AD-2A0491E369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77" name="PoljeZBesedilom 5776">
          <a:extLst>
            <a:ext uri="{FF2B5EF4-FFF2-40B4-BE49-F238E27FC236}">
              <a16:creationId xmlns:a16="http://schemas.microsoft.com/office/drawing/2014/main" id="{021C47ED-58BA-4711-A4A3-72EB1BC654A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78" name="PoljeZBesedilom 2">
          <a:extLst>
            <a:ext uri="{FF2B5EF4-FFF2-40B4-BE49-F238E27FC236}">
              <a16:creationId xmlns:a16="http://schemas.microsoft.com/office/drawing/2014/main" id="{A3D71AFD-8F1E-404F-980D-AF5B94C7739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79" name="PoljeZBesedilom 2">
          <a:extLst>
            <a:ext uri="{FF2B5EF4-FFF2-40B4-BE49-F238E27FC236}">
              <a16:creationId xmlns:a16="http://schemas.microsoft.com/office/drawing/2014/main" id="{8D212D30-E6A2-4477-A6F4-2DC18029A5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80" name="PoljeZBesedilom 2">
          <a:extLst>
            <a:ext uri="{FF2B5EF4-FFF2-40B4-BE49-F238E27FC236}">
              <a16:creationId xmlns:a16="http://schemas.microsoft.com/office/drawing/2014/main" id="{CC358B95-ECF9-4509-8457-91B405F6213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81" name="PoljeZBesedilom 2">
          <a:extLst>
            <a:ext uri="{FF2B5EF4-FFF2-40B4-BE49-F238E27FC236}">
              <a16:creationId xmlns:a16="http://schemas.microsoft.com/office/drawing/2014/main" id="{023B5004-45CC-4741-9BCE-D073DF357E4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2" name="PoljeZBesedilom 2">
          <a:extLst>
            <a:ext uri="{FF2B5EF4-FFF2-40B4-BE49-F238E27FC236}">
              <a16:creationId xmlns:a16="http://schemas.microsoft.com/office/drawing/2014/main" id="{A03F3CCB-136A-49CD-B341-9E3C6889A1D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3" name="PoljeZBesedilom 5782">
          <a:extLst>
            <a:ext uri="{FF2B5EF4-FFF2-40B4-BE49-F238E27FC236}">
              <a16:creationId xmlns:a16="http://schemas.microsoft.com/office/drawing/2014/main" id="{353D7E56-9B56-4B28-89C4-241FA8E736D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4" name="PoljeZBesedilom 2">
          <a:extLst>
            <a:ext uri="{FF2B5EF4-FFF2-40B4-BE49-F238E27FC236}">
              <a16:creationId xmlns:a16="http://schemas.microsoft.com/office/drawing/2014/main" id="{722F9F27-FC2F-49D6-B881-EF0CA836196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5" name="PoljeZBesedilom 2">
          <a:extLst>
            <a:ext uri="{FF2B5EF4-FFF2-40B4-BE49-F238E27FC236}">
              <a16:creationId xmlns:a16="http://schemas.microsoft.com/office/drawing/2014/main" id="{C8E16E89-25DC-4AD5-BEB0-1355842CF95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6" name="PoljeZBesedilom 2">
          <a:extLst>
            <a:ext uri="{FF2B5EF4-FFF2-40B4-BE49-F238E27FC236}">
              <a16:creationId xmlns:a16="http://schemas.microsoft.com/office/drawing/2014/main" id="{E4C7D736-5655-4656-9F32-D02E2CB437F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87" name="PoljeZBesedilom 2">
          <a:extLst>
            <a:ext uri="{FF2B5EF4-FFF2-40B4-BE49-F238E27FC236}">
              <a16:creationId xmlns:a16="http://schemas.microsoft.com/office/drawing/2014/main" id="{11EBD84D-C91D-4010-BA01-7A2D9EF2EAF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788" name="PoljeZBesedilom 5787">
          <a:extLst>
            <a:ext uri="{FF2B5EF4-FFF2-40B4-BE49-F238E27FC236}">
              <a16:creationId xmlns:a16="http://schemas.microsoft.com/office/drawing/2014/main" id="{1828CFDB-82A9-4034-8797-971DB7D8681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789" name="PoljeZBesedilom 2">
          <a:extLst>
            <a:ext uri="{FF2B5EF4-FFF2-40B4-BE49-F238E27FC236}">
              <a16:creationId xmlns:a16="http://schemas.microsoft.com/office/drawing/2014/main" id="{D5DB6C94-8AC1-40DE-A6C9-CD984C1E1B2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790" name="PoljeZBesedilom 2">
          <a:extLst>
            <a:ext uri="{FF2B5EF4-FFF2-40B4-BE49-F238E27FC236}">
              <a16:creationId xmlns:a16="http://schemas.microsoft.com/office/drawing/2014/main" id="{378C38E5-6B58-47EE-8F75-A11022A2999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791" name="PoljeZBesedilom 2">
          <a:extLst>
            <a:ext uri="{FF2B5EF4-FFF2-40B4-BE49-F238E27FC236}">
              <a16:creationId xmlns:a16="http://schemas.microsoft.com/office/drawing/2014/main" id="{8E7F00C3-E59E-4F34-ADF1-A492E89A47C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792" name="PoljeZBesedilom 2">
          <a:extLst>
            <a:ext uri="{FF2B5EF4-FFF2-40B4-BE49-F238E27FC236}">
              <a16:creationId xmlns:a16="http://schemas.microsoft.com/office/drawing/2014/main" id="{6E84CDFC-995B-4E68-80B7-57D30D88F9E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3" name="PoljeZBesedilom 2">
          <a:extLst>
            <a:ext uri="{FF2B5EF4-FFF2-40B4-BE49-F238E27FC236}">
              <a16:creationId xmlns:a16="http://schemas.microsoft.com/office/drawing/2014/main" id="{C20BE1E6-2447-4B3F-9A26-F29CDD8B16A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4" name="PoljeZBesedilom 5793">
          <a:extLst>
            <a:ext uri="{FF2B5EF4-FFF2-40B4-BE49-F238E27FC236}">
              <a16:creationId xmlns:a16="http://schemas.microsoft.com/office/drawing/2014/main" id="{42C3535B-84D5-4CB8-B2C1-341FA0109D7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5" name="PoljeZBesedilom 2">
          <a:extLst>
            <a:ext uri="{FF2B5EF4-FFF2-40B4-BE49-F238E27FC236}">
              <a16:creationId xmlns:a16="http://schemas.microsoft.com/office/drawing/2014/main" id="{8DD4CFA2-1791-4947-B5C4-EB1D92949E0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6" name="PoljeZBesedilom 2">
          <a:extLst>
            <a:ext uri="{FF2B5EF4-FFF2-40B4-BE49-F238E27FC236}">
              <a16:creationId xmlns:a16="http://schemas.microsoft.com/office/drawing/2014/main" id="{95E626B0-EACC-488A-B361-F62C9E540A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7" name="PoljeZBesedilom 2">
          <a:extLst>
            <a:ext uri="{FF2B5EF4-FFF2-40B4-BE49-F238E27FC236}">
              <a16:creationId xmlns:a16="http://schemas.microsoft.com/office/drawing/2014/main" id="{3F4F33B5-A24B-4649-899F-9505AC18CC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798" name="PoljeZBesedilom 2">
          <a:extLst>
            <a:ext uri="{FF2B5EF4-FFF2-40B4-BE49-F238E27FC236}">
              <a16:creationId xmlns:a16="http://schemas.microsoft.com/office/drawing/2014/main" id="{1718348B-B2ED-4539-A78D-5ACF8639103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799" name="PoljeZBesedilom 2">
          <a:extLst>
            <a:ext uri="{FF2B5EF4-FFF2-40B4-BE49-F238E27FC236}">
              <a16:creationId xmlns:a16="http://schemas.microsoft.com/office/drawing/2014/main" id="{1F41251C-35CF-4D70-B104-8D0358836D0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800" name="PoljeZBesedilom 5799">
          <a:extLst>
            <a:ext uri="{FF2B5EF4-FFF2-40B4-BE49-F238E27FC236}">
              <a16:creationId xmlns:a16="http://schemas.microsoft.com/office/drawing/2014/main" id="{906992A0-4C97-4098-8656-469F690578D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801" name="PoljeZBesedilom 2">
          <a:extLst>
            <a:ext uri="{FF2B5EF4-FFF2-40B4-BE49-F238E27FC236}">
              <a16:creationId xmlns:a16="http://schemas.microsoft.com/office/drawing/2014/main" id="{153F387D-D0BB-402E-9A55-162DB4DDED6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802" name="PoljeZBesedilom 2">
          <a:extLst>
            <a:ext uri="{FF2B5EF4-FFF2-40B4-BE49-F238E27FC236}">
              <a16:creationId xmlns:a16="http://schemas.microsoft.com/office/drawing/2014/main" id="{4BD9B4B5-A893-48CA-AA6C-CB2518CAE2D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803" name="PoljeZBesedilom 2">
          <a:extLst>
            <a:ext uri="{FF2B5EF4-FFF2-40B4-BE49-F238E27FC236}">
              <a16:creationId xmlns:a16="http://schemas.microsoft.com/office/drawing/2014/main" id="{178BEEB4-9F3A-4B39-A2F2-FFF6097F05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804" name="PoljeZBesedilom 2">
          <a:extLst>
            <a:ext uri="{FF2B5EF4-FFF2-40B4-BE49-F238E27FC236}">
              <a16:creationId xmlns:a16="http://schemas.microsoft.com/office/drawing/2014/main" id="{EAB8592F-FA58-4975-991A-912F3D690C1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805" name="PoljeZBesedilom 5804">
          <a:extLst>
            <a:ext uri="{FF2B5EF4-FFF2-40B4-BE49-F238E27FC236}">
              <a16:creationId xmlns:a16="http://schemas.microsoft.com/office/drawing/2014/main" id="{238E591A-C14C-45AE-93BD-73A187B56BA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806" name="PoljeZBesedilom 2">
          <a:extLst>
            <a:ext uri="{FF2B5EF4-FFF2-40B4-BE49-F238E27FC236}">
              <a16:creationId xmlns:a16="http://schemas.microsoft.com/office/drawing/2014/main" id="{80EF0A36-3F2E-4962-914A-7B5760E5437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807" name="PoljeZBesedilom 2">
          <a:extLst>
            <a:ext uri="{FF2B5EF4-FFF2-40B4-BE49-F238E27FC236}">
              <a16:creationId xmlns:a16="http://schemas.microsoft.com/office/drawing/2014/main" id="{3CC87683-EFD3-44D1-BF47-B4A34E1489B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808" name="PoljeZBesedilom 2">
          <a:extLst>
            <a:ext uri="{FF2B5EF4-FFF2-40B4-BE49-F238E27FC236}">
              <a16:creationId xmlns:a16="http://schemas.microsoft.com/office/drawing/2014/main" id="{DCB1DCFA-5D08-4787-B4A7-87760C13EE5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809" name="PoljeZBesedilom 2">
          <a:extLst>
            <a:ext uri="{FF2B5EF4-FFF2-40B4-BE49-F238E27FC236}">
              <a16:creationId xmlns:a16="http://schemas.microsoft.com/office/drawing/2014/main" id="{FFC0ED49-A62C-481D-8ABA-CC3AED52985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0" name="PoljeZBesedilom 2">
          <a:extLst>
            <a:ext uri="{FF2B5EF4-FFF2-40B4-BE49-F238E27FC236}">
              <a16:creationId xmlns:a16="http://schemas.microsoft.com/office/drawing/2014/main" id="{CE07632B-CE67-431E-9468-FCDB120968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1" name="PoljeZBesedilom 5810">
          <a:extLst>
            <a:ext uri="{FF2B5EF4-FFF2-40B4-BE49-F238E27FC236}">
              <a16:creationId xmlns:a16="http://schemas.microsoft.com/office/drawing/2014/main" id="{DE5E861F-68EA-4A70-BB14-21D9FB26B8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2" name="PoljeZBesedilom 2">
          <a:extLst>
            <a:ext uri="{FF2B5EF4-FFF2-40B4-BE49-F238E27FC236}">
              <a16:creationId xmlns:a16="http://schemas.microsoft.com/office/drawing/2014/main" id="{6047D995-3EBF-4454-A0C7-C5437DC09C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3" name="PoljeZBesedilom 2">
          <a:extLst>
            <a:ext uri="{FF2B5EF4-FFF2-40B4-BE49-F238E27FC236}">
              <a16:creationId xmlns:a16="http://schemas.microsoft.com/office/drawing/2014/main" id="{77FDEAFD-404B-40CC-AB10-EBAB929863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4" name="PoljeZBesedilom 2">
          <a:extLst>
            <a:ext uri="{FF2B5EF4-FFF2-40B4-BE49-F238E27FC236}">
              <a16:creationId xmlns:a16="http://schemas.microsoft.com/office/drawing/2014/main" id="{075ABA4B-33AC-462B-8D6E-1AB43B7574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5" name="PoljeZBesedilom 2">
          <a:extLst>
            <a:ext uri="{FF2B5EF4-FFF2-40B4-BE49-F238E27FC236}">
              <a16:creationId xmlns:a16="http://schemas.microsoft.com/office/drawing/2014/main" id="{52AC10C8-70E2-4704-8F44-8554A408B9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6" name="PoljeZBesedilom 2">
          <a:extLst>
            <a:ext uri="{FF2B5EF4-FFF2-40B4-BE49-F238E27FC236}">
              <a16:creationId xmlns:a16="http://schemas.microsoft.com/office/drawing/2014/main" id="{412E5CD4-DD55-47CE-B057-E70A34F022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7" name="PoljeZBesedilom 5816">
          <a:extLst>
            <a:ext uri="{FF2B5EF4-FFF2-40B4-BE49-F238E27FC236}">
              <a16:creationId xmlns:a16="http://schemas.microsoft.com/office/drawing/2014/main" id="{856EB42B-7FAC-4741-84E6-A81F9339F9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8" name="PoljeZBesedilom 2">
          <a:extLst>
            <a:ext uri="{FF2B5EF4-FFF2-40B4-BE49-F238E27FC236}">
              <a16:creationId xmlns:a16="http://schemas.microsoft.com/office/drawing/2014/main" id="{4D84FCBC-8152-4C32-B1E0-3BFC15F32F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19" name="PoljeZBesedilom 2">
          <a:extLst>
            <a:ext uri="{FF2B5EF4-FFF2-40B4-BE49-F238E27FC236}">
              <a16:creationId xmlns:a16="http://schemas.microsoft.com/office/drawing/2014/main" id="{FA21AD83-0624-42E2-B67C-0A926F6073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20" name="PoljeZBesedilom 2">
          <a:extLst>
            <a:ext uri="{FF2B5EF4-FFF2-40B4-BE49-F238E27FC236}">
              <a16:creationId xmlns:a16="http://schemas.microsoft.com/office/drawing/2014/main" id="{5600FB32-8253-4657-8F9B-BA5119F215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21" name="PoljeZBesedilom 2">
          <a:extLst>
            <a:ext uri="{FF2B5EF4-FFF2-40B4-BE49-F238E27FC236}">
              <a16:creationId xmlns:a16="http://schemas.microsoft.com/office/drawing/2014/main" id="{4552D5EF-57CD-4E35-8E36-49976D22B6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2" name="PoljeZBesedilom 2">
          <a:extLst>
            <a:ext uri="{FF2B5EF4-FFF2-40B4-BE49-F238E27FC236}">
              <a16:creationId xmlns:a16="http://schemas.microsoft.com/office/drawing/2014/main" id="{A2E72863-2CCF-4E9B-8281-FA72FA0F86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3" name="PoljeZBesedilom 5822">
          <a:extLst>
            <a:ext uri="{FF2B5EF4-FFF2-40B4-BE49-F238E27FC236}">
              <a16:creationId xmlns:a16="http://schemas.microsoft.com/office/drawing/2014/main" id="{8245B090-0FE5-4584-9263-C0E973A458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4" name="PoljeZBesedilom 2">
          <a:extLst>
            <a:ext uri="{FF2B5EF4-FFF2-40B4-BE49-F238E27FC236}">
              <a16:creationId xmlns:a16="http://schemas.microsoft.com/office/drawing/2014/main" id="{1ED0BF9C-6152-4B13-A9C8-2377B02B62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5" name="PoljeZBesedilom 2">
          <a:extLst>
            <a:ext uri="{FF2B5EF4-FFF2-40B4-BE49-F238E27FC236}">
              <a16:creationId xmlns:a16="http://schemas.microsoft.com/office/drawing/2014/main" id="{497D2AAD-6DE1-47B3-B5EC-264ADED9425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6" name="PoljeZBesedilom 2">
          <a:extLst>
            <a:ext uri="{FF2B5EF4-FFF2-40B4-BE49-F238E27FC236}">
              <a16:creationId xmlns:a16="http://schemas.microsoft.com/office/drawing/2014/main" id="{C58E19D9-CFC2-471D-AFD4-8821D49147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7" name="PoljeZBesedilom 2">
          <a:extLst>
            <a:ext uri="{FF2B5EF4-FFF2-40B4-BE49-F238E27FC236}">
              <a16:creationId xmlns:a16="http://schemas.microsoft.com/office/drawing/2014/main" id="{E7D08E6A-CD6B-470F-87C6-565D6F2A19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8" name="PoljeZBesedilom 2">
          <a:extLst>
            <a:ext uri="{FF2B5EF4-FFF2-40B4-BE49-F238E27FC236}">
              <a16:creationId xmlns:a16="http://schemas.microsoft.com/office/drawing/2014/main" id="{66075CD8-FEFE-453B-BC3E-3303E093CF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29" name="PoljeZBesedilom 5828">
          <a:extLst>
            <a:ext uri="{FF2B5EF4-FFF2-40B4-BE49-F238E27FC236}">
              <a16:creationId xmlns:a16="http://schemas.microsoft.com/office/drawing/2014/main" id="{A6DEB67C-A449-4BD3-A098-4B969936E8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30" name="PoljeZBesedilom 2">
          <a:extLst>
            <a:ext uri="{FF2B5EF4-FFF2-40B4-BE49-F238E27FC236}">
              <a16:creationId xmlns:a16="http://schemas.microsoft.com/office/drawing/2014/main" id="{CAA20FC4-055C-4A86-B382-96B6F35F0EA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31" name="PoljeZBesedilom 2">
          <a:extLst>
            <a:ext uri="{FF2B5EF4-FFF2-40B4-BE49-F238E27FC236}">
              <a16:creationId xmlns:a16="http://schemas.microsoft.com/office/drawing/2014/main" id="{DD9CAE7E-D4A9-4B28-BDE2-5231C93BC08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32" name="PoljeZBesedilom 2">
          <a:extLst>
            <a:ext uri="{FF2B5EF4-FFF2-40B4-BE49-F238E27FC236}">
              <a16:creationId xmlns:a16="http://schemas.microsoft.com/office/drawing/2014/main" id="{39C30647-6532-43A4-8953-05A3E94E11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33" name="PoljeZBesedilom 2">
          <a:extLst>
            <a:ext uri="{FF2B5EF4-FFF2-40B4-BE49-F238E27FC236}">
              <a16:creationId xmlns:a16="http://schemas.microsoft.com/office/drawing/2014/main" id="{9492DE3F-FB44-4948-93B4-4F2F1C5EF8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34" name="PoljeZBesedilom 5833">
          <a:extLst>
            <a:ext uri="{FF2B5EF4-FFF2-40B4-BE49-F238E27FC236}">
              <a16:creationId xmlns:a16="http://schemas.microsoft.com/office/drawing/2014/main" id="{85C6EEEA-6137-4A7A-A685-0AF6D191B3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35" name="PoljeZBesedilom 2">
          <a:extLst>
            <a:ext uri="{FF2B5EF4-FFF2-40B4-BE49-F238E27FC236}">
              <a16:creationId xmlns:a16="http://schemas.microsoft.com/office/drawing/2014/main" id="{A3E738C8-A74C-4DA9-B18E-52E7062233E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36" name="PoljeZBesedilom 2">
          <a:extLst>
            <a:ext uri="{FF2B5EF4-FFF2-40B4-BE49-F238E27FC236}">
              <a16:creationId xmlns:a16="http://schemas.microsoft.com/office/drawing/2014/main" id="{02C8101A-5CF3-4FA6-AA73-D074CE3CA1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37" name="PoljeZBesedilom 2">
          <a:extLst>
            <a:ext uri="{FF2B5EF4-FFF2-40B4-BE49-F238E27FC236}">
              <a16:creationId xmlns:a16="http://schemas.microsoft.com/office/drawing/2014/main" id="{791241AB-177C-4D9F-B603-FEE6EA19C75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38" name="PoljeZBesedilom 2">
          <a:extLst>
            <a:ext uri="{FF2B5EF4-FFF2-40B4-BE49-F238E27FC236}">
              <a16:creationId xmlns:a16="http://schemas.microsoft.com/office/drawing/2014/main" id="{44C37E8B-E8E1-4AC7-BCA5-E151F0273FA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39" name="PoljeZBesedilom 2">
          <a:extLst>
            <a:ext uri="{FF2B5EF4-FFF2-40B4-BE49-F238E27FC236}">
              <a16:creationId xmlns:a16="http://schemas.microsoft.com/office/drawing/2014/main" id="{1A2819B2-893D-4983-A4DB-5694C8844D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0" name="PoljeZBesedilom 5839">
          <a:extLst>
            <a:ext uri="{FF2B5EF4-FFF2-40B4-BE49-F238E27FC236}">
              <a16:creationId xmlns:a16="http://schemas.microsoft.com/office/drawing/2014/main" id="{7BF3D77E-0E7A-4207-BE7F-15E55D4F93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1" name="PoljeZBesedilom 2">
          <a:extLst>
            <a:ext uri="{FF2B5EF4-FFF2-40B4-BE49-F238E27FC236}">
              <a16:creationId xmlns:a16="http://schemas.microsoft.com/office/drawing/2014/main" id="{3E316B0E-44EC-4F68-BC6E-C92E8FC498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2" name="PoljeZBesedilom 2">
          <a:extLst>
            <a:ext uri="{FF2B5EF4-FFF2-40B4-BE49-F238E27FC236}">
              <a16:creationId xmlns:a16="http://schemas.microsoft.com/office/drawing/2014/main" id="{47CA175A-0472-4AC1-8975-BA0548DFE5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3" name="PoljeZBesedilom 2">
          <a:extLst>
            <a:ext uri="{FF2B5EF4-FFF2-40B4-BE49-F238E27FC236}">
              <a16:creationId xmlns:a16="http://schemas.microsoft.com/office/drawing/2014/main" id="{970C416A-4C80-43F5-964E-E1DDD16948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4" name="PoljeZBesedilom 2">
          <a:extLst>
            <a:ext uri="{FF2B5EF4-FFF2-40B4-BE49-F238E27FC236}">
              <a16:creationId xmlns:a16="http://schemas.microsoft.com/office/drawing/2014/main" id="{FA558266-DF27-4B0F-8198-CF40778FD5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5" name="PoljeZBesedilom 2">
          <a:extLst>
            <a:ext uri="{FF2B5EF4-FFF2-40B4-BE49-F238E27FC236}">
              <a16:creationId xmlns:a16="http://schemas.microsoft.com/office/drawing/2014/main" id="{AA0DA770-0F73-408D-B86F-0CBAABFCAB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6" name="PoljeZBesedilom 5845">
          <a:extLst>
            <a:ext uri="{FF2B5EF4-FFF2-40B4-BE49-F238E27FC236}">
              <a16:creationId xmlns:a16="http://schemas.microsoft.com/office/drawing/2014/main" id="{60BED128-1B31-48F2-ABAE-210333F63E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7" name="PoljeZBesedilom 2">
          <a:extLst>
            <a:ext uri="{FF2B5EF4-FFF2-40B4-BE49-F238E27FC236}">
              <a16:creationId xmlns:a16="http://schemas.microsoft.com/office/drawing/2014/main" id="{1E369CEA-7E3F-470E-8022-577980F029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8" name="PoljeZBesedilom 2">
          <a:extLst>
            <a:ext uri="{FF2B5EF4-FFF2-40B4-BE49-F238E27FC236}">
              <a16:creationId xmlns:a16="http://schemas.microsoft.com/office/drawing/2014/main" id="{835FEE90-51B6-402E-8122-3E3ADADCCB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49" name="PoljeZBesedilom 2">
          <a:extLst>
            <a:ext uri="{FF2B5EF4-FFF2-40B4-BE49-F238E27FC236}">
              <a16:creationId xmlns:a16="http://schemas.microsoft.com/office/drawing/2014/main" id="{5D832F22-AB9E-446F-B421-8A2D98FB3A6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850" name="PoljeZBesedilom 2">
          <a:extLst>
            <a:ext uri="{FF2B5EF4-FFF2-40B4-BE49-F238E27FC236}">
              <a16:creationId xmlns:a16="http://schemas.microsoft.com/office/drawing/2014/main" id="{4A387B40-156F-4C12-92A8-5DAA2397F1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1" name="PoljeZBesedilom 2">
          <a:extLst>
            <a:ext uri="{FF2B5EF4-FFF2-40B4-BE49-F238E27FC236}">
              <a16:creationId xmlns:a16="http://schemas.microsoft.com/office/drawing/2014/main" id="{791EA8E5-7622-4ED9-AEDC-0A6B5B093C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2" name="PoljeZBesedilom 5851">
          <a:extLst>
            <a:ext uri="{FF2B5EF4-FFF2-40B4-BE49-F238E27FC236}">
              <a16:creationId xmlns:a16="http://schemas.microsoft.com/office/drawing/2014/main" id="{922EDA39-03C1-4BE7-BB09-8473695869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3" name="PoljeZBesedilom 2">
          <a:extLst>
            <a:ext uri="{FF2B5EF4-FFF2-40B4-BE49-F238E27FC236}">
              <a16:creationId xmlns:a16="http://schemas.microsoft.com/office/drawing/2014/main" id="{36017A20-4427-45BC-B12B-283DAB4DA3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4" name="PoljeZBesedilom 2">
          <a:extLst>
            <a:ext uri="{FF2B5EF4-FFF2-40B4-BE49-F238E27FC236}">
              <a16:creationId xmlns:a16="http://schemas.microsoft.com/office/drawing/2014/main" id="{82912A1F-5814-4919-BE5B-1FEDB0243B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5" name="PoljeZBesedilom 2">
          <a:extLst>
            <a:ext uri="{FF2B5EF4-FFF2-40B4-BE49-F238E27FC236}">
              <a16:creationId xmlns:a16="http://schemas.microsoft.com/office/drawing/2014/main" id="{4C73A453-2894-409C-93A2-A99D3A9AC0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6" name="PoljeZBesedilom 2">
          <a:extLst>
            <a:ext uri="{FF2B5EF4-FFF2-40B4-BE49-F238E27FC236}">
              <a16:creationId xmlns:a16="http://schemas.microsoft.com/office/drawing/2014/main" id="{038A3FBF-AE93-40DA-82E3-BD610DBA772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7" name="PoljeZBesedilom 2">
          <a:extLst>
            <a:ext uri="{FF2B5EF4-FFF2-40B4-BE49-F238E27FC236}">
              <a16:creationId xmlns:a16="http://schemas.microsoft.com/office/drawing/2014/main" id="{149491CE-7502-464D-BC60-B79C8DBA2F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8" name="PoljeZBesedilom 5857">
          <a:extLst>
            <a:ext uri="{FF2B5EF4-FFF2-40B4-BE49-F238E27FC236}">
              <a16:creationId xmlns:a16="http://schemas.microsoft.com/office/drawing/2014/main" id="{6BFE172E-DBEE-4FDD-AAD7-7804F4BF2D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59" name="PoljeZBesedilom 2">
          <a:extLst>
            <a:ext uri="{FF2B5EF4-FFF2-40B4-BE49-F238E27FC236}">
              <a16:creationId xmlns:a16="http://schemas.microsoft.com/office/drawing/2014/main" id="{0668D58C-BE05-414B-B298-A60EA29217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60" name="PoljeZBesedilom 2">
          <a:extLst>
            <a:ext uri="{FF2B5EF4-FFF2-40B4-BE49-F238E27FC236}">
              <a16:creationId xmlns:a16="http://schemas.microsoft.com/office/drawing/2014/main" id="{91C0AA44-2BBE-41FD-8024-935E94AC385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61" name="PoljeZBesedilom 2">
          <a:extLst>
            <a:ext uri="{FF2B5EF4-FFF2-40B4-BE49-F238E27FC236}">
              <a16:creationId xmlns:a16="http://schemas.microsoft.com/office/drawing/2014/main" id="{7008C138-AA2B-475B-9ED3-A3CAE23344D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862" name="PoljeZBesedilom 2">
          <a:extLst>
            <a:ext uri="{FF2B5EF4-FFF2-40B4-BE49-F238E27FC236}">
              <a16:creationId xmlns:a16="http://schemas.microsoft.com/office/drawing/2014/main" id="{71FD6CF2-5774-477E-BA6D-B734AA5A61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63" name="PoljeZBesedilom 5862">
          <a:extLst>
            <a:ext uri="{FF2B5EF4-FFF2-40B4-BE49-F238E27FC236}">
              <a16:creationId xmlns:a16="http://schemas.microsoft.com/office/drawing/2014/main" id="{9F77B997-E116-41FB-9706-839A3425217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64" name="PoljeZBesedilom 2">
          <a:extLst>
            <a:ext uri="{FF2B5EF4-FFF2-40B4-BE49-F238E27FC236}">
              <a16:creationId xmlns:a16="http://schemas.microsoft.com/office/drawing/2014/main" id="{451E755D-D438-4DF2-89CE-B4B7E45B4CF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65" name="PoljeZBesedilom 2">
          <a:extLst>
            <a:ext uri="{FF2B5EF4-FFF2-40B4-BE49-F238E27FC236}">
              <a16:creationId xmlns:a16="http://schemas.microsoft.com/office/drawing/2014/main" id="{C11851DD-CD21-4347-AD66-A874D65CDDD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66" name="PoljeZBesedilom 2">
          <a:extLst>
            <a:ext uri="{FF2B5EF4-FFF2-40B4-BE49-F238E27FC236}">
              <a16:creationId xmlns:a16="http://schemas.microsoft.com/office/drawing/2014/main" id="{B2FA3AF4-4792-42D8-A9D9-2C3149F315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5867" name="PoljeZBesedilom 2">
          <a:extLst>
            <a:ext uri="{FF2B5EF4-FFF2-40B4-BE49-F238E27FC236}">
              <a16:creationId xmlns:a16="http://schemas.microsoft.com/office/drawing/2014/main" id="{68B4D0F6-FA52-45C9-8599-EF6FC62523C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68" name="PoljeZBesedilom 2">
          <a:extLst>
            <a:ext uri="{FF2B5EF4-FFF2-40B4-BE49-F238E27FC236}">
              <a16:creationId xmlns:a16="http://schemas.microsoft.com/office/drawing/2014/main" id="{2D4E0685-4D6A-43DB-960B-ABBB489EBF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69" name="PoljeZBesedilom 5868">
          <a:extLst>
            <a:ext uri="{FF2B5EF4-FFF2-40B4-BE49-F238E27FC236}">
              <a16:creationId xmlns:a16="http://schemas.microsoft.com/office/drawing/2014/main" id="{5E6A1188-65D1-4F35-8707-FCB70E4B55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0" name="PoljeZBesedilom 2">
          <a:extLst>
            <a:ext uri="{FF2B5EF4-FFF2-40B4-BE49-F238E27FC236}">
              <a16:creationId xmlns:a16="http://schemas.microsoft.com/office/drawing/2014/main" id="{48EFF0B2-F46B-4DD3-BE93-90AD3BF485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1" name="PoljeZBesedilom 2">
          <a:extLst>
            <a:ext uri="{FF2B5EF4-FFF2-40B4-BE49-F238E27FC236}">
              <a16:creationId xmlns:a16="http://schemas.microsoft.com/office/drawing/2014/main" id="{FFC551D3-86B3-4EC1-9706-9810BBFEBF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2" name="PoljeZBesedilom 2">
          <a:extLst>
            <a:ext uri="{FF2B5EF4-FFF2-40B4-BE49-F238E27FC236}">
              <a16:creationId xmlns:a16="http://schemas.microsoft.com/office/drawing/2014/main" id="{F957F352-4EFC-43D4-BC46-376F5BAD92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3" name="PoljeZBesedilom 2">
          <a:extLst>
            <a:ext uri="{FF2B5EF4-FFF2-40B4-BE49-F238E27FC236}">
              <a16:creationId xmlns:a16="http://schemas.microsoft.com/office/drawing/2014/main" id="{68E0BD66-6DDE-4F9A-9CEA-920A30D910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4" name="PoljeZBesedilom 2">
          <a:extLst>
            <a:ext uri="{FF2B5EF4-FFF2-40B4-BE49-F238E27FC236}">
              <a16:creationId xmlns:a16="http://schemas.microsoft.com/office/drawing/2014/main" id="{A9662F63-8747-4645-AEEC-B0B223E9F0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5" name="PoljeZBesedilom 5874">
          <a:extLst>
            <a:ext uri="{FF2B5EF4-FFF2-40B4-BE49-F238E27FC236}">
              <a16:creationId xmlns:a16="http://schemas.microsoft.com/office/drawing/2014/main" id="{4B54FD77-7D66-4DAD-992C-91760ABC58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6" name="PoljeZBesedilom 2">
          <a:extLst>
            <a:ext uri="{FF2B5EF4-FFF2-40B4-BE49-F238E27FC236}">
              <a16:creationId xmlns:a16="http://schemas.microsoft.com/office/drawing/2014/main" id="{C5B4B890-F850-44D2-931A-255A84299D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7" name="PoljeZBesedilom 2">
          <a:extLst>
            <a:ext uri="{FF2B5EF4-FFF2-40B4-BE49-F238E27FC236}">
              <a16:creationId xmlns:a16="http://schemas.microsoft.com/office/drawing/2014/main" id="{54000878-6F80-4BCB-9EC8-6795284814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8" name="PoljeZBesedilom 2">
          <a:extLst>
            <a:ext uri="{FF2B5EF4-FFF2-40B4-BE49-F238E27FC236}">
              <a16:creationId xmlns:a16="http://schemas.microsoft.com/office/drawing/2014/main" id="{65D38547-667B-4AC7-AE93-60DF0DE600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79" name="PoljeZBesedilom 2">
          <a:extLst>
            <a:ext uri="{FF2B5EF4-FFF2-40B4-BE49-F238E27FC236}">
              <a16:creationId xmlns:a16="http://schemas.microsoft.com/office/drawing/2014/main" id="{C9FFFC2C-7B8F-48FA-B617-6AF9DC7BFA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0" name="PoljeZBesedilom 2">
          <a:extLst>
            <a:ext uri="{FF2B5EF4-FFF2-40B4-BE49-F238E27FC236}">
              <a16:creationId xmlns:a16="http://schemas.microsoft.com/office/drawing/2014/main" id="{95F9F1D8-A584-4066-8181-9DBA6285D1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1" name="PoljeZBesedilom 5880">
          <a:extLst>
            <a:ext uri="{FF2B5EF4-FFF2-40B4-BE49-F238E27FC236}">
              <a16:creationId xmlns:a16="http://schemas.microsoft.com/office/drawing/2014/main" id="{991FAAAD-4B96-4B6D-8DF2-042465988D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2" name="PoljeZBesedilom 2">
          <a:extLst>
            <a:ext uri="{FF2B5EF4-FFF2-40B4-BE49-F238E27FC236}">
              <a16:creationId xmlns:a16="http://schemas.microsoft.com/office/drawing/2014/main" id="{FAC02635-A750-4833-853A-FFBE45B386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3" name="PoljeZBesedilom 2">
          <a:extLst>
            <a:ext uri="{FF2B5EF4-FFF2-40B4-BE49-F238E27FC236}">
              <a16:creationId xmlns:a16="http://schemas.microsoft.com/office/drawing/2014/main" id="{1BA0945D-F184-4038-A855-50707E3E5B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4" name="PoljeZBesedilom 2">
          <a:extLst>
            <a:ext uri="{FF2B5EF4-FFF2-40B4-BE49-F238E27FC236}">
              <a16:creationId xmlns:a16="http://schemas.microsoft.com/office/drawing/2014/main" id="{090DD8B1-ED92-4907-9B0E-39A2B25A3B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5" name="PoljeZBesedilom 2">
          <a:extLst>
            <a:ext uri="{FF2B5EF4-FFF2-40B4-BE49-F238E27FC236}">
              <a16:creationId xmlns:a16="http://schemas.microsoft.com/office/drawing/2014/main" id="{3F7BD35C-4FFC-48EB-AA67-AE7A25D2A2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6" name="PoljeZBesedilom 2">
          <a:extLst>
            <a:ext uri="{FF2B5EF4-FFF2-40B4-BE49-F238E27FC236}">
              <a16:creationId xmlns:a16="http://schemas.microsoft.com/office/drawing/2014/main" id="{899F29A8-F213-4521-BE4F-769E279AC1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7" name="PoljeZBesedilom 5886">
          <a:extLst>
            <a:ext uri="{FF2B5EF4-FFF2-40B4-BE49-F238E27FC236}">
              <a16:creationId xmlns:a16="http://schemas.microsoft.com/office/drawing/2014/main" id="{D8C23F2F-ECF6-4496-8A6F-FFE6902551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8" name="PoljeZBesedilom 2">
          <a:extLst>
            <a:ext uri="{FF2B5EF4-FFF2-40B4-BE49-F238E27FC236}">
              <a16:creationId xmlns:a16="http://schemas.microsoft.com/office/drawing/2014/main" id="{A6E1FC31-B1A1-45C1-8A64-CD345F4FB8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89" name="PoljeZBesedilom 2">
          <a:extLst>
            <a:ext uri="{FF2B5EF4-FFF2-40B4-BE49-F238E27FC236}">
              <a16:creationId xmlns:a16="http://schemas.microsoft.com/office/drawing/2014/main" id="{F86B0ECD-99A6-43C8-AE82-5750D28F59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0" name="PoljeZBesedilom 2">
          <a:extLst>
            <a:ext uri="{FF2B5EF4-FFF2-40B4-BE49-F238E27FC236}">
              <a16:creationId xmlns:a16="http://schemas.microsoft.com/office/drawing/2014/main" id="{0C8A8181-77F9-44C0-81C4-F78521EF75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1" name="PoljeZBesedilom 2">
          <a:extLst>
            <a:ext uri="{FF2B5EF4-FFF2-40B4-BE49-F238E27FC236}">
              <a16:creationId xmlns:a16="http://schemas.microsoft.com/office/drawing/2014/main" id="{F6782725-0831-48D7-B688-77A66CB5C2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2" name="PoljeZBesedilom 2">
          <a:extLst>
            <a:ext uri="{FF2B5EF4-FFF2-40B4-BE49-F238E27FC236}">
              <a16:creationId xmlns:a16="http://schemas.microsoft.com/office/drawing/2014/main" id="{4FCC8398-4D34-4D01-90E9-AE7C0A415C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3" name="PoljeZBesedilom 5892">
          <a:extLst>
            <a:ext uri="{FF2B5EF4-FFF2-40B4-BE49-F238E27FC236}">
              <a16:creationId xmlns:a16="http://schemas.microsoft.com/office/drawing/2014/main" id="{E4987BC3-178D-4598-98FE-18E0647C49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4" name="PoljeZBesedilom 2">
          <a:extLst>
            <a:ext uri="{FF2B5EF4-FFF2-40B4-BE49-F238E27FC236}">
              <a16:creationId xmlns:a16="http://schemas.microsoft.com/office/drawing/2014/main" id="{68B160D9-9657-461C-B45F-2BC93A7D54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5" name="PoljeZBesedilom 2">
          <a:extLst>
            <a:ext uri="{FF2B5EF4-FFF2-40B4-BE49-F238E27FC236}">
              <a16:creationId xmlns:a16="http://schemas.microsoft.com/office/drawing/2014/main" id="{B95B5C5B-3B60-4122-8354-CE1AB12336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6" name="PoljeZBesedilom 2">
          <a:extLst>
            <a:ext uri="{FF2B5EF4-FFF2-40B4-BE49-F238E27FC236}">
              <a16:creationId xmlns:a16="http://schemas.microsoft.com/office/drawing/2014/main" id="{8CC431DC-C086-4ED9-B1E9-836F42035E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7" name="PoljeZBesedilom 2">
          <a:extLst>
            <a:ext uri="{FF2B5EF4-FFF2-40B4-BE49-F238E27FC236}">
              <a16:creationId xmlns:a16="http://schemas.microsoft.com/office/drawing/2014/main" id="{422D1472-7CA7-4887-94C1-F9513BFF4C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8" name="PoljeZBesedilom 2">
          <a:extLst>
            <a:ext uri="{FF2B5EF4-FFF2-40B4-BE49-F238E27FC236}">
              <a16:creationId xmlns:a16="http://schemas.microsoft.com/office/drawing/2014/main" id="{F3264ED0-3FA5-42C3-9FAF-A45AF2CD06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899" name="PoljeZBesedilom 5898">
          <a:extLst>
            <a:ext uri="{FF2B5EF4-FFF2-40B4-BE49-F238E27FC236}">
              <a16:creationId xmlns:a16="http://schemas.microsoft.com/office/drawing/2014/main" id="{3673DA08-A46E-4544-AE2C-6DE609BE7A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00" name="PoljeZBesedilom 2">
          <a:extLst>
            <a:ext uri="{FF2B5EF4-FFF2-40B4-BE49-F238E27FC236}">
              <a16:creationId xmlns:a16="http://schemas.microsoft.com/office/drawing/2014/main" id="{E172C249-F2D1-459B-A963-D75501CDFA7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01" name="PoljeZBesedilom 2">
          <a:extLst>
            <a:ext uri="{FF2B5EF4-FFF2-40B4-BE49-F238E27FC236}">
              <a16:creationId xmlns:a16="http://schemas.microsoft.com/office/drawing/2014/main" id="{ACFA6A11-E69C-4E17-AB58-CB9047762F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02" name="PoljeZBesedilom 2">
          <a:extLst>
            <a:ext uri="{FF2B5EF4-FFF2-40B4-BE49-F238E27FC236}">
              <a16:creationId xmlns:a16="http://schemas.microsoft.com/office/drawing/2014/main" id="{CD9834F8-5D43-48C6-9DC8-D3A37C5760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03" name="PoljeZBesedilom 2">
          <a:extLst>
            <a:ext uri="{FF2B5EF4-FFF2-40B4-BE49-F238E27FC236}">
              <a16:creationId xmlns:a16="http://schemas.microsoft.com/office/drawing/2014/main" id="{DAE73ACC-F53E-49E4-B357-A5E7114FB0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4" name="PoljeZBesedilom 2">
          <a:extLst>
            <a:ext uri="{FF2B5EF4-FFF2-40B4-BE49-F238E27FC236}">
              <a16:creationId xmlns:a16="http://schemas.microsoft.com/office/drawing/2014/main" id="{C00128E4-91D8-4E98-8582-283B8803F38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5" name="PoljeZBesedilom 5904">
          <a:extLst>
            <a:ext uri="{FF2B5EF4-FFF2-40B4-BE49-F238E27FC236}">
              <a16:creationId xmlns:a16="http://schemas.microsoft.com/office/drawing/2014/main" id="{DDF99A28-7306-425C-9780-648B986163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6" name="PoljeZBesedilom 2">
          <a:extLst>
            <a:ext uri="{FF2B5EF4-FFF2-40B4-BE49-F238E27FC236}">
              <a16:creationId xmlns:a16="http://schemas.microsoft.com/office/drawing/2014/main" id="{B36667AC-05E1-4473-B2C6-B01FA81EF61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7" name="PoljeZBesedilom 2">
          <a:extLst>
            <a:ext uri="{FF2B5EF4-FFF2-40B4-BE49-F238E27FC236}">
              <a16:creationId xmlns:a16="http://schemas.microsoft.com/office/drawing/2014/main" id="{68DE7BC8-BB6B-4020-B29C-7F4490BE39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8" name="PoljeZBesedilom 2">
          <a:extLst>
            <a:ext uri="{FF2B5EF4-FFF2-40B4-BE49-F238E27FC236}">
              <a16:creationId xmlns:a16="http://schemas.microsoft.com/office/drawing/2014/main" id="{DCDC627B-41F4-46F8-A527-7ECFA8C82A6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09" name="PoljeZBesedilom 2">
          <a:extLst>
            <a:ext uri="{FF2B5EF4-FFF2-40B4-BE49-F238E27FC236}">
              <a16:creationId xmlns:a16="http://schemas.microsoft.com/office/drawing/2014/main" id="{0F70061F-6DBE-47A2-BC20-344D1DE407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0" name="PoljeZBesedilom 2">
          <a:extLst>
            <a:ext uri="{FF2B5EF4-FFF2-40B4-BE49-F238E27FC236}">
              <a16:creationId xmlns:a16="http://schemas.microsoft.com/office/drawing/2014/main" id="{9E7858AD-9010-40BB-89F7-AFE18E0530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1" name="PoljeZBesedilom 5910">
          <a:extLst>
            <a:ext uri="{FF2B5EF4-FFF2-40B4-BE49-F238E27FC236}">
              <a16:creationId xmlns:a16="http://schemas.microsoft.com/office/drawing/2014/main" id="{C92692D2-AAAC-4BB0-9F7B-652272AA1C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2" name="PoljeZBesedilom 2">
          <a:extLst>
            <a:ext uri="{FF2B5EF4-FFF2-40B4-BE49-F238E27FC236}">
              <a16:creationId xmlns:a16="http://schemas.microsoft.com/office/drawing/2014/main" id="{DA7CC276-C69A-4E3E-AF82-F785C1AF84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3" name="PoljeZBesedilom 2">
          <a:extLst>
            <a:ext uri="{FF2B5EF4-FFF2-40B4-BE49-F238E27FC236}">
              <a16:creationId xmlns:a16="http://schemas.microsoft.com/office/drawing/2014/main" id="{DEEDF5B0-F6F6-4F74-97F8-EC51B3572B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4" name="PoljeZBesedilom 2">
          <a:extLst>
            <a:ext uri="{FF2B5EF4-FFF2-40B4-BE49-F238E27FC236}">
              <a16:creationId xmlns:a16="http://schemas.microsoft.com/office/drawing/2014/main" id="{332DC4BF-1A3F-4AAA-93AE-AE50462F25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5" name="PoljeZBesedilom 2">
          <a:extLst>
            <a:ext uri="{FF2B5EF4-FFF2-40B4-BE49-F238E27FC236}">
              <a16:creationId xmlns:a16="http://schemas.microsoft.com/office/drawing/2014/main" id="{BE1D89DF-563B-40B8-A273-53B307E11C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6" name="PoljeZBesedilom 2">
          <a:extLst>
            <a:ext uri="{FF2B5EF4-FFF2-40B4-BE49-F238E27FC236}">
              <a16:creationId xmlns:a16="http://schemas.microsoft.com/office/drawing/2014/main" id="{7C89297B-3A49-42B8-B897-8E5A0394AD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7" name="PoljeZBesedilom 5916">
          <a:extLst>
            <a:ext uri="{FF2B5EF4-FFF2-40B4-BE49-F238E27FC236}">
              <a16:creationId xmlns:a16="http://schemas.microsoft.com/office/drawing/2014/main" id="{71A0788C-2B55-4E55-9B73-E88BE35CB7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8" name="PoljeZBesedilom 2">
          <a:extLst>
            <a:ext uri="{FF2B5EF4-FFF2-40B4-BE49-F238E27FC236}">
              <a16:creationId xmlns:a16="http://schemas.microsoft.com/office/drawing/2014/main" id="{753BD9A3-E57B-466F-B481-9B13B6C408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19" name="PoljeZBesedilom 2">
          <a:extLst>
            <a:ext uri="{FF2B5EF4-FFF2-40B4-BE49-F238E27FC236}">
              <a16:creationId xmlns:a16="http://schemas.microsoft.com/office/drawing/2014/main" id="{79077E3E-8CB6-48D2-B61D-861588E84D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20" name="PoljeZBesedilom 2">
          <a:extLst>
            <a:ext uri="{FF2B5EF4-FFF2-40B4-BE49-F238E27FC236}">
              <a16:creationId xmlns:a16="http://schemas.microsoft.com/office/drawing/2014/main" id="{3B4E89CC-D5D4-4518-8BC1-02EBA2BFED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21" name="PoljeZBesedilom 2">
          <a:extLst>
            <a:ext uri="{FF2B5EF4-FFF2-40B4-BE49-F238E27FC236}">
              <a16:creationId xmlns:a16="http://schemas.microsoft.com/office/drawing/2014/main" id="{2E7B5896-F2C7-4302-AD45-36CF1E7BCE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2" name="PoljeZBesedilom 2">
          <a:extLst>
            <a:ext uri="{FF2B5EF4-FFF2-40B4-BE49-F238E27FC236}">
              <a16:creationId xmlns:a16="http://schemas.microsoft.com/office/drawing/2014/main" id="{6E52CDA5-8271-458D-8113-B0C73CE2AC0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3" name="PoljeZBesedilom 5922">
          <a:extLst>
            <a:ext uri="{FF2B5EF4-FFF2-40B4-BE49-F238E27FC236}">
              <a16:creationId xmlns:a16="http://schemas.microsoft.com/office/drawing/2014/main" id="{DDF19878-2DCE-46E5-AB87-BB3FB2D778E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4" name="PoljeZBesedilom 2">
          <a:extLst>
            <a:ext uri="{FF2B5EF4-FFF2-40B4-BE49-F238E27FC236}">
              <a16:creationId xmlns:a16="http://schemas.microsoft.com/office/drawing/2014/main" id="{A0FDAF90-3553-4DD9-AD63-4AEEC3BF3D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5" name="PoljeZBesedilom 2">
          <a:extLst>
            <a:ext uri="{FF2B5EF4-FFF2-40B4-BE49-F238E27FC236}">
              <a16:creationId xmlns:a16="http://schemas.microsoft.com/office/drawing/2014/main" id="{8289B1B9-0869-42D5-AC5C-BCC90E486A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6" name="PoljeZBesedilom 2">
          <a:extLst>
            <a:ext uri="{FF2B5EF4-FFF2-40B4-BE49-F238E27FC236}">
              <a16:creationId xmlns:a16="http://schemas.microsoft.com/office/drawing/2014/main" id="{5E6426D6-2921-4AC2-B9FD-12B6002D31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27" name="PoljeZBesedilom 2">
          <a:extLst>
            <a:ext uri="{FF2B5EF4-FFF2-40B4-BE49-F238E27FC236}">
              <a16:creationId xmlns:a16="http://schemas.microsoft.com/office/drawing/2014/main" id="{6952D38E-0EC8-4F48-BD8E-928AE871FAF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28" name="PoljeZBesedilom 2">
          <a:extLst>
            <a:ext uri="{FF2B5EF4-FFF2-40B4-BE49-F238E27FC236}">
              <a16:creationId xmlns:a16="http://schemas.microsoft.com/office/drawing/2014/main" id="{D90581FF-E75F-42B4-9FC3-4FE6EE627A7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29" name="PoljeZBesedilom 5928">
          <a:extLst>
            <a:ext uri="{FF2B5EF4-FFF2-40B4-BE49-F238E27FC236}">
              <a16:creationId xmlns:a16="http://schemas.microsoft.com/office/drawing/2014/main" id="{07B39C36-3FAF-4712-A140-CE6464017D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30" name="PoljeZBesedilom 2">
          <a:extLst>
            <a:ext uri="{FF2B5EF4-FFF2-40B4-BE49-F238E27FC236}">
              <a16:creationId xmlns:a16="http://schemas.microsoft.com/office/drawing/2014/main" id="{18858422-B417-4895-A900-7DD25B17BD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31" name="PoljeZBesedilom 2">
          <a:extLst>
            <a:ext uri="{FF2B5EF4-FFF2-40B4-BE49-F238E27FC236}">
              <a16:creationId xmlns:a16="http://schemas.microsoft.com/office/drawing/2014/main" id="{A63C145E-A613-481F-9F4C-7C20A424E8D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32" name="PoljeZBesedilom 2">
          <a:extLst>
            <a:ext uri="{FF2B5EF4-FFF2-40B4-BE49-F238E27FC236}">
              <a16:creationId xmlns:a16="http://schemas.microsoft.com/office/drawing/2014/main" id="{979087E2-A5E1-4C43-B0C1-58BC6C17ABA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33" name="PoljeZBesedilom 2">
          <a:extLst>
            <a:ext uri="{FF2B5EF4-FFF2-40B4-BE49-F238E27FC236}">
              <a16:creationId xmlns:a16="http://schemas.microsoft.com/office/drawing/2014/main" id="{14DC8D8F-0534-4190-8967-8509471F06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34" name="PoljeZBesedilom 5933">
          <a:extLst>
            <a:ext uri="{FF2B5EF4-FFF2-40B4-BE49-F238E27FC236}">
              <a16:creationId xmlns:a16="http://schemas.microsoft.com/office/drawing/2014/main" id="{2012B446-8170-4EB3-A245-A1B96E3B9B11}"/>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35" name="PoljeZBesedilom 2">
          <a:extLst>
            <a:ext uri="{FF2B5EF4-FFF2-40B4-BE49-F238E27FC236}">
              <a16:creationId xmlns:a16="http://schemas.microsoft.com/office/drawing/2014/main" id="{7D761E44-9135-4F9D-9584-799A3F3D1854}"/>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36" name="PoljeZBesedilom 2">
          <a:extLst>
            <a:ext uri="{FF2B5EF4-FFF2-40B4-BE49-F238E27FC236}">
              <a16:creationId xmlns:a16="http://schemas.microsoft.com/office/drawing/2014/main" id="{3C4455B0-8844-41DF-8FE8-89D0A9FAF200}"/>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37" name="PoljeZBesedilom 2">
          <a:extLst>
            <a:ext uri="{FF2B5EF4-FFF2-40B4-BE49-F238E27FC236}">
              <a16:creationId xmlns:a16="http://schemas.microsoft.com/office/drawing/2014/main" id="{5311161C-28E1-445A-8CBA-719289ADBC8E}"/>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38" name="PoljeZBesedilom 2">
          <a:extLst>
            <a:ext uri="{FF2B5EF4-FFF2-40B4-BE49-F238E27FC236}">
              <a16:creationId xmlns:a16="http://schemas.microsoft.com/office/drawing/2014/main" id="{5A9F41ED-2CCE-41E1-832C-B7459AB6F842}"/>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39" name="PoljeZBesedilom 2">
          <a:extLst>
            <a:ext uri="{FF2B5EF4-FFF2-40B4-BE49-F238E27FC236}">
              <a16:creationId xmlns:a16="http://schemas.microsoft.com/office/drawing/2014/main" id="{D9ECB7D3-012C-4C98-9F34-7E896AB1E8D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40" name="PoljeZBesedilom 5939">
          <a:extLst>
            <a:ext uri="{FF2B5EF4-FFF2-40B4-BE49-F238E27FC236}">
              <a16:creationId xmlns:a16="http://schemas.microsoft.com/office/drawing/2014/main" id="{1C53032D-C628-4237-B97F-89D49C4B98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41" name="PoljeZBesedilom 2">
          <a:extLst>
            <a:ext uri="{FF2B5EF4-FFF2-40B4-BE49-F238E27FC236}">
              <a16:creationId xmlns:a16="http://schemas.microsoft.com/office/drawing/2014/main" id="{63156328-F8C1-4F97-B9DD-4097073E73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42" name="PoljeZBesedilom 2">
          <a:extLst>
            <a:ext uri="{FF2B5EF4-FFF2-40B4-BE49-F238E27FC236}">
              <a16:creationId xmlns:a16="http://schemas.microsoft.com/office/drawing/2014/main" id="{F12E6635-EC06-4308-B323-4C92C23414C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43" name="PoljeZBesedilom 2">
          <a:extLst>
            <a:ext uri="{FF2B5EF4-FFF2-40B4-BE49-F238E27FC236}">
              <a16:creationId xmlns:a16="http://schemas.microsoft.com/office/drawing/2014/main" id="{25DC6CB4-3D98-40E5-A5BC-A17EDCB14A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5944" name="PoljeZBesedilom 2">
          <a:extLst>
            <a:ext uri="{FF2B5EF4-FFF2-40B4-BE49-F238E27FC236}">
              <a16:creationId xmlns:a16="http://schemas.microsoft.com/office/drawing/2014/main" id="{C5E4B55E-2BBA-4F3C-955D-1716B1E1E3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45" name="PoljeZBesedilom 5944">
          <a:extLst>
            <a:ext uri="{FF2B5EF4-FFF2-40B4-BE49-F238E27FC236}">
              <a16:creationId xmlns:a16="http://schemas.microsoft.com/office/drawing/2014/main" id="{AAA0D715-06DC-4842-B174-D2E2F3FEEA2E}"/>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46" name="PoljeZBesedilom 2">
          <a:extLst>
            <a:ext uri="{FF2B5EF4-FFF2-40B4-BE49-F238E27FC236}">
              <a16:creationId xmlns:a16="http://schemas.microsoft.com/office/drawing/2014/main" id="{CE0226F2-7BCE-4016-9216-80588564DF07}"/>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47" name="PoljeZBesedilom 2">
          <a:extLst>
            <a:ext uri="{FF2B5EF4-FFF2-40B4-BE49-F238E27FC236}">
              <a16:creationId xmlns:a16="http://schemas.microsoft.com/office/drawing/2014/main" id="{B743A4F7-0225-4C70-B178-BF31687630A2}"/>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48" name="PoljeZBesedilom 2">
          <a:extLst>
            <a:ext uri="{FF2B5EF4-FFF2-40B4-BE49-F238E27FC236}">
              <a16:creationId xmlns:a16="http://schemas.microsoft.com/office/drawing/2014/main" id="{40023FF6-DF64-4042-A31A-99A0845C779D}"/>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8529"/>
    <xdr:sp macro="" textlink="">
      <xdr:nvSpPr>
        <xdr:cNvPr id="5949" name="PoljeZBesedilom 2">
          <a:extLst>
            <a:ext uri="{FF2B5EF4-FFF2-40B4-BE49-F238E27FC236}">
              <a16:creationId xmlns:a16="http://schemas.microsoft.com/office/drawing/2014/main" id="{1DB57383-BFC5-4CB6-A6DF-3099679302E5}"/>
            </a:ext>
          </a:extLst>
        </xdr:cNvPr>
        <xdr:cNvSpPr txBox="1"/>
      </xdr:nvSpPr>
      <xdr:spPr>
        <a:xfrm>
          <a:off x="8044296" y="2202180"/>
          <a:ext cx="184731" cy="2685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0" name="PoljeZBesedilom 2">
          <a:extLst>
            <a:ext uri="{FF2B5EF4-FFF2-40B4-BE49-F238E27FC236}">
              <a16:creationId xmlns:a16="http://schemas.microsoft.com/office/drawing/2014/main" id="{78860DA6-D603-4EFC-A4C9-BC21252597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1" name="PoljeZBesedilom 5950">
          <a:extLst>
            <a:ext uri="{FF2B5EF4-FFF2-40B4-BE49-F238E27FC236}">
              <a16:creationId xmlns:a16="http://schemas.microsoft.com/office/drawing/2014/main" id="{E0EED5AE-20EF-48C6-9248-5F8D80F30D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2" name="PoljeZBesedilom 2">
          <a:extLst>
            <a:ext uri="{FF2B5EF4-FFF2-40B4-BE49-F238E27FC236}">
              <a16:creationId xmlns:a16="http://schemas.microsoft.com/office/drawing/2014/main" id="{549F4202-CA51-4BB6-B090-2064F0A36A8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3" name="PoljeZBesedilom 2">
          <a:extLst>
            <a:ext uri="{FF2B5EF4-FFF2-40B4-BE49-F238E27FC236}">
              <a16:creationId xmlns:a16="http://schemas.microsoft.com/office/drawing/2014/main" id="{869F3889-E01E-4DEA-A625-E4CCD05BAE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4" name="PoljeZBesedilom 2">
          <a:extLst>
            <a:ext uri="{FF2B5EF4-FFF2-40B4-BE49-F238E27FC236}">
              <a16:creationId xmlns:a16="http://schemas.microsoft.com/office/drawing/2014/main" id="{94A16656-2651-434C-82C0-BB3E00B6AC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5" name="PoljeZBesedilom 2">
          <a:extLst>
            <a:ext uri="{FF2B5EF4-FFF2-40B4-BE49-F238E27FC236}">
              <a16:creationId xmlns:a16="http://schemas.microsoft.com/office/drawing/2014/main" id="{1BF0B175-1BF9-4581-B5B0-8D2EBB4414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6" name="PoljeZBesedilom 2">
          <a:extLst>
            <a:ext uri="{FF2B5EF4-FFF2-40B4-BE49-F238E27FC236}">
              <a16:creationId xmlns:a16="http://schemas.microsoft.com/office/drawing/2014/main" id="{615AD44B-8803-408E-ABDB-CEB6DDA45D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7" name="PoljeZBesedilom 5956">
          <a:extLst>
            <a:ext uri="{FF2B5EF4-FFF2-40B4-BE49-F238E27FC236}">
              <a16:creationId xmlns:a16="http://schemas.microsoft.com/office/drawing/2014/main" id="{521860BA-424C-46C9-AED2-7534565C76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8" name="PoljeZBesedilom 2">
          <a:extLst>
            <a:ext uri="{FF2B5EF4-FFF2-40B4-BE49-F238E27FC236}">
              <a16:creationId xmlns:a16="http://schemas.microsoft.com/office/drawing/2014/main" id="{22D6A805-2267-4277-B314-A7886BABD6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59" name="PoljeZBesedilom 2">
          <a:extLst>
            <a:ext uri="{FF2B5EF4-FFF2-40B4-BE49-F238E27FC236}">
              <a16:creationId xmlns:a16="http://schemas.microsoft.com/office/drawing/2014/main" id="{CB4AF409-9EAA-454C-B65C-906D74B8E2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0" name="PoljeZBesedilom 2">
          <a:extLst>
            <a:ext uri="{FF2B5EF4-FFF2-40B4-BE49-F238E27FC236}">
              <a16:creationId xmlns:a16="http://schemas.microsoft.com/office/drawing/2014/main" id="{51C872C1-10A4-4D3A-AEC9-AA490170A2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1" name="PoljeZBesedilom 2">
          <a:extLst>
            <a:ext uri="{FF2B5EF4-FFF2-40B4-BE49-F238E27FC236}">
              <a16:creationId xmlns:a16="http://schemas.microsoft.com/office/drawing/2014/main" id="{A6C383F9-91B1-49B0-BEA0-CC9531A49F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2" name="PoljeZBesedilom 2">
          <a:extLst>
            <a:ext uri="{FF2B5EF4-FFF2-40B4-BE49-F238E27FC236}">
              <a16:creationId xmlns:a16="http://schemas.microsoft.com/office/drawing/2014/main" id="{A46DF8AC-5935-43F2-8FF4-4703026A96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3" name="PoljeZBesedilom 5962">
          <a:extLst>
            <a:ext uri="{FF2B5EF4-FFF2-40B4-BE49-F238E27FC236}">
              <a16:creationId xmlns:a16="http://schemas.microsoft.com/office/drawing/2014/main" id="{B2F7100C-E80C-4081-9E58-447CF2EF0E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4" name="PoljeZBesedilom 2">
          <a:extLst>
            <a:ext uri="{FF2B5EF4-FFF2-40B4-BE49-F238E27FC236}">
              <a16:creationId xmlns:a16="http://schemas.microsoft.com/office/drawing/2014/main" id="{69F4D671-751E-402C-B3FB-28948E7F01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5" name="PoljeZBesedilom 2">
          <a:extLst>
            <a:ext uri="{FF2B5EF4-FFF2-40B4-BE49-F238E27FC236}">
              <a16:creationId xmlns:a16="http://schemas.microsoft.com/office/drawing/2014/main" id="{8CC615AC-EC88-446E-9FE0-A4D3C8AA03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6" name="PoljeZBesedilom 2">
          <a:extLst>
            <a:ext uri="{FF2B5EF4-FFF2-40B4-BE49-F238E27FC236}">
              <a16:creationId xmlns:a16="http://schemas.microsoft.com/office/drawing/2014/main" id="{B229ADE7-E00C-4104-B4E6-B384536A9E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7" name="PoljeZBesedilom 2">
          <a:extLst>
            <a:ext uri="{FF2B5EF4-FFF2-40B4-BE49-F238E27FC236}">
              <a16:creationId xmlns:a16="http://schemas.microsoft.com/office/drawing/2014/main" id="{33AD06C5-6F29-42B4-A5FB-24447A756B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8" name="PoljeZBesedilom 2">
          <a:extLst>
            <a:ext uri="{FF2B5EF4-FFF2-40B4-BE49-F238E27FC236}">
              <a16:creationId xmlns:a16="http://schemas.microsoft.com/office/drawing/2014/main" id="{1110CFE9-4C62-4945-AF38-55AF0EE773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69" name="PoljeZBesedilom 5968">
          <a:extLst>
            <a:ext uri="{FF2B5EF4-FFF2-40B4-BE49-F238E27FC236}">
              <a16:creationId xmlns:a16="http://schemas.microsoft.com/office/drawing/2014/main" id="{E7DC7CA8-4916-4019-A714-3E2A17E32B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70" name="PoljeZBesedilom 2">
          <a:extLst>
            <a:ext uri="{FF2B5EF4-FFF2-40B4-BE49-F238E27FC236}">
              <a16:creationId xmlns:a16="http://schemas.microsoft.com/office/drawing/2014/main" id="{4B23EF60-CE31-4F5D-9465-475F1A1BDC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71" name="PoljeZBesedilom 2">
          <a:extLst>
            <a:ext uri="{FF2B5EF4-FFF2-40B4-BE49-F238E27FC236}">
              <a16:creationId xmlns:a16="http://schemas.microsoft.com/office/drawing/2014/main" id="{BDF4B3B6-BE4F-43A5-A7F1-EB1DEB8FB0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72" name="PoljeZBesedilom 2">
          <a:extLst>
            <a:ext uri="{FF2B5EF4-FFF2-40B4-BE49-F238E27FC236}">
              <a16:creationId xmlns:a16="http://schemas.microsoft.com/office/drawing/2014/main" id="{B87DD3A4-880D-40F5-884A-34A4A72504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5973" name="PoljeZBesedilom 2">
          <a:extLst>
            <a:ext uri="{FF2B5EF4-FFF2-40B4-BE49-F238E27FC236}">
              <a16:creationId xmlns:a16="http://schemas.microsoft.com/office/drawing/2014/main" id="{791F9A59-4A2C-4916-896C-7C6BC7EF48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4" name="PoljeZBesedilom 2">
          <a:extLst>
            <a:ext uri="{FF2B5EF4-FFF2-40B4-BE49-F238E27FC236}">
              <a16:creationId xmlns:a16="http://schemas.microsoft.com/office/drawing/2014/main" id="{76FF3FE7-A667-49BC-AFD8-3F95892FB1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5" name="PoljeZBesedilom 5974">
          <a:extLst>
            <a:ext uri="{FF2B5EF4-FFF2-40B4-BE49-F238E27FC236}">
              <a16:creationId xmlns:a16="http://schemas.microsoft.com/office/drawing/2014/main" id="{00FC3EDA-95F3-4C9C-A0C2-1B048E2B42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6" name="PoljeZBesedilom 2">
          <a:extLst>
            <a:ext uri="{FF2B5EF4-FFF2-40B4-BE49-F238E27FC236}">
              <a16:creationId xmlns:a16="http://schemas.microsoft.com/office/drawing/2014/main" id="{4931923E-4A64-45FA-BEA4-49AE197502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7" name="PoljeZBesedilom 2">
          <a:extLst>
            <a:ext uri="{FF2B5EF4-FFF2-40B4-BE49-F238E27FC236}">
              <a16:creationId xmlns:a16="http://schemas.microsoft.com/office/drawing/2014/main" id="{0494C05F-3989-4C3F-ADF6-5AC3F3658B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8" name="PoljeZBesedilom 2">
          <a:extLst>
            <a:ext uri="{FF2B5EF4-FFF2-40B4-BE49-F238E27FC236}">
              <a16:creationId xmlns:a16="http://schemas.microsoft.com/office/drawing/2014/main" id="{A94D0B85-2143-444A-82CA-5B9A2C4EC2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79" name="PoljeZBesedilom 2">
          <a:extLst>
            <a:ext uri="{FF2B5EF4-FFF2-40B4-BE49-F238E27FC236}">
              <a16:creationId xmlns:a16="http://schemas.microsoft.com/office/drawing/2014/main" id="{C13A3E41-6F26-41B7-BCB0-AA3ABCCA95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0" name="PoljeZBesedilom 2">
          <a:extLst>
            <a:ext uri="{FF2B5EF4-FFF2-40B4-BE49-F238E27FC236}">
              <a16:creationId xmlns:a16="http://schemas.microsoft.com/office/drawing/2014/main" id="{6BACEED7-4EC1-4896-A5C3-0153AA7711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1" name="PoljeZBesedilom 5980">
          <a:extLst>
            <a:ext uri="{FF2B5EF4-FFF2-40B4-BE49-F238E27FC236}">
              <a16:creationId xmlns:a16="http://schemas.microsoft.com/office/drawing/2014/main" id="{D7B93F72-726C-4B9B-A141-3C22B32588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2" name="PoljeZBesedilom 2">
          <a:extLst>
            <a:ext uri="{FF2B5EF4-FFF2-40B4-BE49-F238E27FC236}">
              <a16:creationId xmlns:a16="http://schemas.microsoft.com/office/drawing/2014/main" id="{BD591D6A-9228-4822-B624-BCD98F18FC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3" name="PoljeZBesedilom 2">
          <a:extLst>
            <a:ext uri="{FF2B5EF4-FFF2-40B4-BE49-F238E27FC236}">
              <a16:creationId xmlns:a16="http://schemas.microsoft.com/office/drawing/2014/main" id="{2B78D482-2C71-42C9-AFEC-9AF8F67974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4" name="PoljeZBesedilom 2">
          <a:extLst>
            <a:ext uri="{FF2B5EF4-FFF2-40B4-BE49-F238E27FC236}">
              <a16:creationId xmlns:a16="http://schemas.microsoft.com/office/drawing/2014/main" id="{0B9653FB-049F-4580-A2B1-2E054469CE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5985" name="PoljeZBesedilom 2">
          <a:extLst>
            <a:ext uri="{FF2B5EF4-FFF2-40B4-BE49-F238E27FC236}">
              <a16:creationId xmlns:a16="http://schemas.microsoft.com/office/drawing/2014/main" id="{71BFD701-9AF8-44E7-ABF5-A1A2526E6C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86" name="PoljeZBesedilom 2">
          <a:extLst>
            <a:ext uri="{FF2B5EF4-FFF2-40B4-BE49-F238E27FC236}">
              <a16:creationId xmlns:a16="http://schemas.microsoft.com/office/drawing/2014/main" id="{D7D75EBB-5337-4821-908A-2CCF8F98F3D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87" name="PoljeZBesedilom 5986">
          <a:extLst>
            <a:ext uri="{FF2B5EF4-FFF2-40B4-BE49-F238E27FC236}">
              <a16:creationId xmlns:a16="http://schemas.microsoft.com/office/drawing/2014/main" id="{1B272B08-9566-4E3A-8616-A21C104310D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88" name="PoljeZBesedilom 2">
          <a:extLst>
            <a:ext uri="{FF2B5EF4-FFF2-40B4-BE49-F238E27FC236}">
              <a16:creationId xmlns:a16="http://schemas.microsoft.com/office/drawing/2014/main" id="{DFCC754F-8004-467F-96C4-9824E30DBC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89" name="PoljeZBesedilom 2">
          <a:extLst>
            <a:ext uri="{FF2B5EF4-FFF2-40B4-BE49-F238E27FC236}">
              <a16:creationId xmlns:a16="http://schemas.microsoft.com/office/drawing/2014/main" id="{0275EC99-7A64-4573-A227-56CE7E3C1DA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90" name="PoljeZBesedilom 2">
          <a:extLst>
            <a:ext uri="{FF2B5EF4-FFF2-40B4-BE49-F238E27FC236}">
              <a16:creationId xmlns:a16="http://schemas.microsoft.com/office/drawing/2014/main" id="{C1D8F85A-A47C-40DD-97D3-2D675306DC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5991" name="PoljeZBesedilom 2">
          <a:extLst>
            <a:ext uri="{FF2B5EF4-FFF2-40B4-BE49-F238E27FC236}">
              <a16:creationId xmlns:a16="http://schemas.microsoft.com/office/drawing/2014/main" id="{51809CB9-DF25-4251-8222-86231FD0F18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2" name="PoljeZBesedilom 2">
          <a:extLst>
            <a:ext uri="{FF2B5EF4-FFF2-40B4-BE49-F238E27FC236}">
              <a16:creationId xmlns:a16="http://schemas.microsoft.com/office/drawing/2014/main" id="{AD70B2C1-FB4F-40C7-AA2F-277A3B8B1AD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3" name="PoljeZBesedilom 5992">
          <a:extLst>
            <a:ext uri="{FF2B5EF4-FFF2-40B4-BE49-F238E27FC236}">
              <a16:creationId xmlns:a16="http://schemas.microsoft.com/office/drawing/2014/main" id="{555275BB-E02C-4606-9CD2-238BE49C839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4" name="PoljeZBesedilom 2">
          <a:extLst>
            <a:ext uri="{FF2B5EF4-FFF2-40B4-BE49-F238E27FC236}">
              <a16:creationId xmlns:a16="http://schemas.microsoft.com/office/drawing/2014/main" id="{442180D3-5DB1-42A7-892D-3AD81531FA1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5" name="PoljeZBesedilom 2">
          <a:extLst>
            <a:ext uri="{FF2B5EF4-FFF2-40B4-BE49-F238E27FC236}">
              <a16:creationId xmlns:a16="http://schemas.microsoft.com/office/drawing/2014/main" id="{5076F78B-C976-436E-89D7-596DAC942FC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6" name="PoljeZBesedilom 2">
          <a:extLst>
            <a:ext uri="{FF2B5EF4-FFF2-40B4-BE49-F238E27FC236}">
              <a16:creationId xmlns:a16="http://schemas.microsoft.com/office/drawing/2014/main" id="{EEBFABFC-040C-4E8B-B58A-76D035BEDE8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5997" name="PoljeZBesedilom 2">
          <a:extLst>
            <a:ext uri="{FF2B5EF4-FFF2-40B4-BE49-F238E27FC236}">
              <a16:creationId xmlns:a16="http://schemas.microsoft.com/office/drawing/2014/main" id="{A5274861-2849-446D-A6D6-F73C0D378EA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998" name="PoljeZBesedilom 5997">
          <a:extLst>
            <a:ext uri="{FF2B5EF4-FFF2-40B4-BE49-F238E27FC236}">
              <a16:creationId xmlns:a16="http://schemas.microsoft.com/office/drawing/2014/main" id="{94A0C4A3-D3A6-4505-AFDA-2FB097893DC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5999" name="PoljeZBesedilom 2">
          <a:extLst>
            <a:ext uri="{FF2B5EF4-FFF2-40B4-BE49-F238E27FC236}">
              <a16:creationId xmlns:a16="http://schemas.microsoft.com/office/drawing/2014/main" id="{B47EDFFE-1027-414F-82EC-4C2503E26CA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00" name="PoljeZBesedilom 2">
          <a:extLst>
            <a:ext uri="{FF2B5EF4-FFF2-40B4-BE49-F238E27FC236}">
              <a16:creationId xmlns:a16="http://schemas.microsoft.com/office/drawing/2014/main" id="{BF9015ED-A3D8-4F36-86E0-13603ACC1B7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01" name="PoljeZBesedilom 2">
          <a:extLst>
            <a:ext uri="{FF2B5EF4-FFF2-40B4-BE49-F238E27FC236}">
              <a16:creationId xmlns:a16="http://schemas.microsoft.com/office/drawing/2014/main" id="{09FA5E2F-2E05-4DA5-A427-0A6F1304A30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02" name="PoljeZBesedilom 2">
          <a:extLst>
            <a:ext uri="{FF2B5EF4-FFF2-40B4-BE49-F238E27FC236}">
              <a16:creationId xmlns:a16="http://schemas.microsoft.com/office/drawing/2014/main" id="{88C5FCD9-D162-4EA7-B6B9-F567EB7871E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3" name="PoljeZBesedilom 2">
          <a:extLst>
            <a:ext uri="{FF2B5EF4-FFF2-40B4-BE49-F238E27FC236}">
              <a16:creationId xmlns:a16="http://schemas.microsoft.com/office/drawing/2014/main" id="{E1CAFBB2-5AB1-41B8-A9A7-9F823FEF13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4" name="PoljeZBesedilom 6003">
          <a:extLst>
            <a:ext uri="{FF2B5EF4-FFF2-40B4-BE49-F238E27FC236}">
              <a16:creationId xmlns:a16="http://schemas.microsoft.com/office/drawing/2014/main" id="{769E7CEB-76C8-4503-8832-FD803F71AC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5" name="PoljeZBesedilom 2">
          <a:extLst>
            <a:ext uri="{FF2B5EF4-FFF2-40B4-BE49-F238E27FC236}">
              <a16:creationId xmlns:a16="http://schemas.microsoft.com/office/drawing/2014/main" id="{251A3BA7-4AC6-4533-A125-D813D6614D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6" name="PoljeZBesedilom 2">
          <a:extLst>
            <a:ext uri="{FF2B5EF4-FFF2-40B4-BE49-F238E27FC236}">
              <a16:creationId xmlns:a16="http://schemas.microsoft.com/office/drawing/2014/main" id="{D9BF78E4-1336-4F08-B100-8AD3300E5A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7" name="PoljeZBesedilom 2">
          <a:extLst>
            <a:ext uri="{FF2B5EF4-FFF2-40B4-BE49-F238E27FC236}">
              <a16:creationId xmlns:a16="http://schemas.microsoft.com/office/drawing/2014/main" id="{CD14CAA4-0DB2-4FF4-837D-D9626F6C05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8" name="PoljeZBesedilom 2">
          <a:extLst>
            <a:ext uri="{FF2B5EF4-FFF2-40B4-BE49-F238E27FC236}">
              <a16:creationId xmlns:a16="http://schemas.microsoft.com/office/drawing/2014/main" id="{CF88CEA8-0698-4B45-940B-9BB3E229DA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09" name="PoljeZBesedilom 2">
          <a:extLst>
            <a:ext uri="{FF2B5EF4-FFF2-40B4-BE49-F238E27FC236}">
              <a16:creationId xmlns:a16="http://schemas.microsoft.com/office/drawing/2014/main" id="{F5595140-518A-4CF8-A1C1-EB17F133F2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0" name="PoljeZBesedilom 6009">
          <a:extLst>
            <a:ext uri="{FF2B5EF4-FFF2-40B4-BE49-F238E27FC236}">
              <a16:creationId xmlns:a16="http://schemas.microsoft.com/office/drawing/2014/main" id="{C50E454B-8B93-4089-B1BB-59781DD589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1" name="PoljeZBesedilom 2">
          <a:extLst>
            <a:ext uri="{FF2B5EF4-FFF2-40B4-BE49-F238E27FC236}">
              <a16:creationId xmlns:a16="http://schemas.microsoft.com/office/drawing/2014/main" id="{88A3F9C1-7420-44B0-B6EF-6792924924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2" name="PoljeZBesedilom 2">
          <a:extLst>
            <a:ext uri="{FF2B5EF4-FFF2-40B4-BE49-F238E27FC236}">
              <a16:creationId xmlns:a16="http://schemas.microsoft.com/office/drawing/2014/main" id="{339FD2F3-9DD3-40B1-A62A-6CDCA92C97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3" name="PoljeZBesedilom 2">
          <a:extLst>
            <a:ext uri="{FF2B5EF4-FFF2-40B4-BE49-F238E27FC236}">
              <a16:creationId xmlns:a16="http://schemas.microsoft.com/office/drawing/2014/main" id="{4BCDFAEA-666E-48CA-B616-ED135832F2C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4" name="PoljeZBesedilom 2">
          <a:extLst>
            <a:ext uri="{FF2B5EF4-FFF2-40B4-BE49-F238E27FC236}">
              <a16:creationId xmlns:a16="http://schemas.microsoft.com/office/drawing/2014/main" id="{1B6765A3-BE50-4024-A74A-4842A76F25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5" name="PoljeZBesedilom 2">
          <a:extLst>
            <a:ext uri="{FF2B5EF4-FFF2-40B4-BE49-F238E27FC236}">
              <a16:creationId xmlns:a16="http://schemas.microsoft.com/office/drawing/2014/main" id="{39318B61-B4C9-470E-B512-E5B1DFD8A2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6" name="PoljeZBesedilom 6015">
          <a:extLst>
            <a:ext uri="{FF2B5EF4-FFF2-40B4-BE49-F238E27FC236}">
              <a16:creationId xmlns:a16="http://schemas.microsoft.com/office/drawing/2014/main" id="{C8C6E2F4-2D59-4DED-AE2B-4016036F23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7" name="PoljeZBesedilom 2">
          <a:extLst>
            <a:ext uri="{FF2B5EF4-FFF2-40B4-BE49-F238E27FC236}">
              <a16:creationId xmlns:a16="http://schemas.microsoft.com/office/drawing/2014/main" id="{46D141C2-0F81-4A7C-B8D4-3B150CA431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8" name="PoljeZBesedilom 2">
          <a:extLst>
            <a:ext uri="{FF2B5EF4-FFF2-40B4-BE49-F238E27FC236}">
              <a16:creationId xmlns:a16="http://schemas.microsoft.com/office/drawing/2014/main" id="{3DB8FBF2-ED94-42C8-8D3A-6A1D231183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19" name="PoljeZBesedilom 2">
          <a:extLst>
            <a:ext uri="{FF2B5EF4-FFF2-40B4-BE49-F238E27FC236}">
              <a16:creationId xmlns:a16="http://schemas.microsoft.com/office/drawing/2014/main" id="{5805842A-730A-4B40-B69D-3699D05BCC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0" name="PoljeZBesedilom 2">
          <a:extLst>
            <a:ext uri="{FF2B5EF4-FFF2-40B4-BE49-F238E27FC236}">
              <a16:creationId xmlns:a16="http://schemas.microsoft.com/office/drawing/2014/main" id="{A629997A-D4FD-45A6-BFFD-4912543CFD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1" name="PoljeZBesedilom 2">
          <a:extLst>
            <a:ext uri="{FF2B5EF4-FFF2-40B4-BE49-F238E27FC236}">
              <a16:creationId xmlns:a16="http://schemas.microsoft.com/office/drawing/2014/main" id="{CA8A0E65-2090-4787-995C-2407D3502A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2" name="PoljeZBesedilom 6021">
          <a:extLst>
            <a:ext uri="{FF2B5EF4-FFF2-40B4-BE49-F238E27FC236}">
              <a16:creationId xmlns:a16="http://schemas.microsoft.com/office/drawing/2014/main" id="{C4828DA4-70F2-4559-B06A-0A98C81BD7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3" name="PoljeZBesedilom 2">
          <a:extLst>
            <a:ext uri="{FF2B5EF4-FFF2-40B4-BE49-F238E27FC236}">
              <a16:creationId xmlns:a16="http://schemas.microsoft.com/office/drawing/2014/main" id="{9D5F343D-0E0D-419C-AAD6-0A7570DE19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4" name="PoljeZBesedilom 2">
          <a:extLst>
            <a:ext uri="{FF2B5EF4-FFF2-40B4-BE49-F238E27FC236}">
              <a16:creationId xmlns:a16="http://schemas.microsoft.com/office/drawing/2014/main" id="{8B88123B-3314-4B3A-AE50-2062F8CCB5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5" name="PoljeZBesedilom 2">
          <a:extLst>
            <a:ext uri="{FF2B5EF4-FFF2-40B4-BE49-F238E27FC236}">
              <a16:creationId xmlns:a16="http://schemas.microsoft.com/office/drawing/2014/main" id="{C26BAB27-DAE0-45B9-97C4-A9689465F7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26" name="PoljeZBesedilom 2">
          <a:extLst>
            <a:ext uri="{FF2B5EF4-FFF2-40B4-BE49-F238E27FC236}">
              <a16:creationId xmlns:a16="http://schemas.microsoft.com/office/drawing/2014/main" id="{672B2A1E-323A-4F5F-A2A7-575A1B5285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27" name="PoljeZBesedilom 2">
          <a:extLst>
            <a:ext uri="{FF2B5EF4-FFF2-40B4-BE49-F238E27FC236}">
              <a16:creationId xmlns:a16="http://schemas.microsoft.com/office/drawing/2014/main" id="{77B25663-6166-4E44-8EE3-D34DA87C85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28" name="PoljeZBesedilom 6027">
          <a:extLst>
            <a:ext uri="{FF2B5EF4-FFF2-40B4-BE49-F238E27FC236}">
              <a16:creationId xmlns:a16="http://schemas.microsoft.com/office/drawing/2014/main" id="{27E1BDFA-51B9-49A1-A2B3-BD840755B3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29" name="PoljeZBesedilom 2">
          <a:extLst>
            <a:ext uri="{FF2B5EF4-FFF2-40B4-BE49-F238E27FC236}">
              <a16:creationId xmlns:a16="http://schemas.microsoft.com/office/drawing/2014/main" id="{4416F5D3-A922-42C1-A10A-162C61A612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0" name="PoljeZBesedilom 2">
          <a:extLst>
            <a:ext uri="{FF2B5EF4-FFF2-40B4-BE49-F238E27FC236}">
              <a16:creationId xmlns:a16="http://schemas.microsoft.com/office/drawing/2014/main" id="{DEE24795-6500-42BA-A9EA-7B714FAA0D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1" name="PoljeZBesedilom 2">
          <a:extLst>
            <a:ext uri="{FF2B5EF4-FFF2-40B4-BE49-F238E27FC236}">
              <a16:creationId xmlns:a16="http://schemas.microsoft.com/office/drawing/2014/main" id="{4C7D9A6A-00B3-4498-A4B3-DA7D9524B1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2" name="PoljeZBesedilom 2">
          <a:extLst>
            <a:ext uri="{FF2B5EF4-FFF2-40B4-BE49-F238E27FC236}">
              <a16:creationId xmlns:a16="http://schemas.microsoft.com/office/drawing/2014/main" id="{641D8B83-9747-4A8B-8B49-A4A6EA3934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3" name="PoljeZBesedilom 2">
          <a:extLst>
            <a:ext uri="{FF2B5EF4-FFF2-40B4-BE49-F238E27FC236}">
              <a16:creationId xmlns:a16="http://schemas.microsoft.com/office/drawing/2014/main" id="{96859CD4-C453-4DF5-BAEE-9EBE829B0C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4" name="PoljeZBesedilom 6033">
          <a:extLst>
            <a:ext uri="{FF2B5EF4-FFF2-40B4-BE49-F238E27FC236}">
              <a16:creationId xmlns:a16="http://schemas.microsoft.com/office/drawing/2014/main" id="{E8903F74-E9FD-4E93-AFDB-CE49A1EFDA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5" name="PoljeZBesedilom 2">
          <a:extLst>
            <a:ext uri="{FF2B5EF4-FFF2-40B4-BE49-F238E27FC236}">
              <a16:creationId xmlns:a16="http://schemas.microsoft.com/office/drawing/2014/main" id="{1FCE820C-0725-42FE-B10B-A56CFB4DD4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6" name="PoljeZBesedilom 2">
          <a:extLst>
            <a:ext uri="{FF2B5EF4-FFF2-40B4-BE49-F238E27FC236}">
              <a16:creationId xmlns:a16="http://schemas.microsoft.com/office/drawing/2014/main" id="{5782E4F7-0167-4205-B98E-F5A24B092F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7" name="PoljeZBesedilom 2">
          <a:extLst>
            <a:ext uri="{FF2B5EF4-FFF2-40B4-BE49-F238E27FC236}">
              <a16:creationId xmlns:a16="http://schemas.microsoft.com/office/drawing/2014/main" id="{71C9B2A2-A54C-448B-851F-41F57C5451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038" name="PoljeZBesedilom 2">
          <a:extLst>
            <a:ext uri="{FF2B5EF4-FFF2-40B4-BE49-F238E27FC236}">
              <a16:creationId xmlns:a16="http://schemas.microsoft.com/office/drawing/2014/main" id="{634C6762-F681-4800-9503-C3C703159B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39" name="PoljeZBesedilom 2">
          <a:extLst>
            <a:ext uri="{FF2B5EF4-FFF2-40B4-BE49-F238E27FC236}">
              <a16:creationId xmlns:a16="http://schemas.microsoft.com/office/drawing/2014/main" id="{E3CC1BF3-1286-45BE-ADB4-DEC8B51891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40" name="PoljeZBesedilom 6039">
          <a:extLst>
            <a:ext uri="{FF2B5EF4-FFF2-40B4-BE49-F238E27FC236}">
              <a16:creationId xmlns:a16="http://schemas.microsoft.com/office/drawing/2014/main" id="{1E88E96A-D198-4B96-9EFB-A9FAB42591D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41" name="PoljeZBesedilom 2">
          <a:extLst>
            <a:ext uri="{FF2B5EF4-FFF2-40B4-BE49-F238E27FC236}">
              <a16:creationId xmlns:a16="http://schemas.microsoft.com/office/drawing/2014/main" id="{8803F945-6AF1-4FB7-A259-366CC0E494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42" name="PoljeZBesedilom 2">
          <a:extLst>
            <a:ext uri="{FF2B5EF4-FFF2-40B4-BE49-F238E27FC236}">
              <a16:creationId xmlns:a16="http://schemas.microsoft.com/office/drawing/2014/main" id="{501B1926-5EA4-46F9-B69F-DC07697B025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43" name="PoljeZBesedilom 2">
          <a:extLst>
            <a:ext uri="{FF2B5EF4-FFF2-40B4-BE49-F238E27FC236}">
              <a16:creationId xmlns:a16="http://schemas.microsoft.com/office/drawing/2014/main" id="{071D2794-5366-4A75-AB03-24E58A1EC98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044" name="PoljeZBesedilom 2">
          <a:extLst>
            <a:ext uri="{FF2B5EF4-FFF2-40B4-BE49-F238E27FC236}">
              <a16:creationId xmlns:a16="http://schemas.microsoft.com/office/drawing/2014/main" id="{7BBFE062-C5F4-4AA8-9D94-B416C472DDB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45" name="PoljeZBesedilom 2">
          <a:extLst>
            <a:ext uri="{FF2B5EF4-FFF2-40B4-BE49-F238E27FC236}">
              <a16:creationId xmlns:a16="http://schemas.microsoft.com/office/drawing/2014/main" id="{8012D0AA-2924-4E3D-8571-8A02F429F01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46" name="PoljeZBesedilom 6045">
          <a:extLst>
            <a:ext uri="{FF2B5EF4-FFF2-40B4-BE49-F238E27FC236}">
              <a16:creationId xmlns:a16="http://schemas.microsoft.com/office/drawing/2014/main" id="{4D7006F9-3BED-4AAB-A9E1-8DC6AFDE4C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47" name="PoljeZBesedilom 2">
          <a:extLst>
            <a:ext uri="{FF2B5EF4-FFF2-40B4-BE49-F238E27FC236}">
              <a16:creationId xmlns:a16="http://schemas.microsoft.com/office/drawing/2014/main" id="{424E1952-EE35-4933-BF08-33BC057D747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48" name="PoljeZBesedilom 2">
          <a:extLst>
            <a:ext uri="{FF2B5EF4-FFF2-40B4-BE49-F238E27FC236}">
              <a16:creationId xmlns:a16="http://schemas.microsoft.com/office/drawing/2014/main" id="{610FD12C-8654-4BC4-ADA0-FFE3F11B67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49" name="PoljeZBesedilom 2">
          <a:extLst>
            <a:ext uri="{FF2B5EF4-FFF2-40B4-BE49-F238E27FC236}">
              <a16:creationId xmlns:a16="http://schemas.microsoft.com/office/drawing/2014/main" id="{44813582-6E82-42D3-A091-C396EF3E8A0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050" name="PoljeZBesedilom 2">
          <a:extLst>
            <a:ext uri="{FF2B5EF4-FFF2-40B4-BE49-F238E27FC236}">
              <a16:creationId xmlns:a16="http://schemas.microsoft.com/office/drawing/2014/main" id="{E0632623-274E-4E23-B8DA-E05C0537C7D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51" name="PoljeZBesedilom 6050">
          <a:extLst>
            <a:ext uri="{FF2B5EF4-FFF2-40B4-BE49-F238E27FC236}">
              <a16:creationId xmlns:a16="http://schemas.microsoft.com/office/drawing/2014/main" id="{359BA12E-BFAA-4B91-8E58-1CE32F706FD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52" name="PoljeZBesedilom 2">
          <a:extLst>
            <a:ext uri="{FF2B5EF4-FFF2-40B4-BE49-F238E27FC236}">
              <a16:creationId xmlns:a16="http://schemas.microsoft.com/office/drawing/2014/main" id="{3E7319BE-53CF-403A-87EF-15E215912FF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53" name="PoljeZBesedilom 2">
          <a:extLst>
            <a:ext uri="{FF2B5EF4-FFF2-40B4-BE49-F238E27FC236}">
              <a16:creationId xmlns:a16="http://schemas.microsoft.com/office/drawing/2014/main" id="{B042650C-D532-4406-8014-A257A607E85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54" name="PoljeZBesedilom 2">
          <a:extLst>
            <a:ext uri="{FF2B5EF4-FFF2-40B4-BE49-F238E27FC236}">
              <a16:creationId xmlns:a16="http://schemas.microsoft.com/office/drawing/2014/main" id="{327401E1-B80F-432A-8175-0A9481137ED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055" name="PoljeZBesedilom 2">
          <a:extLst>
            <a:ext uri="{FF2B5EF4-FFF2-40B4-BE49-F238E27FC236}">
              <a16:creationId xmlns:a16="http://schemas.microsoft.com/office/drawing/2014/main" id="{06632997-55AA-49C1-8CDD-7C48C4A9898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56" name="PoljeZBesedilom 2">
          <a:extLst>
            <a:ext uri="{FF2B5EF4-FFF2-40B4-BE49-F238E27FC236}">
              <a16:creationId xmlns:a16="http://schemas.microsoft.com/office/drawing/2014/main" id="{575DCCFD-82F0-449B-BAAD-627434C94A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57" name="PoljeZBesedilom 6056">
          <a:extLst>
            <a:ext uri="{FF2B5EF4-FFF2-40B4-BE49-F238E27FC236}">
              <a16:creationId xmlns:a16="http://schemas.microsoft.com/office/drawing/2014/main" id="{9336A2E9-9306-4A8E-9AB2-EA124A6E48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58" name="PoljeZBesedilom 2">
          <a:extLst>
            <a:ext uri="{FF2B5EF4-FFF2-40B4-BE49-F238E27FC236}">
              <a16:creationId xmlns:a16="http://schemas.microsoft.com/office/drawing/2014/main" id="{DDDBDDB5-00A4-4249-9638-8D9BE8E39B0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59" name="PoljeZBesedilom 2">
          <a:extLst>
            <a:ext uri="{FF2B5EF4-FFF2-40B4-BE49-F238E27FC236}">
              <a16:creationId xmlns:a16="http://schemas.microsoft.com/office/drawing/2014/main" id="{60C3F9CC-0E35-449D-851E-D5FA73234F7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0" name="PoljeZBesedilom 2">
          <a:extLst>
            <a:ext uri="{FF2B5EF4-FFF2-40B4-BE49-F238E27FC236}">
              <a16:creationId xmlns:a16="http://schemas.microsoft.com/office/drawing/2014/main" id="{93B8D561-25E3-463D-9326-77A729193CD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1" name="PoljeZBesedilom 2">
          <a:extLst>
            <a:ext uri="{FF2B5EF4-FFF2-40B4-BE49-F238E27FC236}">
              <a16:creationId xmlns:a16="http://schemas.microsoft.com/office/drawing/2014/main" id="{45DAD95D-BDAD-4E74-8F2F-C3D4FD1601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2" name="PoljeZBesedilom 2">
          <a:extLst>
            <a:ext uri="{FF2B5EF4-FFF2-40B4-BE49-F238E27FC236}">
              <a16:creationId xmlns:a16="http://schemas.microsoft.com/office/drawing/2014/main" id="{AD3CAA66-4FFA-40D5-A4CE-856EA38EC46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3" name="PoljeZBesedilom 6062">
          <a:extLst>
            <a:ext uri="{FF2B5EF4-FFF2-40B4-BE49-F238E27FC236}">
              <a16:creationId xmlns:a16="http://schemas.microsoft.com/office/drawing/2014/main" id="{B5825A16-F910-463F-BF21-6E823ABEB6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4" name="PoljeZBesedilom 2">
          <a:extLst>
            <a:ext uri="{FF2B5EF4-FFF2-40B4-BE49-F238E27FC236}">
              <a16:creationId xmlns:a16="http://schemas.microsoft.com/office/drawing/2014/main" id="{27C472B0-B388-42B6-AF88-133A41018F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5" name="PoljeZBesedilom 2">
          <a:extLst>
            <a:ext uri="{FF2B5EF4-FFF2-40B4-BE49-F238E27FC236}">
              <a16:creationId xmlns:a16="http://schemas.microsoft.com/office/drawing/2014/main" id="{127E36F0-E246-4260-AA62-9B21D217CE3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6" name="PoljeZBesedilom 2">
          <a:extLst>
            <a:ext uri="{FF2B5EF4-FFF2-40B4-BE49-F238E27FC236}">
              <a16:creationId xmlns:a16="http://schemas.microsoft.com/office/drawing/2014/main" id="{20A38BE2-52FE-43D0-810F-D1106B6DECA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7" name="PoljeZBesedilom 2">
          <a:extLst>
            <a:ext uri="{FF2B5EF4-FFF2-40B4-BE49-F238E27FC236}">
              <a16:creationId xmlns:a16="http://schemas.microsoft.com/office/drawing/2014/main" id="{127C47FB-F669-457C-A9C2-DF7D840091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8" name="PoljeZBesedilom 2">
          <a:extLst>
            <a:ext uri="{FF2B5EF4-FFF2-40B4-BE49-F238E27FC236}">
              <a16:creationId xmlns:a16="http://schemas.microsoft.com/office/drawing/2014/main" id="{8E58BA70-8126-46A8-BD8F-EC768F2E2E8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69" name="PoljeZBesedilom 6068">
          <a:extLst>
            <a:ext uri="{FF2B5EF4-FFF2-40B4-BE49-F238E27FC236}">
              <a16:creationId xmlns:a16="http://schemas.microsoft.com/office/drawing/2014/main" id="{1873183B-BDAC-497E-ADEE-6C5CF9CDC4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0" name="PoljeZBesedilom 2">
          <a:extLst>
            <a:ext uri="{FF2B5EF4-FFF2-40B4-BE49-F238E27FC236}">
              <a16:creationId xmlns:a16="http://schemas.microsoft.com/office/drawing/2014/main" id="{7F6CFD01-93A2-4268-973F-5039B3046E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1" name="PoljeZBesedilom 2">
          <a:extLst>
            <a:ext uri="{FF2B5EF4-FFF2-40B4-BE49-F238E27FC236}">
              <a16:creationId xmlns:a16="http://schemas.microsoft.com/office/drawing/2014/main" id="{EA47C96A-C382-4279-94C5-89EBF9FFC4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2" name="PoljeZBesedilom 2">
          <a:extLst>
            <a:ext uri="{FF2B5EF4-FFF2-40B4-BE49-F238E27FC236}">
              <a16:creationId xmlns:a16="http://schemas.microsoft.com/office/drawing/2014/main" id="{3BD56B46-EE8E-449C-A84A-FF36CF530BB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3" name="PoljeZBesedilom 2">
          <a:extLst>
            <a:ext uri="{FF2B5EF4-FFF2-40B4-BE49-F238E27FC236}">
              <a16:creationId xmlns:a16="http://schemas.microsoft.com/office/drawing/2014/main" id="{1A62633E-D59D-4DE7-A09F-B8B27BECDEC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4" name="PoljeZBesedilom 2">
          <a:extLst>
            <a:ext uri="{FF2B5EF4-FFF2-40B4-BE49-F238E27FC236}">
              <a16:creationId xmlns:a16="http://schemas.microsoft.com/office/drawing/2014/main" id="{DC3B6803-6E03-45C1-81C9-FEF6AD364D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5" name="PoljeZBesedilom 6074">
          <a:extLst>
            <a:ext uri="{FF2B5EF4-FFF2-40B4-BE49-F238E27FC236}">
              <a16:creationId xmlns:a16="http://schemas.microsoft.com/office/drawing/2014/main" id="{B7901257-5FF3-4F0B-87F3-F2C9307AC99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6" name="PoljeZBesedilom 2">
          <a:extLst>
            <a:ext uri="{FF2B5EF4-FFF2-40B4-BE49-F238E27FC236}">
              <a16:creationId xmlns:a16="http://schemas.microsoft.com/office/drawing/2014/main" id="{334A3D4F-5EA4-4795-B1AE-E87FA567DB8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7" name="PoljeZBesedilom 2">
          <a:extLst>
            <a:ext uri="{FF2B5EF4-FFF2-40B4-BE49-F238E27FC236}">
              <a16:creationId xmlns:a16="http://schemas.microsoft.com/office/drawing/2014/main" id="{05CA083A-9382-4519-A57B-018DE1C6D1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8" name="PoljeZBesedilom 2">
          <a:extLst>
            <a:ext uri="{FF2B5EF4-FFF2-40B4-BE49-F238E27FC236}">
              <a16:creationId xmlns:a16="http://schemas.microsoft.com/office/drawing/2014/main" id="{F8E63FE0-9F42-493A-8451-BD86372830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79" name="PoljeZBesedilom 2">
          <a:extLst>
            <a:ext uri="{FF2B5EF4-FFF2-40B4-BE49-F238E27FC236}">
              <a16:creationId xmlns:a16="http://schemas.microsoft.com/office/drawing/2014/main" id="{777791FB-34C6-41CD-8433-91188909C9B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0" name="PoljeZBesedilom 2">
          <a:extLst>
            <a:ext uri="{FF2B5EF4-FFF2-40B4-BE49-F238E27FC236}">
              <a16:creationId xmlns:a16="http://schemas.microsoft.com/office/drawing/2014/main" id="{957DBE18-80B5-4636-A6EA-6E61D047A1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1" name="PoljeZBesedilom 6080">
          <a:extLst>
            <a:ext uri="{FF2B5EF4-FFF2-40B4-BE49-F238E27FC236}">
              <a16:creationId xmlns:a16="http://schemas.microsoft.com/office/drawing/2014/main" id="{EF572F6E-EC77-4751-9A03-B283C2FA65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2" name="PoljeZBesedilom 2">
          <a:extLst>
            <a:ext uri="{FF2B5EF4-FFF2-40B4-BE49-F238E27FC236}">
              <a16:creationId xmlns:a16="http://schemas.microsoft.com/office/drawing/2014/main" id="{D4C55950-C65C-4733-B474-812A41B320B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3" name="PoljeZBesedilom 2">
          <a:extLst>
            <a:ext uri="{FF2B5EF4-FFF2-40B4-BE49-F238E27FC236}">
              <a16:creationId xmlns:a16="http://schemas.microsoft.com/office/drawing/2014/main" id="{81D330B8-C716-4CF4-A7A0-335CBBFF23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4" name="PoljeZBesedilom 2">
          <a:extLst>
            <a:ext uri="{FF2B5EF4-FFF2-40B4-BE49-F238E27FC236}">
              <a16:creationId xmlns:a16="http://schemas.microsoft.com/office/drawing/2014/main" id="{0DA717E6-0200-48B2-BC1E-9212ED60D8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085" name="PoljeZBesedilom 2">
          <a:extLst>
            <a:ext uri="{FF2B5EF4-FFF2-40B4-BE49-F238E27FC236}">
              <a16:creationId xmlns:a16="http://schemas.microsoft.com/office/drawing/2014/main" id="{141CA5F8-EDA9-44B8-BCB0-72CAB70A25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86" name="PoljeZBesedilom 2">
          <a:extLst>
            <a:ext uri="{FF2B5EF4-FFF2-40B4-BE49-F238E27FC236}">
              <a16:creationId xmlns:a16="http://schemas.microsoft.com/office/drawing/2014/main" id="{1CC4864A-1D0B-44CA-8301-96DD147803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87" name="PoljeZBesedilom 6086">
          <a:extLst>
            <a:ext uri="{FF2B5EF4-FFF2-40B4-BE49-F238E27FC236}">
              <a16:creationId xmlns:a16="http://schemas.microsoft.com/office/drawing/2014/main" id="{34956E8A-848A-4744-BB35-793DC24730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88" name="PoljeZBesedilom 2">
          <a:extLst>
            <a:ext uri="{FF2B5EF4-FFF2-40B4-BE49-F238E27FC236}">
              <a16:creationId xmlns:a16="http://schemas.microsoft.com/office/drawing/2014/main" id="{D490C448-11C4-4ED6-9D9A-8FBFF4E9B3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89" name="PoljeZBesedilom 2">
          <a:extLst>
            <a:ext uri="{FF2B5EF4-FFF2-40B4-BE49-F238E27FC236}">
              <a16:creationId xmlns:a16="http://schemas.microsoft.com/office/drawing/2014/main" id="{984F8AAF-2A26-49EE-A1C8-5AF7AE24BB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0" name="PoljeZBesedilom 2">
          <a:extLst>
            <a:ext uri="{FF2B5EF4-FFF2-40B4-BE49-F238E27FC236}">
              <a16:creationId xmlns:a16="http://schemas.microsoft.com/office/drawing/2014/main" id="{6DCAE73E-2146-452C-81C8-E0E2B02CEC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1" name="PoljeZBesedilom 2">
          <a:extLst>
            <a:ext uri="{FF2B5EF4-FFF2-40B4-BE49-F238E27FC236}">
              <a16:creationId xmlns:a16="http://schemas.microsoft.com/office/drawing/2014/main" id="{2E1BFC3C-BA4B-4B8B-9A3A-FBB53331AA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2" name="PoljeZBesedilom 2">
          <a:extLst>
            <a:ext uri="{FF2B5EF4-FFF2-40B4-BE49-F238E27FC236}">
              <a16:creationId xmlns:a16="http://schemas.microsoft.com/office/drawing/2014/main" id="{F1232D8B-3E32-47C5-8FFB-372E3D0263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3" name="PoljeZBesedilom 6092">
          <a:extLst>
            <a:ext uri="{FF2B5EF4-FFF2-40B4-BE49-F238E27FC236}">
              <a16:creationId xmlns:a16="http://schemas.microsoft.com/office/drawing/2014/main" id="{CC882DE3-0E58-4741-AC69-7A3B0BE8F5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4" name="PoljeZBesedilom 2">
          <a:extLst>
            <a:ext uri="{FF2B5EF4-FFF2-40B4-BE49-F238E27FC236}">
              <a16:creationId xmlns:a16="http://schemas.microsoft.com/office/drawing/2014/main" id="{E429DAB9-3825-438C-A07C-E38226561A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5" name="PoljeZBesedilom 2">
          <a:extLst>
            <a:ext uri="{FF2B5EF4-FFF2-40B4-BE49-F238E27FC236}">
              <a16:creationId xmlns:a16="http://schemas.microsoft.com/office/drawing/2014/main" id="{EA1AB587-4310-4617-B304-553B56563A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6" name="PoljeZBesedilom 2">
          <a:extLst>
            <a:ext uri="{FF2B5EF4-FFF2-40B4-BE49-F238E27FC236}">
              <a16:creationId xmlns:a16="http://schemas.microsoft.com/office/drawing/2014/main" id="{13ED301D-5C0B-49EE-9D9B-EDEB58FCEF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097" name="PoljeZBesedilom 2">
          <a:extLst>
            <a:ext uri="{FF2B5EF4-FFF2-40B4-BE49-F238E27FC236}">
              <a16:creationId xmlns:a16="http://schemas.microsoft.com/office/drawing/2014/main" id="{387463EA-5842-463C-B88A-4D469581ED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098" name="PoljeZBesedilom 2">
          <a:extLst>
            <a:ext uri="{FF2B5EF4-FFF2-40B4-BE49-F238E27FC236}">
              <a16:creationId xmlns:a16="http://schemas.microsoft.com/office/drawing/2014/main" id="{072467CB-93DC-4DB0-BFD8-73D2B8A852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099" name="PoljeZBesedilom 6098">
          <a:extLst>
            <a:ext uri="{FF2B5EF4-FFF2-40B4-BE49-F238E27FC236}">
              <a16:creationId xmlns:a16="http://schemas.microsoft.com/office/drawing/2014/main" id="{5745DD75-214A-4492-A58C-A7EAC40987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0" name="PoljeZBesedilom 2">
          <a:extLst>
            <a:ext uri="{FF2B5EF4-FFF2-40B4-BE49-F238E27FC236}">
              <a16:creationId xmlns:a16="http://schemas.microsoft.com/office/drawing/2014/main" id="{699F119B-6843-4259-B98F-474862B61C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1" name="PoljeZBesedilom 2">
          <a:extLst>
            <a:ext uri="{FF2B5EF4-FFF2-40B4-BE49-F238E27FC236}">
              <a16:creationId xmlns:a16="http://schemas.microsoft.com/office/drawing/2014/main" id="{99C4091B-CC7D-4469-BAB9-DCCDAA5B4A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2" name="PoljeZBesedilom 2">
          <a:extLst>
            <a:ext uri="{FF2B5EF4-FFF2-40B4-BE49-F238E27FC236}">
              <a16:creationId xmlns:a16="http://schemas.microsoft.com/office/drawing/2014/main" id="{F6FE3823-DBA5-4FC4-A164-1F8D376F7B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3" name="PoljeZBesedilom 2">
          <a:extLst>
            <a:ext uri="{FF2B5EF4-FFF2-40B4-BE49-F238E27FC236}">
              <a16:creationId xmlns:a16="http://schemas.microsoft.com/office/drawing/2014/main" id="{5F9500FA-E083-4144-A64B-CE17961E10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4" name="PoljeZBesedilom 2">
          <a:extLst>
            <a:ext uri="{FF2B5EF4-FFF2-40B4-BE49-F238E27FC236}">
              <a16:creationId xmlns:a16="http://schemas.microsoft.com/office/drawing/2014/main" id="{5F72CCCC-EBC3-4FC5-A9D8-4A4782B69C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5" name="PoljeZBesedilom 6104">
          <a:extLst>
            <a:ext uri="{FF2B5EF4-FFF2-40B4-BE49-F238E27FC236}">
              <a16:creationId xmlns:a16="http://schemas.microsoft.com/office/drawing/2014/main" id="{D993D5DA-6507-4771-9CE8-F49B6CC9AE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6" name="PoljeZBesedilom 2">
          <a:extLst>
            <a:ext uri="{FF2B5EF4-FFF2-40B4-BE49-F238E27FC236}">
              <a16:creationId xmlns:a16="http://schemas.microsoft.com/office/drawing/2014/main" id="{DF833B45-DEEF-4970-9C7E-7E7AA09530E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7" name="PoljeZBesedilom 2">
          <a:extLst>
            <a:ext uri="{FF2B5EF4-FFF2-40B4-BE49-F238E27FC236}">
              <a16:creationId xmlns:a16="http://schemas.microsoft.com/office/drawing/2014/main" id="{CF8F940C-0010-4CFF-8DE3-40A9C7AE9A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8" name="PoljeZBesedilom 2">
          <a:extLst>
            <a:ext uri="{FF2B5EF4-FFF2-40B4-BE49-F238E27FC236}">
              <a16:creationId xmlns:a16="http://schemas.microsoft.com/office/drawing/2014/main" id="{8DCA3445-DB17-49DA-B05A-885B7667C1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09" name="PoljeZBesedilom 2">
          <a:extLst>
            <a:ext uri="{FF2B5EF4-FFF2-40B4-BE49-F238E27FC236}">
              <a16:creationId xmlns:a16="http://schemas.microsoft.com/office/drawing/2014/main" id="{BDE0BD69-CA5B-427D-A675-178BDEB62DF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10" name="PoljeZBesedilom 6109">
          <a:extLst>
            <a:ext uri="{FF2B5EF4-FFF2-40B4-BE49-F238E27FC236}">
              <a16:creationId xmlns:a16="http://schemas.microsoft.com/office/drawing/2014/main" id="{E06268C5-7551-4BB1-AC36-A526DD6920A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11" name="PoljeZBesedilom 2">
          <a:extLst>
            <a:ext uri="{FF2B5EF4-FFF2-40B4-BE49-F238E27FC236}">
              <a16:creationId xmlns:a16="http://schemas.microsoft.com/office/drawing/2014/main" id="{D84FAA23-7153-4857-BFFD-78A4A3DEC8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12" name="PoljeZBesedilom 2">
          <a:extLst>
            <a:ext uri="{FF2B5EF4-FFF2-40B4-BE49-F238E27FC236}">
              <a16:creationId xmlns:a16="http://schemas.microsoft.com/office/drawing/2014/main" id="{6F05FD93-FE3C-4B46-8824-4E985B2F5F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13" name="PoljeZBesedilom 2">
          <a:extLst>
            <a:ext uri="{FF2B5EF4-FFF2-40B4-BE49-F238E27FC236}">
              <a16:creationId xmlns:a16="http://schemas.microsoft.com/office/drawing/2014/main" id="{8FEC7817-67BB-496E-8487-20AC7B7EE7A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14" name="PoljeZBesedilom 2">
          <a:extLst>
            <a:ext uri="{FF2B5EF4-FFF2-40B4-BE49-F238E27FC236}">
              <a16:creationId xmlns:a16="http://schemas.microsoft.com/office/drawing/2014/main" id="{3D52D7C9-BC1A-4217-A435-3688F98226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15" name="PoljeZBesedilom 2">
          <a:extLst>
            <a:ext uri="{FF2B5EF4-FFF2-40B4-BE49-F238E27FC236}">
              <a16:creationId xmlns:a16="http://schemas.microsoft.com/office/drawing/2014/main" id="{C4CAFA62-0B35-488C-B270-736DABAACC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16" name="PoljeZBesedilom 6115">
          <a:extLst>
            <a:ext uri="{FF2B5EF4-FFF2-40B4-BE49-F238E27FC236}">
              <a16:creationId xmlns:a16="http://schemas.microsoft.com/office/drawing/2014/main" id="{115FEB2A-7AFD-41FD-9AE5-79A6FF24BCB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17" name="PoljeZBesedilom 2">
          <a:extLst>
            <a:ext uri="{FF2B5EF4-FFF2-40B4-BE49-F238E27FC236}">
              <a16:creationId xmlns:a16="http://schemas.microsoft.com/office/drawing/2014/main" id="{096B1FC6-2754-4660-8DED-82E577BCD1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18" name="PoljeZBesedilom 2">
          <a:extLst>
            <a:ext uri="{FF2B5EF4-FFF2-40B4-BE49-F238E27FC236}">
              <a16:creationId xmlns:a16="http://schemas.microsoft.com/office/drawing/2014/main" id="{56518F69-F97D-4E64-874C-C6820EA37E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19" name="PoljeZBesedilom 2">
          <a:extLst>
            <a:ext uri="{FF2B5EF4-FFF2-40B4-BE49-F238E27FC236}">
              <a16:creationId xmlns:a16="http://schemas.microsoft.com/office/drawing/2014/main" id="{64279E4D-1924-4394-99C7-13038D95345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120" name="PoljeZBesedilom 2">
          <a:extLst>
            <a:ext uri="{FF2B5EF4-FFF2-40B4-BE49-F238E27FC236}">
              <a16:creationId xmlns:a16="http://schemas.microsoft.com/office/drawing/2014/main" id="{3915466C-0514-4F8C-9B3F-75E303FE502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1" name="PoljeZBesedilom 2">
          <a:extLst>
            <a:ext uri="{FF2B5EF4-FFF2-40B4-BE49-F238E27FC236}">
              <a16:creationId xmlns:a16="http://schemas.microsoft.com/office/drawing/2014/main" id="{60E89626-B9F7-47E7-910E-501B6B7C3B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2" name="PoljeZBesedilom 6121">
          <a:extLst>
            <a:ext uri="{FF2B5EF4-FFF2-40B4-BE49-F238E27FC236}">
              <a16:creationId xmlns:a16="http://schemas.microsoft.com/office/drawing/2014/main" id="{CB2F127E-5D8C-4AC7-8595-8BC806398A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3" name="PoljeZBesedilom 2">
          <a:extLst>
            <a:ext uri="{FF2B5EF4-FFF2-40B4-BE49-F238E27FC236}">
              <a16:creationId xmlns:a16="http://schemas.microsoft.com/office/drawing/2014/main" id="{F954B869-0AF2-4D08-BE21-AB6A92D108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4" name="PoljeZBesedilom 2">
          <a:extLst>
            <a:ext uri="{FF2B5EF4-FFF2-40B4-BE49-F238E27FC236}">
              <a16:creationId xmlns:a16="http://schemas.microsoft.com/office/drawing/2014/main" id="{8B93FC11-2650-4CCC-B0B5-CED7CA75AD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5" name="PoljeZBesedilom 2">
          <a:extLst>
            <a:ext uri="{FF2B5EF4-FFF2-40B4-BE49-F238E27FC236}">
              <a16:creationId xmlns:a16="http://schemas.microsoft.com/office/drawing/2014/main" id="{EE2183D7-CE56-42A4-8FBC-C7B7A78E90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6" name="PoljeZBesedilom 2">
          <a:extLst>
            <a:ext uri="{FF2B5EF4-FFF2-40B4-BE49-F238E27FC236}">
              <a16:creationId xmlns:a16="http://schemas.microsoft.com/office/drawing/2014/main" id="{247C3E99-820B-4DB2-B548-2672EDCA5B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7" name="PoljeZBesedilom 2">
          <a:extLst>
            <a:ext uri="{FF2B5EF4-FFF2-40B4-BE49-F238E27FC236}">
              <a16:creationId xmlns:a16="http://schemas.microsoft.com/office/drawing/2014/main" id="{76EF674E-04E0-4450-86BD-77C19C84B0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8" name="PoljeZBesedilom 6127">
          <a:extLst>
            <a:ext uri="{FF2B5EF4-FFF2-40B4-BE49-F238E27FC236}">
              <a16:creationId xmlns:a16="http://schemas.microsoft.com/office/drawing/2014/main" id="{E7A1D9D7-2ADE-4D10-9420-16CCF09AD5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29" name="PoljeZBesedilom 2">
          <a:extLst>
            <a:ext uri="{FF2B5EF4-FFF2-40B4-BE49-F238E27FC236}">
              <a16:creationId xmlns:a16="http://schemas.microsoft.com/office/drawing/2014/main" id="{CE298AC2-3ADC-4D0B-84AB-8D9F91CC04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30" name="PoljeZBesedilom 2">
          <a:extLst>
            <a:ext uri="{FF2B5EF4-FFF2-40B4-BE49-F238E27FC236}">
              <a16:creationId xmlns:a16="http://schemas.microsoft.com/office/drawing/2014/main" id="{7140D8D0-D6D2-43B1-B882-7F964C0C27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31" name="PoljeZBesedilom 2">
          <a:extLst>
            <a:ext uri="{FF2B5EF4-FFF2-40B4-BE49-F238E27FC236}">
              <a16:creationId xmlns:a16="http://schemas.microsoft.com/office/drawing/2014/main" id="{65ECFEBE-1C54-45A7-B84C-104ECB3CFB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132" name="PoljeZBesedilom 2">
          <a:extLst>
            <a:ext uri="{FF2B5EF4-FFF2-40B4-BE49-F238E27FC236}">
              <a16:creationId xmlns:a16="http://schemas.microsoft.com/office/drawing/2014/main" id="{98E61177-F8FB-45A5-9D65-7041492D70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3" name="PoljeZBesedilom 2">
          <a:extLst>
            <a:ext uri="{FF2B5EF4-FFF2-40B4-BE49-F238E27FC236}">
              <a16:creationId xmlns:a16="http://schemas.microsoft.com/office/drawing/2014/main" id="{C14CF987-F513-42D0-879F-2E8B862C4E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4" name="PoljeZBesedilom 6133">
          <a:extLst>
            <a:ext uri="{FF2B5EF4-FFF2-40B4-BE49-F238E27FC236}">
              <a16:creationId xmlns:a16="http://schemas.microsoft.com/office/drawing/2014/main" id="{1ADF52C1-9A05-43E8-9C83-D6F29EF546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5" name="PoljeZBesedilom 2">
          <a:extLst>
            <a:ext uri="{FF2B5EF4-FFF2-40B4-BE49-F238E27FC236}">
              <a16:creationId xmlns:a16="http://schemas.microsoft.com/office/drawing/2014/main" id="{9E6560B8-CCB0-4359-9BE7-6E5569E6C27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6" name="PoljeZBesedilom 2">
          <a:extLst>
            <a:ext uri="{FF2B5EF4-FFF2-40B4-BE49-F238E27FC236}">
              <a16:creationId xmlns:a16="http://schemas.microsoft.com/office/drawing/2014/main" id="{3C52772E-C378-4BAB-9D5A-6489000BF5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7" name="PoljeZBesedilom 2">
          <a:extLst>
            <a:ext uri="{FF2B5EF4-FFF2-40B4-BE49-F238E27FC236}">
              <a16:creationId xmlns:a16="http://schemas.microsoft.com/office/drawing/2014/main" id="{B385FED8-A465-4019-AC08-63A96DD5BB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8" name="PoljeZBesedilom 2">
          <a:extLst>
            <a:ext uri="{FF2B5EF4-FFF2-40B4-BE49-F238E27FC236}">
              <a16:creationId xmlns:a16="http://schemas.microsoft.com/office/drawing/2014/main" id="{E6A49062-53AE-43DE-A8B3-C9886AE74F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39" name="PoljeZBesedilom 2">
          <a:extLst>
            <a:ext uri="{FF2B5EF4-FFF2-40B4-BE49-F238E27FC236}">
              <a16:creationId xmlns:a16="http://schemas.microsoft.com/office/drawing/2014/main" id="{D8BB2683-9698-43E6-82F2-49BF1CCC77C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40" name="PoljeZBesedilom 6139">
          <a:extLst>
            <a:ext uri="{FF2B5EF4-FFF2-40B4-BE49-F238E27FC236}">
              <a16:creationId xmlns:a16="http://schemas.microsoft.com/office/drawing/2014/main" id="{FA595E46-3EE5-45CC-89B6-ECB6A4A76D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41" name="PoljeZBesedilom 2">
          <a:extLst>
            <a:ext uri="{FF2B5EF4-FFF2-40B4-BE49-F238E27FC236}">
              <a16:creationId xmlns:a16="http://schemas.microsoft.com/office/drawing/2014/main" id="{5FDCB364-ACB8-4705-B600-C1FB5CF570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42" name="PoljeZBesedilom 2">
          <a:extLst>
            <a:ext uri="{FF2B5EF4-FFF2-40B4-BE49-F238E27FC236}">
              <a16:creationId xmlns:a16="http://schemas.microsoft.com/office/drawing/2014/main" id="{84B85C8A-98C9-421B-A20D-A98BF864E7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43" name="PoljeZBesedilom 2">
          <a:extLst>
            <a:ext uri="{FF2B5EF4-FFF2-40B4-BE49-F238E27FC236}">
              <a16:creationId xmlns:a16="http://schemas.microsoft.com/office/drawing/2014/main" id="{FAA25060-D776-489A-9EA9-0E234CAB0B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144" name="PoljeZBesedilom 2">
          <a:extLst>
            <a:ext uri="{FF2B5EF4-FFF2-40B4-BE49-F238E27FC236}">
              <a16:creationId xmlns:a16="http://schemas.microsoft.com/office/drawing/2014/main" id="{234AA931-CE96-41A3-A4D6-6D1F5CCB75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45" name="PoljeZBesedilom 6144">
          <a:extLst>
            <a:ext uri="{FF2B5EF4-FFF2-40B4-BE49-F238E27FC236}">
              <a16:creationId xmlns:a16="http://schemas.microsoft.com/office/drawing/2014/main" id="{76F51829-6CE4-42A2-ABE0-45C03DD4967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46" name="PoljeZBesedilom 2">
          <a:extLst>
            <a:ext uri="{FF2B5EF4-FFF2-40B4-BE49-F238E27FC236}">
              <a16:creationId xmlns:a16="http://schemas.microsoft.com/office/drawing/2014/main" id="{E7C2D5C2-8753-46CA-9DA9-F6D525827F0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47" name="PoljeZBesedilom 2">
          <a:extLst>
            <a:ext uri="{FF2B5EF4-FFF2-40B4-BE49-F238E27FC236}">
              <a16:creationId xmlns:a16="http://schemas.microsoft.com/office/drawing/2014/main" id="{213BF0CF-B905-4FC6-B85B-155555266EE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48" name="PoljeZBesedilom 2">
          <a:extLst>
            <a:ext uri="{FF2B5EF4-FFF2-40B4-BE49-F238E27FC236}">
              <a16:creationId xmlns:a16="http://schemas.microsoft.com/office/drawing/2014/main" id="{1A07769A-ECD0-4FBD-AA26-49512AA0A5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149" name="PoljeZBesedilom 2">
          <a:extLst>
            <a:ext uri="{FF2B5EF4-FFF2-40B4-BE49-F238E27FC236}">
              <a16:creationId xmlns:a16="http://schemas.microsoft.com/office/drawing/2014/main" id="{EEA3713D-8DB7-4689-BB04-23DC1DC3F99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0" name="PoljeZBesedilom 2">
          <a:extLst>
            <a:ext uri="{FF2B5EF4-FFF2-40B4-BE49-F238E27FC236}">
              <a16:creationId xmlns:a16="http://schemas.microsoft.com/office/drawing/2014/main" id="{F663CBAA-92BF-4A76-B484-2B3B4ED8AE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1" name="PoljeZBesedilom 6150">
          <a:extLst>
            <a:ext uri="{FF2B5EF4-FFF2-40B4-BE49-F238E27FC236}">
              <a16:creationId xmlns:a16="http://schemas.microsoft.com/office/drawing/2014/main" id="{84E6C2DD-0910-4701-A752-692C9913C6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2" name="PoljeZBesedilom 2">
          <a:extLst>
            <a:ext uri="{FF2B5EF4-FFF2-40B4-BE49-F238E27FC236}">
              <a16:creationId xmlns:a16="http://schemas.microsoft.com/office/drawing/2014/main" id="{A3318DAE-AF24-4D5E-8994-AADFEDE4FE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3" name="PoljeZBesedilom 2">
          <a:extLst>
            <a:ext uri="{FF2B5EF4-FFF2-40B4-BE49-F238E27FC236}">
              <a16:creationId xmlns:a16="http://schemas.microsoft.com/office/drawing/2014/main" id="{E5120113-CBB2-4B0B-A180-5F35D68191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4" name="PoljeZBesedilom 2">
          <a:extLst>
            <a:ext uri="{FF2B5EF4-FFF2-40B4-BE49-F238E27FC236}">
              <a16:creationId xmlns:a16="http://schemas.microsoft.com/office/drawing/2014/main" id="{48BA2BF1-2F92-468C-B1E2-1CA0EFE0D3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5" name="PoljeZBesedilom 2">
          <a:extLst>
            <a:ext uri="{FF2B5EF4-FFF2-40B4-BE49-F238E27FC236}">
              <a16:creationId xmlns:a16="http://schemas.microsoft.com/office/drawing/2014/main" id="{55660D9A-8591-496C-8973-A869430F44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6" name="PoljeZBesedilom 2">
          <a:extLst>
            <a:ext uri="{FF2B5EF4-FFF2-40B4-BE49-F238E27FC236}">
              <a16:creationId xmlns:a16="http://schemas.microsoft.com/office/drawing/2014/main" id="{C5D92BDA-3911-47C5-8891-54D6297CC3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7" name="PoljeZBesedilom 6156">
          <a:extLst>
            <a:ext uri="{FF2B5EF4-FFF2-40B4-BE49-F238E27FC236}">
              <a16:creationId xmlns:a16="http://schemas.microsoft.com/office/drawing/2014/main" id="{63A20A10-3BCE-4F7D-B4B7-461E77BF67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8" name="PoljeZBesedilom 2">
          <a:extLst>
            <a:ext uri="{FF2B5EF4-FFF2-40B4-BE49-F238E27FC236}">
              <a16:creationId xmlns:a16="http://schemas.microsoft.com/office/drawing/2014/main" id="{E9DA6D97-CA06-4A78-9831-536BF7AC52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59" name="PoljeZBesedilom 2">
          <a:extLst>
            <a:ext uri="{FF2B5EF4-FFF2-40B4-BE49-F238E27FC236}">
              <a16:creationId xmlns:a16="http://schemas.microsoft.com/office/drawing/2014/main" id="{EB76AE72-E130-4787-9E2C-7F669F404B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0" name="PoljeZBesedilom 2">
          <a:extLst>
            <a:ext uri="{FF2B5EF4-FFF2-40B4-BE49-F238E27FC236}">
              <a16:creationId xmlns:a16="http://schemas.microsoft.com/office/drawing/2014/main" id="{93E01D67-0CA2-4B13-AC41-F111D51006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1" name="PoljeZBesedilom 2">
          <a:extLst>
            <a:ext uri="{FF2B5EF4-FFF2-40B4-BE49-F238E27FC236}">
              <a16:creationId xmlns:a16="http://schemas.microsoft.com/office/drawing/2014/main" id="{254928F2-3FAD-4108-B2DF-154619B0EF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2" name="PoljeZBesedilom 2">
          <a:extLst>
            <a:ext uri="{FF2B5EF4-FFF2-40B4-BE49-F238E27FC236}">
              <a16:creationId xmlns:a16="http://schemas.microsoft.com/office/drawing/2014/main" id="{27BEAFCF-603B-491F-9BD1-F9E84131C7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3" name="PoljeZBesedilom 6162">
          <a:extLst>
            <a:ext uri="{FF2B5EF4-FFF2-40B4-BE49-F238E27FC236}">
              <a16:creationId xmlns:a16="http://schemas.microsoft.com/office/drawing/2014/main" id="{20919EE9-EE3D-4F15-8404-5820B2C859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4" name="PoljeZBesedilom 2">
          <a:extLst>
            <a:ext uri="{FF2B5EF4-FFF2-40B4-BE49-F238E27FC236}">
              <a16:creationId xmlns:a16="http://schemas.microsoft.com/office/drawing/2014/main" id="{43151292-64C9-49BB-93B1-BA007DA387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5" name="PoljeZBesedilom 2">
          <a:extLst>
            <a:ext uri="{FF2B5EF4-FFF2-40B4-BE49-F238E27FC236}">
              <a16:creationId xmlns:a16="http://schemas.microsoft.com/office/drawing/2014/main" id="{D5D4519F-AC8C-41EE-994B-F7168A128D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6" name="PoljeZBesedilom 2">
          <a:extLst>
            <a:ext uri="{FF2B5EF4-FFF2-40B4-BE49-F238E27FC236}">
              <a16:creationId xmlns:a16="http://schemas.microsoft.com/office/drawing/2014/main" id="{70CE6EC1-FD57-44A1-9ACD-872DA2A44C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7" name="PoljeZBesedilom 2">
          <a:extLst>
            <a:ext uri="{FF2B5EF4-FFF2-40B4-BE49-F238E27FC236}">
              <a16:creationId xmlns:a16="http://schemas.microsoft.com/office/drawing/2014/main" id="{F7EB77EB-38A7-468C-8976-6BD9710654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8" name="PoljeZBesedilom 2">
          <a:extLst>
            <a:ext uri="{FF2B5EF4-FFF2-40B4-BE49-F238E27FC236}">
              <a16:creationId xmlns:a16="http://schemas.microsoft.com/office/drawing/2014/main" id="{B08445F9-9D1D-4B12-AC94-1AB23142F3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69" name="PoljeZBesedilom 6168">
          <a:extLst>
            <a:ext uri="{FF2B5EF4-FFF2-40B4-BE49-F238E27FC236}">
              <a16:creationId xmlns:a16="http://schemas.microsoft.com/office/drawing/2014/main" id="{2A1D62FE-E9DD-41CA-94AB-E11292F6D5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0" name="PoljeZBesedilom 2">
          <a:extLst>
            <a:ext uri="{FF2B5EF4-FFF2-40B4-BE49-F238E27FC236}">
              <a16:creationId xmlns:a16="http://schemas.microsoft.com/office/drawing/2014/main" id="{A4F3D90E-132D-4A7F-8BA0-01BFABF45E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1" name="PoljeZBesedilom 2">
          <a:extLst>
            <a:ext uri="{FF2B5EF4-FFF2-40B4-BE49-F238E27FC236}">
              <a16:creationId xmlns:a16="http://schemas.microsoft.com/office/drawing/2014/main" id="{75347D67-1294-4863-9B55-7D2FDCFE78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2" name="PoljeZBesedilom 2">
          <a:extLst>
            <a:ext uri="{FF2B5EF4-FFF2-40B4-BE49-F238E27FC236}">
              <a16:creationId xmlns:a16="http://schemas.microsoft.com/office/drawing/2014/main" id="{D9B36253-0C54-4D48-9683-0D55B703337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3" name="PoljeZBesedilom 2">
          <a:extLst>
            <a:ext uri="{FF2B5EF4-FFF2-40B4-BE49-F238E27FC236}">
              <a16:creationId xmlns:a16="http://schemas.microsoft.com/office/drawing/2014/main" id="{539B4E03-655F-4207-B6EF-47CBEFA5F1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4" name="PoljeZBesedilom 2">
          <a:extLst>
            <a:ext uri="{FF2B5EF4-FFF2-40B4-BE49-F238E27FC236}">
              <a16:creationId xmlns:a16="http://schemas.microsoft.com/office/drawing/2014/main" id="{08E16E50-7FE1-40E1-B7BE-710C044D08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5" name="PoljeZBesedilom 6174">
          <a:extLst>
            <a:ext uri="{FF2B5EF4-FFF2-40B4-BE49-F238E27FC236}">
              <a16:creationId xmlns:a16="http://schemas.microsoft.com/office/drawing/2014/main" id="{08827632-9A8C-423D-889F-39708E31C2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6" name="PoljeZBesedilom 2">
          <a:extLst>
            <a:ext uri="{FF2B5EF4-FFF2-40B4-BE49-F238E27FC236}">
              <a16:creationId xmlns:a16="http://schemas.microsoft.com/office/drawing/2014/main" id="{4A104903-FDBD-4995-BDEF-EB7FD816B2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7" name="PoljeZBesedilom 2">
          <a:extLst>
            <a:ext uri="{FF2B5EF4-FFF2-40B4-BE49-F238E27FC236}">
              <a16:creationId xmlns:a16="http://schemas.microsoft.com/office/drawing/2014/main" id="{DE031D33-8101-4B64-8FC1-8B3CFFDD5E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8" name="PoljeZBesedilom 2">
          <a:extLst>
            <a:ext uri="{FF2B5EF4-FFF2-40B4-BE49-F238E27FC236}">
              <a16:creationId xmlns:a16="http://schemas.microsoft.com/office/drawing/2014/main" id="{111DE6FA-6695-4BC3-9AF6-E9986469EA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79" name="PoljeZBesedilom 2">
          <a:extLst>
            <a:ext uri="{FF2B5EF4-FFF2-40B4-BE49-F238E27FC236}">
              <a16:creationId xmlns:a16="http://schemas.microsoft.com/office/drawing/2014/main" id="{95C871AE-8016-4D0D-9A37-F937C25409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0" name="PoljeZBesedilom 2">
          <a:extLst>
            <a:ext uri="{FF2B5EF4-FFF2-40B4-BE49-F238E27FC236}">
              <a16:creationId xmlns:a16="http://schemas.microsoft.com/office/drawing/2014/main" id="{54E32A51-C53E-4EB5-AE8D-6C7DBF1CC1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1" name="PoljeZBesedilom 6180">
          <a:extLst>
            <a:ext uri="{FF2B5EF4-FFF2-40B4-BE49-F238E27FC236}">
              <a16:creationId xmlns:a16="http://schemas.microsoft.com/office/drawing/2014/main" id="{E80C1436-B858-4B28-AFD2-CC89FEE3CF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2" name="PoljeZBesedilom 2">
          <a:extLst>
            <a:ext uri="{FF2B5EF4-FFF2-40B4-BE49-F238E27FC236}">
              <a16:creationId xmlns:a16="http://schemas.microsoft.com/office/drawing/2014/main" id="{00C8D741-D087-419C-9FB0-B1294246BE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3" name="PoljeZBesedilom 2">
          <a:extLst>
            <a:ext uri="{FF2B5EF4-FFF2-40B4-BE49-F238E27FC236}">
              <a16:creationId xmlns:a16="http://schemas.microsoft.com/office/drawing/2014/main" id="{F63D9BD8-AB17-47EE-AF5D-63C4C470B1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4" name="PoljeZBesedilom 2">
          <a:extLst>
            <a:ext uri="{FF2B5EF4-FFF2-40B4-BE49-F238E27FC236}">
              <a16:creationId xmlns:a16="http://schemas.microsoft.com/office/drawing/2014/main" id="{310DD229-47C3-4CBE-A42B-1D04A2C53D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85" name="PoljeZBesedilom 2">
          <a:extLst>
            <a:ext uri="{FF2B5EF4-FFF2-40B4-BE49-F238E27FC236}">
              <a16:creationId xmlns:a16="http://schemas.microsoft.com/office/drawing/2014/main" id="{2DE98860-11B4-4F00-AEC8-467B6AB527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86" name="PoljeZBesedilom 2">
          <a:extLst>
            <a:ext uri="{FF2B5EF4-FFF2-40B4-BE49-F238E27FC236}">
              <a16:creationId xmlns:a16="http://schemas.microsoft.com/office/drawing/2014/main" id="{10210993-9631-4756-917D-A9069BEA62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87" name="PoljeZBesedilom 6186">
          <a:extLst>
            <a:ext uri="{FF2B5EF4-FFF2-40B4-BE49-F238E27FC236}">
              <a16:creationId xmlns:a16="http://schemas.microsoft.com/office/drawing/2014/main" id="{E4EB11BA-D113-415A-96F3-DB961FDB2AB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88" name="PoljeZBesedilom 2">
          <a:extLst>
            <a:ext uri="{FF2B5EF4-FFF2-40B4-BE49-F238E27FC236}">
              <a16:creationId xmlns:a16="http://schemas.microsoft.com/office/drawing/2014/main" id="{D3E058F2-37E1-4BBF-AC6B-0D2C3FD58E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89" name="PoljeZBesedilom 2">
          <a:extLst>
            <a:ext uri="{FF2B5EF4-FFF2-40B4-BE49-F238E27FC236}">
              <a16:creationId xmlns:a16="http://schemas.microsoft.com/office/drawing/2014/main" id="{7235AD11-8F36-48B3-AB30-B84319A3D48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90" name="PoljeZBesedilom 2">
          <a:extLst>
            <a:ext uri="{FF2B5EF4-FFF2-40B4-BE49-F238E27FC236}">
              <a16:creationId xmlns:a16="http://schemas.microsoft.com/office/drawing/2014/main" id="{159CDA16-D53F-4FD1-8561-5D7FEBE2CE2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191" name="PoljeZBesedilom 2">
          <a:extLst>
            <a:ext uri="{FF2B5EF4-FFF2-40B4-BE49-F238E27FC236}">
              <a16:creationId xmlns:a16="http://schemas.microsoft.com/office/drawing/2014/main" id="{8C73EBEF-07B5-44E4-921E-B4CD1243289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2" name="PoljeZBesedilom 2">
          <a:extLst>
            <a:ext uri="{FF2B5EF4-FFF2-40B4-BE49-F238E27FC236}">
              <a16:creationId xmlns:a16="http://schemas.microsoft.com/office/drawing/2014/main" id="{8438871B-76A7-4ABB-9980-CC3E1F6CFA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3" name="PoljeZBesedilom 6192">
          <a:extLst>
            <a:ext uri="{FF2B5EF4-FFF2-40B4-BE49-F238E27FC236}">
              <a16:creationId xmlns:a16="http://schemas.microsoft.com/office/drawing/2014/main" id="{4B10BFB7-7BCB-4042-A975-56A95A3E6A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4" name="PoljeZBesedilom 2">
          <a:extLst>
            <a:ext uri="{FF2B5EF4-FFF2-40B4-BE49-F238E27FC236}">
              <a16:creationId xmlns:a16="http://schemas.microsoft.com/office/drawing/2014/main" id="{9E6D99BC-8932-4412-9BFD-135DCDE8EB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5" name="PoljeZBesedilom 2">
          <a:extLst>
            <a:ext uri="{FF2B5EF4-FFF2-40B4-BE49-F238E27FC236}">
              <a16:creationId xmlns:a16="http://schemas.microsoft.com/office/drawing/2014/main" id="{B7440508-510E-4C69-84E5-10BC84F588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6" name="PoljeZBesedilom 2">
          <a:extLst>
            <a:ext uri="{FF2B5EF4-FFF2-40B4-BE49-F238E27FC236}">
              <a16:creationId xmlns:a16="http://schemas.microsoft.com/office/drawing/2014/main" id="{17D59784-128F-40B5-A6A5-DE9520404A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7" name="PoljeZBesedilom 2">
          <a:extLst>
            <a:ext uri="{FF2B5EF4-FFF2-40B4-BE49-F238E27FC236}">
              <a16:creationId xmlns:a16="http://schemas.microsoft.com/office/drawing/2014/main" id="{D72EAF6D-635B-41E8-8533-5DCB9BE07A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8" name="PoljeZBesedilom 2">
          <a:extLst>
            <a:ext uri="{FF2B5EF4-FFF2-40B4-BE49-F238E27FC236}">
              <a16:creationId xmlns:a16="http://schemas.microsoft.com/office/drawing/2014/main" id="{FFB1B2A7-57CE-497A-B1CD-E84DCEE771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199" name="PoljeZBesedilom 6198">
          <a:extLst>
            <a:ext uri="{FF2B5EF4-FFF2-40B4-BE49-F238E27FC236}">
              <a16:creationId xmlns:a16="http://schemas.microsoft.com/office/drawing/2014/main" id="{572F19E2-2492-4439-BE41-CB113F9ECF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00" name="PoljeZBesedilom 2">
          <a:extLst>
            <a:ext uri="{FF2B5EF4-FFF2-40B4-BE49-F238E27FC236}">
              <a16:creationId xmlns:a16="http://schemas.microsoft.com/office/drawing/2014/main" id="{27C19DC4-B04F-4E25-853C-E2B62579FB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01" name="PoljeZBesedilom 2">
          <a:extLst>
            <a:ext uri="{FF2B5EF4-FFF2-40B4-BE49-F238E27FC236}">
              <a16:creationId xmlns:a16="http://schemas.microsoft.com/office/drawing/2014/main" id="{11BE8F4E-BC4A-497E-8BBA-BEBEC2A92F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02" name="PoljeZBesedilom 2">
          <a:extLst>
            <a:ext uri="{FF2B5EF4-FFF2-40B4-BE49-F238E27FC236}">
              <a16:creationId xmlns:a16="http://schemas.microsoft.com/office/drawing/2014/main" id="{CAFA9D57-690A-471C-8B00-4D486A525D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03" name="PoljeZBesedilom 2">
          <a:extLst>
            <a:ext uri="{FF2B5EF4-FFF2-40B4-BE49-F238E27FC236}">
              <a16:creationId xmlns:a16="http://schemas.microsoft.com/office/drawing/2014/main" id="{A3B09C4F-C156-4B21-AF48-4D089E2156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4" name="PoljeZBesedilom 2">
          <a:extLst>
            <a:ext uri="{FF2B5EF4-FFF2-40B4-BE49-F238E27FC236}">
              <a16:creationId xmlns:a16="http://schemas.microsoft.com/office/drawing/2014/main" id="{F31C185A-D08D-47A7-AF62-A2337A00DA6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5" name="PoljeZBesedilom 6204">
          <a:extLst>
            <a:ext uri="{FF2B5EF4-FFF2-40B4-BE49-F238E27FC236}">
              <a16:creationId xmlns:a16="http://schemas.microsoft.com/office/drawing/2014/main" id="{613A4EB9-D415-4429-A8AC-D43DC2420C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6" name="PoljeZBesedilom 2">
          <a:extLst>
            <a:ext uri="{FF2B5EF4-FFF2-40B4-BE49-F238E27FC236}">
              <a16:creationId xmlns:a16="http://schemas.microsoft.com/office/drawing/2014/main" id="{E2551790-2F42-4355-95D2-8FD506AC5E4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7" name="PoljeZBesedilom 2">
          <a:extLst>
            <a:ext uri="{FF2B5EF4-FFF2-40B4-BE49-F238E27FC236}">
              <a16:creationId xmlns:a16="http://schemas.microsoft.com/office/drawing/2014/main" id="{22D35D5D-6F67-477C-9CAB-98943E7EDB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8" name="PoljeZBesedilom 2">
          <a:extLst>
            <a:ext uri="{FF2B5EF4-FFF2-40B4-BE49-F238E27FC236}">
              <a16:creationId xmlns:a16="http://schemas.microsoft.com/office/drawing/2014/main" id="{4B9094C2-149F-413E-B665-B9837C311B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09" name="PoljeZBesedilom 2">
          <a:extLst>
            <a:ext uri="{FF2B5EF4-FFF2-40B4-BE49-F238E27FC236}">
              <a16:creationId xmlns:a16="http://schemas.microsoft.com/office/drawing/2014/main" id="{D01F3C4A-D1B5-484F-87FB-CF98A4E264C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0" name="PoljeZBesedilom 2">
          <a:extLst>
            <a:ext uri="{FF2B5EF4-FFF2-40B4-BE49-F238E27FC236}">
              <a16:creationId xmlns:a16="http://schemas.microsoft.com/office/drawing/2014/main" id="{E9D01A03-3BC8-4ECF-B0D1-4BA19FD3299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1" name="PoljeZBesedilom 6210">
          <a:extLst>
            <a:ext uri="{FF2B5EF4-FFF2-40B4-BE49-F238E27FC236}">
              <a16:creationId xmlns:a16="http://schemas.microsoft.com/office/drawing/2014/main" id="{64092CCD-F482-4DAE-AFA0-1F9F2ABD503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2" name="PoljeZBesedilom 2">
          <a:extLst>
            <a:ext uri="{FF2B5EF4-FFF2-40B4-BE49-F238E27FC236}">
              <a16:creationId xmlns:a16="http://schemas.microsoft.com/office/drawing/2014/main" id="{122EB1F4-145C-4A6C-86E4-E4D1E4174AA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3" name="PoljeZBesedilom 2">
          <a:extLst>
            <a:ext uri="{FF2B5EF4-FFF2-40B4-BE49-F238E27FC236}">
              <a16:creationId xmlns:a16="http://schemas.microsoft.com/office/drawing/2014/main" id="{48E4C148-952D-4BBA-A47B-0263BC09DB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4" name="PoljeZBesedilom 2">
          <a:extLst>
            <a:ext uri="{FF2B5EF4-FFF2-40B4-BE49-F238E27FC236}">
              <a16:creationId xmlns:a16="http://schemas.microsoft.com/office/drawing/2014/main" id="{0014DCB9-73AC-4DCE-90D1-669984C6E18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15" name="PoljeZBesedilom 2">
          <a:extLst>
            <a:ext uri="{FF2B5EF4-FFF2-40B4-BE49-F238E27FC236}">
              <a16:creationId xmlns:a16="http://schemas.microsoft.com/office/drawing/2014/main" id="{99F975FD-8BE2-41C2-A340-8DFC287101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16" name="PoljeZBesedilom 6215">
          <a:extLst>
            <a:ext uri="{FF2B5EF4-FFF2-40B4-BE49-F238E27FC236}">
              <a16:creationId xmlns:a16="http://schemas.microsoft.com/office/drawing/2014/main" id="{ED2DAB27-72AC-4CB1-BF9A-3E7ACF89353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17" name="PoljeZBesedilom 2">
          <a:extLst>
            <a:ext uri="{FF2B5EF4-FFF2-40B4-BE49-F238E27FC236}">
              <a16:creationId xmlns:a16="http://schemas.microsoft.com/office/drawing/2014/main" id="{0F40057F-675A-4908-ACF4-5992013E629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18" name="PoljeZBesedilom 2">
          <a:extLst>
            <a:ext uri="{FF2B5EF4-FFF2-40B4-BE49-F238E27FC236}">
              <a16:creationId xmlns:a16="http://schemas.microsoft.com/office/drawing/2014/main" id="{82660F93-672C-4632-94B2-457E93D065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19" name="PoljeZBesedilom 2">
          <a:extLst>
            <a:ext uri="{FF2B5EF4-FFF2-40B4-BE49-F238E27FC236}">
              <a16:creationId xmlns:a16="http://schemas.microsoft.com/office/drawing/2014/main" id="{D2E28113-A720-4CDE-8679-BD6D1DEADB4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20" name="PoljeZBesedilom 2">
          <a:extLst>
            <a:ext uri="{FF2B5EF4-FFF2-40B4-BE49-F238E27FC236}">
              <a16:creationId xmlns:a16="http://schemas.microsoft.com/office/drawing/2014/main" id="{E3D19966-2F7D-41FB-86FB-2128254E846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1" name="PoljeZBesedilom 2">
          <a:extLst>
            <a:ext uri="{FF2B5EF4-FFF2-40B4-BE49-F238E27FC236}">
              <a16:creationId xmlns:a16="http://schemas.microsoft.com/office/drawing/2014/main" id="{5694EF85-135F-4849-8CD6-584E889E1E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2" name="PoljeZBesedilom 6221">
          <a:extLst>
            <a:ext uri="{FF2B5EF4-FFF2-40B4-BE49-F238E27FC236}">
              <a16:creationId xmlns:a16="http://schemas.microsoft.com/office/drawing/2014/main" id="{8B34A0D7-E024-4237-880A-3A08231563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3" name="PoljeZBesedilom 2">
          <a:extLst>
            <a:ext uri="{FF2B5EF4-FFF2-40B4-BE49-F238E27FC236}">
              <a16:creationId xmlns:a16="http://schemas.microsoft.com/office/drawing/2014/main" id="{932DA99F-7F36-44F2-9220-188974A8F1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4" name="PoljeZBesedilom 2">
          <a:extLst>
            <a:ext uri="{FF2B5EF4-FFF2-40B4-BE49-F238E27FC236}">
              <a16:creationId xmlns:a16="http://schemas.microsoft.com/office/drawing/2014/main" id="{ECA143A9-8A01-4238-BB2C-481F03327D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5" name="PoljeZBesedilom 2">
          <a:extLst>
            <a:ext uri="{FF2B5EF4-FFF2-40B4-BE49-F238E27FC236}">
              <a16:creationId xmlns:a16="http://schemas.microsoft.com/office/drawing/2014/main" id="{7214181B-6FEA-446B-AF03-259113536C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226" name="PoljeZBesedilom 2">
          <a:extLst>
            <a:ext uri="{FF2B5EF4-FFF2-40B4-BE49-F238E27FC236}">
              <a16:creationId xmlns:a16="http://schemas.microsoft.com/office/drawing/2014/main" id="{D385CC66-9B1F-441D-B2AC-92E3A9CEF06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27" name="PoljeZBesedilom 6226">
          <a:extLst>
            <a:ext uri="{FF2B5EF4-FFF2-40B4-BE49-F238E27FC236}">
              <a16:creationId xmlns:a16="http://schemas.microsoft.com/office/drawing/2014/main" id="{55B40A3B-67AF-47AD-AF25-24825FAC67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28" name="PoljeZBesedilom 2">
          <a:extLst>
            <a:ext uri="{FF2B5EF4-FFF2-40B4-BE49-F238E27FC236}">
              <a16:creationId xmlns:a16="http://schemas.microsoft.com/office/drawing/2014/main" id="{DA7AD2D3-78D4-4EAD-96C4-9BCE727457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29" name="PoljeZBesedilom 2">
          <a:extLst>
            <a:ext uri="{FF2B5EF4-FFF2-40B4-BE49-F238E27FC236}">
              <a16:creationId xmlns:a16="http://schemas.microsoft.com/office/drawing/2014/main" id="{0E830E1C-DECC-4D51-9646-C1BEC9DE632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30" name="PoljeZBesedilom 2">
          <a:extLst>
            <a:ext uri="{FF2B5EF4-FFF2-40B4-BE49-F238E27FC236}">
              <a16:creationId xmlns:a16="http://schemas.microsoft.com/office/drawing/2014/main" id="{C5B6E5D2-20BA-4901-A457-9D77461E1AF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231" name="PoljeZBesedilom 2">
          <a:extLst>
            <a:ext uri="{FF2B5EF4-FFF2-40B4-BE49-F238E27FC236}">
              <a16:creationId xmlns:a16="http://schemas.microsoft.com/office/drawing/2014/main" id="{E8B6A037-443A-4E10-AF90-655B8C1111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2" name="PoljeZBesedilom 2">
          <a:extLst>
            <a:ext uri="{FF2B5EF4-FFF2-40B4-BE49-F238E27FC236}">
              <a16:creationId xmlns:a16="http://schemas.microsoft.com/office/drawing/2014/main" id="{A7D32ADD-B045-4FEA-8B6B-EDE4DB1188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3" name="PoljeZBesedilom 6232">
          <a:extLst>
            <a:ext uri="{FF2B5EF4-FFF2-40B4-BE49-F238E27FC236}">
              <a16:creationId xmlns:a16="http://schemas.microsoft.com/office/drawing/2014/main" id="{A335B1D3-D6F1-4C58-B227-EDCDF62FCB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4" name="PoljeZBesedilom 2">
          <a:extLst>
            <a:ext uri="{FF2B5EF4-FFF2-40B4-BE49-F238E27FC236}">
              <a16:creationId xmlns:a16="http://schemas.microsoft.com/office/drawing/2014/main" id="{E84451CA-23A7-4402-96CE-BFAD2BDE76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5" name="PoljeZBesedilom 2">
          <a:extLst>
            <a:ext uri="{FF2B5EF4-FFF2-40B4-BE49-F238E27FC236}">
              <a16:creationId xmlns:a16="http://schemas.microsoft.com/office/drawing/2014/main" id="{A6BFFDB0-2E0B-4651-A056-235D2C4DC4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6" name="PoljeZBesedilom 2">
          <a:extLst>
            <a:ext uri="{FF2B5EF4-FFF2-40B4-BE49-F238E27FC236}">
              <a16:creationId xmlns:a16="http://schemas.microsoft.com/office/drawing/2014/main" id="{EB5422B4-DD8D-4919-916A-ED3581CE79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7" name="PoljeZBesedilom 2">
          <a:extLst>
            <a:ext uri="{FF2B5EF4-FFF2-40B4-BE49-F238E27FC236}">
              <a16:creationId xmlns:a16="http://schemas.microsoft.com/office/drawing/2014/main" id="{B33B9BC4-F674-4AF8-B183-59CA950743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8" name="PoljeZBesedilom 2">
          <a:extLst>
            <a:ext uri="{FF2B5EF4-FFF2-40B4-BE49-F238E27FC236}">
              <a16:creationId xmlns:a16="http://schemas.microsoft.com/office/drawing/2014/main" id="{97BD77FA-2C34-44B8-952F-11E91BE031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39" name="PoljeZBesedilom 6238">
          <a:extLst>
            <a:ext uri="{FF2B5EF4-FFF2-40B4-BE49-F238E27FC236}">
              <a16:creationId xmlns:a16="http://schemas.microsoft.com/office/drawing/2014/main" id="{9E58B801-0C7C-4748-BABC-B1F92CF3AF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40" name="PoljeZBesedilom 2">
          <a:extLst>
            <a:ext uri="{FF2B5EF4-FFF2-40B4-BE49-F238E27FC236}">
              <a16:creationId xmlns:a16="http://schemas.microsoft.com/office/drawing/2014/main" id="{D865F634-3B35-4CD1-B08F-6E17505D2E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41" name="PoljeZBesedilom 2">
          <a:extLst>
            <a:ext uri="{FF2B5EF4-FFF2-40B4-BE49-F238E27FC236}">
              <a16:creationId xmlns:a16="http://schemas.microsoft.com/office/drawing/2014/main" id="{9E0BFF11-3779-40DE-93A6-A7D5019F95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42" name="PoljeZBesedilom 2">
          <a:extLst>
            <a:ext uri="{FF2B5EF4-FFF2-40B4-BE49-F238E27FC236}">
              <a16:creationId xmlns:a16="http://schemas.microsoft.com/office/drawing/2014/main" id="{98CFBAFC-D5CA-46DA-99F7-2752E7EAE1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43" name="PoljeZBesedilom 2">
          <a:extLst>
            <a:ext uri="{FF2B5EF4-FFF2-40B4-BE49-F238E27FC236}">
              <a16:creationId xmlns:a16="http://schemas.microsoft.com/office/drawing/2014/main" id="{6450635D-DAEA-4821-BC37-8869BD8E95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4" name="PoljeZBesedilom 2">
          <a:extLst>
            <a:ext uri="{FF2B5EF4-FFF2-40B4-BE49-F238E27FC236}">
              <a16:creationId xmlns:a16="http://schemas.microsoft.com/office/drawing/2014/main" id="{0FCC919A-E65D-4843-B926-C7E605E1E63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5" name="PoljeZBesedilom 6244">
          <a:extLst>
            <a:ext uri="{FF2B5EF4-FFF2-40B4-BE49-F238E27FC236}">
              <a16:creationId xmlns:a16="http://schemas.microsoft.com/office/drawing/2014/main" id="{563025B4-2EB5-43B7-A70D-65EBF10BD6B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6" name="PoljeZBesedilom 2">
          <a:extLst>
            <a:ext uri="{FF2B5EF4-FFF2-40B4-BE49-F238E27FC236}">
              <a16:creationId xmlns:a16="http://schemas.microsoft.com/office/drawing/2014/main" id="{5A448EBD-4881-4197-9478-22BB99C59E7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7" name="PoljeZBesedilom 2">
          <a:extLst>
            <a:ext uri="{FF2B5EF4-FFF2-40B4-BE49-F238E27FC236}">
              <a16:creationId xmlns:a16="http://schemas.microsoft.com/office/drawing/2014/main" id="{41C4E256-14F5-4958-9786-C0747C0ACEB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8" name="PoljeZBesedilom 2">
          <a:extLst>
            <a:ext uri="{FF2B5EF4-FFF2-40B4-BE49-F238E27FC236}">
              <a16:creationId xmlns:a16="http://schemas.microsoft.com/office/drawing/2014/main" id="{FE9C3DB5-5CE7-4EF5-9266-A0A03744AEB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49" name="PoljeZBesedilom 2">
          <a:extLst>
            <a:ext uri="{FF2B5EF4-FFF2-40B4-BE49-F238E27FC236}">
              <a16:creationId xmlns:a16="http://schemas.microsoft.com/office/drawing/2014/main" id="{672185E5-3D45-496E-873D-6F3EEBD053D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0" name="PoljeZBesedilom 2">
          <a:extLst>
            <a:ext uri="{FF2B5EF4-FFF2-40B4-BE49-F238E27FC236}">
              <a16:creationId xmlns:a16="http://schemas.microsoft.com/office/drawing/2014/main" id="{01DC4A7D-5BC4-4C87-869B-F5E35776530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1" name="PoljeZBesedilom 6250">
          <a:extLst>
            <a:ext uri="{FF2B5EF4-FFF2-40B4-BE49-F238E27FC236}">
              <a16:creationId xmlns:a16="http://schemas.microsoft.com/office/drawing/2014/main" id="{5C9B6E4B-9F4C-4801-82EB-C52426EF04B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2" name="PoljeZBesedilom 2">
          <a:extLst>
            <a:ext uri="{FF2B5EF4-FFF2-40B4-BE49-F238E27FC236}">
              <a16:creationId xmlns:a16="http://schemas.microsoft.com/office/drawing/2014/main" id="{AF40D145-E952-48D4-958B-4F0010A7DA8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3" name="PoljeZBesedilom 2">
          <a:extLst>
            <a:ext uri="{FF2B5EF4-FFF2-40B4-BE49-F238E27FC236}">
              <a16:creationId xmlns:a16="http://schemas.microsoft.com/office/drawing/2014/main" id="{11A5872E-0901-4535-AE12-C65652FA6FF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4" name="PoljeZBesedilom 2">
          <a:extLst>
            <a:ext uri="{FF2B5EF4-FFF2-40B4-BE49-F238E27FC236}">
              <a16:creationId xmlns:a16="http://schemas.microsoft.com/office/drawing/2014/main" id="{58CBF260-0304-43E8-8DFD-E103C5F682A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55" name="PoljeZBesedilom 2">
          <a:extLst>
            <a:ext uri="{FF2B5EF4-FFF2-40B4-BE49-F238E27FC236}">
              <a16:creationId xmlns:a16="http://schemas.microsoft.com/office/drawing/2014/main" id="{6F8E677E-BF47-4A39-9E24-2C05A61D4F6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56" name="PoljeZBesedilom 6255">
          <a:extLst>
            <a:ext uri="{FF2B5EF4-FFF2-40B4-BE49-F238E27FC236}">
              <a16:creationId xmlns:a16="http://schemas.microsoft.com/office/drawing/2014/main" id="{322DC134-8C5B-4F5A-92AF-18410AECC647}"/>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57" name="PoljeZBesedilom 2">
          <a:extLst>
            <a:ext uri="{FF2B5EF4-FFF2-40B4-BE49-F238E27FC236}">
              <a16:creationId xmlns:a16="http://schemas.microsoft.com/office/drawing/2014/main" id="{CDE36A69-A201-45CD-BFC2-BB8A014F792C}"/>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58" name="PoljeZBesedilom 2">
          <a:extLst>
            <a:ext uri="{FF2B5EF4-FFF2-40B4-BE49-F238E27FC236}">
              <a16:creationId xmlns:a16="http://schemas.microsoft.com/office/drawing/2014/main" id="{698C65C4-2B15-4347-840B-FF317433684E}"/>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59" name="PoljeZBesedilom 2">
          <a:extLst>
            <a:ext uri="{FF2B5EF4-FFF2-40B4-BE49-F238E27FC236}">
              <a16:creationId xmlns:a16="http://schemas.microsoft.com/office/drawing/2014/main" id="{9D2234CA-E2B8-4C2C-A526-E62CDA5BBF6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60" name="PoljeZBesedilom 2">
          <a:extLst>
            <a:ext uri="{FF2B5EF4-FFF2-40B4-BE49-F238E27FC236}">
              <a16:creationId xmlns:a16="http://schemas.microsoft.com/office/drawing/2014/main" id="{DB86F295-C655-4B2C-B2F4-E283C868424E}"/>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1" name="PoljeZBesedilom 2">
          <a:extLst>
            <a:ext uri="{FF2B5EF4-FFF2-40B4-BE49-F238E27FC236}">
              <a16:creationId xmlns:a16="http://schemas.microsoft.com/office/drawing/2014/main" id="{244A02BA-E7AB-4377-ACF7-BFCA02662D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2" name="PoljeZBesedilom 6261">
          <a:extLst>
            <a:ext uri="{FF2B5EF4-FFF2-40B4-BE49-F238E27FC236}">
              <a16:creationId xmlns:a16="http://schemas.microsoft.com/office/drawing/2014/main" id="{BF8AB185-26E7-45D2-8475-1D7740941B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3" name="PoljeZBesedilom 2">
          <a:extLst>
            <a:ext uri="{FF2B5EF4-FFF2-40B4-BE49-F238E27FC236}">
              <a16:creationId xmlns:a16="http://schemas.microsoft.com/office/drawing/2014/main" id="{04D5F291-D8A4-4E20-8351-77B3EE8AC1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4" name="PoljeZBesedilom 2">
          <a:extLst>
            <a:ext uri="{FF2B5EF4-FFF2-40B4-BE49-F238E27FC236}">
              <a16:creationId xmlns:a16="http://schemas.microsoft.com/office/drawing/2014/main" id="{1A284347-DB37-45BA-A588-CA3B97E5CB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5" name="PoljeZBesedilom 2">
          <a:extLst>
            <a:ext uri="{FF2B5EF4-FFF2-40B4-BE49-F238E27FC236}">
              <a16:creationId xmlns:a16="http://schemas.microsoft.com/office/drawing/2014/main" id="{C99A7D31-0735-4B0E-B42C-94BBD74018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6" name="PoljeZBesedilom 2">
          <a:extLst>
            <a:ext uri="{FF2B5EF4-FFF2-40B4-BE49-F238E27FC236}">
              <a16:creationId xmlns:a16="http://schemas.microsoft.com/office/drawing/2014/main" id="{E76E0454-0343-45DF-9BDC-7B6A5CB03F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7" name="PoljeZBesedilom 2">
          <a:extLst>
            <a:ext uri="{FF2B5EF4-FFF2-40B4-BE49-F238E27FC236}">
              <a16:creationId xmlns:a16="http://schemas.microsoft.com/office/drawing/2014/main" id="{45CE9582-96D1-4984-94C0-6C29F10A49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8" name="PoljeZBesedilom 6267">
          <a:extLst>
            <a:ext uri="{FF2B5EF4-FFF2-40B4-BE49-F238E27FC236}">
              <a16:creationId xmlns:a16="http://schemas.microsoft.com/office/drawing/2014/main" id="{F99F57D9-4783-423B-A3A0-DC361A895E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69" name="PoljeZBesedilom 2">
          <a:extLst>
            <a:ext uri="{FF2B5EF4-FFF2-40B4-BE49-F238E27FC236}">
              <a16:creationId xmlns:a16="http://schemas.microsoft.com/office/drawing/2014/main" id="{110FF88B-D207-4900-A774-E6EEE001CC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70" name="PoljeZBesedilom 2">
          <a:extLst>
            <a:ext uri="{FF2B5EF4-FFF2-40B4-BE49-F238E27FC236}">
              <a16:creationId xmlns:a16="http://schemas.microsoft.com/office/drawing/2014/main" id="{B6D45271-5B05-40CB-A93C-8F09B3DEE3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71" name="PoljeZBesedilom 2">
          <a:extLst>
            <a:ext uri="{FF2B5EF4-FFF2-40B4-BE49-F238E27FC236}">
              <a16:creationId xmlns:a16="http://schemas.microsoft.com/office/drawing/2014/main" id="{9401ECB0-A104-497E-AC06-72306F0700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272" name="PoljeZBesedilom 2">
          <a:extLst>
            <a:ext uri="{FF2B5EF4-FFF2-40B4-BE49-F238E27FC236}">
              <a16:creationId xmlns:a16="http://schemas.microsoft.com/office/drawing/2014/main" id="{671ACE54-9FA4-4FF1-A764-C7DA518EE7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3" name="PoljeZBesedilom 2">
          <a:extLst>
            <a:ext uri="{FF2B5EF4-FFF2-40B4-BE49-F238E27FC236}">
              <a16:creationId xmlns:a16="http://schemas.microsoft.com/office/drawing/2014/main" id="{2A7680A8-F364-4F83-8152-3384EE48447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4" name="PoljeZBesedilom 6273">
          <a:extLst>
            <a:ext uri="{FF2B5EF4-FFF2-40B4-BE49-F238E27FC236}">
              <a16:creationId xmlns:a16="http://schemas.microsoft.com/office/drawing/2014/main" id="{700D4853-1E55-4043-9F41-28B77CF5EA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5" name="PoljeZBesedilom 2">
          <a:extLst>
            <a:ext uri="{FF2B5EF4-FFF2-40B4-BE49-F238E27FC236}">
              <a16:creationId xmlns:a16="http://schemas.microsoft.com/office/drawing/2014/main" id="{B998D430-0548-4573-8001-EBF234AD291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6" name="PoljeZBesedilom 2">
          <a:extLst>
            <a:ext uri="{FF2B5EF4-FFF2-40B4-BE49-F238E27FC236}">
              <a16:creationId xmlns:a16="http://schemas.microsoft.com/office/drawing/2014/main" id="{EAAC3E0B-95C2-4CE1-937F-36086F72DC1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7" name="PoljeZBesedilom 2">
          <a:extLst>
            <a:ext uri="{FF2B5EF4-FFF2-40B4-BE49-F238E27FC236}">
              <a16:creationId xmlns:a16="http://schemas.microsoft.com/office/drawing/2014/main" id="{3812A8AE-3B59-4C84-86CC-67D2AC2B2D8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278" name="PoljeZBesedilom 2">
          <a:extLst>
            <a:ext uri="{FF2B5EF4-FFF2-40B4-BE49-F238E27FC236}">
              <a16:creationId xmlns:a16="http://schemas.microsoft.com/office/drawing/2014/main" id="{3FB54E00-C030-4E49-9558-2FA17B764AC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79" name="PoljeZBesedilom 2">
          <a:extLst>
            <a:ext uri="{FF2B5EF4-FFF2-40B4-BE49-F238E27FC236}">
              <a16:creationId xmlns:a16="http://schemas.microsoft.com/office/drawing/2014/main" id="{19B0A128-CC12-4DD2-9BF0-F743B1F66B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80" name="PoljeZBesedilom 6279">
          <a:extLst>
            <a:ext uri="{FF2B5EF4-FFF2-40B4-BE49-F238E27FC236}">
              <a16:creationId xmlns:a16="http://schemas.microsoft.com/office/drawing/2014/main" id="{21F1351B-74DD-4515-80DA-6AD9061B35C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81" name="PoljeZBesedilom 2">
          <a:extLst>
            <a:ext uri="{FF2B5EF4-FFF2-40B4-BE49-F238E27FC236}">
              <a16:creationId xmlns:a16="http://schemas.microsoft.com/office/drawing/2014/main" id="{F05A8C5F-8013-4009-AB78-57043C72461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82" name="PoljeZBesedilom 2">
          <a:extLst>
            <a:ext uri="{FF2B5EF4-FFF2-40B4-BE49-F238E27FC236}">
              <a16:creationId xmlns:a16="http://schemas.microsoft.com/office/drawing/2014/main" id="{B84685F5-7852-4FE2-9442-99BF1542EC2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83" name="PoljeZBesedilom 2">
          <a:extLst>
            <a:ext uri="{FF2B5EF4-FFF2-40B4-BE49-F238E27FC236}">
              <a16:creationId xmlns:a16="http://schemas.microsoft.com/office/drawing/2014/main" id="{7DF7EA7E-3773-4685-8977-3657B2BA06A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284" name="PoljeZBesedilom 2">
          <a:extLst>
            <a:ext uri="{FF2B5EF4-FFF2-40B4-BE49-F238E27FC236}">
              <a16:creationId xmlns:a16="http://schemas.microsoft.com/office/drawing/2014/main" id="{DC2D61A9-6BFE-4EFF-825C-83825B968C5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85" name="PoljeZBesedilom 6284">
          <a:extLst>
            <a:ext uri="{FF2B5EF4-FFF2-40B4-BE49-F238E27FC236}">
              <a16:creationId xmlns:a16="http://schemas.microsoft.com/office/drawing/2014/main" id="{16CD541B-6392-4081-BABB-EF60B47F5A51}"/>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86" name="PoljeZBesedilom 2">
          <a:extLst>
            <a:ext uri="{FF2B5EF4-FFF2-40B4-BE49-F238E27FC236}">
              <a16:creationId xmlns:a16="http://schemas.microsoft.com/office/drawing/2014/main" id="{1BDB5A64-A623-4D35-A29F-58466E96133A}"/>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87" name="PoljeZBesedilom 2">
          <a:extLst>
            <a:ext uri="{FF2B5EF4-FFF2-40B4-BE49-F238E27FC236}">
              <a16:creationId xmlns:a16="http://schemas.microsoft.com/office/drawing/2014/main" id="{6278602C-B7F1-48D1-B7F7-D49E9EB907DF}"/>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88" name="PoljeZBesedilom 2">
          <a:extLst>
            <a:ext uri="{FF2B5EF4-FFF2-40B4-BE49-F238E27FC236}">
              <a16:creationId xmlns:a16="http://schemas.microsoft.com/office/drawing/2014/main" id="{ED68E985-A04B-4779-A9C9-16126F0FE467}"/>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6289" name="PoljeZBesedilom 2">
          <a:extLst>
            <a:ext uri="{FF2B5EF4-FFF2-40B4-BE49-F238E27FC236}">
              <a16:creationId xmlns:a16="http://schemas.microsoft.com/office/drawing/2014/main" id="{A3C3FFD6-A068-4D67-A409-6C92232BEC7D}"/>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0" name="PoljeZBesedilom 2">
          <a:extLst>
            <a:ext uri="{FF2B5EF4-FFF2-40B4-BE49-F238E27FC236}">
              <a16:creationId xmlns:a16="http://schemas.microsoft.com/office/drawing/2014/main" id="{011F0BA4-86C9-43B1-8F05-509952A6DC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1" name="PoljeZBesedilom 6290">
          <a:extLst>
            <a:ext uri="{FF2B5EF4-FFF2-40B4-BE49-F238E27FC236}">
              <a16:creationId xmlns:a16="http://schemas.microsoft.com/office/drawing/2014/main" id="{8A461FB7-C56A-4F18-BB8C-8CB99DFBFF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2" name="PoljeZBesedilom 2">
          <a:extLst>
            <a:ext uri="{FF2B5EF4-FFF2-40B4-BE49-F238E27FC236}">
              <a16:creationId xmlns:a16="http://schemas.microsoft.com/office/drawing/2014/main" id="{47B4B635-00A2-4B5F-87C4-DACE158FB0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3" name="PoljeZBesedilom 2">
          <a:extLst>
            <a:ext uri="{FF2B5EF4-FFF2-40B4-BE49-F238E27FC236}">
              <a16:creationId xmlns:a16="http://schemas.microsoft.com/office/drawing/2014/main" id="{797A7D11-4F61-4F54-AA40-2D03CB2756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4" name="PoljeZBesedilom 2">
          <a:extLst>
            <a:ext uri="{FF2B5EF4-FFF2-40B4-BE49-F238E27FC236}">
              <a16:creationId xmlns:a16="http://schemas.microsoft.com/office/drawing/2014/main" id="{3DD33FBA-5467-4249-8347-CAC30C1EFA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5" name="PoljeZBesedilom 2">
          <a:extLst>
            <a:ext uri="{FF2B5EF4-FFF2-40B4-BE49-F238E27FC236}">
              <a16:creationId xmlns:a16="http://schemas.microsoft.com/office/drawing/2014/main" id="{F539399F-23B0-4C49-937D-9FB4AA0AE34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6" name="PoljeZBesedilom 2">
          <a:extLst>
            <a:ext uri="{FF2B5EF4-FFF2-40B4-BE49-F238E27FC236}">
              <a16:creationId xmlns:a16="http://schemas.microsoft.com/office/drawing/2014/main" id="{6804B502-C197-4F61-8493-8EE8CC5715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7" name="PoljeZBesedilom 6296">
          <a:extLst>
            <a:ext uri="{FF2B5EF4-FFF2-40B4-BE49-F238E27FC236}">
              <a16:creationId xmlns:a16="http://schemas.microsoft.com/office/drawing/2014/main" id="{929B9188-7D20-4CCC-887A-60F0FC841C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8" name="PoljeZBesedilom 2">
          <a:extLst>
            <a:ext uri="{FF2B5EF4-FFF2-40B4-BE49-F238E27FC236}">
              <a16:creationId xmlns:a16="http://schemas.microsoft.com/office/drawing/2014/main" id="{1EC24BEA-2AC2-41A9-B536-B4DB6588B4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299" name="PoljeZBesedilom 2">
          <a:extLst>
            <a:ext uri="{FF2B5EF4-FFF2-40B4-BE49-F238E27FC236}">
              <a16:creationId xmlns:a16="http://schemas.microsoft.com/office/drawing/2014/main" id="{958C1176-A6D3-4188-9D94-B58B1BECFF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00" name="PoljeZBesedilom 2">
          <a:extLst>
            <a:ext uri="{FF2B5EF4-FFF2-40B4-BE49-F238E27FC236}">
              <a16:creationId xmlns:a16="http://schemas.microsoft.com/office/drawing/2014/main" id="{24AD4D57-5C8B-4EB0-9E7D-28BB0BD5E3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01" name="PoljeZBesedilom 2">
          <a:extLst>
            <a:ext uri="{FF2B5EF4-FFF2-40B4-BE49-F238E27FC236}">
              <a16:creationId xmlns:a16="http://schemas.microsoft.com/office/drawing/2014/main" id="{D9719030-ABA8-46F1-AFDB-55B68E91E7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2" name="PoljeZBesedilom 2">
          <a:extLst>
            <a:ext uri="{FF2B5EF4-FFF2-40B4-BE49-F238E27FC236}">
              <a16:creationId xmlns:a16="http://schemas.microsoft.com/office/drawing/2014/main" id="{DD86E2FA-F844-4CB6-8582-1C0FF385F55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3" name="PoljeZBesedilom 6302">
          <a:extLst>
            <a:ext uri="{FF2B5EF4-FFF2-40B4-BE49-F238E27FC236}">
              <a16:creationId xmlns:a16="http://schemas.microsoft.com/office/drawing/2014/main" id="{FD7A9C1C-2DE9-459A-B82A-B6A97FD584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4" name="PoljeZBesedilom 2">
          <a:extLst>
            <a:ext uri="{FF2B5EF4-FFF2-40B4-BE49-F238E27FC236}">
              <a16:creationId xmlns:a16="http://schemas.microsoft.com/office/drawing/2014/main" id="{2578D7FF-2F4F-48FA-8AC0-C7CF9DECE7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5" name="PoljeZBesedilom 2">
          <a:extLst>
            <a:ext uri="{FF2B5EF4-FFF2-40B4-BE49-F238E27FC236}">
              <a16:creationId xmlns:a16="http://schemas.microsoft.com/office/drawing/2014/main" id="{1C3F0291-B28F-4C9B-8A55-748D62839B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6" name="PoljeZBesedilom 2">
          <a:extLst>
            <a:ext uri="{FF2B5EF4-FFF2-40B4-BE49-F238E27FC236}">
              <a16:creationId xmlns:a16="http://schemas.microsoft.com/office/drawing/2014/main" id="{BF6DC346-C7A6-405F-86BF-8DC5392129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7" name="PoljeZBesedilom 2">
          <a:extLst>
            <a:ext uri="{FF2B5EF4-FFF2-40B4-BE49-F238E27FC236}">
              <a16:creationId xmlns:a16="http://schemas.microsoft.com/office/drawing/2014/main" id="{706E7F20-5217-49DA-8A09-B499AE7C7B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8" name="PoljeZBesedilom 2">
          <a:extLst>
            <a:ext uri="{FF2B5EF4-FFF2-40B4-BE49-F238E27FC236}">
              <a16:creationId xmlns:a16="http://schemas.microsoft.com/office/drawing/2014/main" id="{08F6A62E-A7A1-4BE4-93F9-89BD974B153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09" name="PoljeZBesedilom 6308">
          <a:extLst>
            <a:ext uri="{FF2B5EF4-FFF2-40B4-BE49-F238E27FC236}">
              <a16:creationId xmlns:a16="http://schemas.microsoft.com/office/drawing/2014/main" id="{AD46AE48-262C-4740-984C-D72DDA5B8C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10" name="PoljeZBesedilom 2">
          <a:extLst>
            <a:ext uri="{FF2B5EF4-FFF2-40B4-BE49-F238E27FC236}">
              <a16:creationId xmlns:a16="http://schemas.microsoft.com/office/drawing/2014/main" id="{107B51C5-D92C-4C08-842B-18B61FAD95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11" name="PoljeZBesedilom 2">
          <a:extLst>
            <a:ext uri="{FF2B5EF4-FFF2-40B4-BE49-F238E27FC236}">
              <a16:creationId xmlns:a16="http://schemas.microsoft.com/office/drawing/2014/main" id="{81B14F80-C32E-448D-9B4C-6F5E9458E99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12" name="PoljeZBesedilom 2">
          <a:extLst>
            <a:ext uri="{FF2B5EF4-FFF2-40B4-BE49-F238E27FC236}">
              <a16:creationId xmlns:a16="http://schemas.microsoft.com/office/drawing/2014/main" id="{E9C77595-AC2A-4172-B3AB-A38DAB4CEBB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13" name="PoljeZBesedilom 2">
          <a:extLst>
            <a:ext uri="{FF2B5EF4-FFF2-40B4-BE49-F238E27FC236}">
              <a16:creationId xmlns:a16="http://schemas.microsoft.com/office/drawing/2014/main" id="{F48E8DEB-3DD9-4B32-A759-97E73C8AEA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14" name="PoljeZBesedilom 6313">
          <a:extLst>
            <a:ext uri="{FF2B5EF4-FFF2-40B4-BE49-F238E27FC236}">
              <a16:creationId xmlns:a16="http://schemas.microsoft.com/office/drawing/2014/main" id="{E19362CA-6EE7-4C5C-996B-BF16B8FF695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15" name="PoljeZBesedilom 2">
          <a:extLst>
            <a:ext uri="{FF2B5EF4-FFF2-40B4-BE49-F238E27FC236}">
              <a16:creationId xmlns:a16="http://schemas.microsoft.com/office/drawing/2014/main" id="{2B567726-9FFC-4F36-962F-937594DD2D4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16" name="PoljeZBesedilom 2">
          <a:extLst>
            <a:ext uri="{FF2B5EF4-FFF2-40B4-BE49-F238E27FC236}">
              <a16:creationId xmlns:a16="http://schemas.microsoft.com/office/drawing/2014/main" id="{E0A17B51-911F-441B-A93F-8BBE663BB3C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17" name="PoljeZBesedilom 2">
          <a:extLst>
            <a:ext uri="{FF2B5EF4-FFF2-40B4-BE49-F238E27FC236}">
              <a16:creationId xmlns:a16="http://schemas.microsoft.com/office/drawing/2014/main" id="{4F236EFF-2FC2-4406-841B-3627E00640E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18" name="PoljeZBesedilom 2">
          <a:extLst>
            <a:ext uri="{FF2B5EF4-FFF2-40B4-BE49-F238E27FC236}">
              <a16:creationId xmlns:a16="http://schemas.microsoft.com/office/drawing/2014/main" id="{71770FAF-EB59-4D38-9B8B-67558CE4B0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19" name="PoljeZBesedilom 2">
          <a:extLst>
            <a:ext uri="{FF2B5EF4-FFF2-40B4-BE49-F238E27FC236}">
              <a16:creationId xmlns:a16="http://schemas.microsoft.com/office/drawing/2014/main" id="{FE1FC777-D4D2-43BE-A6D3-C2D7088909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0" name="PoljeZBesedilom 6319">
          <a:extLst>
            <a:ext uri="{FF2B5EF4-FFF2-40B4-BE49-F238E27FC236}">
              <a16:creationId xmlns:a16="http://schemas.microsoft.com/office/drawing/2014/main" id="{97F70341-F7CC-4FB3-B00B-651A73BACE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1" name="PoljeZBesedilom 2">
          <a:extLst>
            <a:ext uri="{FF2B5EF4-FFF2-40B4-BE49-F238E27FC236}">
              <a16:creationId xmlns:a16="http://schemas.microsoft.com/office/drawing/2014/main" id="{9542E4DA-A4DC-45BF-B7FC-7CF2AECB1E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2" name="PoljeZBesedilom 2">
          <a:extLst>
            <a:ext uri="{FF2B5EF4-FFF2-40B4-BE49-F238E27FC236}">
              <a16:creationId xmlns:a16="http://schemas.microsoft.com/office/drawing/2014/main" id="{675BA688-4020-4A2F-9DA2-F0B5D44955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3" name="PoljeZBesedilom 2">
          <a:extLst>
            <a:ext uri="{FF2B5EF4-FFF2-40B4-BE49-F238E27FC236}">
              <a16:creationId xmlns:a16="http://schemas.microsoft.com/office/drawing/2014/main" id="{DB23DF53-C507-401E-8B40-D3B3E5C957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4" name="PoljeZBesedilom 2">
          <a:extLst>
            <a:ext uri="{FF2B5EF4-FFF2-40B4-BE49-F238E27FC236}">
              <a16:creationId xmlns:a16="http://schemas.microsoft.com/office/drawing/2014/main" id="{76C8F177-DCE8-43C7-A2EC-48A96863F5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5" name="PoljeZBesedilom 2">
          <a:extLst>
            <a:ext uri="{FF2B5EF4-FFF2-40B4-BE49-F238E27FC236}">
              <a16:creationId xmlns:a16="http://schemas.microsoft.com/office/drawing/2014/main" id="{255D1CAF-B022-42D8-9914-9624FA14E5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6" name="PoljeZBesedilom 6325">
          <a:extLst>
            <a:ext uri="{FF2B5EF4-FFF2-40B4-BE49-F238E27FC236}">
              <a16:creationId xmlns:a16="http://schemas.microsoft.com/office/drawing/2014/main" id="{F81C4925-E56B-4DFD-A750-3A1E46E5D3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7" name="PoljeZBesedilom 2">
          <a:extLst>
            <a:ext uri="{FF2B5EF4-FFF2-40B4-BE49-F238E27FC236}">
              <a16:creationId xmlns:a16="http://schemas.microsoft.com/office/drawing/2014/main" id="{8E9CC939-A19F-4DAD-B50A-8342BF7B0A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8" name="PoljeZBesedilom 2">
          <a:extLst>
            <a:ext uri="{FF2B5EF4-FFF2-40B4-BE49-F238E27FC236}">
              <a16:creationId xmlns:a16="http://schemas.microsoft.com/office/drawing/2014/main" id="{63EFFEDA-ADCF-4611-84D3-BFD8ECBFB5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29" name="PoljeZBesedilom 2">
          <a:extLst>
            <a:ext uri="{FF2B5EF4-FFF2-40B4-BE49-F238E27FC236}">
              <a16:creationId xmlns:a16="http://schemas.microsoft.com/office/drawing/2014/main" id="{7A80C987-2FDC-4D77-983C-9EAA2B7A73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330" name="PoljeZBesedilom 2">
          <a:extLst>
            <a:ext uri="{FF2B5EF4-FFF2-40B4-BE49-F238E27FC236}">
              <a16:creationId xmlns:a16="http://schemas.microsoft.com/office/drawing/2014/main" id="{F55EEF7A-5440-4289-A55F-01E86F747A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1" name="PoljeZBesedilom 2">
          <a:extLst>
            <a:ext uri="{FF2B5EF4-FFF2-40B4-BE49-F238E27FC236}">
              <a16:creationId xmlns:a16="http://schemas.microsoft.com/office/drawing/2014/main" id="{5D60B238-3326-4327-B8BE-F2CE18C3E0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2" name="PoljeZBesedilom 6331">
          <a:extLst>
            <a:ext uri="{FF2B5EF4-FFF2-40B4-BE49-F238E27FC236}">
              <a16:creationId xmlns:a16="http://schemas.microsoft.com/office/drawing/2014/main" id="{C35A0A7B-3805-4092-8453-80B4540065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3" name="PoljeZBesedilom 2">
          <a:extLst>
            <a:ext uri="{FF2B5EF4-FFF2-40B4-BE49-F238E27FC236}">
              <a16:creationId xmlns:a16="http://schemas.microsoft.com/office/drawing/2014/main" id="{1E799E69-1B1B-42D2-A22D-A2F6508126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4" name="PoljeZBesedilom 2">
          <a:extLst>
            <a:ext uri="{FF2B5EF4-FFF2-40B4-BE49-F238E27FC236}">
              <a16:creationId xmlns:a16="http://schemas.microsoft.com/office/drawing/2014/main" id="{716BB633-6979-45C1-965E-E929F2CFF7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5" name="PoljeZBesedilom 2">
          <a:extLst>
            <a:ext uri="{FF2B5EF4-FFF2-40B4-BE49-F238E27FC236}">
              <a16:creationId xmlns:a16="http://schemas.microsoft.com/office/drawing/2014/main" id="{5A6DC669-EB24-40FD-B8B8-2062A7BCC99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6" name="PoljeZBesedilom 2">
          <a:extLst>
            <a:ext uri="{FF2B5EF4-FFF2-40B4-BE49-F238E27FC236}">
              <a16:creationId xmlns:a16="http://schemas.microsoft.com/office/drawing/2014/main" id="{F289FD10-18CF-4447-8E3A-03AEF7F720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7" name="PoljeZBesedilom 2">
          <a:extLst>
            <a:ext uri="{FF2B5EF4-FFF2-40B4-BE49-F238E27FC236}">
              <a16:creationId xmlns:a16="http://schemas.microsoft.com/office/drawing/2014/main" id="{60BFFA44-EFAD-418F-A989-77F1C12EDDF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8" name="PoljeZBesedilom 6337">
          <a:extLst>
            <a:ext uri="{FF2B5EF4-FFF2-40B4-BE49-F238E27FC236}">
              <a16:creationId xmlns:a16="http://schemas.microsoft.com/office/drawing/2014/main" id="{6A36F2AD-169C-4A9C-9E6A-411AF0E092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39" name="PoljeZBesedilom 2">
          <a:extLst>
            <a:ext uri="{FF2B5EF4-FFF2-40B4-BE49-F238E27FC236}">
              <a16:creationId xmlns:a16="http://schemas.microsoft.com/office/drawing/2014/main" id="{E5A59389-40DC-4E14-96FA-683567F5D2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40" name="PoljeZBesedilom 2">
          <a:extLst>
            <a:ext uri="{FF2B5EF4-FFF2-40B4-BE49-F238E27FC236}">
              <a16:creationId xmlns:a16="http://schemas.microsoft.com/office/drawing/2014/main" id="{95C1EE33-6F28-44CA-9DDC-DBCBC3E798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41" name="PoljeZBesedilom 2">
          <a:extLst>
            <a:ext uri="{FF2B5EF4-FFF2-40B4-BE49-F238E27FC236}">
              <a16:creationId xmlns:a16="http://schemas.microsoft.com/office/drawing/2014/main" id="{7367E55A-9EF0-4918-A24B-DEAD7BBC5E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342" name="PoljeZBesedilom 2">
          <a:extLst>
            <a:ext uri="{FF2B5EF4-FFF2-40B4-BE49-F238E27FC236}">
              <a16:creationId xmlns:a16="http://schemas.microsoft.com/office/drawing/2014/main" id="{DFEE818F-E9A9-4076-8B8A-DF43467B86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43" name="PoljeZBesedilom 6342">
          <a:extLst>
            <a:ext uri="{FF2B5EF4-FFF2-40B4-BE49-F238E27FC236}">
              <a16:creationId xmlns:a16="http://schemas.microsoft.com/office/drawing/2014/main" id="{45C93E87-57FA-4CB3-B27A-78A66448899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44" name="PoljeZBesedilom 2">
          <a:extLst>
            <a:ext uri="{FF2B5EF4-FFF2-40B4-BE49-F238E27FC236}">
              <a16:creationId xmlns:a16="http://schemas.microsoft.com/office/drawing/2014/main" id="{7AB5D33E-031B-4897-971E-C26DC66DC4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45" name="PoljeZBesedilom 2">
          <a:extLst>
            <a:ext uri="{FF2B5EF4-FFF2-40B4-BE49-F238E27FC236}">
              <a16:creationId xmlns:a16="http://schemas.microsoft.com/office/drawing/2014/main" id="{B060EC34-EFA6-46D5-A8BC-2A28AC14704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46" name="PoljeZBesedilom 2">
          <a:extLst>
            <a:ext uri="{FF2B5EF4-FFF2-40B4-BE49-F238E27FC236}">
              <a16:creationId xmlns:a16="http://schemas.microsoft.com/office/drawing/2014/main" id="{83DA891E-5F67-4416-94C6-F405E971C1B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347" name="PoljeZBesedilom 2">
          <a:extLst>
            <a:ext uri="{FF2B5EF4-FFF2-40B4-BE49-F238E27FC236}">
              <a16:creationId xmlns:a16="http://schemas.microsoft.com/office/drawing/2014/main" id="{0E81A2E4-F6E8-49C4-A791-3985531309F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48" name="PoljeZBesedilom 2">
          <a:extLst>
            <a:ext uri="{FF2B5EF4-FFF2-40B4-BE49-F238E27FC236}">
              <a16:creationId xmlns:a16="http://schemas.microsoft.com/office/drawing/2014/main" id="{A45A9B24-9A54-4048-9744-BA7DBDCE76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49" name="PoljeZBesedilom 6348">
          <a:extLst>
            <a:ext uri="{FF2B5EF4-FFF2-40B4-BE49-F238E27FC236}">
              <a16:creationId xmlns:a16="http://schemas.microsoft.com/office/drawing/2014/main" id="{CE8ED8FB-1194-4DDC-B89E-7AA6D27D1F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0" name="PoljeZBesedilom 2">
          <a:extLst>
            <a:ext uri="{FF2B5EF4-FFF2-40B4-BE49-F238E27FC236}">
              <a16:creationId xmlns:a16="http://schemas.microsoft.com/office/drawing/2014/main" id="{8BABA97C-E489-4376-A94F-B44C9461B9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1" name="PoljeZBesedilom 2">
          <a:extLst>
            <a:ext uri="{FF2B5EF4-FFF2-40B4-BE49-F238E27FC236}">
              <a16:creationId xmlns:a16="http://schemas.microsoft.com/office/drawing/2014/main" id="{836A06D3-B667-457E-94AE-AA572518B66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2" name="PoljeZBesedilom 2">
          <a:extLst>
            <a:ext uri="{FF2B5EF4-FFF2-40B4-BE49-F238E27FC236}">
              <a16:creationId xmlns:a16="http://schemas.microsoft.com/office/drawing/2014/main" id="{FE2FD508-2C14-438E-B5E5-F38C331D22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3" name="PoljeZBesedilom 2">
          <a:extLst>
            <a:ext uri="{FF2B5EF4-FFF2-40B4-BE49-F238E27FC236}">
              <a16:creationId xmlns:a16="http://schemas.microsoft.com/office/drawing/2014/main" id="{B6526CE0-40F2-4B0F-8ECB-1727D65B5E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4" name="PoljeZBesedilom 2">
          <a:extLst>
            <a:ext uri="{FF2B5EF4-FFF2-40B4-BE49-F238E27FC236}">
              <a16:creationId xmlns:a16="http://schemas.microsoft.com/office/drawing/2014/main" id="{76995C38-8C6D-4FF5-A769-1EE096E7F1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5" name="PoljeZBesedilom 6354">
          <a:extLst>
            <a:ext uri="{FF2B5EF4-FFF2-40B4-BE49-F238E27FC236}">
              <a16:creationId xmlns:a16="http://schemas.microsoft.com/office/drawing/2014/main" id="{EE5E3222-AAD3-4DE9-962C-A641B4F167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6" name="PoljeZBesedilom 2">
          <a:extLst>
            <a:ext uri="{FF2B5EF4-FFF2-40B4-BE49-F238E27FC236}">
              <a16:creationId xmlns:a16="http://schemas.microsoft.com/office/drawing/2014/main" id="{3830011A-6F82-42F7-A660-394252A15F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7" name="PoljeZBesedilom 2">
          <a:extLst>
            <a:ext uri="{FF2B5EF4-FFF2-40B4-BE49-F238E27FC236}">
              <a16:creationId xmlns:a16="http://schemas.microsoft.com/office/drawing/2014/main" id="{639054F5-FC15-41FF-A69A-D52F41F519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8" name="PoljeZBesedilom 2">
          <a:extLst>
            <a:ext uri="{FF2B5EF4-FFF2-40B4-BE49-F238E27FC236}">
              <a16:creationId xmlns:a16="http://schemas.microsoft.com/office/drawing/2014/main" id="{41AFF5BB-5305-4CA7-9891-824D7E1456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59" name="PoljeZBesedilom 2">
          <a:extLst>
            <a:ext uri="{FF2B5EF4-FFF2-40B4-BE49-F238E27FC236}">
              <a16:creationId xmlns:a16="http://schemas.microsoft.com/office/drawing/2014/main" id="{7C53B381-FC3F-46FE-829C-D41962306B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0" name="PoljeZBesedilom 2">
          <a:extLst>
            <a:ext uri="{FF2B5EF4-FFF2-40B4-BE49-F238E27FC236}">
              <a16:creationId xmlns:a16="http://schemas.microsoft.com/office/drawing/2014/main" id="{379C219F-0BB8-478F-9C2D-BEC26119D3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1" name="PoljeZBesedilom 6360">
          <a:extLst>
            <a:ext uri="{FF2B5EF4-FFF2-40B4-BE49-F238E27FC236}">
              <a16:creationId xmlns:a16="http://schemas.microsoft.com/office/drawing/2014/main" id="{FAE30EC0-64BB-4636-B5B7-E5C28E4FF4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2" name="PoljeZBesedilom 2">
          <a:extLst>
            <a:ext uri="{FF2B5EF4-FFF2-40B4-BE49-F238E27FC236}">
              <a16:creationId xmlns:a16="http://schemas.microsoft.com/office/drawing/2014/main" id="{CC28CD2A-418D-4AD9-9747-1DD23F9E04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3" name="PoljeZBesedilom 2">
          <a:extLst>
            <a:ext uri="{FF2B5EF4-FFF2-40B4-BE49-F238E27FC236}">
              <a16:creationId xmlns:a16="http://schemas.microsoft.com/office/drawing/2014/main" id="{C47F802A-AE55-4C0E-A225-76FE0B76F6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4" name="PoljeZBesedilom 2">
          <a:extLst>
            <a:ext uri="{FF2B5EF4-FFF2-40B4-BE49-F238E27FC236}">
              <a16:creationId xmlns:a16="http://schemas.microsoft.com/office/drawing/2014/main" id="{B338E074-440C-4CDB-AD7B-FDEE871254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5" name="PoljeZBesedilom 2">
          <a:extLst>
            <a:ext uri="{FF2B5EF4-FFF2-40B4-BE49-F238E27FC236}">
              <a16:creationId xmlns:a16="http://schemas.microsoft.com/office/drawing/2014/main" id="{CFA4AE92-DCEC-4C15-9D28-01288437B0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6" name="PoljeZBesedilom 2">
          <a:extLst>
            <a:ext uri="{FF2B5EF4-FFF2-40B4-BE49-F238E27FC236}">
              <a16:creationId xmlns:a16="http://schemas.microsoft.com/office/drawing/2014/main" id="{DEFA9ADB-0C0D-4DB7-AA3A-0B0A38577E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7" name="PoljeZBesedilom 6366">
          <a:extLst>
            <a:ext uri="{FF2B5EF4-FFF2-40B4-BE49-F238E27FC236}">
              <a16:creationId xmlns:a16="http://schemas.microsoft.com/office/drawing/2014/main" id="{FCFA3669-6D69-4686-AE16-D7D191B034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8" name="PoljeZBesedilom 2">
          <a:extLst>
            <a:ext uri="{FF2B5EF4-FFF2-40B4-BE49-F238E27FC236}">
              <a16:creationId xmlns:a16="http://schemas.microsoft.com/office/drawing/2014/main" id="{E21B3ED6-86E8-4B41-A5F7-6C029B1542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69" name="PoljeZBesedilom 2">
          <a:extLst>
            <a:ext uri="{FF2B5EF4-FFF2-40B4-BE49-F238E27FC236}">
              <a16:creationId xmlns:a16="http://schemas.microsoft.com/office/drawing/2014/main" id="{4F69A3DA-2CE7-4147-990D-675AC21A1F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0" name="PoljeZBesedilom 2">
          <a:extLst>
            <a:ext uri="{FF2B5EF4-FFF2-40B4-BE49-F238E27FC236}">
              <a16:creationId xmlns:a16="http://schemas.microsoft.com/office/drawing/2014/main" id="{34BFCB43-DBA7-4793-BAF3-76CEF3D1B6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1" name="PoljeZBesedilom 2">
          <a:extLst>
            <a:ext uri="{FF2B5EF4-FFF2-40B4-BE49-F238E27FC236}">
              <a16:creationId xmlns:a16="http://schemas.microsoft.com/office/drawing/2014/main" id="{F0BF0A57-5E9B-46BB-81DB-66F118B1E3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2" name="PoljeZBesedilom 2">
          <a:extLst>
            <a:ext uri="{FF2B5EF4-FFF2-40B4-BE49-F238E27FC236}">
              <a16:creationId xmlns:a16="http://schemas.microsoft.com/office/drawing/2014/main" id="{635865A8-7A0E-4390-B5E8-336D60EE20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3" name="PoljeZBesedilom 6372">
          <a:extLst>
            <a:ext uri="{FF2B5EF4-FFF2-40B4-BE49-F238E27FC236}">
              <a16:creationId xmlns:a16="http://schemas.microsoft.com/office/drawing/2014/main" id="{EE05201B-58A2-4290-9AEB-9613D897A2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4" name="PoljeZBesedilom 2">
          <a:extLst>
            <a:ext uri="{FF2B5EF4-FFF2-40B4-BE49-F238E27FC236}">
              <a16:creationId xmlns:a16="http://schemas.microsoft.com/office/drawing/2014/main" id="{937350F9-3EA2-4348-838E-E3FA4FFB45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5" name="PoljeZBesedilom 2">
          <a:extLst>
            <a:ext uri="{FF2B5EF4-FFF2-40B4-BE49-F238E27FC236}">
              <a16:creationId xmlns:a16="http://schemas.microsoft.com/office/drawing/2014/main" id="{47B0E132-3C7B-4722-8D75-35669F1CA5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6" name="PoljeZBesedilom 2">
          <a:extLst>
            <a:ext uri="{FF2B5EF4-FFF2-40B4-BE49-F238E27FC236}">
              <a16:creationId xmlns:a16="http://schemas.microsoft.com/office/drawing/2014/main" id="{8172A6FD-8C47-4B28-AE9F-5040395816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7" name="PoljeZBesedilom 2">
          <a:extLst>
            <a:ext uri="{FF2B5EF4-FFF2-40B4-BE49-F238E27FC236}">
              <a16:creationId xmlns:a16="http://schemas.microsoft.com/office/drawing/2014/main" id="{6F94BE14-707D-4449-B600-9EA0A5A327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8" name="PoljeZBesedilom 2">
          <a:extLst>
            <a:ext uri="{FF2B5EF4-FFF2-40B4-BE49-F238E27FC236}">
              <a16:creationId xmlns:a16="http://schemas.microsoft.com/office/drawing/2014/main" id="{B5D1317F-05A6-4228-B02E-A9D7D74D81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79" name="PoljeZBesedilom 6378">
          <a:extLst>
            <a:ext uri="{FF2B5EF4-FFF2-40B4-BE49-F238E27FC236}">
              <a16:creationId xmlns:a16="http://schemas.microsoft.com/office/drawing/2014/main" id="{9A8C4774-E618-4F50-AD70-A382658F39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80" name="PoljeZBesedilom 2">
          <a:extLst>
            <a:ext uri="{FF2B5EF4-FFF2-40B4-BE49-F238E27FC236}">
              <a16:creationId xmlns:a16="http://schemas.microsoft.com/office/drawing/2014/main" id="{04DB71ED-3610-42C3-8C86-ED793F3371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81" name="PoljeZBesedilom 2">
          <a:extLst>
            <a:ext uri="{FF2B5EF4-FFF2-40B4-BE49-F238E27FC236}">
              <a16:creationId xmlns:a16="http://schemas.microsoft.com/office/drawing/2014/main" id="{92A42F5F-37C8-4967-A2CB-B35716A34C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82" name="PoljeZBesedilom 2">
          <a:extLst>
            <a:ext uri="{FF2B5EF4-FFF2-40B4-BE49-F238E27FC236}">
              <a16:creationId xmlns:a16="http://schemas.microsoft.com/office/drawing/2014/main" id="{E3764B21-CE8E-41C5-B49A-4901DD1DD3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83" name="PoljeZBesedilom 2">
          <a:extLst>
            <a:ext uri="{FF2B5EF4-FFF2-40B4-BE49-F238E27FC236}">
              <a16:creationId xmlns:a16="http://schemas.microsoft.com/office/drawing/2014/main" id="{928E4521-EADD-4417-A39E-026DB905DB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4" name="PoljeZBesedilom 2">
          <a:extLst>
            <a:ext uri="{FF2B5EF4-FFF2-40B4-BE49-F238E27FC236}">
              <a16:creationId xmlns:a16="http://schemas.microsoft.com/office/drawing/2014/main" id="{5E5EDDE5-D7D4-4D12-839F-F3A1DD838F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5" name="PoljeZBesedilom 6384">
          <a:extLst>
            <a:ext uri="{FF2B5EF4-FFF2-40B4-BE49-F238E27FC236}">
              <a16:creationId xmlns:a16="http://schemas.microsoft.com/office/drawing/2014/main" id="{6F2C1EA4-3D7B-4199-BA4B-BB6CC7D2F83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6" name="PoljeZBesedilom 2">
          <a:extLst>
            <a:ext uri="{FF2B5EF4-FFF2-40B4-BE49-F238E27FC236}">
              <a16:creationId xmlns:a16="http://schemas.microsoft.com/office/drawing/2014/main" id="{80696937-1906-4625-ABD4-3FD2B57960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7" name="PoljeZBesedilom 2">
          <a:extLst>
            <a:ext uri="{FF2B5EF4-FFF2-40B4-BE49-F238E27FC236}">
              <a16:creationId xmlns:a16="http://schemas.microsoft.com/office/drawing/2014/main" id="{AF922B21-4ED4-4B13-AC93-3D0C094DB35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8" name="PoljeZBesedilom 2">
          <a:extLst>
            <a:ext uri="{FF2B5EF4-FFF2-40B4-BE49-F238E27FC236}">
              <a16:creationId xmlns:a16="http://schemas.microsoft.com/office/drawing/2014/main" id="{90D495AA-86E7-41E7-8948-4D60A20A6C2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389" name="PoljeZBesedilom 2">
          <a:extLst>
            <a:ext uri="{FF2B5EF4-FFF2-40B4-BE49-F238E27FC236}">
              <a16:creationId xmlns:a16="http://schemas.microsoft.com/office/drawing/2014/main" id="{D28B1B6D-E290-4C06-98B9-0E470A0EA33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0" name="PoljeZBesedilom 2">
          <a:extLst>
            <a:ext uri="{FF2B5EF4-FFF2-40B4-BE49-F238E27FC236}">
              <a16:creationId xmlns:a16="http://schemas.microsoft.com/office/drawing/2014/main" id="{97DACF0C-9F4A-4488-AF59-314359667A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1" name="PoljeZBesedilom 6390">
          <a:extLst>
            <a:ext uri="{FF2B5EF4-FFF2-40B4-BE49-F238E27FC236}">
              <a16:creationId xmlns:a16="http://schemas.microsoft.com/office/drawing/2014/main" id="{3C5E868C-E1B8-4304-BD8D-9A157834E4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2" name="PoljeZBesedilom 2">
          <a:extLst>
            <a:ext uri="{FF2B5EF4-FFF2-40B4-BE49-F238E27FC236}">
              <a16:creationId xmlns:a16="http://schemas.microsoft.com/office/drawing/2014/main" id="{91E51876-2590-48F3-876D-A2774B1A8A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3" name="PoljeZBesedilom 2">
          <a:extLst>
            <a:ext uri="{FF2B5EF4-FFF2-40B4-BE49-F238E27FC236}">
              <a16:creationId xmlns:a16="http://schemas.microsoft.com/office/drawing/2014/main" id="{469EE499-C98B-495F-89B4-EB6DE6D734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4" name="PoljeZBesedilom 2">
          <a:extLst>
            <a:ext uri="{FF2B5EF4-FFF2-40B4-BE49-F238E27FC236}">
              <a16:creationId xmlns:a16="http://schemas.microsoft.com/office/drawing/2014/main" id="{C298D1DE-AA26-40CD-8571-DFCE5961EB7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5" name="PoljeZBesedilom 2">
          <a:extLst>
            <a:ext uri="{FF2B5EF4-FFF2-40B4-BE49-F238E27FC236}">
              <a16:creationId xmlns:a16="http://schemas.microsoft.com/office/drawing/2014/main" id="{E9AFAA98-D7FC-4825-B0F8-4DF9DB2E86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6" name="PoljeZBesedilom 2">
          <a:extLst>
            <a:ext uri="{FF2B5EF4-FFF2-40B4-BE49-F238E27FC236}">
              <a16:creationId xmlns:a16="http://schemas.microsoft.com/office/drawing/2014/main" id="{39F20FB2-8715-4BE7-B22D-9A76077917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7" name="PoljeZBesedilom 6396">
          <a:extLst>
            <a:ext uri="{FF2B5EF4-FFF2-40B4-BE49-F238E27FC236}">
              <a16:creationId xmlns:a16="http://schemas.microsoft.com/office/drawing/2014/main" id="{7D65BFB7-4050-4FA8-B0CD-7C1FDC6876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8" name="PoljeZBesedilom 2">
          <a:extLst>
            <a:ext uri="{FF2B5EF4-FFF2-40B4-BE49-F238E27FC236}">
              <a16:creationId xmlns:a16="http://schemas.microsoft.com/office/drawing/2014/main" id="{6014B146-FE60-45A2-A9C6-03E3286B7D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399" name="PoljeZBesedilom 2">
          <a:extLst>
            <a:ext uri="{FF2B5EF4-FFF2-40B4-BE49-F238E27FC236}">
              <a16:creationId xmlns:a16="http://schemas.microsoft.com/office/drawing/2014/main" id="{47800C99-A103-4284-8F9B-6C687CCA68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00" name="PoljeZBesedilom 2">
          <a:extLst>
            <a:ext uri="{FF2B5EF4-FFF2-40B4-BE49-F238E27FC236}">
              <a16:creationId xmlns:a16="http://schemas.microsoft.com/office/drawing/2014/main" id="{BFB44452-A46B-46F7-A4CE-DD18E100E7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01" name="PoljeZBesedilom 2">
          <a:extLst>
            <a:ext uri="{FF2B5EF4-FFF2-40B4-BE49-F238E27FC236}">
              <a16:creationId xmlns:a16="http://schemas.microsoft.com/office/drawing/2014/main" id="{4D3FE8E0-0A71-49FD-A95D-0B339653BF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2" name="PoljeZBesedilom 2">
          <a:extLst>
            <a:ext uri="{FF2B5EF4-FFF2-40B4-BE49-F238E27FC236}">
              <a16:creationId xmlns:a16="http://schemas.microsoft.com/office/drawing/2014/main" id="{B289C6EA-2074-451B-93B5-6D5D3E932DC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3" name="PoljeZBesedilom 6402">
          <a:extLst>
            <a:ext uri="{FF2B5EF4-FFF2-40B4-BE49-F238E27FC236}">
              <a16:creationId xmlns:a16="http://schemas.microsoft.com/office/drawing/2014/main" id="{C4CEFC1C-2D46-431D-914F-A8291AE0FC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4" name="PoljeZBesedilom 2">
          <a:extLst>
            <a:ext uri="{FF2B5EF4-FFF2-40B4-BE49-F238E27FC236}">
              <a16:creationId xmlns:a16="http://schemas.microsoft.com/office/drawing/2014/main" id="{F480218C-A2AE-4452-8636-F1BEF32CAB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5" name="PoljeZBesedilom 2">
          <a:extLst>
            <a:ext uri="{FF2B5EF4-FFF2-40B4-BE49-F238E27FC236}">
              <a16:creationId xmlns:a16="http://schemas.microsoft.com/office/drawing/2014/main" id="{378C8934-EE66-426B-91E0-737C16FF769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6" name="PoljeZBesedilom 2">
          <a:extLst>
            <a:ext uri="{FF2B5EF4-FFF2-40B4-BE49-F238E27FC236}">
              <a16:creationId xmlns:a16="http://schemas.microsoft.com/office/drawing/2014/main" id="{4396753E-9601-4993-B33F-9FB86B26C7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07" name="PoljeZBesedilom 2">
          <a:extLst>
            <a:ext uri="{FF2B5EF4-FFF2-40B4-BE49-F238E27FC236}">
              <a16:creationId xmlns:a16="http://schemas.microsoft.com/office/drawing/2014/main" id="{D1FF4190-244B-42AC-84C7-2F977BF772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08" name="PoljeZBesedilom 2">
          <a:extLst>
            <a:ext uri="{FF2B5EF4-FFF2-40B4-BE49-F238E27FC236}">
              <a16:creationId xmlns:a16="http://schemas.microsoft.com/office/drawing/2014/main" id="{A5724336-4982-43D1-A759-98B6E429DD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09" name="PoljeZBesedilom 6408">
          <a:extLst>
            <a:ext uri="{FF2B5EF4-FFF2-40B4-BE49-F238E27FC236}">
              <a16:creationId xmlns:a16="http://schemas.microsoft.com/office/drawing/2014/main" id="{8A501C22-B29A-4F56-95D2-A4DE5EF684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10" name="PoljeZBesedilom 2">
          <a:extLst>
            <a:ext uri="{FF2B5EF4-FFF2-40B4-BE49-F238E27FC236}">
              <a16:creationId xmlns:a16="http://schemas.microsoft.com/office/drawing/2014/main" id="{36E66D53-56D7-4B4E-93AC-D9F3F47C87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11" name="PoljeZBesedilom 2">
          <a:extLst>
            <a:ext uri="{FF2B5EF4-FFF2-40B4-BE49-F238E27FC236}">
              <a16:creationId xmlns:a16="http://schemas.microsoft.com/office/drawing/2014/main" id="{A42BEF36-7D95-4D40-9595-231257B89C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12" name="PoljeZBesedilom 2">
          <a:extLst>
            <a:ext uri="{FF2B5EF4-FFF2-40B4-BE49-F238E27FC236}">
              <a16:creationId xmlns:a16="http://schemas.microsoft.com/office/drawing/2014/main" id="{7617351A-F140-4E0C-81A4-9397B46BA9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13" name="PoljeZBesedilom 2">
          <a:extLst>
            <a:ext uri="{FF2B5EF4-FFF2-40B4-BE49-F238E27FC236}">
              <a16:creationId xmlns:a16="http://schemas.microsoft.com/office/drawing/2014/main" id="{D030BBFF-E80A-4E21-A2D5-2DD29F3C6B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14" name="PoljeZBesedilom 6413">
          <a:extLst>
            <a:ext uri="{FF2B5EF4-FFF2-40B4-BE49-F238E27FC236}">
              <a16:creationId xmlns:a16="http://schemas.microsoft.com/office/drawing/2014/main" id="{A93EC6F3-26F4-441B-860D-9A09A73DAC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15" name="PoljeZBesedilom 2">
          <a:extLst>
            <a:ext uri="{FF2B5EF4-FFF2-40B4-BE49-F238E27FC236}">
              <a16:creationId xmlns:a16="http://schemas.microsoft.com/office/drawing/2014/main" id="{428A4B9C-27BF-4644-B0DF-3133EEAD826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16" name="PoljeZBesedilom 2">
          <a:extLst>
            <a:ext uri="{FF2B5EF4-FFF2-40B4-BE49-F238E27FC236}">
              <a16:creationId xmlns:a16="http://schemas.microsoft.com/office/drawing/2014/main" id="{0414CF42-2271-47D0-AF1B-D6D36D79C5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17" name="PoljeZBesedilom 2">
          <a:extLst>
            <a:ext uri="{FF2B5EF4-FFF2-40B4-BE49-F238E27FC236}">
              <a16:creationId xmlns:a16="http://schemas.microsoft.com/office/drawing/2014/main" id="{FE67C407-774F-409A-B232-977F66B63DB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18" name="PoljeZBesedilom 2">
          <a:extLst>
            <a:ext uri="{FF2B5EF4-FFF2-40B4-BE49-F238E27FC236}">
              <a16:creationId xmlns:a16="http://schemas.microsoft.com/office/drawing/2014/main" id="{86C59DC1-0EA2-461D-B8F8-A2EAFE2000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19" name="PoljeZBesedilom 2">
          <a:extLst>
            <a:ext uri="{FF2B5EF4-FFF2-40B4-BE49-F238E27FC236}">
              <a16:creationId xmlns:a16="http://schemas.microsoft.com/office/drawing/2014/main" id="{58276FF1-3424-4CA9-B8B3-3316C780F2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20" name="PoljeZBesedilom 6419">
          <a:extLst>
            <a:ext uri="{FF2B5EF4-FFF2-40B4-BE49-F238E27FC236}">
              <a16:creationId xmlns:a16="http://schemas.microsoft.com/office/drawing/2014/main" id="{5C99D3B6-4F1D-46A8-B37A-CC736CEEF2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21" name="PoljeZBesedilom 2">
          <a:extLst>
            <a:ext uri="{FF2B5EF4-FFF2-40B4-BE49-F238E27FC236}">
              <a16:creationId xmlns:a16="http://schemas.microsoft.com/office/drawing/2014/main" id="{C697E5CA-CC1F-4CC2-A523-C817787AE0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22" name="PoljeZBesedilom 2">
          <a:extLst>
            <a:ext uri="{FF2B5EF4-FFF2-40B4-BE49-F238E27FC236}">
              <a16:creationId xmlns:a16="http://schemas.microsoft.com/office/drawing/2014/main" id="{8DAB2132-0D4E-45B1-8120-873786DCFB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23" name="PoljeZBesedilom 2">
          <a:extLst>
            <a:ext uri="{FF2B5EF4-FFF2-40B4-BE49-F238E27FC236}">
              <a16:creationId xmlns:a16="http://schemas.microsoft.com/office/drawing/2014/main" id="{C9B23EF4-5910-4E7A-8D4F-F1585B8320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424" name="PoljeZBesedilom 2">
          <a:extLst>
            <a:ext uri="{FF2B5EF4-FFF2-40B4-BE49-F238E27FC236}">
              <a16:creationId xmlns:a16="http://schemas.microsoft.com/office/drawing/2014/main" id="{B1B1153B-EBFE-47D8-A61A-A9C8A40EF8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25" name="PoljeZBesedilom 6424">
          <a:extLst>
            <a:ext uri="{FF2B5EF4-FFF2-40B4-BE49-F238E27FC236}">
              <a16:creationId xmlns:a16="http://schemas.microsoft.com/office/drawing/2014/main" id="{1B480C3F-B4C8-4945-9B58-706C700824D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26" name="PoljeZBesedilom 2">
          <a:extLst>
            <a:ext uri="{FF2B5EF4-FFF2-40B4-BE49-F238E27FC236}">
              <a16:creationId xmlns:a16="http://schemas.microsoft.com/office/drawing/2014/main" id="{94B8251F-261D-4461-A02B-B046C22A8E5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27" name="PoljeZBesedilom 2">
          <a:extLst>
            <a:ext uri="{FF2B5EF4-FFF2-40B4-BE49-F238E27FC236}">
              <a16:creationId xmlns:a16="http://schemas.microsoft.com/office/drawing/2014/main" id="{0784C9EA-2D8D-40B0-8B60-3E90B02B05C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28" name="PoljeZBesedilom 2">
          <a:extLst>
            <a:ext uri="{FF2B5EF4-FFF2-40B4-BE49-F238E27FC236}">
              <a16:creationId xmlns:a16="http://schemas.microsoft.com/office/drawing/2014/main" id="{3312D345-A602-4DC1-9257-156AD5119C2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429" name="PoljeZBesedilom 2">
          <a:extLst>
            <a:ext uri="{FF2B5EF4-FFF2-40B4-BE49-F238E27FC236}">
              <a16:creationId xmlns:a16="http://schemas.microsoft.com/office/drawing/2014/main" id="{2F91C7E5-BD0A-4639-A721-BC2A2D024C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0" name="PoljeZBesedilom 2">
          <a:extLst>
            <a:ext uri="{FF2B5EF4-FFF2-40B4-BE49-F238E27FC236}">
              <a16:creationId xmlns:a16="http://schemas.microsoft.com/office/drawing/2014/main" id="{4F2BB793-3F40-41AC-8634-34E9A6DEE2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1" name="PoljeZBesedilom 6430">
          <a:extLst>
            <a:ext uri="{FF2B5EF4-FFF2-40B4-BE49-F238E27FC236}">
              <a16:creationId xmlns:a16="http://schemas.microsoft.com/office/drawing/2014/main" id="{4B0F0E5D-489F-4B45-90B1-15C9B54B83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2" name="PoljeZBesedilom 2">
          <a:extLst>
            <a:ext uri="{FF2B5EF4-FFF2-40B4-BE49-F238E27FC236}">
              <a16:creationId xmlns:a16="http://schemas.microsoft.com/office/drawing/2014/main" id="{3B2F02E5-F3D2-4D47-9DC8-5E435FFEEE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3" name="PoljeZBesedilom 2">
          <a:extLst>
            <a:ext uri="{FF2B5EF4-FFF2-40B4-BE49-F238E27FC236}">
              <a16:creationId xmlns:a16="http://schemas.microsoft.com/office/drawing/2014/main" id="{965B9BEE-6ABC-459F-B2A0-5887858ABA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4" name="PoljeZBesedilom 2">
          <a:extLst>
            <a:ext uri="{FF2B5EF4-FFF2-40B4-BE49-F238E27FC236}">
              <a16:creationId xmlns:a16="http://schemas.microsoft.com/office/drawing/2014/main" id="{89D86BB8-655E-477E-B01E-624FD294B8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5" name="PoljeZBesedilom 2">
          <a:extLst>
            <a:ext uri="{FF2B5EF4-FFF2-40B4-BE49-F238E27FC236}">
              <a16:creationId xmlns:a16="http://schemas.microsoft.com/office/drawing/2014/main" id="{6AE9E8F6-7CD3-4E50-9351-B4B77DCB3E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6" name="PoljeZBesedilom 2">
          <a:extLst>
            <a:ext uri="{FF2B5EF4-FFF2-40B4-BE49-F238E27FC236}">
              <a16:creationId xmlns:a16="http://schemas.microsoft.com/office/drawing/2014/main" id="{AE625D05-A92E-41AF-ACFA-90FC5E8B3E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7" name="PoljeZBesedilom 6436">
          <a:extLst>
            <a:ext uri="{FF2B5EF4-FFF2-40B4-BE49-F238E27FC236}">
              <a16:creationId xmlns:a16="http://schemas.microsoft.com/office/drawing/2014/main" id="{5135D912-EED0-41F3-AB09-C2576984DE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8" name="PoljeZBesedilom 2">
          <a:extLst>
            <a:ext uri="{FF2B5EF4-FFF2-40B4-BE49-F238E27FC236}">
              <a16:creationId xmlns:a16="http://schemas.microsoft.com/office/drawing/2014/main" id="{23C8C26C-1D45-49D3-8B0E-FE37EA694B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39" name="PoljeZBesedilom 2">
          <a:extLst>
            <a:ext uri="{FF2B5EF4-FFF2-40B4-BE49-F238E27FC236}">
              <a16:creationId xmlns:a16="http://schemas.microsoft.com/office/drawing/2014/main" id="{BE38725B-EDA4-465A-9954-F71D27BBA2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0" name="PoljeZBesedilom 2">
          <a:extLst>
            <a:ext uri="{FF2B5EF4-FFF2-40B4-BE49-F238E27FC236}">
              <a16:creationId xmlns:a16="http://schemas.microsoft.com/office/drawing/2014/main" id="{6BC07286-C1F7-4B7C-B39D-3BD53DD4C3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1" name="PoljeZBesedilom 2">
          <a:extLst>
            <a:ext uri="{FF2B5EF4-FFF2-40B4-BE49-F238E27FC236}">
              <a16:creationId xmlns:a16="http://schemas.microsoft.com/office/drawing/2014/main" id="{FC9C211E-2479-45A8-9FE0-43CA890BFA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2" name="PoljeZBesedilom 2">
          <a:extLst>
            <a:ext uri="{FF2B5EF4-FFF2-40B4-BE49-F238E27FC236}">
              <a16:creationId xmlns:a16="http://schemas.microsoft.com/office/drawing/2014/main" id="{19F9AF54-6338-44A8-B8C3-F7E1324865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3" name="PoljeZBesedilom 6442">
          <a:extLst>
            <a:ext uri="{FF2B5EF4-FFF2-40B4-BE49-F238E27FC236}">
              <a16:creationId xmlns:a16="http://schemas.microsoft.com/office/drawing/2014/main" id="{C5CF43F2-7554-4D76-8C58-3C0F35AB01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4" name="PoljeZBesedilom 2">
          <a:extLst>
            <a:ext uri="{FF2B5EF4-FFF2-40B4-BE49-F238E27FC236}">
              <a16:creationId xmlns:a16="http://schemas.microsoft.com/office/drawing/2014/main" id="{C61225D6-437B-42F0-896D-4859889E59A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5" name="PoljeZBesedilom 2">
          <a:extLst>
            <a:ext uri="{FF2B5EF4-FFF2-40B4-BE49-F238E27FC236}">
              <a16:creationId xmlns:a16="http://schemas.microsoft.com/office/drawing/2014/main" id="{0E8D5B43-1232-48E1-86F6-AF9C2EC0FD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6" name="PoljeZBesedilom 2">
          <a:extLst>
            <a:ext uri="{FF2B5EF4-FFF2-40B4-BE49-F238E27FC236}">
              <a16:creationId xmlns:a16="http://schemas.microsoft.com/office/drawing/2014/main" id="{0B865FDB-20AF-4142-9AFB-EC60AA325A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7" name="PoljeZBesedilom 2">
          <a:extLst>
            <a:ext uri="{FF2B5EF4-FFF2-40B4-BE49-F238E27FC236}">
              <a16:creationId xmlns:a16="http://schemas.microsoft.com/office/drawing/2014/main" id="{21A610BD-957A-43FE-9165-A430DDDD09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8" name="PoljeZBesedilom 2">
          <a:extLst>
            <a:ext uri="{FF2B5EF4-FFF2-40B4-BE49-F238E27FC236}">
              <a16:creationId xmlns:a16="http://schemas.microsoft.com/office/drawing/2014/main" id="{425BDC1D-E9C8-45FC-91D8-D5FEC4280B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49" name="PoljeZBesedilom 6448">
          <a:extLst>
            <a:ext uri="{FF2B5EF4-FFF2-40B4-BE49-F238E27FC236}">
              <a16:creationId xmlns:a16="http://schemas.microsoft.com/office/drawing/2014/main" id="{D8F485F9-FEA7-41BF-88A0-08107678F9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50" name="PoljeZBesedilom 2">
          <a:extLst>
            <a:ext uri="{FF2B5EF4-FFF2-40B4-BE49-F238E27FC236}">
              <a16:creationId xmlns:a16="http://schemas.microsoft.com/office/drawing/2014/main" id="{C3A699EE-DAEC-4188-B584-F007E59044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51" name="PoljeZBesedilom 2">
          <a:extLst>
            <a:ext uri="{FF2B5EF4-FFF2-40B4-BE49-F238E27FC236}">
              <a16:creationId xmlns:a16="http://schemas.microsoft.com/office/drawing/2014/main" id="{65E1F7F1-41CB-41F7-A678-F4E79E424B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52" name="PoljeZBesedilom 2">
          <a:extLst>
            <a:ext uri="{FF2B5EF4-FFF2-40B4-BE49-F238E27FC236}">
              <a16:creationId xmlns:a16="http://schemas.microsoft.com/office/drawing/2014/main" id="{DD3CE673-675D-4315-84C7-1AAFEFC5C0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53" name="PoljeZBesedilom 2">
          <a:extLst>
            <a:ext uri="{FF2B5EF4-FFF2-40B4-BE49-F238E27FC236}">
              <a16:creationId xmlns:a16="http://schemas.microsoft.com/office/drawing/2014/main" id="{2C935803-E8B2-4BD2-95BF-B50D779D76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4" name="PoljeZBesedilom 2">
          <a:extLst>
            <a:ext uri="{FF2B5EF4-FFF2-40B4-BE49-F238E27FC236}">
              <a16:creationId xmlns:a16="http://schemas.microsoft.com/office/drawing/2014/main" id="{49685076-46A1-4D43-AD07-9A5FB9324A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5" name="PoljeZBesedilom 6454">
          <a:extLst>
            <a:ext uri="{FF2B5EF4-FFF2-40B4-BE49-F238E27FC236}">
              <a16:creationId xmlns:a16="http://schemas.microsoft.com/office/drawing/2014/main" id="{4903224C-89BD-4D8A-A8FF-27653B8A5F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6" name="PoljeZBesedilom 2">
          <a:extLst>
            <a:ext uri="{FF2B5EF4-FFF2-40B4-BE49-F238E27FC236}">
              <a16:creationId xmlns:a16="http://schemas.microsoft.com/office/drawing/2014/main" id="{BB8E77EB-376D-448F-975B-C6154C1DBF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7" name="PoljeZBesedilom 2">
          <a:extLst>
            <a:ext uri="{FF2B5EF4-FFF2-40B4-BE49-F238E27FC236}">
              <a16:creationId xmlns:a16="http://schemas.microsoft.com/office/drawing/2014/main" id="{ECC5881C-C00F-47FE-9852-E6C03A8292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8" name="PoljeZBesedilom 2">
          <a:extLst>
            <a:ext uri="{FF2B5EF4-FFF2-40B4-BE49-F238E27FC236}">
              <a16:creationId xmlns:a16="http://schemas.microsoft.com/office/drawing/2014/main" id="{667B17AD-0774-4F4D-BB37-F706C01A11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59" name="PoljeZBesedilom 2">
          <a:extLst>
            <a:ext uri="{FF2B5EF4-FFF2-40B4-BE49-F238E27FC236}">
              <a16:creationId xmlns:a16="http://schemas.microsoft.com/office/drawing/2014/main" id="{A4883382-6770-4A90-80AF-F528693B54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0" name="PoljeZBesedilom 2">
          <a:extLst>
            <a:ext uri="{FF2B5EF4-FFF2-40B4-BE49-F238E27FC236}">
              <a16:creationId xmlns:a16="http://schemas.microsoft.com/office/drawing/2014/main" id="{6C25C4CB-0C47-45CD-9263-0D0AE1FE00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1" name="PoljeZBesedilom 6460">
          <a:extLst>
            <a:ext uri="{FF2B5EF4-FFF2-40B4-BE49-F238E27FC236}">
              <a16:creationId xmlns:a16="http://schemas.microsoft.com/office/drawing/2014/main" id="{DCD866A5-494E-4AC3-92E2-794CFD6166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2" name="PoljeZBesedilom 2">
          <a:extLst>
            <a:ext uri="{FF2B5EF4-FFF2-40B4-BE49-F238E27FC236}">
              <a16:creationId xmlns:a16="http://schemas.microsoft.com/office/drawing/2014/main" id="{E4E5117E-55E6-4636-92DC-F3F71AE6FA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3" name="PoljeZBesedilom 2">
          <a:extLst>
            <a:ext uri="{FF2B5EF4-FFF2-40B4-BE49-F238E27FC236}">
              <a16:creationId xmlns:a16="http://schemas.microsoft.com/office/drawing/2014/main" id="{1E11A359-80FD-4938-8FCD-78D4281483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4" name="PoljeZBesedilom 2">
          <a:extLst>
            <a:ext uri="{FF2B5EF4-FFF2-40B4-BE49-F238E27FC236}">
              <a16:creationId xmlns:a16="http://schemas.microsoft.com/office/drawing/2014/main" id="{AF60F536-AD6A-416F-80D2-0DFE4F7C33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465" name="PoljeZBesedilom 2">
          <a:extLst>
            <a:ext uri="{FF2B5EF4-FFF2-40B4-BE49-F238E27FC236}">
              <a16:creationId xmlns:a16="http://schemas.microsoft.com/office/drawing/2014/main" id="{63A01087-C257-4648-8064-C7BE0C8B24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66" name="PoljeZBesedilom 2">
          <a:extLst>
            <a:ext uri="{FF2B5EF4-FFF2-40B4-BE49-F238E27FC236}">
              <a16:creationId xmlns:a16="http://schemas.microsoft.com/office/drawing/2014/main" id="{81DD7C2C-E136-4653-8BDC-B82454F217A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67" name="PoljeZBesedilom 6466">
          <a:extLst>
            <a:ext uri="{FF2B5EF4-FFF2-40B4-BE49-F238E27FC236}">
              <a16:creationId xmlns:a16="http://schemas.microsoft.com/office/drawing/2014/main" id="{D4083E68-C987-4BB1-B5BD-F06AF74BB79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68" name="PoljeZBesedilom 2">
          <a:extLst>
            <a:ext uri="{FF2B5EF4-FFF2-40B4-BE49-F238E27FC236}">
              <a16:creationId xmlns:a16="http://schemas.microsoft.com/office/drawing/2014/main" id="{D90D6E55-F8C9-4904-8007-7A67323212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69" name="PoljeZBesedilom 2">
          <a:extLst>
            <a:ext uri="{FF2B5EF4-FFF2-40B4-BE49-F238E27FC236}">
              <a16:creationId xmlns:a16="http://schemas.microsoft.com/office/drawing/2014/main" id="{49DB098D-AF02-4A28-859B-AC790FF7416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70" name="PoljeZBesedilom 2">
          <a:extLst>
            <a:ext uri="{FF2B5EF4-FFF2-40B4-BE49-F238E27FC236}">
              <a16:creationId xmlns:a16="http://schemas.microsoft.com/office/drawing/2014/main" id="{E225DFA4-32EC-4F34-B51B-D55E66E51A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471" name="PoljeZBesedilom 2">
          <a:extLst>
            <a:ext uri="{FF2B5EF4-FFF2-40B4-BE49-F238E27FC236}">
              <a16:creationId xmlns:a16="http://schemas.microsoft.com/office/drawing/2014/main" id="{3613E674-B6E2-41E4-88E0-23A449F077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2" name="PoljeZBesedilom 2">
          <a:extLst>
            <a:ext uri="{FF2B5EF4-FFF2-40B4-BE49-F238E27FC236}">
              <a16:creationId xmlns:a16="http://schemas.microsoft.com/office/drawing/2014/main" id="{A2B8920D-1FC0-41FE-B85B-5DD861028AF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3" name="PoljeZBesedilom 6472">
          <a:extLst>
            <a:ext uri="{FF2B5EF4-FFF2-40B4-BE49-F238E27FC236}">
              <a16:creationId xmlns:a16="http://schemas.microsoft.com/office/drawing/2014/main" id="{6AC24EF6-0053-4CC7-80AE-A0B22E3B6C9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4" name="PoljeZBesedilom 2">
          <a:extLst>
            <a:ext uri="{FF2B5EF4-FFF2-40B4-BE49-F238E27FC236}">
              <a16:creationId xmlns:a16="http://schemas.microsoft.com/office/drawing/2014/main" id="{A1A06692-48B9-4788-B38E-2932E4ABA8D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5" name="PoljeZBesedilom 2">
          <a:extLst>
            <a:ext uri="{FF2B5EF4-FFF2-40B4-BE49-F238E27FC236}">
              <a16:creationId xmlns:a16="http://schemas.microsoft.com/office/drawing/2014/main" id="{A4A65208-F351-4A4C-8706-5074CDE5602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6" name="PoljeZBesedilom 2">
          <a:extLst>
            <a:ext uri="{FF2B5EF4-FFF2-40B4-BE49-F238E27FC236}">
              <a16:creationId xmlns:a16="http://schemas.microsoft.com/office/drawing/2014/main" id="{7CC925CA-77BB-438B-8D44-ADF8A25961A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477" name="PoljeZBesedilom 2">
          <a:extLst>
            <a:ext uri="{FF2B5EF4-FFF2-40B4-BE49-F238E27FC236}">
              <a16:creationId xmlns:a16="http://schemas.microsoft.com/office/drawing/2014/main" id="{E2E82A04-2B70-4196-B8F9-A2D37D21FBA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478" name="PoljeZBesedilom 6477">
          <a:extLst>
            <a:ext uri="{FF2B5EF4-FFF2-40B4-BE49-F238E27FC236}">
              <a16:creationId xmlns:a16="http://schemas.microsoft.com/office/drawing/2014/main" id="{36CA460C-C656-4A77-A9B7-094403A4C8D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479" name="PoljeZBesedilom 2">
          <a:extLst>
            <a:ext uri="{FF2B5EF4-FFF2-40B4-BE49-F238E27FC236}">
              <a16:creationId xmlns:a16="http://schemas.microsoft.com/office/drawing/2014/main" id="{98417E10-F304-41E7-8958-2BA6E726EA8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480" name="PoljeZBesedilom 2">
          <a:extLst>
            <a:ext uri="{FF2B5EF4-FFF2-40B4-BE49-F238E27FC236}">
              <a16:creationId xmlns:a16="http://schemas.microsoft.com/office/drawing/2014/main" id="{F0192733-9E08-413A-810D-9D772ABB2F4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481" name="PoljeZBesedilom 2">
          <a:extLst>
            <a:ext uri="{FF2B5EF4-FFF2-40B4-BE49-F238E27FC236}">
              <a16:creationId xmlns:a16="http://schemas.microsoft.com/office/drawing/2014/main" id="{71958E74-65A8-4863-A65C-DEF555414B4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482" name="PoljeZBesedilom 2">
          <a:extLst>
            <a:ext uri="{FF2B5EF4-FFF2-40B4-BE49-F238E27FC236}">
              <a16:creationId xmlns:a16="http://schemas.microsoft.com/office/drawing/2014/main" id="{7888CBD4-B15B-4F4D-A05B-742B5B155C9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3" name="PoljeZBesedilom 2">
          <a:extLst>
            <a:ext uri="{FF2B5EF4-FFF2-40B4-BE49-F238E27FC236}">
              <a16:creationId xmlns:a16="http://schemas.microsoft.com/office/drawing/2014/main" id="{F85B979A-7EEA-4849-9D7D-AD393875FB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4" name="PoljeZBesedilom 6483">
          <a:extLst>
            <a:ext uri="{FF2B5EF4-FFF2-40B4-BE49-F238E27FC236}">
              <a16:creationId xmlns:a16="http://schemas.microsoft.com/office/drawing/2014/main" id="{7D2ACB75-44C5-48D3-A0DC-3339226C21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5" name="PoljeZBesedilom 2">
          <a:extLst>
            <a:ext uri="{FF2B5EF4-FFF2-40B4-BE49-F238E27FC236}">
              <a16:creationId xmlns:a16="http://schemas.microsoft.com/office/drawing/2014/main" id="{446FB9D2-68B8-4A13-97C5-FD8B8F9ECD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6" name="PoljeZBesedilom 2">
          <a:extLst>
            <a:ext uri="{FF2B5EF4-FFF2-40B4-BE49-F238E27FC236}">
              <a16:creationId xmlns:a16="http://schemas.microsoft.com/office/drawing/2014/main" id="{AE0A3C8A-2091-45F0-9EB8-128E6830A0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7" name="PoljeZBesedilom 2">
          <a:extLst>
            <a:ext uri="{FF2B5EF4-FFF2-40B4-BE49-F238E27FC236}">
              <a16:creationId xmlns:a16="http://schemas.microsoft.com/office/drawing/2014/main" id="{3AA6474D-7923-4AA4-99B4-A727D25FD4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8" name="PoljeZBesedilom 2">
          <a:extLst>
            <a:ext uri="{FF2B5EF4-FFF2-40B4-BE49-F238E27FC236}">
              <a16:creationId xmlns:a16="http://schemas.microsoft.com/office/drawing/2014/main" id="{97793670-E53A-4F20-89F0-B1BB0421B2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89" name="PoljeZBesedilom 2">
          <a:extLst>
            <a:ext uri="{FF2B5EF4-FFF2-40B4-BE49-F238E27FC236}">
              <a16:creationId xmlns:a16="http://schemas.microsoft.com/office/drawing/2014/main" id="{3F5D8DEA-5BA2-4C43-84E3-2A0C8A8611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0" name="PoljeZBesedilom 6489">
          <a:extLst>
            <a:ext uri="{FF2B5EF4-FFF2-40B4-BE49-F238E27FC236}">
              <a16:creationId xmlns:a16="http://schemas.microsoft.com/office/drawing/2014/main" id="{48C7210E-1DAB-4220-903C-3341FD735B1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1" name="PoljeZBesedilom 2">
          <a:extLst>
            <a:ext uri="{FF2B5EF4-FFF2-40B4-BE49-F238E27FC236}">
              <a16:creationId xmlns:a16="http://schemas.microsoft.com/office/drawing/2014/main" id="{C21AD1D6-C8F1-4DFD-A693-26E03547619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2" name="PoljeZBesedilom 2">
          <a:extLst>
            <a:ext uri="{FF2B5EF4-FFF2-40B4-BE49-F238E27FC236}">
              <a16:creationId xmlns:a16="http://schemas.microsoft.com/office/drawing/2014/main" id="{B899EDBF-F1E7-4F1C-B202-B226EC254E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3" name="PoljeZBesedilom 2">
          <a:extLst>
            <a:ext uri="{FF2B5EF4-FFF2-40B4-BE49-F238E27FC236}">
              <a16:creationId xmlns:a16="http://schemas.microsoft.com/office/drawing/2014/main" id="{5DDDB831-6C74-44D3-A994-2D3705C18C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4" name="PoljeZBesedilom 2">
          <a:extLst>
            <a:ext uri="{FF2B5EF4-FFF2-40B4-BE49-F238E27FC236}">
              <a16:creationId xmlns:a16="http://schemas.microsoft.com/office/drawing/2014/main" id="{735EEE5E-1F3A-48BB-A82B-5AA14DD367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5" name="PoljeZBesedilom 2">
          <a:extLst>
            <a:ext uri="{FF2B5EF4-FFF2-40B4-BE49-F238E27FC236}">
              <a16:creationId xmlns:a16="http://schemas.microsoft.com/office/drawing/2014/main" id="{6449578C-61D7-4438-A2DC-7141CFF35B9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6" name="PoljeZBesedilom 6495">
          <a:extLst>
            <a:ext uri="{FF2B5EF4-FFF2-40B4-BE49-F238E27FC236}">
              <a16:creationId xmlns:a16="http://schemas.microsoft.com/office/drawing/2014/main" id="{9E9F1111-6578-4757-B403-7DA955F5AC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7" name="PoljeZBesedilom 2">
          <a:extLst>
            <a:ext uri="{FF2B5EF4-FFF2-40B4-BE49-F238E27FC236}">
              <a16:creationId xmlns:a16="http://schemas.microsoft.com/office/drawing/2014/main" id="{FF746129-7AAF-4F3F-B4BB-A32907E818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8" name="PoljeZBesedilom 2">
          <a:extLst>
            <a:ext uri="{FF2B5EF4-FFF2-40B4-BE49-F238E27FC236}">
              <a16:creationId xmlns:a16="http://schemas.microsoft.com/office/drawing/2014/main" id="{0CB14465-FFC7-4D75-9D89-A2688DC303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499" name="PoljeZBesedilom 2">
          <a:extLst>
            <a:ext uri="{FF2B5EF4-FFF2-40B4-BE49-F238E27FC236}">
              <a16:creationId xmlns:a16="http://schemas.microsoft.com/office/drawing/2014/main" id="{0C8FE045-ED46-4B49-8DDA-B15C9770EE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0" name="PoljeZBesedilom 2">
          <a:extLst>
            <a:ext uri="{FF2B5EF4-FFF2-40B4-BE49-F238E27FC236}">
              <a16:creationId xmlns:a16="http://schemas.microsoft.com/office/drawing/2014/main" id="{80EE50DE-BECE-47D1-B085-ED849B52C0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1" name="PoljeZBesedilom 2">
          <a:extLst>
            <a:ext uri="{FF2B5EF4-FFF2-40B4-BE49-F238E27FC236}">
              <a16:creationId xmlns:a16="http://schemas.microsoft.com/office/drawing/2014/main" id="{C270F872-2707-4B67-BBB8-3B90B0450D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2" name="PoljeZBesedilom 6501">
          <a:extLst>
            <a:ext uri="{FF2B5EF4-FFF2-40B4-BE49-F238E27FC236}">
              <a16:creationId xmlns:a16="http://schemas.microsoft.com/office/drawing/2014/main" id="{04473069-67A9-4CC9-A825-DFD06063AC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3" name="PoljeZBesedilom 2">
          <a:extLst>
            <a:ext uri="{FF2B5EF4-FFF2-40B4-BE49-F238E27FC236}">
              <a16:creationId xmlns:a16="http://schemas.microsoft.com/office/drawing/2014/main" id="{C13F02C9-13F9-4D40-9228-2A30718868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4" name="PoljeZBesedilom 2">
          <a:extLst>
            <a:ext uri="{FF2B5EF4-FFF2-40B4-BE49-F238E27FC236}">
              <a16:creationId xmlns:a16="http://schemas.microsoft.com/office/drawing/2014/main" id="{A063DF57-A173-4A84-B144-2485D14D80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5" name="PoljeZBesedilom 2">
          <a:extLst>
            <a:ext uri="{FF2B5EF4-FFF2-40B4-BE49-F238E27FC236}">
              <a16:creationId xmlns:a16="http://schemas.microsoft.com/office/drawing/2014/main" id="{39BFD742-41FD-4012-B44A-11A34858E9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06" name="PoljeZBesedilom 2">
          <a:extLst>
            <a:ext uri="{FF2B5EF4-FFF2-40B4-BE49-F238E27FC236}">
              <a16:creationId xmlns:a16="http://schemas.microsoft.com/office/drawing/2014/main" id="{10120656-AB73-42A6-B64C-6B5931B5A9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07" name="PoljeZBesedilom 2">
          <a:extLst>
            <a:ext uri="{FF2B5EF4-FFF2-40B4-BE49-F238E27FC236}">
              <a16:creationId xmlns:a16="http://schemas.microsoft.com/office/drawing/2014/main" id="{E6F62624-5668-4BAA-80F2-F4659D269A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08" name="PoljeZBesedilom 6507">
          <a:extLst>
            <a:ext uri="{FF2B5EF4-FFF2-40B4-BE49-F238E27FC236}">
              <a16:creationId xmlns:a16="http://schemas.microsoft.com/office/drawing/2014/main" id="{6D4000D3-55D1-4370-AE2C-FCF97D4A2A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09" name="PoljeZBesedilom 2">
          <a:extLst>
            <a:ext uri="{FF2B5EF4-FFF2-40B4-BE49-F238E27FC236}">
              <a16:creationId xmlns:a16="http://schemas.microsoft.com/office/drawing/2014/main" id="{C12E8A23-37ED-4019-874D-3DA846BE72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0" name="PoljeZBesedilom 2">
          <a:extLst>
            <a:ext uri="{FF2B5EF4-FFF2-40B4-BE49-F238E27FC236}">
              <a16:creationId xmlns:a16="http://schemas.microsoft.com/office/drawing/2014/main" id="{E88C8B5E-B3A0-4B1E-912C-CDFBA01D01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1" name="PoljeZBesedilom 2">
          <a:extLst>
            <a:ext uri="{FF2B5EF4-FFF2-40B4-BE49-F238E27FC236}">
              <a16:creationId xmlns:a16="http://schemas.microsoft.com/office/drawing/2014/main" id="{037D2D56-3C6B-4F0F-9933-A5B7B0DB5F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2" name="PoljeZBesedilom 2">
          <a:extLst>
            <a:ext uri="{FF2B5EF4-FFF2-40B4-BE49-F238E27FC236}">
              <a16:creationId xmlns:a16="http://schemas.microsoft.com/office/drawing/2014/main" id="{26D30939-E868-4742-85BC-2677A38808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3" name="PoljeZBesedilom 2">
          <a:extLst>
            <a:ext uri="{FF2B5EF4-FFF2-40B4-BE49-F238E27FC236}">
              <a16:creationId xmlns:a16="http://schemas.microsoft.com/office/drawing/2014/main" id="{34CEC1CE-C998-4E6A-A368-E3BB56B420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4" name="PoljeZBesedilom 6513">
          <a:extLst>
            <a:ext uri="{FF2B5EF4-FFF2-40B4-BE49-F238E27FC236}">
              <a16:creationId xmlns:a16="http://schemas.microsoft.com/office/drawing/2014/main" id="{F5BC8D7C-1F7B-403B-9989-21C284A830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5" name="PoljeZBesedilom 2">
          <a:extLst>
            <a:ext uri="{FF2B5EF4-FFF2-40B4-BE49-F238E27FC236}">
              <a16:creationId xmlns:a16="http://schemas.microsoft.com/office/drawing/2014/main" id="{827CD5A7-3412-4B32-A926-DD6C4521F9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6" name="PoljeZBesedilom 2">
          <a:extLst>
            <a:ext uri="{FF2B5EF4-FFF2-40B4-BE49-F238E27FC236}">
              <a16:creationId xmlns:a16="http://schemas.microsoft.com/office/drawing/2014/main" id="{D50152B1-0980-4F4C-91AD-1A8667F30D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7" name="PoljeZBesedilom 2">
          <a:extLst>
            <a:ext uri="{FF2B5EF4-FFF2-40B4-BE49-F238E27FC236}">
              <a16:creationId xmlns:a16="http://schemas.microsoft.com/office/drawing/2014/main" id="{E7785452-BF96-4F43-8F1F-33915A0CB3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518" name="PoljeZBesedilom 2">
          <a:extLst>
            <a:ext uri="{FF2B5EF4-FFF2-40B4-BE49-F238E27FC236}">
              <a16:creationId xmlns:a16="http://schemas.microsoft.com/office/drawing/2014/main" id="{13FD4E6F-C8CF-4C63-97E8-309A25EEC7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19" name="PoljeZBesedilom 2">
          <a:extLst>
            <a:ext uri="{FF2B5EF4-FFF2-40B4-BE49-F238E27FC236}">
              <a16:creationId xmlns:a16="http://schemas.microsoft.com/office/drawing/2014/main" id="{20D660AC-B5D8-4B5D-AB54-A8827F6C44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20" name="PoljeZBesedilom 6519">
          <a:extLst>
            <a:ext uri="{FF2B5EF4-FFF2-40B4-BE49-F238E27FC236}">
              <a16:creationId xmlns:a16="http://schemas.microsoft.com/office/drawing/2014/main" id="{107F8A24-A414-43D0-8705-927E4EB90B9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21" name="PoljeZBesedilom 2">
          <a:extLst>
            <a:ext uri="{FF2B5EF4-FFF2-40B4-BE49-F238E27FC236}">
              <a16:creationId xmlns:a16="http://schemas.microsoft.com/office/drawing/2014/main" id="{784F5289-F510-416F-8BD7-30575A05DA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22" name="PoljeZBesedilom 2">
          <a:extLst>
            <a:ext uri="{FF2B5EF4-FFF2-40B4-BE49-F238E27FC236}">
              <a16:creationId xmlns:a16="http://schemas.microsoft.com/office/drawing/2014/main" id="{1590EB8C-9599-4B59-AE27-4A7F98D81A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23" name="PoljeZBesedilom 2">
          <a:extLst>
            <a:ext uri="{FF2B5EF4-FFF2-40B4-BE49-F238E27FC236}">
              <a16:creationId xmlns:a16="http://schemas.microsoft.com/office/drawing/2014/main" id="{DA911AE2-EC3D-4214-AC4F-FF80BAC6473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524" name="PoljeZBesedilom 2">
          <a:extLst>
            <a:ext uri="{FF2B5EF4-FFF2-40B4-BE49-F238E27FC236}">
              <a16:creationId xmlns:a16="http://schemas.microsoft.com/office/drawing/2014/main" id="{CB28A9A0-B5A0-49DF-BE0C-A55BE00CAF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25" name="PoljeZBesedilom 2">
          <a:extLst>
            <a:ext uri="{FF2B5EF4-FFF2-40B4-BE49-F238E27FC236}">
              <a16:creationId xmlns:a16="http://schemas.microsoft.com/office/drawing/2014/main" id="{C6FB8F7D-FA8F-45A0-8B94-C6B43F671C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26" name="PoljeZBesedilom 6525">
          <a:extLst>
            <a:ext uri="{FF2B5EF4-FFF2-40B4-BE49-F238E27FC236}">
              <a16:creationId xmlns:a16="http://schemas.microsoft.com/office/drawing/2014/main" id="{47D6F3B0-616C-48CC-AFEF-0AD433D78A1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27" name="PoljeZBesedilom 2">
          <a:extLst>
            <a:ext uri="{FF2B5EF4-FFF2-40B4-BE49-F238E27FC236}">
              <a16:creationId xmlns:a16="http://schemas.microsoft.com/office/drawing/2014/main" id="{7066ACA0-6E30-433D-BBD1-0AB9962D0DA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28" name="PoljeZBesedilom 2">
          <a:extLst>
            <a:ext uri="{FF2B5EF4-FFF2-40B4-BE49-F238E27FC236}">
              <a16:creationId xmlns:a16="http://schemas.microsoft.com/office/drawing/2014/main" id="{34A05617-196F-429F-B0EC-5B458FEA2A7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29" name="PoljeZBesedilom 2">
          <a:extLst>
            <a:ext uri="{FF2B5EF4-FFF2-40B4-BE49-F238E27FC236}">
              <a16:creationId xmlns:a16="http://schemas.microsoft.com/office/drawing/2014/main" id="{7201857C-EF70-4C4D-A68E-C4DF71F4803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530" name="PoljeZBesedilom 2">
          <a:extLst>
            <a:ext uri="{FF2B5EF4-FFF2-40B4-BE49-F238E27FC236}">
              <a16:creationId xmlns:a16="http://schemas.microsoft.com/office/drawing/2014/main" id="{46D8E38D-53EF-4499-869E-6BA327B3160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531" name="PoljeZBesedilom 6530">
          <a:extLst>
            <a:ext uri="{FF2B5EF4-FFF2-40B4-BE49-F238E27FC236}">
              <a16:creationId xmlns:a16="http://schemas.microsoft.com/office/drawing/2014/main" id="{7963CBEB-B825-41E5-A687-1D44F13E492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532" name="PoljeZBesedilom 2">
          <a:extLst>
            <a:ext uri="{FF2B5EF4-FFF2-40B4-BE49-F238E27FC236}">
              <a16:creationId xmlns:a16="http://schemas.microsoft.com/office/drawing/2014/main" id="{BF6DA8B4-4D06-4D43-9B9A-C37D131B9F7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533" name="PoljeZBesedilom 2">
          <a:extLst>
            <a:ext uri="{FF2B5EF4-FFF2-40B4-BE49-F238E27FC236}">
              <a16:creationId xmlns:a16="http://schemas.microsoft.com/office/drawing/2014/main" id="{47102DC3-92DE-4603-BB96-1EA336283EC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534" name="PoljeZBesedilom 2">
          <a:extLst>
            <a:ext uri="{FF2B5EF4-FFF2-40B4-BE49-F238E27FC236}">
              <a16:creationId xmlns:a16="http://schemas.microsoft.com/office/drawing/2014/main" id="{47D394E7-AD59-4ED6-9C40-090ADE597E9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535" name="PoljeZBesedilom 2">
          <a:extLst>
            <a:ext uri="{FF2B5EF4-FFF2-40B4-BE49-F238E27FC236}">
              <a16:creationId xmlns:a16="http://schemas.microsoft.com/office/drawing/2014/main" id="{11F9ACD1-271E-4403-8500-97CAB467909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36" name="PoljeZBesedilom 2">
          <a:extLst>
            <a:ext uri="{FF2B5EF4-FFF2-40B4-BE49-F238E27FC236}">
              <a16:creationId xmlns:a16="http://schemas.microsoft.com/office/drawing/2014/main" id="{D7882C4E-E11B-4918-B7F0-E96C134A66E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37" name="PoljeZBesedilom 6536">
          <a:extLst>
            <a:ext uri="{FF2B5EF4-FFF2-40B4-BE49-F238E27FC236}">
              <a16:creationId xmlns:a16="http://schemas.microsoft.com/office/drawing/2014/main" id="{42CF439A-2B1F-403E-B761-49EE9CCE287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38" name="PoljeZBesedilom 2">
          <a:extLst>
            <a:ext uri="{FF2B5EF4-FFF2-40B4-BE49-F238E27FC236}">
              <a16:creationId xmlns:a16="http://schemas.microsoft.com/office/drawing/2014/main" id="{BF90CA73-D0DA-4CF3-905A-726406AFDE5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39" name="PoljeZBesedilom 2">
          <a:extLst>
            <a:ext uri="{FF2B5EF4-FFF2-40B4-BE49-F238E27FC236}">
              <a16:creationId xmlns:a16="http://schemas.microsoft.com/office/drawing/2014/main" id="{8395DB6B-EB68-43FF-8420-54B327B038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0" name="PoljeZBesedilom 2">
          <a:extLst>
            <a:ext uri="{FF2B5EF4-FFF2-40B4-BE49-F238E27FC236}">
              <a16:creationId xmlns:a16="http://schemas.microsoft.com/office/drawing/2014/main" id="{97294747-AD2F-45CE-8883-1BDDBE3C93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1" name="PoljeZBesedilom 2">
          <a:extLst>
            <a:ext uri="{FF2B5EF4-FFF2-40B4-BE49-F238E27FC236}">
              <a16:creationId xmlns:a16="http://schemas.microsoft.com/office/drawing/2014/main" id="{D9E6E87C-694E-481E-9EF0-336CC565AA4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2" name="PoljeZBesedilom 2">
          <a:extLst>
            <a:ext uri="{FF2B5EF4-FFF2-40B4-BE49-F238E27FC236}">
              <a16:creationId xmlns:a16="http://schemas.microsoft.com/office/drawing/2014/main" id="{9EEC1D6D-544E-4009-8BBE-8F94B6D5C6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3" name="PoljeZBesedilom 6542">
          <a:extLst>
            <a:ext uri="{FF2B5EF4-FFF2-40B4-BE49-F238E27FC236}">
              <a16:creationId xmlns:a16="http://schemas.microsoft.com/office/drawing/2014/main" id="{F4F4A9BF-14B5-4D3D-B398-1DC4F0F0DAC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4" name="PoljeZBesedilom 2">
          <a:extLst>
            <a:ext uri="{FF2B5EF4-FFF2-40B4-BE49-F238E27FC236}">
              <a16:creationId xmlns:a16="http://schemas.microsoft.com/office/drawing/2014/main" id="{611B3430-80AA-4C58-9B96-12C7F7F2E9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5" name="PoljeZBesedilom 2">
          <a:extLst>
            <a:ext uri="{FF2B5EF4-FFF2-40B4-BE49-F238E27FC236}">
              <a16:creationId xmlns:a16="http://schemas.microsoft.com/office/drawing/2014/main" id="{799665D2-B7D3-42BC-BB2E-1AEBB0B44E4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6" name="PoljeZBesedilom 2">
          <a:extLst>
            <a:ext uri="{FF2B5EF4-FFF2-40B4-BE49-F238E27FC236}">
              <a16:creationId xmlns:a16="http://schemas.microsoft.com/office/drawing/2014/main" id="{68D4CD9D-5B3A-4049-8928-D1413371CD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7" name="PoljeZBesedilom 2">
          <a:extLst>
            <a:ext uri="{FF2B5EF4-FFF2-40B4-BE49-F238E27FC236}">
              <a16:creationId xmlns:a16="http://schemas.microsoft.com/office/drawing/2014/main" id="{1856532E-1004-47E6-A9AB-71F6649C404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8" name="PoljeZBesedilom 2">
          <a:extLst>
            <a:ext uri="{FF2B5EF4-FFF2-40B4-BE49-F238E27FC236}">
              <a16:creationId xmlns:a16="http://schemas.microsoft.com/office/drawing/2014/main" id="{98E92BEA-C98B-4261-87E0-3E2A03D16CF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49" name="PoljeZBesedilom 6548">
          <a:extLst>
            <a:ext uri="{FF2B5EF4-FFF2-40B4-BE49-F238E27FC236}">
              <a16:creationId xmlns:a16="http://schemas.microsoft.com/office/drawing/2014/main" id="{3FBFA9D6-696D-4B69-89D4-3B926EE3F0C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0" name="PoljeZBesedilom 2">
          <a:extLst>
            <a:ext uri="{FF2B5EF4-FFF2-40B4-BE49-F238E27FC236}">
              <a16:creationId xmlns:a16="http://schemas.microsoft.com/office/drawing/2014/main" id="{FAD720CC-8CB3-4026-88E8-9A1AD7CAC6C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1" name="PoljeZBesedilom 2">
          <a:extLst>
            <a:ext uri="{FF2B5EF4-FFF2-40B4-BE49-F238E27FC236}">
              <a16:creationId xmlns:a16="http://schemas.microsoft.com/office/drawing/2014/main" id="{F098865D-FD46-41AE-ABE7-B641FE58AF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2" name="PoljeZBesedilom 2">
          <a:extLst>
            <a:ext uri="{FF2B5EF4-FFF2-40B4-BE49-F238E27FC236}">
              <a16:creationId xmlns:a16="http://schemas.microsoft.com/office/drawing/2014/main" id="{B52AA7C0-A0EE-47FB-A2E8-3AF8F06690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3" name="PoljeZBesedilom 2">
          <a:extLst>
            <a:ext uri="{FF2B5EF4-FFF2-40B4-BE49-F238E27FC236}">
              <a16:creationId xmlns:a16="http://schemas.microsoft.com/office/drawing/2014/main" id="{E10D6F13-7CD1-4152-9674-1FAECE4B87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4" name="PoljeZBesedilom 2">
          <a:extLst>
            <a:ext uri="{FF2B5EF4-FFF2-40B4-BE49-F238E27FC236}">
              <a16:creationId xmlns:a16="http://schemas.microsoft.com/office/drawing/2014/main" id="{2015A6CB-DC91-4370-AFD2-006EF9F860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5" name="PoljeZBesedilom 6554">
          <a:extLst>
            <a:ext uri="{FF2B5EF4-FFF2-40B4-BE49-F238E27FC236}">
              <a16:creationId xmlns:a16="http://schemas.microsoft.com/office/drawing/2014/main" id="{DFF1CD32-FAC6-4841-90DD-D52A91B077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6" name="PoljeZBesedilom 2">
          <a:extLst>
            <a:ext uri="{FF2B5EF4-FFF2-40B4-BE49-F238E27FC236}">
              <a16:creationId xmlns:a16="http://schemas.microsoft.com/office/drawing/2014/main" id="{8DBD0BA0-F368-49B8-88A6-C4D4F8EC57F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7" name="PoljeZBesedilom 2">
          <a:extLst>
            <a:ext uri="{FF2B5EF4-FFF2-40B4-BE49-F238E27FC236}">
              <a16:creationId xmlns:a16="http://schemas.microsoft.com/office/drawing/2014/main" id="{EA7DCA49-E051-4CEB-AF2C-32DA409FCB1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8" name="PoljeZBesedilom 2">
          <a:extLst>
            <a:ext uri="{FF2B5EF4-FFF2-40B4-BE49-F238E27FC236}">
              <a16:creationId xmlns:a16="http://schemas.microsoft.com/office/drawing/2014/main" id="{AC252658-9250-4D16-A931-11F7E310A12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59" name="PoljeZBesedilom 2">
          <a:extLst>
            <a:ext uri="{FF2B5EF4-FFF2-40B4-BE49-F238E27FC236}">
              <a16:creationId xmlns:a16="http://schemas.microsoft.com/office/drawing/2014/main" id="{182F2762-B3F5-4497-9E1A-A0AC3B3E1E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0" name="PoljeZBesedilom 2">
          <a:extLst>
            <a:ext uri="{FF2B5EF4-FFF2-40B4-BE49-F238E27FC236}">
              <a16:creationId xmlns:a16="http://schemas.microsoft.com/office/drawing/2014/main" id="{6437353D-08BB-4ED3-AD72-63F739F543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1" name="PoljeZBesedilom 6560">
          <a:extLst>
            <a:ext uri="{FF2B5EF4-FFF2-40B4-BE49-F238E27FC236}">
              <a16:creationId xmlns:a16="http://schemas.microsoft.com/office/drawing/2014/main" id="{D67C48E8-F72A-4DED-881F-377BF0DD67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2" name="PoljeZBesedilom 2">
          <a:extLst>
            <a:ext uri="{FF2B5EF4-FFF2-40B4-BE49-F238E27FC236}">
              <a16:creationId xmlns:a16="http://schemas.microsoft.com/office/drawing/2014/main" id="{E6C7D95D-2B48-4A2E-98FD-F534875D1E3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3" name="PoljeZBesedilom 2">
          <a:extLst>
            <a:ext uri="{FF2B5EF4-FFF2-40B4-BE49-F238E27FC236}">
              <a16:creationId xmlns:a16="http://schemas.microsoft.com/office/drawing/2014/main" id="{20003158-5668-48D1-9CF5-751E3CD8E2F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4" name="PoljeZBesedilom 2">
          <a:extLst>
            <a:ext uri="{FF2B5EF4-FFF2-40B4-BE49-F238E27FC236}">
              <a16:creationId xmlns:a16="http://schemas.microsoft.com/office/drawing/2014/main" id="{F1528F65-8E83-4D1A-A6F7-57E6CACBB0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65" name="PoljeZBesedilom 2">
          <a:extLst>
            <a:ext uri="{FF2B5EF4-FFF2-40B4-BE49-F238E27FC236}">
              <a16:creationId xmlns:a16="http://schemas.microsoft.com/office/drawing/2014/main" id="{50ED0CA8-94EF-42D8-97A1-9677DE203E5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66" name="PoljeZBesedilom 2">
          <a:extLst>
            <a:ext uri="{FF2B5EF4-FFF2-40B4-BE49-F238E27FC236}">
              <a16:creationId xmlns:a16="http://schemas.microsoft.com/office/drawing/2014/main" id="{7574FF76-C2C5-4057-BEB5-3384DFE3C1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67" name="PoljeZBesedilom 6566">
          <a:extLst>
            <a:ext uri="{FF2B5EF4-FFF2-40B4-BE49-F238E27FC236}">
              <a16:creationId xmlns:a16="http://schemas.microsoft.com/office/drawing/2014/main" id="{019034D5-E90D-4B90-8497-C3D4196638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68" name="PoljeZBesedilom 2">
          <a:extLst>
            <a:ext uri="{FF2B5EF4-FFF2-40B4-BE49-F238E27FC236}">
              <a16:creationId xmlns:a16="http://schemas.microsoft.com/office/drawing/2014/main" id="{36165708-4E75-4880-B49A-BC436969D5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69" name="PoljeZBesedilom 2">
          <a:extLst>
            <a:ext uri="{FF2B5EF4-FFF2-40B4-BE49-F238E27FC236}">
              <a16:creationId xmlns:a16="http://schemas.microsoft.com/office/drawing/2014/main" id="{D161A5FB-C9CE-4957-950C-211E8E1C99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0" name="PoljeZBesedilom 2">
          <a:extLst>
            <a:ext uri="{FF2B5EF4-FFF2-40B4-BE49-F238E27FC236}">
              <a16:creationId xmlns:a16="http://schemas.microsoft.com/office/drawing/2014/main" id="{D61DBD7B-5B63-42B6-9726-3FC3FB8BAF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1" name="PoljeZBesedilom 2">
          <a:extLst>
            <a:ext uri="{FF2B5EF4-FFF2-40B4-BE49-F238E27FC236}">
              <a16:creationId xmlns:a16="http://schemas.microsoft.com/office/drawing/2014/main" id="{BAA0D868-CCEE-4B20-A24B-FFE6A26CE1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2" name="PoljeZBesedilom 2">
          <a:extLst>
            <a:ext uri="{FF2B5EF4-FFF2-40B4-BE49-F238E27FC236}">
              <a16:creationId xmlns:a16="http://schemas.microsoft.com/office/drawing/2014/main" id="{1DAD6D50-848C-48AE-9131-55323184E1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3" name="PoljeZBesedilom 6572">
          <a:extLst>
            <a:ext uri="{FF2B5EF4-FFF2-40B4-BE49-F238E27FC236}">
              <a16:creationId xmlns:a16="http://schemas.microsoft.com/office/drawing/2014/main" id="{353BF6D2-5414-4BD4-80F8-16FE68C6F2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4" name="PoljeZBesedilom 2">
          <a:extLst>
            <a:ext uri="{FF2B5EF4-FFF2-40B4-BE49-F238E27FC236}">
              <a16:creationId xmlns:a16="http://schemas.microsoft.com/office/drawing/2014/main" id="{A5F59FF1-EF36-4BED-A18B-E9E13826F9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5" name="PoljeZBesedilom 2">
          <a:extLst>
            <a:ext uri="{FF2B5EF4-FFF2-40B4-BE49-F238E27FC236}">
              <a16:creationId xmlns:a16="http://schemas.microsoft.com/office/drawing/2014/main" id="{12121499-F917-4AE4-9EB9-382BFBB02B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6" name="PoljeZBesedilom 2">
          <a:extLst>
            <a:ext uri="{FF2B5EF4-FFF2-40B4-BE49-F238E27FC236}">
              <a16:creationId xmlns:a16="http://schemas.microsoft.com/office/drawing/2014/main" id="{09BF7599-6AC6-4E8A-BC2D-F73443FCFF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577" name="PoljeZBesedilom 2">
          <a:extLst>
            <a:ext uri="{FF2B5EF4-FFF2-40B4-BE49-F238E27FC236}">
              <a16:creationId xmlns:a16="http://schemas.microsoft.com/office/drawing/2014/main" id="{63B449FD-5E12-4322-BAA2-CB4CA53771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78" name="PoljeZBesedilom 2">
          <a:extLst>
            <a:ext uri="{FF2B5EF4-FFF2-40B4-BE49-F238E27FC236}">
              <a16:creationId xmlns:a16="http://schemas.microsoft.com/office/drawing/2014/main" id="{C7FCE489-461A-46C7-B0A1-D8D3B32129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79" name="PoljeZBesedilom 6578">
          <a:extLst>
            <a:ext uri="{FF2B5EF4-FFF2-40B4-BE49-F238E27FC236}">
              <a16:creationId xmlns:a16="http://schemas.microsoft.com/office/drawing/2014/main" id="{B74AC88A-D0DD-4813-801A-33F0CD2C63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0" name="PoljeZBesedilom 2">
          <a:extLst>
            <a:ext uri="{FF2B5EF4-FFF2-40B4-BE49-F238E27FC236}">
              <a16:creationId xmlns:a16="http://schemas.microsoft.com/office/drawing/2014/main" id="{97904FFD-BD76-487D-86E7-874D666C50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1" name="PoljeZBesedilom 2">
          <a:extLst>
            <a:ext uri="{FF2B5EF4-FFF2-40B4-BE49-F238E27FC236}">
              <a16:creationId xmlns:a16="http://schemas.microsoft.com/office/drawing/2014/main" id="{F6A023F8-C6C5-4842-91B8-6497CFE855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2" name="PoljeZBesedilom 2">
          <a:extLst>
            <a:ext uri="{FF2B5EF4-FFF2-40B4-BE49-F238E27FC236}">
              <a16:creationId xmlns:a16="http://schemas.microsoft.com/office/drawing/2014/main" id="{417BE7F5-4A02-4562-BB72-D9E8F155AD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3" name="PoljeZBesedilom 2">
          <a:extLst>
            <a:ext uri="{FF2B5EF4-FFF2-40B4-BE49-F238E27FC236}">
              <a16:creationId xmlns:a16="http://schemas.microsoft.com/office/drawing/2014/main" id="{9E8C0E61-2964-4512-804B-4D4734967A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4" name="PoljeZBesedilom 2">
          <a:extLst>
            <a:ext uri="{FF2B5EF4-FFF2-40B4-BE49-F238E27FC236}">
              <a16:creationId xmlns:a16="http://schemas.microsoft.com/office/drawing/2014/main" id="{05D9C65D-868F-4E75-B290-0B7A4F3E0B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5" name="PoljeZBesedilom 6584">
          <a:extLst>
            <a:ext uri="{FF2B5EF4-FFF2-40B4-BE49-F238E27FC236}">
              <a16:creationId xmlns:a16="http://schemas.microsoft.com/office/drawing/2014/main" id="{7BE0129A-BDEB-4AA4-A2BB-B69930802B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6" name="PoljeZBesedilom 2">
          <a:extLst>
            <a:ext uri="{FF2B5EF4-FFF2-40B4-BE49-F238E27FC236}">
              <a16:creationId xmlns:a16="http://schemas.microsoft.com/office/drawing/2014/main" id="{7BB7F775-9C92-4294-A77C-E9EFC845BB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7" name="PoljeZBesedilom 2">
          <a:extLst>
            <a:ext uri="{FF2B5EF4-FFF2-40B4-BE49-F238E27FC236}">
              <a16:creationId xmlns:a16="http://schemas.microsoft.com/office/drawing/2014/main" id="{616C0E1A-9AB4-4191-860B-AACEEB8FC6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8" name="PoljeZBesedilom 2">
          <a:extLst>
            <a:ext uri="{FF2B5EF4-FFF2-40B4-BE49-F238E27FC236}">
              <a16:creationId xmlns:a16="http://schemas.microsoft.com/office/drawing/2014/main" id="{CD824EBF-5B3B-42F0-86FE-183CF33793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589" name="PoljeZBesedilom 2">
          <a:extLst>
            <a:ext uri="{FF2B5EF4-FFF2-40B4-BE49-F238E27FC236}">
              <a16:creationId xmlns:a16="http://schemas.microsoft.com/office/drawing/2014/main" id="{A2DA8A91-012A-47CE-9FB8-9BFD5BEA0A5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590" name="PoljeZBesedilom 6589">
          <a:extLst>
            <a:ext uri="{FF2B5EF4-FFF2-40B4-BE49-F238E27FC236}">
              <a16:creationId xmlns:a16="http://schemas.microsoft.com/office/drawing/2014/main" id="{7D95CA24-0EE3-443D-BE95-A362D1315A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591" name="PoljeZBesedilom 2">
          <a:extLst>
            <a:ext uri="{FF2B5EF4-FFF2-40B4-BE49-F238E27FC236}">
              <a16:creationId xmlns:a16="http://schemas.microsoft.com/office/drawing/2014/main" id="{41DC6CBC-4842-4C63-A387-16F7A63C08B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592" name="PoljeZBesedilom 2">
          <a:extLst>
            <a:ext uri="{FF2B5EF4-FFF2-40B4-BE49-F238E27FC236}">
              <a16:creationId xmlns:a16="http://schemas.microsoft.com/office/drawing/2014/main" id="{E4D87125-784B-4320-B607-91C2F2A6C01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593" name="PoljeZBesedilom 2">
          <a:extLst>
            <a:ext uri="{FF2B5EF4-FFF2-40B4-BE49-F238E27FC236}">
              <a16:creationId xmlns:a16="http://schemas.microsoft.com/office/drawing/2014/main" id="{E8847607-FA86-448B-A2AF-A3A77C7786A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594" name="PoljeZBesedilom 2">
          <a:extLst>
            <a:ext uri="{FF2B5EF4-FFF2-40B4-BE49-F238E27FC236}">
              <a16:creationId xmlns:a16="http://schemas.microsoft.com/office/drawing/2014/main" id="{CD46B618-F6EF-4266-9BD6-BC7D27D0DBB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95" name="PoljeZBesedilom 2">
          <a:extLst>
            <a:ext uri="{FF2B5EF4-FFF2-40B4-BE49-F238E27FC236}">
              <a16:creationId xmlns:a16="http://schemas.microsoft.com/office/drawing/2014/main" id="{1A934496-A3EC-4B08-8896-850ACA079B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96" name="PoljeZBesedilom 6595">
          <a:extLst>
            <a:ext uri="{FF2B5EF4-FFF2-40B4-BE49-F238E27FC236}">
              <a16:creationId xmlns:a16="http://schemas.microsoft.com/office/drawing/2014/main" id="{60982183-E20F-43D2-A045-1448FF29FC5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97" name="PoljeZBesedilom 2">
          <a:extLst>
            <a:ext uri="{FF2B5EF4-FFF2-40B4-BE49-F238E27FC236}">
              <a16:creationId xmlns:a16="http://schemas.microsoft.com/office/drawing/2014/main" id="{919DB324-70D9-47F3-A006-BBF01C9928D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98" name="PoljeZBesedilom 2">
          <a:extLst>
            <a:ext uri="{FF2B5EF4-FFF2-40B4-BE49-F238E27FC236}">
              <a16:creationId xmlns:a16="http://schemas.microsoft.com/office/drawing/2014/main" id="{FCFABEB8-E609-44D1-873D-F2271643443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599" name="PoljeZBesedilom 2">
          <a:extLst>
            <a:ext uri="{FF2B5EF4-FFF2-40B4-BE49-F238E27FC236}">
              <a16:creationId xmlns:a16="http://schemas.microsoft.com/office/drawing/2014/main" id="{5AD1CD66-862A-4F2A-BEDA-15D9624ABA4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600" name="PoljeZBesedilom 2">
          <a:extLst>
            <a:ext uri="{FF2B5EF4-FFF2-40B4-BE49-F238E27FC236}">
              <a16:creationId xmlns:a16="http://schemas.microsoft.com/office/drawing/2014/main" id="{89448DED-C4A2-4C40-A554-F819110DEC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1" name="PoljeZBesedilom 2">
          <a:extLst>
            <a:ext uri="{FF2B5EF4-FFF2-40B4-BE49-F238E27FC236}">
              <a16:creationId xmlns:a16="http://schemas.microsoft.com/office/drawing/2014/main" id="{E158727B-7500-4301-B400-0B15044E21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2" name="PoljeZBesedilom 6601">
          <a:extLst>
            <a:ext uri="{FF2B5EF4-FFF2-40B4-BE49-F238E27FC236}">
              <a16:creationId xmlns:a16="http://schemas.microsoft.com/office/drawing/2014/main" id="{AE6AEB22-FFA5-4D4C-B582-28027454AD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3" name="PoljeZBesedilom 2">
          <a:extLst>
            <a:ext uri="{FF2B5EF4-FFF2-40B4-BE49-F238E27FC236}">
              <a16:creationId xmlns:a16="http://schemas.microsoft.com/office/drawing/2014/main" id="{A648DA78-18BB-4126-BBCA-B5E73527B6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4" name="PoljeZBesedilom 2">
          <a:extLst>
            <a:ext uri="{FF2B5EF4-FFF2-40B4-BE49-F238E27FC236}">
              <a16:creationId xmlns:a16="http://schemas.microsoft.com/office/drawing/2014/main" id="{8F978BDB-8121-4E8C-B80C-9B4FC2D4A3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5" name="PoljeZBesedilom 2">
          <a:extLst>
            <a:ext uri="{FF2B5EF4-FFF2-40B4-BE49-F238E27FC236}">
              <a16:creationId xmlns:a16="http://schemas.microsoft.com/office/drawing/2014/main" id="{31D2A184-CD4A-4E2F-811B-60DF4E3297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6" name="PoljeZBesedilom 2">
          <a:extLst>
            <a:ext uri="{FF2B5EF4-FFF2-40B4-BE49-F238E27FC236}">
              <a16:creationId xmlns:a16="http://schemas.microsoft.com/office/drawing/2014/main" id="{BAA26DC0-618B-43A1-8EFA-C75E869B69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7" name="PoljeZBesedilom 2">
          <a:extLst>
            <a:ext uri="{FF2B5EF4-FFF2-40B4-BE49-F238E27FC236}">
              <a16:creationId xmlns:a16="http://schemas.microsoft.com/office/drawing/2014/main" id="{D5C30091-5C31-454E-8C01-9E423F8028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8" name="PoljeZBesedilom 6607">
          <a:extLst>
            <a:ext uri="{FF2B5EF4-FFF2-40B4-BE49-F238E27FC236}">
              <a16:creationId xmlns:a16="http://schemas.microsoft.com/office/drawing/2014/main" id="{D22F1B8D-A883-42BC-A7A8-FB501EACB7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09" name="PoljeZBesedilom 2">
          <a:extLst>
            <a:ext uri="{FF2B5EF4-FFF2-40B4-BE49-F238E27FC236}">
              <a16:creationId xmlns:a16="http://schemas.microsoft.com/office/drawing/2014/main" id="{5DE1D529-747D-482B-99EF-6EA0B04E15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10" name="PoljeZBesedilom 2">
          <a:extLst>
            <a:ext uri="{FF2B5EF4-FFF2-40B4-BE49-F238E27FC236}">
              <a16:creationId xmlns:a16="http://schemas.microsoft.com/office/drawing/2014/main" id="{482BC8BD-3498-41EF-880A-6277A1B275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11" name="PoljeZBesedilom 2">
          <a:extLst>
            <a:ext uri="{FF2B5EF4-FFF2-40B4-BE49-F238E27FC236}">
              <a16:creationId xmlns:a16="http://schemas.microsoft.com/office/drawing/2014/main" id="{45C64D35-00EB-487B-95DB-64BC365121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612" name="PoljeZBesedilom 2">
          <a:extLst>
            <a:ext uri="{FF2B5EF4-FFF2-40B4-BE49-F238E27FC236}">
              <a16:creationId xmlns:a16="http://schemas.microsoft.com/office/drawing/2014/main" id="{08CABBB4-791A-4165-B8EC-E686BF9F758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3" name="PoljeZBesedilom 2">
          <a:extLst>
            <a:ext uri="{FF2B5EF4-FFF2-40B4-BE49-F238E27FC236}">
              <a16:creationId xmlns:a16="http://schemas.microsoft.com/office/drawing/2014/main" id="{24F4E9F0-6ADB-490C-A89B-40382FBF53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4" name="PoljeZBesedilom 6613">
          <a:extLst>
            <a:ext uri="{FF2B5EF4-FFF2-40B4-BE49-F238E27FC236}">
              <a16:creationId xmlns:a16="http://schemas.microsoft.com/office/drawing/2014/main" id="{6F7752AC-1211-46B6-9D62-101249EB1B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5" name="PoljeZBesedilom 2">
          <a:extLst>
            <a:ext uri="{FF2B5EF4-FFF2-40B4-BE49-F238E27FC236}">
              <a16:creationId xmlns:a16="http://schemas.microsoft.com/office/drawing/2014/main" id="{804D6D3D-D27F-4C6F-85B2-4F7FB4DC4D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6" name="PoljeZBesedilom 2">
          <a:extLst>
            <a:ext uri="{FF2B5EF4-FFF2-40B4-BE49-F238E27FC236}">
              <a16:creationId xmlns:a16="http://schemas.microsoft.com/office/drawing/2014/main" id="{52C1772E-B83B-4924-A597-63FFA1526D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7" name="PoljeZBesedilom 2">
          <a:extLst>
            <a:ext uri="{FF2B5EF4-FFF2-40B4-BE49-F238E27FC236}">
              <a16:creationId xmlns:a16="http://schemas.microsoft.com/office/drawing/2014/main" id="{1A7A0194-5F42-4D3C-83D2-A8D3865218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8" name="PoljeZBesedilom 2">
          <a:extLst>
            <a:ext uri="{FF2B5EF4-FFF2-40B4-BE49-F238E27FC236}">
              <a16:creationId xmlns:a16="http://schemas.microsoft.com/office/drawing/2014/main" id="{AE96D9C4-2996-4975-953D-91B09C0C1C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19" name="PoljeZBesedilom 2">
          <a:extLst>
            <a:ext uri="{FF2B5EF4-FFF2-40B4-BE49-F238E27FC236}">
              <a16:creationId xmlns:a16="http://schemas.microsoft.com/office/drawing/2014/main" id="{1A69ED0D-8C68-41DA-B0F7-1BF29A6F24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20" name="PoljeZBesedilom 6619">
          <a:extLst>
            <a:ext uri="{FF2B5EF4-FFF2-40B4-BE49-F238E27FC236}">
              <a16:creationId xmlns:a16="http://schemas.microsoft.com/office/drawing/2014/main" id="{E5AA51CD-BD63-4B68-8FBA-B7C4802F0E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21" name="PoljeZBesedilom 2">
          <a:extLst>
            <a:ext uri="{FF2B5EF4-FFF2-40B4-BE49-F238E27FC236}">
              <a16:creationId xmlns:a16="http://schemas.microsoft.com/office/drawing/2014/main" id="{773316F1-42B0-45BC-9CBB-35274FAB35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22" name="PoljeZBesedilom 2">
          <a:extLst>
            <a:ext uri="{FF2B5EF4-FFF2-40B4-BE49-F238E27FC236}">
              <a16:creationId xmlns:a16="http://schemas.microsoft.com/office/drawing/2014/main" id="{E93BF093-66A0-4DFF-99F5-C55A4E9CB7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23" name="PoljeZBesedilom 2">
          <a:extLst>
            <a:ext uri="{FF2B5EF4-FFF2-40B4-BE49-F238E27FC236}">
              <a16:creationId xmlns:a16="http://schemas.microsoft.com/office/drawing/2014/main" id="{49B663DE-A846-4539-B407-344A88FC1E1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24" name="PoljeZBesedilom 2">
          <a:extLst>
            <a:ext uri="{FF2B5EF4-FFF2-40B4-BE49-F238E27FC236}">
              <a16:creationId xmlns:a16="http://schemas.microsoft.com/office/drawing/2014/main" id="{3B029A78-D04F-40AF-B701-9AB805EBCE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25" name="PoljeZBesedilom 6624">
          <a:extLst>
            <a:ext uri="{FF2B5EF4-FFF2-40B4-BE49-F238E27FC236}">
              <a16:creationId xmlns:a16="http://schemas.microsoft.com/office/drawing/2014/main" id="{C1B49A4C-B793-4369-A42A-38280501FB1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26" name="PoljeZBesedilom 2">
          <a:extLst>
            <a:ext uri="{FF2B5EF4-FFF2-40B4-BE49-F238E27FC236}">
              <a16:creationId xmlns:a16="http://schemas.microsoft.com/office/drawing/2014/main" id="{62E59562-0054-49A3-9789-B78168E054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27" name="PoljeZBesedilom 2">
          <a:extLst>
            <a:ext uri="{FF2B5EF4-FFF2-40B4-BE49-F238E27FC236}">
              <a16:creationId xmlns:a16="http://schemas.microsoft.com/office/drawing/2014/main" id="{5642F153-DAFF-4CFC-8641-625AD5648F9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28" name="PoljeZBesedilom 2">
          <a:extLst>
            <a:ext uri="{FF2B5EF4-FFF2-40B4-BE49-F238E27FC236}">
              <a16:creationId xmlns:a16="http://schemas.microsoft.com/office/drawing/2014/main" id="{6C1E1FC5-7065-47F1-BF0B-AE6D4D8C47F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29" name="PoljeZBesedilom 2">
          <a:extLst>
            <a:ext uri="{FF2B5EF4-FFF2-40B4-BE49-F238E27FC236}">
              <a16:creationId xmlns:a16="http://schemas.microsoft.com/office/drawing/2014/main" id="{F37E60D1-D948-474E-8473-11268B18A2F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0" name="PoljeZBesedilom 2">
          <a:extLst>
            <a:ext uri="{FF2B5EF4-FFF2-40B4-BE49-F238E27FC236}">
              <a16:creationId xmlns:a16="http://schemas.microsoft.com/office/drawing/2014/main" id="{9BA2197B-DC0C-4CAC-B560-BBD6557FF9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1" name="PoljeZBesedilom 6630">
          <a:extLst>
            <a:ext uri="{FF2B5EF4-FFF2-40B4-BE49-F238E27FC236}">
              <a16:creationId xmlns:a16="http://schemas.microsoft.com/office/drawing/2014/main" id="{12BEBB16-1E82-41D1-B65F-D1CB98D011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2" name="PoljeZBesedilom 2">
          <a:extLst>
            <a:ext uri="{FF2B5EF4-FFF2-40B4-BE49-F238E27FC236}">
              <a16:creationId xmlns:a16="http://schemas.microsoft.com/office/drawing/2014/main" id="{FC4D8878-A68B-4B1A-A239-08E1BF74FD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3" name="PoljeZBesedilom 2">
          <a:extLst>
            <a:ext uri="{FF2B5EF4-FFF2-40B4-BE49-F238E27FC236}">
              <a16:creationId xmlns:a16="http://schemas.microsoft.com/office/drawing/2014/main" id="{5721C7D3-8C8E-4C6A-BB15-05258B6F8B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4" name="PoljeZBesedilom 2">
          <a:extLst>
            <a:ext uri="{FF2B5EF4-FFF2-40B4-BE49-F238E27FC236}">
              <a16:creationId xmlns:a16="http://schemas.microsoft.com/office/drawing/2014/main" id="{90F91350-A610-4EBF-88CC-8F088E8298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5" name="PoljeZBesedilom 2">
          <a:extLst>
            <a:ext uri="{FF2B5EF4-FFF2-40B4-BE49-F238E27FC236}">
              <a16:creationId xmlns:a16="http://schemas.microsoft.com/office/drawing/2014/main" id="{10D0E03A-4A8B-468E-AE72-FF9E757428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6" name="PoljeZBesedilom 2">
          <a:extLst>
            <a:ext uri="{FF2B5EF4-FFF2-40B4-BE49-F238E27FC236}">
              <a16:creationId xmlns:a16="http://schemas.microsoft.com/office/drawing/2014/main" id="{4B123679-7CB4-4B90-8E1F-AB0221E120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7" name="PoljeZBesedilom 6636">
          <a:extLst>
            <a:ext uri="{FF2B5EF4-FFF2-40B4-BE49-F238E27FC236}">
              <a16:creationId xmlns:a16="http://schemas.microsoft.com/office/drawing/2014/main" id="{81774A9B-1A67-4263-A576-220715E747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8" name="PoljeZBesedilom 2">
          <a:extLst>
            <a:ext uri="{FF2B5EF4-FFF2-40B4-BE49-F238E27FC236}">
              <a16:creationId xmlns:a16="http://schemas.microsoft.com/office/drawing/2014/main" id="{87F6B7BC-AE29-497F-A44B-A76A0AA609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39" name="PoljeZBesedilom 2">
          <a:extLst>
            <a:ext uri="{FF2B5EF4-FFF2-40B4-BE49-F238E27FC236}">
              <a16:creationId xmlns:a16="http://schemas.microsoft.com/office/drawing/2014/main" id="{56B82AE6-2E21-4BC1-8253-F1F0E9B8D2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0" name="PoljeZBesedilom 2">
          <a:extLst>
            <a:ext uri="{FF2B5EF4-FFF2-40B4-BE49-F238E27FC236}">
              <a16:creationId xmlns:a16="http://schemas.microsoft.com/office/drawing/2014/main" id="{87FBDE47-341A-44C7-8073-0EEEB64558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1" name="PoljeZBesedilom 2">
          <a:extLst>
            <a:ext uri="{FF2B5EF4-FFF2-40B4-BE49-F238E27FC236}">
              <a16:creationId xmlns:a16="http://schemas.microsoft.com/office/drawing/2014/main" id="{61007500-CADB-45E3-8BB7-279631DC9A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2" name="PoljeZBesedilom 2">
          <a:extLst>
            <a:ext uri="{FF2B5EF4-FFF2-40B4-BE49-F238E27FC236}">
              <a16:creationId xmlns:a16="http://schemas.microsoft.com/office/drawing/2014/main" id="{8007DF0A-7601-412B-B9CB-4718565CB6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3" name="PoljeZBesedilom 6642">
          <a:extLst>
            <a:ext uri="{FF2B5EF4-FFF2-40B4-BE49-F238E27FC236}">
              <a16:creationId xmlns:a16="http://schemas.microsoft.com/office/drawing/2014/main" id="{EBB3D2BF-2A1A-4B37-9ABD-9B35506727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4" name="PoljeZBesedilom 2">
          <a:extLst>
            <a:ext uri="{FF2B5EF4-FFF2-40B4-BE49-F238E27FC236}">
              <a16:creationId xmlns:a16="http://schemas.microsoft.com/office/drawing/2014/main" id="{1828CD1B-A292-402A-B246-646FD16592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5" name="PoljeZBesedilom 2">
          <a:extLst>
            <a:ext uri="{FF2B5EF4-FFF2-40B4-BE49-F238E27FC236}">
              <a16:creationId xmlns:a16="http://schemas.microsoft.com/office/drawing/2014/main" id="{82998A9F-F558-42A8-ABC1-03E8DEC0F5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6" name="PoljeZBesedilom 2">
          <a:extLst>
            <a:ext uri="{FF2B5EF4-FFF2-40B4-BE49-F238E27FC236}">
              <a16:creationId xmlns:a16="http://schemas.microsoft.com/office/drawing/2014/main" id="{61C14C4A-D780-43FC-817F-3EA1810B35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7" name="PoljeZBesedilom 2">
          <a:extLst>
            <a:ext uri="{FF2B5EF4-FFF2-40B4-BE49-F238E27FC236}">
              <a16:creationId xmlns:a16="http://schemas.microsoft.com/office/drawing/2014/main" id="{73CE43CA-91C2-45C7-9F7A-01F652C5D4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8" name="PoljeZBesedilom 2">
          <a:extLst>
            <a:ext uri="{FF2B5EF4-FFF2-40B4-BE49-F238E27FC236}">
              <a16:creationId xmlns:a16="http://schemas.microsoft.com/office/drawing/2014/main" id="{CC0F4651-2DA6-4FF5-A2D2-4C52BA8C49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49" name="PoljeZBesedilom 6648">
          <a:extLst>
            <a:ext uri="{FF2B5EF4-FFF2-40B4-BE49-F238E27FC236}">
              <a16:creationId xmlns:a16="http://schemas.microsoft.com/office/drawing/2014/main" id="{1C556596-21F4-4DD2-8293-B41003F9E8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0" name="PoljeZBesedilom 2">
          <a:extLst>
            <a:ext uri="{FF2B5EF4-FFF2-40B4-BE49-F238E27FC236}">
              <a16:creationId xmlns:a16="http://schemas.microsoft.com/office/drawing/2014/main" id="{C1F5DED0-3FFE-47EF-A6B7-99454FD658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1" name="PoljeZBesedilom 2">
          <a:extLst>
            <a:ext uri="{FF2B5EF4-FFF2-40B4-BE49-F238E27FC236}">
              <a16:creationId xmlns:a16="http://schemas.microsoft.com/office/drawing/2014/main" id="{AA71D0C8-61DD-42C0-AB2D-0949E3B33B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2" name="PoljeZBesedilom 2">
          <a:extLst>
            <a:ext uri="{FF2B5EF4-FFF2-40B4-BE49-F238E27FC236}">
              <a16:creationId xmlns:a16="http://schemas.microsoft.com/office/drawing/2014/main" id="{7E2406BA-7339-401D-9BCF-AA8473D96E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3" name="PoljeZBesedilom 2">
          <a:extLst>
            <a:ext uri="{FF2B5EF4-FFF2-40B4-BE49-F238E27FC236}">
              <a16:creationId xmlns:a16="http://schemas.microsoft.com/office/drawing/2014/main" id="{4DD16A69-B432-4897-A324-3837950D67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4" name="PoljeZBesedilom 2">
          <a:extLst>
            <a:ext uri="{FF2B5EF4-FFF2-40B4-BE49-F238E27FC236}">
              <a16:creationId xmlns:a16="http://schemas.microsoft.com/office/drawing/2014/main" id="{E0FB2580-A1B2-462F-A2AB-BEA70222D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5" name="PoljeZBesedilom 6654">
          <a:extLst>
            <a:ext uri="{FF2B5EF4-FFF2-40B4-BE49-F238E27FC236}">
              <a16:creationId xmlns:a16="http://schemas.microsoft.com/office/drawing/2014/main" id="{073B24F3-DBD4-4530-BF3A-A083A82D1F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6" name="PoljeZBesedilom 2">
          <a:extLst>
            <a:ext uri="{FF2B5EF4-FFF2-40B4-BE49-F238E27FC236}">
              <a16:creationId xmlns:a16="http://schemas.microsoft.com/office/drawing/2014/main" id="{15C06CC2-0E0C-45A8-98D0-D4B150010D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7" name="PoljeZBesedilom 2">
          <a:extLst>
            <a:ext uri="{FF2B5EF4-FFF2-40B4-BE49-F238E27FC236}">
              <a16:creationId xmlns:a16="http://schemas.microsoft.com/office/drawing/2014/main" id="{79FC296C-BE71-4105-9F06-0935F57652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8" name="PoljeZBesedilom 2">
          <a:extLst>
            <a:ext uri="{FF2B5EF4-FFF2-40B4-BE49-F238E27FC236}">
              <a16:creationId xmlns:a16="http://schemas.microsoft.com/office/drawing/2014/main" id="{904CAE42-0F96-4D04-8981-65BBBED95D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59" name="PoljeZBesedilom 2">
          <a:extLst>
            <a:ext uri="{FF2B5EF4-FFF2-40B4-BE49-F238E27FC236}">
              <a16:creationId xmlns:a16="http://schemas.microsoft.com/office/drawing/2014/main" id="{FB2D3AF5-2B1C-465A-B7E5-021F178E48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0" name="PoljeZBesedilom 2">
          <a:extLst>
            <a:ext uri="{FF2B5EF4-FFF2-40B4-BE49-F238E27FC236}">
              <a16:creationId xmlns:a16="http://schemas.microsoft.com/office/drawing/2014/main" id="{31C24238-9A87-414C-8B47-2BC1D47AA0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1" name="PoljeZBesedilom 6660">
          <a:extLst>
            <a:ext uri="{FF2B5EF4-FFF2-40B4-BE49-F238E27FC236}">
              <a16:creationId xmlns:a16="http://schemas.microsoft.com/office/drawing/2014/main" id="{9D2258CE-F1B7-40D5-875D-D3392EDC81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2" name="PoljeZBesedilom 2">
          <a:extLst>
            <a:ext uri="{FF2B5EF4-FFF2-40B4-BE49-F238E27FC236}">
              <a16:creationId xmlns:a16="http://schemas.microsoft.com/office/drawing/2014/main" id="{EECACF73-A583-43B7-87FB-8BB4B4CBDA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3" name="PoljeZBesedilom 2">
          <a:extLst>
            <a:ext uri="{FF2B5EF4-FFF2-40B4-BE49-F238E27FC236}">
              <a16:creationId xmlns:a16="http://schemas.microsoft.com/office/drawing/2014/main" id="{D7361ED7-6DBA-497B-B190-92C17DDAC4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4" name="PoljeZBesedilom 2">
          <a:extLst>
            <a:ext uri="{FF2B5EF4-FFF2-40B4-BE49-F238E27FC236}">
              <a16:creationId xmlns:a16="http://schemas.microsoft.com/office/drawing/2014/main" id="{9B6BC28E-D12F-4FCD-8DC5-4720BE4DC6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65" name="PoljeZBesedilom 2">
          <a:extLst>
            <a:ext uri="{FF2B5EF4-FFF2-40B4-BE49-F238E27FC236}">
              <a16:creationId xmlns:a16="http://schemas.microsoft.com/office/drawing/2014/main" id="{0F814DE5-C1E7-4576-BD1D-AF7AEBA3EE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66" name="PoljeZBesedilom 2">
          <a:extLst>
            <a:ext uri="{FF2B5EF4-FFF2-40B4-BE49-F238E27FC236}">
              <a16:creationId xmlns:a16="http://schemas.microsoft.com/office/drawing/2014/main" id="{F097138F-AFD3-4C73-956D-328A6642F2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67" name="PoljeZBesedilom 6666">
          <a:extLst>
            <a:ext uri="{FF2B5EF4-FFF2-40B4-BE49-F238E27FC236}">
              <a16:creationId xmlns:a16="http://schemas.microsoft.com/office/drawing/2014/main" id="{D47EB2B7-08FA-482F-9C48-7EE62723ACA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68" name="PoljeZBesedilom 2">
          <a:extLst>
            <a:ext uri="{FF2B5EF4-FFF2-40B4-BE49-F238E27FC236}">
              <a16:creationId xmlns:a16="http://schemas.microsoft.com/office/drawing/2014/main" id="{A4EF56E2-CFD8-4AF9-A534-55426C9ED51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69" name="PoljeZBesedilom 2">
          <a:extLst>
            <a:ext uri="{FF2B5EF4-FFF2-40B4-BE49-F238E27FC236}">
              <a16:creationId xmlns:a16="http://schemas.microsoft.com/office/drawing/2014/main" id="{0F3FEE2C-F018-4F38-BC4D-D8241DA6B3A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70" name="PoljeZBesedilom 2">
          <a:extLst>
            <a:ext uri="{FF2B5EF4-FFF2-40B4-BE49-F238E27FC236}">
              <a16:creationId xmlns:a16="http://schemas.microsoft.com/office/drawing/2014/main" id="{001DD097-7B0A-4A3F-9EED-B20542B3731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71" name="PoljeZBesedilom 2">
          <a:extLst>
            <a:ext uri="{FF2B5EF4-FFF2-40B4-BE49-F238E27FC236}">
              <a16:creationId xmlns:a16="http://schemas.microsoft.com/office/drawing/2014/main" id="{F58593EC-13FD-4E31-BE35-3867576E244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2" name="PoljeZBesedilom 2">
          <a:extLst>
            <a:ext uri="{FF2B5EF4-FFF2-40B4-BE49-F238E27FC236}">
              <a16:creationId xmlns:a16="http://schemas.microsoft.com/office/drawing/2014/main" id="{F8CCDD58-3037-40E1-856B-4595390EB7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3" name="PoljeZBesedilom 6672">
          <a:extLst>
            <a:ext uri="{FF2B5EF4-FFF2-40B4-BE49-F238E27FC236}">
              <a16:creationId xmlns:a16="http://schemas.microsoft.com/office/drawing/2014/main" id="{4A656609-F85C-4577-B503-18BD0CEDCB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4" name="PoljeZBesedilom 2">
          <a:extLst>
            <a:ext uri="{FF2B5EF4-FFF2-40B4-BE49-F238E27FC236}">
              <a16:creationId xmlns:a16="http://schemas.microsoft.com/office/drawing/2014/main" id="{375853A5-3285-43B0-AB72-F9A28FF380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5" name="PoljeZBesedilom 2">
          <a:extLst>
            <a:ext uri="{FF2B5EF4-FFF2-40B4-BE49-F238E27FC236}">
              <a16:creationId xmlns:a16="http://schemas.microsoft.com/office/drawing/2014/main" id="{C8E123BC-3298-4C1F-8482-76521BF3E7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6" name="PoljeZBesedilom 2">
          <a:extLst>
            <a:ext uri="{FF2B5EF4-FFF2-40B4-BE49-F238E27FC236}">
              <a16:creationId xmlns:a16="http://schemas.microsoft.com/office/drawing/2014/main" id="{052EAD08-09C0-46FA-8E8E-49F3642DCF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7" name="PoljeZBesedilom 2">
          <a:extLst>
            <a:ext uri="{FF2B5EF4-FFF2-40B4-BE49-F238E27FC236}">
              <a16:creationId xmlns:a16="http://schemas.microsoft.com/office/drawing/2014/main" id="{2451CBB3-497A-4E72-AE85-4B453C1588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8" name="PoljeZBesedilom 2">
          <a:extLst>
            <a:ext uri="{FF2B5EF4-FFF2-40B4-BE49-F238E27FC236}">
              <a16:creationId xmlns:a16="http://schemas.microsoft.com/office/drawing/2014/main" id="{1A05ED0F-5D51-43DC-82C2-9CF21DA5FF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79" name="PoljeZBesedilom 6678">
          <a:extLst>
            <a:ext uri="{FF2B5EF4-FFF2-40B4-BE49-F238E27FC236}">
              <a16:creationId xmlns:a16="http://schemas.microsoft.com/office/drawing/2014/main" id="{EED677F2-9A71-474A-97EF-7D111A09CA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80" name="PoljeZBesedilom 2">
          <a:extLst>
            <a:ext uri="{FF2B5EF4-FFF2-40B4-BE49-F238E27FC236}">
              <a16:creationId xmlns:a16="http://schemas.microsoft.com/office/drawing/2014/main" id="{2DBA9A41-C1E5-45AF-8CF4-92176EE5FF8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81" name="PoljeZBesedilom 2">
          <a:extLst>
            <a:ext uri="{FF2B5EF4-FFF2-40B4-BE49-F238E27FC236}">
              <a16:creationId xmlns:a16="http://schemas.microsoft.com/office/drawing/2014/main" id="{7CD872B8-9B27-45AD-8E63-A9AEB56D91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82" name="PoljeZBesedilom 2">
          <a:extLst>
            <a:ext uri="{FF2B5EF4-FFF2-40B4-BE49-F238E27FC236}">
              <a16:creationId xmlns:a16="http://schemas.microsoft.com/office/drawing/2014/main" id="{F1364D2B-1D74-41B7-ACEE-0356558C88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683" name="PoljeZBesedilom 2">
          <a:extLst>
            <a:ext uri="{FF2B5EF4-FFF2-40B4-BE49-F238E27FC236}">
              <a16:creationId xmlns:a16="http://schemas.microsoft.com/office/drawing/2014/main" id="{FE046B21-137E-49B6-856F-6CCAD6E472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4" name="PoljeZBesedilom 2">
          <a:extLst>
            <a:ext uri="{FF2B5EF4-FFF2-40B4-BE49-F238E27FC236}">
              <a16:creationId xmlns:a16="http://schemas.microsoft.com/office/drawing/2014/main" id="{152A26E0-6771-48A5-B381-863A7FD67C2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5" name="PoljeZBesedilom 6684">
          <a:extLst>
            <a:ext uri="{FF2B5EF4-FFF2-40B4-BE49-F238E27FC236}">
              <a16:creationId xmlns:a16="http://schemas.microsoft.com/office/drawing/2014/main" id="{07D3E7CA-6588-44E8-8A0B-2A1F0F64DF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6" name="PoljeZBesedilom 2">
          <a:extLst>
            <a:ext uri="{FF2B5EF4-FFF2-40B4-BE49-F238E27FC236}">
              <a16:creationId xmlns:a16="http://schemas.microsoft.com/office/drawing/2014/main" id="{ED764A9C-4A24-4D3F-BDB6-F0B276CF5D2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7" name="PoljeZBesedilom 2">
          <a:extLst>
            <a:ext uri="{FF2B5EF4-FFF2-40B4-BE49-F238E27FC236}">
              <a16:creationId xmlns:a16="http://schemas.microsoft.com/office/drawing/2014/main" id="{76291B16-0AB6-4F61-ACAB-4849055BFC8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8" name="PoljeZBesedilom 2">
          <a:extLst>
            <a:ext uri="{FF2B5EF4-FFF2-40B4-BE49-F238E27FC236}">
              <a16:creationId xmlns:a16="http://schemas.microsoft.com/office/drawing/2014/main" id="{4FCB00B6-6B9B-408A-BD84-8F66FEB8B6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689" name="PoljeZBesedilom 2">
          <a:extLst>
            <a:ext uri="{FF2B5EF4-FFF2-40B4-BE49-F238E27FC236}">
              <a16:creationId xmlns:a16="http://schemas.microsoft.com/office/drawing/2014/main" id="{D9DC0584-3E53-4156-80FC-8DCD0170413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0" name="PoljeZBesedilom 2">
          <a:extLst>
            <a:ext uri="{FF2B5EF4-FFF2-40B4-BE49-F238E27FC236}">
              <a16:creationId xmlns:a16="http://schemas.microsoft.com/office/drawing/2014/main" id="{62CDB454-A482-4CA6-9F5D-D0FD8C09409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1" name="PoljeZBesedilom 6690">
          <a:extLst>
            <a:ext uri="{FF2B5EF4-FFF2-40B4-BE49-F238E27FC236}">
              <a16:creationId xmlns:a16="http://schemas.microsoft.com/office/drawing/2014/main" id="{8FC49BE6-1EAE-4B56-AF9D-948F63B12C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2" name="PoljeZBesedilom 2">
          <a:extLst>
            <a:ext uri="{FF2B5EF4-FFF2-40B4-BE49-F238E27FC236}">
              <a16:creationId xmlns:a16="http://schemas.microsoft.com/office/drawing/2014/main" id="{A7F361F5-0995-4641-BA72-E3F3B847E3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3" name="PoljeZBesedilom 2">
          <a:extLst>
            <a:ext uri="{FF2B5EF4-FFF2-40B4-BE49-F238E27FC236}">
              <a16:creationId xmlns:a16="http://schemas.microsoft.com/office/drawing/2014/main" id="{A3D4A680-F6F3-4156-B556-8D18728625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4" name="PoljeZBesedilom 2">
          <a:extLst>
            <a:ext uri="{FF2B5EF4-FFF2-40B4-BE49-F238E27FC236}">
              <a16:creationId xmlns:a16="http://schemas.microsoft.com/office/drawing/2014/main" id="{B7E1D35A-29EA-4DC6-93D2-46B98F7694D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695" name="PoljeZBesedilom 2">
          <a:extLst>
            <a:ext uri="{FF2B5EF4-FFF2-40B4-BE49-F238E27FC236}">
              <a16:creationId xmlns:a16="http://schemas.microsoft.com/office/drawing/2014/main" id="{9FF59C61-3C1C-466E-B1AA-F044D4D13E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96" name="PoljeZBesedilom 6695">
          <a:extLst>
            <a:ext uri="{FF2B5EF4-FFF2-40B4-BE49-F238E27FC236}">
              <a16:creationId xmlns:a16="http://schemas.microsoft.com/office/drawing/2014/main" id="{4BDFAE56-7E30-4F0D-8BE5-7565AC9170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97" name="PoljeZBesedilom 2">
          <a:extLst>
            <a:ext uri="{FF2B5EF4-FFF2-40B4-BE49-F238E27FC236}">
              <a16:creationId xmlns:a16="http://schemas.microsoft.com/office/drawing/2014/main" id="{09EDF439-54A8-4CAC-ABC1-C983DBB2EC9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98" name="PoljeZBesedilom 2">
          <a:extLst>
            <a:ext uri="{FF2B5EF4-FFF2-40B4-BE49-F238E27FC236}">
              <a16:creationId xmlns:a16="http://schemas.microsoft.com/office/drawing/2014/main" id="{C6262301-A3C2-418B-81F9-C1CA0DB9453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699" name="PoljeZBesedilom 2">
          <a:extLst>
            <a:ext uri="{FF2B5EF4-FFF2-40B4-BE49-F238E27FC236}">
              <a16:creationId xmlns:a16="http://schemas.microsoft.com/office/drawing/2014/main" id="{6B331651-524B-4FF4-8457-EE3C695AA3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00" name="PoljeZBesedilom 2">
          <a:extLst>
            <a:ext uri="{FF2B5EF4-FFF2-40B4-BE49-F238E27FC236}">
              <a16:creationId xmlns:a16="http://schemas.microsoft.com/office/drawing/2014/main" id="{BB6990D4-A1D7-4666-B770-8A594037377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1" name="PoljeZBesedilom 2">
          <a:extLst>
            <a:ext uri="{FF2B5EF4-FFF2-40B4-BE49-F238E27FC236}">
              <a16:creationId xmlns:a16="http://schemas.microsoft.com/office/drawing/2014/main" id="{FCDDBB01-62CA-4BBD-A3B6-582C234D11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2" name="PoljeZBesedilom 6701">
          <a:extLst>
            <a:ext uri="{FF2B5EF4-FFF2-40B4-BE49-F238E27FC236}">
              <a16:creationId xmlns:a16="http://schemas.microsoft.com/office/drawing/2014/main" id="{6D1E1DA8-C986-4857-A569-1E4AD8B7EC5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3" name="PoljeZBesedilom 2">
          <a:extLst>
            <a:ext uri="{FF2B5EF4-FFF2-40B4-BE49-F238E27FC236}">
              <a16:creationId xmlns:a16="http://schemas.microsoft.com/office/drawing/2014/main" id="{52AEFA31-900B-43F2-B964-591B1BB217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4" name="PoljeZBesedilom 2">
          <a:extLst>
            <a:ext uri="{FF2B5EF4-FFF2-40B4-BE49-F238E27FC236}">
              <a16:creationId xmlns:a16="http://schemas.microsoft.com/office/drawing/2014/main" id="{6999443B-4532-4763-9C1D-2AB9E2691F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5" name="PoljeZBesedilom 2">
          <a:extLst>
            <a:ext uri="{FF2B5EF4-FFF2-40B4-BE49-F238E27FC236}">
              <a16:creationId xmlns:a16="http://schemas.microsoft.com/office/drawing/2014/main" id="{29DF0FB7-33AD-42DC-A185-AFCC1B8D27D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706" name="PoljeZBesedilom 2">
          <a:extLst>
            <a:ext uri="{FF2B5EF4-FFF2-40B4-BE49-F238E27FC236}">
              <a16:creationId xmlns:a16="http://schemas.microsoft.com/office/drawing/2014/main" id="{C65A0599-6CF1-473C-A367-391D0EBF4D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07" name="PoljeZBesedilom 6706">
          <a:extLst>
            <a:ext uri="{FF2B5EF4-FFF2-40B4-BE49-F238E27FC236}">
              <a16:creationId xmlns:a16="http://schemas.microsoft.com/office/drawing/2014/main" id="{23AE95AC-74A1-4569-AA95-8C334316B1D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08" name="PoljeZBesedilom 2">
          <a:extLst>
            <a:ext uri="{FF2B5EF4-FFF2-40B4-BE49-F238E27FC236}">
              <a16:creationId xmlns:a16="http://schemas.microsoft.com/office/drawing/2014/main" id="{92C4DD7D-42AD-469D-AE8F-EE1DBE18267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09" name="PoljeZBesedilom 2">
          <a:extLst>
            <a:ext uri="{FF2B5EF4-FFF2-40B4-BE49-F238E27FC236}">
              <a16:creationId xmlns:a16="http://schemas.microsoft.com/office/drawing/2014/main" id="{CF942777-AA3F-4196-9DB7-60772030BF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10" name="PoljeZBesedilom 2">
          <a:extLst>
            <a:ext uri="{FF2B5EF4-FFF2-40B4-BE49-F238E27FC236}">
              <a16:creationId xmlns:a16="http://schemas.microsoft.com/office/drawing/2014/main" id="{7A9CA083-8E02-4F63-836A-66573946C0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711" name="PoljeZBesedilom 2">
          <a:extLst>
            <a:ext uri="{FF2B5EF4-FFF2-40B4-BE49-F238E27FC236}">
              <a16:creationId xmlns:a16="http://schemas.microsoft.com/office/drawing/2014/main" id="{8D00CD66-D41B-4F52-BA45-CDD91FB2354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2" name="PoljeZBesedilom 2">
          <a:extLst>
            <a:ext uri="{FF2B5EF4-FFF2-40B4-BE49-F238E27FC236}">
              <a16:creationId xmlns:a16="http://schemas.microsoft.com/office/drawing/2014/main" id="{88D94FF0-F64F-476D-AC04-C0BA58340E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3" name="PoljeZBesedilom 6712">
          <a:extLst>
            <a:ext uri="{FF2B5EF4-FFF2-40B4-BE49-F238E27FC236}">
              <a16:creationId xmlns:a16="http://schemas.microsoft.com/office/drawing/2014/main" id="{76939891-77DA-4530-AECF-02B6538DBC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4" name="PoljeZBesedilom 2">
          <a:extLst>
            <a:ext uri="{FF2B5EF4-FFF2-40B4-BE49-F238E27FC236}">
              <a16:creationId xmlns:a16="http://schemas.microsoft.com/office/drawing/2014/main" id="{6804B0C7-AF1D-408F-986D-EB3EF5E0B0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5" name="PoljeZBesedilom 2">
          <a:extLst>
            <a:ext uri="{FF2B5EF4-FFF2-40B4-BE49-F238E27FC236}">
              <a16:creationId xmlns:a16="http://schemas.microsoft.com/office/drawing/2014/main" id="{7A94A66C-517D-4726-B234-6B4D01814A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6" name="PoljeZBesedilom 2">
          <a:extLst>
            <a:ext uri="{FF2B5EF4-FFF2-40B4-BE49-F238E27FC236}">
              <a16:creationId xmlns:a16="http://schemas.microsoft.com/office/drawing/2014/main" id="{AABA5609-68A2-4A55-B99B-69AA5FDBAE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7" name="PoljeZBesedilom 2">
          <a:extLst>
            <a:ext uri="{FF2B5EF4-FFF2-40B4-BE49-F238E27FC236}">
              <a16:creationId xmlns:a16="http://schemas.microsoft.com/office/drawing/2014/main" id="{A90275C8-ED14-48AE-AA9E-A644DC9C189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8" name="PoljeZBesedilom 2">
          <a:extLst>
            <a:ext uri="{FF2B5EF4-FFF2-40B4-BE49-F238E27FC236}">
              <a16:creationId xmlns:a16="http://schemas.microsoft.com/office/drawing/2014/main" id="{A2BD018F-5564-48D8-A714-6394884CAF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19" name="PoljeZBesedilom 6718">
          <a:extLst>
            <a:ext uri="{FF2B5EF4-FFF2-40B4-BE49-F238E27FC236}">
              <a16:creationId xmlns:a16="http://schemas.microsoft.com/office/drawing/2014/main" id="{412884B2-2D75-4465-986F-12BE734821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20" name="PoljeZBesedilom 2">
          <a:extLst>
            <a:ext uri="{FF2B5EF4-FFF2-40B4-BE49-F238E27FC236}">
              <a16:creationId xmlns:a16="http://schemas.microsoft.com/office/drawing/2014/main" id="{E461D343-4022-4FCA-AB8B-98DA022383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21" name="PoljeZBesedilom 2">
          <a:extLst>
            <a:ext uri="{FF2B5EF4-FFF2-40B4-BE49-F238E27FC236}">
              <a16:creationId xmlns:a16="http://schemas.microsoft.com/office/drawing/2014/main" id="{0BE5BA2F-27F3-450A-801C-CE6867DAE4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22" name="PoljeZBesedilom 2">
          <a:extLst>
            <a:ext uri="{FF2B5EF4-FFF2-40B4-BE49-F238E27FC236}">
              <a16:creationId xmlns:a16="http://schemas.microsoft.com/office/drawing/2014/main" id="{73BAC280-9320-4B9B-A48E-F44109465A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23" name="PoljeZBesedilom 2">
          <a:extLst>
            <a:ext uri="{FF2B5EF4-FFF2-40B4-BE49-F238E27FC236}">
              <a16:creationId xmlns:a16="http://schemas.microsoft.com/office/drawing/2014/main" id="{546B6F85-134F-4448-A20A-9D71BF1966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4" name="PoljeZBesedilom 2">
          <a:extLst>
            <a:ext uri="{FF2B5EF4-FFF2-40B4-BE49-F238E27FC236}">
              <a16:creationId xmlns:a16="http://schemas.microsoft.com/office/drawing/2014/main" id="{8BB3DD5F-5CDA-4092-AFE2-FD4463B119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5" name="PoljeZBesedilom 6724">
          <a:extLst>
            <a:ext uri="{FF2B5EF4-FFF2-40B4-BE49-F238E27FC236}">
              <a16:creationId xmlns:a16="http://schemas.microsoft.com/office/drawing/2014/main" id="{A1269E91-CCDC-4E2C-8862-58BAACAE7E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6" name="PoljeZBesedilom 2">
          <a:extLst>
            <a:ext uri="{FF2B5EF4-FFF2-40B4-BE49-F238E27FC236}">
              <a16:creationId xmlns:a16="http://schemas.microsoft.com/office/drawing/2014/main" id="{D9AFBF2B-F288-4385-824F-AF244A8EF9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7" name="PoljeZBesedilom 2">
          <a:extLst>
            <a:ext uri="{FF2B5EF4-FFF2-40B4-BE49-F238E27FC236}">
              <a16:creationId xmlns:a16="http://schemas.microsoft.com/office/drawing/2014/main" id="{5F91C6BB-582E-4053-B6D4-586C600E2F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8" name="PoljeZBesedilom 2">
          <a:extLst>
            <a:ext uri="{FF2B5EF4-FFF2-40B4-BE49-F238E27FC236}">
              <a16:creationId xmlns:a16="http://schemas.microsoft.com/office/drawing/2014/main" id="{FEBFCC40-808D-4A39-93FF-94EA9C916F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29" name="PoljeZBesedilom 2">
          <a:extLst>
            <a:ext uri="{FF2B5EF4-FFF2-40B4-BE49-F238E27FC236}">
              <a16:creationId xmlns:a16="http://schemas.microsoft.com/office/drawing/2014/main" id="{0BE72666-A566-4F21-9126-A9CA8D61C2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0" name="PoljeZBesedilom 2">
          <a:extLst>
            <a:ext uri="{FF2B5EF4-FFF2-40B4-BE49-F238E27FC236}">
              <a16:creationId xmlns:a16="http://schemas.microsoft.com/office/drawing/2014/main" id="{6D7646B5-AA73-4779-B645-720FBF9BE2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1" name="PoljeZBesedilom 6730">
          <a:extLst>
            <a:ext uri="{FF2B5EF4-FFF2-40B4-BE49-F238E27FC236}">
              <a16:creationId xmlns:a16="http://schemas.microsoft.com/office/drawing/2014/main" id="{ADF5B722-4CD3-41B0-830A-69E70EED9C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2" name="PoljeZBesedilom 2">
          <a:extLst>
            <a:ext uri="{FF2B5EF4-FFF2-40B4-BE49-F238E27FC236}">
              <a16:creationId xmlns:a16="http://schemas.microsoft.com/office/drawing/2014/main" id="{DAB227B3-FB22-4660-8F17-1FC3328AA7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3" name="PoljeZBesedilom 2">
          <a:extLst>
            <a:ext uri="{FF2B5EF4-FFF2-40B4-BE49-F238E27FC236}">
              <a16:creationId xmlns:a16="http://schemas.microsoft.com/office/drawing/2014/main" id="{C734C959-D784-419B-80B9-C7953C19A0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4" name="PoljeZBesedilom 2">
          <a:extLst>
            <a:ext uri="{FF2B5EF4-FFF2-40B4-BE49-F238E27FC236}">
              <a16:creationId xmlns:a16="http://schemas.microsoft.com/office/drawing/2014/main" id="{93E9457A-3924-436C-B415-C5255161D0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35" name="PoljeZBesedilom 2">
          <a:extLst>
            <a:ext uri="{FF2B5EF4-FFF2-40B4-BE49-F238E27FC236}">
              <a16:creationId xmlns:a16="http://schemas.microsoft.com/office/drawing/2014/main" id="{EE8A0479-01A3-4B3A-A763-390E1E5638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36" name="PoljeZBesedilom 2">
          <a:extLst>
            <a:ext uri="{FF2B5EF4-FFF2-40B4-BE49-F238E27FC236}">
              <a16:creationId xmlns:a16="http://schemas.microsoft.com/office/drawing/2014/main" id="{4F816FB1-3511-4C61-929E-C4D2A09DBA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37" name="PoljeZBesedilom 6736">
          <a:extLst>
            <a:ext uri="{FF2B5EF4-FFF2-40B4-BE49-F238E27FC236}">
              <a16:creationId xmlns:a16="http://schemas.microsoft.com/office/drawing/2014/main" id="{E97EEECE-114C-42AE-8959-8B09137B71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38" name="PoljeZBesedilom 2">
          <a:extLst>
            <a:ext uri="{FF2B5EF4-FFF2-40B4-BE49-F238E27FC236}">
              <a16:creationId xmlns:a16="http://schemas.microsoft.com/office/drawing/2014/main" id="{A8E8C875-4833-4C29-9F16-16977C735F9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39" name="PoljeZBesedilom 2">
          <a:extLst>
            <a:ext uri="{FF2B5EF4-FFF2-40B4-BE49-F238E27FC236}">
              <a16:creationId xmlns:a16="http://schemas.microsoft.com/office/drawing/2014/main" id="{23207793-5AC3-410E-8F48-32D50AE1B4F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40" name="PoljeZBesedilom 2">
          <a:extLst>
            <a:ext uri="{FF2B5EF4-FFF2-40B4-BE49-F238E27FC236}">
              <a16:creationId xmlns:a16="http://schemas.microsoft.com/office/drawing/2014/main" id="{275DD98E-25BC-4A95-8F25-C118E76CD0E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41" name="PoljeZBesedilom 2">
          <a:extLst>
            <a:ext uri="{FF2B5EF4-FFF2-40B4-BE49-F238E27FC236}">
              <a16:creationId xmlns:a16="http://schemas.microsoft.com/office/drawing/2014/main" id="{33FD8282-E840-42A2-AFEF-7C35DB0F5A4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2" name="PoljeZBesedilom 2">
          <a:extLst>
            <a:ext uri="{FF2B5EF4-FFF2-40B4-BE49-F238E27FC236}">
              <a16:creationId xmlns:a16="http://schemas.microsoft.com/office/drawing/2014/main" id="{2EB106D3-83E0-4554-84A8-0EBB54A1314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3" name="PoljeZBesedilom 6742">
          <a:extLst>
            <a:ext uri="{FF2B5EF4-FFF2-40B4-BE49-F238E27FC236}">
              <a16:creationId xmlns:a16="http://schemas.microsoft.com/office/drawing/2014/main" id="{EA5D7AAC-6184-4603-B5A6-1FAF0298C91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4" name="PoljeZBesedilom 2">
          <a:extLst>
            <a:ext uri="{FF2B5EF4-FFF2-40B4-BE49-F238E27FC236}">
              <a16:creationId xmlns:a16="http://schemas.microsoft.com/office/drawing/2014/main" id="{A2FF8A2F-4826-43A7-9354-366D45018A7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5" name="PoljeZBesedilom 2">
          <a:extLst>
            <a:ext uri="{FF2B5EF4-FFF2-40B4-BE49-F238E27FC236}">
              <a16:creationId xmlns:a16="http://schemas.microsoft.com/office/drawing/2014/main" id="{B59FCA2D-1FE9-40E5-98D5-EEEC6F955AF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6" name="PoljeZBesedilom 2">
          <a:extLst>
            <a:ext uri="{FF2B5EF4-FFF2-40B4-BE49-F238E27FC236}">
              <a16:creationId xmlns:a16="http://schemas.microsoft.com/office/drawing/2014/main" id="{D22EEAA3-6FAA-40E6-86A2-0A3438886A8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47" name="PoljeZBesedilom 2">
          <a:extLst>
            <a:ext uri="{FF2B5EF4-FFF2-40B4-BE49-F238E27FC236}">
              <a16:creationId xmlns:a16="http://schemas.microsoft.com/office/drawing/2014/main" id="{6BB925A8-A98C-4AB1-9069-C2148AEEE4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48" name="PoljeZBesedilom 6747">
          <a:extLst>
            <a:ext uri="{FF2B5EF4-FFF2-40B4-BE49-F238E27FC236}">
              <a16:creationId xmlns:a16="http://schemas.microsoft.com/office/drawing/2014/main" id="{6CB5F2E0-E1AC-4BBA-ADEB-DCEC6C49AE2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49" name="PoljeZBesedilom 2">
          <a:extLst>
            <a:ext uri="{FF2B5EF4-FFF2-40B4-BE49-F238E27FC236}">
              <a16:creationId xmlns:a16="http://schemas.microsoft.com/office/drawing/2014/main" id="{E7EA00CB-5F6C-4A86-BC6F-B3AE02E80E7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50" name="PoljeZBesedilom 2">
          <a:extLst>
            <a:ext uri="{FF2B5EF4-FFF2-40B4-BE49-F238E27FC236}">
              <a16:creationId xmlns:a16="http://schemas.microsoft.com/office/drawing/2014/main" id="{E25C56B1-25E7-4C2C-8FF5-701D52C8AD9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51" name="PoljeZBesedilom 2">
          <a:extLst>
            <a:ext uri="{FF2B5EF4-FFF2-40B4-BE49-F238E27FC236}">
              <a16:creationId xmlns:a16="http://schemas.microsoft.com/office/drawing/2014/main" id="{797E5C22-7EA0-43D0-A7F4-F7E60FA13B8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52" name="PoljeZBesedilom 2">
          <a:extLst>
            <a:ext uri="{FF2B5EF4-FFF2-40B4-BE49-F238E27FC236}">
              <a16:creationId xmlns:a16="http://schemas.microsoft.com/office/drawing/2014/main" id="{BF218D8F-CB4B-420E-BDD7-DB5A6413B7D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3" name="PoljeZBesedilom 2">
          <a:extLst>
            <a:ext uri="{FF2B5EF4-FFF2-40B4-BE49-F238E27FC236}">
              <a16:creationId xmlns:a16="http://schemas.microsoft.com/office/drawing/2014/main" id="{BBF01909-81FF-480D-919D-745058A2A9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4" name="PoljeZBesedilom 6753">
          <a:extLst>
            <a:ext uri="{FF2B5EF4-FFF2-40B4-BE49-F238E27FC236}">
              <a16:creationId xmlns:a16="http://schemas.microsoft.com/office/drawing/2014/main" id="{0E05E208-A731-423E-9D19-8FF90C53D0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5" name="PoljeZBesedilom 2">
          <a:extLst>
            <a:ext uri="{FF2B5EF4-FFF2-40B4-BE49-F238E27FC236}">
              <a16:creationId xmlns:a16="http://schemas.microsoft.com/office/drawing/2014/main" id="{5B15123D-86D1-4F9C-B741-744191008D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6" name="PoljeZBesedilom 2">
          <a:extLst>
            <a:ext uri="{FF2B5EF4-FFF2-40B4-BE49-F238E27FC236}">
              <a16:creationId xmlns:a16="http://schemas.microsoft.com/office/drawing/2014/main" id="{B53520C7-3A4C-40CE-85FF-0D6C42FC43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7" name="PoljeZBesedilom 2">
          <a:extLst>
            <a:ext uri="{FF2B5EF4-FFF2-40B4-BE49-F238E27FC236}">
              <a16:creationId xmlns:a16="http://schemas.microsoft.com/office/drawing/2014/main" id="{37BBE3E9-F2EC-402E-BD58-81B39D5E22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8" name="PoljeZBesedilom 2">
          <a:extLst>
            <a:ext uri="{FF2B5EF4-FFF2-40B4-BE49-F238E27FC236}">
              <a16:creationId xmlns:a16="http://schemas.microsoft.com/office/drawing/2014/main" id="{D82D7AC1-3283-45BB-853A-68704E34CB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59" name="PoljeZBesedilom 2">
          <a:extLst>
            <a:ext uri="{FF2B5EF4-FFF2-40B4-BE49-F238E27FC236}">
              <a16:creationId xmlns:a16="http://schemas.microsoft.com/office/drawing/2014/main" id="{C3E9698A-BF38-42A3-96F9-A3E549EB51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60" name="PoljeZBesedilom 6759">
          <a:extLst>
            <a:ext uri="{FF2B5EF4-FFF2-40B4-BE49-F238E27FC236}">
              <a16:creationId xmlns:a16="http://schemas.microsoft.com/office/drawing/2014/main" id="{3E17BC6D-19B3-4C42-8FDA-F09C8675DD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61" name="PoljeZBesedilom 2">
          <a:extLst>
            <a:ext uri="{FF2B5EF4-FFF2-40B4-BE49-F238E27FC236}">
              <a16:creationId xmlns:a16="http://schemas.microsoft.com/office/drawing/2014/main" id="{B11C5D54-0413-4C34-A422-85B35BCCC4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62" name="PoljeZBesedilom 2">
          <a:extLst>
            <a:ext uri="{FF2B5EF4-FFF2-40B4-BE49-F238E27FC236}">
              <a16:creationId xmlns:a16="http://schemas.microsoft.com/office/drawing/2014/main" id="{EB9454E9-9E90-48AE-802B-B67E015F07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63" name="PoljeZBesedilom 2">
          <a:extLst>
            <a:ext uri="{FF2B5EF4-FFF2-40B4-BE49-F238E27FC236}">
              <a16:creationId xmlns:a16="http://schemas.microsoft.com/office/drawing/2014/main" id="{0CAE51A3-32C6-4E81-A7C5-EFE35D50AB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764" name="PoljeZBesedilom 2">
          <a:extLst>
            <a:ext uri="{FF2B5EF4-FFF2-40B4-BE49-F238E27FC236}">
              <a16:creationId xmlns:a16="http://schemas.microsoft.com/office/drawing/2014/main" id="{DD2FAE0E-439A-411A-B2A0-C0C9054AA9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65" name="PoljeZBesedilom 2">
          <a:extLst>
            <a:ext uri="{FF2B5EF4-FFF2-40B4-BE49-F238E27FC236}">
              <a16:creationId xmlns:a16="http://schemas.microsoft.com/office/drawing/2014/main" id="{C05B9C35-7D2D-4BE8-A916-A055CDE666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66" name="PoljeZBesedilom 6765">
          <a:extLst>
            <a:ext uri="{FF2B5EF4-FFF2-40B4-BE49-F238E27FC236}">
              <a16:creationId xmlns:a16="http://schemas.microsoft.com/office/drawing/2014/main" id="{A8D3F1EF-62A4-4F56-81D2-7E0FEDF4A8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67" name="PoljeZBesedilom 2">
          <a:extLst>
            <a:ext uri="{FF2B5EF4-FFF2-40B4-BE49-F238E27FC236}">
              <a16:creationId xmlns:a16="http://schemas.microsoft.com/office/drawing/2014/main" id="{43970521-1772-4A75-B26B-D1A5B9DCB0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68" name="PoljeZBesedilom 2">
          <a:extLst>
            <a:ext uri="{FF2B5EF4-FFF2-40B4-BE49-F238E27FC236}">
              <a16:creationId xmlns:a16="http://schemas.microsoft.com/office/drawing/2014/main" id="{44197DBB-2365-4C40-A048-89D0C6799A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69" name="PoljeZBesedilom 2">
          <a:extLst>
            <a:ext uri="{FF2B5EF4-FFF2-40B4-BE49-F238E27FC236}">
              <a16:creationId xmlns:a16="http://schemas.microsoft.com/office/drawing/2014/main" id="{F559A7BB-B4DE-4B6B-A179-B8F5373A5B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0" name="PoljeZBesedilom 2">
          <a:extLst>
            <a:ext uri="{FF2B5EF4-FFF2-40B4-BE49-F238E27FC236}">
              <a16:creationId xmlns:a16="http://schemas.microsoft.com/office/drawing/2014/main" id="{F884200C-B1A8-43D2-8F8B-45D0444975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1" name="PoljeZBesedilom 2">
          <a:extLst>
            <a:ext uri="{FF2B5EF4-FFF2-40B4-BE49-F238E27FC236}">
              <a16:creationId xmlns:a16="http://schemas.microsoft.com/office/drawing/2014/main" id="{9E97A71D-4317-40C5-B43F-35A430C0C3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2" name="PoljeZBesedilom 6771">
          <a:extLst>
            <a:ext uri="{FF2B5EF4-FFF2-40B4-BE49-F238E27FC236}">
              <a16:creationId xmlns:a16="http://schemas.microsoft.com/office/drawing/2014/main" id="{5F187FF5-2311-4495-A845-DD2085B494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3" name="PoljeZBesedilom 2">
          <a:extLst>
            <a:ext uri="{FF2B5EF4-FFF2-40B4-BE49-F238E27FC236}">
              <a16:creationId xmlns:a16="http://schemas.microsoft.com/office/drawing/2014/main" id="{15979224-6EAC-4CEA-99FA-CB2073F866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4" name="PoljeZBesedilom 2">
          <a:extLst>
            <a:ext uri="{FF2B5EF4-FFF2-40B4-BE49-F238E27FC236}">
              <a16:creationId xmlns:a16="http://schemas.microsoft.com/office/drawing/2014/main" id="{D0427062-C2AD-4FD8-84E6-EF8C064944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5" name="PoljeZBesedilom 2">
          <a:extLst>
            <a:ext uri="{FF2B5EF4-FFF2-40B4-BE49-F238E27FC236}">
              <a16:creationId xmlns:a16="http://schemas.microsoft.com/office/drawing/2014/main" id="{BFCF60C4-5337-48ED-9345-6CA79C02EF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776" name="PoljeZBesedilom 2">
          <a:extLst>
            <a:ext uri="{FF2B5EF4-FFF2-40B4-BE49-F238E27FC236}">
              <a16:creationId xmlns:a16="http://schemas.microsoft.com/office/drawing/2014/main" id="{2068E88E-C722-4C8C-BF0E-692CEFA90C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77" name="PoljeZBesedilom 2">
          <a:extLst>
            <a:ext uri="{FF2B5EF4-FFF2-40B4-BE49-F238E27FC236}">
              <a16:creationId xmlns:a16="http://schemas.microsoft.com/office/drawing/2014/main" id="{6B9AD4C6-3C7F-4D38-9744-C43266AA87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78" name="PoljeZBesedilom 6777">
          <a:extLst>
            <a:ext uri="{FF2B5EF4-FFF2-40B4-BE49-F238E27FC236}">
              <a16:creationId xmlns:a16="http://schemas.microsoft.com/office/drawing/2014/main" id="{3D20DB5A-115D-429C-A0D4-ED602EE72BB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79" name="PoljeZBesedilom 2">
          <a:extLst>
            <a:ext uri="{FF2B5EF4-FFF2-40B4-BE49-F238E27FC236}">
              <a16:creationId xmlns:a16="http://schemas.microsoft.com/office/drawing/2014/main" id="{B003D742-6B0B-4CDF-8234-2FFAA9992A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80" name="PoljeZBesedilom 2">
          <a:extLst>
            <a:ext uri="{FF2B5EF4-FFF2-40B4-BE49-F238E27FC236}">
              <a16:creationId xmlns:a16="http://schemas.microsoft.com/office/drawing/2014/main" id="{03B1A2DE-9ACB-4A0C-B344-493B413BE36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81" name="PoljeZBesedilom 2">
          <a:extLst>
            <a:ext uri="{FF2B5EF4-FFF2-40B4-BE49-F238E27FC236}">
              <a16:creationId xmlns:a16="http://schemas.microsoft.com/office/drawing/2014/main" id="{2DBB8A64-3177-4E6B-BADA-9AC061C0A00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782" name="PoljeZBesedilom 2">
          <a:extLst>
            <a:ext uri="{FF2B5EF4-FFF2-40B4-BE49-F238E27FC236}">
              <a16:creationId xmlns:a16="http://schemas.microsoft.com/office/drawing/2014/main" id="{2BE337D4-9940-46AF-B77D-8735CB198D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3" name="PoljeZBesedilom 2">
          <a:extLst>
            <a:ext uri="{FF2B5EF4-FFF2-40B4-BE49-F238E27FC236}">
              <a16:creationId xmlns:a16="http://schemas.microsoft.com/office/drawing/2014/main" id="{DF003EEB-D92E-485B-86F3-EFA7E8DA9FF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4" name="PoljeZBesedilom 6783">
          <a:extLst>
            <a:ext uri="{FF2B5EF4-FFF2-40B4-BE49-F238E27FC236}">
              <a16:creationId xmlns:a16="http://schemas.microsoft.com/office/drawing/2014/main" id="{74A9197A-A329-4567-AFA4-FDC1016FB56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5" name="PoljeZBesedilom 2">
          <a:extLst>
            <a:ext uri="{FF2B5EF4-FFF2-40B4-BE49-F238E27FC236}">
              <a16:creationId xmlns:a16="http://schemas.microsoft.com/office/drawing/2014/main" id="{637A56A2-D7EB-45C8-877A-50F0F34B728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6" name="PoljeZBesedilom 2">
          <a:extLst>
            <a:ext uri="{FF2B5EF4-FFF2-40B4-BE49-F238E27FC236}">
              <a16:creationId xmlns:a16="http://schemas.microsoft.com/office/drawing/2014/main" id="{802B7E52-86F5-4226-BF6F-1D349E2DADA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7" name="PoljeZBesedilom 2">
          <a:extLst>
            <a:ext uri="{FF2B5EF4-FFF2-40B4-BE49-F238E27FC236}">
              <a16:creationId xmlns:a16="http://schemas.microsoft.com/office/drawing/2014/main" id="{C08AC8D2-0B81-47BB-ABB7-87687354FA5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6788" name="PoljeZBesedilom 2">
          <a:extLst>
            <a:ext uri="{FF2B5EF4-FFF2-40B4-BE49-F238E27FC236}">
              <a16:creationId xmlns:a16="http://schemas.microsoft.com/office/drawing/2014/main" id="{0BD9A765-F77F-4A47-9F64-B48872FB5FA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89" name="PoljeZBesedilom 6788">
          <a:extLst>
            <a:ext uri="{FF2B5EF4-FFF2-40B4-BE49-F238E27FC236}">
              <a16:creationId xmlns:a16="http://schemas.microsoft.com/office/drawing/2014/main" id="{D683BA6F-4D86-488B-B0A3-5A9A314D720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90" name="PoljeZBesedilom 2">
          <a:extLst>
            <a:ext uri="{FF2B5EF4-FFF2-40B4-BE49-F238E27FC236}">
              <a16:creationId xmlns:a16="http://schemas.microsoft.com/office/drawing/2014/main" id="{E38E4F35-01EE-46BB-BDAB-32EDC296B92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91" name="PoljeZBesedilom 2">
          <a:extLst>
            <a:ext uri="{FF2B5EF4-FFF2-40B4-BE49-F238E27FC236}">
              <a16:creationId xmlns:a16="http://schemas.microsoft.com/office/drawing/2014/main" id="{D6397D2B-6A67-46FB-88CD-B17993466F7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92" name="PoljeZBesedilom 2">
          <a:extLst>
            <a:ext uri="{FF2B5EF4-FFF2-40B4-BE49-F238E27FC236}">
              <a16:creationId xmlns:a16="http://schemas.microsoft.com/office/drawing/2014/main" id="{61ED07DA-9FB3-422E-92CA-F079BAEDBBD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6793" name="PoljeZBesedilom 2">
          <a:extLst>
            <a:ext uri="{FF2B5EF4-FFF2-40B4-BE49-F238E27FC236}">
              <a16:creationId xmlns:a16="http://schemas.microsoft.com/office/drawing/2014/main" id="{6119CD41-6AE1-4ECD-A9E7-00A0A61CF64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4" name="PoljeZBesedilom 2">
          <a:extLst>
            <a:ext uri="{FF2B5EF4-FFF2-40B4-BE49-F238E27FC236}">
              <a16:creationId xmlns:a16="http://schemas.microsoft.com/office/drawing/2014/main" id="{34197727-1DE8-48DF-A8E1-3AF55EA9AE6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5" name="PoljeZBesedilom 6794">
          <a:extLst>
            <a:ext uri="{FF2B5EF4-FFF2-40B4-BE49-F238E27FC236}">
              <a16:creationId xmlns:a16="http://schemas.microsoft.com/office/drawing/2014/main" id="{BA50D9A4-74B9-495B-B5EE-311D59102BF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6" name="PoljeZBesedilom 2">
          <a:extLst>
            <a:ext uri="{FF2B5EF4-FFF2-40B4-BE49-F238E27FC236}">
              <a16:creationId xmlns:a16="http://schemas.microsoft.com/office/drawing/2014/main" id="{EE81DD75-DD91-495A-834E-44BEFF7DA7E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7" name="PoljeZBesedilom 2">
          <a:extLst>
            <a:ext uri="{FF2B5EF4-FFF2-40B4-BE49-F238E27FC236}">
              <a16:creationId xmlns:a16="http://schemas.microsoft.com/office/drawing/2014/main" id="{76918D5F-9916-4445-B6D2-98879F9252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8" name="PoljeZBesedilom 2">
          <a:extLst>
            <a:ext uri="{FF2B5EF4-FFF2-40B4-BE49-F238E27FC236}">
              <a16:creationId xmlns:a16="http://schemas.microsoft.com/office/drawing/2014/main" id="{48B3D6D8-2AF4-4F6C-B5A1-9AF39C31A46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799" name="PoljeZBesedilom 2">
          <a:extLst>
            <a:ext uri="{FF2B5EF4-FFF2-40B4-BE49-F238E27FC236}">
              <a16:creationId xmlns:a16="http://schemas.microsoft.com/office/drawing/2014/main" id="{8842EEB1-79F6-43C2-ADC4-3DB742A866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0" name="PoljeZBesedilom 2">
          <a:extLst>
            <a:ext uri="{FF2B5EF4-FFF2-40B4-BE49-F238E27FC236}">
              <a16:creationId xmlns:a16="http://schemas.microsoft.com/office/drawing/2014/main" id="{C86100F3-17D1-49E8-9A48-184064E5FB7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1" name="PoljeZBesedilom 6800">
          <a:extLst>
            <a:ext uri="{FF2B5EF4-FFF2-40B4-BE49-F238E27FC236}">
              <a16:creationId xmlns:a16="http://schemas.microsoft.com/office/drawing/2014/main" id="{76A71BC4-A57B-4F2C-A5CE-30FAE9A18F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2" name="PoljeZBesedilom 2">
          <a:extLst>
            <a:ext uri="{FF2B5EF4-FFF2-40B4-BE49-F238E27FC236}">
              <a16:creationId xmlns:a16="http://schemas.microsoft.com/office/drawing/2014/main" id="{0D141ED3-82A3-4162-904D-72666510E8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3" name="PoljeZBesedilom 2">
          <a:extLst>
            <a:ext uri="{FF2B5EF4-FFF2-40B4-BE49-F238E27FC236}">
              <a16:creationId xmlns:a16="http://schemas.microsoft.com/office/drawing/2014/main" id="{96174D46-B62A-4200-9389-94B606F487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4" name="PoljeZBesedilom 2">
          <a:extLst>
            <a:ext uri="{FF2B5EF4-FFF2-40B4-BE49-F238E27FC236}">
              <a16:creationId xmlns:a16="http://schemas.microsoft.com/office/drawing/2014/main" id="{E5F4070B-E0DA-42D5-A2C5-7310EF3E06B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5" name="PoljeZBesedilom 2">
          <a:extLst>
            <a:ext uri="{FF2B5EF4-FFF2-40B4-BE49-F238E27FC236}">
              <a16:creationId xmlns:a16="http://schemas.microsoft.com/office/drawing/2014/main" id="{355F66E7-DEF8-410A-8F5F-E0800B06E0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6" name="PoljeZBesedilom 2">
          <a:extLst>
            <a:ext uri="{FF2B5EF4-FFF2-40B4-BE49-F238E27FC236}">
              <a16:creationId xmlns:a16="http://schemas.microsoft.com/office/drawing/2014/main" id="{D71E3C9D-B1BC-49F8-A0EC-87936765FFC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7" name="PoljeZBesedilom 6806">
          <a:extLst>
            <a:ext uri="{FF2B5EF4-FFF2-40B4-BE49-F238E27FC236}">
              <a16:creationId xmlns:a16="http://schemas.microsoft.com/office/drawing/2014/main" id="{77B4B500-FDAF-40CD-A653-5C1091EA54D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8" name="PoljeZBesedilom 2">
          <a:extLst>
            <a:ext uri="{FF2B5EF4-FFF2-40B4-BE49-F238E27FC236}">
              <a16:creationId xmlns:a16="http://schemas.microsoft.com/office/drawing/2014/main" id="{74792C86-D11B-4274-8C22-08AB416AEE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09" name="PoljeZBesedilom 2">
          <a:extLst>
            <a:ext uri="{FF2B5EF4-FFF2-40B4-BE49-F238E27FC236}">
              <a16:creationId xmlns:a16="http://schemas.microsoft.com/office/drawing/2014/main" id="{1B93CFEC-25CD-4E93-B4E5-9B731A231A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0" name="PoljeZBesedilom 2">
          <a:extLst>
            <a:ext uri="{FF2B5EF4-FFF2-40B4-BE49-F238E27FC236}">
              <a16:creationId xmlns:a16="http://schemas.microsoft.com/office/drawing/2014/main" id="{0938157D-4CDC-4B65-B5D7-E7FCAEA265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1" name="PoljeZBesedilom 2">
          <a:extLst>
            <a:ext uri="{FF2B5EF4-FFF2-40B4-BE49-F238E27FC236}">
              <a16:creationId xmlns:a16="http://schemas.microsoft.com/office/drawing/2014/main" id="{A917F9C6-DD7F-4CE5-B08D-3ACBFFC72B3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2" name="PoljeZBesedilom 2">
          <a:extLst>
            <a:ext uri="{FF2B5EF4-FFF2-40B4-BE49-F238E27FC236}">
              <a16:creationId xmlns:a16="http://schemas.microsoft.com/office/drawing/2014/main" id="{27EE395B-C39A-4A8B-9A67-1B20B82749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3" name="PoljeZBesedilom 6812">
          <a:extLst>
            <a:ext uri="{FF2B5EF4-FFF2-40B4-BE49-F238E27FC236}">
              <a16:creationId xmlns:a16="http://schemas.microsoft.com/office/drawing/2014/main" id="{A0E205FB-C992-4637-B844-03276A75026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4" name="PoljeZBesedilom 2">
          <a:extLst>
            <a:ext uri="{FF2B5EF4-FFF2-40B4-BE49-F238E27FC236}">
              <a16:creationId xmlns:a16="http://schemas.microsoft.com/office/drawing/2014/main" id="{DEA699D5-F4B5-4000-B5C8-F08267EE23A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5" name="PoljeZBesedilom 2">
          <a:extLst>
            <a:ext uri="{FF2B5EF4-FFF2-40B4-BE49-F238E27FC236}">
              <a16:creationId xmlns:a16="http://schemas.microsoft.com/office/drawing/2014/main" id="{1A115AC0-A5E4-45C6-AFC4-95C6A2EA9B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6" name="PoljeZBesedilom 2">
          <a:extLst>
            <a:ext uri="{FF2B5EF4-FFF2-40B4-BE49-F238E27FC236}">
              <a16:creationId xmlns:a16="http://schemas.microsoft.com/office/drawing/2014/main" id="{DA3C7113-B0F9-453F-BF6E-455F11D017B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7" name="PoljeZBesedilom 2">
          <a:extLst>
            <a:ext uri="{FF2B5EF4-FFF2-40B4-BE49-F238E27FC236}">
              <a16:creationId xmlns:a16="http://schemas.microsoft.com/office/drawing/2014/main" id="{C1D6CD5E-1318-4BFE-A5B1-8937FC51471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8" name="PoljeZBesedilom 2">
          <a:extLst>
            <a:ext uri="{FF2B5EF4-FFF2-40B4-BE49-F238E27FC236}">
              <a16:creationId xmlns:a16="http://schemas.microsoft.com/office/drawing/2014/main" id="{2A086B23-B4B2-4FE1-8826-EE384AD1B1A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19" name="PoljeZBesedilom 6818">
          <a:extLst>
            <a:ext uri="{FF2B5EF4-FFF2-40B4-BE49-F238E27FC236}">
              <a16:creationId xmlns:a16="http://schemas.microsoft.com/office/drawing/2014/main" id="{1B972712-5941-41F2-9CDF-83F73C14BD2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20" name="PoljeZBesedilom 2">
          <a:extLst>
            <a:ext uri="{FF2B5EF4-FFF2-40B4-BE49-F238E27FC236}">
              <a16:creationId xmlns:a16="http://schemas.microsoft.com/office/drawing/2014/main" id="{67BD7759-DAFD-4B6C-97B9-F7B1BB591EB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21" name="PoljeZBesedilom 2">
          <a:extLst>
            <a:ext uri="{FF2B5EF4-FFF2-40B4-BE49-F238E27FC236}">
              <a16:creationId xmlns:a16="http://schemas.microsoft.com/office/drawing/2014/main" id="{7B73FFF5-D88C-4E6A-8026-09F8911F01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22" name="PoljeZBesedilom 2">
          <a:extLst>
            <a:ext uri="{FF2B5EF4-FFF2-40B4-BE49-F238E27FC236}">
              <a16:creationId xmlns:a16="http://schemas.microsoft.com/office/drawing/2014/main" id="{7AF6809A-29AF-4118-BACA-C6C67C5C503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23" name="PoljeZBesedilom 2">
          <a:extLst>
            <a:ext uri="{FF2B5EF4-FFF2-40B4-BE49-F238E27FC236}">
              <a16:creationId xmlns:a16="http://schemas.microsoft.com/office/drawing/2014/main" id="{9B31C694-611F-45D1-BCCD-74BDCE39603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4" name="PoljeZBesedilom 2">
          <a:extLst>
            <a:ext uri="{FF2B5EF4-FFF2-40B4-BE49-F238E27FC236}">
              <a16:creationId xmlns:a16="http://schemas.microsoft.com/office/drawing/2014/main" id="{0BD7D602-9EA7-4696-AD27-122FE4756E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5" name="PoljeZBesedilom 6824">
          <a:extLst>
            <a:ext uri="{FF2B5EF4-FFF2-40B4-BE49-F238E27FC236}">
              <a16:creationId xmlns:a16="http://schemas.microsoft.com/office/drawing/2014/main" id="{C85228FF-002F-4EF6-950F-0E5FE8D558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6" name="PoljeZBesedilom 2">
          <a:extLst>
            <a:ext uri="{FF2B5EF4-FFF2-40B4-BE49-F238E27FC236}">
              <a16:creationId xmlns:a16="http://schemas.microsoft.com/office/drawing/2014/main" id="{CBDCE3DE-BC6E-4D10-9B5E-A62C430222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7" name="PoljeZBesedilom 2">
          <a:extLst>
            <a:ext uri="{FF2B5EF4-FFF2-40B4-BE49-F238E27FC236}">
              <a16:creationId xmlns:a16="http://schemas.microsoft.com/office/drawing/2014/main" id="{CBDCC9D8-5E3E-4E1F-9FFB-A026AB39A5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8" name="PoljeZBesedilom 2">
          <a:extLst>
            <a:ext uri="{FF2B5EF4-FFF2-40B4-BE49-F238E27FC236}">
              <a16:creationId xmlns:a16="http://schemas.microsoft.com/office/drawing/2014/main" id="{FDD212F9-F32E-465F-8ADE-518ED87337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29" name="PoljeZBesedilom 2">
          <a:extLst>
            <a:ext uri="{FF2B5EF4-FFF2-40B4-BE49-F238E27FC236}">
              <a16:creationId xmlns:a16="http://schemas.microsoft.com/office/drawing/2014/main" id="{EE798DF1-7514-4835-94AC-7605333939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0" name="PoljeZBesedilom 2">
          <a:extLst>
            <a:ext uri="{FF2B5EF4-FFF2-40B4-BE49-F238E27FC236}">
              <a16:creationId xmlns:a16="http://schemas.microsoft.com/office/drawing/2014/main" id="{4260A618-BC3A-4C5F-B593-0C222DEC09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1" name="PoljeZBesedilom 6830">
          <a:extLst>
            <a:ext uri="{FF2B5EF4-FFF2-40B4-BE49-F238E27FC236}">
              <a16:creationId xmlns:a16="http://schemas.microsoft.com/office/drawing/2014/main" id="{0EAE463F-0B75-4AA5-918C-D09329760C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2" name="PoljeZBesedilom 2">
          <a:extLst>
            <a:ext uri="{FF2B5EF4-FFF2-40B4-BE49-F238E27FC236}">
              <a16:creationId xmlns:a16="http://schemas.microsoft.com/office/drawing/2014/main" id="{5F5FBCE1-1DCE-4C7B-ADAD-F4C8C2E947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3" name="PoljeZBesedilom 2">
          <a:extLst>
            <a:ext uri="{FF2B5EF4-FFF2-40B4-BE49-F238E27FC236}">
              <a16:creationId xmlns:a16="http://schemas.microsoft.com/office/drawing/2014/main" id="{CF0B83A3-F361-4D7D-B814-CE935F04B6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4" name="PoljeZBesedilom 2">
          <a:extLst>
            <a:ext uri="{FF2B5EF4-FFF2-40B4-BE49-F238E27FC236}">
              <a16:creationId xmlns:a16="http://schemas.microsoft.com/office/drawing/2014/main" id="{8A8D22C4-DF14-4506-9B29-D8C7E278AA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35" name="PoljeZBesedilom 2">
          <a:extLst>
            <a:ext uri="{FF2B5EF4-FFF2-40B4-BE49-F238E27FC236}">
              <a16:creationId xmlns:a16="http://schemas.microsoft.com/office/drawing/2014/main" id="{694F0936-747F-4FA9-8F90-FF8F0828FD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36" name="PoljeZBesedilom 2">
          <a:extLst>
            <a:ext uri="{FF2B5EF4-FFF2-40B4-BE49-F238E27FC236}">
              <a16:creationId xmlns:a16="http://schemas.microsoft.com/office/drawing/2014/main" id="{7BBDD70A-FDCB-47FF-8564-69C53E58B9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37" name="PoljeZBesedilom 6836">
          <a:extLst>
            <a:ext uri="{FF2B5EF4-FFF2-40B4-BE49-F238E27FC236}">
              <a16:creationId xmlns:a16="http://schemas.microsoft.com/office/drawing/2014/main" id="{EC9F696F-FBEA-4D2F-A9AD-FB04A54D46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38" name="PoljeZBesedilom 2">
          <a:extLst>
            <a:ext uri="{FF2B5EF4-FFF2-40B4-BE49-F238E27FC236}">
              <a16:creationId xmlns:a16="http://schemas.microsoft.com/office/drawing/2014/main" id="{03EB8F0E-293C-479D-9AF4-95137ADCA1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39" name="PoljeZBesedilom 2">
          <a:extLst>
            <a:ext uri="{FF2B5EF4-FFF2-40B4-BE49-F238E27FC236}">
              <a16:creationId xmlns:a16="http://schemas.microsoft.com/office/drawing/2014/main" id="{F9927CEB-F170-4191-9717-77B504ED81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0" name="PoljeZBesedilom 2">
          <a:extLst>
            <a:ext uri="{FF2B5EF4-FFF2-40B4-BE49-F238E27FC236}">
              <a16:creationId xmlns:a16="http://schemas.microsoft.com/office/drawing/2014/main" id="{8E59C0CC-B388-4612-BE50-38E2A43A88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1" name="PoljeZBesedilom 2">
          <a:extLst>
            <a:ext uri="{FF2B5EF4-FFF2-40B4-BE49-F238E27FC236}">
              <a16:creationId xmlns:a16="http://schemas.microsoft.com/office/drawing/2014/main" id="{02CB8AFD-C71A-42FE-9AF1-6D5CACA27CD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2" name="PoljeZBesedilom 2">
          <a:extLst>
            <a:ext uri="{FF2B5EF4-FFF2-40B4-BE49-F238E27FC236}">
              <a16:creationId xmlns:a16="http://schemas.microsoft.com/office/drawing/2014/main" id="{7BEC7C1B-8CC0-4610-AB25-DBD02CEFC2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3" name="PoljeZBesedilom 6842">
          <a:extLst>
            <a:ext uri="{FF2B5EF4-FFF2-40B4-BE49-F238E27FC236}">
              <a16:creationId xmlns:a16="http://schemas.microsoft.com/office/drawing/2014/main" id="{977D805A-EA86-44AE-B929-20B439FDD6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4" name="PoljeZBesedilom 2">
          <a:extLst>
            <a:ext uri="{FF2B5EF4-FFF2-40B4-BE49-F238E27FC236}">
              <a16:creationId xmlns:a16="http://schemas.microsoft.com/office/drawing/2014/main" id="{F6599D14-9D40-429E-8B61-307A793E76C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5" name="PoljeZBesedilom 2">
          <a:extLst>
            <a:ext uri="{FF2B5EF4-FFF2-40B4-BE49-F238E27FC236}">
              <a16:creationId xmlns:a16="http://schemas.microsoft.com/office/drawing/2014/main" id="{34A637F0-4273-4D26-AA84-BCECE59F81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6" name="PoljeZBesedilom 2">
          <a:extLst>
            <a:ext uri="{FF2B5EF4-FFF2-40B4-BE49-F238E27FC236}">
              <a16:creationId xmlns:a16="http://schemas.microsoft.com/office/drawing/2014/main" id="{5E78C6D6-74A1-46BB-AAE9-115367A52E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47" name="PoljeZBesedilom 2">
          <a:extLst>
            <a:ext uri="{FF2B5EF4-FFF2-40B4-BE49-F238E27FC236}">
              <a16:creationId xmlns:a16="http://schemas.microsoft.com/office/drawing/2014/main" id="{18905833-0123-419C-A5A1-8D41130BEA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48" name="PoljeZBesedilom 6847">
          <a:extLst>
            <a:ext uri="{FF2B5EF4-FFF2-40B4-BE49-F238E27FC236}">
              <a16:creationId xmlns:a16="http://schemas.microsoft.com/office/drawing/2014/main" id="{CAA902CB-BBA4-46E8-92E3-8070136D0E7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49" name="PoljeZBesedilom 2">
          <a:extLst>
            <a:ext uri="{FF2B5EF4-FFF2-40B4-BE49-F238E27FC236}">
              <a16:creationId xmlns:a16="http://schemas.microsoft.com/office/drawing/2014/main" id="{B91D8DAC-BABC-4243-994A-96E8FF486B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50" name="PoljeZBesedilom 2">
          <a:extLst>
            <a:ext uri="{FF2B5EF4-FFF2-40B4-BE49-F238E27FC236}">
              <a16:creationId xmlns:a16="http://schemas.microsoft.com/office/drawing/2014/main" id="{90CF8B50-6892-48A6-AF05-EE000150C47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51" name="PoljeZBesedilom 2">
          <a:extLst>
            <a:ext uri="{FF2B5EF4-FFF2-40B4-BE49-F238E27FC236}">
              <a16:creationId xmlns:a16="http://schemas.microsoft.com/office/drawing/2014/main" id="{4EA37BC5-0EEF-4DAF-9B87-555124C8B12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52" name="PoljeZBesedilom 2">
          <a:extLst>
            <a:ext uri="{FF2B5EF4-FFF2-40B4-BE49-F238E27FC236}">
              <a16:creationId xmlns:a16="http://schemas.microsoft.com/office/drawing/2014/main" id="{99316DDA-E88D-48DC-86C2-EF7EE4E7292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3" name="PoljeZBesedilom 2">
          <a:extLst>
            <a:ext uri="{FF2B5EF4-FFF2-40B4-BE49-F238E27FC236}">
              <a16:creationId xmlns:a16="http://schemas.microsoft.com/office/drawing/2014/main" id="{514E73A8-4869-4ED8-8FD4-40A24232E0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4" name="PoljeZBesedilom 6853">
          <a:extLst>
            <a:ext uri="{FF2B5EF4-FFF2-40B4-BE49-F238E27FC236}">
              <a16:creationId xmlns:a16="http://schemas.microsoft.com/office/drawing/2014/main" id="{E4C020B5-6357-4400-BFCE-FBA057BE04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5" name="PoljeZBesedilom 2">
          <a:extLst>
            <a:ext uri="{FF2B5EF4-FFF2-40B4-BE49-F238E27FC236}">
              <a16:creationId xmlns:a16="http://schemas.microsoft.com/office/drawing/2014/main" id="{0E17AE0E-E269-4B8A-BB06-A73604DD41E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6" name="PoljeZBesedilom 2">
          <a:extLst>
            <a:ext uri="{FF2B5EF4-FFF2-40B4-BE49-F238E27FC236}">
              <a16:creationId xmlns:a16="http://schemas.microsoft.com/office/drawing/2014/main" id="{20DF0905-AE7E-45C9-A1F5-25C0B1B857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7" name="PoljeZBesedilom 2">
          <a:extLst>
            <a:ext uri="{FF2B5EF4-FFF2-40B4-BE49-F238E27FC236}">
              <a16:creationId xmlns:a16="http://schemas.microsoft.com/office/drawing/2014/main" id="{2F89F0EB-A0F8-42FD-A661-9DB544E10B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6858" name="PoljeZBesedilom 2">
          <a:extLst>
            <a:ext uri="{FF2B5EF4-FFF2-40B4-BE49-F238E27FC236}">
              <a16:creationId xmlns:a16="http://schemas.microsoft.com/office/drawing/2014/main" id="{AAB417F4-54B7-417A-A46E-1E6244A831A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59" name="PoljeZBesedilom 2">
          <a:extLst>
            <a:ext uri="{FF2B5EF4-FFF2-40B4-BE49-F238E27FC236}">
              <a16:creationId xmlns:a16="http://schemas.microsoft.com/office/drawing/2014/main" id="{8A765F34-7964-47E0-98DF-BDFBDF129D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0" name="PoljeZBesedilom 6859">
          <a:extLst>
            <a:ext uri="{FF2B5EF4-FFF2-40B4-BE49-F238E27FC236}">
              <a16:creationId xmlns:a16="http://schemas.microsoft.com/office/drawing/2014/main" id="{C7A72A71-D414-4029-A4DD-5BE7857534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1" name="PoljeZBesedilom 2">
          <a:extLst>
            <a:ext uri="{FF2B5EF4-FFF2-40B4-BE49-F238E27FC236}">
              <a16:creationId xmlns:a16="http://schemas.microsoft.com/office/drawing/2014/main" id="{D6F7F1F9-115F-4A51-8CE5-E16B6EDFC8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2" name="PoljeZBesedilom 2">
          <a:extLst>
            <a:ext uri="{FF2B5EF4-FFF2-40B4-BE49-F238E27FC236}">
              <a16:creationId xmlns:a16="http://schemas.microsoft.com/office/drawing/2014/main" id="{E90A2D2F-7422-4999-93F2-2F2E94D6FD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3" name="PoljeZBesedilom 2">
          <a:extLst>
            <a:ext uri="{FF2B5EF4-FFF2-40B4-BE49-F238E27FC236}">
              <a16:creationId xmlns:a16="http://schemas.microsoft.com/office/drawing/2014/main" id="{9633B5D2-059E-4EF8-96F5-5494C7D2A6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4" name="PoljeZBesedilom 2">
          <a:extLst>
            <a:ext uri="{FF2B5EF4-FFF2-40B4-BE49-F238E27FC236}">
              <a16:creationId xmlns:a16="http://schemas.microsoft.com/office/drawing/2014/main" id="{3911CD09-15A6-4390-A290-B88B3B63F8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5" name="PoljeZBesedilom 2">
          <a:extLst>
            <a:ext uri="{FF2B5EF4-FFF2-40B4-BE49-F238E27FC236}">
              <a16:creationId xmlns:a16="http://schemas.microsoft.com/office/drawing/2014/main" id="{7F227337-6ED9-40C1-914E-49FB7C80DE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6" name="PoljeZBesedilom 6865">
          <a:extLst>
            <a:ext uri="{FF2B5EF4-FFF2-40B4-BE49-F238E27FC236}">
              <a16:creationId xmlns:a16="http://schemas.microsoft.com/office/drawing/2014/main" id="{C903A907-6618-449A-88E9-0F7BA39F3C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7" name="PoljeZBesedilom 2">
          <a:extLst>
            <a:ext uri="{FF2B5EF4-FFF2-40B4-BE49-F238E27FC236}">
              <a16:creationId xmlns:a16="http://schemas.microsoft.com/office/drawing/2014/main" id="{8E617E2A-1642-47FF-BE15-B1C6506C62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8" name="PoljeZBesedilom 2">
          <a:extLst>
            <a:ext uri="{FF2B5EF4-FFF2-40B4-BE49-F238E27FC236}">
              <a16:creationId xmlns:a16="http://schemas.microsoft.com/office/drawing/2014/main" id="{C4295BE1-E088-48C4-BC30-BCB832287B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69" name="PoljeZBesedilom 2">
          <a:extLst>
            <a:ext uri="{FF2B5EF4-FFF2-40B4-BE49-F238E27FC236}">
              <a16:creationId xmlns:a16="http://schemas.microsoft.com/office/drawing/2014/main" id="{A53724C9-7680-40F2-A5F7-EDEBC0AA17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870" name="PoljeZBesedilom 2">
          <a:extLst>
            <a:ext uri="{FF2B5EF4-FFF2-40B4-BE49-F238E27FC236}">
              <a16:creationId xmlns:a16="http://schemas.microsoft.com/office/drawing/2014/main" id="{8B372DDC-980B-444C-B441-3E76A26CC9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1" name="PoljeZBesedilom 2">
          <a:extLst>
            <a:ext uri="{FF2B5EF4-FFF2-40B4-BE49-F238E27FC236}">
              <a16:creationId xmlns:a16="http://schemas.microsoft.com/office/drawing/2014/main" id="{8C7D4B50-0E0D-421C-9717-B4CFB75E794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2" name="PoljeZBesedilom 6871">
          <a:extLst>
            <a:ext uri="{FF2B5EF4-FFF2-40B4-BE49-F238E27FC236}">
              <a16:creationId xmlns:a16="http://schemas.microsoft.com/office/drawing/2014/main" id="{F0F7C31A-A651-4C0B-BA66-B92B13A440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3" name="PoljeZBesedilom 2">
          <a:extLst>
            <a:ext uri="{FF2B5EF4-FFF2-40B4-BE49-F238E27FC236}">
              <a16:creationId xmlns:a16="http://schemas.microsoft.com/office/drawing/2014/main" id="{AC045E4B-6BE1-4874-848D-61B5BBAD98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4" name="PoljeZBesedilom 2">
          <a:extLst>
            <a:ext uri="{FF2B5EF4-FFF2-40B4-BE49-F238E27FC236}">
              <a16:creationId xmlns:a16="http://schemas.microsoft.com/office/drawing/2014/main" id="{0B232CAA-170B-42D5-849F-341184D2F99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5" name="PoljeZBesedilom 2">
          <a:extLst>
            <a:ext uri="{FF2B5EF4-FFF2-40B4-BE49-F238E27FC236}">
              <a16:creationId xmlns:a16="http://schemas.microsoft.com/office/drawing/2014/main" id="{348B0A40-41F8-4589-95A9-DBB3B51D8E4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6" name="PoljeZBesedilom 2">
          <a:extLst>
            <a:ext uri="{FF2B5EF4-FFF2-40B4-BE49-F238E27FC236}">
              <a16:creationId xmlns:a16="http://schemas.microsoft.com/office/drawing/2014/main" id="{BDCCB8FB-7CD0-4155-85EF-2F6FE60B5D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7" name="PoljeZBesedilom 2">
          <a:extLst>
            <a:ext uri="{FF2B5EF4-FFF2-40B4-BE49-F238E27FC236}">
              <a16:creationId xmlns:a16="http://schemas.microsoft.com/office/drawing/2014/main" id="{F6B2C714-EC0A-4FCA-B1C6-3B02014D4F5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8" name="PoljeZBesedilom 6877">
          <a:extLst>
            <a:ext uri="{FF2B5EF4-FFF2-40B4-BE49-F238E27FC236}">
              <a16:creationId xmlns:a16="http://schemas.microsoft.com/office/drawing/2014/main" id="{B177DC11-9B35-4CE8-9988-B0E19B94C5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79" name="PoljeZBesedilom 2">
          <a:extLst>
            <a:ext uri="{FF2B5EF4-FFF2-40B4-BE49-F238E27FC236}">
              <a16:creationId xmlns:a16="http://schemas.microsoft.com/office/drawing/2014/main" id="{C4559E46-60BF-4E53-8A4C-A7DB8B9FA5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80" name="PoljeZBesedilom 2">
          <a:extLst>
            <a:ext uri="{FF2B5EF4-FFF2-40B4-BE49-F238E27FC236}">
              <a16:creationId xmlns:a16="http://schemas.microsoft.com/office/drawing/2014/main" id="{74363EF5-3777-4480-9D76-264DE6AE26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81" name="PoljeZBesedilom 2">
          <a:extLst>
            <a:ext uri="{FF2B5EF4-FFF2-40B4-BE49-F238E27FC236}">
              <a16:creationId xmlns:a16="http://schemas.microsoft.com/office/drawing/2014/main" id="{2647212D-692F-4321-B328-45A9F583B6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882" name="PoljeZBesedilom 2">
          <a:extLst>
            <a:ext uri="{FF2B5EF4-FFF2-40B4-BE49-F238E27FC236}">
              <a16:creationId xmlns:a16="http://schemas.microsoft.com/office/drawing/2014/main" id="{618F1BA7-945C-4E32-A683-61F96E572C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83" name="PoljeZBesedilom 6882">
          <a:extLst>
            <a:ext uri="{FF2B5EF4-FFF2-40B4-BE49-F238E27FC236}">
              <a16:creationId xmlns:a16="http://schemas.microsoft.com/office/drawing/2014/main" id="{FA07DB3B-C80D-4571-B5FE-65ACE49199E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84" name="PoljeZBesedilom 2">
          <a:extLst>
            <a:ext uri="{FF2B5EF4-FFF2-40B4-BE49-F238E27FC236}">
              <a16:creationId xmlns:a16="http://schemas.microsoft.com/office/drawing/2014/main" id="{615C26A9-5615-4FE1-8667-FF06D853AD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85" name="PoljeZBesedilom 2">
          <a:extLst>
            <a:ext uri="{FF2B5EF4-FFF2-40B4-BE49-F238E27FC236}">
              <a16:creationId xmlns:a16="http://schemas.microsoft.com/office/drawing/2014/main" id="{D1D6F346-3628-46CA-AD65-A0ABFDA4CF2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86" name="PoljeZBesedilom 2">
          <a:extLst>
            <a:ext uri="{FF2B5EF4-FFF2-40B4-BE49-F238E27FC236}">
              <a16:creationId xmlns:a16="http://schemas.microsoft.com/office/drawing/2014/main" id="{BBDE543C-0876-4660-BD7D-F275B8E4728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887" name="PoljeZBesedilom 2">
          <a:extLst>
            <a:ext uri="{FF2B5EF4-FFF2-40B4-BE49-F238E27FC236}">
              <a16:creationId xmlns:a16="http://schemas.microsoft.com/office/drawing/2014/main" id="{F7857335-EFFD-4943-A751-C794927ACB8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88" name="PoljeZBesedilom 2">
          <a:extLst>
            <a:ext uri="{FF2B5EF4-FFF2-40B4-BE49-F238E27FC236}">
              <a16:creationId xmlns:a16="http://schemas.microsoft.com/office/drawing/2014/main" id="{C05DA5D6-E31C-48B7-840D-5D8536D8AC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89" name="PoljeZBesedilom 6888">
          <a:extLst>
            <a:ext uri="{FF2B5EF4-FFF2-40B4-BE49-F238E27FC236}">
              <a16:creationId xmlns:a16="http://schemas.microsoft.com/office/drawing/2014/main" id="{D9893214-5A5E-4982-907A-DBF0CEFD4D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0" name="PoljeZBesedilom 2">
          <a:extLst>
            <a:ext uri="{FF2B5EF4-FFF2-40B4-BE49-F238E27FC236}">
              <a16:creationId xmlns:a16="http://schemas.microsoft.com/office/drawing/2014/main" id="{6A7DF95E-5C7E-4BD4-966E-469A22855F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1" name="PoljeZBesedilom 2">
          <a:extLst>
            <a:ext uri="{FF2B5EF4-FFF2-40B4-BE49-F238E27FC236}">
              <a16:creationId xmlns:a16="http://schemas.microsoft.com/office/drawing/2014/main" id="{37148538-0F06-457D-8628-17046D1A89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2" name="PoljeZBesedilom 2">
          <a:extLst>
            <a:ext uri="{FF2B5EF4-FFF2-40B4-BE49-F238E27FC236}">
              <a16:creationId xmlns:a16="http://schemas.microsoft.com/office/drawing/2014/main" id="{7A549A96-8885-43BE-8F3C-AC4FDF2555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3" name="PoljeZBesedilom 2">
          <a:extLst>
            <a:ext uri="{FF2B5EF4-FFF2-40B4-BE49-F238E27FC236}">
              <a16:creationId xmlns:a16="http://schemas.microsoft.com/office/drawing/2014/main" id="{F1F9BD50-52B1-43F6-8289-81E88F0FB6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4" name="PoljeZBesedilom 2">
          <a:extLst>
            <a:ext uri="{FF2B5EF4-FFF2-40B4-BE49-F238E27FC236}">
              <a16:creationId xmlns:a16="http://schemas.microsoft.com/office/drawing/2014/main" id="{4E5699C1-4F6A-421E-AC80-8723FBBADA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5" name="PoljeZBesedilom 6894">
          <a:extLst>
            <a:ext uri="{FF2B5EF4-FFF2-40B4-BE49-F238E27FC236}">
              <a16:creationId xmlns:a16="http://schemas.microsoft.com/office/drawing/2014/main" id="{FA9CAB94-4CF4-4AA2-B3CE-4603D82928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6" name="PoljeZBesedilom 2">
          <a:extLst>
            <a:ext uri="{FF2B5EF4-FFF2-40B4-BE49-F238E27FC236}">
              <a16:creationId xmlns:a16="http://schemas.microsoft.com/office/drawing/2014/main" id="{67FD5110-AEAB-47D3-9F36-76EB63DB2B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7" name="PoljeZBesedilom 2">
          <a:extLst>
            <a:ext uri="{FF2B5EF4-FFF2-40B4-BE49-F238E27FC236}">
              <a16:creationId xmlns:a16="http://schemas.microsoft.com/office/drawing/2014/main" id="{A70FD8A1-22EE-4D30-ACF0-56D35484C0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8" name="PoljeZBesedilom 2">
          <a:extLst>
            <a:ext uri="{FF2B5EF4-FFF2-40B4-BE49-F238E27FC236}">
              <a16:creationId xmlns:a16="http://schemas.microsoft.com/office/drawing/2014/main" id="{CAB7BD91-2BE6-49BB-B64A-DD766CFEBF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899" name="PoljeZBesedilom 2">
          <a:extLst>
            <a:ext uri="{FF2B5EF4-FFF2-40B4-BE49-F238E27FC236}">
              <a16:creationId xmlns:a16="http://schemas.microsoft.com/office/drawing/2014/main" id="{3AA035E0-EE9B-46AE-B3A7-73A0CB2E65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0" name="PoljeZBesedilom 2">
          <a:extLst>
            <a:ext uri="{FF2B5EF4-FFF2-40B4-BE49-F238E27FC236}">
              <a16:creationId xmlns:a16="http://schemas.microsoft.com/office/drawing/2014/main" id="{869A4D17-1051-408C-9485-F77895CA80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1" name="PoljeZBesedilom 6900">
          <a:extLst>
            <a:ext uri="{FF2B5EF4-FFF2-40B4-BE49-F238E27FC236}">
              <a16:creationId xmlns:a16="http://schemas.microsoft.com/office/drawing/2014/main" id="{D709DD91-2220-44FD-9DC0-991BD90D67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2" name="PoljeZBesedilom 2">
          <a:extLst>
            <a:ext uri="{FF2B5EF4-FFF2-40B4-BE49-F238E27FC236}">
              <a16:creationId xmlns:a16="http://schemas.microsoft.com/office/drawing/2014/main" id="{1165EA2E-42DD-41FC-8D95-ED063C9E93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3" name="PoljeZBesedilom 2">
          <a:extLst>
            <a:ext uri="{FF2B5EF4-FFF2-40B4-BE49-F238E27FC236}">
              <a16:creationId xmlns:a16="http://schemas.microsoft.com/office/drawing/2014/main" id="{9772B664-1831-4CC5-AFA2-52D48DD6A7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4" name="PoljeZBesedilom 2">
          <a:extLst>
            <a:ext uri="{FF2B5EF4-FFF2-40B4-BE49-F238E27FC236}">
              <a16:creationId xmlns:a16="http://schemas.microsoft.com/office/drawing/2014/main" id="{C8F7C2BC-685E-499C-80C5-5FA82BF8D8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5" name="PoljeZBesedilom 2">
          <a:extLst>
            <a:ext uri="{FF2B5EF4-FFF2-40B4-BE49-F238E27FC236}">
              <a16:creationId xmlns:a16="http://schemas.microsoft.com/office/drawing/2014/main" id="{9B605D6D-1D65-469E-A56A-E1B1713711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6" name="PoljeZBesedilom 2">
          <a:extLst>
            <a:ext uri="{FF2B5EF4-FFF2-40B4-BE49-F238E27FC236}">
              <a16:creationId xmlns:a16="http://schemas.microsoft.com/office/drawing/2014/main" id="{580CECB4-3CC9-463C-AA60-EAABDD6436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7" name="PoljeZBesedilom 6906">
          <a:extLst>
            <a:ext uri="{FF2B5EF4-FFF2-40B4-BE49-F238E27FC236}">
              <a16:creationId xmlns:a16="http://schemas.microsoft.com/office/drawing/2014/main" id="{4C71FE6F-992E-4589-B6CE-828CAED616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8" name="PoljeZBesedilom 2">
          <a:extLst>
            <a:ext uri="{FF2B5EF4-FFF2-40B4-BE49-F238E27FC236}">
              <a16:creationId xmlns:a16="http://schemas.microsoft.com/office/drawing/2014/main" id="{53AA17E2-331E-44E4-9BF7-FCCDC86EF0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09" name="PoljeZBesedilom 2">
          <a:extLst>
            <a:ext uri="{FF2B5EF4-FFF2-40B4-BE49-F238E27FC236}">
              <a16:creationId xmlns:a16="http://schemas.microsoft.com/office/drawing/2014/main" id="{B549F753-7B00-4F39-8B46-36D5C33812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0" name="PoljeZBesedilom 2">
          <a:extLst>
            <a:ext uri="{FF2B5EF4-FFF2-40B4-BE49-F238E27FC236}">
              <a16:creationId xmlns:a16="http://schemas.microsoft.com/office/drawing/2014/main" id="{C6DEE9CC-3330-4C5D-81E6-4DB4010148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1" name="PoljeZBesedilom 2">
          <a:extLst>
            <a:ext uri="{FF2B5EF4-FFF2-40B4-BE49-F238E27FC236}">
              <a16:creationId xmlns:a16="http://schemas.microsoft.com/office/drawing/2014/main" id="{EB1F308D-F416-42E7-9825-06491B0983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2" name="PoljeZBesedilom 2">
          <a:extLst>
            <a:ext uri="{FF2B5EF4-FFF2-40B4-BE49-F238E27FC236}">
              <a16:creationId xmlns:a16="http://schemas.microsoft.com/office/drawing/2014/main" id="{08682DFE-9E19-4249-8B24-EE39101298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3" name="PoljeZBesedilom 6912">
          <a:extLst>
            <a:ext uri="{FF2B5EF4-FFF2-40B4-BE49-F238E27FC236}">
              <a16:creationId xmlns:a16="http://schemas.microsoft.com/office/drawing/2014/main" id="{4AA7A718-AF3A-436C-A175-9EA451B478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4" name="PoljeZBesedilom 2">
          <a:extLst>
            <a:ext uri="{FF2B5EF4-FFF2-40B4-BE49-F238E27FC236}">
              <a16:creationId xmlns:a16="http://schemas.microsoft.com/office/drawing/2014/main" id="{4D18BA4F-421D-48A8-8A47-3A83D40FF4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5" name="PoljeZBesedilom 2">
          <a:extLst>
            <a:ext uri="{FF2B5EF4-FFF2-40B4-BE49-F238E27FC236}">
              <a16:creationId xmlns:a16="http://schemas.microsoft.com/office/drawing/2014/main" id="{21ACD2F1-8A7E-4217-A63E-668F3FCCC0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6" name="PoljeZBesedilom 2">
          <a:extLst>
            <a:ext uri="{FF2B5EF4-FFF2-40B4-BE49-F238E27FC236}">
              <a16:creationId xmlns:a16="http://schemas.microsoft.com/office/drawing/2014/main" id="{4B89F7EB-D6B0-4796-8BBA-F1BEC83191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7" name="PoljeZBesedilom 2">
          <a:extLst>
            <a:ext uri="{FF2B5EF4-FFF2-40B4-BE49-F238E27FC236}">
              <a16:creationId xmlns:a16="http://schemas.microsoft.com/office/drawing/2014/main" id="{4D8E93DC-1AF8-4B2E-8341-42F3F2D09B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8" name="PoljeZBesedilom 2">
          <a:extLst>
            <a:ext uri="{FF2B5EF4-FFF2-40B4-BE49-F238E27FC236}">
              <a16:creationId xmlns:a16="http://schemas.microsoft.com/office/drawing/2014/main" id="{50701D41-EBAA-4AC7-B5E3-F1C999EE59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19" name="PoljeZBesedilom 6918">
          <a:extLst>
            <a:ext uri="{FF2B5EF4-FFF2-40B4-BE49-F238E27FC236}">
              <a16:creationId xmlns:a16="http://schemas.microsoft.com/office/drawing/2014/main" id="{D09ABE44-FC47-428C-B2CD-CB35B593EB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20" name="PoljeZBesedilom 2">
          <a:extLst>
            <a:ext uri="{FF2B5EF4-FFF2-40B4-BE49-F238E27FC236}">
              <a16:creationId xmlns:a16="http://schemas.microsoft.com/office/drawing/2014/main" id="{FD577467-09C4-42E0-B42F-0C21191E93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21" name="PoljeZBesedilom 2">
          <a:extLst>
            <a:ext uri="{FF2B5EF4-FFF2-40B4-BE49-F238E27FC236}">
              <a16:creationId xmlns:a16="http://schemas.microsoft.com/office/drawing/2014/main" id="{5B487F8E-5E71-441A-A325-478D9D3DBF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22" name="PoljeZBesedilom 2">
          <a:extLst>
            <a:ext uri="{FF2B5EF4-FFF2-40B4-BE49-F238E27FC236}">
              <a16:creationId xmlns:a16="http://schemas.microsoft.com/office/drawing/2014/main" id="{0C6013B2-B3AD-4A17-BACC-32680BEB34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23" name="PoljeZBesedilom 2">
          <a:extLst>
            <a:ext uri="{FF2B5EF4-FFF2-40B4-BE49-F238E27FC236}">
              <a16:creationId xmlns:a16="http://schemas.microsoft.com/office/drawing/2014/main" id="{831C7915-758A-4B26-9D30-DEE24D611A8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4" name="PoljeZBesedilom 2">
          <a:extLst>
            <a:ext uri="{FF2B5EF4-FFF2-40B4-BE49-F238E27FC236}">
              <a16:creationId xmlns:a16="http://schemas.microsoft.com/office/drawing/2014/main" id="{99CA2CEB-3505-4797-B1CC-57789540AEA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5" name="PoljeZBesedilom 6924">
          <a:extLst>
            <a:ext uri="{FF2B5EF4-FFF2-40B4-BE49-F238E27FC236}">
              <a16:creationId xmlns:a16="http://schemas.microsoft.com/office/drawing/2014/main" id="{8ACDFE4E-4191-4696-B628-A1257CF0FE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6" name="PoljeZBesedilom 2">
          <a:extLst>
            <a:ext uri="{FF2B5EF4-FFF2-40B4-BE49-F238E27FC236}">
              <a16:creationId xmlns:a16="http://schemas.microsoft.com/office/drawing/2014/main" id="{0CED698A-2D28-4139-8305-B6EB4F6106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7" name="PoljeZBesedilom 2">
          <a:extLst>
            <a:ext uri="{FF2B5EF4-FFF2-40B4-BE49-F238E27FC236}">
              <a16:creationId xmlns:a16="http://schemas.microsoft.com/office/drawing/2014/main" id="{C334F342-26F8-470D-8743-9A9E0268C87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8" name="PoljeZBesedilom 2">
          <a:extLst>
            <a:ext uri="{FF2B5EF4-FFF2-40B4-BE49-F238E27FC236}">
              <a16:creationId xmlns:a16="http://schemas.microsoft.com/office/drawing/2014/main" id="{FB14D686-ABB5-4DE4-A9DD-989425D29F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29" name="PoljeZBesedilom 2">
          <a:extLst>
            <a:ext uri="{FF2B5EF4-FFF2-40B4-BE49-F238E27FC236}">
              <a16:creationId xmlns:a16="http://schemas.microsoft.com/office/drawing/2014/main" id="{1F65325B-5BB5-4EF1-98D4-B12AF55AC3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0" name="PoljeZBesedilom 2">
          <a:extLst>
            <a:ext uri="{FF2B5EF4-FFF2-40B4-BE49-F238E27FC236}">
              <a16:creationId xmlns:a16="http://schemas.microsoft.com/office/drawing/2014/main" id="{561A4B52-B0AC-49BF-ACB4-F219CC7BF9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1" name="PoljeZBesedilom 6930">
          <a:extLst>
            <a:ext uri="{FF2B5EF4-FFF2-40B4-BE49-F238E27FC236}">
              <a16:creationId xmlns:a16="http://schemas.microsoft.com/office/drawing/2014/main" id="{9E16A232-31B4-40A8-B0A0-61A44CC5C6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2" name="PoljeZBesedilom 2">
          <a:extLst>
            <a:ext uri="{FF2B5EF4-FFF2-40B4-BE49-F238E27FC236}">
              <a16:creationId xmlns:a16="http://schemas.microsoft.com/office/drawing/2014/main" id="{857E7783-A938-4370-B857-9683EFA499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3" name="PoljeZBesedilom 2">
          <a:extLst>
            <a:ext uri="{FF2B5EF4-FFF2-40B4-BE49-F238E27FC236}">
              <a16:creationId xmlns:a16="http://schemas.microsoft.com/office/drawing/2014/main" id="{086CBB13-FCC0-4271-AEEA-A2E3A0CF9D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4" name="PoljeZBesedilom 2">
          <a:extLst>
            <a:ext uri="{FF2B5EF4-FFF2-40B4-BE49-F238E27FC236}">
              <a16:creationId xmlns:a16="http://schemas.microsoft.com/office/drawing/2014/main" id="{CA26C2BF-29EC-44FE-B661-2A694151F1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5" name="PoljeZBesedilom 2">
          <a:extLst>
            <a:ext uri="{FF2B5EF4-FFF2-40B4-BE49-F238E27FC236}">
              <a16:creationId xmlns:a16="http://schemas.microsoft.com/office/drawing/2014/main" id="{4005064E-52D5-4490-B154-E00F92CAC0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6" name="PoljeZBesedilom 2">
          <a:extLst>
            <a:ext uri="{FF2B5EF4-FFF2-40B4-BE49-F238E27FC236}">
              <a16:creationId xmlns:a16="http://schemas.microsoft.com/office/drawing/2014/main" id="{8D6E198D-7AFD-49C1-B8F5-7714226273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7" name="PoljeZBesedilom 6936">
          <a:extLst>
            <a:ext uri="{FF2B5EF4-FFF2-40B4-BE49-F238E27FC236}">
              <a16:creationId xmlns:a16="http://schemas.microsoft.com/office/drawing/2014/main" id="{FF6105A4-E60D-4A0F-BFB2-2218788D2E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8" name="PoljeZBesedilom 2">
          <a:extLst>
            <a:ext uri="{FF2B5EF4-FFF2-40B4-BE49-F238E27FC236}">
              <a16:creationId xmlns:a16="http://schemas.microsoft.com/office/drawing/2014/main" id="{E4E6317C-F5EC-4DD0-9D8D-B20A9561DE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39" name="PoljeZBesedilom 2">
          <a:extLst>
            <a:ext uri="{FF2B5EF4-FFF2-40B4-BE49-F238E27FC236}">
              <a16:creationId xmlns:a16="http://schemas.microsoft.com/office/drawing/2014/main" id="{5FBA7EF9-19AB-4113-9B5D-9191EF4E14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40" name="PoljeZBesedilom 2">
          <a:extLst>
            <a:ext uri="{FF2B5EF4-FFF2-40B4-BE49-F238E27FC236}">
              <a16:creationId xmlns:a16="http://schemas.microsoft.com/office/drawing/2014/main" id="{E54EFE3E-15C3-44D2-BE6E-DA2FF06FCB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41" name="PoljeZBesedilom 2">
          <a:extLst>
            <a:ext uri="{FF2B5EF4-FFF2-40B4-BE49-F238E27FC236}">
              <a16:creationId xmlns:a16="http://schemas.microsoft.com/office/drawing/2014/main" id="{4E400E58-3956-4EB6-B2BF-200AE84261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2" name="PoljeZBesedilom 2">
          <a:extLst>
            <a:ext uri="{FF2B5EF4-FFF2-40B4-BE49-F238E27FC236}">
              <a16:creationId xmlns:a16="http://schemas.microsoft.com/office/drawing/2014/main" id="{F0EDD70A-B56B-40BF-883D-266AD99814B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3" name="PoljeZBesedilom 6942">
          <a:extLst>
            <a:ext uri="{FF2B5EF4-FFF2-40B4-BE49-F238E27FC236}">
              <a16:creationId xmlns:a16="http://schemas.microsoft.com/office/drawing/2014/main" id="{78FC78B6-2DFE-47A4-85C2-AE1B4E9559A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4" name="PoljeZBesedilom 2">
          <a:extLst>
            <a:ext uri="{FF2B5EF4-FFF2-40B4-BE49-F238E27FC236}">
              <a16:creationId xmlns:a16="http://schemas.microsoft.com/office/drawing/2014/main" id="{D10C5795-4EEC-4F42-A420-49EA026D2A5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5" name="PoljeZBesedilom 2">
          <a:extLst>
            <a:ext uri="{FF2B5EF4-FFF2-40B4-BE49-F238E27FC236}">
              <a16:creationId xmlns:a16="http://schemas.microsoft.com/office/drawing/2014/main" id="{82AEBBD6-45DD-4948-9B40-7E940C0330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6" name="PoljeZBesedilom 2">
          <a:extLst>
            <a:ext uri="{FF2B5EF4-FFF2-40B4-BE49-F238E27FC236}">
              <a16:creationId xmlns:a16="http://schemas.microsoft.com/office/drawing/2014/main" id="{1F3A7959-2264-4AD9-86C8-48864D2EC9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6947" name="PoljeZBesedilom 2">
          <a:extLst>
            <a:ext uri="{FF2B5EF4-FFF2-40B4-BE49-F238E27FC236}">
              <a16:creationId xmlns:a16="http://schemas.microsoft.com/office/drawing/2014/main" id="{89D5C0E1-5366-4516-885F-85B992A7BE6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48" name="PoljeZBesedilom 2">
          <a:extLst>
            <a:ext uri="{FF2B5EF4-FFF2-40B4-BE49-F238E27FC236}">
              <a16:creationId xmlns:a16="http://schemas.microsoft.com/office/drawing/2014/main" id="{EBB3CCAE-B0F8-4A42-80F2-92740B136B2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49" name="PoljeZBesedilom 6948">
          <a:extLst>
            <a:ext uri="{FF2B5EF4-FFF2-40B4-BE49-F238E27FC236}">
              <a16:creationId xmlns:a16="http://schemas.microsoft.com/office/drawing/2014/main" id="{D570DEA2-F0AE-4FAD-863D-EFCABD43EC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50" name="PoljeZBesedilom 2">
          <a:extLst>
            <a:ext uri="{FF2B5EF4-FFF2-40B4-BE49-F238E27FC236}">
              <a16:creationId xmlns:a16="http://schemas.microsoft.com/office/drawing/2014/main" id="{3ABDE540-E063-4533-990A-58DF3F8E22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51" name="PoljeZBesedilom 2">
          <a:extLst>
            <a:ext uri="{FF2B5EF4-FFF2-40B4-BE49-F238E27FC236}">
              <a16:creationId xmlns:a16="http://schemas.microsoft.com/office/drawing/2014/main" id="{2773E6A1-E1C1-45B0-9B5E-635B38D4A7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52" name="PoljeZBesedilom 2">
          <a:extLst>
            <a:ext uri="{FF2B5EF4-FFF2-40B4-BE49-F238E27FC236}">
              <a16:creationId xmlns:a16="http://schemas.microsoft.com/office/drawing/2014/main" id="{09F21796-1E03-4B69-BC7E-F9A0FCBBB13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53" name="PoljeZBesedilom 2">
          <a:extLst>
            <a:ext uri="{FF2B5EF4-FFF2-40B4-BE49-F238E27FC236}">
              <a16:creationId xmlns:a16="http://schemas.microsoft.com/office/drawing/2014/main" id="{7F9DF24A-3B48-46A6-9DC4-39AA04C1C0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54" name="PoljeZBesedilom 6953">
          <a:extLst>
            <a:ext uri="{FF2B5EF4-FFF2-40B4-BE49-F238E27FC236}">
              <a16:creationId xmlns:a16="http://schemas.microsoft.com/office/drawing/2014/main" id="{BA73B56B-EF56-4049-A913-C0121A7628A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55" name="PoljeZBesedilom 2">
          <a:extLst>
            <a:ext uri="{FF2B5EF4-FFF2-40B4-BE49-F238E27FC236}">
              <a16:creationId xmlns:a16="http://schemas.microsoft.com/office/drawing/2014/main" id="{FABFB4BA-DE88-4C33-AB1D-47378A7677F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56" name="PoljeZBesedilom 2">
          <a:extLst>
            <a:ext uri="{FF2B5EF4-FFF2-40B4-BE49-F238E27FC236}">
              <a16:creationId xmlns:a16="http://schemas.microsoft.com/office/drawing/2014/main" id="{A6D644CC-32F5-40A4-BE1E-DD1BFC7DB15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57" name="PoljeZBesedilom 2">
          <a:extLst>
            <a:ext uri="{FF2B5EF4-FFF2-40B4-BE49-F238E27FC236}">
              <a16:creationId xmlns:a16="http://schemas.microsoft.com/office/drawing/2014/main" id="{C9E1F2CE-0718-4E91-8F3B-60602D0BF1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58" name="PoljeZBesedilom 2">
          <a:extLst>
            <a:ext uri="{FF2B5EF4-FFF2-40B4-BE49-F238E27FC236}">
              <a16:creationId xmlns:a16="http://schemas.microsoft.com/office/drawing/2014/main" id="{4289C1AF-9A3E-4142-B3DA-5E648256C3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59" name="PoljeZBesedilom 2">
          <a:extLst>
            <a:ext uri="{FF2B5EF4-FFF2-40B4-BE49-F238E27FC236}">
              <a16:creationId xmlns:a16="http://schemas.microsoft.com/office/drawing/2014/main" id="{0D426D97-5EDA-40CF-AE35-3E451FCBB7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60" name="PoljeZBesedilom 6959">
          <a:extLst>
            <a:ext uri="{FF2B5EF4-FFF2-40B4-BE49-F238E27FC236}">
              <a16:creationId xmlns:a16="http://schemas.microsoft.com/office/drawing/2014/main" id="{EFFB4557-5CD4-4866-84A0-41789D336F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61" name="PoljeZBesedilom 2">
          <a:extLst>
            <a:ext uri="{FF2B5EF4-FFF2-40B4-BE49-F238E27FC236}">
              <a16:creationId xmlns:a16="http://schemas.microsoft.com/office/drawing/2014/main" id="{943375DB-9178-473F-8522-A04129E7B2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62" name="PoljeZBesedilom 2">
          <a:extLst>
            <a:ext uri="{FF2B5EF4-FFF2-40B4-BE49-F238E27FC236}">
              <a16:creationId xmlns:a16="http://schemas.microsoft.com/office/drawing/2014/main" id="{6120777B-6898-4714-B63E-34BD3A1BDE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63" name="PoljeZBesedilom 2">
          <a:extLst>
            <a:ext uri="{FF2B5EF4-FFF2-40B4-BE49-F238E27FC236}">
              <a16:creationId xmlns:a16="http://schemas.microsoft.com/office/drawing/2014/main" id="{821C3E61-F528-48D7-B933-484E415DCDE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6964" name="PoljeZBesedilom 2">
          <a:extLst>
            <a:ext uri="{FF2B5EF4-FFF2-40B4-BE49-F238E27FC236}">
              <a16:creationId xmlns:a16="http://schemas.microsoft.com/office/drawing/2014/main" id="{8130F1A8-2EB4-4206-ABA6-304401469E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65" name="PoljeZBesedilom 6964">
          <a:extLst>
            <a:ext uri="{FF2B5EF4-FFF2-40B4-BE49-F238E27FC236}">
              <a16:creationId xmlns:a16="http://schemas.microsoft.com/office/drawing/2014/main" id="{DC03F87B-719D-4407-968B-46923BF2B8E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66" name="PoljeZBesedilom 2">
          <a:extLst>
            <a:ext uri="{FF2B5EF4-FFF2-40B4-BE49-F238E27FC236}">
              <a16:creationId xmlns:a16="http://schemas.microsoft.com/office/drawing/2014/main" id="{CF7FBAB3-5520-4DA9-B094-84BF656718E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67" name="PoljeZBesedilom 2">
          <a:extLst>
            <a:ext uri="{FF2B5EF4-FFF2-40B4-BE49-F238E27FC236}">
              <a16:creationId xmlns:a16="http://schemas.microsoft.com/office/drawing/2014/main" id="{0FD477C5-A8F6-409E-9868-1D1F1C757E1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68" name="PoljeZBesedilom 2">
          <a:extLst>
            <a:ext uri="{FF2B5EF4-FFF2-40B4-BE49-F238E27FC236}">
              <a16:creationId xmlns:a16="http://schemas.microsoft.com/office/drawing/2014/main" id="{AF4C0B61-BF0F-4F18-A015-8D08999ED0A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6969" name="PoljeZBesedilom 2">
          <a:extLst>
            <a:ext uri="{FF2B5EF4-FFF2-40B4-BE49-F238E27FC236}">
              <a16:creationId xmlns:a16="http://schemas.microsoft.com/office/drawing/2014/main" id="{91969EBD-E998-44F6-8A31-495AC68ABE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0" name="PoljeZBesedilom 2">
          <a:extLst>
            <a:ext uri="{FF2B5EF4-FFF2-40B4-BE49-F238E27FC236}">
              <a16:creationId xmlns:a16="http://schemas.microsoft.com/office/drawing/2014/main" id="{FC2940F4-9CA3-4378-96AD-4016AFCC19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1" name="PoljeZBesedilom 6970">
          <a:extLst>
            <a:ext uri="{FF2B5EF4-FFF2-40B4-BE49-F238E27FC236}">
              <a16:creationId xmlns:a16="http://schemas.microsoft.com/office/drawing/2014/main" id="{21246528-E6ED-4058-9326-6D27C42E66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2" name="PoljeZBesedilom 2">
          <a:extLst>
            <a:ext uri="{FF2B5EF4-FFF2-40B4-BE49-F238E27FC236}">
              <a16:creationId xmlns:a16="http://schemas.microsoft.com/office/drawing/2014/main" id="{0A764AF1-2302-4960-BC21-23A393B666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3" name="PoljeZBesedilom 2">
          <a:extLst>
            <a:ext uri="{FF2B5EF4-FFF2-40B4-BE49-F238E27FC236}">
              <a16:creationId xmlns:a16="http://schemas.microsoft.com/office/drawing/2014/main" id="{BE98D9DB-C331-4B3F-97C8-1491BE04EA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4" name="PoljeZBesedilom 2">
          <a:extLst>
            <a:ext uri="{FF2B5EF4-FFF2-40B4-BE49-F238E27FC236}">
              <a16:creationId xmlns:a16="http://schemas.microsoft.com/office/drawing/2014/main" id="{98D25366-D8E9-434D-9F0A-6BF90949ED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5" name="PoljeZBesedilom 2">
          <a:extLst>
            <a:ext uri="{FF2B5EF4-FFF2-40B4-BE49-F238E27FC236}">
              <a16:creationId xmlns:a16="http://schemas.microsoft.com/office/drawing/2014/main" id="{950715B4-7AC9-46AA-A471-80039A1214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6" name="PoljeZBesedilom 2">
          <a:extLst>
            <a:ext uri="{FF2B5EF4-FFF2-40B4-BE49-F238E27FC236}">
              <a16:creationId xmlns:a16="http://schemas.microsoft.com/office/drawing/2014/main" id="{8516D425-86D8-4CE0-A88F-32D13446B6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7" name="PoljeZBesedilom 6976">
          <a:extLst>
            <a:ext uri="{FF2B5EF4-FFF2-40B4-BE49-F238E27FC236}">
              <a16:creationId xmlns:a16="http://schemas.microsoft.com/office/drawing/2014/main" id="{28966994-847C-4DF7-8AB1-150F1849B4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8" name="PoljeZBesedilom 2">
          <a:extLst>
            <a:ext uri="{FF2B5EF4-FFF2-40B4-BE49-F238E27FC236}">
              <a16:creationId xmlns:a16="http://schemas.microsoft.com/office/drawing/2014/main" id="{8B48E68B-A111-43F5-BDFC-A873E76B53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79" name="PoljeZBesedilom 2">
          <a:extLst>
            <a:ext uri="{FF2B5EF4-FFF2-40B4-BE49-F238E27FC236}">
              <a16:creationId xmlns:a16="http://schemas.microsoft.com/office/drawing/2014/main" id="{412C51FF-38F5-4820-902F-EB8C7AC5EE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0" name="PoljeZBesedilom 2">
          <a:extLst>
            <a:ext uri="{FF2B5EF4-FFF2-40B4-BE49-F238E27FC236}">
              <a16:creationId xmlns:a16="http://schemas.microsoft.com/office/drawing/2014/main" id="{E645C383-5B91-402D-9938-76002D9737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1" name="PoljeZBesedilom 2">
          <a:extLst>
            <a:ext uri="{FF2B5EF4-FFF2-40B4-BE49-F238E27FC236}">
              <a16:creationId xmlns:a16="http://schemas.microsoft.com/office/drawing/2014/main" id="{19F120DD-299C-493B-AD45-CAD69E23F7C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2" name="PoljeZBesedilom 2">
          <a:extLst>
            <a:ext uri="{FF2B5EF4-FFF2-40B4-BE49-F238E27FC236}">
              <a16:creationId xmlns:a16="http://schemas.microsoft.com/office/drawing/2014/main" id="{AF3B6F53-1A79-473E-93F5-807AE0F7E0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3" name="PoljeZBesedilom 6982">
          <a:extLst>
            <a:ext uri="{FF2B5EF4-FFF2-40B4-BE49-F238E27FC236}">
              <a16:creationId xmlns:a16="http://schemas.microsoft.com/office/drawing/2014/main" id="{3DDC1B93-C807-4432-897E-E924942B65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4" name="PoljeZBesedilom 2">
          <a:extLst>
            <a:ext uri="{FF2B5EF4-FFF2-40B4-BE49-F238E27FC236}">
              <a16:creationId xmlns:a16="http://schemas.microsoft.com/office/drawing/2014/main" id="{214BA402-9241-4B4B-A9E3-5A1BE05CFB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5" name="PoljeZBesedilom 2">
          <a:extLst>
            <a:ext uri="{FF2B5EF4-FFF2-40B4-BE49-F238E27FC236}">
              <a16:creationId xmlns:a16="http://schemas.microsoft.com/office/drawing/2014/main" id="{50849BC1-094A-43C4-B0E6-59790C2B84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6" name="PoljeZBesedilom 2">
          <a:extLst>
            <a:ext uri="{FF2B5EF4-FFF2-40B4-BE49-F238E27FC236}">
              <a16:creationId xmlns:a16="http://schemas.microsoft.com/office/drawing/2014/main" id="{900944FE-1A22-4C28-A002-9ADE6BF56E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7" name="PoljeZBesedilom 2">
          <a:extLst>
            <a:ext uri="{FF2B5EF4-FFF2-40B4-BE49-F238E27FC236}">
              <a16:creationId xmlns:a16="http://schemas.microsoft.com/office/drawing/2014/main" id="{5DB7339E-2128-4787-98E7-D0AF82F627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8" name="PoljeZBesedilom 2">
          <a:extLst>
            <a:ext uri="{FF2B5EF4-FFF2-40B4-BE49-F238E27FC236}">
              <a16:creationId xmlns:a16="http://schemas.microsoft.com/office/drawing/2014/main" id="{0412037A-C91C-4A0D-84E6-E0F973EF86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89" name="PoljeZBesedilom 6988">
          <a:extLst>
            <a:ext uri="{FF2B5EF4-FFF2-40B4-BE49-F238E27FC236}">
              <a16:creationId xmlns:a16="http://schemas.microsoft.com/office/drawing/2014/main" id="{A1F15A4C-8291-4007-A15D-93AB4D51DB4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90" name="PoljeZBesedilom 2">
          <a:extLst>
            <a:ext uri="{FF2B5EF4-FFF2-40B4-BE49-F238E27FC236}">
              <a16:creationId xmlns:a16="http://schemas.microsoft.com/office/drawing/2014/main" id="{11790760-5EF4-44B5-B259-28661F7B16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91" name="PoljeZBesedilom 2">
          <a:extLst>
            <a:ext uri="{FF2B5EF4-FFF2-40B4-BE49-F238E27FC236}">
              <a16:creationId xmlns:a16="http://schemas.microsoft.com/office/drawing/2014/main" id="{37A3297E-AE12-4709-B7F2-84AA0F65F2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92" name="PoljeZBesedilom 2">
          <a:extLst>
            <a:ext uri="{FF2B5EF4-FFF2-40B4-BE49-F238E27FC236}">
              <a16:creationId xmlns:a16="http://schemas.microsoft.com/office/drawing/2014/main" id="{3E240E0E-85BC-47EC-8079-0D5B9BB746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6993" name="PoljeZBesedilom 2">
          <a:extLst>
            <a:ext uri="{FF2B5EF4-FFF2-40B4-BE49-F238E27FC236}">
              <a16:creationId xmlns:a16="http://schemas.microsoft.com/office/drawing/2014/main" id="{0936D8F9-74B9-4AAF-97F2-FBAF296BDB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4" name="PoljeZBesedilom 2">
          <a:extLst>
            <a:ext uri="{FF2B5EF4-FFF2-40B4-BE49-F238E27FC236}">
              <a16:creationId xmlns:a16="http://schemas.microsoft.com/office/drawing/2014/main" id="{5BCD43C0-D3F1-4231-85FC-AC3DFD1CC47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5" name="PoljeZBesedilom 6994">
          <a:extLst>
            <a:ext uri="{FF2B5EF4-FFF2-40B4-BE49-F238E27FC236}">
              <a16:creationId xmlns:a16="http://schemas.microsoft.com/office/drawing/2014/main" id="{69C7DF83-1B76-4A44-A0C1-BA2D30D2B9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6" name="PoljeZBesedilom 2">
          <a:extLst>
            <a:ext uri="{FF2B5EF4-FFF2-40B4-BE49-F238E27FC236}">
              <a16:creationId xmlns:a16="http://schemas.microsoft.com/office/drawing/2014/main" id="{2BB65AE9-2051-4A60-B5F3-738009C113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7" name="PoljeZBesedilom 2">
          <a:extLst>
            <a:ext uri="{FF2B5EF4-FFF2-40B4-BE49-F238E27FC236}">
              <a16:creationId xmlns:a16="http://schemas.microsoft.com/office/drawing/2014/main" id="{4D447441-2597-4886-A37E-81675C7AFF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8" name="PoljeZBesedilom 2">
          <a:extLst>
            <a:ext uri="{FF2B5EF4-FFF2-40B4-BE49-F238E27FC236}">
              <a16:creationId xmlns:a16="http://schemas.microsoft.com/office/drawing/2014/main" id="{D7E8ABA8-4985-4CA8-B038-C196788A86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6999" name="PoljeZBesedilom 2">
          <a:extLst>
            <a:ext uri="{FF2B5EF4-FFF2-40B4-BE49-F238E27FC236}">
              <a16:creationId xmlns:a16="http://schemas.microsoft.com/office/drawing/2014/main" id="{FCC6B5F0-6202-4452-825E-9E8C994031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0" name="PoljeZBesedilom 2">
          <a:extLst>
            <a:ext uri="{FF2B5EF4-FFF2-40B4-BE49-F238E27FC236}">
              <a16:creationId xmlns:a16="http://schemas.microsoft.com/office/drawing/2014/main" id="{E7152C49-D107-4FCC-8860-5A3643FAB42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1" name="PoljeZBesedilom 7000">
          <a:extLst>
            <a:ext uri="{FF2B5EF4-FFF2-40B4-BE49-F238E27FC236}">
              <a16:creationId xmlns:a16="http://schemas.microsoft.com/office/drawing/2014/main" id="{4B0F9268-05C1-4957-B039-EAD23639DD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2" name="PoljeZBesedilom 2">
          <a:extLst>
            <a:ext uri="{FF2B5EF4-FFF2-40B4-BE49-F238E27FC236}">
              <a16:creationId xmlns:a16="http://schemas.microsoft.com/office/drawing/2014/main" id="{D3AF6381-82BA-4032-A95E-C6176AA62B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3" name="PoljeZBesedilom 2">
          <a:extLst>
            <a:ext uri="{FF2B5EF4-FFF2-40B4-BE49-F238E27FC236}">
              <a16:creationId xmlns:a16="http://schemas.microsoft.com/office/drawing/2014/main" id="{A127819D-5E12-44FB-AE06-82B1546370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4" name="PoljeZBesedilom 2">
          <a:extLst>
            <a:ext uri="{FF2B5EF4-FFF2-40B4-BE49-F238E27FC236}">
              <a16:creationId xmlns:a16="http://schemas.microsoft.com/office/drawing/2014/main" id="{F53A0201-214A-4B5A-8437-EBC942B1AB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05" name="PoljeZBesedilom 2">
          <a:extLst>
            <a:ext uri="{FF2B5EF4-FFF2-40B4-BE49-F238E27FC236}">
              <a16:creationId xmlns:a16="http://schemas.microsoft.com/office/drawing/2014/main" id="{AB70A7A4-AD1D-4697-8D62-BA8CA3E827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06" name="PoljeZBesedilom 2">
          <a:extLst>
            <a:ext uri="{FF2B5EF4-FFF2-40B4-BE49-F238E27FC236}">
              <a16:creationId xmlns:a16="http://schemas.microsoft.com/office/drawing/2014/main" id="{E3969F71-4B55-4EF9-92A2-1CFE73AFA44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07" name="PoljeZBesedilom 7006">
          <a:extLst>
            <a:ext uri="{FF2B5EF4-FFF2-40B4-BE49-F238E27FC236}">
              <a16:creationId xmlns:a16="http://schemas.microsoft.com/office/drawing/2014/main" id="{49B07255-F3B0-48E9-BE21-C6672D3883D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08" name="PoljeZBesedilom 2">
          <a:extLst>
            <a:ext uri="{FF2B5EF4-FFF2-40B4-BE49-F238E27FC236}">
              <a16:creationId xmlns:a16="http://schemas.microsoft.com/office/drawing/2014/main" id="{7024BBBA-4463-4067-934E-07DE2AFF813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09" name="PoljeZBesedilom 2">
          <a:extLst>
            <a:ext uri="{FF2B5EF4-FFF2-40B4-BE49-F238E27FC236}">
              <a16:creationId xmlns:a16="http://schemas.microsoft.com/office/drawing/2014/main" id="{B0476008-140F-463B-B74F-0E1A76D084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10" name="PoljeZBesedilom 2">
          <a:extLst>
            <a:ext uri="{FF2B5EF4-FFF2-40B4-BE49-F238E27FC236}">
              <a16:creationId xmlns:a16="http://schemas.microsoft.com/office/drawing/2014/main" id="{C8CAB212-F981-4C0A-A9B1-392B0FA178D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11" name="PoljeZBesedilom 2">
          <a:extLst>
            <a:ext uri="{FF2B5EF4-FFF2-40B4-BE49-F238E27FC236}">
              <a16:creationId xmlns:a16="http://schemas.microsoft.com/office/drawing/2014/main" id="{97539AC2-198F-43F5-880C-A627D86C537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2" name="PoljeZBesedilom 2">
          <a:extLst>
            <a:ext uri="{FF2B5EF4-FFF2-40B4-BE49-F238E27FC236}">
              <a16:creationId xmlns:a16="http://schemas.microsoft.com/office/drawing/2014/main" id="{E4708FA9-C441-4AAB-94B2-6BA4A0FB86B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3" name="PoljeZBesedilom 7012">
          <a:extLst>
            <a:ext uri="{FF2B5EF4-FFF2-40B4-BE49-F238E27FC236}">
              <a16:creationId xmlns:a16="http://schemas.microsoft.com/office/drawing/2014/main" id="{6DBCD5E9-D7FB-49DF-9734-D4F56FA84A0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4" name="PoljeZBesedilom 2">
          <a:extLst>
            <a:ext uri="{FF2B5EF4-FFF2-40B4-BE49-F238E27FC236}">
              <a16:creationId xmlns:a16="http://schemas.microsoft.com/office/drawing/2014/main" id="{6A704F5A-257D-42C4-9985-86F20A7CA70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5" name="PoljeZBesedilom 2">
          <a:extLst>
            <a:ext uri="{FF2B5EF4-FFF2-40B4-BE49-F238E27FC236}">
              <a16:creationId xmlns:a16="http://schemas.microsoft.com/office/drawing/2014/main" id="{03562712-1B8E-46A8-A0C5-E5088E7E175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6" name="PoljeZBesedilom 2">
          <a:extLst>
            <a:ext uri="{FF2B5EF4-FFF2-40B4-BE49-F238E27FC236}">
              <a16:creationId xmlns:a16="http://schemas.microsoft.com/office/drawing/2014/main" id="{AC97EC9A-E5CC-4727-A3C1-675A3C6FA1D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17" name="PoljeZBesedilom 2">
          <a:extLst>
            <a:ext uri="{FF2B5EF4-FFF2-40B4-BE49-F238E27FC236}">
              <a16:creationId xmlns:a16="http://schemas.microsoft.com/office/drawing/2014/main" id="{1F927504-7894-4CD9-B5A0-15CAEFABF87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18" name="PoljeZBesedilom 7017">
          <a:extLst>
            <a:ext uri="{FF2B5EF4-FFF2-40B4-BE49-F238E27FC236}">
              <a16:creationId xmlns:a16="http://schemas.microsoft.com/office/drawing/2014/main" id="{22A012BE-4B32-4395-A6A4-481F402B83B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19" name="PoljeZBesedilom 2">
          <a:extLst>
            <a:ext uri="{FF2B5EF4-FFF2-40B4-BE49-F238E27FC236}">
              <a16:creationId xmlns:a16="http://schemas.microsoft.com/office/drawing/2014/main" id="{6C56CFCC-A718-48F2-8550-32DA603E958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20" name="PoljeZBesedilom 2">
          <a:extLst>
            <a:ext uri="{FF2B5EF4-FFF2-40B4-BE49-F238E27FC236}">
              <a16:creationId xmlns:a16="http://schemas.microsoft.com/office/drawing/2014/main" id="{C79DBC6B-F4EA-4904-A137-CA74323776C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21" name="PoljeZBesedilom 2">
          <a:extLst>
            <a:ext uri="{FF2B5EF4-FFF2-40B4-BE49-F238E27FC236}">
              <a16:creationId xmlns:a16="http://schemas.microsoft.com/office/drawing/2014/main" id="{B30C6378-4486-4520-B99B-E31F5980EEC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22" name="PoljeZBesedilom 2">
          <a:extLst>
            <a:ext uri="{FF2B5EF4-FFF2-40B4-BE49-F238E27FC236}">
              <a16:creationId xmlns:a16="http://schemas.microsoft.com/office/drawing/2014/main" id="{F88501A4-E53A-4D13-83E2-AADDA529F8B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3" name="PoljeZBesedilom 2">
          <a:extLst>
            <a:ext uri="{FF2B5EF4-FFF2-40B4-BE49-F238E27FC236}">
              <a16:creationId xmlns:a16="http://schemas.microsoft.com/office/drawing/2014/main" id="{56EF464E-F1DA-44A0-8CAA-9C8F2EC76E4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4" name="PoljeZBesedilom 7023">
          <a:extLst>
            <a:ext uri="{FF2B5EF4-FFF2-40B4-BE49-F238E27FC236}">
              <a16:creationId xmlns:a16="http://schemas.microsoft.com/office/drawing/2014/main" id="{65F60616-38CB-435C-87A1-8DBEDBFAB4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5" name="PoljeZBesedilom 2">
          <a:extLst>
            <a:ext uri="{FF2B5EF4-FFF2-40B4-BE49-F238E27FC236}">
              <a16:creationId xmlns:a16="http://schemas.microsoft.com/office/drawing/2014/main" id="{D90B0B96-B672-4ED2-ACC4-CE73DFE4B7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6" name="PoljeZBesedilom 2">
          <a:extLst>
            <a:ext uri="{FF2B5EF4-FFF2-40B4-BE49-F238E27FC236}">
              <a16:creationId xmlns:a16="http://schemas.microsoft.com/office/drawing/2014/main" id="{843FC432-293E-428D-9A3E-39D24F6E79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7" name="PoljeZBesedilom 2">
          <a:extLst>
            <a:ext uri="{FF2B5EF4-FFF2-40B4-BE49-F238E27FC236}">
              <a16:creationId xmlns:a16="http://schemas.microsoft.com/office/drawing/2014/main" id="{6538E51F-2C4E-43BD-A177-609C04363B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8" name="PoljeZBesedilom 2">
          <a:extLst>
            <a:ext uri="{FF2B5EF4-FFF2-40B4-BE49-F238E27FC236}">
              <a16:creationId xmlns:a16="http://schemas.microsoft.com/office/drawing/2014/main" id="{D8BD4990-B05F-4FC6-A10D-6352C8E2CD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29" name="PoljeZBesedilom 2">
          <a:extLst>
            <a:ext uri="{FF2B5EF4-FFF2-40B4-BE49-F238E27FC236}">
              <a16:creationId xmlns:a16="http://schemas.microsoft.com/office/drawing/2014/main" id="{B688F8F5-0076-4BC7-A002-3EBB699FD7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0" name="PoljeZBesedilom 7029">
          <a:extLst>
            <a:ext uri="{FF2B5EF4-FFF2-40B4-BE49-F238E27FC236}">
              <a16:creationId xmlns:a16="http://schemas.microsoft.com/office/drawing/2014/main" id="{93BDF8CE-4F55-4A06-8C61-309DECE200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1" name="PoljeZBesedilom 2">
          <a:extLst>
            <a:ext uri="{FF2B5EF4-FFF2-40B4-BE49-F238E27FC236}">
              <a16:creationId xmlns:a16="http://schemas.microsoft.com/office/drawing/2014/main" id="{99CF1997-1AA9-496E-8AA7-104157DCC7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2" name="PoljeZBesedilom 2">
          <a:extLst>
            <a:ext uri="{FF2B5EF4-FFF2-40B4-BE49-F238E27FC236}">
              <a16:creationId xmlns:a16="http://schemas.microsoft.com/office/drawing/2014/main" id="{250BBF68-26CB-4575-A9F9-11279AFBCB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3" name="PoljeZBesedilom 2">
          <a:extLst>
            <a:ext uri="{FF2B5EF4-FFF2-40B4-BE49-F238E27FC236}">
              <a16:creationId xmlns:a16="http://schemas.microsoft.com/office/drawing/2014/main" id="{D5B2BF7D-39E9-40CF-9555-448DA6FD16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4" name="PoljeZBesedilom 2">
          <a:extLst>
            <a:ext uri="{FF2B5EF4-FFF2-40B4-BE49-F238E27FC236}">
              <a16:creationId xmlns:a16="http://schemas.microsoft.com/office/drawing/2014/main" id="{673D6AC1-3B62-4A17-A9F8-2380FF9F76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5" name="PoljeZBesedilom 2">
          <a:extLst>
            <a:ext uri="{FF2B5EF4-FFF2-40B4-BE49-F238E27FC236}">
              <a16:creationId xmlns:a16="http://schemas.microsoft.com/office/drawing/2014/main" id="{7A997272-1FCC-499D-AADE-7E9F84BDB0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6" name="PoljeZBesedilom 7035">
          <a:extLst>
            <a:ext uri="{FF2B5EF4-FFF2-40B4-BE49-F238E27FC236}">
              <a16:creationId xmlns:a16="http://schemas.microsoft.com/office/drawing/2014/main" id="{4BC7CC14-107A-45EC-887C-39CDBFFE7C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7" name="PoljeZBesedilom 2">
          <a:extLst>
            <a:ext uri="{FF2B5EF4-FFF2-40B4-BE49-F238E27FC236}">
              <a16:creationId xmlns:a16="http://schemas.microsoft.com/office/drawing/2014/main" id="{8232CAA2-3F76-44EE-9774-EADFB9D50C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8" name="PoljeZBesedilom 2">
          <a:extLst>
            <a:ext uri="{FF2B5EF4-FFF2-40B4-BE49-F238E27FC236}">
              <a16:creationId xmlns:a16="http://schemas.microsoft.com/office/drawing/2014/main" id="{90205DCE-1DB3-4456-9063-138E426C40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39" name="PoljeZBesedilom 2">
          <a:extLst>
            <a:ext uri="{FF2B5EF4-FFF2-40B4-BE49-F238E27FC236}">
              <a16:creationId xmlns:a16="http://schemas.microsoft.com/office/drawing/2014/main" id="{E8FE579F-414C-4B1D-B8BA-6F089FCE68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0" name="PoljeZBesedilom 2">
          <a:extLst>
            <a:ext uri="{FF2B5EF4-FFF2-40B4-BE49-F238E27FC236}">
              <a16:creationId xmlns:a16="http://schemas.microsoft.com/office/drawing/2014/main" id="{8C216403-7D22-4419-ACE8-CB5A55491D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1" name="PoljeZBesedilom 2">
          <a:extLst>
            <a:ext uri="{FF2B5EF4-FFF2-40B4-BE49-F238E27FC236}">
              <a16:creationId xmlns:a16="http://schemas.microsoft.com/office/drawing/2014/main" id="{5FFEA0FA-0917-40B7-90E0-2BE9404BBD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2" name="PoljeZBesedilom 7041">
          <a:extLst>
            <a:ext uri="{FF2B5EF4-FFF2-40B4-BE49-F238E27FC236}">
              <a16:creationId xmlns:a16="http://schemas.microsoft.com/office/drawing/2014/main" id="{03D6EFC4-A2C2-4797-9199-C96F164A7D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3" name="PoljeZBesedilom 2">
          <a:extLst>
            <a:ext uri="{FF2B5EF4-FFF2-40B4-BE49-F238E27FC236}">
              <a16:creationId xmlns:a16="http://schemas.microsoft.com/office/drawing/2014/main" id="{5B6395A1-84EA-4A1D-B8A6-7563076F20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4" name="PoljeZBesedilom 2">
          <a:extLst>
            <a:ext uri="{FF2B5EF4-FFF2-40B4-BE49-F238E27FC236}">
              <a16:creationId xmlns:a16="http://schemas.microsoft.com/office/drawing/2014/main" id="{3BE43C07-F3C3-4436-8AC8-A7D3D9503D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5" name="PoljeZBesedilom 2">
          <a:extLst>
            <a:ext uri="{FF2B5EF4-FFF2-40B4-BE49-F238E27FC236}">
              <a16:creationId xmlns:a16="http://schemas.microsoft.com/office/drawing/2014/main" id="{4D3A092C-C9B1-4905-9436-7070553AF5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046" name="PoljeZBesedilom 2">
          <a:extLst>
            <a:ext uri="{FF2B5EF4-FFF2-40B4-BE49-F238E27FC236}">
              <a16:creationId xmlns:a16="http://schemas.microsoft.com/office/drawing/2014/main" id="{3EFDF349-557B-4E41-9C0F-1C432E72A3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47" name="PoljeZBesedilom 2">
          <a:extLst>
            <a:ext uri="{FF2B5EF4-FFF2-40B4-BE49-F238E27FC236}">
              <a16:creationId xmlns:a16="http://schemas.microsoft.com/office/drawing/2014/main" id="{D2888AAC-6E27-407B-B05A-B8BE609E07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48" name="PoljeZBesedilom 7047">
          <a:extLst>
            <a:ext uri="{FF2B5EF4-FFF2-40B4-BE49-F238E27FC236}">
              <a16:creationId xmlns:a16="http://schemas.microsoft.com/office/drawing/2014/main" id="{05BDD809-3CB9-47F9-ADF1-F176803D78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49" name="PoljeZBesedilom 2">
          <a:extLst>
            <a:ext uri="{FF2B5EF4-FFF2-40B4-BE49-F238E27FC236}">
              <a16:creationId xmlns:a16="http://schemas.microsoft.com/office/drawing/2014/main" id="{9C161965-216C-4086-8A05-F3DDB46E46E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0" name="PoljeZBesedilom 2">
          <a:extLst>
            <a:ext uri="{FF2B5EF4-FFF2-40B4-BE49-F238E27FC236}">
              <a16:creationId xmlns:a16="http://schemas.microsoft.com/office/drawing/2014/main" id="{E9D115EF-A3DE-4005-9214-DFCA2C0D69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1" name="PoljeZBesedilom 2">
          <a:extLst>
            <a:ext uri="{FF2B5EF4-FFF2-40B4-BE49-F238E27FC236}">
              <a16:creationId xmlns:a16="http://schemas.microsoft.com/office/drawing/2014/main" id="{CE7704FA-DE49-4964-88E4-9CC86F5A73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2" name="PoljeZBesedilom 2">
          <a:extLst>
            <a:ext uri="{FF2B5EF4-FFF2-40B4-BE49-F238E27FC236}">
              <a16:creationId xmlns:a16="http://schemas.microsoft.com/office/drawing/2014/main" id="{A6FC9518-F41E-4DB4-BA19-6C86F91022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3" name="PoljeZBesedilom 2">
          <a:extLst>
            <a:ext uri="{FF2B5EF4-FFF2-40B4-BE49-F238E27FC236}">
              <a16:creationId xmlns:a16="http://schemas.microsoft.com/office/drawing/2014/main" id="{A3048A5C-9E1F-4986-AFB3-997FCA61D4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4" name="PoljeZBesedilom 7053">
          <a:extLst>
            <a:ext uri="{FF2B5EF4-FFF2-40B4-BE49-F238E27FC236}">
              <a16:creationId xmlns:a16="http://schemas.microsoft.com/office/drawing/2014/main" id="{0B56D8DA-FA5C-4067-98A0-76AD4900D5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5" name="PoljeZBesedilom 2">
          <a:extLst>
            <a:ext uri="{FF2B5EF4-FFF2-40B4-BE49-F238E27FC236}">
              <a16:creationId xmlns:a16="http://schemas.microsoft.com/office/drawing/2014/main" id="{8BC59B8B-153E-44DA-AF5B-F58F4497AA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6" name="PoljeZBesedilom 2">
          <a:extLst>
            <a:ext uri="{FF2B5EF4-FFF2-40B4-BE49-F238E27FC236}">
              <a16:creationId xmlns:a16="http://schemas.microsoft.com/office/drawing/2014/main" id="{ABB25946-378E-4C4B-A862-6A728E8520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7" name="PoljeZBesedilom 2">
          <a:extLst>
            <a:ext uri="{FF2B5EF4-FFF2-40B4-BE49-F238E27FC236}">
              <a16:creationId xmlns:a16="http://schemas.microsoft.com/office/drawing/2014/main" id="{57A1DBCA-62AC-4D48-9FB6-024113E591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058" name="PoljeZBesedilom 2">
          <a:extLst>
            <a:ext uri="{FF2B5EF4-FFF2-40B4-BE49-F238E27FC236}">
              <a16:creationId xmlns:a16="http://schemas.microsoft.com/office/drawing/2014/main" id="{C3339830-CADA-4BAF-9B21-E2089A4FB4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59" name="PoljeZBesedilom 2">
          <a:extLst>
            <a:ext uri="{FF2B5EF4-FFF2-40B4-BE49-F238E27FC236}">
              <a16:creationId xmlns:a16="http://schemas.microsoft.com/office/drawing/2014/main" id="{67659D46-1CBD-4117-8483-9938C9046E3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60" name="PoljeZBesedilom 7059">
          <a:extLst>
            <a:ext uri="{FF2B5EF4-FFF2-40B4-BE49-F238E27FC236}">
              <a16:creationId xmlns:a16="http://schemas.microsoft.com/office/drawing/2014/main" id="{02EDCAE9-9E28-49EE-AFAB-D9290C97D3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61" name="PoljeZBesedilom 2">
          <a:extLst>
            <a:ext uri="{FF2B5EF4-FFF2-40B4-BE49-F238E27FC236}">
              <a16:creationId xmlns:a16="http://schemas.microsoft.com/office/drawing/2014/main" id="{F92558E8-262E-4CAB-95AE-22428BB09D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62" name="PoljeZBesedilom 2">
          <a:extLst>
            <a:ext uri="{FF2B5EF4-FFF2-40B4-BE49-F238E27FC236}">
              <a16:creationId xmlns:a16="http://schemas.microsoft.com/office/drawing/2014/main" id="{14870771-045D-4D97-B94B-1A8EB5F537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63" name="PoljeZBesedilom 2">
          <a:extLst>
            <a:ext uri="{FF2B5EF4-FFF2-40B4-BE49-F238E27FC236}">
              <a16:creationId xmlns:a16="http://schemas.microsoft.com/office/drawing/2014/main" id="{06EC89D1-4E15-4272-8D10-0F1E1DF9972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064" name="PoljeZBesedilom 2">
          <a:extLst>
            <a:ext uri="{FF2B5EF4-FFF2-40B4-BE49-F238E27FC236}">
              <a16:creationId xmlns:a16="http://schemas.microsoft.com/office/drawing/2014/main" id="{AECF632F-9C62-42E4-B365-B49657E968F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65" name="PoljeZBesedilom 2">
          <a:extLst>
            <a:ext uri="{FF2B5EF4-FFF2-40B4-BE49-F238E27FC236}">
              <a16:creationId xmlns:a16="http://schemas.microsoft.com/office/drawing/2014/main" id="{D451CD4C-DE23-4CF5-8F4E-E466201D984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66" name="PoljeZBesedilom 7065">
          <a:extLst>
            <a:ext uri="{FF2B5EF4-FFF2-40B4-BE49-F238E27FC236}">
              <a16:creationId xmlns:a16="http://schemas.microsoft.com/office/drawing/2014/main" id="{DA81DDA4-0336-4137-9ADA-FF81D39AA93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67" name="PoljeZBesedilom 2">
          <a:extLst>
            <a:ext uri="{FF2B5EF4-FFF2-40B4-BE49-F238E27FC236}">
              <a16:creationId xmlns:a16="http://schemas.microsoft.com/office/drawing/2014/main" id="{D68A842A-E5EC-4EE4-9E77-FCD47F34A33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68" name="PoljeZBesedilom 2">
          <a:extLst>
            <a:ext uri="{FF2B5EF4-FFF2-40B4-BE49-F238E27FC236}">
              <a16:creationId xmlns:a16="http://schemas.microsoft.com/office/drawing/2014/main" id="{6A053A3D-1F96-4951-BF8D-30C0F19821F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69" name="PoljeZBesedilom 2">
          <a:extLst>
            <a:ext uri="{FF2B5EF4-FFF2-40B4-BE49-F238E27FC236}">
              <a16:creationId xmlns:a16="http://schemas.microsoft.com/office/drawing/2014/main" id="{AA3733A6-72B9-4AF7-B98D-A7DB38F11EB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070" name="PoljeZBesedilom 2">
          <a:extLst>
            <a:ext uri="{FF2B5EF4-FFF2-40B4-BE49-F238E27FC236}">
              <a16:creationId xmlns:a16="http://schemas.microsoft.com/office/drawing/2014/main" id="{9EE856B4-08E6-441E-961F-B479D2DE593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71" name="PoljeZBesedilom 7070">
          <a:extLst>
            <a:ext uri="{FF2B5EF4-FFF2-40B4-BE49-F238E27FC236}">
              <a16:creationId xmlns:a16="http://schemas.microsoft.com/office/drawing/2014/main" id="{8630DB7E-4A24-4F7E-B2CC-E95CC5F2A58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72" name="PoljeZBesedilom 2">
          <a:extLst>
            <a:ext uri="{FF2B5EF4-FFF2-40B4-BE49-F238E27FC236}">
              <a16:creationId xmlns:a16="http://schemas.microsoft.com/office/drawing/2014/main" id="{77B77E4D-239D-4EF1-8074-7AD4DB9B570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73" name="PoljeZBesedilom 2">
          <a:extLst>
            <a:ext uri="{FF2B5EF4-FFF2-40B4-BE49-F238E27FC236}">
              <a16:creationId xmlns:a16="http://schemas.microsoft.com/office/drawing/2014/main" id="{0FB0A917-2C46-4B9B-BF48-84048929304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74" name="PoljeZBesedilom 2">
          <a:extLst>
            <a:ext uri="{FF2B5EF4-FFF2-40B4-BE49-F238E27FC236}">
              <a16:creationId xmlns:a16="http://schemas.microsoft.com/office/drawing/2014/main" id="{3A461B98-4408-4ED5-A506-3D2D738ACF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075" name="PoljeZBesedilom 2">
          <a:extLst>
            <a:ext uri="{FF2B5EF4-FFF2-40B4-BE49-F238E27FC236}">
              <a16:creationId xmlns:a16="http://schemas.microsoft.com/office/drawing/2014/main" id="{C96A1A7C-9618-4630-A407-F00FE14FD8D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76" name="PoljeZBesedilom 2">
          <a:extLst>
            <a:ext uri="{FF2B5EF4-FFF2-40B4-BE49-F238E27FC236}">
              <a16:creationId xmlns:a16="http://schemas.microsoft.com/office/drawing/2014/main" id="{999E6D34-ACB7-4DEE-B313-D9CBCB30AF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77" name="PoljeZBesedilom 7076">
          <a:extLst>
            <a:ext uri="{FF2B5EF4-FFF2-40B4-BE49-F238E27FC236}">
              <a16:creationId xmlns:a16="http://schemas.microsoft.com/office/drawing/2014/main" id="{2CC2877D-29A4-4E9F-900A-BA68E23B3F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78" name="PoljeZBesedilom 2">
          <a:extLst>
            <a:ext uri="{FF2B5EF4-FFF2-40B4-BE49-F238E27FC236}">
              <a16:creationId xmlns:a16="http://schemas.microsoft.com/office/drawing/2014/main" id="{A342B3BF-E7DA-4FE8-8598-7E8EBA1427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79" name="PoljeZBesedilom 2">
          <a:extLst>
            <a:ext uri="{FF2B5EF4-FFF2-40B4-BE49-F238E27FC236}">
              <a16:creationId xmlns:a16="http://schemas.microsoft.com/office/drawing/2014/main" id="{59FC0F13-CD39-4AAB-91BA-C551C82DF4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0" name="PoljeZBesedilom 2">
          <a:extLst>
            <a:ext uri="{FF2B5EF4-FFF2-40B4-BE49-F238E27FC236}">
              <a16:creationId xmlns:a16="http://schemas.microsoft.com/office/drawing/2014/main" id="{FEEC03B8-BE57-472A-9ADC-132161AE7D9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1" name="PoljeZBesedilom 2">
          <a:extLst>
            <a:ext uri="{FF2B5EF4-FFF2-40B4-BE49-F238E27FC236}">
              <a16:creationId xmlns:a16="http://schemas.microsoft.com/office/drawing/2014/main" id="{22010A16-9D36-4344-AD8E-4B7B7A08D6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2" name="PoljeZBesedilom 2">
          <a:extLst>
            <a:ext uri="{FF2B5EF4-FFF2-40B4-BE49-F238E27FC236}">
              <a16:creationId xmlns:a16="http://schemas.microsoft.com/office/drawing/2014/main" id="{066ACCD2-5ADC-4C61-B75F-B70884EC93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3" name="PoljeZBesedilom 7082">
          <a:extLst>
            <a:ext uri="{FF2B5EF4-FFF2-40B4-BE49-F238E27FC236}">
              <a16:creationId xmlns:a16="http://schemas.microsoft.com/office/drawing/2014/main" id="{DA7DD771-B32F-4874-AFCE-6EAE1AAAD6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4" name="PoljeZBesedilom 2">
          <a:extLst>
            <a:ext uri="{FF2B5EF4-FFF2-40B4-BE49-F238E27FC236}">
              <a16:creationId xmlns:a16="http://schemas.microsoft.com/office/drawing/2014/main" id="{8062B93C-87D9-4EF6-A73F-EFF03CCE45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5" name="PoljeZBesedilom 2">
          <a:extLst>
            <a:ext uri="{FF2B5EF4-FFF2-40B4-BE49-F238E27FC236}">
              <a16:creationId xmlns:a16="http://schemas.microsoft.com/office/drawing/2014/main" id="{B3A2532B-247F-433A-B9EE-9C953E6F95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6" name="PoljeZBesedilom 2">
          <a:extLst>
            <a:ext uri="{FF2B5EF4-FFF2-40B4-BE49-F238E27FC236}">
              <a16:creationId xmlns:a16="http://schemas.microsoft.com/office/drawing/2014/main" id="{924E9E05-3417-4F89-AD05-E91BEB27B48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7" name="PoljeZBesedilom 2">
          <a:extLst>
            <a:ext uri="{FF2B5EF4-FFF2-40B4-BE49-F238E27FC236}">
              <a16:creationId xmlns:a16="http://schemas.microsoft.com/office/drawing/2014/main" id="{79281376-ADBF-4130-BFB9-50FB97DA38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8" name="PoljeZBesedilom 2">
          <a:extLst>
            <a:ext uri="{FF2B5EF4-FFF2-40B4-BE49-F238E27FC236}">
              <a16:creationId xmlns:a16="http://schemas.microsoft.com/office/drawing/2014/main" id="{6E568D8A-3751-4559-B735-631CF13E8E5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89" name="PoljeZBesedilom 7088">
          <a:extLst>
            <a:ext uri="{FF2B5EF4-FFF2-40B4-BE49-F238E27FC236}">
              <a16:creationId xmlns:a16="http://schemas.microsoft.com/office/drawing/2014/main" id="{D040E008-9AF9-46D2-9D7B-B44C194AAB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0" name="PoljeZBesedilom 2">
          <a:extLst>
            <a:ext uri="{FF2B5EF4-FFF2-40B4-BE49-F238E27FC236}">
              <a16:creationId xmlns:a16="http://schemas.microsoft.com/office/drawing/2014/main" id="{AC4AE83A-5E60-4341-9C34-EF6827975EA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1" name="PoljeZBesedilom 2">
          <a:extLst>
            <a:ext uri="{FF2B5EF4-FFF2-40B4-BE49-F238E27FC236}">
              <a16:creationId xmlns:a16="http://schemas.microsoft.com/office/drawing/2014/main" id="{86CDF1C1-A895-46D7-BF62-2C3768F543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2" name="PoljeZBesedilom 2">
          <a:extLst>
            <a:ext uri="{FF2B5EF4-FFF2-40B4-BE49-F238E27FC236}">
              <a16:creationId xmlns:a16="http://schemas.microsoft.com/office/drawing/2014/main" id="{1CFBF440-745C-4D13-B3FD-8ECB56225C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3" name="PoljeZBesedilom 2">
          <a:extLst>
            <a:ext uri="{FF2B5EF4-FFF2-40B4-BE49-F238E27FC236}">
              <a16:creationId xmlns:a16="http://schemas.microsoft.com/office/drawing/2014/main" id="{8924E38F-815B-41A7-AAD3-3A99721663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4" name="PoljeZBesedilom 2">
          <a:extLst>
            <a:ext uri="{FF2B5EF4-FFF2-40B4-BE49-F238E27FC236}">
              <a16:creationId xmlns:a16="http://schemas.microsoft.com/office/drawing/2014/main" id="{8DDE3BF4-AA9A-4F33-856C-49FDCB3F35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5" name="PoljeZBesedilom 7094">
          <a:extLst>
            <a:ext uri="{FF2B5EF4-FFF2-40B4-BE49-F238E27FC236}">
              <a16:creationId xmlns:a16="http://schemas.microsoft.com/office/drawing/2014/main" id="{3ACE8F1B-E587-4DF2-91AA-106A7328CD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6" name="PoljeZBesedilom 2">
          <a:extLst>
            <a:ext uri="{FF2B5EF4-FFF2-40B4-BE49-F238E27FC236}">
              <a16:creationId xmlns:a16="http://schemas.microsoft.com/office/drawing/2014/main" id="{2542308B-F0CA-41E4-9830-3827C0D61D8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7" name="PoljeZBesedilom 2">
          <a:extLst>
            <a:ext uri="{FF2B5EF4-FFF2-40B4-BE49-F238E27FC236}">
              <a16:creationId xmlns:a16="http://schemas.microsoft.com/office/drawing/2014/main" id="{28C20465-F61A-4D73-B85A-CD08AB5BD6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8" name="PoljeZBesedilom 2">
          <a:extLst>
            <a:ext uri="{FF2B5EF4-FFF2-40B4-BE49-F238E27FC236}">
              <a16:creationId xmlns:a16="http://schemas.microsoft.com/office/drawing/2014/main" id="{F83C1BAB-519C-4282-8117-1ADB442D34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099" name="PoljeZBesedilom 2">
          <a:extLst>
            <a:ext uri="{FF2B5EF4-FFF2-40B4-BE49-F238E27FC236}">
              <a16:creationId xmlns:a16="http://schemas.microsoft.com/office/drawing/2014/main" id="{7AE75714-495C-418F-A609-9A385D2306C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0" name="PoljeZBesedilom 2">
          <a:extLst>
            <a:ext uri="{FF2B5EF4-FFF2-40B4-BE49-F238E27FC236}">
              <a16:creationId xmlns:a16="http://schemas.microsoft.com/office/drawing/2014/main" id="{85D3C2A6-C5BA-48D3-A172-C771F2BD32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1" name="PoljeZBesedilom 7100">
          <a:extLst>
            <a:ext uri="{FF2B5EF4-FFF2-40B4-BE49-F238E27FC236}">
              <a16:creationId xmlns:a16="http://schemas.microsoft.com/office/drawing/2014/main" id="{C0F0CF10-87DA-495D-81EB-DF1C311F97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2" name="PoljeZBesedilom 2">
          <a:extLst>
            <a:ext uri="{FF2B5EF4-FFF2-40B4-BE49-F238E27FC236}">
              <a16:creationId xmlns:a16="http://schemas.microsoft.com/office/drawing/2014/main" id="{168EAEF6-7E47-43DC-82D2-AF3CB3BE437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3" name="PoljeZBesedilom 2">
          <a:extLst>
            <a:ext uri="{FF2B5EF4-FFF2-40B4-BE49-F238E27FC236}">
              <a16:creationId xmlns:a16="http://schemas.microsoft.com/office/drawing/2014/main" id="{F3127E35-4BEF-437B-80CC-24CD1245FF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4" name="PoljeZBesedilom 2">
          <a:extLst>
            <a:ext uri="{FF2B5EF4-FFF2-40B4-BE49-F238E27FC236}">
              <a16:creationId xmlns:a16="http://schemas.microsoft.com/office/drawing/2014/main" id="{F2696444-EBBA-49CC-BC97-A84C82405A8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05" name="PoljeZBesedilom 2">
          <a:extLst>
            <a:ext uri="{FF2B5EF4-FFF2-40B4-BE49-F238E27FC236}">
              <a16:creationId xmlns:a16="http://schemas.microsoft.com/office/drawing/2014/main" id="{D7A3C11B-2451-4D64-B0C6-47588FBCFF5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06" name="PoljeZBesedilom 2">
          <a:extLst>
            <a:ext uri="{FF2B5EF4-FFF2-40B4-BE49-F238E27FC236}">
              <a16:creationId xmlns:a16="http://schemas.microsoft.com/office/drawing/2014/main" id="{2FC82F80-8074-4FCA-8FE7-CC9CD45AE3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07" name="PoljeZBesedilom 7106">
          <a:extLst>
            <a:ext uri="{FF2B5EF4-FFF2-40B4-BE49-F238E27FC236}">
              <a16:creationId xmlns:a16="http://schemas.microsoft.com/office/drawing/2014/main" id="{3ACDA312-2AE6-436B-B8B1-2EA302A99B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08" name="PoljeZBesedilom 2">
          <a:extLst>
            <a:ext uri="{FF2B5EF4-FFF2-40B4-BE49-F238E27FC236}">
              <a16:creationId xmlns:a16="http://schemas.microsoft.com/office/drawing/2014/main" id="{EF023C92-7C4C-49EE-90B2-7C44421321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09" name="PoljeZBesedilom 2">
          <a:extLst>
            <a:ext uri="{FF2B5EF4-FFF2-40B4-BE49-F238E27FC236}">
              <a16:creationId xmlns:a16="http://schemas.microsoft.com/office/drawing/2014/main" id="{A8B3B531-AB9B-4D90-B9D1-51BA6A8AE2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0" name="PoljeZBesedilom 2">
          <a:extLst>
            <a:ext uri="{FF2B5EF4-FFF2-40B4-BE49-F238E27FC236}">
              <a16:creationId xmlns:a16="http://schemas.microsoft.com/office/drawing/2014/main" id="{0E62BF47-04AB-4C5D-A737-A70052F57C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1" name="PoljeZBesedilom 2">
          <a:extLst>
            <a:ext uri="{FF2B5EF4-FFF2-40B4-BE49-F238E27FC236}">
              <a16:creationId xmlns:a16="http://schemas.microsoft.com/office/drawing/2014/main" id="{4EFAB49B-244E-498B-A515-38630B076A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2" name="PoljeZBesedilom 2">
          <a:extLst>
            <a:ext uri="{FF2B5EF4-FFF2-40B4-BE49-F238E27FC236}">
              <a16:creationId xmlns:a16="http://schemas.microsoft.com/office/drawing/2014/main" id="{8F6C7DE9-45DB-4838-83CA-78B1D22841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3" name="PoljeZBesedilom 7112">
          <a:extLst>
            <a:ext uri="{FF2B5EF4-FFF2-40B4-BE49-F238E27FC236}">
              <a16:creationId xmlns:a16="http://schemas.microsoft.com/office/drawing/2014/main" id="{5B73CB9C-9629-4D7A-8A5B-E420EB03BF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4" name="PoljeZBesedilom 2">
          <a:extLst>
            <a:ext uri="{FF2B5EF4-FFF2-40B4-BE49-F238E27FC236}">
              <a16:creationId xmlns:a16="http://schemas.microsoft.com/office/drawing/2014/main" id="{B2729874-8031-4ADA-8F10-F7BACB60A9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5" name="PoljeZBesedilom 2">
          <a:extLst>
            <a:ext uri="{FF2B5EF4-FFF2-40B4-BE49-F238E27FC236}">
              <a16:creationId xmlns:a16="http://schemas.microsoft.com/office/drawing/2014/main" id="{5A2B15C6-5997-42A7-803E-480F18D8CF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6" name="PoljeZBesedilom 2">
          <a:extLst>
            <a:ext uri="{FF2B5EF4-FFF2-40B4-BE49-F238E27FC236}">
              <a16:creationId xmlns:a16="http://schemas.microsoft.com/office/drawing/2014/main" id="{B3E99992-CABE-477A-8F55-1632B87DAE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17" name="PoljeZBesedilom 2">
          <a:extLst>
            <a:ext uri="{FF2B5EF4-FFF2-40B4-BE49-F238E27FC236}">
              <a16:creationId xmlns:a16="http://schemas.microsoft.com/office/drawing/2014/main" id="{7CC166A7-6AF5-4925-8F9F-81E2520DAB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18" name="PoljeZBesedilom 2">
          <a:extLst>
            <a:ext uri="{FF2B5EF4-FFF2-40B4-BE49-F238E27FC236}">
              <a16:creationId xmlns:a16="http://schemas.microsoft.com/office/drawing/2014/main" id="{641480E5-693B-4F44-BCC5-1449BF3F567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19" name="PoljeZBesedilom 7118">
          <a:extLst>
            <a:ext uri="{FF2B5EF4-FFF2-40B4-BE49-F238E27FC236}">
              <a16:creationId xmlns:a16="http://schemas.microsoft.com/office/drawing/2014/main" id="{251F2D46-E2D5-485E-BF3B-41FD1BC8AA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0" name="PoljeZBesedilom 2">
          <a:extLst>
            <a:ext uri="{FF2B5EF4-FFF2-40B4-BE49-F238E27FC236}">
              <a16:creationId xmlns:a16="http://schemas.microsoft.com/office/drawing/2014/main" id="{F050AE54-BC20-4A61-B58B-5CF1D0DAF77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1" name="PoljeZBesedilom 2">
          <a:extLst>
            <a:ext uri="{FF2B5EF4-FFF2-40B4-BE49-F238E27FC236}">
              <a16:creationId xmlns:a16="http://schemas.microsoft.com/office/drawing/2014/main" id="{0A8C9487-4ADA-412B-A292-4F56C9DA56E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2" name="PoljeZBesedilom 2">
          <a:extLst>
            <a:ext uri="{FF2B5EF4-FFF2-40B4-BE49-F238E27FC236}">
              <a16:creationId xmlns:a16="http://schemas.microsoft.com/office/drawing/2014/main" id="{8A91DCD0-6F74-4B5E-88FF-A69C01794B6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3" name="PoljeZBesedilom 2">
          <a:extLst>
            <a:ext uri="{FF2B5EF4-FFF2-40B4-BE49-F238E27FC236}">
              <a16:creationId xmlns:a16="http://schemas.microsoft.com/office/drawing/2014/main" id="{A1F31712-212C-4D54-A4FB-7FBD0F945B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4" name="PoljeZBesedilom 2">
          <a:extLst>
            <a:ext uri="{FF2B5EF4-FFF2-40B4-BE49-F238E27FC236}">
              <a16:creationId xmlns:a16="http://schemas.microsoft.com/office/drawing/2014/main" id="{D1D760C5-0046-4CF8-B139-E18F98E86A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5" name="PoljeZBesedilom 7124">
          <a:extLst>
            <a:ext uri="{FF2B5EF4-FFF2-40B4-BE49-F238E27FC236}">
              <a16:creationId xmlns:a16="http://schemas.microsoft.com/office/drawing/2014/main" id="{B5A3C28E-931F-47B4-9A3A-50BE7E36D2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6" name="PoljeZBesedilom 2">
          <a:extLst>
            <a:ext uri="{FF2B5EF4-FFF2-40B4-BE49-F238E27FC236}">
              <a16:creationId xmlns:a16="http://schemas.microsoft.com/office/drawing/2014/main" id="{C385521A-3B97-4810-8E12-5439CBAB83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7" name="PoljeZBesedilom 2">
          <a:extLst>
            <a:ext uri="{FF2B5EF4-FFF2-40B4-BE49-F238E27FC236}">
              <a16:creationId xmlns:a16="http://schemas.microsoft.com/office/drawing/2014/main" id="{00003BBE-006A-4A84-9FD3-F42F361D052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8" name="PoljeZBesedilom 2">
          <a:extLst>
            <a:ext uri="{FF2B5EF4-FFF2-40B4-BE49-F238E27FC236}">
              <a16:creationId xmlns:a16="http://schemas.microsoft.com/office/drawing/2014/main" id="{89D7993D-1D62-42E1-B4A2-B25852A32C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29" name="PoljeZBesedilom 2">
          <a:extLst>
            <a:ext uri="{FF2B5EF4-FFF2-40B4-BE49-F238E27FC236}">
              <a16:creationId xmlns:a16="http://schemas.microsoft.com/office/drawing/2014/main" id="{E997896A-FB48-4679-B07E-E2A178A5C93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30" name="PoljeZBesedilom 7129">
          <a:extLst>
            <a:ext uri="{FF2B5EF4-FFF2-40B4-BE49-F238E27FC236}">
              <a16:creationId xmlns:a16="http://schemas.microsoft.com/office/drawing/2014/main" id="{4647F1D9-D9DC-4FFE-9B0C-A72B71446B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31" name="PoljeZBesedilom 2">
          <a:extLst>
            <a:ext uri="{FF2B5EF4-FFF2-40B4-BE49-F238E27FC236}">
              <a16:creationId xmlns:a16="http://schemas.microsoft.com/office/drawing/2014/main" id="{3E6DDF85-D08E-4088-95B1-47F5E76117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32" name="PoljeZBesedilom 2">
          <a:extLst>
            <a:ext uri="{FF2B5EF4-FFF2-40B4-BE49-F238E27FC236}">
              <a16:creationId xmlns:a16="http://schemas.microsoft.com/office/drawing/2014/main" id="{2CEC279F-7F0B-4CB3-8EA2-928CCC91362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33" name="PoljeZBesedilom 2">
          <a:extLst>
            <a:ext uri="{FF2B5EF4-FFF2-40B4-BE49-F238E27FC236}">
              <a16:creationId xmlns:a16="http://schemas.microsoft.com/office/drawing/2014/main" id="{B535CBA9-3174-4357-A8BE-05C5C49C326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34" name="PoljeZBesedilom 2">
          <a:extLst>
            <a:ext uri="{FF2B5EF4-FFF2-40B4-BE49-F238E27FC236}">
              <a16:creationId xmlns:a16="http://schemas.microsoft.com/office/drawing/2014/main" id="{84E2E7FA-027B-4AC3-AF0A-51A52173BE0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35" name="PoljeZBesedilom 2">
          <a:extLst>
            <a:ext uri="{FF2B5EF4-FFF2-40B4-BE49-F238E27FC236}">
              <a16:creationId xmlns:a16="http://schemas.microsoft.com/office/drawing/2014/main" id="{BADFDE2F-AC57-47D5-9A1B-FC2CC4A2048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36" name="PoljeZBesedilom 7135">
          <a:extLst>
            <a:ext uri="{FF2B5EF4-FFF2-40B4-BE49-F238E27FC236}">
              <a16:creationId xmlns:a16="http://schemas.microsoft.com/office/drawing/2014/main" id="{44F2F210-A591-456E-99EE-85BBC35EAAE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37" name="PoljeZBesedilom 2">
          <a:extLst>
            <a:ext uri="{FF2B5EF4-FFF2-40B4-BE49-F238E27FC236}">
              <a16:creationId xmlns:a16="http://schemas.microsoft.com/office/drawing/2014/main" id="{F74A7D33-E0FE-4C69-8FC4-6C77CC6DD1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38" name="PoljeZBesedilom 2">
          <a:extLst>
            <a:ext uri="{FF2B5EF4-FFF2-40B4-BE49-F238E27FC236}">
              <a16:creationId xmlns:a16="http://schemas.microsoft.com/office/drawing/2014/main" id="{0341A0F4-6908-4585-B551-98372520CC8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39" name="PoljeZBesedilom 2">
          <a:extLst>
            <a:ext uri="{FF2B5EF4-FFF2-40B4-BE49-F238E27FC236}">
              <a16:creationId xmlns:a16="http://schemas.microsoft.com/office/drawing/2014/main" id="{28C153A2-8556-445C-8099-B015AEB19B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140" name="PoljeZBesedilom 2">
          <a:extLst>
            <a:ext uri="{FF2B5EF4-FFF2-40B4-BE49-F238E27FC236}">
              <a16:creationId xmlns:a16="http://schemas.microsoft.com/office/drawing/2014/main" id="{651E262C-BDA8-4747-A0EF-A109C5F20F0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1" name="PoljeZBesedilom 2">
          <a:extLst>
            <a:ext uri="{FF2B5EF4-FFF2-40B4-BE49-F238E27FC236}">
              <a16:creationId xmlns:a16="http://schemas.microsoft.com/office/drawing/2014/main" id="{B5A6AF69-782C-4E4B-90E9-F6D7D8CA9C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2" name="PoljeZBesedilom 7141">
          <a:extLst>
            <a:ext uri="{FF2B5EF4-FFF2-40B4-BE49-F238E27FC236}">
              <a16:creationId xmlns:a16="http://schemas.microsoft.com/office/drawing/2014/main" id="{37987321-7414-4C1D-9620-B71FCC4BF2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3" name="PoljeZBesedilom 2">
          <a:extLst>
            <a:ext uri="{FF2B5EF4-FFF2-40B4-BE49-F238E27FC236}">
              <a16:creationId xmlns:a16="http://schemas.microsoft.com/office/drawing/2014/main" id="{6F172C58-E768-4EC9-A1CC-D0963BC68D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4" name="PoljeZBesedilom 2">
          <a:extLst>
            <a:ext uri="{FF2B5EF4-FFF2-40B4-BE49-F238E27FC236}">
              <a16:creationId xmlns:a16="http://schemas.microsoft.com/office/drawing/2014/main" id="{C423C43A-CF41-42EE-ACD5-6356D267AD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5" name="PoljeZBesedilom 2">
          <a:extLst>
            <a:ext uri="{FF2B5EF4-FFF2-40B4-BE49-F238E27FC236}">
              <a16:creationId xmlns:a16="http://schemas.microsoft.com/office/drawing/2014/main" id="{D7E080FA-F27D-4092-8DB7-76B7095E9F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6" name="PoljeZBesedilom 2">
          <a:extLst>
            <a:ext uri="{FF2B5EF4-FFF2-40B4-BE49-F238E27FC236}">
              <a16:creationId xmlns:a16="http://schemas.microsoft.com/office/drawing/2014/main" id="{EB5C479D-19C8-41B2-9EF7-5D8D4D1F09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7" name="PoljeZBesedilom 2">
          <a:extLst>
            <a:ext uri="{FF2B5EF4-FFF2-40B4-BE49-F238E27FC236}">
              <a16:creationId xmlns:a16="http://schemas.microsoft.com/office/drawing/2014/main" id="{41E6309B-7E11-462D-A099-90E583B33F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8" name="PoljeZBesedilom 7147">
          <a:extLst>
            <a:ext uri="{FF2B5EF4-FFF2-40B4-BE49-F238E27FC236}">
              <a16:creationId xmlns:a16="http://schemas.microsoft.com/office/drawing/2014/main" id="{716D47A0-CEF0-413D-BADA-D350E30B2C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49" name="PoljeZBesedilom 2">
          <a:extLst>
            <a:ext uri="{FF2B5EF4-FFF2-40B4-BE49-F238E27FC236}">
              <a16:creationId xmlns:a16="http://schemas.microsoft.com/office/drawing/2014/main" id="{A42CD47D-731C-4EB2-853E-672AC128EC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50" name="PoljeZBesedilom 2">
          <a:extLst>
            <a:ext uri="{FF2B5EF4-FFF2-40B4-BE49-F238E27FC236}">
              <a16:creationId xmlns:a16="http://schemas.microsoft.com/office/drawing/2014/main" id="{857694AF-95C3-45F8-9D08-75F8D54191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51" name="PoljeZBesedilom 2">
          <a:extLst>
            <a:ext uri="{FF2B5EF4-FFF2-40B4-BE49-F238E27FC236}">
              <a16:creationId xmlns:a16="http://schemas.microsoft.com/office/drawing/2014/main" id="{8D96DE8D-D7B9-4370-BA58-EF9DDC1AA3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152" name="PoljeZBesedilom 2">
          <a:extLst>
            <a:ext uri="{FF2B5EF4-FFF2-40B4-BE49-F238E27FC236}">
              <a16:creationId xmlns:a16="http://schemas.microsoft.com/office/drawing/2014/main" id="{079B33CB-0482-40BF-B297-ADCA29CC1A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3" name="PoljeZBesedilom 2">
          <a:extLst>
            <a:ext uri="{FF2B5EF4-FFF2-40B4-BE49-F238E27FC236}">
              <a16:creationId xmlns:a16="http://schemas.microsoft.com/office/drawing/2014/main" id="{A5275A49-800F-4028-9AFE-C7B8E58DDD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4" name="PoljeZBesedilom 7153">
          <a:extLst>
            <a:ext uri="{FF2B5EF4-FFF2-40B4-BE49-F238E27FC236}">
              <a16:creationId xmlns:a16="http://schemas.microsoft.com/office/drawing/2014/main" id="{5F7A0EE5-E588-4F53-8B8A-EF32BA62FD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5" name="PoljeZBesedilom 2">
          <a:extLst>
            <a:ext uri="{FF2B5EF4-FFF2-40B4-BE49-F238E27FC236}">
              <a16:creationId xmlns:a16="http://schemas.microsoft.com/office/drawing/2014/main" id="{EAC2798E-F9E2-4E96-A1A1-6565DC196E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6" name="PoljeZBesedilom 2">
          <a:extLst>
            <a:ext uri="{FF2B5EF4-FFF2-40B4-BE49-F238E27FC236}">
              <a16:creationId xmlns:a16="http://schemas.microsoft.com/office/drawing/2014/main" id="{4CF18D10-7909-433C-B41E-A00D8C44D9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7" name="PoljeZBesedilom 2">
          <a:extLst>
            <a:ext uri="{FF2B5EF4-FFF2-40B4-BE49-F238E27FC236}">
              <a16:creationId xmlns:a16="http://schemas.microsoft.com/office/drawing/2014/main" id="{84A8B0A6-30CA-4085-A20A-56EE95B58C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8" name="PoljeZBesedilom 2">
          <a:extLst>
            <a:ext uri="{FF2B5EF4-FFF2-40B4-BE49-F238E27FC236}">
              <a16:creationId xmlns:a16="http://schemas.microsoft.com/office/drawing/2014/main" id="{E0272FF2-C4E0-4AE7-BCBF-D689464A89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59" name="PoljeZBesedilom 2">
          <a:extLst>
            <a:ext uri="{FF2B5EF4-FFF2-40B4-BE49-F238E27FC236}">
              <a16:creationId xmlns:a16="http://schemas.microsoft.com/office/drawing/2014/main" id="{EB0C0CD0-42BD-4B95-99C0-5DD3838449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60" name="PoljeZBesedilom 7159">
          <a:extLst>
            <a:ext uri="{FF2B5EF4-FFF2-40B4-BE49-F238E27FC236}">
              <a16:creationId xmlns:a16="http://schemas.microsoft.com/office/drawing/2014/main" id="{AE706B45-0ECF-4D14-8748-3C859A45C9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61" name="PoljeZBesedilom 2">
          <a:extLst>
            <a:ext uri="{FF2B5EF4-FFF2-40B4-BE49-F238E27FC236}">
              <a16:creationId xmlns:a16="http://schemas.microsoft.com/office/drawing/2014/main" id="{43D8ABF1-3FEA-4CA1-941A-5EC3B0FCEA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62" name="PoljeZBesedilom 2">
          <a:extLst>
            <a:ext uri="{FF2B5EF4-FFF2-40B4-BE49-F238E27FC236}">
              <a16:creationId xmlns:a16="http://schemas.microsoft.com/office/drawing/2014/main" id="{7F54F7CF-2219-491D-BFAD-F188FCF3B0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63" name="PoljeZBesedilom 2">
          <a:extLst>
            <a:ext uri="{FF2B5EF4-FFF2-40B4-BE49-F238E27FC236}">
              <a16:creationId xmlns:a16="http://schemas.microsoft.com/office/drawing/2014/main" id="{011E1F02-D859-4FD5-8DC1-7B8B3D5201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164" name="PoljeZBesedilom 2">
          <a:extLst>
            <a:ext uri="{FF2B5EF4-FFF2-40B4-BE49-F238E27FC236}">
              <a16:creationId xmlns:a16="http://schemas.microsoft.com/office/drawing/2014/main" id="{28ACD132-F568-4707-A368-2DB5B6C367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65" name="PoljeZBesedilom 7164">
          <a:extLst>
            <a:ext uri="{FF2B5EF4-FFF2-40B4-BE49-F238E27FC236}">
              <a16:creationId xmlns:a16="http://schemas.microsoft.com/office/drawing/2014/main" id="{EBEDF1FD-9A09-443C-AECD-9C8549E6BBA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66" name="PoljeZBesedilom 2">
          <a:extLst>
            <a:ext uri="{FF2B5EF4-FFF2-40B4-BE49-F238E27FC236}">
              <a16:creationId xmlns:a16="http://schemas.microsoft.com/office/drawing/2014/main" id="{3798B0CD-17B7-4943-9A11-45716FFE87D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67" name="PoljeZBesedilom 2">
          <a:extLst>
            <a:ext uri="{FF2B5EF4-FFF2-40B4-BE49-F238E27FC236}">
              <a16:creationId xmlns:a16="http://schemas.microsoft.com/office/drawing/2014/main" id="{B532726A-966F-4200-AC3F-C41065DD8C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68" name="PoljeZBesedilom 2">
          <a:extLst>
            <a:ext uri="{FF2B5EF4-FFF2-40B4-BE49-F238E27FC236}">
              <a16:creationId xmlns:a16="http://schemas.microsoft.com/office/drawing/2014/main" id="{26A78DBD-B907-4E97-8FF5-E290A11221F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169" name="PoljeZBesedilom 2">
          <a:extLst>
            <a:ext uri="{FF2B5EF4-FFF2-40B4-BE49-F238E27FC236}">
              <a16:creationId xmlns:a16="http://schemas.microsoft.com/office/drawing/2014/main" id="{E0E4E4E1-57C0-4089-9572-09884388F47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0" name="PoljeZBesedilom 2">
          <a:extLst>
            <a:ext uri="{FF2B5EF4-FFF2-40B4-BE49-F238E27FC236}">
              <a16:creationId xmlns:a16="http://schemas.microsoft.com/office/drawing/2014/main" id="{84571A20-59EC-4A29-A23B-9E286397EF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1" name="PoljeZBesedilom 7170">
          <a:extLst>
            <a:ext uri="{FF2B5EF4-FFF2-40B4-BE49-F238E27FC236}">
              <a16:creationId xmlns:a16="http://schemas.microsoft.com/office/drawing/2014/main" id="{F50CC783-8037-4AB7-B89C-DF98C3CE09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2" name="PoljeZBesedilom 2">
          <a:extLst>
            <a:ext uri="{FF2B5EF4-FFF2-40B4-BE49-F238E27FC236}">
              <a16:creationId xmlns:a16="http://schemas.microsoft.com/office/drawing/2014/main" id="{5901AFA0-4A50-4E60-A020-B9A31B2BA5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3" name="PoljeZBesedilom 2">
          <a:extLst>
            <a:ext uri="{FF2B5EF4-FFF2-40B4-BE49-F238E27FC236}">
              <a16:creationId xmlns:a16="http://schemas.microsoft.com/office/drawing/2014/main" id="{E163A4EC-81A0-4FBE-A9AA-FC6CE0DDC8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4" name="PoljeZBesedilom 2">
          <a:extLst>
            <a:ext uri="{FF2B5EF4-FFF2-40B4-BE49-F238E27FC236}">
              <a16:creationId xmlns:a16="http://schemas.microsoft.com/office/drawing/2014/main" id="{DC0CC758-6E0A-4911-947F-3B8C28C71D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5" name="PoljeZBesedilom 2">
          <a:extLst>
            <a:ext uri="{FF2B5EF4-FFF2-40B4-BE49-F238E27FC236}">
              <a16:creationId xmlns:a16="http://schemas.microsoft.com/office/drawing/2014/main" id="{4398C862-213A-4A01-A201-B5B3827E35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6" name="PoljeZBesedilom 2">
          <a:extLst>
            <a:ext uri="{FF2B5EF4-FFF2-40B4-BE49-F238E27FC236}">
              <a16:creationId xmlns:a16="http://schemas.microsoft.com/office/drawing/2014/main" id="{5C8D282A-E0E2-43AB-9371-9CF8F2D9E0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7" name="PoljeZBesedilom 7176">
          <a:extLst>
            <a:ext uri="{FF2B5EF4-FFF2-40B4-BE49-F238E27FC236}">
              <a16:creationId xmlns:a16="http://schemas.microsoft.com/office/drawing/2014/main" id="{38918E4C-F4FA-4DD1-9A4C-2F7804494A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8" name="PoljeZBesedilom 2">
          <a:extLst>
            <a:ext uri="{FF2B5EF4-FFF2-40B4-BE49-F238E27FC236}">
              <a16:creationId xmlns:a16="http://schemas.microsoft.com/office/drawing/2014/main" id="{870F84E4-4AD2-48F5-A0B2-0313D51CDD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79" name="PoljeZBesedilom 2">
          <a:extLst>
            <a:ext uri="{FF2B5EF4-FFF2-40B4-BE49-F238E27FC236}">
              <a16:creationId xmlns:a16="http://schemas.microsoft.com/office/drawing/2014/main" id="{FFA94B3C-B9D7-4EBF-95D0-6F29B859FC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0" name="PoljeZBesedilom 2">
          <a:extLst>
            <a:ext uri="{FF2B5EF4-FFF2-40B4-BE49-F238E27FC236}">
              <a16:creationId xmlns:a16="http://schemas.microsoft.com/office/drawing/2014/main" id="{FD82477B-8C96-4262-9C01-E029835DEA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1" name="PoljeZBesedilom 2">
          <a:extLst>
            <a:ext uri="{FF2B5EF4-FFF2-40B4-BE49-F238E27FC236}">
              <a16:creationId xmlns:a16="http://schemas.microsoft.com/office/drawing/2014/main" id="{92EF6768-D4D9-48C6-A262-4EAAEB90A1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2" name="PoljeZBesedilom 2">
          <a:extLst>
            <a:ext uri="{FF2B5EF4-FFF2-40B4-BE49-F238E27FC236}">
              <a16:creationId xmlns:a16="http://schemas.microsoft.com/office/drawing/2014/main" id="{AF556CFF-892A-4B23-ABD9-801C484EB9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3" name="PoljeZBesedilom 7182">
          <a:extLst>
            <a:ext uri="{FF2B5EF4-FFF2-40B4-BE49-F238E27FC236}">
              <a16:creationId xmlns:a16="http://schemas.microsoft.com/office/drawing/2014/main" id="{919A0C30-42A5-49CE-BE5A-B032F72AD6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4" name="PoljeZBesedilom 2">
          <a:extLst>
            <a:ext uri="{FF2B5EF4-FFF2-40B4-BE49-F238E27FC236}">
              <a16:creationId xmlns:a16="http://schemas.microsoft.com/office/drawing/2014/main" id="{8128F94D-6C3D-4520-9971-9390E151CE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5" name="PoljeZBesedilom 2">
          <a:extLst>
            <a:ext uri="{FF2B5EF4-FFF2-40B4-BE49-F238E27FC236}">
              <a16:creationId xmlns:a16="http://schemas.microsoft.com/office/drawing/2014/main" id="{108B4A8E-80C8-4BE7-A98E-31CAE26C73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6" name="PoljeZBesedilom 2">
          <a:extLst>
            <a:ext uri="{FF2B5EF4-FFF2-40B4-BE49-F238E27FC236}">
              <a16:creationId xmlns:a16="http://schemas.microsoft.com/office/drawing/2014/main" id="{909821DC-ECAA-46DE-A7D1-FD8C7CE7A2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7" name="PoljeZBesedilom 2">
          <a:extLst>
            <a:ext uri="{FF2B5EF4-FFF2-40B4-BE49-F238E27FC236}">
              <a16:creationId xmlns:a16="http://schemas.microsoft.com/office/drawing/2014/main" id="{B99DD987-2B79-488C-A177-8E3D437295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8" name="PoljeZBesedilom 2">
          <a:extLst>
            <a:ext uri="{FF2B5EF4-FFF2-40B4-BE49-F238E27FC236}">
              <a16:creationId xmlns:a16="http://schemas.microsoft.com/office/drawing/2014/main" id="{AD28CA64-B264-4AA3-A7F3-7A66B04C39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89" name="PoljeZBesedilom 7188">
          <a:extLst>
            <a:ext uri="{FF2B5EF4-FFF2-40B4-BE49-F238E27FC236}">
              <a16:creationId xmlns:a16="http://schemas.microsoft.com/office/drawing/2014/main" id="{D3F8DABE-9950-4BC6-B9EC-89AE448DD0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0" name="PoljeZBesedilom 2">
          <a:extLst>
            <a:ext uri="{FF2B5EF4-FFF2-40B4-BE49-F238E27FC236}">
              <a16:creationId xmlns:a16="http://schemas.microsoft.com/office/drawing/2014/main" id="{82F056E4-17F2-4C03-9B55-47D84B0DA7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1" name="PoljeZBesedilom 2">
          <a:extLst>
            <a:ext uri="{FF2B5EF4-FFF2-40B4-BE49-F238E27FC236}">
              <a16:creationId xmlns:a16="http://schemas.microsoft.com/office/drawing/2014/main" id="{B2FCF8F1-9800-46B4-9F14-3CDB171420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2" name="PoljeZBesedilom 2">
          <a:extLst>
            <a:ext uri="{FF2B5EF4-FFF2-40B4-BE49-F238E27FC236}">
              <a16:creationId xmlns:a16="http://schemas.microsoft.com/office/drawing/2014/main" id="{18E04C20-4E4F-42A6-9EFF-41BABE1395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3" name="PoljeZBesedilom 2">
          <a:extLst>
            <a:ext uri="{FF2B5EF4-FFF2-40B4-BE49-F238E27FC236}">
              <a16:creationId xmlns:a16="http://schemas.microsoft.com/office/drawing/2014/main" id="{8A8F416D-0511-4A4E-A660-B04B0FDE37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4" name="PoljeZBesedilom 2">
          <a:extLst>
            <a:ext uri="{FF2B5EF4-FFF2-40B4-BE49-F238E27FC236}">
              <a16:creationId xmlns:a16="http://schemas.microsoft.com/office/drawing/2014/main" id="{C87974ED-CE24-4977-B739-080254553B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5" name="PoljeZBesedilom 7194">
          <a:extLst>
            <a:ext uri="{FF2B5EF4-FFF2-40B4-BE49-F238E27FC236}">
              <a16:creationId xmlns:a16="http://schemas.microsoft.com/office/drawing/2014/main" id="{0CC095DD-D481-4530-9D5C-6EA532B1C6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6" name="PoljeZBesedilom 2">
          <a:extLst>
            <a:ext uri="{FF2B5EF4-FFF2-40B4-BE49-F238E27FC236}">
              <a16:creationId xmlns:a16="http://schemas.microsoft.com/office/drawing/2014/main" id="{3BF3480B-BD67-460D-8DA6-632189D4EF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7" name="PoljeZBesedilom 2">
          <a:extLst>
            <a:ext uri="{FF2B5EF4-FFF2-40B4-BE49-F238E27FC236}">
              <a16:creationId xmlns:a16="http://schemas.microsoft.com/office/drawing/2014/main" id="{833BDA60-EACE-492E-8A6D-364D9FC587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8" name="PoljeZBesedilom 2">
          <a:extLst>
            <a:ext uri="{FF2B5EF4-FFF2-40B4-BE49-F238E27FC236}">
              <a16:creationId xmlns:a16="http://schemas.microsoft.com/office/drawing/2014/main" id="{00D69727-EC41-4401-9057-B8ECB7F580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199" name="PoljeZBesedilom 2">
          <a:extLst>
            <a:ext uri="{FF2B5EF4-FFF2-40B4-BE49-F238E27FC236}">
              <a16:creationId xmlns:a16="http://schemas.microsoft.com/office/drawing/2014/main" id="{EA640902-ACBC-47E3-9115-246DF00DBD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0" name="PoljeZBesedilom 2">
          <a:extLst>
            <a:ext uri="{FF2B5EF4-FFF2-40B4-BE49-F238E27FC236}">
              <a16:creationId xmlns:a16="http://schemas.microsoft.com/office/drawing/2014/main" id="{14F40AAE-B685-425C-8360-135F0980AD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1" name="PoljeZBesedilom 7200">
          <a:extLst>
            <a:ext uri="{FF2B5EF4-FFF2-40B4-BE49-F238E27FC236}">
              <a16:creationId xmlns:a16="http://schemas.microsoft.com/office/drawing/2014/main" id="{537FDF0F-1AB1-4315-A088-67A5E8BC1A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2" name="PoljeZBesedilom 2">
          <a:extLst>
            <a:ext uri="{FF2B5EF4-FFF2-40B4-BE49-F238E27FC236}">
              <a16:creationId xmlns:a16="http://schemas.microsoft.com/office/drawing/2014/main" id="{443E3059-4843-4B4C-B5FA-240F9D7749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3" name="PoljeZBesedilom 2">
          <a:extLst>
            <a:ext uri="{FF2B5EF4-FFF2-40B4-BE49-F238E27FC236}">
              <a16:creationId xmlns:a16="http://schemas.microsoft.com/office/drawing/2014/main" id="{B3B1F57B-6BDE-429E-80B3-45DA2B6FB5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4" name="PoljeZBesedilom 2">
          <a:extLst>
            <a:ext uri="{FF2B5EF4-FFF2-40B4-BE49-F238E27FC236}">
              <a16:creationId xmlns:a16="http://schemas.microsoft.com/office/drawing/2014/main" id="{5279054A-9DBA-468D-868E-4FD41231E1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05" name="PoljeZBesedilom 2">
          <a:extLst>
            <a:ext uri="{FF2B5EF4-FFF2-40B4-BE49-F238E27FC236}">
              <a16:creationId xmlns:a16="http://schemas.microsoft.com/office/drawing/2014/main" id="{2A18B614-F88D-4A42-8ACF-D06E895AE2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06" name="PoljeZBesedilom 2">
          <a:extLst>
            <a:ext uri="{FF2B5EF4-FFF2-40B4-BE49-F238E27FC236}">
              <a16:creationId xmlns:a16="http://schemas.microsoft.com/office/drawing/2014/main" id="{C1261860-212E-48DD-BCCA-CC2516784D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07" name="PoljeZBesedilom 7206">
          <a:extLst>
            <a:ext uri="{FF2B5EF4-FFF2-40B4-BE49-F238E27FC236}">
              <a16:creationId xmlns:a16="http://schemas.microsoft.com/office/drawing/2014/main" id="{2F086CE1-3D06-46D5-8C8E-03224184F5B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08" name="PoljeZBesedilom 2">
          <a:extLst>
            <a:ext uri="{FF2B5EF4-FFF2-40B4-BE49-F238E27FC236}">
              <a16:creationId xmlns:a16="http://schemas.microsoft.com/office/drawing/2014/main" id="{A970C818-12DB-4BB1-80CE-C3EE79D39AD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09" name="PoljeZBesedilom 2">
          <a:extLst>
            <a:ext uri="{FF2B5EF4-FFF2-40B4-BE49-F238E27FC236}">
              <a16:creationId xmlns:a16="http://schemas.microsoft.com/office/drawing/2014/main" id="{9B920E9A-7F52-4EB0-9317-1B8C8FC30B6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10" name="PoljeZBesedilom 2">
          <a:extLst>
            <a:ext uri="{FF2B5EF4-FFF2-40B4-BE49-F238E27FC236}">
              <a16:creationId xmlns:a16="http://schemas.microsoft.com/office/drawing/2014/main" id="{35A66115-BF04-44FF-86DC-3BDBBD8437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11" name="PoljeZBesedilom 2">
          <a:extLst>
            <a:ext uri="{FF2B5EF4-FFF2-40B4-BE49-F238E27FC236}">
              <a16:creationId xmlns:a16="http://schemas.microsoft.com/office/drawing/2014/main" id="{E8265EC3-28A1-43C5-8AA4-9CE31636B7E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2" name="PoljeZBesedilom 2">
          <a:extLst>
            <a:ext uri="{FF2B5EF4-FFF2-40B4-BE49-F238E27FC236}">
              <a16:creationId xmlns:a16="http://schemas.microsoft.com/office/drawing/2014/main" id="{E937929D-1371-4A27-BB5E-4C43A4E6D0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3" name="PoljeZBesedilom 7212">
          <a:extLst>
            <a:ext uri="{FF2B5EF4-FFF2-40B4-BE49-F238E27FC236}">
              <a16:creationId xmlns:a16="http://schemas.microsoft.com/office/drawing/2014/main" id="{08F4DED4-64B1-44EC-B686-24121D3C57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4" name="PoljeZBesedilom 2">
          <a:extLst>
            <a:ext uri="{FF2B5EF4-FFF2-40B4-BE49-F238E27FC236}">
              <a16:creationId xmlns:a16="http://schemas.microsoft.com/office/drawing/2014/main" id="{C2C44BCC-64A9-43FC-81A7-CCE974D02E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5" name="PoljeZBesedilom 2">
          <a:extLst>
            <a:ext uri="{FF2B5EF4-FFF2-40B4-BE49-F238E27FC236}">
              <a16:creationId xmlns:a16="http://schemas.microsoft.com/office/drawing/2014/main" id="{0BEE1838-3F7B-493D-9318-3EBBB22BCF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6" name="PoljeZBesedilom 2">
          <a:extLst>
            <a:ext uri="{FF2B5EF4-FFF2-40B4-BE49-F238E27FC236}">
              <a16:creationId xmlns:a16="http://schemas.microsoft.com/office/drawing/2014/main" id="{FBF2A938-035C-46A4-82A2-213C974E50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7" name="PoljeZBesedilom 2">
          <a:extLst>
            <a:ext uri="{FF2B5EF4-FFF2-40B4-BE49-F238E27FC236}">
              <a16:creationId xmlns:a16="http://schemas.microsoft.com/office/drawing/2014/main" id="{41E6748C-34CD-4C17-B58D-BE92AD2DDE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8" name="PoljeZBesedilom 2">
          <a:extLst>
            <a:ext uri="{FF2B5EF4-FFF2-40B4-BE49-F238E27FC236}">
              <a16:creationId xmlns:a16="http://schemas.microsoft.com/office/drawing/2014/main" id="{F955B415-3FF9-430E-946B-2D9DFD3C78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19" name="PoljeZBesedilom 7218">
          <a:extLst>
            <a:ext uri="{FF2B5EF4-FFF2-40B4-BE49-F238E27FC236}">
              <a16:creationId xmlns:a16="http://schemas.microsoft.com/office/drawing/2014/main" id="{D7C45811-B7E1-4F64-A0EA-7175B030EE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20" name="PoljeZBesedilom 2">
          <a:extLst>
            <a:ext uri="{FF2B5EF4-FFF2-40B4-BE49-F238E27FC236}">
              <a16:creationId xmlns:a16="http://schemas.microsoft.com/office/drawing/2014/main" id="{04431BAD-2778-4CBA-BE2B-E5B9C3C079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21" name="PoljeZBesedilom 2">
          <a:extLst>
            <a:ext uri="{FF2B5EF4-FFF2-40B4-BE49-F238E27FC236}">
              <a16:creationId xmlns:a16="http://schemas.microsoft.com/office/drawing/2014/main" id="{3B9CE3AB-B38D-4AAD-BC31-E667389FF4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22" name="PoljeZBesedilom 2">
          <a:extLst>
            <a:ext uri="{FF2B5EF4-FFF2-40B4-BE49-F238E27FC236}">
              <a16:creationId xmlns:a16="http://schemas.microsoft.com/office/drawing/2014/main" id="{6FB673C5-2472-4659-A982-3E213D9393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23" name="PoljeZBesedilom 2">
          <a:extLst>
            <a:ext uri="{FF2B5EF4-FFF2-40B4-BE49-F238E27FC236}">
              <a16:creationId xmlns:a16="http://schemas.microsoft.com/office/drawing/2014/main" id="{8BE34A15-76D5-4061-A1EA-9EF502CAC4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4" name="PoljeZBesedilom 2">
          <a:extLst>
            <a:ext uri="{FF2B5EF4-FFF2-40B4-BE49-F238E27FC236}">
              <a16:creationId xmlns:a16="http://schemas.microsoft.com/office/drawing/2014/main" id="{D71CBC86-6455-42C5-9219-B8B891025B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5" name="PoljeZBesedilom 7224">
          <a:extLst>
            <a:ext uri="{FF2B5EF4-FFF2-40B4-BE49-F238E27FC236}">
              <a16:creationId xmlns:a16="http://schemas.microsoft.com/office/drawing/2014/main" id="{2F7C44EB-3499-4E43-B677-F550A4A5DC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6" name="PoljeZBesedilom 2">
          <a:extLst>
            <a:ext uri="{FF2B5EF4-FFF2-40B4-BE49-F238E27FC236}">
              <a16:creationId xmlns:a16="http://schemas.microsoft.com/office/drawing/2014/main" id="{17B97550-8D47-49B2-B50E-1548CF3049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7" name="PoljeZBesedilom 2">
          <a:extLst>
            <a:ext uri="{FF2B5EF4-FFF2-40B4-BE49-F238E27FC236}">
              <a16:creationId xmlns:a16="http://schemas.microsoft.com/office/drawing/2014/main" id="{BEA5509D-C338-4A19-AB71-711C1232AE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8" name="PoljeZBesedilom 2">
          <a:extLst>
            <a:ext uri="{FF2B5EF4-FFF2-40B4-BE49-F238E27FC236}">
              <a16:creationId xmlns:a16="http://schemas.microsoft.com/office/drawing/2014/main" id="{D8F791FA-FA58-4849-84F2-670C702EA8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29" name="PoljeZBesedilom 2">
          <a:extLst>
            <a:ext uri="{FF2B5EF4-FFF2-40B4-BE49-F238E27FC236}">
              <a16:creationId xmlns:a16="http://schemas.microsoft.com/office/drawing/2014/main" id="{998511F6-C1C5-4AD0-A63C-D3B0B0F9169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0" name="PoljeZBesedilom 2">
          <a:extLst>
            <a:ext uri="{FF2B5EF4-FFF2-40B4-BE49-F238E27FC236}">
              <a16:creationId xmlns:a16="http://schemas.microsoft.com/office/drawing/2014/main" id="{719A61F8-46FF-48B1-B725-9769A67A11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1" name="PoljeZBesedilom 7230">
          <a:extLst>
            <a:ext uri="{FF2B5EF4-FFF2-40B4-BE49-F238E27FC236}">
              <a16:creationId xmlns:a16="http://schemas.microsoft.com/office/drawing/2014/main" id="{995C9D5F-C9FF-4D8D-A452-3A9205A58B5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2" name="PoljeZBesedilom 2">
          <a:extLst>
            <a:ext uri="{FF2B5EF4-FFF2-40B4-BE49-F238E27FC236}">
              <a16:creationId xmlns:a16="http://schemas.microsoft.com/office/drawing/2014/main" id="{F18D4C9C-B6A0-4F92-AD1F-BD5B018255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3" name="PoljeZBesedilom 2">
          <a:extLst>
            <a:ext uri="{FF2B5EF4-FFF2-40B4-BE49-F238E27FC236}">
              <a16:creationId xmlns:a16="http://schemas.microsoft.com/office/drawing/2014/main" id="{0D00F5AA-13C3-4B38-96B6-980015FF4B8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4" name="PoljeZBesedilom 2">
          <a:extLst>
            <a:ext uri="{FF2B5EF4-FFF2-40B4-BE49-F238E27FC236}">
              <a16:creationId xmlns:a16="http://schemas.microsoft.com/office/drawing/2014/main" id="{A2AF8282-C8F7-43A7-B4F7-31DBBE153E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35" name="PoljeZBesedilom 2">
          <a:extLst>
            <a:ext uri="{FF2B5EF4-FFF2-40B4-BE49-F238E27FC236}">
              <a16:creationId xmlns:a16="http://schemas.microsoft.com/office/drawing/2014/main" id="{B82D3A61-9CCF-4CAF-AFDD-4523BA0D11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36" name="PoljeZBesedilom 7235">
          <a:extLst>
            <a:ext uri="{FF2B5EF4-FFF2-40B4-BE49-F238E27FC236}">
              <a16:creationId xmlns:a16="http://schemas.microsoft.com/office/drawing/2014/main" id="{A635E11E-A1DC-4A58-9EFB-BC8D0DB86F8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37" name="PoljeZBesedilom 2">
          <a:extLst>
            <a:ext uri="{FF2B5EF4-FFF2-40B4-BE49-F238E27FC236}">
              <a16:creationId xmlns:a16="http://schemas.microsoft.com/office/drawing/2014/main" id="{F6A608BB-E55F-4FCB-90AB-6FBA6533E0D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38" name="PoljeZBesedilom 2">
          <a:extLst>
            <a:ext uri="{FF2B5EF4-FFF2-40B4-BE49-F238E27FC236}">
              <a16:creationId xmlns:a16="http://schemas.microsoft.com/office/drawing/2014/main" id="{5ACD6F8E-C242-4F02-B597-86776ABA4E5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39" name="PoljeZBesedilom 2">
          <a:extLst>
            <a:ext uri="{FF2B5EF4-FFF2-40B4-BE49-F238E27FC236}">
              <a16:creationId xmlns:a16="http://schemas.microsoft.com/office/drawing/2014/main" id="{BADFA5B4-65D8-427A-966F-6C8D17C6BF7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40" name="PoljeZBesedilom 2">
          <a:extLst>
            <a:ext uri="{FF2B5EF4-FFF2-40B4-BE49-F238E27FC236}">
              <a16:creationId xmlns:a16="http://schemas.microsoft.com/office/drawing/2014/main" id="{3E2B9B68-36EF-42C5-9DE3-7E85C16F684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1" name="PoljeZBesedilom 2">
          <a:extLst>
            <a:ext uri="{FF2B5EF4-FFF2-40B4-BE49-F238E27FC236}">
              <a16:creationId xmlns:a16="http://schemas.microsoft.com/office/drawing/2014/main" id="{25359B0D-7BA3-43C7-AD1B-D3C2FB2174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2" name="PoljeZBesedilom 7241">
          <a:extLst>
            <a:ext uri="{FF2B5EF4-FFF2-40B4-BE49-F238E27FC236}">
              <a16:creationId xmlns:a16="http://schemas.microsoft.com/office/drawing/2014/main" id="{B2EE857D-86BB-424E-B55A-102D0FCCCE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3" name="PoljeZBesedilom 2">
          <a:extLst>
            <a:ext uri="{FF2B5EF4-FFF2-40B4-BE49-F238E27FC236}">
              <a16:creationId xmlns:a16="http://schemas.microsoft.com/office/drawing/2014/main" id="{178A2856-320E-4328-B9D3-30533398681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4" name="PoljeZBesedilom 2">
          <a:extLst>
            <a:ext uri="{FF2B5EF4-FFF2-40B4-BE49-F238E27FC236}">
              <a16:creationId xmlns:a16="http://schemas.microsoft.com/office/drawing/2014/main" id="{BF01F7EE-E2E3-45E8-9B6E-0E1463AF04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5" name="PoljeZBesedilom 2">
          <a:extLst>
            <a:ext uri="{FF2B5EF4-FFF2-40B4-BE49-F238E27FC236}">
              <a16:creationId xmlns:a16="http://schemas.microsoft.com/office/drawing/2014/main" id="{4D12859C-30D4-4784-935D-277C3589F6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246" name="PoljeZBesedilom 2">
          <a:extLst>
            <a:ext uri="{FF2B5EF4-FFF2-40B4-BE49-F238E27FC236}">
              <a16:creationId xmlns:a16="http://schemas.microsoft.com/office/drawing/2014/main" id="{BE13A80B-9EC3-498A-AE5B-D03A93F7D2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47" name="PoljeZBesedilom 7246">
          <a:extLst>
            <a:ext uri="{FF2B5EF4-FFF2-40B4-BE49-F238E27FC236}">
              <a16:creationId xmlns:a16="http://schemas.microsoft.com/office/drawing/2014/main" id="{6F1850C9-57FB-4F30-9D75-A340A4BEA1F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48" name="PoljeZBesedilom 2">
          <a:extLst>
            <a:ext uri="{FF2B5EF4-FFF2-40B4-BE49-F238E27FC236}">
              <a16:creationId xmlns:a16="http://schemas.microsoft.com/office/drawing/2014/main" id="{AD304F09-AF7A-4134-8678-FAFB526726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49" name="PoljeZBesedilom 2">
          <a:extLst>
            <a:ext uri="{FF2B5EF4-FFF2-40B4-BE49-F238E27FC236}">
              <a16:creationId xmlns:a16="http://schemas.microsoft.com/office/drawing/2014/main" id="{BB9E2840-4FA9-456B-AF5A-9E6CED5558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50" name="PoljeZBesedilom 2">
          <a:extLst>
            <a:ext uri="{FF2B5EF4-FFF2-40B4-BE49-F238E27FC236}">
              <a16:creationId xmlns:a16="http://schemas.microsoft.com/office/drawing/2014/main" id="{DC447214-DC61-4A0F-B294-9B8531BB175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251" name="PoljeZBesedilom 2">
          <a:extLst>
            <a:ext uri="{FF2B5EF4-FFF2-40B4-BE49-F238E27FC236}">
              <a16:creationId xmlns:a16="http://schemas.microsoft.com/office/drawing/2014/main" id="{5393ACC4-1797-4863-8BF2-E90317157A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2" name="PoljeZBesedilom 2">
          <a:extLst>
            <a:ext uri="{FF2B5EF4-FFF2-40B4-BE49-F238E27FC236}">
              <a16:creationId xmlns:a16="http://schemas.microsoft.com/office/drawing/2014/main" id="{150E875E-A371-4104-8DF5-293DBDA309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3" name="PoljeZBesedilom 7252">
          <a:extLst>
            <a:ext uri="{FF2B5EF4-FFF2-40B4-BE49-F238E27FC236}">
              <a16:creationId xmlns:a16="http://schemas.microsoft.com/office/drawing/2014/main" id="{666AF736-95BD-4ECF-80C3-CB0EB98A7B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4" name="PoljeZBesedilom 2">
          <a:extLst>
            <a:ext uri="{FF2B5EF4-FFF2-40B4-BE49-F238E27FC236}">
              <a16:creationId xmlns:a16="http://schemas.microsoft.com/office/drawing/2014/main" id="{A469F6CE-BD4B-4EC7-B62C-853BE65368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5" name="PoljeZBesedilom 2">
          <a:extLst>
            <a:ext uri="{FF2B5EF4-FFF2-40B4-BE49-F238E27FC236}">
              <a16:creationId xmlns:a16="http://schemas.microsoft.com/office/drawing/2014/main" id="{1AF08759-E423-41DC-ACCE-611F28F095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6" name="PoljeZBesedilom 2">
          <a:extLst>
            <a:ext uri="{FF2B5EF4-FFF2-40B4-BE49-F238E27FC236}">
              <a16:creationId xmlns:a16="http://schemas.microsoft.com/office/drawing/2014/main" id="{DE2E15CC-346E-457B-A72A-0AF2A8986C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7" name="PoljeZBesedilom 2">
          <a:extLst>
            <a:ext uri="{FF2B5EF4-FFF2-40B4-BE49-F238E27FC236}">
              <a16:creationId xmlns:a16="http://schemas.microsoft.com/office/drawing/2014/main" id="{BDFCEBBA-1997-4A76-B134-6390172BB5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8" name="PoljeZBesedilom 2">
          <a:extLst>
            <a:ext uri="{FF2B5EF4-FFF2-40B4-BE49-F238E27FC236}">
              <a16:creationId xmlns:a16="http://schemas.microsoft.com/office/drawing/2014/main" id="{0EAC5102-848B-4205-9690-FF888F2E40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59" name="PoljeZBesedilom 7258">
          <a:extLst>
            <a:ext uri="{FF2B5EF4-FFF2-40B4-BE49-F238E27FC236}">
              <a16:creationId xmlns:a16="http://schemas.microsoft.com/office/drawing/2014/main" id="{55E53986-0AF0-4CC7-83C7-F8D2D4C761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0" name="PoljeZBesedilom 2">
          <a:extLst>
            <a:ext uri="{FF2B5EF4-FFF2-40B4-BE49-F238E27FC236}">
              <a16:creationId xmlns:a16="http://schemas.microsoft.com/office/drawing/2014/main" id="{2CCA5CB0-599C-4A2F-8A02-4BC67A4436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1" name="PoljeZBesedilom 2">
          <a:extLst>
            <a:ext uri="{FF2B5EF4-FFF2-40B4-BE49-F238E27FC236}">
              <a16:creationId xmlns:a16="http://schemas.microsoft.com/office/drawing/2014/main" id="{C9AA2FAC-35ED-4982-A1A5-273E73CB71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2" name="PoljeZBesedilom 2">
          <a:extLst>
            <a:ext uri="{FF2B5EF4-FFF2-40B4-BE49-F238E27FC236}">
              <a16:creationId xmlns:a16="http://schemas.microsoft.com/office/drawing/2014/main" id="{CB35369C-EA4E-4025-ADF6-E2B42D430A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3" name="PoljeZBesedilom 2">
          <a:extLst>
            <a:ext uri="{FF2B5EF4-FFF2-40B4-BE49-F238E27FC236}">
              <a16:creationId xmlns:a16="http://schemas.microsoft.com/office/drawing/2014/main" id="{ED745472-DC03-402F-BA6D-EF02AC653B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4" name="PoljeZBesedilom 2">
          <a:extLst>
            <a:ext uri="{FF2B5EF4-FFF2-40B4-BE49-F238E27FC236}">
              <a16:creationId xmlns:a16="http://schemas.microsoft.com/office/drawing/2014/main" id="{21352242-1838-43DC-9FCB-84A25E7BFA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5" name="PoljeZBesedilom 7264">
          <a:extLst>
            <a:ext uri="{FF2B5EF4-FFF2-40B4-BE49-F238E27FC236}">
              <a16:creationId xmlns:a16="http://schemas.microsoft.com/office/drawing/2014/main" id="{28DAB555-F991-44B4-B717-51E9D5B893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6" name="PoljeZBesedilom 2">
          <a:extLst>
            <a:ext uri="{FF2B5EF4-FFF2-40B4-BE49-F238E27FC236}">
              <a16:creationId xmlns:a16="http://schemas.microsoft.com/office/drawing/2014/main" id="{E15BBD3B-7918-4E2D-AB88-BF462A62FE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7" name="PoljeZBesedilom 2">
          <a:extLst>
            <a:ext uri="{FF2B5EF4-FFF2-40B4-BE49-F238E27FC236}">
              <a16:creationId xmlns:a16="http://schemas.microsoft.com/office/drawing/2014/main" id="{4396CB8A-DBD7-418B-A06F-0711677733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8" name="PoljeZBesedilom 2">
          <a:extLst>
            <a:ext uri="{FF2B5EF4-FFF2-40B4-BE49-F238E27FC236}">
              <a16:creationId xmlns:a16="http://schemas.microsoft.com/office/drawing/2014/main" id="{CC6E2F3D-613F-4844-A992-D45EC1A88BB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69" name="PoljeZBesedilom 2">
          <a:extLst>
            <a:ext uri="{FF2B5EF4-FFF2-40B4-BE49-F238E27FC236}">
              <a16:creationId xmlns:a16="http://schemas.microsoft.com/office/drawing/2014/main" id="{CFE2860C-4D90-4F64-82DD-7AE1E3E202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0" name="PoljeZBesedilom 2">
          <a:extLst>
            <a:ext uri="{FF2B5EF4-FFF2-40B4-BE49-F238E27FC236}">
              <a16:creationId xmlns:a16="http://schemas.microsoft.com/office/drawing/2014/main" id="{43A55149-C92D-45E4-923F-092FB74DD6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1" name="PoljeZBesedilom 7270">
          <a:extLst>
            <a:ext uri="{FF2B5EF4-FFF2-40B4-BE49-F238E27FC236}">
              <a16:creationId xmlns:a16="http://schemas.microsoft.com/office/drawing/2014/main" id="{FE537198-B6D9-420B-8786-E0B1B04D77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2" name="PoljeZBesedilom 2">
          <a:extLst>
            <a:ext uri="{FF2B5EF4-FFF2-40B4-BE49-F238E27FC236}">
              <a16:creationId xmlns:a16="http://schemas.microsoft.com/office/drawing/2014/main" id="{872AF193-0A8D-4E19-A4C0-E6DB2C366A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3" name="PoljeZBesedilom 2">
          <a:extLst>
            <a:ext uri="{FF2B5EF4-FFF2-40B4-BE49-F238E27FC236}">
              <a16:creationId xmlns:a16="http://schemas.microsoft.com/office/drawing/2014/main" id="{2B37E603-F3FC-42FB-B789-C58192A6FC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4" name="PoljeZBesedilom 2">
          <a:extLst>
            <a:ext uri="{FF2B5EF4-FFF2-40B4-BE49-F238E27FC236}">
              <a16:creationId xmlns:a16="http://schemas.microsoft.com/office/drawing/2014/main" id="{E7C9A7AC-4E6A-40F5-B30A-A731DC3439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275" name="PoljeZBesedilom 2">
          <a:extLst>
            <a:ext uri="{FF2B5EF4-FFF2-40B4-BE49-F238E27FC236}">
              <a16:creationId xmlns:a16="http://schemas.microsoft.com/office/drawing/2014/main" id="{95F247FB-7E29-4BAE-83AE-F38C1ED007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76" name="PoljeZBesedilom 2">
          <a:extLst>
            <a:ext uri="{FF2B5EF4-FFF2-40B4-BE49-F238E27FC236}">
              <a16:creationId xmlns:a16="http://schemas.microsoft.com/office/drawing/2014/main" id="{ED3AC99B-A59F-4922-B21D-EC7032DF59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77" name="PoljeZBesedilom 7276">
          <a:extLst>
            <a:ext uri="{FF2B5EF4-FFF2-40B4-BE49-F238E27FC236}">
              <a16:creationId xmlns:a16="http://schemas.microsoft.com/office/drawing/2014/main" id="{824D1820-8F26-4A08-9219-16D9C8BC50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78" name="PoljeZBesedilom 2">
          <a:extLst>
            <a:ext uri="{FF2B5EF4-FFF2-40B4-BE49-F238E27FC236}">
              <a16:creationId xmlns:a16="http://schemas.microsoft.com/office/drawing/2014/main" id="{F9A7FBFB-1BCD-4223-9FC2-ABA35F10EF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79" name="PoljeZBesedilom 2">
          <a:extLst>
            <a:ext uri="{FF2B5EF4-FFF2-40B4-BE49-F238E27FC236}">
              <a16:creationId xmlns:a16="http://schemas.microsoft.com/office/drawing/2014/main" id="{5EE3FD16-0262-45D1-A51D-88512DC3E9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0" name="PoljeZBesedilom 2">
          <a:extLst>
            <a:ext uri="{FF2B5EF4-FFF2-40B4-BE49-F238E27FC236}">
              <a16:creationId xmlns:a16="http://schemas.microsoft.com/office/drawing/2014/main" id="{EE22E15C-EEC4-4E0C-83F4-08BCBED4A9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1" name="PoljeZBesedilom 2">
          <a:extLst>
            <a:ext uri="{FF2B5EF4-FFF2-40B4-BE49-F238E27FC236}">
              <a16:creationId xmlns:a16="http://schemas.microsoft.com/office/drawing/2014/main" id="{2B85DD78-2207-4AC6-9F01-44D4FB968C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2" name="PoljeZBesedilom 2">
          <a:extLst>
            <a:ext uri="{FF2B5EF4-FFF2-40B4-BE49-F238E27FC236}">
              <a16:creationId xmlns:a16="http://schemas.microsoft.com/office/drawing/2014/main" id="{A5229B29-D6E8-4A15-B255-BF4AB1C0B9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3" name="PoljeZBesedilom 7282">
          <a:extLst>
            <a:ext uri="{FF2B5EF4-FFF2-40B4-BE49-F238E27FC236}">
              <a16:creationId xmlns:a16="http://schemas.microsoft.com/office/drawing/2014/main" id="{32026660-E44E-4661-8A92-AB450447D7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4" name="PoljeZBesedilom 2">
          <a:extLst>
            <a:ext uri="{FF2B5EF4-FFF2-40B4-BE49-F238E27FC236}">
              <a16:creationId xmlns:a16="http://schemas.microsoft.com/office/drawing/2014/main" id="{A6959E5B-A03A-4285-9B18-C6E7F45CAC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5" name="PoljeZBesedilom 2">
          <a:extLst>
            <a:ext uri="{FF2B5EF4-FFF2-40B4-BE49-F238E27FC236}">
              <a16:creationId xmlns:a16="http://schemas.microsoft.com/office/drawing/2014/main" id="{1B050D7D-A275-46D1-B61B-5D29B360A3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6" name="PoljeZBesedilom 2">
          <a:extLst>
            <a:ext uri="{FF2B5EF4-FFF2-40B4-BE49-F238E27FC236}">
              <a16:creationId xmlns:a16="http://schemas.microsoft.com/office/drawing/2014/main" id="{5F874936-93B1-4BC2-AE40-029B3CD05E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287" name="PoljeZBesedilom 2">
          <a:extLst>
            <a:ext uri="{FF2B5EF4-FFF2-40B4-BE49-F238E27FC236}">
              <a16:creationId xmlns:a16="http://schemas.microsoft.com/office/drawing/2014/main" id="{F0E090C5-4254-4AFF-9A3A-D91CB82C5F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88" name="PoljeZBesedilom 2">
          <a:extLst>
            <a:ext uri="{FF2B5EF4-FFF2-40B4-BE49-F238E27FC236}">
              <a16:creationId xmlns:a16="http://schemas.microsoft.com/office/drawing/2014/main" id="{DFD9E2D3-82DF-4899-A2FB-F02B9C00985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89" name="PoljeZBesedilom 7288">
          <a:extLst>
            <a:ext uri="{FF2B5EF4-FFF2-40B4-BE49-F238E27FC236}">
              <a16:creationId xmlns:a16="http://schemas.microsoft.com/office/drawing/2014/main" id="{25C6539D-77B8-4B06-89D5-EE686687B23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90" name="PoljeZBesedilom 2">
          <a:extLst>
            <a:ext uri="{FF2B5EF4-FFF2-40B4-BE49-F238E27FC236}">
              <a16:creationId xmlns:a16="http://schemas.microsoft.com/office/drawing/2014/main" id="{85FC990E-BFA9-4270-819C-839C3D4BE6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91" name="PoljeZBesedilom 2">
          <a:extLst>
            <a:ext uri="{FF2B5EF4-FFF2-40B4-BE49-F238E27FC236}">
              <a16:creationId xmlns:a16="http://schemas.microsoft.com/office/drawing/2014/main" id="{EF2B20ED-842A-444F-8D98-2EA443CFAC6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92" name="PoljeZBesedilom 2">
          <a:extLst>
            <a:ext uri="{FF2B5EF4-FFF2-40B4-BE49-F238E27FC236}">
              <a16:creationId xmlns:a16="http://schemas.microsoft.com/office/drawing/2014/main" id="{C071D017-DE1C-46A9-9B5A-2440D82D0A0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293" name="PoljeZBesedilom 2">
          <a:extLst>
            <a:ext uri="{FF2B5EF4-FFF2-40B4-BE49-F238E27FC236}">
              <a16:creationId xmlns:a16="http://schemas.microsoft.com/office/drawing/2014/main" id="{8DB5DE19-37FD-40AA-A18B-0E397497C1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4" name="PoljeZBesedilom 2">
          <a:extLst>
            <a:ext uri="{FF2B5EF4-FFF2-40B4-BE49-F238E27FC236}">
              <a16:creationId xmlns:a16="http://schemas.microsoft.com/office/drawing/2014/main" id="{1446D86E-B89C-4908-8C33-7AF86ABC615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5" name="PoljeZBesedilom 7294">
          <a:extLst>
            <a:ext uri="{FF2B5EF4-FFF2-40B4-BE49-F238E27FC236}">
              <a16:creationId xmlns:a16="http://schemas.microsoft.com/office/drawing/2014/main" id="{2DD78A5E-8988-4209-A84C-011993B2C27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6" name="PoljeZBesedilom 2">
          <a:extLst>
            <a:ext uri="{FF2B5EF4-FFF2-40B4-BE49-F238E27FC236}">
              <a16:creationId xmlns:a16="http://schemas.microsoft.com/office/drawing/2014/main" id="{9C1E46B6-7EE8-42CA-BD8F-90479684BBF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7" name="PoljeZBesedilom 2">
          <a:extLst>
            <a:ext uri="{FF2B5EF4-FFF2-40B4-BE49-F238E27FC236}">
              <a16:creationId xmlns:a16="http://schemas.microsoft.com/office/drawing/2014/main" id="{E319FE78-FEAC-42B0-9E8E-143F059E610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8" name="PoljeZBesedilom 2">
          <a:extLst>
            <a:ext uri="{FF2B5EF4-FFF2-40B4-BE49-F238E27FC236}">
              <a16:creationId xmlns:a16="http://schemas.microsoft.com/office/drawing/2014/main" id="{6FC9BD5E-0B1F-41E9-B840-D14F435B836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299" name="PoljeZBesedilom 2">
          <a:extLst>
            <a:ext uri="{FF2B5EF4-FFF2-40B4-BE49-F238E27FC236}">
              <a16:creationId xmlns:a16="http://schemas.microsoft.com/office/drawing/2014/main" id="{8BEEDCAF-B912-4A2E-9955-51B9CAD2103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00" name="PoljeZBesedilom 7299">
          <a:extLst>
            <a:ext uri="{FF2B5EF4-FFF2-40B4-BE49-F238E27FC236}">
              <a16:creationId xmlns:a16="http://schemas.microsoft.com/office/drawing/2014/main" id="{0FCA713A-DDD2-4D70-BAD3-A6C03F6727A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01" name="PoljeZBesedilom 2">
          <a:extLst>
            <a:ext uri="{FF2B5EF4-FFF2-40B4-BE49-F238E27FC236}">
              <a16:creationId xmlns:a16="http://schemas.microsoft.com/office/drawing/2014/main" id="{2E65E84F-5560-4A3A-A1CB-2BACE8F862F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02" name="PoljeZBesedilom 2">
          <a:extLst>
            <a:ext uri="{FF2B5EF4-FFF2-40B4-BE49-F238E27FC236}">
              <a16:creationId xmlns:a16="http://schemas.microsoft.com/office/drawing/2014/main" id="{5AFB902D-B5E9-4E64-87C0-C121DE3B81B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03" name="PoljeZBesedilom 2">
          <a:extLst>
            <a:ext uri="{FF2B5EF4-FFF2-40B4-BE49-F238E27FC236}">
              <a16:creationId xmlns:a16="http://schemas.microsoft.com/office/drawing/2014/main" id="{34FCE311-CD36-4E94-9634-803C89B4872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04" name="PoljeZBesedilom 2">
          <a:extLst>
            <a:ext uri="{FF2B5EF4-FFF2-40B4-BE49-F238E27FC236}">
              <a16:creationId xmlns:a16="http://schemas.microsoft.com/office/drawing/2014/main" id="{170120EC-2DF0-443D-93B5-4FCC28C7230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05" name="PoljeZBesedilom 2">
          <a:extLst>
            <a:ext uri="{FF2B5EF4-FFF2-40B4-BE49-F238E27FC236}">
              <a16:creationId xmlns:a16="http://schemas.microsoft.com/office/drawing/2014/main" id="{D6EC1740-C4DB-4507-9FF0-FA6A6C3779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06" name="PoljeZBesedilom 7305">
          <a:extLst>
            <a:ext uri="{FF2B5EF4-FFF2-40B4-BE49-F238E27FC236}">
              <a16:creationId xmlns:a16="http://schemas.microsoft.com/office/drawing/2014/main" id="{5DF2AC90-14B1-4260-8C43-0A433C61B1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07" name="PoljeZBesedilom 2">
          <a:extLst>
            <a:ext uri="{FF2B5EF4-FFF2-40B4-BE49-F238E27FC236}">
              <a16:creationId xmlns:a16="http://schemas.microsoft.com/office/drawing/2014/main" id="{EFC88BDE-F4AD-4682-A5BA-969E575D50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08" name="PoljeZBesedilom 2">
          <a:extLst>
            <a:ext uri="{FF2B5EF4-FFF2-40B4-BE49-F238E27FC236}">
              <a16:creationId xmlns:a16="http://schemas.microsoft.com/office/drawing/2014/main" id="{2A9EF734-EBB3-4EE2-BB5A-3C92485814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09" name="PoljeZBesedilom 2">
          <a:extLst>
            <a:ext uri="{FF2B5EF4-FFF2-40B4-BE49-F238E27FC236}">
              <a16:creationId xmlns:a16="http://schemas.microsoft.com/office/drawing/2014/main" id="{A4D96DD3-B0FF-4D00-A4BE-78F171F6D5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0" name="PoljeZBesedilom 2">
          <a:extLst>
            <a:ext uri="{FF2B5EF4-FFF2-40B4-BE49-F238E27FC236}">
              <a16:creationId xmlns:a16="http://schemas.microsoft.com/office/drawing/2014/main" id="{3C9B365F-7CDA-44C3-AD91-9307D7BC69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1" name="PoljeZBesedilom 2">
          <a:extLst>
            <a:ext uri="{FF2B5EF4-FFF2-40B4-BE49-F238E27FC236}">
              <a16:creationId xmlns:a16="http://schemas.microsoft.com/office/drawing/2014/main" id="{BF334DD4-4680-4DF9-B3B7-79E9365B1B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2" name="PoljeZBesedilom 7311">
          <a:extLst>
            <a:ext uri="{FF2B5EF4-FFF2-40B4-BE49-F238E27FC236}">
              <a16:creationId xmlns:a16="http://schemas.microsoft.com/office/drawing/2014/main" id="{F989B2C1-A4B5-4BC6-8E9B-9F24612BAA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3" name="PoljeZBesedilom 2">
          <a:extLst>
            <a:ext uri="{FF2B5EF4-FFF2-40B4-BE49-F238E27FC236}">
              <a16:creationId xmlns:a16="http://schemas.microsoft.com/office/drawing/2014/main" id="{C02F75EF-1667-4077-AB13-FE3205B3EB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4" name="PoljeZBesedilom 2">
          <a:extLst>
            <a:ext uri="{FF2B5EF4-FFF2-40B4-BE49-F238E27FC236}">
              <a16:creationId xmlns:a16="http://schemas.microsoft.com/office/drawing/2014/main" id="{54BA4B09-6B08-4974-93D3-2563E54666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5" name="PoljeZBesedilom 2">
          <a:extLst>
            <a:ext uri="{FF2B5EF4-FFF2-40B4-BE49-F238E27FC236}">
              <a16:creationId xmlns:a16="http://schemas.microsoft.com/office/drawing/2014/main" id="{7CE8CB44-1F08-4E54-8E63-7D72DA3A21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6" name="PoljeZBesedilom 2">
          <a:extLst>
            <a:ext uri="{FF2B5EF4-FFF2-40B4-BE49-F238E27FC236}">
              <a16:creationId xmlns:a16="http://schemas.microsoft.com/office/drawing/2014/main" id="{4242949A-8B9D-452D-9035-D84F581DAA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7" name="PoljeZBesedilom 2">
          <a:extLst>
            <a:ext uri="{FF2B5EF4-FFF2-40B4-BE49-F238E27FC236}">
              <a16:creationId xmlns:a16="http://schemas.microsoft.com/office/drawing/2014/main" id="{6FD9B0AC-6795-4BF1-886D-2F0CE13B26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8" name="PoljeZBesedilom 7317">
          <a:extLst>
            <a:ext uri="{FF2B5EF4-FFF2-40B4-BE49-F238E27FC236}">
              <a16:creationId xmlns:a16="http://schemas.microsoft.com/office/drawing/2014/main" id="{8EE2DDA2-2860-4767-9624-D7868A4065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19" name="PoljeZBesedilom 2">
          <a:extLst>
            <a:ext uri="{FF2B5EF4-FFF2-40B4-BE49-F238E27FC236}">
              <a16:creationId xmlns:a16="http://schemas.microsoft.com/office/drawing/2014/main" id="{E31EA2F6-1ED4-4B12-BA11-FE8DBE754B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0" name="PoljeZBesedilom 2">
          <a:extLst>
            <a:ext uri="{FF2B5EF4-FFF2-40B4-BE49-F238E27FC236}">
              <a16:creationId xmlns:a16="http://schemas.microsoft.com/office/drawing/2014/main" id="{D05BB8DC-A8E6-4466-909E-43BECFF11E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1" name="PoljeZBesedilom 2">
          <a:extLst>
            <a:ext uri="{FF2B5EF4-FFF2-40B4-BE49-F238E27FC236}">
              <a16:creationId xmlns:a16="http://schemas.microsoft.com/office/drawing/2014/main" id="{E7D728B4-1591-4428-B80A-FCE916D1CF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2" name="PoljeZBesedilom 2">
          <a:extLst>
            <a:ext uri="{FF2B5EF4-FFF2-40B4-BE49-F238E27FC236}">
              <a16:creationId xmlns:a16="http://schemas.microsoft.com/office/drawing/2014/main" id="{3292E1B5-5204-4B81-A0EF-4495669A70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3" name="PoljeZBesedilom 2">
          <a:extLst>
            <a:ext uri="{FF2B5EF4-FFF2-40B4-BE49-F238E27FC236}">
              <a16:creationId xmlns:a16="http://schemas.microsoft.com/office/drawing/2014/main" id="{CC49D869-0B8C-4667-A834-84E5C9C68F4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4" name="PoljeZBesedilom 7323">
          <a:extLst>
            <a:ext uri="{FF2B5EF4-FFF2-40B4-BE49-F238E27FC236}">
              <a16:creationId xmlns:a16="http://schemas.microsoft.com/office/drawing/2014/main" id="{9E75332C-DE74-45CC-B585-AAB7A78FCE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5" name="PoljeZBesedilom 2">
          <a:extLst>
            <a:ext uri="{FF2B5EF4-FFF2-40B4-BE49-F238E27FC236}">
              <a16:creationId xmlns:a16="http://schemas.microsoft.com/office/drawing/2014/main" id="{441F709A-B75F-4D3C-AD16-7B4F40F855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6" name="PoljeZBesedilom 2">
          <a:extLst>
            <a:ext uri="{FF2B5EF4-FFF2-40B4-BE49-F238E27FC236}">
              <a16:creationId xmlns:a16="http://schemas.microsoft.com/office/drawing/2014/main" id="{DC1A97FB-7125-4CD4-95EA-B2AAAF610D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7" name="PoljeZBesedilom 2">
          <a:extLst>
            <a:ext uri="{FF2B5EF4-FFF2-40B4-BE49-F238E27FC236}">
              <a16:creationId xmlns:a16="http://schemas.microsoft.com/office/drawing/2014/main" id="{8F616BA9-F5D8-4B6F-AD34-ABFB2F61A4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28" name="PoljeZBesedilom 2">
          <a:extLst>
            <a:ext uri="{FF2B5EF4-FFF2-40B4-BE49-F238E27FC236}">
              <a16:creationId xmlns:a16="http://schemas.microsoft.com/office/drawing/2014/main" id="{1AD8443A-4736-4CBC-8CF9-1C5DB5D81E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29" name="PoljeZBesedilom 2">
          <a:extLst>
            <a:ext uri="{FF2B5EF4-FFF2-40B4-BE49-F238E27FC236}">
              <a16:creationId xmlns:a16="http://schemas.microsoft.com/office/drawing/2014/main" id="{23228A5C-FEE8-4B9B-BC5B-131017EE43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0" name="PoljeZBesedilom 7329">
          <a:extLst>
            <a:ext uri="{FF2B5EF4-FFF2-40B4-BE49-F238E27FC236}">
              <a16:creationId xmlns:a16="http://schemas.microsoft.com/office/drawing/2014/main" id="{9A93FEC2-D311-4813-8D2A-5AF7C4B578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1" name="PoljeZBesedilom 2">
          <a:extLst>
            <a:ext uri="{FF2B5EF4-FFF2-40B4-BE49-F238E27FC236}">
              <a16:creationId xmlns:a16="http://schemas.microsoft.com/office/drawing/2014/main" id="{F8FBEC60-FCC7-41D8-B760-08849283AB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2" name="PoljeZBesedilom 2">
          <a:extLst>
            <a:ext uri="{FF2B5EF4-FFF2-40B4-BE49-F238E27FC236}">
              <a16:creationId xmlns:a16="http://schemas.microsoft.com/office/drawing/2014/main" id="{CF308349-5EFF-4F32-96CB-070E61E97F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3" name="PoljeZBesedilom 2">
          <a:extLst>
            <a:ext uri="{FF2B5EF4-FFF2-40B4-BE49-F238E27FC236}">
              <a16:creationId xmlns:a16="http://schemas.microsoft.com/office/drawing/2014/main" id="{1DE3DE61-25C3-4531-AE51-0C030821F1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4" name="PoljeZBesedilom 2">
          <a:extLst>
            <a:ext uri="{FF2B5EF4-FFF2-40B4-BE49-F238E27FC236}">
              <a16:creationId xmlns:a16="http://schemas.microsoft.com/office/drawing/2014/main" id="{E0824886-0247-4ECD-938B-B978D1D80F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5" name="PoljeZBesedilom 2">
          <a:extLst>
            <a:ext uri="{FF2B5EF4-FFF2-40B4-BE49-F238E27FC236}">
              <a16:creationId xmlns:a16="http://schemas.microsoft.com/office/drawing/2014/main" id="{66E17E27-73E8-44BB-804E-C5476E9D2C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6" name="PoljeZBesedilom 7335">
          <a:extLst>
            <a:ext uri="{FF2B5EF4-FFF2-40B4-BE49-F238E27FC236}">
              <a16:creationId xmlns:a16="http://schemas.microsoft.com/office/drawing/2014/main" id="{B2FCF387-D86F-4966-BE3D-56C19D913A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7" name="PoljeZBesedilom 2">
          <a:extLst>
            <a:ext uri="{FF2B5EF4-FFF2-40B4-BE49-F238E27FC236}">
              <a16:creationId xmlns:a16="http://schemas.microsoft.com/office/drawing/2014/main" id="{A85E63D6-EBA3-4CD6-9361-58E66E2493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8" name="PoljeZBesedilom 2">
          <a:extLst>
            <a:ext uri="{FF2B5EF4-FFF2-40B4-BE49-F238E27FC236}">
              <a16:creationId xmlns:a16="http://schemas.microsoft.com/office/drawing/2014/main" id="{8C07CA20-1D02-43A4-ABBC-8B5C148517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39" name="PoljeZBesedilom 2">
          <a:extLst>
            <a:ext uri="{FF2B5EF4-FFF2-40B4-BE49-F238E27FC236}">
              <a16:creationId xmlns:a16="http://schemas.microsoft.com/office/drawing/2014/main" id="{6A307C79-737A-49E8-B77F-CF76AC1F36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340" name="PoljeZBesedilom 2">
          <a:extLst>
            <a:ext uri="{FF2B5EF4-FFF2-40B4-BE49-F238E27FC236}">
              <a16:creationId xmlns:a16="http://schemas.microsoft.com/office/drawing/2014/main" id="{2C2454CA-8F7A-4518-A272-7B1FE2406E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1" name="PoljeZBesedilom 2">
          <a:extLst>
            <a:ext uri="{FF2B5EF4-FFF2-40B4-BE49-F238E27FC236}">
              <a16:creationId xmlns:a16="http://schemas.microsoft.com/office/drawing/2014/main" id="{4D64398F-ED60-4341-898B-DF14D5016A1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2" name="PoljeZBesedilom 7341">
          <a:extLst>
            <a:ext uri="{FF2B5EF4-FFF2-40B4-BE49-F238E27FC236}">
              <a16:creationId xmlns:a16="http://schemas.microsoft.com/office/drawing/2014/main" id="{1685A559-36D2-4769-98F3-11F68D8D62E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3" name="PoljeZBesedilom 2">
          <a:extLst>
            <a:ext uri="{FF2B5EF4-FFF2-40B4-BE49-F238E27FC236}">
              <a16:creationId xmlns:a16="http://schemas.microsoft.com/office/drawing/2014/main" id="{03425469-7149-4A24-B2AF-6B98EDD86E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4" name="PoljeZBesedilom 2">
          <a:extLst>
            <a:ext uri="{FF2B5EF4-FFF2-40B4-BE49-F238E27FC236}">
              <a16:creationId xmlns:a16="http://schemas.microsoft.com/office/drawing/2014/main" id="{476E4090-EBEF-4D93-A06D-819AFFB2E7D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5" name="PoljeZBesedilom 2">
          <a:extLst>
            <a:ext uri="{FF2B5EF4-FFF2-40B4-BE49-F238E27FC236}">
              <a16:creationId xmlns:a16="http://schemas.microsoft.com/office/drawing/2014/main" id="{18686948-AF63-4896-AF89-8B9712C4906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346" name="PoljeZBesedilom 2">
          <a:extLst>
            <a:ext uri="{FF2B5EF4-FFF2-40B4-BE49-F238E27FC236}">
              <a16:creationId xmlns:a16="http://schemas.microsoft.com/office/drawing/2014/main" id="{10BC967C-1837-4598-946D-B9F52CE48D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47" name="PoljeZBesedilom 2">
          <a:extLst>
            <a:ext uri="{FF2B5EF4-FFF2-40B4-BE49-F238E27FC236}">
              <a16:creationId xmlns:a16="http://schemas.microsoft.com/office/drawing/2014/main" id="{09EA7625-1BA0-4778-8EDC-F7333E66DEF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48" name="PoljeZBesedilom 7347">
          <a:extLst>
            <a:ext uri="{FF2B5EF4-FFF2-40B4-BE49-F238E27FC236}">
              <a16:creationId xmlns:a16="http://schemas.microsoft.com/office/drawing/2014/main" id="{E9D3ED65-4E9F-48B8-8D41-D9560E884D1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49" name="PoljeZBesedilom 2">
          <a:extLst>
            <a:ext uri="{FF2B5EF4-FFF2-40B4-BE49-F238E27FC236}">
              <a16:creationId xmlns:a16="http://schemas.microsoft.com/office/drawing/2014/main" id="{4B8C4DF4-D3C2-4B69-913A-B4FEC4ED440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50" name="PoljeZBesedilom 2">
          <a:extLst>
            <a:ext uri="{FF2B5EF4-FFF2-40B4-BE49-F238E27FC236}">
              <a16:creationId xmlns:a16="http://schemas.microsoft.com/office/drawing/2014/main" id="{AAFA6B9F-16A7-4426-8ABA-F2EB3EB4AEA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51" name="PoljeZBesedilom 2">
          <a:extLst>
            <a:ext uri="{FF2B5EF4-FFF2-40B4-BE49-F238E27FC236}">
              <a16:creationId xmlns:a16="http://schemas.microsoft.com/office/drawing/2014/main" id="{85F55EA2-755A-45AE-9912-3B90F2FB480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352" name="PoljeZBesedilom 2">
          <a:extLst>
            <a:ext uri="{FF2B5EF4-FFF2-40B4-BE49-F238E27FC236}">
              <a16:creationId xmlns:a16="http://schemas.microsoft.com/office/drawing/2014/main" id="{2FDDD9F5-F7EA-40A4-89D3-F188B010A25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53" name="PoljeZBesedilom 7352">
          <a:extLst>
            <a:ext uri="{FF2B5EF4-FFF2-40B4-BE49-F238E27FC236}">
              <a16:creationId xmlns:a16="http://schemas.microsoft.com/office/drawing/2014/main" id="{46D0F9F6-3323-4FB5-B1DD-6DE4AF868B9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54" name="PoljeZBesedilom 2">
          <a:extLst>
            <a:ext uri="{FF2B5EF4-FFF2-40B4-BE49-F238E27FC236}">
              <a16:creationId xmlns:a16="http://schemas.microsoft.com/office/drawing/2014/main" id="{C8481A00-F11F-4D94-997C-E7E21690998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55" name="PoljeZBesedilom 2">
          <a:extLst>
            <a:ext uri="{FF2B5EF4-FFF2-40B4-BE49-F238E27FC236}">
              <a16:creationId xmlns:a16="http://schemas.microsoft.com/office/drawing/2014/main" id="{509773C0-6D07-43F2-8676-4BC884B7FDC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56" name="PoljeZBesedilom 2">
          <a:extLst>
            <a:ext uri="{FF2B5EF4-FFF2-40B4-BE49-F238E27FC236}">
              <a16:creationId xmlns:a16="http://schemas.microsoft.com/office/drawing/2014/main" id="{F750A7E1-6F37-47C0-B26B-A21B7436370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357" name="PoljeZBesedilom 2">
          <a:extLst>
            <a:ext uri="{FF2B5EF4-FFF2-40B4-BE49-F238E27FC236}">
              <a16:creationId xmlns:a16="http://schemas.microsoft.com/office/drawing/2014/main" id="{CF154BAF-208C-426C-941A-8C31F5ACBA9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58" name="PoljeZBesedilom 2">
          <a:extLst>
            <a:ext uri="{FF2B5EF4-FFF2-40B4-BE49-F238E27FC236}">
              <a16:creationId xmlns:a16="http://schemas.microsoft.com/office/drawing/2014/main" id="{C582E1BB-928E-49BC-ADF2-EB382BC53D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59" name="PoljeZBesedilom 7358">
          <a:extLst>
            <a:ext uri="{FF2B5EF4-FFF2-40B4-BE49-F238E27FC236}">
              <a16:creationId xmlns:a16="http://schemas.microsoft.com/office/drawing/2014/main" id="{03351659-C842-4393-BC8E-0CF6A3CFC07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0" name="PoljeZBesedilom 2">
          <a:extLst>
            <a:ext uri="{FF2B5EF4-FFF2-40B4-BE49-F238E27FC236}">
              <a16:creationId xmlns:a16="http://schemas.microsoft.com/office/drawing/2014/main" id="{E72CA056-B532-4F25-A1A9-B0867635CF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1" name="PoljeZBesedilom 2">
          <a:extLst>
            <a:ext uri="{FF2B5EF4-FFF2-40B4-BE49-F238E27FC236}">
              <a16:creationId xmlns:a16="http://schemas.microsoft.com/office/drawing/2014/main" id="{1C3ACCAF-6DD9-4DE4-9505-DFDAD5B3728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2" name="PoljeZBesedilom 2">
          <a:extLst>
            <a:ext uri="{FF2B5EF4-FFF2-40B4-BE49-F238E27FC236}">
              <a16:creationId xmlns:a16="http://schemas.microsoft.com/office/drawing/2014/main" id="{7716B2C6-F8DD-46A4-B28D-97F7BF1CBD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3" name="PoljeZBesedilom 2">
          <a:extLst>
            <a:ext uri="{FF2B5EF4-FFF2-40B4-BE49-F238E27FC236}">
              <a16:creationId xmlns:a16="http://schemas.microsoft.com/office/drawing/2014/main" id="{BEAADC8E-A2C8-4684-897D-8A98A939FDC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4" name="PoljeZBesedilom 2">
          <a:extLst>
            <a:ext uri="{FF2B5EF4-FFF2-40B4-BE49-F238E27FC236}">
              <a16:creationId xmlns:a16="http://schemas.microsoft.com/office/drawing/2014/main" id="{FD73B87F-A801-4132-9E3A-C8C0B72EE98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5" name="PoljeZBesedilom 7364">
          <a:extLst>
            <a:ext uri="{FF2B5EF4-FFF2-40B4-BE49-F238E27FC236}">
              <a16:creationId xmlns:a16="http://schemas.microsoft.com/office/drawing/2014/main" id="{BF5A898C-41B2-4820-A626-AF207EC7FB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6" name="PoljeZBesedilom 2">
          <a:extLst>
            <a:ext uri="{FF2B5EF4-FFF2-40B4-BE49-F238E27FC236}">
              <a16:creationId xmlns:a16="http://schemas.microsoft.com/office/drawing/2014/main" id="{844B7689-7E2A-453D-805F-BF167ECBC1F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7" name="PoljeZBesedilom 2">
          <a:extLst>
            <a:ext uri="{FF2B5EF4-FFF2-40B4-BE49-F238E27FC236}">
              <a16:creationId xmlns:a16="http://schemas.microsoft.com/office/drawing/2014/main" id="{D872B3D3-1160-4CF6-89FD-D477923450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8" name="PoljeZBesedilom 2">
          <a:extLst>
            <a:ext uri="{FF2B5EF4-FFF2-40B4-BE49-F238E27FC236}">
              <a16:creationId xmlns:a16="http://schemas.microsoft.com/office/drawing/2014/main" id="{48CB78F1-B717-4270-ACBC-0B54E95F6F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69" name="PoljeZBesedilom 2">
          <a:extLst>
            <a:ext uri="{FF2B5EF4-FFF2-40B4-BE49-F238E27FC236}">
              <a16:creationId xmlns:a16="http://schemas.microsoft.com/office/drawing/2014/main" id="{F7711713-F865-49BC-AD36-6E1B2B404A7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0" name="PoljeZBesedilom 2">
          <a:extLst>
            <a:ext uri="{FF2B5EF4-FFF2-40B4-BE49-F238E27FC236}">
              <a16:creationId xmlns:a16="http://schemas.microsoft.com/office/drawing/2014/main" id="{564818AA-5986-48AA-857B-C5DD1A6F5C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1" name="PoljeZBesedilom 7370">
          <a:extLst>
            <a:ext uri="{FF2B5EF4-FFF2-40B4-BE49-F238E27FC236}">
              <a16:creationId xmlns:a16="http://schemas.microsoft.com/office/drawing/2014/main" id="{808C6CC3-E615-4EF3-B7DA-E1539F4995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2" name="PoljeZBesedilom 2">
          <a:extLst>
            <a:ext uri="{FF2B5EF4-FFF2-40B4-BE49-F238E27FC236}">
              <a16:creationId xmlns:a16="http://schemas.microsoft.com/office/drawing/2014/main" id="{2966C07C-A786-480F-8030-43298F2A6F5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3" name="PoljeZBesedilom 2">
          <a:extLst>
            <a:ext uri="{FF2B5EF4-FFF2-40B4-BE49-F238E27FC236}">
              <a16:creationId xmlns:a16="http://schemas.microsoft.com/office/drawing/2014/main" id="{E2EA27E4-856A-4745-B6FB-09D6FF1654A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4" name="PoljeZBesedilom 2">
          <a:extLst>
            <a:ext uri="{FF2B5EF4-FFF2-40B4-BE49-F238E27FC236}">
              <a16:creationId xmlns:a16="http://schemas.microsoft.com/office/drawing/2014/main" id="{D1F3DBC7-FE05-448B-A785-348B0E487EE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5" name="PoljeZBesedilom 2">
          <a:extLst>
            <a:ext uri="{FF2B5EF4-FFF2-40B4-BE49-F238E27FC236}">
              <a16:creationId xmlns:a16="http://schemas.microsoft.com/office/drawing/2014/main" id="{D0EE0D3B-494A-407B-8234-FA1772C507E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6" name="PoljeZBesedilom 2">
          <a:extLst>
            <a:ext uri="{FF2B5EF4-FFF2-40B4-BE49-F238E27FC236}">
              <a16:creationId xmlns:a16="http://schemas.microsoft.com/office/drawing/2014/main" id="{803CC3F1-BCEC-4B02-A08D-98437A99319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7" name="PoljeZBesedilom 7376">
          <a:extLst>
            <a:ext uri="{FF2B5EF4-FFF2-40B4-BE49-F238E27FC236}">
              <a16:creationId xmlns:a16="http://schemas.microsoft.com/office/drawing/2014/main" id="{33F288A9-1346-4EFB-9731-A4D8389D36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8" name="PoljeZBesedilom 2">
          <a:extLst>
            <a:ext uri="{FF2B5EF4-FFF2-40B4-BE49-F238E27FC236}">
              <a16:creationId xmlns:a16="http://schemas.microsoft.com/office/drawing/2014/main" id="{2C871514-6045-4329-BA58-87F012DBFF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79" name="PoljeZBesedilom 2">
          <a:extLst>
            <a:ext uri="{FF2B5EF4-FFF2-40B4-BE49-F238E27FC236}">
              <a16:creationId xmlns:a16="http://schemas.microsoft.com/office/drawing/2014/main" id="{B613D5C1-61CD-4A77-9329-EA4678449D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0" name="PoljeZBesedilom 2">
          <a:extLst>
            <a:ext uri="{FF2B5EF4-FFF2-40B4-BE49-F238E27FC236}">
              <a16:creationId xmlns:a16="http://schemas.microsoft.com/office/drawing/2014/main" id="{5C3E896E-6C79-4CD8-83B1-174B0DF616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1" name="PoljeZBesedilom 2">
          <a:extLst>
            <a:ext uri="{FF2B5EF4-FFF2-40B4-BE49-F238E27FC236}">
              <a16:creationId xmlns:a16="http://schemas.microsoft.com/office/drawing/2014/main" id="{ECEFD4FB-892C-4CD4-8330-6BC805CFA4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2" name="PoljeZBesedilom 2">
          <a:extLst>
            <a:ext uri="{FF2B5EF4-FFF2-40B4-BE49-F238E27FC236}">
              <a16:creationId xmlns:a16="http://schemas.microsoft.com/office/drawing/2014/main" id="{EBC1FCA1-B7F0-473C-B047-F9B4C5FD8C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3" name="PoljeZBesedilom 7382">
          <a:extLst>
            <a:ext uri="{FF2B5EF4-FFF2-40B4-BE49-F238E27FC236}">
              <a16:creationId xmlns:a16="http://schemas.microsoft.com/office/drawing/2014/main" id="{D9E5EBFF-00B5-4ED7-9F4B-650231EDF3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4" name="PoljeZBesedilom 2">
          <a:extLst>
            <a:ext uri="{FF2B5EF4-FFF2-40B4-BE49-F238E27FC236}">
              <a16:creationId xmlns:a16="http://schemas.microsoft.com/office/drawing/2014/main" id="{8362F797-7D62-4A7D-9273-7AEB32A724E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5" name="PoljeZBesedilom 2">
          <a:extLst>
            <a:ext uri="{FF2B5EF4-FFF2-40B4-BE49-F238E27FC236}">
              <a16:creationId xmlns:a16="http://schemas.microsoft.com/office/drawing/2014/main" id="{C585C996-C1CE-4E43-B297-EF54595C862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6" name="PoljeZBesedilom 2">
          <a:extLst>
            <a:ext uri="{FF2B5EF4-FFF2-40B4-BE49-F238E27FC236}">
              <a16:creationId xmlns:a16="http://schemas.microsoft.com/office/drawing/2014/main" id="{CF1CCE40-F989-4C38-94BE-19D3095D89E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387" name="PoljeZBesedilom 2">
          <a:extLst>
            <a:ext uri="{FF2B5EF4-FFF2-40B4-BE49-F238E27FC236}">
              <a16:creationId xmlns:a16="http://schemas.microsoft.com/office/drawing/2014/main" id="{622A1DFF-158A-48BD-A6D2-63AE766BEE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88" name="PoljeZBesedilom 2">
          <a:extLst>
            <a:ext uri="{FF2B5EF4-FFF2-40B4-BE49-F238E27FC236}">
              <a16:creationId xmlns:a16="http://schemas.microsoft.com/office/drawing/2014/main" id="{D144E32C-2E99-4916-A853-ED8A486CBB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89" name="PoljeZBesedilom 7388">
          <a:extLst>
            <a:ext uri="{FF2B5EF4-FFF2-40B4-BE49-F238E27FC236}">
              <a16:creationId xmlns:a16="http://schemas.microsoft.com/office/drawing/2014/main" id="{C445008B-03AE-4CF9-91D5-3DB0B3AD55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0" name="PoljeZBesedilom 2">
          <a:extLst>
            <a:ext uri="{FF2B5EF4-FFF2-40B4-BE49-F238E27FC236}">
              <a16:creationId xmlns:a16="http://schemas.microsoft.com/office/drawing/2014/main" id="{9A30B200-A068-4F6D-AB53-E3EC9AD213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1" name="PoljeZBesedilom 2">
          <a:extLst>
            <a:ext uri="{FF2B5EF4-FFF2-40B4-BE49-F238E27FC236}">
              <a16:creationId xmlns:a16="http://schemas.microsoft.com/office/drawing/2014/main" id="{DB0C7419-6CA5-42DB-86AC-EA53BB4D4D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2" name="PoljeZBesedilom 2">
          <a:extLst>
            <a:ext uri="{FF2B5EF4-FFF2-40B4-BE49-F238E27FC236}">
              <a16:creationId xmlns:a16="http://schemas.microsoft.com/office/drawing/2014/main" id="{FAD6B8EE-7854-432D-8707-F18E336581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3" name="PoljeZBesedilom 2">
          <a:extLst>
            <a:ext uri="{FF2B5EF4-FFF2-40B4-BE49-F238E27FC236}">
              <a16:creationId xmlns:a16="http://schemas.microsoft.com/office/drawing/2014/main" id="{9A387D3D-3A78-4145-B501-269A73FE12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4" name="PoljeZBesedilom 2">
          <a:extLst>
            <a:ext uri="{FF2B5EF4-FFF2-40B4-BE49-F238E27FC236}">
              <a16:creationId xmlns:a16="http://schemas.microsoft.com/office/drawing/2014/main" id="{FA81A041-3B46-4AD6-9A67-136A3E20D6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5" name="PoljeZBesedilom 7394">
          <a:extLst>
            <a:ext uri="{FF2B5EF4-FFF2-40B4-BE49-F238E27FC236}">
              <a16:creationId xmlns:a16="http://schemas.microsoft.com/office/drawing/2014/main" id="{2CEE2FE8-5B83-4431-894A-71808B8AD7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6" name="PoljeZBesedilom 2">
          <a:extLst>
            <a:ext uri="{FF2B5EF4-FFF2-40B4-BE49-F238E27FC236}">
              <a16:creationId xmlns:a16="http://schemas.microsoft.com/office/drawing/2014/main" id="{EDFE93AA-4CD8-408B-A4C3-2D0AD66000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7" name="PoljeZBesedilom 2">
          <a:extLst>
            <a:ext uri="{FF2B5EF4-FFF2-40B4-BE49-F238E27FC236}">
              <a16:creationId xmlns:a16="http://schemas.microsoft.com/office/drawing/2014/main" id="{4AE9DB2D-F0D1-496D-B1AF-8306C0E024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8" name="PoljeZBesedilom 2">
          <a:extLst>
            <a:ext uri="{FF2B5EF4-FFF2-40B4-BE49-F238E27FC236}">
              <a16:creationId xmlns:a16="http://schemas.microsoft.com/office/drawing/2014/main" id="{5A02D763-0188-4C6F-9FE8-FA51CCF059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399" name="PoljeZBesedilom 2">
          <a:extLst>
            <a:ext uri="{FF2B5EF4-FFF2-40B4-BE49-F238E27FC236}">
              <a16:creationId xmlns:a16="http://schemas.microsoft.com/office/drawing/2014/main" id="{752608E0-1F7E-4176-A7E0-736A2E0FDF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0" name="PoljeZBesedilom 2">
          <a:extLst>
            <a:ext uri="{FF2B5EF4-FFF2-40B4-BE49-F238E27FC236}">
              <a16:creationId xmlns:a16="http://schemas.microsoft.com/office/drawing/2014/main" id="{C31709E9-64C4-407C-A5E2-10B4B2602F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1" name="PoljeZBesedilom 7400">
          <a:extLst>
            <a:ext uri="{FF2B5EF4-FFF2-40B4-BE49-F238E27FC236}">
              <a16:creationId xmlns:a16="http://schemas.microsoft.com/office/drawing/2014/main" id="{2B10752F-D994-43EE-A455-ED662FB70C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2" name="PoljeZBesedilom 2">
          <a:extLst>
            <a:ext uri="{FF2B5EF4-FFF2-40B4-BE49-F238E27FC236}">
              <a16:creationId xmlns:a16="http://schemas.microsoft.com/office/drawing/2014/main" id="{96D9ABFB-F821-4008-9BCD-EB25EDFFF7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3" name="PoljeZBesedilom 2">
          <a:extLst>
            <a:ext uri="{FF2B5EF4-FFF2-40B4-BE49-F238E27FC236}">
              <a16:creationId xmlns:a16="http://schemas.microsoft.com/office/drawing/2014/main" id="{B5F51508-3D6E-4000-AD9B-47122C39FB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4" name="PoljeZBesedilom 2">
          <a:extLst>
            <a:ext uri="{FF2B5EF4-FFF2-40B4-BE49-F238E27FC236}">
              <a16:creationId xmlns:a16="http://schemas.microsoft.com/office/drawing/2014/main" id="{9F5EE1A1-C68A-46C4-86E6-E1A623F0B4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5" name="PoljeZBesedilom 2">
          <a:extLst>
            <a:ext uri="{FF2B5EF4-FFF2-40B4-BE49-F238E27FC236}">
              <a16:creationId xmlns:a16="http://schemas.microsoft.com/office/drawing/2014/main" id="{07C4ED87-6567-498E-A8D3-9A099AD4F8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6" name="PoljeZBesedilom 2">
          <a:extLst>
            <a:ext uri="{FF2B5EF4-FFF2-40B4-BE49-F238E27FC236}">
              <a16:creationId xmlns:a16="http://schemas.microsoft.com/office/drawing/2014/main" id="{67463C02-5D9C-4942-9EB8-4E1E8103A9E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7" name="PoljeZBesedilom 7406">
          <a:extLst>
            <a:ext uri="{FF2B5EF4-FFF2-40B4-BE49-F238E27FC236}">
              <a16:creationId xmlns:a16="http://schemas.microsoft.com/office/drawing/2014/main" id="{FB4D8074-5BCA-4CE9-8E6E-26BF2C0E34B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8" name="PoljeZBesedilom 2">
          <a:extLst>
            <a:ext uri="{FF2B5EF4-FFF2-40B4-BE49-F238E27FC236}">
              <a16:creationId xmlns:a16="http://schemas.microsoft.com/office/drawing/2014/main" id="{020A20CA-FEF0-4E85-996A-2DB5A13A1B2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09" name="PoljeZBesedilom 2">
          <a:extLst>
            <a:ext uri="{FF2B5EF4-FFF2-40B4-BE49-F238E27FC236}">
              <a16:creationId xmlns:a16="http://schemas.microsoft.com/office/drawing/2014/main" id="{331CCB73-1B5E-4800-8A0A-145D62FC864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10" name="PoljeZBesedilom 2">
          <a:extLst>
            <a:ext uri="{FF2B5EF4-FFF2-40B4-BE49-F238E27FC236}">
              <a16:creationId xmlns:a16="http://schemas.microsoft.com/office/drawing/2014/main" id="{F861A436-5980-48B4-A9FC-EE14EA4210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11" name="PoljeZBesedilom 2">
          <a:extLst>
            <a:ext uri="{FF2B5EF4-FFF2-40B4-BE49-F238E27FC236}">
              <a16:creationId xmlns:a16="http://schemas.microsoft.com/office/drawing/2014/main" id="{3810F51C-6C77-475C-8611-48122D143F4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12" name="PoljeZBesedilom 7411">
          <a:extLst>
            <a:ext uri="{FF2B5EF4-FFF2-40B4-BE49-F238E27FC236}">
              <a16:creationId xmlns:a16="http://schemas.microsoft.com/office/drawing/2014/main" id="{B4A3F43F-3869-4081-A44B-027AC354E2F1}"/>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13" name="PoljeZBesedilom 2">
          <a:extLst>
            <a:ext uri="{FF2B5EF4-FFF2-40B4-BE49-F238E27FC236}">
              <a16:creationId xmlns:a16="http://schemas.microsoft.com/office/drawing/2014/main" id="{25AC9A5C-E49C-4504-BB28-D2245309AC81}"/>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14" name="PoljeZBesedilom 2">
          <a:extLst>
            <a:ext uri="{FF2B5EF4-FFF2-40B4-BE49-F238E27FC236}">
              <a16:creationId xmlns:a16="http://schemas.microsoft.com/office/drawing/2014/main" id="{3F9FE24B-0D67-477C-B667-FF10A5034510}"/>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15" name="PoljeZBesedilom 2">
          <a:extLst>
            <a:ext uri="{FF2B5EF4-FFF2-40B4-BE49-F238E27FC236}">
              <a16:creationId xmlns:a16="http://schemas.microsoft.com/office/drawing/2014/main" id="{9CD58489-637F-4832-867C-F91276FECF60}"/>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16" name="PoljeZBesedilom 2">
          <a:extLst>
            <a:ext uri="{FF2B5EF4-FFF2-40B4-BE49-F238E27FC236}">
              <a16:creationId xmlns:a16="http://schemas.microsoft.com/office/drawing/2014/main" id="{219130B4-884C-413A-B1E2-1BD09F2F4F00}"/>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17" name="PoljeZBesedilom 2">
          <a:extLst>
            <a:ext uri="{FF2B5EF4-FFF2-40B4-BE49-F238E27FC236}">
              <a16:creationId xmlns:a16="http://schemas.microsoft.com/office/drawing/2014/main" id="{32F48B61-57C2-4F70-BB87-64A0B0B22E5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18" name="PoljeZBesedilom 7417">
          <a:extLst>
            <a:ext uri="{FF2B5EF4-FFF2-40B4-BE49-F238E27FC236}">
              <a16:creationId xmlns:a16="http://schemas.microsoft.com/office/drawing/2014/main" id="{7EC54170-D92F-4C0B-A895-A58A0DC19B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19" name="PoljeZBesedilom 2">
          <a:extLst>
            <a:ext uri="{FF2B5EF4-FFF2-40B4-BE49-F238E27FC236}">
              <a16:creationId xmlns:a16="http://schemas.microsoft.com/office/drawing/2014/main" id="{9C589B63-3490-4FA4-BCF3-DE3A30D773E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20" name="PoljeZBesedilom 2">
          <a:extLst>
            <a:ext uri="{FF2B5EF4-FFF2-40B4-BE49-F238E27FC236}">
              <a16:creationId xmlns:a16="http://schemas.microsoft.com/office/drawing/2014/main" id="{06C2E646-DAD6-4F15-9581-BA38103F51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21" name="PoljeZBesedilom 2">
          <a:extLst>
            <a:ext uri="{FF2B5EF4-FFF2-40B4-BE49-F238E27FC236}">
              <a16:creationId xmlns:a16="http://schemas.microsoft.com/office/drawing/2014/main" id="{CEBCFAEF-A658-4B1A-A69F-E9EA713EEF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422" name="PoljeZBesedilom 2">
          <a:extLst>
            <a:ext uri="{FF2B5EF4-FFF2-40B4-BE49-F238E27FC236}">
              <a16:creationId xmlns:a16="http://schemas.microsoft.com/office/drawing/2014/main" id="{2CE6FFB9-6AC4-4894-BA5C-D78E82981E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3" name="PoljeZBesedilom 2">
          <a:extLst>
            <a:ext uri="{FF2B5EF4-FFF2-40B4-BE49-F238E27FC236}">
              <a16:creationId xmlns:a16="http://schemas.microsoft.com/office/drawing/2014/main" id="{6FAD5E99-199B-4A12-A3E0-C2B596E340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4" name="PoljeZBesedilom 7423">
          <a:extLst>
            <a:ext uri="{FF2B5EF4-FFF2-40B4-BE49-F238E27FC236}">
              <a16:creationId xmlns:a16="http://schemas.microsoft.com/office/drawing/2014/main" id="{11CBE840-671B-4729-9084-4EF5856699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5" name="PoljeZBesedilom 2">
          <a:extLst>
            <a:ext uri="{FF2B5EF4-FFF2-40B4-BE49-F238E27FC236}">
              <a16:creationId xmlns:a16="http://schemas.microsoft.com/office/drawing/2014/main" id="{70991737-6385-4B78-B224-42AD379B6F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6" name="PoljeZBesedilom 2">
          <a:extLst>
            <a:ext uri="{FF2B5EF4-FFF2-40B4-BE49-F238E27FC236}">
              <a16:creationId xmlns:a16="http://schemas.microsoft.com/office/drawing/2014/main" id="{AAFEC56A-804F-461A-999E-03C2AA5BB7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7" name="PoljeZBesedilom 2">
          <a:extLst>
            <a:ext uri="{FF2B5EF4-FFF2-40B4-BE49-F238E27FC236}">
              <a16:creationId xmlns:a16="http://schemas.microsoft.com/office/drawing/2014/main" id="{14943C02-B5B3-475D-9D63-E154AE1194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8" name="PoljeZBesedilom 2">
          <a:extLst>
            <a:ext uri="{FF2B5EF4-FFF2-40B4-BE49-F238E27FC236}">
              <a16:creationId xmlns:a16="http://schemas.microsoft.com/office/drawing/2014/main" id="{45258FE1-9044-4719-ACEB-BBE6DC2844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29" name="PoljeZBesedilom 2">
          <a:extLst>
            <a:ext uri="{FF2B5EF4-FFF2-40B4-BE49-F238E27FC236}">
              <a16:creationId xmlns:a16="http://schemas.microsoft.com/office/drawing/2014/main" id="{84C9A118-0C8C-4F57-BD4E-942AC145B6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30" name="PoljeZBesedilom 7429">
          <a:extLst>
            <a:ext uri="{FF2B5EF4-FFF2-40B4-BE49-F238E27FC236}">
              <a16:creationId xmlns:a16="http://schemas.microsoft.com/office/drawing/2014/main" id="{C356FF56-B410-4061-AEC4-085A07EB5D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31" name="PoljeZBesedilom 2">
          <a:extLst>
            <a:ext uri="{FF2B5EF4-FFF2-40B4-BE49-F238E27FC236}">
              <a16:creationId xmlns:a16="http://schemas.microsoft.com/office/drawing/2014/main" id="{AA1F236E-1946-4684-8F3B-1D26DB056D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32" name="PoljeZBesedilom 2">
          <a:extLst>
            <a:ext uri="{FF2B5EF4-FFF2-40B4-BE49-F238E27FC236}">
              <a16:creationId xmlns:a16="http://schemas.microsoft.com/office/drawing/2014/main" id="{D70B0C31-9476-48E0-B207-A6EA5D7D9D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33" name="PoljeZBesedilom 2">
          <a:extLst>
            <a:ext uri="{FF2B5EF4-FFF2-40B4-BE49-F238E27FC236}">
              <a16:creationId xmlns:a16="http://schemas.microsoft.com/office/drawing/2014/main" id="{6092790D-24D3-4C85-BE92-EC6C17252D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434" name="PoljeZBesedilom 2">
          <a:extLst>
            <a:ext uri="{FF2B5EF4-FFF2-40B4-BE49-F238E27FC236}">
              <a16:creationId xmlns:a16="http://schemas.microsoft.com/office/drawing/2014/main" id="{92148A62-3CC5-4D7E-9094-D8DB8C6FEF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35" name="PoljeZBesedilom 2">
          <a:extLst>
            <a:ext uri="{FF2B5EF4-FFF2-40B4-BE49-F238E27FC236}">
              <a16:creationId xmlns:a16="http://schemas.microsoft.com/office/drawing/2014/main" id="{41A05911-5E7E-44D9-A7EF-98BDAB0FBB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36" name="PoljeZBesedilom 7435">
          <a:extLst>
            <a:ext uri="{FF2B5EF4-FFF2-40B4-BE49-F238E27FC236}">
              <a16:creationId xmlns:a16="http://schemas.microsoft.com/office/drawing/2014/main" id="{BB6D08DC-C8CD-449B-A4C6-426A342B77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37" name="PoljeZBesedilom 2">
          <a:extLst>
            <a:ext uri="{FF2B5EF4-FFF2-40B4-BE49-F238E27FC236}">
              <a16:creationId xmlns:a16="http://schemas.microsoft.com/office/drawing/2014/main" id="{FC8B724E-D349-48B9-9C5D-06769E6E6C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38" name="PoljeZBesedilom 2">
          <a:extLst>
            <a:ext uri="{FF2B5EF4-FFF2-40B4-BE49-F238E27FC236}">
              <a16:creationId xmlns:a16="http://schemas.microsoft.com/office/drawing/2014/main" id="{D507F724-4588-48CB-80A8-59AF55C1A2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39" name="PoljeZBesedilom 2">
          <a:extLst>
            <a:ext uri="{FF2B5EF4-FFF2-40B4-BE49-F238E27FC236}">
              <a16:creationId xmlns:a16="http://schemas.microsoft.com/office/drawing/2014/main" id="{79262DF9-0B34-4D49-8791-48239CDA28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0" name="PoljeZBesedilom 2">
          <a:extLst>
            <a:ext uri="{FF2B5EF4-FFF2-40B4-BE49-F238E27FC236}">
              <a16:creationId xmlns:a16="http://schemas.microsoft.com/office/drawing/2014/main" id="{FF55F6DF-D258-4AD7-BC66-A7C5D344E4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1" name="PoljeZBesedilom 2">
          <a:extLst>
            <a:ext uri="{FF2B5EF4-FFF2-40B4-BE49-F238E27FC236}">
              <a16:creationId xmlns:a16="http://schemas.microsoft.com/office/drawing/2014/main" id="{3047F128-1B28-46AC-8F63-1E41CB7EC5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2" name="PoljeZBesedilom 7441">
          <a:extLst>
            <a:ext uri="{FF2B5EF4-FFF2-40B4-BE49-F238E27FC236}">
              <a16:creationId xmlns:a16="http://schemas.microsoft.com/office/drawing/2014/main" id="{4445824F-1E49-4619-B44F-AB30DAC35A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3" name="PoljeZBesedilom 2">
          <a:extLst>
            <a:ext uri="{FF2B5EF4-FFF2-40B4-BE49-F238E27FC236}">
              <a16:creationId xmlns:a16="http://schemas.microsoft.com/office/drawing/2014/main" id="{602AD59B-8C1E-4904-9B6D-C57A9AAFE0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4" name="PoljeZBesedilom 2">
          <a:extLst>
            <a:ext uri="{FF2B5EF4-FFF2-40B4-BE49-F238E27FC236}">
              <a16:creationId xmlns:a16="http://schemas.microsoft.com/office/drawing/2014/main" id="{B2D0BDE7-CB8C-4671-85DC-A695442E12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5" name="PoljeZBesedilom 2">
          <a:extLst>
            <a:ext uri="{FF2B5EF4-FFF2-40B4-BE49-F238E27FC236}">
              <a16:creationId xmlns:a16="http://schemas.microsoft.com/office/drawing/2014/main" id="{B496650E-5ED4-4489-9310-EB20C4E506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446" name="PoljeZBesedilom 2">
          <a:extLst>
            <a:ext uri="{FF2B5EF4-FFF2-40B4-BE49-F238E27FC236}">
              <a16:creationId xmlns:a16="http://schemas.microsoft.com/office/drawing/2014/main" id="{42F7FC00-2BB0-4771-9D14-F32CD421D4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47" name="PoljeZBesedilom 7446">
          <a:extLst>
            <a:ext uri="{FF2B5EF4-FFF2-40B4-BE49-F238E27FC236}">
              <a16:creationId xmlns:a16="http://schemas.microsoft.com/office/drawing/2014/main" id="{BB8AD688-14E2-4410-BC38-D70DD2483B65}"/>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48" name="PoljeZBesedilom 2">
          <a:extLst>
            <a:ext uri="{FF2B5EF4-FFF2-40B4-BE49-F238E27FC236}">
              <a16:creationId xmlns:a16="http://schemas.microsoft.com/office/drawing/2014/main" id="{772E2F0F-4233-4564-A400-C76AF665F648}"/>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49" name="PoljeZBesedilom 2">
          <a:extLst>
            <a:ext uri="{FF2B5EF4-FFF2-40B4-BE49-F238E27FC236}">
              <a16:creationId xmlns:a16="http://schemas.microsoft.com/office/drawing/2014/main" id="{5B211BA3-4539-483A-B7DB-90BF43C51A6C}"/>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50" name="PoljeZBesedilom 2">
          <a:extLst>
            <a:ext uri="{FF2B5EF4-FFF2-40B4-BE49-F238E27FC236}">
              <a16:creationId xmlns:a16="http://schemas.microsoft.com/office/drawing/2014/main" id="{68E493F7-ECF5-4165-8F9A-C8A7DF0B4D72}"/>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9489"/>
    <xdr:sp macro="" textlink="">
      <xdr:nvSpPr>
        <xdr:cNvPr id="7451" name="PoljeZBesedilom 2">
          <a:extLst>
            <a:ext uri="{FF2B5EF4-FFF2-40B4-BE49-F238E27FC236}">
              <a16:creationId xmlns:a16="http://schemas.microsoft.com/office/drawing/2014/main" id="{5EFCE9F2-457E-4E94-B577-FF8EB7DE6218}"/>
            </a:ext>
          </a:extLst>
        </xdr:cNvPr>
        <xdr:cNvSpPr txBox="1"/>
      </xdr:nvSpPr>
      <xdr:spPr>
        <a:xfrm>
          <a:off x="804429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2" name="PoljeZBesedilom 2">
          <a:extLst>
            <a:ext uri="{FF2B5EF4-FFF2-40B4-BE49-F238E27FC236}">
              <a16:creationId xmlns:a16="http://schemas.microsoft.com/office/drawing/2014/main" id="{3ABB6760-199F-4285-8822-D63F22BC0E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3" name="PoljeZBesedilom 7452">
          <a:extLst>
            <a:ext uri="{FF2B5EF4-FFF2-40B4-BE49-F238E27FC236}">
              <a16:creationId xmlns:a16="http://schemas.microsoft.com/office/drawing/2014/main" id="{A59AC8AC-FC4D-41F4-B443-F397C453BE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4" name="PoljeZBesedilom 2">
          <a:extLst>
            <a:ext uri="{FF2B5EF4-FFF2-40B4-BE49-F238E27FC236}">
              <a16:creationId xmlns:a16="http://schemas.microsoft.com/office/drawing/2014/main" id="{8FFE0889-8084-4624-A313-B31B8A9D0D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5" name="PoljeZBesedilom 2">
          <a:extLst>
            <a:ext uri="{FF2B5EF4-FFF2-40B4-BE49-F238E27FC236}">
              <a16:creationId xmlns:a16="http://schemas.microsoft.com/office/drawing/2014/main" id="{36D07EAA-6F7D-450B-9FCC-8E2D5F6D8B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6" name="PoljeZBesedilom 2">
          <a:extLst>
            <a:ext uri="{FF2B5EF4-FFF2-40B4-BE49-F238E27FC236}">
              <a16:creationId xmlns:a16="http://schemas.microsoft.com/office/drawing/2014/main" id="{A234E114-FD08-48BD-8979-64FFC719E7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7" name="PoljeZBesedilom 2">
          <a:extLst>
            <a:ext uri="{FF2B5EF4-FFF2-40B4-BE49-F238E27FC236}">
              <a16:creationId xmlns:a16="http://schemas.microsoft.com/office/drawing/2014/main" id="{3E4F1DDF-79CD-4999-B86F-702405D1E6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8" name="PoljeZBesedilom 2">
          <a:extLst>
            <a:ext uri="{FF2B5EF4-FFF2-40B4-BE49-F238E27FC236}">
              <a16:creationId xmlns:a16="http://schemas.microsoft.com/office/drawing/2014/main" id="{8766088A-B190-42C1-8B80-8B9897B10C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59" name="PoljeZBesedilom 7458">
          <a:extLst>
            <a:ext uri="{FF2B5EF4-FFF2-40B4-BE49-F238E27FC236}">
              <a16:creationId xmlns:a16="http://schemas.microsoft.com/office/drawing/2014/main" id="{0E9B2797-BE92-47BE-8A6B-7E205435ED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0" name="PoljeZBesedilom 2">
          <a:extLst>
            <a:ext uri="{FF2B5EF4-FFF2-40B4-BE49-F238E27FC236}">
              <a16:creationId xmlns:a16="http://schemas.microsoft.com/office/drawing/2014/main" id="{27321005-9ED9-4148-A20F-8DF06B0B46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1" name="PoljeZBesedilom 2">
          <a:extLst>
            <a:ext uri="{FF2B5EF4-FFF2-40B4-BE49-F238E27FC236}">
              <a16:creationId xmlns:a16="http://schemas.microsoft.com/office/drawing/2014/main" id="{0E4BF71F-1732-4C41-8279-D31EA86D04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2" name="PoljeZBesedilom 2">
          <a:extLst>
            <a:ext uri="{FF2B5EF4-FFF2-40B4-BE49-F238E27FC236}">
              <a16:creationId xmlns:a16="http://schemas.microsoft.com/office/drawing/2014/main" id="{022A156E-E59F-429B-B4D5-E54667690B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3" name="PoljeZBesedilom 2">
          <a:extLst>
            <a:ext uri="{FF2B5EF4-FFF2-40B4-BE49-F238E27FC236}">
              <a16:creationId xmlns:a16="http://schemas.microsoft.com/office/drawing/2014/main" id="{F68CA337-EF86-4A6C-86C2-B84DA59A37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4" name="PoljeZBesedilom 2">
          <a:extLst>
            <a:ext uri="{FF2B5EF4-FFF2-40B4-BE49-F238E27FC236}">
              <a16:creationId xmlns:a16="http://schemas.microsoft.com/office/drawing/2014/main" id="{3F14E7CD-63B1-487B-B2A2-0A30D76FA6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5" name="PoljeZBesedilom 7464">
          <a:extLst>
            <a:ext uri="{FF2B5EF4-FFF2-40B4-BE49-F238E27FC236}">
              <a16:creationId xmlns:a16="http://schemas.microsoft.com/office/drawing/2014/main" id="{B050613C-BD19-4CB7-97BD-696475D013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6" name="PoljeZBesedilom 2">
          <a:extLst>
            <a:ext uri="{FF2B5EF4-FFF2-40B4-BE49-F238E27FC236}">
              <a16:creationId xmlns:a16="http://schemas.microsoft.com/office/drawing/2014/main" id="{DB361A00-7062-4F19-B9AC-041D913728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7" name="PoljeZBesedilom 2">
          <a:extLst>
            <a:ext uri="{FF2B5EF4-FFF2-40B4-BE49-F238E27FC236}">
              <a16:creationId xmlns:a16="http://schemas.microsoft.com/office/drawing/2014/main" id="{588659A3-7A6E-49C1-8387-B1A3AEE100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8" name="PoljeZBesedilom 2">
          <a:extLst>
            <a:ext uri="{FF2B5EF4-FFF2-40B4-BE49-F238E27FC236}">
              <a16:creationId xmlns:a16="http://schemas.microsoft.com/office/drawing/2014/main" id="{A27B7BE0-AF05-453C-AD2F-892DFDE4FD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69" name="PoljeZBesedilom 2">
          <a:extLst>
            <a:ext uri="{FF2B5EF4-FFF2-40B4-BE49-F238E27FC236}">
              <a16:creationId xmlns:a16="http://schemas.microsoft.com/office/drawing/2014/main" id="{5E5166E5-5207-41C0-90EB-31EF8D88EB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0" name="PoljeZBesedilom 2">
          <a:extLst>
            <a:ext uri="{FF2B5EF4-FFF2-40B4-BE49-F238E27FC236}">
              <a16:creationId xmlns:a16="http://schemas.microsoft.com/office/drawing/2014/main" id="{8A72D54A-7571-4E25-942A-5DBD628584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1" name="PoljeZBesedilom 7470">
          <a:extLst>
            <a:ext uri="{FF2B5EF4-FFF2-40B4-BE49-F238E27FC236}">
              <a16:creationId xmlns:a16="http://schemas.microsoft.com/office/drawing/2014/main" id="{4A4A96AE-1F73-49EB-AE3E-8D7DC1ECCE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2" name="PoljeZBesedilom 2">
          <a:extLst>
            <a:ext uri="{FF2B5EF4-FFF2-40B4-BE49-F238E27FC236}">
              <a16:creationId xmlns:a16="http://schemas.microsoft.com/office/drawing/2014/main" id="{861A4E0C-436A-46C9-B59C-E80A205C6F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3" name="PoljeZBesedilom 2">
          <a:extLst>
            <a:ext uri="{FF2B5EF4-FFF2-40B4-BE49-F238E27FC236}">
              <a16:creationId xmlns:a16="http://schemas.microsoft.com/office/drawing/2014/main" id="{C62F5E59-D917-4978-8357-60A2F98D5C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4" name="PoljeZBesedilom 2">
          <a:extLst>
            <a:ext uri="{FF2B5EF4-FFF2-40B4-BE49-F238E27FC236}">
              <a16:creationId xmlns:a16="http://schemas.microsoft.com/office/drawing/2014/main" id="{2201F8EC-CD7E-48C3-96F8-3296870A7D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5" name="PoljeZBesedilom 2">
          <a:extLst>
            <a:ext uri="{FF2B5EF4-FFF2-40B4-BE49-F238E27FC236}">
              <a16:creationId xmlns:a16="http://schemas.microsoft.com/office/drawing/2014/main" id="{A0C2B9C7-7573-4B3F-B334-1CC6ACC980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6" name="PoljeZBesedilom 2">
          <a:extLst>
            <a:ext uri="{FF2B5EF4-FFF2-40B4-BE49-F238E27FC236}">
              <a16:creationId xmlns:a16="http://schemas.microsoft.com/office/drawing/2014/main" id="{EACB998F-CA54-450B-8333-C9D4D9B263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7" name="PoljeZBesedilom 7476">
          <a:extLst>
            <a:ext uri="{FF2B5EF4-FFF2-40B4-BE49-F238E27FC236}">
              <a16:creationId xmlns:a16="http://schemas.microsoft.com/office/drawing/2014/main" id="{27BA331E-0A76-4A20-91CC-FFDA967298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8" name="PoljeZBesedilom 2">
          <a:extLst>
            <a:ext uri="{FF2B5EF4-FFF2-40B4-BE49-F238E27FC236}">
              <a16:creationId xmlns:a16="http://schemas.microsoft.com/office/drawing/2014/main" id="{AE01F1C0-05B0-41F5-B469-E6990EA625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79" name="PoljeZBesedilom 2">
          <a:extLst>
            <a:ext uri="{FF2B5EF4-FFF2-40B4-BE49-F238E27FC236}">
              <a16:creationId xmlns:a16="http://schemas.microsoft.com/office/drawing/2014/main" id="{EC4FCD65-B011-4512-BF8D-2D3F1C859D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0" name="PoljeZBesedilom 2">
          <a:extLst>
            <a:ext uri="{FF2B5EF4-FFF2-40B4-BE49-F238E27FC236}">
              <a16:creationId xmlns:a16="http://schemas.microsoft.com/office/drawing/2014/main" id="{66D23330-FE6E-4D3D-A5A8-5BC34FAF11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1" name="PoljeZBesedilom 2">
          <a:extLst>
            <a:ext uri="{FF2B5EF4-FFF2-40B4-BE49-F238E27FC236}">
              <a16:creationId xmlns:a16="http://schemas.microsoft.com/office/drawing/2014/main" id="{D6DC4FD8-EE42-42E3-BBBE-4B8C8B87A2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2" name="PoljeZBesedilom 2">
          <a:extLst>
            <a:ext uri="{FF2B5EF4-FFF2-40B4-BE49-F238E27FC236}">
              <a16:creationId xmlns:a16="http://schemas.microsoft.com/office/drawing/2014/main" id="{5A542C57-C8BB-4D18-99EF-5F9F5D36F3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3" name="PoljeZBesedilom 7482">
          <a:extLst>
            <a:ext uri="{FF2B5EF4-FFF2-40B4-BE49-F238E27FC236}">
              <a16:creationId xmlns:a16="http://schemas.microsoft.com/office/drawing/2014/main" id="{8145B78B-9B31-4C49-9874-7455A30861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4" name="PoljeZBesedilom 2">
          <a:extLst>
            <a:ext uri="{FF2B5EF4-FFF2-40B4-BE49-F238E27FC236}">
              <a16:creationId xmlns:a16="http://schemas.microsoft.com/office/drawing/2014/main" id="{CBB47784-C063-446B-9D62-4744C71220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5" name="PoljeZBesedilom 2">
          <a:extLst>
            <a:ext uri="{FF2B5EF4-FFF2-40B4-BE49-F238E27FC236}">
              <a16:creationId xmlns:a16="http://schemas.microsoft.com/office/drawing/2014/main" id="{3DD1DAB3-3B71-4FFE-8133-29F9929462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6" name="PoljeZBesedilom 2">
          <a:extLst>
            <a:ext uri="{FF2B5EF4-FFF2-40B4-BE49-F238E27FC236}">
              <a16:creationId xmlns:a16="http://schemas.microsoft.com/office/drawing/2014/main" id="{FBDECCC0-44D4-4967-A932-DB674DAA7ED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87" name="PoljeZBesedilom 2">
          <a:extLst>
            <a:ext uri="{FF2B5EF4-FFF2-40B4-BE49-F238E27FC236}">
              <a16:creationId xmlns:a16="http://schemas.microsoft.com/office/drawing/2014/main" id="{82C561DF-8831-4291-BC09-B9457147B7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88" name="PoljeZBesedilom 2">
          <a:extLst>
            <a:ext uri="{FF2B5EF4-FFF2-40B4-BE49-F238E27FC236}">
              <a16:creationId xmlns:a16="http://schemas.microsoft.com/office/drawing/2014/main" id="{77DF0686-ABAD-49DF-A3CE-E57A1991E36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89" name="PoljeZBesedilom 7488">
          <a:extLst>
            <a:ext uri="{FF2B5EF4-FFF2-40B4-BE49-F238E27FC236}">
              <a16:creationId xmlns:a16="http://schemas.microsoft.com/office/drawing/2014/main" id="{FA3B1FEE-1B3D-4AD8-B243-BC258A2268F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90" name="PoljeZBesedilom 2">
          <a:extLst>
            <a:ext uri="{FF2B5EF4-FFF2-40B4-BE49-F238E27FC236}">
              <a16:creationId xmlns:a16="http://schemas.microsoft.com/office/drawing/2014/main" id="{D176D456-2280-4DA0-90F3-90FA020A9D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91" name="PoljeZBesedilom 2">
          <a:extLst>
            <a:ext uri="{FF2B5EF4-FFF2-40B4-BE49-F238E27FC236}">
              <a16:creationId xmlns:a16="http://schemas.microsoft.com/office/drawing/2014/main" id="{3E4862E3-C4F1-4A16-9C1E-ED1A5F1C31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92" name="PoljeZBesedilom 2">
          <a:extLst>
            <a:ext uri="{FF2B5EF4-FFF2-40B4-BE49-F238E27FC236}">
              <a16:creationId xmlns:a16="http://schemas.microsoft.com/office/drawing/2014/main" id="{7885BFFA-B72E-4538-8CA1-D31ACA57FA2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493" name="PoljeZBesedilom 2">
          <a:extLst>
            <a:ext uri="{FF2B5EF4-FFF2-40B4-BE49-F238E27FC236}">
              <a16:creationId xmlns:a16="http://schemas.microsoft.com/office/drawing/2014/main" id="{8F5033C9-998D-4EF0-9C49-13186C05972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4" name="PoljeZBesedilom 2">
          <a:extLst>
            <a:ext uri="{FF2B5EF4-FFF2-40B4-BE49-F238E27FC236}">
              <a16:creationId xmlns:a16="http://schemas.microsoft.com/office/drawing/2014/main" id="{815D9288-2166-4F52-BD86-8A24E28DA5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5" name="PoljeZBesedilom 7494">
          <a:extLst>
            <a:ext uri="{FF2B5EF4-FFF2-40B4-BE49-F238E27FC236}">
              <a16:creationId xmlns:a16="http://schemas.microsoft.com/office/drawing/2014/main" id="{C6D900A3-67F0-46A7-9822-D14C68F87A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6" name="PoljeZBesedilom 2">
          <a:extLst>
            <a:ext uri="{FF2B5EF4-FFF2-40B4-BE49-F238E27FC236}">
              <a16:creationId xmlns:a16="http://schemas.microsoft.com/office/drawing/2014/main" id="{B79A7B91-C8A2-451E-91D3-C64E2A70F4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7" name="PoljeZBesedilom 2">
          <a:extLst>
            <a:ext uri="{FF2B5EF4-FFF2-40B4-BE49-F238E27FC236}">
              <a16:creationId xmlns:a16="http://schemas.microsoft.com/office/drawing/2014/main" id="{18BDEAFE-6A12-47EF-809F-71C2E9CBD9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8" name="PoljeZBesedilom 2">
          <a:extLst>
            <a:ext uri="{FF2B5EF4-FFF2-40B4-BE49-F238E27FC236}">
              <a16:creationId xmlns:a16="http://schemas.microsoft.com/office/drawing/2014/main" id="{73CF32B0-70A0-45FA-A7E2-1D9AAD5CA2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499" name="PoljeZBesedilom 2">
          <a:extLst>
            <a:ext uri="{FF2B5EF4-FFF2-40B4-BE49-F238E27FC236}">
              <a16:creationId xmlns:a16="http://schemas.microsoft.com/office/drawing/2014/main" id="{75A581E3-97FD-4AF2-98DF-C7D75B3AF1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0" name="PoljeZBesedilom 2">
          <a:extLst>
            <a:ext uri="{FF2B5EF4-FFF2-40B4-BE49-F238E27FC236}">
              <a16:creationId xmlns:a16="http://schemas.microsoft.com/office/drawing/2014/main" id="{2ECBE2C4-09A4-4683-A5E3-53DDC56DCE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1" name="PoljeZBesedilom 7500">
          <a:extLst>
            <a:ext uri="{FF2B5EF4-FFF2-40B4-BE49-F238E27FC236}">
              <a16:creationId xmlns:a16="http://schemas.microsoft.com/office/drawing/2014/main" id="{508DCC2F-9F80-4400-B9F2-14D38ED124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2" name="PoljeZBesedilom 2">
          <a:extLst>
            <a:ext uri="{FF2B5EF4-FFF2-40B4-BE49-F238E27FC236}">
              <a16:creationId xmlns:a16="http://schemas.microsoft.com/office/drawing/2014/main" id="{35EAECA8-CBFB-4ED5-A5E3-C47E13E76C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3" name="PoljeZBesedilom 2">
          <a:extLst>
            <a:ext uri="{FF2B5EF4-FFF2-40B4-BE49-F238E27FC236}">
              <a16:creationId xmlns:a16="http://schemas.microsoft.com/office/drawing/2014/main" id="{9644EF02-F4EF-46C3-A138-7D096EF104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4" name="PoljeZBesedilom 2">
          <a:extLst>
            <a:ext uri="{FF2B5EF4-FFF2-40B4-BE49-F238E27FC236}">
              <a16:creationId xmlns:a16="http://schemas.microsoft.com/office/drawing/2014/main" id="{EB76160C-5D49-4332-9CC7-857715F459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05" name="PoljeZBesedilom 2">
          <a:extLst>
            <a:ext uri="{FF2B5EF4-FFF2-40B4-BE49-F238E27FC236}">
              <a16:creationId xmlns:a16="http://schemas.microsoft.com/office/drawing/2014/main" id="{DF4459DF-D7FD-44C6-A73F-2BA10A9639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06" name="PoljeZBesedilom 2">
          <a:extLst>
            <a:ext uri="{FF2B5EF4-FFF2-40B4-BE49-F238E27FC236}">
              <a16:creationId xmlns:a16="http://schemas.microsoft.com/office/drawing/2014/main" id="{1A5F5D31-A04A-4FC4-AB39-109BF53FEFA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07" name="PoljeZBesedilom 7506">
          <a:extLst>
            <a:ext uri="{FF2B5EF4-FFF2-40B4-BE49-F238E27FC236}">
              <a16:creationId xmlns:a16="http://schemas.microsoft.com/office/drawing/2014/main" id="{75187CB0-FA79-47F9-B798-E507E7FC1C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08" name="PoljeZBesedilom 2">
          <a:extLst>
            <a:ext uri="{FF2B5EF4-FFF2-40B4-BE49-F238E27FC236}">
              <a16:creationId xmlns:a16="http://schemas.microsoft.com/office/drawing/2014/main" id="{04765CB9-0D32-41CA-AAEC-99C165A705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09" name="PoljeZBesedilom 2">
          <a:extLst>
            <a:ext uri="{FF2B5EF4-FFF2-40B4-BE49-F238E27FC236}">
              <a16:creationId xmlns:a16="http://schemas.microsoft.com/office/drawing/2014/main" id="{2157DCAC-7665-4435-A613-A596572A7FE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10" name="PoljeZBesedilom 2">
          <a:extLst>
            <a:ext uri="{FF2B5EF4-FFF2-40B4-BE49-F238E27FC236}">
              <a16:creationId xmlns:a16="http://schemas.microsoft.com/office/drawing/2014/main" id="{362B09D6-362B-4205-8B1B-F41F30AFCF0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11" name="PoljeZBesedilom 2">
          <a:extLst>
            <a:ext uri="{FF2B5EF4-FFF2-40B4-BE49-F238E27FC236}">
              <a16:creationId xmlns:a16="http://schemas.microsoft.com/office/drawing/2014/main" id="{2E20DDFE-AB6D-42F3-B0BF-FEB50E9FC9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2" name="PoljeZBesedilom 2">
          <a:extLst>
            <a:ext uri="{FF2B5EF4-FFF2-40B4-BE49-F238E27FC236}">
              <a16:creationId xmlns:a16="http://schemas.microsoft.com/office/drawing/2014/main" id="{3117917B-460B-44FA-A3E4-FB8007D86E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3" name="PoljeZBesedilom 7512">
          <a:extLst>
            <a:ext uri="{FF2B5EF4-FFF2-40B4-BE49-F238E27FC236}">
              <a16:creationId xmlns:a16="http://schemas.microsoft.com/office/drawing/2014/main" id="{90AE751A-3011-4842-851A-A541B09F6D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4" name="PoljeZBesedilom 2">
          <a:extLst>
            <a:ext uri="{FF2B5EF4-FFF2-40B4-BE49-F238E27FC236}">
              <a16:creationId xmlns:a16="http://schemas.microsoft.com/office/drawing/2014/main" id="{2595908E-7BEE-4DAC-B39C-529D6D84D2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5" name="PoljeZBesedilom 2">
          <a:extLst>
            <a:ext uri="{FF2B5EF4-FFF2-40B4-BE49-F238E27FC236}">
              <a16:creationId xmlns:a16="http://schemas.microsoft.com/office/drawing/2014/main" id="{66868985-02F5-47FB-B693-76B51232DAD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6" name="PoljeZBesedilom 2">
          <a:extLst>
            <a:ext uri="{FF2B5EF4-FFF2-40B4-BE49-F238E27FC236}">
              <a16:creationId xmlns:a16="http://schemas.microsoft.com/office/drawing/2014/main" id="{51BBD0C5-EA6A-42B2-A1AF-AF4073BAB8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17" name="PoljeZBesedilom 2">
          <a:extLst>
            <a:ext uri="{FF2B5EF4-FFF2-40B4-BE49-F238E27FC236}">
              <a16:creationId xmlns:a16="http://schemas.microsoft.com/office/drawing/2014/main" id="{61EF9E92-0052-48E0-AE07-37362637E9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18" name="PoljeZBesedilom 7517">
          <a:extLst>
            <a:ext uri="{FF2B5EF4-FFF2-40B4-BE49-F238E27FC236}">
              <a16:creationId xmlns:a16="http://schemas.microsoft.com/office/drawing/2014/main" id="{A8B7931D-5664-4F55-AD96-297367F290B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19" name="PoljeZBesedilom 2">
          <a:extLst>
            <a:ext uri="{FF2B5EF4-FFF2-40B4-BE49-F238E27FC236}">
              <a16:creationId xmlns:a16="http://schemas.microsoft.com/office/drawing/2014/main" id="{A9B293B3-7180-403B-B9BC-36CA14CF57B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20" name="PoljeZBesedilom 2">
          <a:extLst>
            <a:ext uri="{FF2B5EF4-FFF2-40B4-BE49-F238E27FC236}">
              <a16:creationId xmlns:a16="http://schemas.microsoft.com/office/drawing/2014/main" id="{79C2E9B5-D30D-4A58-B703-637AF5FB407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21" name="PoljeZBesedilom 2">
          <a:extLst>
            <a:ext uri="{FF2B5EF4-FFF2-40B4-BE49-F238E27FC236}">
              <a16:creationId xmlns:a16="http://schemas.microsoft.com/office/drawing/2014/main" id="{DC9D46EC-C2A4-4CEC-87E0-5A85B384ACA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22" name="PoljeZBesedilom 2">
          <a:extLst>
            <a:ext uri="{FF2B5EF4-FFF2-40B4-BE49-F238E27FC236}">
              <a16:creationId xmlns:a16="http://schemas.microsoft.com/office/drawing/2014/main" id="{7AE9F948-C07F-4F43-A67C-2A3BDD6B0A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3" name="PoljeZBesedilom 2">
          <a:extLst>
            <a:ext uri="{FF2B5EF4-FFF2-40B4-BE49-F238E27FC236}">
              <a16:creationId xmlns:a16="http://schemas.microsoft.com/office/drawing/2014/main" id="{E3353905-27A8-4305-8B6A-C08FEE99B4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4" name="PoljeZBesedilom 7523">
          <a:extLst>
            <a:ext uri="{FF2B5EF4-FFF2-40B4-BE49-F238E27FC236}">
              <a16:creationId xmlns:a16="http://schemas.microsoft.com/office/drawing/2014/main" id="{9814D769-4D75-44D7-9268-D548A233F9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5" name="PoljeZBesedilom 2">
          <a:extLst>
            <a:ext uri="{FF2B5EF4-FFF2-40B4-BE49-F238E27FC236}">
              <a16:creationId xmlns:a16="http://schemas.microsoft.com/office/drawing/2014/main" id="{D58332E7-E7AE-44A2-9F29-34851150B3A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6" name="PoljeZBesedilom 2">
          <a:extLst>
            <a:ext uri="{FF2B5EF4-FFF2-40B4-BE49-F238E27FC236}">
              <a16:creationId xmlns:a16="http://schemas.microsoft.com/office/drawing/2014/main" id="{196233FB-6972-4F01-9C43-66C0F61A7C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7" name="PoljeZBesedilom 2">
          <a:extLst>
            <a:ext uri="{FF2B5EF4-FFF2-40B4-BE49-F238E27FC236}">
              <a16:creationId xmlns:a16="http://schemas.microsoft.com/office/drawing/2014/main" id="{0D6E2E67-3299-4F16-92FC-86FDE58086D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528" name="PoljeZBesedilom 2">
          <a:extLst>
            <a:ext uri="{FF2B5EF4-FFF2-40B4-BE49-F238E27FC236}">
              <a16:creationId xmlns:a16="http://schemas.microsoft.com/office/drawing/2014/main" id="{F1B2F780-D65D-4290-9404-B074B28F13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29" name="PoljeZBesedilom 7528">
          <a:extLst>
            <a:ext uri="{FF2B5EF4-FFF2-40B4-BE49-F238E27FC236}">
              <a16:creationId xmlns:a16="http://schemas.microsoft.com/office/drawing/2014/main" id="{06703FE1-CCAA-419D-BA26-BA5A848A813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30" name="PoljeZBesedilom 2">
          <a:extLst>
            <a:ext uri="{FF2B5EF4-FFF2-40B4-BE49-F238E27FC236}">
              <a16:creationId xmlns:a16="http://schemas.microsoft.com/office/drawing/2014/main" id="{0EFE59EF-A757-4DD6-A99B-71C1064B01C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31" name="PoljeZBesedilom 2">
          <a:extLst>
            <a:ext uri="{FF2B5EF4-FFF2-40B4-BE49-F238E27FC236}">
              <a16:creationId xmlns:a16="http://schemas.microsoft.com/office/drawing/2014/main" id="{FEAB762E-75AD-491B-9566-1C49F32C987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32" name="PoljeZBesedilom 2">
          <a:extLst>
            <a:ext uri="{FF2B5EF4-FFF2-40B4-BE49-F238E27FC236}">
              <a16:creationId xmlns:a16="http://schemas.microsoft.com/office/drawing/2014/main" id="{011B1886-47B5-41BE-9FCE-40D44D41133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533" name="PoljeZBesedilom 2">
          <a:extLst>
            <a:ext uri="{FF2B5EF4-FFF2-40B4-BE49-F238E27FC236}">
              <a16:creationId xmlns:a16="http://schemas.microsoft.com/office/drawing/2014/main" id="{FC3962BE-A906-4AE8-B74B-BD796E9F5B2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4" name="PoljeZBesedilom 2">
          <a:extLst>
            <a:ext uri="{FF2B5EF4-FFF2-40B4-BE49-F238E27FC236}">
              <a16:creationId xmlns:a16="http://schemas.microsoft.com/office/drawing/2014/main" id="{10B6EE41-D22F-4A95-A708-A8D15CD5DB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5" name="PoljeZBesedilom 7534">
          <a:extLst>
            <a:ext uri="{FF2B5EF4-FFF2-40B4-BE49-F238E27FC236}">
              <a16:creationId xmlns:a16="http://schemas.microsoft.com/office/drawing/2014/main" id="{A2E0ACEB-D91C-4712-B62A-14698C8A82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6" name="PoljeZBesedilom 2">
          <a:extLst>
            <a:ext uri="{FF2B5EF4-FFF2-40B4-BE49-F238E27FC236}">
              <a16:creationId xmlns:a16="http://schemas.microsoft.com/office/drawing/2014/main" id="{8B18BF6E-CC8C-4512-AF47-A2DD196739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7" name="PoljeZBesedilom 2">
          <a:extLst>
            <a:ext uri="{FF2B5EF4-FFF2-40B4-BE49-F238E27FC236}">
              <a16:creationId xmlns:a16="http://schemas.microsoft.com/office/drawing/2014/main" id="{7BB8BF9A-3605-46D8-9C72-F82DF07661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8" name="PoljeZBesedilom 2">
          <a:extLst>
            <a:ext uri="{FF2B5EF4-FFF2-40B4-BE49-F238E27FC236}">
              <a16:creationId xmlns:a16="http://schemas.microsoft.com/office/drawing/2014/main" id="{26FB99F7-7AD3-40A5-BA15-540162C283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39" name="PoljeZBesedilom 2">
          <a:extLst>
            <a:ext uri="{FF2B5EF4-FFF2-40B4-BE49-F238E27FC236}">
              <a16:creationId xmlns:a16="http://schemas.microsoft.com/office/drawing/2014/main" id="{627291C3-6FD7-43D0-941A-654D5AE703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0" name="PoljeZBesedilom 2">
          <a:extLst>
            <a:ext uri="{FF2B5EF4-FFF2-40B4-BE49-F238E27FC236}">
              <a16:creationId xmlns:a16="http://schemas.microsoft.com/office/drawing/2014/main" id="{94157359-85A5-4C26-90AE-781DC7CB75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1" name="PoljeZBesedilom 7540">
          <a:extLst>
            <a:ext uri="{FF2B5EF4-FFF2-40B4-BE49-F238E27FC236}">
              <a16:creationId xmlns:a16="http://schemas.microsoft.com/office/drawing/2014/main" id="{B694F380-C7FD-4754-B6A6-60B01C5803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2" name="PoljeZBesedilom 2">
          <a:extLst>
            <a:ext uri="{FF2B5EF4-FFF2-40B4-BE49-F238E27FC236}">
              <a16:creationId xmlns:a16="http://schemas.microsoft.com/office/drawing/2014/main" id="{626688B7-1F9C-4A2D-8F5B-5AF94DB5A3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3" name="PoljeZBesedilom 2">
          <a:extLst>
            <a:ext uri="{FF2B5EF4-FFF2-40B4-BE49-F238E27FC236}">
              <a16:creationId xmlns:a16="http://schemas.microsoft.com/office/drawing/2014/main" id="{35813A8B-D54D-4139-8047-F721769632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4" name="PoljeZBesedilom 2">
          <a:extLst>
            <a:ext uri="{FF2B5EF4-FFF2-40B4-BE49-F238E27FC236}">
              <a16:creationId xmlns:a16="http://schemas.microsoft.com/office/drawing/2014/main" id="{76968396-5E9E-4EA8-86D9-2A79EF8A3D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45" name="PoljeZBesedilom 2">
          <a:extLst>
            <a:ext uri="{FF2B5EF4-FFF2-40B4-BE49-F238E27FC236}">
              <a16:creationId xmlns:a16="http://schemas.microsoft.com/office/drawing/2014/main" id="{03E71962-9216-43BF-BCDB-51D6947717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46" name="PoljeZBesedilom 2">
          <a:extLst>
            <a:ext uri="{FF2B5EF4-FFF2-40B4-BE49-F238E27FC236}">
              <a16:creationId xmlns:a16="http://schemas.microsoft.com/office/drawing/2014/main" id="{909BD23D-19A7-4A1C-AA4F-60338A70715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47" name="PoljeZBesedilom 7546">
          <a:extLst>
            <a:ext uri="{FF2B5EF4-FFF2-40B4-BE49-F238E27FC236}">
              <a16:creationId xmlns:a16="http://schemas.microsoft.com/office/drawing/2014/main" id="{8A4EF412-AAEC-40F3-BB38-BB3376207C4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48" name="PoljeZBesedilom 2">
          <a:extLst>
            <a:ext uri="{FF2B5EF4-FFF2-40B4-BE49-F238E27FC236}">
              <a16:creationId xmlns:a16="http://schemas.microsoft.com/office/drawing/2014/main" id="{7928D1D1-D43E-4EF5-938D-7963B4D4A80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49" name="PoljeZBesedilom 2">
          <a:extLst>
            <a:ext uri="{FF2B5EF4-FFF2-40B4-BE49-F238E27FC236}">
              <a16:creationId xmlns:a16="http://schemas.microsoft.com/office/drawing/2014/main" id="{C762CAEC-3A16-453E-A413-63CC840950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50" name="PoljeZBesedilom 2">
          <a:extLst>
            <a:ext uri="{FF2B5EF4-FFF2-40B4-BE49-F238E27FC236}">
              <a16:creationId xmlns:a16="http://schemas.microsoft.com/office/drawing/2014/main" id="{D86689F1-172A-4506-974A-37546FB9B1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51" name="PoljeZBesedilom 2">
          <a:extLst>
            <a:ext uri="{FF2B5EF4-FFF2-40B4-BE49-F238E27FC236}">
              <a16:creationId xmlns:a16="http://schemas.microsoft.com/office/drawing/2014/main" id="{16C6F392-ECFF-417F-806E-28591D90708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2" name="PoljeZBesedilom 2">
          <a:extLst>
            <a:ext uri="{FF2B5EF4-FFF2-40B4-BE49-F238E27FC236}">
              <a16:creationId xmlns:a16="http://schemas.microsoft.com/office/drawing/2014/main" id="{26DB533B-9777-4F6D-9268-D8F42C8F748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3" name="PoljeZBesedilom 7552">
          <a:extLst>
            <a:ext uri="{FF2B5EF4-FFF2-40B4-BE49-F238E27FC236}">
              <a16:creationId xmlns:a16="http://schemas.microsoft.com/office/drawing/2014/main" id="{F4CC34F8-92FA-4CBC-9127-A480008EAC4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4" name="PoljeZBesedilom 2">
          <a:extLst>
            <a:ext uri="{FF2B5EF4-FFF2-40B4-BE49-F238E27FC236}">
              <a16:creationId xmlns:a16="http://schemas.microsoft.com/office/drawing/2014/main" id="{90851AF7-F657-4882-BE23-424E0FB4B00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5" name="PoljeZBesedilom 2">
          <a:extLst>
            <a:ext uri="{FF2B5EF4-FFF2-40B4-BE49-F238E27FC236}">
              <a16:creationId xmlns:a16="http://schemas.microsoft.com/office/drawing/2014/main" id="{57B7C532-C58D-4D3B-9781-5BC770C4040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6" name="PoljeZBesedilom 2">
          <a:extLst>
            <a:ext uri="{FF2B5EF4-FFF2-40B4-BE49-F238E27FC236}">
              <a16:creationId xmlns:a16="http://schemas.microsoft.com/office/drawing/2014/main" id="{2765E356-4D2F-4E2A-8BB2-4B0E23A2853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57" name="PoljeZBesedilom 2">
          <a:extLst>
            <a:ext uri="{FF2B5EF4-FFF2-40B4-BE49-F238E27FC236}">
              <a16:creationId xmlns:a16="http://schemas.microsoft.com/office/drawing/2014/main" id="{4B8FC719-2BE4-4BE5-AFED-B0E3D291236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58" name="PoljeZBesedilom 7557">
          <a:extLst>
            <a:ext uri="{FF2B5EF4-FFF2-40B4-BE49-F238E27FC236}">
              <a16:creationId xmlns:a16="http://schemas.microsoft.com/office/drawing/2014/main" id="{D1D615F8-6D5E-482B-A600-E3F8D24BCD3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59" name="PoljeZBesedilom 2">
          <a:extLst>
            <a:ext uri="{FF2B5EF4-FFF2-40B4-BE49-F238E27FC236}">
              <a16:creationId xmlns:a16="http://schemas.microsoft.com/office/drawing/2014/main" id="{DA5C427E-43B0-49D1-8BAF-90B834AFDF4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60" name="PoljeZBesedilom 2">
          <a:extLst>
            <a:ext uri="{FF2B5EF4-FFF2-40B4-BE49-F238E27FC236}">
              <a16:creationId xmlns:a16="http://schemas.microsoft.com/office/drawing/2014/main" id="{EED38A2C-6756-4919-AEB6-06811241573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61" name="PoljeZBesedilom 2">
          <a:extLst>
            <a:ext uri="{FF2B5EF4-FFF2-40B4-BE49-F238E27FC236}">
              <a16:creationId xmlns:a16="http://schemas.microsoft.com/office/drawing/2014/main" id="{CF850CA6-0D8D-4B56-87BE-DD040A42839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62" name="PoljeZBesedilom 2">
          <a:extLst>
            <a:ext uri="{FF2B5EF4-FFF2-40B4-BE49-F238E27FC236}">
              <a16:creationId xmlns:a16="http://schemas.microsoft.com/office/drawing/2014/main" id="{CC339B12-B1D6-4CC9-92C3-D08986980D4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3" name="PoljeZBesedilom 2">
          <a:extLst>
            <a:ext uri="{FF2B5EF4-FFF2-40B4-BE49-F238E27FC236}">
              <a16:creationId xmlns:a16="http://schemas.microsoft.com/office/drawing/2014/main" id="{EC90F80D-E699-4D1B-91D8-5CFE025E7F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4" name="PoljeZBesedilom 7563">
          <a:extLst>
            <a:ext uri="{FF2B5EF4-FFF2-40B4-BE49-F238E27FC236}">
              <a16:creationId xmlns:a16="http://schemas.microsoft.com/office/drawing/2014/main" id="{C7E9C90C-B619-4939-94A9-A4BBD1D88A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5" name="PoljeZBesedilom 2">
          <a:extLst>
            <a:ext uri="{FF2B5EF4-FFF2-40B4-BE49-F238E27FC236}">
              <a16:creationId xmlns:a16="http://schemas.microsoft.com/office/drawing/2014/main" id="{36D9F140-966B-4409-AA19-371D45D019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6" name="PoljeZBesedilom 2">
          <a:extLst>
            <a:ext uri="{FF2B5EF4-FFF2-40B4-BE49-F238E27FC236}">
              <a16:creationId xmlns:a16="http://schemas.microsoft.com/office/drawing/2014/main" id="{F39099F5-2C08-4D49-A744-4B5DEB6261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7" name="PoljeZBesedilom 2">
          <a:extLst>
            <a:ext uri="{FF2B5EF4-FFF2-40B4-BE49-F238E27FC236}">
              <a16:creationId xmlns:a16="http://schemas.microsoft.com/office/drawing/2014/main" id="{44F0A3E7-D2C8-47E6-9E30-5D80150C068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8" name="PoljeZBesedilom 2">
          <a:extLst>
            <a:ext uri="{FF2B5EF4-FFF2-40B4-BE49-F238E27FC236}">
              <a16:creationId xmlns:a16="http://schemas.microsoft.com/office/drawing/2014/main" id="{30C79A5D-6AD4-4B9B-8A20-AE9103CF10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69" name="PoljeZBesedilom 2">
          <a:extLst>
            <a:ext uri="{FF2B5EF4-FFF2-40B4-BE49-F238E27FC236}">
              <a16:creationId xmlns:a16="http://schemas.microsoft.com/office/drawing/2014/main" id="{8D9521DC-B527-469E-A5AD-24E37DC416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70" name="PoljeZBesedilom 7569">
          <a:extLst>
            <a:ext uri="{FF2B5EF4-FFF2-40B4-BE49-F238E27FC236}">
              <a16:creationId xmlns:a16="http://schemas.microsoft.com/office/drawing/2014/main" id="{900E6B8C-ADB8-4CD5-9BE2-4F68600AB5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71" name="PoljeZBesedilom 2">
          <a:extLst>
            <a:ext uri="{FF2B5EF4-FFF2-40B4-BE49-F238E27FC236}">
              <a16:creationId xmlns:a16="http://schemas.microsoft.com/office/drawing/2014/main" id="{8A58167B-8EAC-4630-A186-CEB67A37F6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72" name="PoljeZBesedilom 2">
          <a:extLst>
            <a:ext uri="{FF2B5EF4-FFF2-40B4-BE49-F238E27FC236}">
              <a16:creationId xmlns:a16="http://schemas.microsoft.com/office/drawing/2014/main" id="{7050E5F2-9528-4BAC-B747-43F84305F4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73" name="PoljeZBesedilom 2">
          <a:extLst>
            <a:ext uri="{FF2B5EF4-FFF2-40B4-BE49-F238E27FC236}">
              <a16:creationId xmlns:a16="http://schemas.microsoft.com/office/drawing/2014/main" id="{5291B6DB-64A1-4021-8587-4766BE03AA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574" name="PoljeZBesedilom 2">
          <a:extLst>
            <a:ext uri="{FF2B5EF4-FFF2-40B4-BE49-F238E27FC236}">
              <a16:creationId xmlns:a16="http://schemas.microsoft.com/office/drawing/2014/main" id="{1E84E746-04F1-4A90-A46F-2ACA2BC572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75" name="PoljeZBesedilom 2">
          <a:extLst>
            <a:ext uri="{FF2B5EF4-FFF2-40B4-BE49-F238E27FC236}">
              <a16:creationId xmlns:a16="http://schemas.microsoft.com/office/drawing/2014/main" id="{379EC78B-E77F-47DC-A927-8B5AD833A3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76" name="PoljeZBesedilom 7575">
          <a:extLst>
            <a:ext uri="{FF2B5EF4-FFF2-40B4-BE49-F238E27FC236}">
              <a16:creationId xmlns:a16="http://schemas.microsoft.com/office/drawing/2014/main" id="{9FA6F6B6-1C43-444E-A2AD-7CC695A5CAC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77" name="PoljeZBesedilom 2">
          <a:extLst>
            <a:ext uri="{FF2B5EF4-FFF2-40B4-BE49-F238E27FC236}">
              <a16:creationId xmlns:a16="http://schemas.microsoft.com/office/drawing/2014/main" id="{673BCD48-5825-4C5F-8908-CBB2098A7A5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78" name="PoljeZBesedilom 2">
          <a:extLst>
            <a:ext uri="{FF2B5EF4-FFF2-40B4-BE49-F238E27FC236}">
              <a16:creationId xmlns:a16="http://schemas.microsoft.com/office/drawing/2014/main" id="{D18E1892-A53D-4065-90D2-39046E799C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79" name="PoljeZBesedilom 2">
          <a:extLst>
            <a:ext uri="{FF2B5EF4-FFF2-40B4-BE49-F238E27FC236}">
              <a16:creationId xmlns:a16="http://schemas.microsoft.com/office/drawing/2014/main" id="{AAD84DFD-57CF-4899-9ED9-F11037152DA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580" name="PoljeZBesedilom 2">
          <a:extLst>
            <a:ext uri="{FF2B5EF4-FFF2-40B4-BE49-F238E27FC236}">
              <a16:creationId xmlns:a16="http://schemas.microsoft.com/office/drawing/2014/main" id="{5EEDBFE6-43F1-4BA7-A6F9-F16DA8E27EF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1" name="PoljeZBesedilom 2">
          <a:extLst>
            <a:ext uri="{FF2B5EF4-FFF2-40B4-BE49-F238E27FC236}">
              <a16:creationId xmlns:a16="http://schemas.microsoft.com/office/drawing/2014/main" id="{3CE59323-96F0-43F5-96EE-00041033B41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2" name="PoljeZBesedilom 7581">
          <a:extLst>
            <a:ext uri="{FF2B5EF4-FFF2-40B4-BE49-F238E27FC236}">
              <a16:creationId xmlns:a16="http://schemas.microsoft.com/office/drawing/2014/main" id="{73157291-39B3-4A98-9D24-6DB5A5023A6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3" name="PoljeZBesedilom 2">
          <a:extLst>
            <a:ext uri="{FF2B5EF4-FFF2-40B4-BE49-F238E27FC236}">
              <a16:creationId xmlns:a16="http://schemas.microsoft.com/office/drawing/2014/main" id="{809A1F27-2A87-4A33-9A17-43105F7F4C5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4" name="PoljeZBesedilom 2">
          <a:extLst>
            <a:ext uri="{FF2B5EF4-FFF2-40B4-BE49-F238E27FC236}">
              <a16:creationId xmlns:a16="http://schemas.microsoft.com/office/drawing/2014/main" id="{AD4EEEFD-E895-460A-9FB9-826DCE2E078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5" name="PoljeZBesedilom 2">
          <a:extLst>
            <a:ext uri="{FF2B5EF4-FFF2-40B4-BE49-F238E27FC236}">
              <a16:creationId xmlns:a16="http://schemas.microsoft.com/office/drawing/2014/main" id="{67462509-A430-40DD-90A8-8673CB80A58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586" name="PoljeZBesedilom 2">
          <a:extLst>
            <a:ext uri="{FF2B5EF4-FFF2-40B4-BE49-F238E27FC236}">
              <a16:creationId xmlns:a16="http://schemas.microsoft.com/office/drawing/2014/main" id="{A1DC69F2-80BA-4269-B1C2-82E7B0AAD38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87" name="PoljeZBesedilom 7586">
          <a:extLst>
            <a:ext uri="{FF2B5EF4-FFF2-40B4-BE49-F238E27FC236}">
              <a16:creationId xmlns:a16="http://schemas.microsoft.com/office/drawing/2014/main" id="{918A51B9-131B-4ED6-A677-A27FA40E901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88" name="PoljeZBesedilom 2">
          <a:extLst>
            <a:ext uri="{FF2B5EF4-FFF2-40B4-BE49-F238E27FC236}">
              <a16:creationId xmlns:a16="http://schemas.microsoft.com/office/drawing/2014/main" id="{2CAD1B0F-617A-4C49-B048-FDBB5A4CC18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89" name="PoljeZBesedilom 2">
          <a:extLst>
            <a:ext uri="{FF2B5EF4-FFF2-40B4-BE49-F238E27FC236}">
              <a16:creationId xmlns:a16="http://schemas.microsoft.com/office/drawing/2014/main" id="{98C4E337-2EB2-47D1-B6AD-E4F6F00B98C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90" name="PoljeZBesedilom 2">
          <a:extLst>
            <a:ext uri="{FF2B5EF4-FFF2-40B4-BE49-F238E27FC236}">
              <a16:creationId xmlns:a16="http://schemas.microsoft.com/office/drawing/2014/main" id="{4B8C0A83-21F4-420A-AA4C-725F0918A94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591" name="PoljeZBesedilom 2">
          <a:extLst>
            <a:ext uri="{FF2B5EF4-FFF2-40B4-BE49-F238E27FC236}">
              <a16:creationId xmlns:a16="http://schemas.microsoft.com/office/drawing/2014/main" id="{5514A50A-80C3-4327-B726-4B84FDDF3E7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2" name="PoljeZBesedilom 2">
          <a:extLst>
            <a:ext uri="{FF2B5EF4-FFF2-40B4-BE49-F238E27FC236}">
              <a16:creationId xmlns:a16="http://schemas.microsoft.com/office/drawing/2014/main" id="{3D2AE4F2-EF25-4357-AB0C-1CE3F3EED1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3" name="PoljeZBesedilom 7592">
          <a:extLst>
            <a:ext uri="{FF2B5EF4-FFF2-40B4-BE49-F238E27FC236}">
              <a16:creationId xmlns:a16="http://schemas.microsoft.com/office/drawing/2014/main" id="{457D08E0-69BC-44E8-8DFA-CE7EEC63C7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4" name="PoljeZBesedilom 2">
          <a:extLst>
            <a:ext uri="{FF2B5EF4-FFF2-40B4-BE49-F238E27FC236}">
              <a16:creationId xmlns:a16="http://schemas.microsoft.com/office/drawing/2014/main" id="{D6E609E6-35A0-4FDF-8D1D-99132B4B6F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5" name="PoljeZBesedilom 2">
          <a:extLst>
            <a:ext uri="{FF2B5EF4-FFF2-40B4-BE49-F238E27FC236}">
              <a16:creationId xmlns:a16="http://schemas.microsoft.com/office/drawing/2014/main" id="{A5F28E95-E010-4665-B63E-3E5816D387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6" name="PoljeZBesedilom 2">
          <a:extLst>
            <a:ext uri="{FF2B5EF4-FFF2-40B4-BE49-F238E27FC236}">
              <a16:creationId xmlns:a16="http://schemas.microsoft.com/office/drawing/2014/main" id="{FE5BFDC2-EEEC-4478-A352-E381E8D971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7" name="PoljeZBesedilom 2">
          <a:extLst>
            <a:ext uri="{FF2B5EF4-FFF2-40B4-BE49-F238E27FC236}">
              <a16:creationId xmlns:a16="http://schemas.microsoft.com/office/drawing/2014/main" id="{96D0453F-79A9-4577-A548-972674F2EB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8" name="PoljeZBesedilom 2">
          <a:extLst>
            <a:ext uri="{FF2B5EF4-FFF2-40B4-BE49-F238E27FC236}">
              <a16:creationId xmlns:a16="http://schemas.microsoft.com/office/drawing/2014/main" id="{593148A4-D589-4A18-9C38-B3E53A06A8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599" name="PoljeZBesedilom 7598">
          <a:extLst>
            <a:ext uri="{FF2B5EF4-FFF2-40B4-BE49-F238E27FC236}">
              <a16:creationId xmlns:a16="http://schemas.microsoft.com/office/drawing/2014/main" id="{EFB339D0-E073-4876-8FB3-77CC256472A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00" name="PoljeZBesedilom 2">
          <a:extLst>
            <a:ext uri="{FF2B5EF4-FFF2-40B4-BE49-F238E27FC236}">
              <a16:creationId xmlns:a16="http://schemas.microsoft.com/office/drawing/2014/main" id="{20F0EC4C-78B1-4AE0-AAB3-05E0F62B7A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01" name="PoljeZBesedilom 2">
          <a:extLst>
            <a:ext uri="{FF2B5EF4-FFF2-40B4-BE49-F238E27FC236}">
              <a16:creationId xmlns:a16="http://schemas.microsoft.com/office/drawing/2014/main" id="{5F07913C-2374-423A-AE92-4D1BB12490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02" name="PoljeZBesedilom 2">
          <a:extLst>
            <a:ext uri="{FF2B5EF4-FFF2-40B4-BE49-F238E27FC236}">
              <a16:creationId xmlns:a16="http://schemas.microsoft.com/office/drawing/2014/main" id="{11C7C386-3CCB-4043-A4C3-6B9243404A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03" name="PoljeZBesedilom 2">
          <a:extLst>
            <a:ext uri="{FF2B5EF4-FFF2-40B4-BE49-F238E27FC236}">
              <a16:creationId xmlns:a16="http://schemas.microsoft.com/office/drawing/2014/main" id="{9480E6EE-4D53-4A0C-B23E-954570BFDC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4" name="PoljeZBesedilom 2">
          <a:extLst>
            <a:ext uri="{FF2B5EF4-FFF2-40B4-BE49-F238E27FC236}">
              <a16:creationId xmlns:a16="http://schemas.microsoft.com/office/drawing/2014/main" id="{5F80F264-AC11-40F5-AE60-AC0DDB3D60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5" name="PoljeZBesedilom 7604">
          <a:extLst>
            <a:ext uri="{FF2B5EF4-FFF2-40B4-BE49-F238E27FC236}">
              <a16:creationId xmlns:a16="http://schemas.microsoft.com/office/drawing/2014/main" id="{60AB3E6D-02D6-4C46-B25C-8B1A487E21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6" name="PoljeZBesedilom 2">
          <a:extLst>
            <a:ext uri="{FF2B5EF4-FFF2-40B4-BE49-F238E27FC236}">
              <a16:creationId xmlns:a16="http://schemas.microsoft.com/office/drawing/2014/main" id="{054787CE-66FD-46FF-90F2-FEB7B4B9FA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7" name="PoljeZBesedilom 2">
          <a:extLst>
            <a:ext uri="{FF2B5EF4-FFF2-40B4-BE49-F238E27FC236}">
              <a16:creationId xmlns:a16="http://schemas.microsoft.com/office/drawing/2014/main" id="{F40A1B0A-BAE6-451F-916C-35ADD2CA06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8" name="PoljeZBesedilom 2">
          <a:extLst>
            <a:ext uri="{FF2B5EF4-FFF2-40B4-BE49-F238E27FC236}">
              <a16:creationId xmlns:a16="http://schemas.microsoft.com/office/drawing/2014/main" id="{5E5C0D2F-7675-48F7-A385-5865855D92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09" name="PoljeZBesedilom 2">
          <a:extLst>
            <a:ext uri="{FF2B5EF4-FFF2-40B4-BE49-F238E27FC236}">
              <a16:creationId xmlns:a16="http://schemas.microsoft.com/office/drawing/2014/main" id="{B4E412BF-9D8C-4F90-BAC2-889DA7BE90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0" name="PoljeZBesedilom 2">
          <a:extLst>
            <a:ext uri="{FF2B5EF4-FFF2-40B4-BE49-F238E27FC236}">
              <a16:creationId xmlns:a16="http://schemas.microsoft.com/office/drawing/2014/main" id="{45E3C2D8-FBA8-4731-BCFD-E11F938150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1" name="PoljeZBesedilom 7610">
          <a:extLst>
            <a:ext uri="{FF2B5EF4-FFF2-40B4-BE49-F238E27FC236}">
              <a16:creationId xmlns:a16="http://schemas.microsoft.com/office/drawing/2014/main" id="{FAA0F104-8712-44E0-B35B-F4E95647F3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2" name="PoljeZBesedilom 2">
          <a:extLst>
            <a:ext uri="{FF2B5EF4-FFF2-40B4-BE49-F238E27FC236}">
              <a16:creationId xmlns:a16="http://schemas.microsoft.com/office/drawing/2014/main" id="{99912A47-2E26-4DB7-A564-606BE896D0E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3" name="PoljeZBesedilom 2">
          <a:extLst>
            <a:ext uri="{FF2B5EF4-FFF2-40B4-BE49-F238E27FC236}">
              <a16:creationId xmlns:a16="http://schemas.microsoft.com/office/drawing/2014/main" id="{EB605D19-E486-4466-B4AE-BD00D437FFF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4" name="PoljeZBesedilom 2">
          <a:extLst>
            <a:ext uri="{FF2B5EF4-FFF2-40B4-BE49-F238E27FC236}">
              <a16:creationId xmlns:a16="http://schemas.microsoft.com/office/drawing/2014/main" id="{20023815-EC27-41CD-BC7E-09A007A78D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15" name="PoljeZBesedilom 2">
          <a:extLst>
            <a:ext uri="{FF2B5EF4-FFF2-40B4-BE49-F238E27FC236}">
              <a16:creationId xmlns:a16="http://schemas.microsoft.com/office/drawing/2014/main" id="{12021ADE-BA33-4B56-BF21-C070057DC9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16" name="PoljeZBesedilom 7615">
          <a:extLst>
            <a:ext uri="{FF2B5EF4-FFF2-40B4-BE49-F238E27FC236}">
              <a16:creationId xmlns:a16="http://schemas.microsoft.com/office/drawing/2014/main" id="{B8AB4A37-45CF-4146-88B2-FED0F6F4F7F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17" name="PoljeZBesedilom 2">
          <a:extLst>
            <a:ext uri="{FF2B5EF4-FFF2-40B4-BE49-F238E27FC236}">
              <a16:creationId xmlns:a16="http://schemas.microsoft.com/office/drawing/2014/main" id="{5531DB50-6B29-446F-AC29-9F8433CDD7C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18" name="PoljeZBesedilom 2">
          <a:extLst>
            <a:ext uri="{FF2B5EF4-FFF2-40B4-BE49-F238E27FC236}">
              <a16:creationId xmlns:a16="http://schemas.microsoft.com/office/drawing/2014/main" id="{39899C02-5589-4D56-9539-EF5196496BA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19" name="PoljeZBesedilom 2">
          <a:extLst>
            <a:ext uri="{FF2B5EF4-FFF2-40B4-BE49-F238E27FC236}">
              <a16:creationId xmlns:a16="http://schemas.microsoft.com/office/drawing/2014/main" id="{454D48B2-9A29-48F9-BA0F-85D6C5F71DB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20" name="PoljeZBesedilom 2">
          <a:extLst>
            <a:ext uri="{FF2B5EF4-FFF2-40B4-BE49-F238E27FC236}">
              <a16:creationId xmlns:a16="http://schemas.microsoft.com/office/drawing/2014/main" id="{06B1F8ED-DA44-4272-B119-64FE0D81B08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1" name="PoljeZBesedilom 2">
          <a:extLst>
            <a:ext uri="{FF2B5EF4-FFF2-40B4-BE49-F238E27FC236}">
              <a16:creationId xmlns:a16="http://schemas.microsoft.com/office/drawing/2014/main" id="{1D7B3344-8C25-4103-B2B5-BF39214A6A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2" name="PoljeZBesedilom 7621">
          <a:extLst>
            <a:ext uri="{FF2B5EF4-FFF2-40B4-BE49-F238E27FC236}">
              <a16:creationId xmlns:a16="http://schemas.microsoft.com/office/drawing/2014/main" id="{86790BD3-538B-40D3-8382-58079CB41F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3" name="PoljeZBesedilom 2">
          <a:extLst>
            <a:ext uri="{FF2B5EF4-FFF2-40B4-BE49-F238E27FC236}">
              <a16:creationId xmlns:a16="http://schemas.microsoft.com/office/drawing/2014/main" id="{EA12DA4D-F8FC-4030-B64C-65ADFBCDAE5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4" name="PoljeZBesedilom 2">
          <a:extLst>
            <a:ext uri="{FF2B5EF4-FFF2-40B4-BE49-F238E27FC236}">
              <a16:creationId xmlns:a16="http://schemas.microsoft.com/office/drawing/2014/main" id="{2D923CBF-CF59-40C5-8C04-900981C9FF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5" name="PoljeZBesedilom 2">
          <a:extLst>
            <a:ext uri="{FF2B5EF4-FFF2-40B4-BE49-F238E27FC236}">
              <a16:creationId xmlns:a16="http://schemas.microsoft.com/office/drawing/2014/main" id="{BEB967F6-F60A-4849-A184-9E6857F628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6" name="PoljeZBesedilom 2">
          <a:extLst>
            <a:ext uri="{FF2B5EF4-FFF2-40B4-BE49-F238E27FC236}">
              <a16:creationId xmlns:a16="http://schemas.microsoft.com/office/drawing/2014/main" id="{02897106-6C4C-414E-ACC7-A43BB56C24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7" name="PoljeZBesedilom 2">
          <a:extLst>
            <a:ext uri="{FF2B5EF4-FFF2-40B4-BE49-F238E27FC236}">
              <a16:creationId xmlns:a16="http://schemas.microsoft.com/office/drawing/2014/main" id="{1AC78294-AACB-4999-A060-6E8FCA3E71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8" name="PoljeZBesedilom 7627">
          <a:extLst>
            <a:ext uri="{FF2B5EF4-FFF2-40B4-BE49-F238E27FC236}">
              <a16:creationId xmlns:a16="http://schemas.microsoft.com/office/drawing/2014/main" id="{F72F51F3-B9BB-4DBC-9943-0FA517574A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29" name="PoljeZBesedilom 2">
          <a:extLst>
            <a:ext uri="{FF2B5EF4-FFF2-40B4-BE49-F238E27FC236}">
              <a16:creationId xmlns:a16="http://schemas.microsoft.com/office/drawing/2014/main" id="{8F74ADA1-B400-4BD8-AFB2-3090C5D73C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30" name="PoljeZBesedilom 2">
          <a:extLst>
            <a:ext uri="{FF2B5EF4-FFF2-40B4-BE49-F238E27FC236}">
              <a16:creationId xmlns:a16="http://schemas.microsoft.com/office/drawing/2014/main" id="{2FE340DB-86D3-4C7C-8A22-E5CDCD9C72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31" name="PoljeZBesedilom 2">
          <a:extLst>
            <a:ext uri="{FF2B5EF4-FFF2-40B4-BE49-F238E27FC236}">
              <a16:creationId xmlns:a16="http://schemas.microsoft.com/office/drawing/2014/main" id="{25D38741-B5E4-4EBA-92F1-12746BA97F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632" name="PoljeZBesedilom 2">
          <a:extLst>
            <a:ext uri="{FF2B5EF4-FFF2-40B4-BE49-F238E27FC236}">
              <a16:creationId xmlns:a16="http://schemas.microsoft.com/office/drawing/2014/main" id="{508C8BF4-0127-4A04-86BC-665ED196F6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3" name="PoljeZBesedilom 2">
          <a:extLst>
            <a:ext uri="{FF2B5EF4-FFF2-40B4-BE49-F238E27FC236}">
              <a16:creationId xmlns:a16="http://schemas.microsoft.com/office/drawing/2014/main" id="{D3AD88CB-E7BC-40D1-8BCF-B003CED5E6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4" name="PoljeZBesedilom 7633">
          <a:extLst>
            <a:ext uri="{FF2B5EF4-FFF2-40B4-BE49-F238E27FC236}">
              <a16:creationId xmlns:a16="http://schemas.microsoft.com/office/drawing/2014/main" id="{08E036A4-57EC-4379-88F3-9DBDFAF66F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5" name="PoljeZBesedilom 2">
          <a:extLst>
            <a:ext uri="{FF2B5EF4-FFF2-40B4-BE49-F238E27FC236}">
              <a16:creationId xmlns:a16="http://schemas.microsoft.com/office/drawing/2014/main" id="{A8FBD60C-5D5E-4CBA-9F7A-D61EBD9641D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6" name="PoljeZBesedilom 2">
          <a:extLst>
            <a:ext uri="{FF2B5EF4-FFF2-40B4-BE49-F238E27FC236}">
              <a16:creationId xmlns:a16="http://schemas.microsoft.com/office/drawing/2014/main" id="{9DCB8415-FA27-4A40-A175-6FF22B6FE6C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7" name="PoljeZBesedilom 2">
          <a:extLst>
            <a:ext uri="{FF2B5EF4-FFF2-40B4-BE49-F238E27FC236}">
              <a16:creationId xmlns:a16="http://schemas.microsoft.com/office/drawing/2014/main" id="{F1F30188-31F3-41A6-895A-E36FF1830E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8" name="PoljeZBesedilom 2">
          <a:extLst>
            <a:ext uri="{FF2B5EF4-FFF2-40B4-BE49-F238E27FC236}">
              <a16:creationId xmlns:a16="http://schemas.microsoft.com/office/drawing/2014/main" id="{4C02CCEC-8F36-40AA-9A3C-A5EE3493E63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39" name="PoljeZBesedilom 2">
          <a:extLst>
            <a:ext uri="{FF2B5EF4-FFF2-40B4-BE49-F238E27FC236}">
              <a16:creationId xmlns:a16="http://schemas.microsoft.com/office/drawing/2014/main" id="{EE7793F1-9C70-41F4-8342-DFAAAC4E9FB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40" name="PoljeZBesedilom 7639">
          <a:extLst>
            <a:ext uri="{FF2B5EF4-FFF2-40B4-BE49-F238E27FC236}">
              <a16:creationId xmlns:a16="http://schemas.microsoft.com/office/drawing/2014/main" id="{A85C0D25-8742-413F-9035-D8C65AB54BE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41" name="PoljeZBesedilom 2">
          <a:extLst>
            <a:ext uri="{FF2B5EF4-FFF2-40B4-BE49-F238E27FC236}">
              <a16:creationId xmlns:a16="http://schemas.microsoft.com/office/drawing/2014/main" id="{2FC6F4DB-7498-47A1-98C8-A49CC296F8C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42" name="PoljeZBesedilom 2">
          <a:extLst>
            <a:ext uri="{FF2B5EF4-FFF2-40B4-BE49-F238E27FC236}">
              <a16:creationId xmlns:a16="http://schemas.microsoft.com/office/drawing/2014/main" id="{D54C4C86-E794-441A-8B1A-8848B6AC7E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43" name="PoljeZBesedilom 2">
          <a:extLst>
            <a:ext uri="{FF2B5EF4-FFF2-40B4-BE49-F238E27FC236}">
              <a16:creationId xmlns:a16="http://schemas.microsoft.com/office/drawing/2014/main" id="{5DEBC76D-932C-4694-80E1-81548C33F4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644" name="PoljeZBesedilom 2">
          <a:extLst>
            <a:ext uri="{FF2B5EF4-FFF2-40B4-BE49-F238E27FC236}">
              <a16:creationId xmlns:a16="http://schemas.microsoft.com/office/drawing/2014/main" id="{A1C28651-3557-4A9D-8C8F-164051A0E5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45" name="PoljeZBesedilom 7644">
          <a:extLst>
            <a:ext uri="{FF2B5EF4-FFF2-40B4-BE49-F238E27FC236}">
              <a16:creationId xmlns:a16="http://schemas.microsoft.com/office/drawing/2014/main" id="{1582DFB1-1A72-4552-A481-E02FCC6FA4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46" name="PoljeZBesedilom 2">
          <a:extLst>
            <a:ext uri="{FF2B5EF4-FFF2-40B4-BE49-F238E27FC236}">
              <a16:creationId xmlns:a16="http://schemas.microsoft.com/office/drawing/2014/main" id="{A077CD2D-E5D1-45E9-AFF6-975EE24C63C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47" name="PoljeZBesedilom 2">
          <a:extLst>
            <a:ext uri="{FF2B5EF4-FFF2-40B4-BE49-F238E27FC236}">
              <a16:creationId xmlns:a16="http://schemas.microsoft.com/office/drawing/2014/main" id="{F1167266-A672-475E-B2E8-4D419869642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48" name="PoljeZBesedilom 2">
          <a:extLst>
            <a:ext uri="{FF2B5EF4-FFF2-40B4-BE49-F238E27FC236}">
              <a16:creationId xmlns:a16="http://schemas.microsoft.com/office/drawing/2014/main" id="{309123A7-063D-41AC-8FC8-171DE5D083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649" name="PoljeZBesedilom 2">
          <a:extLst>
            <a:ext uri="{FF2B5EF4-FFF2-40B4-BE49-F238E27FC236}">
              <a16:creationId xmlns:a16="http://schemas.microsoft.com/office/drawing/2014/main" id="{953AB2D1-1B06-4286-BA4E-7AB91E24546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0" name="PoljeZBesedilom 2">
          <a:extLst>
            <a:ext uri="{FF2B5EF4-FFF2-40B4-BE49-F238E27FC236}">
              <a16:creationId xmlns:a16="http://schemas.microsoft.com/office/drawing/2014/main" id="{44ACAF98-C436-4AFD-973E-4CA96E8643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1" name="PoljeZBesedilom 7650">
          <a:extLst>
            <a:ext uri="{FF2B5EF4-FFF2-40B4-BE49-F238E27FC236}">
              <a16:creationId xmlns:a16="http://schemas.microsoft.com/office/drawing/2014/main" id="{139FC3F4-0369-49D0-A8F8-87543F415E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2" name="PoljeZBesedilom 2">
          <a:extLst>
            <a:ext uri="{FF2B5EF4-FFF2-40B4-BE49-F238E27FC236}">
              <a16:creationId xmlns:a16="http://schemas.microsoft.com/office/drawing/2014/main" id="{23803FA9-8192-42CE-83EB-9E6671F286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3" name="PoljeZBesedilom 2">
          <a:extLst>
            <a:ext uri="{FF2B5EF4-FFF2-40B4-BE49-F238E27FC236}">
              <a16:creationId xmlns:a16="http://schemas.microsoft.com/office/drawing/2014/main" id="{4AA1D55A-E98A-4662-A59D-DF21E5C806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4" name="PoljeZBesedilom 2">
          <a:extLst>
            <a:ext uri="{FF2B5EF4-FFF2-40B4-BE49-F238E27FC236}">
              <a16:creationId xmlns:a16="http://schemas.microsoft.com/office/drawing/2014/main" id="{CCAA651A-9C7E-4B25-817E-6A89CA1727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5" name="PoljeZBesedilom 2">
          <a:extLst>
            <a:ext uri="{FF2B5EF4-FFF2-40B4-BE49-F238E27FC236}">
              <a16:creationId xmlns:a16="http://schemas.microsoft.com/office/drawing/2014/main" id="{442B8539-A0F8-414F-B7C7-C8013CD064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6" name="PoljeZBesedilom 2">
          <a:extLst>
            <a:ext uri="{FF2B5EF4-FFF2-40B4-BE49-F238E27FC236}">
              <a16:creationId xmlns:a16="http://schemas.microsoft.com/office/drawing/2014/main" id="{9BC430F6-CFAB-4BD5-B1AE-815CDE334F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7" name="PoljeZBesedilom 7656">
          <a:extLst>
            <a:ext uri="{FF2B5EF4-FFF2-40B4-BE49-F238E27FC236}">
              <a16:creationId xmlns:a16="http://schemas.microsoft.com/office/drawing/2014/main" id="{1F89DF22-31A5-4DD1-91BA-8BE89F1A09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8" name="PoljeZBesedilom 2">
          <a:extLst>
            <a:ext uri="{FF2B5EF4-FFF2-40B4-BE49-F238E27FC236}">
              <a16:creationId xmlns:a16="http://schemas.microsoft.com/office/drawing/2014/main" id="{7D8D2EFC-B85F-487B-B6AD-05DB77D962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59" name="PoljeZBesedilom 2">
          <a:extLst>
            <a:ext uri="{FF2B5EF4-FFF2-40B4-BE49-F238E27FC236}">
              <a16:creationId xmlns:a16="http://schemas.microsoft.com/office/drawing/2014/main" id="{CB5028A1-8E82-46E7-BED0-68797E43FA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0" name="PoljeZBesedilom 2">
          <a:extLst>
            <a:ext uri="{FF2B5EF4-FFF2-40B4-BE49-F238E27FC236}">
              <a16:creationId xmlns:a16="http://schemas.microsoft.com/office/drawing/2014/main" id="{6A66645A-6C87-4A88-95FE-A80D5BEACD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1" name="PoljeZBesedilom 2">
          <a:extLst>
            <a:ext uri="{FF2B5EF4-FFF2-40B4-BE49-F238E27FC236}">
              <a16:creationId xmlns:a16="http://schemas.microsoft.com/office/drawing/2014/main" id="{5E41C388-1712-46D7-B13C-99ECF0C9ED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2" name="PoljeZBesedilom 2">
          <a:extLst>
            <a:ext uri="{FF2B5EF4-FFF2-40B4-BE49-F238E27FC236}">
              <a16:creationId xmlns:a16="http://schemas.microsoft.com/office/drawing/2014/main" id="{C7077F18-1E3E-4FC9-BD53-18D40D9AD0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3" name="PoljeZBesedilom 7662">
          <a:extLst>
            <a:ext uri="{FF2B5EF4-FFF2-40B4-BE49-F238E27FC236}">
              <a16:creationId xmlns:a16="http://schemas.microsoft.com/office/drawing/2014/main" id="{F536604F-FFAF-42AB-B3F3-20EDDB61E6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4" name="PoljeZBesedilom 2">
          <a:extLst>
            <a:ext uri="{FF2B5EF4-FFF2-40B4-BE49-F238E27FC236}">
              <a16:creationId xmlns:a16="http://schemas.microsoft.com/office/drawing/2014/main" id="{9A115768-A551-4AA5-ADA1-010E95336F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5" name="PoljeZBesedilom 2">
          <a:extLst>
            <a:ext uri="{FF2B5EF4-FFF2-40B4-BE49-F238E27FC236}">
              <a16:creationId xmlns:a16="http://schemas.microsoft.com/office/drawing/2014/main" id="{0FCA1260-2388-4C21-B813-601D5DDD28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6" name="PoljeZBesedilom 2">
          <a:extLst>
            <a:ext uri="{FF2B5EF4-FFF2-40B4-BE49-F238E27FC236}">
              <a16:creationId xmlns:a16="http://schemas.microsoft.com/office/drawing/2014/main" id="{1347FB34-D1D6-4B45-BC0D-B5C2D9A94D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7" name="PoljeZBesedilom 2">
          <a:extLst>
            <a:ext uri="{FF2B5EF4-FFF2-40B4-BE49-F238E27FC236}">
              <a16:creationId xmlns:a16="http://schemas.microsoft.com/office/drawing/2014/main" id="{7EBED29D-F605-49C3-B1FF-A7CBED0686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8" name="PoljeZBesedilom 2">
          <a:extLst>
            <a:ext uri="{FF2B5EF4-FFF2-40B4-BE49-F238E27FC236}">
              <a16:creationId xmlns:a16="http://schemas.microsoft.com/office/drawing/2014/main" id="{404418D7-CFE7-40A0-86A4-2D4CC2F1D7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69" name="PoljeZBesedilom 7668">
          <a:extLst>
            <a:ext uri="{FF2B5EF4-FFF2-40B4-BE49-F238E27FC236}">
              <a16:creationId xmlns:a16="http://schemas.microsoft.com/office/drawing/2014/main" id="{AAFC911E-5FDD-4B50-97E4-0592CDD220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0" name="PoljeZBesedilom 2">
          <a:extLst>
            <a:ext uri="{FF2B5EF4-FFF2-40B4-BE49-F238E27FC236}">
              <a16:creationId xmlns:a16="http://schemas.microsoft.com/office/drawing/2014/main" id="{A5387F4C-2C06-4D60-BF52-B54C7F8214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1" name="PoljeZBesedilom 2">
          <a:extLst>
            <a:ext uri="{FF2B5EF4-FFF2-40B4-BE49-F238E27FC236}">
              <a16:creationId xmlns:a16="http://schemas.microsoft.com/office/drawing/2014/main" id="{A9D696FA-6321-483A-8276-8F7CB1D49A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2" name="PoljeZBesedilom 2">
          <a:extLst>
            <a:ext uri="{FF2B5EF4-FFF2-40B4-BE49-F238E27FC236}">
              <a16:creationId xmlns:a16="http://schemas.microsoft.com/office/drawing/2014/main" id="{330712AA-2F9B-405E-B68E-B5911D7DFE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3" name="PoljeZBesedilom 2">
          <a:extLst>
            <a:ext uri="{FF2B5EF4-FFF2-40B4-BE49-F238E27FC236}">
              <a16:creationId xmlns:a16="http://schemas.microsoft.com/office/drawing/2014/main" id="{6D262A60-FC9F-46FB-B32E-DC36C8EC8D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4" name="PoljeZBesedilom 2">
          <a:extLst>
            <a:ext uri="{FF2B5EF4-FFF2-40B4-BE49-F238E27FC236}">
              <a16:creationId xmlns:a16="http://schemas.microsoft.com/office/drawing/2014/main" id="{178C1B8A-791B-4456-AF2D-5085B0B919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5" name="PoljeZBesedilom 7674">
          <a:extLst>
            <a:ext uri="{FF2B5EF4-FFF2-40B4-BE49-F238E27FC236}">
              <a16:creationId xmlns:a16="http://schemas.microsoft.com/office/drawing/2014/main" id="{32453F1D-8978-4559-88B9-6D297F77DD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6" name="PoljeZBesedilom 2">
          <a:extLst>
            <a:ext uri="{FF2B5EF4-FFF2-40B4-BE49-F238E27FC236}">
              <a16:creationId xmlns:a16="http://schemas.microsoft.com/office/drawing/2014/main" id="{CE4F1835-4DD6-4935-99D2-6014D09869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7" name="PoljeZBesedilom 2">
          <a:extLst>
            <a:ext uri="{FF2B5EF4-FFF2-40B4-BE49-F238E27FC236}">
              <a16:creationId xmlns:a16="http://schemas.microsoft.com/office/drawing/2014/main" id="{0D7B9479-3C96-4A0B-8B37-6E7A8FFDDF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8" name="PoljeZBesedilom 2">
          <a:extLst>
            <a:ext uri="{FF2B5EF4-FFF2-40B4-BE49-F238E27FC236}">
              <a16:creationId xmlns:a16="http://schemas.microsoft.com/office/drawing/2014/main" id="{0A93D398-43BC-46BC-A53B-B06C44AD88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79" name="PoljeZBesedilom 2">
          <a:extLst>
            <a:ext uri="{FF2B5EF4-FFF2-40B4-BE49-F238E27FC236}">
              <a16:creationId xmlns:a16="http://schemas.microsoft.com/office/drawing/2014/main" id="{85773159-2287-48D9-A5E6-8206D18299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0" name="PoljeZBesedilom 2">
          <a:extLst>
            <a:ext uri="{FF2B5EF4-FFF2-40B4-BE49-F238E27FC236}">
              <a16:creationId xmlns:a16="http://schemas.microsoft.com/office/drawing/2014/main" id="{EB7F86E1-F4B8-4C4B-A0D7-4C61DB8900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1" name="PoljeZBesedilom 7680">
          <a:extLst>
            <a:ext uri="{FF2B5EF4-FFF2-40B4-BE49-F238E27FC236}">
              <a16:creationId xmlns:a16="http://schemas.microsoft.com/office/drawing/2014/main" id="{9F10B706-13E3-4CB3-AD76-4909CCF2E5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2" name="PoljeZBesedilom 2">
          <a:extLst>
            <a:ext uri="{FF2B5EF4-FFF2-40B4-BE49-F238E27FC236}">
              <a16:creationId xmlns:a16="http://schemas.microsoft.com/office/drawing/2014/main" id="{52FF438B-6F84-4A56-8A25-36668184C1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3" name="PoljeZBesedilom 2">
          <a:extLst>
            <a:ext uri="{FF2B5EF4-FFF2-40B4-BE49-F238E27FC236}">
              <a16:creationId xmlns:a16="http://schemas.microsoft.com/office/drawing/2014/main" id="{85A8EC5C-7511-4C03-B519-6520C32A40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4" name="PoljeZBesedilom 2">
          <a:extLst>
            <a:ext uri="{FF2B5EF4-FFF2-40B4-BE49-F238E27FC236}">
              <a16:creationId xmlns:a16="http://schemas.microsoft.com/office/drawing/2014/main" id="{46AFBB6F-E4A4-47C2-9FDA-1B06F0E229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85" name="PoljeZBesedilom 2">
          <a:extLst>
            <a:ext uri="{FF2B5EF4-FFF2-40B4-BE49-F238E27FC236}">
              <a16:creationId xmlns:a16="http://schemas.microsoft.com/office/drawing/2014/main" id="{ACD04A2A-814C-4DDD-A3B7-8E3E6CD4D3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86" name="PoljeZBesedilom 2">
          <a:extLst>
            <a:ext uri="{FF2B5EF4-FFF2-40B4-BE49-F238E27FC236}">
              <a16:creationId xmlns:a16="http://schemas.microsoft.com/office/drawing/2014/main" id="{F9E07805-2D3A-411C-BE0C-1A16E6AB88C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87" name="PoljeZBesedilom 7686">
          <a:extLst>
            <a:ext uri="{FF2B5EF4-FFF2-40B4-BE49-F238E27FC236}">
              <a16:creationId xmlns:a16="http://schemas.microsoft.com/office/drawing/2014/main" id="{42056EC9-7CA7-457C-BCA7-F2A7FB8C637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88" name="PoljeZBesedilom 2">
          <a:extLst>
            <a:ext uri="{FF2B5EF4-FFF2-40B4-BE49-F238E27FC236}">
              <a16:creationId xmlns:a16="http://schemas.microsoft.com/office/drawing/2014/main" id="{332BF237-9ED9-408F-95FC-7FCF1553AD0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89" name="PoljeZBesedilom 2">
          <a:extLst>
            <a:ext uri="{FF2B5EF4-FFF2-40B4-BE49-F238E27FC236}">
              <a16:creationId xmlns:a16="http://schemas.microsoft.com/office/drawing/2014/main" id="{546B86A0-BF70-483C-BC66-E87B30E9A5B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90" name="PoljeZBesedilom 2">
          <a:extLst>
            <a:ext uri="{FF2B5EF4-FFF2-40B4-BE49-F238E27FC236}">
              <a16:creationId xmlns:a16="http://schemas.microsoft.com/office/drawing/2014/main" id="{1D5826A0-B661-4D78-97BE-C8FCD3792C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691" name="PoljeZBesedilom 2">
          <a:extLst>
            <a:ext uri="{FF2B5EF4-FFF2-40B4-BE49-F238E27FC236}">
              <a16:creationId xmlns:a16="http://schemas.microsoft.com/office/drawing/2014/main" id="{3A53330B-F999-46D5-9234-41DED6DD763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2" name="PoljeZBesedilom 2">
          <a:extLst>
            <a:ext uri="{FF2B5EF4-FFF2-40B4-BE49-F238E27FC236}">
              <a16:creationId xmlns:a16="http://schemas.microsoft.com/office/drawing/2014/main" id="{3D906C25-3DD9-4298-8B43-3C1A5E9E87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3" name="PoljeZBesedilom 7692">
          <a:extLst>
            <a:ext uri="{FF2B5EF4-FFF2-40B4-BE49-F238E27FC236}">
              <a16:creationId xmlns:a16="http://schemas.microsoft.com/office/drawing/2014/main" id="{5430CE46-D093-4F4E-BE31-70C136BEF5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4" name="PoljeZBesedilom 2">
          <a:extLst>
            <a:ext uri="{FF2B5EF4-FFF2-40B4-BE49-F238E27FC236}">
              <a16:creationId xmlns:a16="http://schemas.microsoft.com/office/drawing/2014/main" id="{9D218D4B-9C15-4984-A22F-A157384976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5" name="PoljeZBesedilom 2">
          <a:extLst>
            <a:ext uri="{FF2B5EF4-FFF2-40B4-BE49-F238E27FC236}">
              <a16:creationId xmlns:a16="http://schemas.microsoft.com/office/drawing/2014/main" id="{EDEB7D4F-B14C-48E5-883A-4F535EB5ED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6" name="PoljeZBesedilom 2">
          <a:extLst>
            <a:ext uri="{FF2B5EF4-FFF2-40B4-BE49-F238E27FC236}">
              <a16:creationId xmlns:a16="http://schemas.microsoft.com/office/drawing/2014/main" id="{7DC1E70E-8CE3-4633-A4CE-2CF0F7FA67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7" name="PoljeZBesedilom 2">
          <a:extLst>
            <a:ext uri="{FF2B5EF4-FFF2-40B4-BE49-F238E27FC236}">
              <a16:creationId xmlns:a16="http://schemas.microsoft.com/office/drawing/2014/main" id="{8834F978-996A-4F32-8FE5-566FDF9736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8" name="PoljeZBesedilom 2">
          <a:extLst>
            <a:ext uri="{FF2B5EF4-FFF2-40B4-BE49-F238E27FC236}">
              <a16:creationId xmlns:a16="http://schemas.microsoft.com/office/drawing/2014/main" id="{CFFDCDC3-852C-468C-BEE9-6DFBC1266B5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699" name="PoljeZBesedilom 7698">
          <a:extLst>
            <a:ext uri="{FF2B5EF4-FFF2-40B4-BE49-F238E27FC236}">
              <a16:creationId xmlns:a16="http://schemas.microsoft.com/office/drawing/2014/main" id="{D6137192-9D03-4A1C-9403-F743A99DBC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00" name="PoljeZBesedilom 2">
          <a:extLst>
            <a:ext uri="{FF2B5EF4-FFF2-40B4-BE49-F238E27FC236}">
              <a16:creationId xmlns:a16="http://schemas.microsoft.com/office/drawing/2014/main" id="{A6F24FD0-D14F-40E2-89BB-A16F7293E5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01" name="PoljeZBesedilom 2">
          <a:extLst>
            <a:ext uri="{FF2B5EF4-FFF2-40B4-BE49-F238E27FC236}">
              <a16:creationId xmlns:a16="http://schemas.microsoft.com/office/drawing/2014/main" id="{95ECF1CF-E0EF-402D-BFFB-2C57F14611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02" name="PoljeZBesedilom 2">
          <a:extLst>
            <a:ext uri="{FF2B5EF4-FFF2-40B4-BE49-F238E27FC236}">
              <a16:creationId xmlns:a16="http://schemas.microsoft.com/office/drawing/2014/main" id="{ACC8137C-516C-49CF-A3ED-D72820BE73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03" name="PoljeZBesedilom 2">
          <a:extLst>
            <a:ext uri="{FF2B5EF4-FFF2-40B4-BE49-F238E27FC236}">
              <a16:creationId xmlns:a16="http://schemas.microsoft.com/office/drawing/2014/main" id="{70A3625D-19F6-4EC0-B953-4D12E69F2B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4" name="PoljeZBesedilom 2">
          <a:extLst>
            <a:ext uri="{FF2B5EF4-FFF2-40B4-BE49-F238E27FC236}">
              <a16:creationId xmlns:a16="http://schemas.microsoft.com/office/drawing/2014/main" id="{5A72D92E-DAEB-483A-9214-E83DAF1DDDD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5" name="PoljeZBesedilom 7704">
          <a:extLst>
            <a:ext uri="{FF2B5EF4-FFF2-40B4-BE49-F238E27FC236}">
              <a16:creationId xmlns:a16="http://schemas.microsoft.com/office/drawing/2014/main" id="{CD603FFD-EBDB-4AC2-9B9E-4F88CFA78E0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6" name="PoljeZBesedilom 2">
          <a:extLst>
            <a:ext uri="{FF2B5EF4-FFF2-40B4-BE49-F238E27FC236}">
              <a16:creationId xmlns:a16="http://schemas.microsoft.com/office/drawing/2014/main" id="{500FCA6E-E9E4-43D8-A174-BECAF22F4B0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7" name="PoljeZBesedilom 2">
          <a:extLst>
            <a:ext uri="{FF2B5EF4-FFF2-40B4-BE49-F238E27FC236}">
              <a16:creationId xmlns:a16="http://schemas.microsoft.com/office/drawing/2014/main" id="{CAE4ED60-E754-4FFF-A172-6AFD0249912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8" name="PoljeZBesedilom 2">
          <a:extLst>
            <a:ext uri="{FF2B5EF4-FFF2-40B4-BE49-F238E27FC236}">
              <a16:creationId xmlns:a16="http://schemas.microsoft.com/office/drawing/2014/main" id="{EC3817E2-1DBB-4349-84A0-3913578488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09" name="PoljeZBesedilom 2">
          <a:extLst>
            <a:ext uri="{FF2B5EF4-FFF2-40B4-BE49-F238E27FC236}">
              <a16:creationId xmlns:a16="http://schemas.microsoft.com/office/drawing/2014/main" id="{9E608617-259F-4218-A6C2-10269A971D5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0" name="PoljeZBesedilom 2">
          <a:extLst>
            <a:ext uri="{FF2B5EF4-FFF2-40B4-BE49-F238E27FC236}">
              <a16:creationId xmlns:a16="http://schemas.microsoft.com/office/drawing/2014/main" id="{003CA3CD-88BF-468C-8AD9-60C2261FAA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1" name="PoljeZBesedilom 7710">
          <a:extLst>
            <a:ext uri="{FF2B5EF4-FFF2-40B4-BE49-F238E27FC236}">
              <a16:creationId xmlns:a16="http://schemas.microsoft.com/office/drawing/2014/main" id="{FE8EAB66-C6DC-4092-A849-F092F14891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2" name="PoljeZBesedilom 2">
          <a:extLst>
            <a:ext uri="{FF2B5EF4-FFF2-40B4-BE49-F238E27FC236}">
              <a16:creationId xmlns:a16="http://schemas.microsoft.com/office/drawing/2014/main" id="{4E6B973C-4348-49F5-A364-22A941EBFA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3" name="PoljeZBesedilom 2">
          <a:extLst>
            <a:ext uri="{FF2B5EF4-FFF2-40B4-BE49-F238E27FC236}">
              <a16:creationId xmlns:a16="http://schemas.microsoft.com/office/drawing/2014/main" id="{8D5E6870-C50C-4BE9-97B9-429BF43A70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4" name="PoljeZBesedilom 2">
          <a:extLst>
            <a:ext uri="{FF2B5EF4-FFF2-40B4-BE49-F238E27FC236}">
              <a16:creationId xmlns:a16="http://schemas.microsoft.com/office/drawing/2014/main" id="{EA0D756A-8533-4D75-AEBC-2436D76E15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15" name="PoljeZBesedilom 2">
          <a:extLst>
            <a:ext uri="{FF2B5EF4-FFF2-40B4-BE49-F238E27FC236}">
              <a16:creationId xmlns:a16="http://schemas.microsoft.com/office/drawing/2014/main" id="{86DDA661-7F7E-4822-B3B7-BB0536C807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16" name="PoljeZBesedilom 7715">
          <a:extLst>
            <a:ext uri="{FF2B5EF4-FFF2-40B4-BE49-F238E27FC236}">
              <a16:creationId xmlns:a16="http://schemas.microsoft.com/office/drawing/2014/main" id="{55B3F3FE-99BE-481A-A0AB-6DCF302840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17" name="PoljeZBesedilom 2">
          <a:extLst>
            <a:ext uri="{FF2B5EF4-FFF2-40B4-BE49-F238E27FC236}">
              <a16:creationId xmlns:a16="http://schemas.microsoft.com/office/drawing/2014/main" id="{5E635749-687F-4FB3-9555-3B924A6CED3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18" name="PoljeZBesedilom 2">
          <a:extLst>
            <a:ext uri="{FF2B5EF4-FFF2-40B4-BE49-F238E27FC236}">
              <a16:creationId xmlns:a16="http://schemas.microsoft.com/office/drawing/2014/main" id="{CA75F089-6A9E-4528-947E-7B3C30590E4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19" name="PoljeZBesedilom 2">
          <a:extLst>
            <a:ext uri="{FF2B5EF4-FFF2-40B4-BE49-F238E27FC236}">
              <a16:creationId xmlns:a16="http://schemas.microsoft.com/office/drawing/2014/main" id="{923B7939-6C03-43BB-804D-8B9E346A4E4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20" name="PoljeZBesedilom 2">
          <a:extLst>
            <a:ext uri="{FF2B5EF4-FFF2-40B4-BE49-F238E27FC236}">
              <a16:creationId xmlns:a16="http://schemas.microsoft.com/office/drawing/2014/main" id="{14ABC532-BD4C-4B56-9BFE-C25D9EED21C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1" name="PoljeZBesedilom 2">
          <a:extLst>
            <a:ext uri="{FF2B5EF4-FFF2-40B4-BE49-F238E27FC236}">
              <a16:creationId xmlns:a16="http://schemas.microsoft.com/office/drawing/2014/main" id="{F84E72EA-9D75-42A5-A34D-B14FDF4ACB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2" name="PoljeZBesedilom 7721">
          <a:extLst>
            <a:ext uri="{FF2B5EF4-FFF2-40B4-BE49-F238E27FC236}">
              <a16:creationId xmlns:a16="http://schemas.microsoft.com/office/drawing/2014/main" id="{3EB2FA68-B764-4CFF-B53F-EBF8E37D38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3" name="PoljeZBesedilom 2">
          <a:extLst>
            <a:ext uri="{FF2B5EF4-FFF2-40B4-BE49-F238E27FC236}">
              <a16:creationId xmlns:a16="http://schemas.microsoft.com/office/drawing/2014/main" id="{5DD7C63E-537D-4CAB-A58A-42734CFD1B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4" name="PoljeZBesedilom 2">
          <a:extLst>
            <a:ext uri="{FF2B5EF4-FFF2-40B4-BE49-F238E27FC236}">
              <a16:creationId xmlns:a16="http://schemas.microsoft.com/office/drawing/2014/main" id="{0A1B021A-67FA-47A1-9746-AD4FE9A449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5" name="PoljeZBesedilom 2">
          <a:extLst>
            <a:ext uri="{FF2B5EF4-FFF2-40B4-BE49-F238E27FC236}">
              <a16:creationId xmlns:a16="http://schemas.microsoft.com/office/drawing/2014/main" id="{6B1DCD41-2A11-43DC-B705-085034023E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726" name="PoljeZBesedilom 2">
          <a:extLst>
            <a:ext uri="{FF2B5EF4-FFF2-40B4-BE49-F238E27FC236}">
              <a16:creationId xmlns:a16="http://schemas.microsoft.com/office/drawing/2014/main" id="{4EE5EA2E-DD50-4C2B-9FD2-18CF3D248C0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27" name="PoljeZBesedilom 7726">
          <a:extLst>
            <a:ext uri="{FF2B5EF4-FFF2-40B4-BE49-F238E27FC236}">
              <a16:creationId xmlns:a16="http://schemas.microsoft.com/office/drawing/2014/main" id="{F87763BF-0473-4638-89A4-6A5FBC32A8E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28" name="PoljeZBesedilom 2">
          <a:extLst>
            <a:ext uri="{FF2B5EF4-FFF2-40B4-BE49-F238E27FC236}">
              <a16:creationId xmlns:a16="http://schemas.microsoft.com/office/drawing/2014/main" id="{7761276B-09CE-4CEB-8015-A7115DC6177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29" name="PoljeZBesedilom 2">
          <a:extLst>
            <a:ext uri="{FF2B5EF4-FFF2-40B4-BE49-F238E27FC236}">
              <a16:creationId xmlns:a16="http://schemas.microsoft.com/office/drawing/2014/main" id="{127D35B8-8D03-4A85-8AB6-0506213306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30" name="PoljeZBesedilom 2">
          <a:extLst>
            <a:ext uri="{FF2B5EF4-FFF2-40B4-BE49-F238E27FC236}">
              <a16:creationId xmlns:a16="http://schemas.microsoft.com/office/drawing/2014/main" id="{DEBADDD7-CC70-455E-85E6-A763FD782A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731" name="PoljeZBesedilom 2">
          <a:extLst>
            <a:ext uri="{FF2B5EF4-FFF2-40B4-BE49-F238E27FC236}">
              <a16:creationId xmlns:a16="http://schemas.microsoft.com/office/drawing/2014/main" id="{5E922F92-5446-449B-9691-BB6F92ECCEC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2" name="PoljeZBesedilom 2">
          <a:extLst>
            <a:ext uri="{FF2B5EF4-FFF2-40B4-BE49-F238E27FC236}">
              <a16:creationId xmlns:a16="http://schemas.microsoft.com/office/drawing/2014/main" id="{0C04F6FA-9846-4EFA-AFD6-DAC98C931D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3" name="PoljeZBesedilom 7732">
          <a:extLst>
            <a:ext uri="{FF2B5EF4-FFF2-40B4-BE49-F238E27FC236}">
              <a16:creationId xmlns:a16="http://schemas.microsoft.com/office/drawing/2014/main" id="{DE7635BD-0B8A-4C18-B7C1-12AF165990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4" name="PoljeZBesedilom 2">
          <a:extLst>
            <a:ext uri="{FF2B5EF4-FFF2-40B4-BE49-F238E27FC236}">
              <a16:creationId xmlns:a16="http://schemas.microsoft.com/office/drawing/2014/main" id="{E260B926-F585-425A-9C28-E7758D6193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5" name="PoljeZBesedilom 2">
          <a:extLst>
            <a:ext uri="{FF2B5EF4-FFF2-40B4-BE49-F238E27FC236}">
              <a16:creationId xmlns:a16="http://schemas.microsoft.com/office/drawing/2014/main" id="{13B09F8E-6DE9-409B-85E7-F39AA226E1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6" name="PoljeZBesedilom 2">
          <a:extLst>
            <a:ext uri="{FF2B5EF4-FFF2-40B4-BE49-F238E27FC236}">
              <a16:creationId xmlns:a16="http://schemas.microsoft.com/office/drawing/2014/main" id="{290263B4-DBAE-4766-ABB4-266F2C0917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7" name="PoljeZBesedilom 2">
          <a:extLst>
            <a:ext uri="{FF2B5EF4-FFF2-40B4-BE49-F238E27FC236}">
              <a16:creationId xmlns:a16="http://schemas.microsoft.com/office/drawing/2014/main" id="{AF1679E4-3FBE-4976-871D-D20C766C3B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8" name="PoljeZBesedilom 2">
          <a:extLst>
            <a:ext uri="{FF2B5EF4-FFF2-40B4-BE49-F238E27FC236}">
              <a16:creationId xmlns:a16="http://schemas.microsoft.com/office/drawing/2014/main" id="{E40EB2F1-6B01-4319-8F78-BA69840EEC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39" name="PoljeZBesedilom 7738">
          <a:extLst>
            <a:ext uri="{FF2B5EF4-FFF2-40B4-BE49-F238E27FC236}">
              <a16:creationId xmlns:a16="http://schemas.microsoft.com/office/drawing/2014/main" id="{83A27280-BB66-4722-90AA-205E5D41B1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0" name="PoljeZBesedilom 2">
          <a:extLst>
            <a:ext uri="{FF2B5EF4-FFF2-40B4-BE49-F238E27FC236}">
              <a16:creationId xmlns:a16="http://schemas.microsoft.com/office/drawing/2014/main" id="{0BCBD0A8-9C5D-493F-B3EB-D268FB5DD8C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1" name="PoljeZBesedilom 2">
          <a:extLst>
            <a:ext uri="{FF2B5EF4-FFF2-40B4-BE49-F238E27FC236}">
              <a16:creationId xmlns:a16="http://schemas.microsoft.com/office/drawing/2014/main" id="{F2B169C0-7417-49F4-B825-85C3AC2681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2" name="PoljeZBesedilom 2">
          <a:extLst>
            <a:ext uri="{FF2B5EF4-FFF2-40B4-BE49-F238E27FC236}">
              <a16:creationId xmlns:a16="http://schemas.microsoft.com/office/drawing/2014/main" id="{7031CFC6-3A02-4C29-AD5E-C911BFFC3C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3" name="PoljeZBesedilom 2">
          <a:extLst>
            <a:ext uri="{FF2B5EF4-FFF2-40B4-BE49-F238E27FC236}">
              <a16:creationId xmlns:a16="http://schemas.microsoft.com/office/drawing/2014/main" id="{E32C71D6-DA30-42BB-8D9F-482F71AE078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4" name="PoljeZBesedilom 2">
          <a:extLst>
            <a:ext uri="{FF2B5EF4-FFF2-40B4-BE49-F238E27FC236}">
              <a16:creationId xmlns:a16="http://schemas.microsoft.com/office/drawing/2014/main" id="{6AA31B66-2407-453F-89D3-F1D884E655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5" name="PoljeZBesedilom 7744">
          <a:extLst>
            <a:ext uri="{FF2B5EF4-FFF2-40B4-BE49-F238E27FC236}">
              <a16:creationId xmlns:a16="http://schemas.microsoft.com/office/drawing/2014/main" id="{B62FA549-53FB-433B-A2EC-C73EBAC16D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6" name="PoljeZBesedilom 2">
          <a:extLst>
            <a:ext uri="{FF2B5EF4-FFF2-40B4-BE49-F238E27FC236}">
              <a16:creationId xmlns:a16="http://schemas.microsoft.com/office/drawing/2014/main" id="{7503BB23-4FA7-4E15-8DDD-7E8E95F290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7" name="PoljeZBesedilom 2">
          <a:extLst>
            <a:ext uri="{FF2B5EF4-FFF2-40B4-BE49-F238E27FC236}">
              <a16:creationId xmlns:a16="http://schemas.microsoft.com/office/drawing/2014/main" id="{1A3C5B9B-10A8-49BF-BB9C-5D824F62B1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8" name="PoljeZBesedilom 2">
          <a:extLst>
            <a:ext uri="{FF2B5EF4-FFF2-40B4-BE49-F238E27FC236}">
              <a16:creationId xmlns:a16="http://schemas.microsoft.com/office/drawing/2014/main" id="{2E4700CB-5CE4-4038-AC95-3918A675E0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49" name="PoljeZBesedilom 2">
          <a:extLst>
            <a:ext uri="{FF2B5EF4-FFF2-40B4-BE49-F238E27FC236}">
              <a16:creationId xmlns:a16="http://schemas.microsoft.com/office/drawing/2014/main" id="{80081A69-0C68-4884-8F67-6BE380CA6B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0" name="PoljeZBesedilom 2">
          <a:extLst>
            <a:ext uri="{FF2B5EF4-FFF2-40B4-BE49-F238E27FC236}">
              <a16:creationId xmlns:a16="http://schemas.microsoft.com/office/drawing/2014/main" id="{245246B8-C38F-406E-BA76-6ECA98C96D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1" name="PoljeZBesedilom 7750">
          <a:extLst>
            <a:ext uri="{FF2B5EF4-FFF2-40B4-BE49-F238E27FC236}">
              <a16:creationId xmlns:a16="http://schemas.microsoft.com/office/drawing/2014/main" id="{BD9F4299-4AC7-4D5E-9F19-57F3A2D642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2" name="PoljeZBesedilom 2">
          <a:extLst>
            <a:ext uri="{FF2B5EF4-FFF2-40B4-BE49-F238E27FC236}">
              <a16:creationId xmlns:a16="http://schemas.microsoft.com/office/drawing/2014/main" id="{314AE191-61C3-4A17-9FF4-89CFCD9B9E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3" name="PoljeZBesedilom 2">
          <a:extLst>
            <a:ext uri="{FF2B5EF4-FFF2-40B4-BE49-F238E27FC236}">
              <a16:creationId xmlns:a16="http://schemas.microsoft.com/office/drawing/2014/main" id="{3DCC9E83-65C0-4790-9C89-32B7842069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4" name="PoljeZBesedilom 2">
          <a:extLst>
            <a:ext uri="{FF2B5EF4-FFF2-40B4-BE49-F238E27FC236}">
              <a16:creationId xmlns:a16="http://schemas.microsoft.com/office/drawing/2014/main" id="{912347BA-CF1E-4114-9ACA-81CFC4BA4C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55" name="PoljeZBesedilom 2">
          <a:extLst>
            <a:ext uri="{FF2B5EF4-FFF2-40B4-BE49-F238E27FC236}">
              <a16:creationId xmlns:a16="http://schemas.microsoft.com/office/drawing/2014/main" id="{E3A5E6A8-EFA7-406A-969E-10780E8675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56" name="PoljeZBesedilom 2">
          <a:extLst>
            <a:ext uri="{FF2B5EF4-FFF2-40B4-BE49-F238E27FC236}">
              <a16:creationId xmlns:a16="http://schemas.microsoft.com/office/drawing/2014/main" id="{5B8AB3B7-2DAA-41E1-9C1F-C83B653B88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57" name="PoljeZBesedilom 7756">
          <a:extLst>
            <a:ext uri="{FF2B5EF4-FFF2-40B4-BE49-F238E27FC236}">
              <a16:creationId xmlns:a16="http://schemas.microsoft.com/office/drawing/2014/main" id="{31F4E62A-6A07-4F85-89B2-B198D0336F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58" name="PoljeZBesedilom 2">
          <a:extLst>
            <a:ext uri="{FF2B5EF4-FFF2-40B4-BE49-F238E27FC236}">
              <a16:creationId xmlns:a16="http://schemas.microsoft.com/office/drawing/2014/main" id="{9F1F076C-8D03-45DB-8186-D69501BE2B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59" name="PoljeZBesedilom 2">
          <a:extLst>
            <a:ext uri="{FF2B5EF4-FFF2-40B4-BE49-F238E27FC236}">
              <a16:creationId xmlns:a16="http://schemas.microsoft.com/office/drawing/2014/main" id="{7D9BBF4B-2637-4A03-BA19-294E6D718E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0" name="PoljeZBesedilom 2">
          <a:extLst>
            <a:ext uri="{FF2B5EF4-FFF2-40B4-BE49-F238E27FC236}">
              <a16:creationId xmlns:a16="http://schemas.microsoft.com/office/drawing/2014/main" id="{58D32270-9BD2-461D-ACF3-5E02A2F28A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1" name="PoljeZBesedilom 2">
          <a:extLst>
            <a:ext uri="{FF2B5EF4-FFF2-40B4-BE49-F238E27FC236}">
              <a16:creationId xmlns:a16="http://schemas.microsoft.com/office/drawing/2014/main" id="{FBADAD22-DD68-436C-AA36-0C6BC6228A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2" name="PoljeZBesedilom 2">
          <a:extLst>
            <a:ext uri="{FF2B5EF4-FFF2-40B4-BE49-F238E27FC236}">
              <a16:creationId xmlns:a16="http://schemas.microsoft.com/office/drawing/2014/main" id="{798D2DE8-A76F-4A18-994C-E1E8C05D49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3" name="PoljeZBesedilom 7762">
          <a:extLst>
            <a:ext uri="{FF2B5EF4-FFF2-40B4-BE49-F238E27FC236}">
              <a16:creationId xmlns:a16="http://schemas.microsoft.com/office/drawing/2014/main" id="{F6BDFCFB-0AA6-446C-A173-F95501A1F6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4" name="PoljeZBesedilom 2">
          <a:extLst>
            <a:ext uri="{FF2B5EF4-FFF2-40B4-BE49-F238E27FC236}">
              <a16:creationId xmlns:a16="http://schemas.microsoft.com/office/drawing/2014/main" id="{ACE59532-4B47-4DDB-A4E4-FFA63E8B43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5" name="PoljeZBesedilom 2">
          <a:extLst>
            <a:ext uri="{FF2B5EF4-FFF2-40B4-BE49-F238E27FC236}">
              <a16:creationId xmlns:a16="http://schemas.microsoft.com/office/drawing/2014/main" id="{F7114FCC-1757-4750-B186-956394A298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6" name="PoljeZBesedilom 2">
          <a:extLst>
            <a:ext uri="{FF2B5EF4-FFF2-40B4-BE49-F238E27FC236}">
              <a16:creationId xmlns:a16="http://schemas.microsoft.com/office/drawing/2014/main" id="{AAB228A9-E5BD-4BD5-8A65-487DD4BE1B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767" name="PoljeZBesedilom 2">
          <a:extLst>
            <a:ext uri="{FF2B5EF4-FFF2-40B4-BE49-F238E27FC236}">
              <a16:creationId xmlns:a16="http://schemas.microsoft.com/office/drawing/2014/main" id="{8EDBA286-3F71-47A5-BDB1-619AB4AE4A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68" name="PoljeZBesedilom 2">
          <a:extLst>
            <a:ext uri="{FF2B5EF4-FFF2-40B4-BE49-F238E27FC236}">
              <a16:creationId xmlns:a16="http://schemas.microsoft.com/office/drawing/2014/main" id="{48ACEFCF-9E15-4EC0-8576-1F680ACA27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69" name="PoljeZBesedilom 7768">
          <a:extLst>
            <a:ext uri="{FF2B5EF4-FFF2-40B4-BE49-F238E27FC236}">
              <a16:creationId xmlns:a16="http://schemas.microsoft.com/office/drawing/2014/main" id="{33B02BAB-974C-45D6-9574-C2554F3433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70" name="PoljeZBesedilom 2">
          <a:extLst>
            <a:ext uri="{FF2B5EF4-FFF2-40B4-BE49-F238E27FC236}">
              <a16:creationId xmlns:a16="http://schemas.microsoft.com/office/drawing/2014/main" id="{4EC238A2-91C5-4BF3-B0F0-D2A0A2151B9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71" name="PoljeZBesedilom 2">
          <a:extLst>
            <a:ext uri="{FF2B5EF4-FFF2-40B4-BE49-F238E27FC236}">
              <a16:creationId xmlns:a16="http://schemas.microsoft.com/office/drawing/2014/main" id="{C9F9169E-E42F-4FFD-BDCD-4E4B959D9D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72" name="PoljeZBesedilom 2">
          <a:extLst>
            <a:ext uri="{FF2B5EF4-FFF2-40B4-BE49-F238E27FC236}">
              <a16:creationId xmlns:a16="http://schemas.microsoft.com/office/drawing/2014/main" id="{95E2DDA2-83CD-4532-B050-3A334F90D01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773" name="PoljeZBesedilom 2">
          <a:extLst>
            <a:ext uri="{FF2B5EF4-FFF2-40B4-BE49-F238E27FC236}">
              <a16:creationId xmlns:a16="http://schemas.microsoft.com/office/drawing/2014/main" id="{4791EAED-144B-46AE-BCD5-6E9220BF54D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4" name="PoljeZBesedilom 2">
          <a:extLst>
            <a:ext uri="{FF2B5EF4-FFF2-40B4-BE49-F238E27FC236}">
              <a16:creationId xmlns:a16="http://schemas.microsoft.com/office/drawing/2014/main" id="{6DBC3075-A9BA-44D3-91D2-08AEE40AD9F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5" name="PoljeZBesedilom 7774">
          <a:extLst>
            <a:ext uri="{FF2B5EF4-FFF2-40B4-BE49-F238E27FC236}">
              <a16:creationId xmlns:a16="http://schemas.microsoft.com/office/drawing/2014/main" id="{7DFE4807-918A-4F6A-936E-0786523428B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6" name="PoljeZBesedilom 2">
          <a:extLst>
            <a:ext uri="{FF2B5EF4-FFF2-40B4-BE49-F238E27FC236}">
              <a16:creationId xmlns:a16="http://schemas.microsoft.com/office/drawing/2014/main" id="{F99C1A5F-65FC-4D6B-A5BF-3D9B337B64A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7" name="PoljeZBesedilom 2">
          <a:extLst>
            <a:ext uri="{FF2B5EF4-FFF2-40B4-BE49-F238E27FC236}">
              <a16:creationId xmlns:a16="http://schemas.microsoft.com/office/drawing/2014/main" id="{FB67D158-6977-4733-8024-CD232495B19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8" name="PoljeZBesedilom 2">
          <a:extLst>
            <a:ext uri="{FF2B5EF4-FFF2-40B4-BE49-F238E27FC236}">
              <a16:creationId xmlns:a16="http://schemas.microsoft.com/office/drawing/2014/main" id="{99784E09-2517-4BB5-85B0-D428F8EBFFA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779" name="PoljeZBesedilom 2">
          <a:extLst>
            <a:ext uri="{FF2B5EF4-FFF2-40B4-BE49-F238E27FC236}">
              <a16:creationId xmlns:a16="http://schemas.microsoft.com/office/drawing/2014/main" id="{7497FE94-8855-4E9A-945D-0345693EBC0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780" name="PoljeZBesedilom 7779">
          <a:extLst>
            <a:ext uri="{FF2B5EF4-FFF2-40B4-BE49-F238E27FC236}">
              <a16:creationId xmlns:a16="http://schemas.microsoft.com/office/drawing/2014/main" id="{44B1989E-5C49-42F4-99A7-97D7C4AA09B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781" name="PoljeZBesedilom 2">
          <a:extLst>
            <a:ext uri="{FF2B5EF4-FFF2-40B4-BE49-F238E27FC236}">
              <a16:creationId xmlns:a16="http://schemas.microsoft.com/office/drawing/2014/main" id="{1195F24B-BB1E-4415-A0FF-D487150E7DB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782" name="PoljeZBesedilom 2">
          <a:extLst>
            <a:ext uri="{FF2B5EF4-FFF2-40B4-BE49-F238E27FC236}">
              <a16:creationId xmlns:a16="http://schemas.microsoft.com/office/drawing/2014/main" id="{2F4B67BA-8899-4473-9AB2-4701520C0C9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783" name="PoljeZBesedilom 2">
          <a:extLst>
            <a:ext uri="{FF2B5EF4-FFF2-40B4-BE49-F238E27FC236}">
              <a16:creationId xmlns:a16="http://schemas.microsoft.com/office/drawing/2014/main" id="{805F18AC-4613-45FE-8F2C-AF3DFB8FF7A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784" name="PoljeZBesedilom 2">
          <a:extLst>
            <a:ext uri="{FF2B5EF4-FFF2-40B4-BE49-F238E27FC236}">
              <a16:creationId xmlns:a16="http://schemas.microsoft.com/office/drawing/2014/main" id="{7E5966DC-4B3B-496D-878D-6627A09B26D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85" name="PoljeZBesedilom 2">
          <a:extLst>
            <a:ext uri="{FF2B5EF4-FFF2-40B4-BE49-F238E27FC236}">
              <a16:creationId xmlns:a16="http://schemas.microsoft.com/office/drawing/2014/main" id="{A05A707D-000F-47FB-B07F-5C99FFBE2B9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86" name="PoljeZBesedilom 7785">
          <a:extLst>
            <a:ext uri="{FF2B5EF4-FFF2-40B4-BE49-F238E27FC236}">
              <a16:creationId xmlns:a16="http://schemas.microsoft.com/office/drawing/2014/main" id="{FE87EA50-6BCE-4CF7-B800-4C1BC8B98C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87" name="PoljeZBesedilom 2">
          <a:extLst>
            <a:ext uri="{FF2B5EF4-FFF2-40B4-BE49-F238E27FC236}">
              <a16:creationId xmlns:a16="http://schemas.microsoft.com/office/drawing/2014/main" id="{92C4406C-18DC-4FFD-95BD-114358BF9B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88" name="PoljeZBesedilom 2">
          <a:extLst>
            <a:ext uri="{FF2B5EF4-FFF2-40B4-BE49-F238E27FC236}">
              <a16:creationId xmlns:a16="http://schemas.microsoft.com/office/drawing/2014/main" id="{F044E89E-A438-407F-8855-EB049F1366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89" name="PoljeZBesedilom 2">
          <a:extLst>
            <a:ext uri="{FF2B5EF4-FFF2-40B4-BE49-F238E27FC236}">
              <a16:creationId xmlns:a16="http://schemas.microsoft.com/office/drawing/2014/main" id="{F1C68FD6-E315-4518-9EB1-6D10931B00D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0" name="PoljeZBesedilom 2">
          <a:extLst>
            <a:ext uri="{FF2B5EF4-FFF2-40B4-BE49-F238E27FC236}">
              <a16:creationId xmlns:a16="http://schemas.microsoft.com/office/drawing/2014/main" id="{4F561065-9299-4BF7-B59C-ED16257A88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1" name="PoljeZBesedilom 2">
          <a:extLst>
            <a:ext uri="{FF2B5EF4-FFF2-40B4-BE49-F238E27FC236}">
              <a16:creationId xmlns:a16="http://schemas.microsoft.com/office/drawing/2014/main" id="{1ED51C9C-ABDC-4D29-8384-A376027A187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2" name="PoljeZBesedilom 7791">
          <a:extLst>
            <a:ext uri="{FF2B5EF4-FFF2-40B4-BE49-F238E27FC236}">
              <a16:creationId xmlns:a16="http://schemas.microsoft.com/office/drawing/2014/main" id="{738471D9-D785-484C-98E7-7F5E925C66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3" name="PoljeZBesedilom 2">
          <a:extLst>
            <a:ext uri="{FF2B5EF4-FFF2-40B4-BE49-F238E27FC236}">
              <a16:creationId xmlns:a16="http://schemas.microsoft.com/office/drawing/2014/main" id="{1625EFDE-FAE0-450F-8AA4-5BEF0F9408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4" name="PoljeZBesedilom 2">
          <a:extLst>
            <a:ext uri="{FF2B5EF4-FFF2-40B4-BE49-F238E27FC236}">
              <a16:creationId xmlns:a16="http://schemas.microsoft.com/office/drawing/2014/main" id="{0DBC741B-B1F5-4991-9EA2-E8EF7481B7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5" name="PoljeZBesedilom 2">
          <a:extLst>
            <a:ext uri="{FF2B5EF4-FFF2-40B4-BE49-F238E27FC236}">
              <a16:creationId xmlns:a16="http://schemas.microsoft.com/office/drawing/2014/main" id="{BF84D4EA-83C8-489D-99A4-65A382ED4E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6" name="PoljeZBesedilom 2">
          <a:extLst>
            <a:ext uri="{FF2B5EF4-FFF2-40B4-BE49-F238E27FC236}">
              <a16:creationId xmlns:a16="http://schemas.microsoft.com/office/drawing/2014/main" id="{D19F09D8-FE06-4458-B5B4-DB6640E39B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7" name="PoljeZBesedilom 2">
          <a:extLst>
            <a:ext uri="{FF2B5EF4-FFF2-40B4-BE49-F238E27FC236}">
              <a16:creationId xmlns:a16="http://schemas.microsoft.com/office/drawing/2014/main" id="{D712DD8E-00FB-4F9F-A551-808FD6B9FC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8" name="PoljeZBesedilom 7797">
          <a:extLst>
            <a:ext uri="{FF2B5EF4-FFF2-40B4-BE49-F238E27FC236}">
              <a16:creationId xmlns:a16="http://schemas.microsoft.com/office/drawing/2014/main" id="{E7B1C982-A6C3-403C-B82C-734F53B475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799" name="PoljeZBesedilom 2">
          <a:extLst>
            <a:ext uri="{FF2B5EF4-FFF2-40B4-BE49-F238E27FC236}">
              <a16:creationId xmlns:a16="http://schemas.microsoft.com/office/drawing/2014/main" id="{D763D85F-421A-45EC-BF44-578880AE1E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0" name="PoljeZBesedilom 2">
          <a:extLst>
            <a:ext uri="{FF2B5EF4-FFF2-40B4-BE49-F238E27FC236}">
              <a16:creationId xmlns:a16="http://schemas.microsoft.com/office/drawing/2014/main" id="{328E8646-D64B-417B-BD3D-8931D66B82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1" name="PoljeZBesedilom 2">
          <a:extLst>
            <a:ext uri="{FF2B5EF4-FFF2-40B4-BE49-F238E27FC236}">
              <a16:creationId xmlns:a16="http://schemas.microsoft.com/office/drawing/2014/main" id="{E39AFAE8-55D3-4C3B-A698-726F238379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2" name="PoljeZBesedilom 2">
          <a:extLst>
            <a:ext uri="{FF2B5EF4-FFF2-40B4-BE49-F238E27FC236}">
              <a16:creationId xmlns:a16="http://schemas.microsoft.com/office/drawing/2014/main" id="{768FDCFA-FCB1-4C45-A0CC-A9AFC864A6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3" name="PoljeZBesedilom 2">
          <a:extLst>
            <a:ext uri="{FF2B5EF4-FFF2-40B4-BE49-F238E27FC236}">
              <a16:creationId xmlns:a16="http://schemas.microsoft.com/office/drawing/2014/main" id="{AB6A7F80-FD47-47FD-9B4C-D546A31BF2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4" name="PoljeZBesedilom 7803">
          <a:extLst>
            <a:ext uri="{FF2B5EF4-FFF2-40B4-BE49-F238E27FC236}">
              <a16:creationId xmlns:a16="http://schemas.microsoft.com/office/drawing/2014/main" id="{7C94793D-5ABC-4D7A-AA3E-D7288455C6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5" name="PoljeZBesedilom 2">
          <a:extLst>
            <a:ext uri="{FF2B5EF4-FFF2-40B4-BE49-F238E27FC236}">
              <a16:creationId xmlns:a16="http://schemas.microsoft.com/office/drawing/2014/main" id="{AE2FD68D-6B3D-4865-A32D-DA18F222DC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6" name="PoljeZBesedilom 2">
          <a:extLst>
            <a:ext uri="{FF2B5EF4-FFF2-40B4-BE49-F238E27FC236}">
              <a16:creationId xmlns:a16="http://schemas.microsoft.com/office/drawing/2014/main" id="{1C291F77-1127-4BCD-808A-16A54F78FE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7" name="PoljeZBesedilom 2">
          <a:extLst>
            <a:ext uri="{FF2B5EF4-FFF2-40B4-BE49-F238E27FC236}">
              <a16:creationId xmlns:a16="http://schemas.microsoft.com/office/drawing/2014/main" id="{6FABE4E9-9461-4972-90AD-E024788072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08" name="PoljeZBesedilom 2">
          <a:extLst>
            <a:ext uri="{FF2B5EF4-FFF2-40B4-BE49-F238E27FC236}">
              <a16:creationId xmlns:a16="http://schemas.microsoft.com/office/drawing/2014/main" id="{DB066C18-D9D0-478B-8993-56B79DCAFD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09" name="PoljeZBesedilom 2">
          <a:extLst>
            <a:ext uri="{FF2B5EF4-FFF2-40B4-BE49-F238E27FC236}">
              <a16:creationId xmlns:a16="http://schemas.microsoft.com/office/drawing/2014/main" id="{73EB667C-3950-4F83-A1C9-0857A12865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0" name="PoljeZBesedilom 7809">
          <a:extLst>
            <a:ext uri="{FF2B5EF4-FFF2-40B4-BE49-F238E27FC236}">
              <a16:creationId xmlns:a16="http://schemas.microsoft.com/office/drawing/2014/main" id="{8AE1128E-7712-4479-B117-234244359F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1" name="PoljeZBesedilom 2">
          <a:extLst>
            <a:ext uri="{FF2B5EF4-FFF2-40B4-BE49-F238E27FC236}">
              <a16:creationId xmlns:a16="http://schemas.microsoft.com/office/drawing/2014/main" id="{AC8258E0-7256-4001-9968-3223C100A9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2" name="PoljeZBesedilom 2">
          <a:extLst>
            <a:ext uri="{FF2B5EF4-FFF2-40B4-BE49-F238E27FC236}">
              <a16:creationId xmlns:a16="http://schemas.microsoft.com/office/drawing/2014/main" id="{EC41E3CD-2E6B-4ADA-897E-5F5DB40C8D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3" name="PoljeZBesedilom 2">
          <a:extLst>
            <a:ext uri="{FF2B5EF4-FFF2-40B4-BE49-F238E27FC236}">
              <a16:creationId xmlns:a16="http://schemas.microsoft.com/office/drawing/2014/main" id="{CA44E630-FDA2-4044-B368-301873CBF7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4" name="PoljeZBesedilom 2">
          <a:extLst>
            <a:ext uri="{FF2B5EF4-FFF2-40B4-BE49-F238E27FC236}">
              <a16:creationId xmlns:a16="http://schemas.microsoft.com/office/drawing/2014/main" id="{422497BF-B235-4DDD-AA6C-7E9AA77BEA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5" name="PoljeZBesedilom 2">
          <a:extLst>
            <a:ext uri="{FF2B5EF4-FFF2-40B4-BE49-F238E27FC236}">
              <a16:creationId xmlns:a16="http://schemas.microsoft.com/office/drawing/2014/main" id="{84AAD0E3-FAA5-4504-BBDA-CC0D921CCE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6" name="PoljeZBesedilom 7815">
          <a:extLst>
            <a:ext uri="{FF2B5EF4-FFF2-40B4-BE49-F238E27FC236}">
              <a16:creationId xmlns:a16="http://schemas.microsoft.com/office/drawing/2014/main" id="{6EA5E2FD-91BE-4171-A96F-B754C34769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7" name="PoljeZBesedilom 2">
          <a:extLst>
            <a:ext uri="{FF2B5EF4-FFF2-40B4-BE49-F238E27FC236}">
              <a16:creationId xmlns:a16="http://schemas.microsoft.com/office/drawing/2014/main" id="{D19A446A-987B-40CB-9CDD-CD2BEB89EA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8" name="PoljeZBesedilom 2">
          <a:extLst>
            <a:ext uri="{FF2B5EF4-FFF2-40B4-BE49-F238E27FC236}">
              <a16:creationId xmlns:a16="http://schemas.microsoft.com/office/drawing/2014/main" id="{3D3E9D75-4878-4BE1-A932-368D7789C0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19" name="PoljeZBesedilom 2">
          <a:extLst>
            <a:ext uri="{FF2B5EF4-FFF2-40B4-BE49-F238E27FC236}">
              <a16:creationId xmlns:a16="http://schemas.microsoft.com/office/drawing/2014/main" id="{C4CFA748-0117-48DD-8B5F-BC5C49FD15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820" name="PoljeZBesedilom 2">
          <a:extLst>
            <a:ext uri="{FF2B5EF4-FFF2-40B4-BE49-F238E27FC236}">
              <a16:creationId xmlns:a16="http://schemas.microsoft.com/office/drawing/2014/main" id="{D5744CC7-09D5-4453-A2EF-BB41017D97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1" name="PoljeZBesedilom 2">
          <a:extLst>
            <a:ext uri="{FF2B5EF4-FFF2-40B4-BE49-F238E27FC236}">
              <a16:creationId xmlns:a16="http://schemas.microsoft.com/office/drawing/2014/main" id="{4753A8E1-1B4C-4560-8B05-E7A58E413D2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2" name="PoljeZBesedilom 7821">
          <a:extLst>
            <a:ext uri="{FF2B5EF4-FFF2-40B4-BE49-F238E27FC236}">
              <a16:creationId xmlns:a16="http://schemas.microsoft.com/office/drawing/2014/main" id="{8CDBA392-1CBC-463B-A807-4BA87B99317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3" name="PoljeZBesedilom 2">
          <a:extLst>
            <a:ext uri="{FF2B5EF4-FFF2-40B4-BE49-F238E27FC236}">
              <a16:creationId xmlns:a16="http://schemas.microsoft.com/office/drawing/2014/main" id="{AD787BE3-1F69-46DF-BD5A-0B404003DB8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4" name="PoljeZBesedilom 2">
          <a:extLst>
            <a:ext uri="{FF2B5EF4-FFF2-40B4-BE49-F238E27FC236}">
              <a16:creationId xmlns:a16="http://schemas.microsoft.com/office/drawing/2014/main" id="{427EFB13-6FEE-4995-B4E2-08C669B4B0A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5" name="PoljeZBesedilom 2">
          <a:extLst>
            <a:ext uri="{FF2B5EF4-FFF2-40B4-BE49-F238E27FC236}">
              <a16:creationId xmlns:a16="http://schemas.microsoft.com/office/drawing/2014/main" id="{3B0246AC-C1D8-4519-948C-B680EB47136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826" name="PoljeZBesedilom 2">
          <a:extLst>
            <a:ext uri="{FF2B5EF4-FFF2-40B4-BE49-F238E27FC236}">
              <a16:creationId xmlns:a16="http://schemas.microsoft.com/office/drawing/2014/main" id="{D8B0ADF9-DA4B-4398-B379-DE7241B3471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27" name="PoljeZBesedilom 2">
          <a:extLst>
            <a:ext uri="{FF2B5EF4-FFF2-40B4-BE49-F238E27FC236}">
              <a16:creationId xmlns:a16="http://schemas.microsoft.com/office/drawing/2014/main" id="{2FA349CB-BBFB-4202-9A48-432CEA67C82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28" name="PoljeZBesedilom 7827">
          <a:extLst>
            <a:ext uri="{FF2B5EF4-FFF2-40B4-BE49-F238E27FC236}">
              <a16:creationId xmlns:a16="http://schemas.microsoft.com/office/drawing/2014/main" id="{1D1A33ED-4572-4B13-8D74-4BF6C366D9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29" name="PoljeZBesedilom 2">
          <a:extLst>
            <a:ext uri="{FF2B5EF4-FFF2-40B4-BE49-F238E27FC236}">
              <a16:creationId xmlns:a16="http://schemas.microsoft.com/office/drawing/2014/main" id="{3EBBAAA9-4EBE-4AD2-96DE-02794322C21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30" name="PoljeZBesedilom 2">
          <a:extLst>
            <a:ext uri="{FF2B5EF4-FFF2-40B4-BE49-F238E27FC236}">
              <a16:creationId xmlns:a16="http://schemas.microsoft.com/office/drawing/2014/main" id="{033C13AF-F104-4B13-84D0-6122691E2AF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31" name="PoljeZBesedilom 2">
          <a:extLst>
            <a:ext uri="{FF2B5EF4-FFF2-40B4-BE49-F238E27FC236}">
              <a16:creationId xmlns:a16="http://schemas.microsoft.com/office/drawing/2014/main" id="{4AB8F188-664F-450D-A95A-64B0857A716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7832" name="PoljeZBesedilom 2">
          <a:extLst>
            <a:ext uri="{FF2B5EF4-FFF2-40B4-BE49-F238E27FC236}">
              <a16:creationId xmlns:a16="http://schemas.microsoft.com/office/drawing/2014/main" id="{2056793F-2AB0-4A12-9F21-B552F765185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833" name="PoljeZBesedilom 7832">
          <a:extLst>
            <a:ext uri="{FF2B5EF4-FFF2-40B4-BE49-F238E27FC236}">
              <a16:creationId xmlns:a16="http://schemas.microsoft.com/office/drawing/2014/main" id="{DCF711D3-CFF3-450C-A534-17BB6771E72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834" name="PoljeZBesedilom 2">
          <a:extLst>
            <a:ext uri="{FF2B5EF4-FFF2-40B4-BE49-F238E27FC236}">
              <a16:creationId xmlns:a16="http://schemas.microsoft.com/office/drawing/2014/main" id="{15FDDF6C-9802-4EFB-BF1E-E085AA84741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835" name="PoljeZBesedilom 2">
          <a:extLst>
            <a:ext uri="{FF2B5EF4-FFF2-40B4-BE49-F238E27FC236}">
              <a16:creationId xmlns:a16="http://schemas.microsoft.com/office/drawing/2014/main" id="{90140E71-5D6B-483B-A49C-E0E2F49BC03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836" name="PoljeZBesedilom 2">
          <a:extLst>
            <a:ext uri="{FF2B5EF4-FFF2-40B4-BE49-F238E27FC236}">
              <a16:creationId xmlns:a16="http://schemas.microsoft.com/office/drawing/2014/main" id="{C0929F80-A437-4841-9A35-3CACB7BA91C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7837" name="PoljeZBesedilom 2">
          <a:extLst>
            <a:ext uri="{FF2B5EF4-FFF2-40B4-BE49-F238E27FC236}">
              <a16:creationId xmlns:a16="http://schemas.microsoft.com/office/drawing/2014/main" id="{5650DF6D-242D-4E67-9055-D3161CA7967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38" name="PoljeZBesedilom 2">
          <a:extLst>
            <a:ext uri="{FF2B5EF4-FFF2-40B4-BE49-F238E27FC236}">
              <a16:creationId xmlns:a16="http://schemas.microsoft.com/office/drawing/2014/main" id="{DC273159-8371-4264-BFBD-77F34BED69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39" name="PoljeZBesedilom 7838">
          <a:extLst>
            <a:ext uri="{FF2B5EF4-FFF2-40B4-BE49-F238E27FC236}">
              <a16:creationId xmlns:a16="http://schemas.microsoft.com/office/drawing/2014/main" id="{08363EE1-4F85-4233-9C11-DC3170275B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0" name="PoljeZBesedilom 2">
          <a:extLst>
            <a:ext uri="{FF2B5EF4-FFF2-40B4-BE49-F238E27FC236}">
              <a16:creationId xmlns:a16="http://schemas.microsoft.com/office/drawing/2014/main" id="{C8014F05-E043-4CE7-9B8E-3BCE0407060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1" name="PoljeZBesedilom 2">
          <a:extLst>
            <a:ext uri="{FF2B5EF4-FFF2-40B4-BE49-F238E27FC236}">
              <a16:creationId xmlns:a16="http://schemas.microsoft.com/office/drawing/2014/main" id="{FC566B9A-8CF1-457D-B92E-57C4D694D0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2" name="PoljeZBesedilom 2">
          <a:extLst>
            <a:ext uri="{FF2B5EF4-FFF2-40B4-BE49-F238E27FC236}">
              <a16:creationId xmlns:a16="http://schemas.microsoft.com/office/drawing/2014/main" id="{FBB16554-456D-4F0B-8BD7-1483F70F8B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3" name="PoljeZBesedilom 2">
          <a:extLst>
            <a:ext uri="{FF2B5EF4-FFF2-40B4-BE49-F238E27FC236}">
              <a16:creationId xmlns:a16="http://schemas.microsoft.com/office/drawing/2014/main" id="{63A54FE1-ADF6-476F-AC44-739C557B3A1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4" name="PoljeZBesedilom 2">
          <a:extLst>
            <a:ext uri="{FF2B5EF4-FFF2-40B4-BE49-F238E27FC236}">
              <a16:creationId xmlns:a16="http://schemas.microsoft.com/office/drawing/2014/main" id="{09824AF8-1AB4-41AB-AA9E-36144B1C05A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5" name="PoljeZBesedilom 7844">
          <a:extLst>
            <a:ext uri="{FF2B5EF4-FFF2-40B4-BE49-F238E27FC236}">
              <a16:creationId xmlns:a16="http://schemas.microsoft.com/office/drawing/2014/main" id="{54D29C99-394D-44D8-B79D-870A2A69D2E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6" name="PoljeZBesedilom 2">
          <a:extLst>
            <a:ext uri="{FF2B5EF4-FFF2-40B4-BE49-F238E27FC236}">
              <a16:creationId xmlns:a16="http://schemas.microsoft.com/office/drawing/2014/main" id="{FFA08BB9-E6DF-4C82-AEB6-2B0D6F1AA80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7" name="PoljeZBesedilom 2">
          <a:extLst>
            <a:ext uri="{FF2B5EF4-FFF2-40B4-BE49-F238E27FC236}">
              <a16:creationId xmlns:a16="http://schemas.microsoft.com/office/drawing/2014/main" id="{EC0641F2-EA94-418E-A62A-18B8BDA0227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8" name="PoljeZBesedilom 2">
          <a:extLst>
            <a:ext uri="{FF2B5EF4-FFF2-40B4-BE49-F238E27FC236}">
              <a16:creationId xmlns:a16="http://schemas.microsoft.com/office/drawing/2014/main" id="{A05B5F4F-6493-48FC-BBB9-6600311E612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49" name="PoljeZBesedilom 2">
          <a:extLst>
            <a:ext uri="{FF2B5EF4-FFF2-40B4-BE49-F238E27FC236}">
              <a16:creationId xmlns:a16="http://schemas.microsoft.com/office/drawing/2014/main" id="{9335B74F-C277-4E17-937C-FA570AE5128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0" name="PoljeZBesedilom 2">
          <a:extLst>
            <a:ext uri="{FF2B5EF4-FFF2-40B4-BE49-F238E27FC236}">
              <a16:creationId xmlns:a16="http://schemas.microsoft.com/office/drawing/2014/main" id="{DBA8C489-0AD9-4C3F-96E1-484F2E8002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1" name="PoljeZBesedilom 7850">
          <a:extLst>
            <a:ext uri="{FF2B5EF4-FFF2-40B4-BE49-F238E27FC236}">
              <a16:creationId xmlns:a16="http://schemas.microsoft.com/office/drawing/2014/main" id="{C1795AAA-1CD7-4E1E-9631-F8D5B327DD0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2" name="PoljeZBesedilom 2">
          <a:extLst>
            <a:ext uri="{FF2B5EF4-FFF2-40B4-BE49-F238E27FC236}">
              <a16:creationId xmlns:a16="http://schemas.microsoft.com/office/drawing/2014/main" id="{903AA722-EDFA-42F0-A910-08F2914BA6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3" name="PoljeZBesedilom 2">
          <a:extLst>
            <a:ext uri="{FF2B5EF4-FFF2-40B4-BE49-F238E27FC236}">
              <a16:creationId xmlns:a16="http://schemas.microsoft.com/office/drawing/2014/main" id="{BBEE74F2-9351-4831-B92E-66747079ED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4" name="PoljeZBesedilom 2">
          <a:extLst>
            <a:ext uri="{FF2B5EF4-FFF2-40B4-BE49-F238E27FC236}">
              <a16:creationId xmlns:a16="http://schemas.microsoft.com/office/drawing/2014/main" id="{B351A19A-A0BE-40B0-BF46-395154BB5A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5" name="PoljeZBesedilom 2">
          <a:extLst>
            <a:ext uri="{FF2B5EF4-FFF2-40B4-BE49-F238E27FC236}">
              <a16:creationId xmlns:a16="http://schemas.microsoft.com/office/drawing/2014/main" id="{06ED732C-7D0E-4D2B-B514-86044BF1CEB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6" name="PoljeZBesedilom 2">
          <a:extLst>
            <a:ext uri="{FF2B5EF4-FFF2-40B4-BE49-F238E27FC236}">
              <a16:creationId xmlns:a16="http://schemas.microsoft.com/office/drawing/2014/main" id="{08BE63ED-8489-41E9-AD78-16E22EA666E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7" name="PoljeZBesedilom 7856">
          <a:extLst>
            <a:ext uri="{FF2B5EF4-FFF2-40B4-BE49-F238E27FC236}">
              <a16:creationId xmlns:a16="http://schemas.microsoft.com/office/drawing/2014/main" id="{12209379-02D6-4DB2-A960-A2F18BD1A76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8" name="PoljeZBesedilom 2">
          <a:extLst>
            <a:ext uri="{FF2B5EF4-FFF2-40B4-BE49-F238E27FC236}">
              <a16:creationId xmlns:a16="http://schemas.microsoft.com/office/drawing/2014/main" id="{4F2F4FAF-9CCE-4FE7-8118-A87BFB0761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59" name="PoljeZBesedilom 2">
          <a:extLst>
            <a:ext uri="{FF2B5EF4-FFF2-40B4-BE49-F238E27FC236}">
              <a16:creationId xmlns:a16="http://schemas.microsoft.com/office/drawing/2014/main" id="{5DEF750D-713E-405D-8691-06F3C76B8C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0" name="PoljeZBesedilom 2">
          <a:extLst>
            <a:ext uri="{FF2B5EF4-FFF2-40B4-BE49-F238E27FC236}">
              <a16:creationId xmlns:a16="http://schemas.microsoft.com/office/drawing/2014/main" id="{281F756C-B86A-4D6A-B902-162E1EA9F5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1" name="PoljeZBesedilom 2">
          <a:extLst>
            <a:ext uri="{FF2B5EF4-FFF2-40B4-BE49-F238E27FC236}">
              <a16:creationId xmlns:a16="http://schemas.microsoft.com/office/drawing/2014/main" id="{A692D167-A859-4F38-9BE2-24E360F2DED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2" name="PoljeZBesedilom 2">
          <a:extLst>
            <a:ext uri="{FF2B5EF4-FFF2-40B4-BE49-F238E27FC236}">
              <a16:creationId xmlns:a16="http://schemas.microsoft.com/office/drawing/2014/main" id="{B594D285-D119-43A7-B177-9A56EFDB9D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3" name="PoljeZBesedilom 7862">
          <a:extLst>
            <a:ext uri="{FF2B5EF4-FFF2-40B4-BE49-F238E27FC236}">
              <a16:creationId xmlns:a16="http://schemas.microsoft.com/office/drawing/2014/main" id="{2D674B0C-F95C-4528-98F5-8E8B5C1D36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4" name="PoljeZBesedilom 2">
          <a:extLst>
            <a:ext uri="{FF2B5EF4-FFF2-40B4-BE49-F238E27FC236}">
              <a16:creationId xmlns:a16="http://schemas.microsoft.com/office/drawing/2014/main" id="{5BCD08D8-5097-4999-A279-DC9C3E8C78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5" name="PoljeZBesedilom 2">
          <a:extLst>
            <a:ext uri="{FF2B5EF4-FFF2-40B4-BE49-F238E27FC236}">
              <a16:creationId xmlns:a16="http://schemas.microsoft.com/office/drawing/2014/main" id="{4C227D93-F52D-481F-AC63-B8D2D8150B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6" name="PoljeZBesedilom 2">
          <a:extLst>
            <a:ext uri="{FF2B5EF4-FFF2-40B4-BE49-F238E27FC236}">
              <a16:creationId xmlns:a16="http://schemas.microsoft.com/office/drawing/2014/main" id="{3744DE33-BDAC-4148-AEA5-0FA0BAAE49F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67" name="PoljeZBesedilom 2">
          <a:extLst>
            <a:ext uri="{FF2B5EF4-FFF2-40B4-BE49-F238E27FC236}">
              <a16:creationId xmlns:a16="http://schemas.microsoft.com/office/drawing/2014/main" id="{A656DAEA-B4DD-4EF3-BAA7-62FA06B9E52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68" name="PoljeZBesedilom 2">
          <a:extLst>
            <a:ext uri="{FF2B5EF4-FFF2-40B4-BE49-F238E27FC236}">
              <a16:creationId xmlns:a16="http://schemas.microsoft.com/office/drawing/2014/main" id="{5E171257-9B73-4A33-8B3C-FEB0880EA2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69" name="PoljeZBesedilom 7868">
          <a:extLst>
            <a:ext uri="{FF2B5EF4-FFF2-40B4-BE49-F238E27FC236}">
              <a16:creationId xmlns:a16="http://schemas.microsoft.com/office/drawing/2014/main" id="{97E228A9-26AD-4286-B3DA-22307F3E2F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0" name="PoljeZBesedilom 2">
          <a:extLst>
            <a:ext uri="{FF2B5EF4-FFF2-40B4-BE49-F238E27FC236}">
              <a16:creationId xmlns:a16="http://schemas.microsoft.com/office/drawing/2014/main" id="{4CDDCC94-5645-4DD1-A156-647E161F94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1" name="PoljeZBesedilom 2">
          <a:extLst>
            <a:ext uri="{FF2B5EF4-FFF2-40B4-BE49-F238E27FC236}">
              <a16:creationId xmlns:a16="http://schemas.microsoft.com/office/drawing/2014/main" id="{326D7EF8-3F0B-47D8-9BDE-E95DC66A79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2" name="PoljeZBesedilom 2">
          <a:extLst>
            <a:ext uri="{FF2B5EF4-FFF2-40B4-BE49-F238E27FC236}">
              <a16:creationId xmlns:a16="http://schemas.microsoft.com/office/drawing/2014/main" id="{8CEB555A-835D-4678-90C9-3CDF6E8741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3" name="PoljeZBesedilom 2">
          <a:extLst>
            <a:ext uri="{FF2B5EF4-FFF2-40B4-BE49-F238E27FC236}">
              <a16:creationId xmlns:a16="http://schemas.microsoft.com/office/drawing/2014/main" id="{8F6328CE-A6D3-403F-9F05-9E59AEBC7B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4" name="PoljeZBesedilom 2">
          <a:extLst>
            <a:ext uri="{FF2B5EF4-FFF2-40B4-BE49-F238E27FC236}">
              <a16:creationId xmlns:a16="http://schemas.microsoft.com/office/drawing/2014/main" id="{72EB5800-B76B-4CA2-A637-8755BD96C2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5" name="PoljeZBesedilom 7874">
          <a:extLst>
            <a:ext uri="{FF2B5EF4-FFF2-40B4-BE49-F238E27FC236}">
              <a16:creationId xmlns:a16="http://schemas.microsoft.com/office/drawing/2014/main" id="{1E2BA452-E9A7-485B-B577-3E84FFCF0E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6" name="PoljeZBesedilom 2">
          <a:extLst>
            <a:ext uri="{FF2B5EF4-FFF2-40B4-BE49-F238E27FC236}">
              <a16:creationId xmlns:a16="http://schemas.microsoft.com/office/drawing/2014/main" id="{007072B0-5C7A-451B-BECB-D7696BD82C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7" name="PoljeZBesedilom 2">
          <a:extLst>
            <a:ext uri="{FF2B5EF4-FFF2-40B4-BE49-F238E27FC236}">
              <a16:creationId xmlns:a16="http://schemas.microsoft.com/office/drawing/2014/main" id="{B387D76E-CBCF-42E1-9230-AEC3127573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8" name="PoljeZBesedilom 2">
          <a:extLst>
            <a:ext uri="{FF2B5EF4-FFF2-40B4-BE49-F238E27FC236}">
              <a16:creationId xmlns:a16="http://schemas.microsoft.com/office/drawing/2014/main" id="{0E2AF99B-53C9-40BB-8D38-458CF16D61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879" name="PoljeZBesedilom 2">
          <a:extLst>
            <a:ext uri="{FF2B5EF4-FFF2-40B4-BE49-F238E27FC236}">
              <a16:creationId xmlns:a16="http://schemas.microsoft.com/office/drawing/2014/main" id="{7CE3A501-B08B-474F-B9F8-3F81A88617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0" name="PoljeZBesedilom 2">
          <a:extLst>
            <a:ext uri="{FF2B5EF4-FFF2-40B4-BE49-F238E27FC236}">
              <a16:creationId xmlns:a16="http://schemas.microsoft.com/office/drawing/2014/main" id="{CB559EA5-9BAD-4FD3-B0FA-0B1EF24188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1" name="PoljeZBesedilom 7880">
          <a:extLst>
            <a:ext uri="{FF2B5EF4-FFF2-40B4-BE49-F238E27FC236}">
              <a16:creationId xmlns:a16="http://schemas.microsoft.com/office/drawing/2014/main" id="{DB0034E5-A566-45FD-8F98-CA52145CD3F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2" name="PoljeZBesedilom 2">
          <a:extLst>
            <a:ext uri="{FF2B5EF4-FFF2-40B4-BE49-F238E27FC236}">
              <a16:creationId xmlns:a16="http://schemas.microsoft.com/office/drawing/2014/main" id="{36765E11-FD10-4B7E-8940-E5498010E1D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3" name="PoljeZBesedilom 2">
          <a:extLst>
            <a:ext uri="{FF2B5EF4-FFF2-40B4-BE49-F238E27FC236}">
              <a16:creationId xmlns:a16="http://schemas.microsoft.com/office/drawing/2014/main" id="{3E6219CF-4F58-4C68-AC73-98DC406F689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4" name="PoljeZBesedilom 2">
          <a:extLst>
            <a:ext uri="{FF2B5EF4-FFF2-40B4-BE49-F238E27FC236}">
              <a16:creationId xmlns:a16="http://schemas.microsoft.com/office/drawing/2014/main" id="{0B667694-C849-463E-96F3-E9C1D75976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5" name="PoljeZBesedilom 2">
          <a:extLst>
            <a:ext uri="{FF2B5EF4-FFF2-40B4-BE49-F238E27FC236}">
              <a16:creationId xmlns:a16="http://schemas.microsoft.com/office/drawing/2014/main" id="{644AE19B-B3A5-4613-89D3-3C2BD1F2B7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6" name="PoljeZBesedilom 2">
          <a:extLst>
            <a:ext uri="{FF2B5EF4-FFF2-40B4-BE49-F238E27FC236}">
              <a16:creationId xmlns:a16="http://schemas.microsoft.com/office/drawing/2014/main" id="{D4298A52-87A5-4256-9A32-34026162225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7" name="PoljeZBesedilom 7886">
          <a:extLst>
            <a:ext uri="{FF2B5EF4-FFF2-40B4-BE49-F238E27FC236}">
              <a16:creationId xmlns:a16="http://schemas.microsoft.com/office/drawing/2014/main" id="{DBDB3656-BB4F-4B4D-972E-1D4451F56D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8" name="PoljeZBesedilom 2">
          <a:extLst>
            <a:ext uri="{FF2B5EF4-FFF2-40B4-BE49-F238E27FC236}">
              <a16:creationId xmlns:a16="http://schemas.microsoft.com/office/drawing/2014/main" id="{3C675731-97A2-4606-8695-9A033A064B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89" name="PoljeZBesedilom 2">
          <a:extLst>
            <a:ext uri="{FF2B5EF4-FFF2-40B4-BE49-F238E27FC236}">
              <a16:creationId xmlns:a16="http://schemas.microsoft.com/office/drawing/2014/main" id="{D36E63BE-6028-4370-9033-264F5892E39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90" name="PoljeZBesedilom 2">
          <a:extLst>
            <a:ext uri="{FF2B5EF4-FFF2-40B4-BE49-F238E27FC236}">
              <a16:creationId xmlns:a16="http://schemas.microsoft.com/office/drawing/2014/main" id="{F507DA4D-3439-4DEA-8F99-14B7067252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891" name="PoljeZBesedilom 2">
          <a:extLst>
            <a:ext uri="{FF2B5EF4-FFF2-40B4-BE49-F238E27FC236}">
              <a16:creationId xmlns:a16="http://schemas.microsoft.com/office/drawing/2014/main" id="{2C2298F6-BCA4-4CCE-A7CE-3D908EC003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892" name="PoljeZBesedilom 7891">
          <a:extLst>
            <a:ext uri="{FF2B5EF4-FFF2-40B4-BE49-F238E27FC236}">
              <a16:creationId xmlns:a16="http://schemas.microsoft.com/office/drawing/2014/main" id="{03EC1F0A-E953-484F-A698-A137C5F5EC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893" name="PoljeZBesedilom 2">
          <a:extLst>
            <a:ext uri="{FF2B5EF4-FFF2-40B4-BE49-F238E27FC236}">
              <a16:creationId xmlns:a16="http://schemas.microsoft.com/office/drawing/2014/main" id="{A2B039DC-B311-4803-8AA4-32239118358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894" name="PoljeZBesedilom 2">
          <a:extLst>
            <a:ext uri="{FF2B5EF4-FFF2-40B4-BE49-F238E27FC236}">
              <a16:creationId xmlns:a16="http://schemas.microsoft.com/office/drawing/2014/main" id="{099A9BEB-3E99-4CE8-8F70-5792B86E45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895" name="PoljeZBesedilom 2">
          <a:extLst>
            <a:ext uri="{FF2B5EF4-FFF2-40B4-BE49-F238E27FC236}">
              <a16:creationId xmlns:a16="http://schemas.microsoft.com/office/drawing/2014/main" id="{0DBF2E3E-4CBB-4710-9652-6369329E887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896" name="PoljeZBesedilom 2">
          <a:extLst>
            <a:ext uri="{FF2B5EF4-FFF2-40B4-BE49-F238E27FC236}">
              <a16:creationId xmlns:a16="http://schemas.microsoft.com/office/drawing/2014/main" id="{50AF5222-8E86-4965-80C6-A9C49BBD88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97" name="PoljeZBesedilom 2">
          <a:extLst>
            <a:ext uri="{FF2B5EF4-FFF2-40B4-BE49-F238E27FC236}">
              <a16:creationId xmlns:a16="http://schemas.microsoft.com/office/drawing/2014/main" id="{7A7BE8F2-B640-4D09-BC64-6555FEF4FF4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98" name="PoljeZBesedilom 7897">
          <a:extLst>
            <a:ext uri="{FF2B5EF4-FFF2-40B4-BE49-F238E27FC236}">
              <a16:creationId xmlns:a16="http://schemas.microsoft.com/office/drawing/2014/main" id="{46F23245-5C0D-4B03-8BA4-233D3C0EADB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899" name="PoljeZBesedilom 2">
          <a:extLst>
            <a:ext uri="{FF2B5EF4-FFF2-40B4-BE49-F238E27FC236}">
              <a16:creationId xmlns:a16="http://schemas.microsoft.com/office/drawing/2014/main" id="{9487EBAE-F955-4933-A9A5-081BEABC30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900" name="PoljeZBesedilom 2">
          <a:extLst>
            <a:ext uri="{FF2B5EF4-FFF2-40B4-BE49-F238E27FC236}">
              <a16:creationId xmlns:a16="http://schemas.microsoft.com/office/drawing/2014/main" id="{D556479A-98E6-4408-96F8-4C52FAD1FF5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901" name="PoljeZBesedilom 2">
          <a:extLst>
            <a:ext uri="{FF2B5EF4-FFF2-40B4-BE49-F238E27FC236}">
              <a16:creationId xmlns:a16="http://schemas.microsoft.com/office/drawing/2014/main" id="{4D0E88EC-1F7C-4534-9224-0EBAD1FA4A6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7902" name="PoljeZBesedilom 2">
          <a:extLst>
            <a:ext uri="{FF2B5EF4-FFF2-40B4-BE49-F238E27FC236}">
              <a16:creationId xmlns:a16="http://schemas.microsoft.com/office/drawing/2014/main" id="{3E596F41-1A31-44E0-B42B-BAF8F2E8EB8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3" name="PoljeZBesedilom 2">
          <a:extLst>
            <a:ext uri="{FF2B5EF4-FFF2-40B4-BE49-F238E27FC236}">
              <a16:creationId xmlns:a16="http://schemas.microsoft.com/office/drawing/2014/main" id="{C9C66989-728A-4FA9-8902-C9DBFF037B6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4" name="PoljeZBesedilom 7903">
          <a:extLst>
            <a:ext uri="{FF2B5EF4-FFF2-40B4-BE49-F238E27FC236}">
              <a16:creationId xmlns:a16="http://schemas.microsoft.com/office/drawing/2014/main" id="{9224BFB6-0437-4B37-9C8B-04DA634EC1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5" name="PoljeZBesedilom 2">
          <a:extLst>
            <a:ext uri="{FF2B5EF4-FFF2-40B4-BE49-F238E27FC236}">
              <a16:creationId xmlns:a16="http://schemas.microsoft.com/office/drawing/2014/main" id="{6BFEEA80-8F71-4C36-9CE8-1DFBF0DEEC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6" name="PoljeZBesedilom 2">
          <a:extLst>
            <a:ext uri="{FF2B5EF4-FFF2-40B4-BE49-F238E27FC236}">
              <a16:creationId xmlns:a16="http://schemas.microsoft.com/office/drawing/2014/main" id="{3E40EB7C-2A27-49D2-9D0E-AF6A9C2CDC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7" name="PoljeZBesedilom 2">
          <a:extLst>
            <a:ext uri="{FF2B5EF4-FFF2-40B4-BE49-F238E27FC236}">
              <a16:creationId xmlns:a16="http://schemas.microsoft.com/office/drawing/2014/main" id="{4D408FA8-AF60-41EE-8904-97D62AF8FC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8" name="PoljeZBesedilom 2">
          <a:extLst>
            <a:ext uri="{FF2B5EF4-FFF2-40B4-BE49-F238E27FC236}">
              <a16:creationId xmlns:a16="http://schemas.microsoft.com/office/drawing/2014/main" id="{72929BE9-7A17-477D-B05B-DD54847C13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09" name="PoljeZBesedilom 2">
          <a:extLst>
            <a:ext uri="{FF2B5EF4-FFF2-40B4-BE49-F238E27FC236}">
              <a16:creationId xmlns:a16="http://schemas.microsoft.com/office/drawing/2014/main" id="{53A35EBD-BFA9-4726-BD78-B8A50D6AA2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10" name="PoljeZBesedilom 7909">
          <a:extLst>
            <a:ext uri="{FF2B5EF4-FFF2-40B4-BE49-F238E27FC236}">
              <a16:creationId xmlns:a16="http://schemas.microsoft.com/office/drawing/2014/main" id="{0E3B8025-37DC-490D-9AF1-2D06736B77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11" name="PoljeZBesedilom 2">
          <a:extLst>
            <a:ext uri="{FF2B5EF4-FFF2-40B4-BE49-F238E27FC236}">
              <a16:creationId xmlns:a16="http://schemas.microsoft.com/office/drawing/2014/main" id="{E735BE11-BEF5-458F-A78B-C10FA586C9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12" name="PoljeZBesedilom 2">
          <a:extLst>
            <a:ext uri="{FF2B5EF4-FFF2-40B4-BE49-F238E27FC236}">
              <a16:creationId xmlns:a16="http://schemas.microsoft.com/office/drawing/2014/main" id="{55BA4EE4-6CC9-4289-9AAA-26007E02AD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13" name="PoljeZBesedilom 2">
          <a:extLst>
            <a:ext uri="{FF2B5EF4-FFF2-40B4-BE49-F238E27FC236}">
              <a16:creationId xmlns:a16="http://schemas.microsoft.com/office/drawing/2014/main" id="{9939947B-B916-431D-9EC0-50F7DA4EB2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7914" name="PoljeZBesedilom 2">
          <a:extLst>
            <a:ext uri="{FF2B5EF4-FFF2-40B4-BE49-F238E27FC236}">
              <a16:creationId xmlns:a16="http://schemas.microsoft.com/office/drawing/2014/main" id="{29A68622-BF1B-4383-A6EF-7829F0687F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15" name="PoljeZBesedilom 2">
          <a:extLst>
            <a:ext uri="{FF2B5EF4-FFF2-40B4-BE49-F238E27FC236}">
              <a16:creationId xmlns:a16="http://schemas.microsoft.com/office/drawing/2014/main" id="{47F57B5F-02CD-4298-AAA9-D50B5FAC3F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16" name="PoljeZBesedilom 7915">
          <a:extLst>
            <a:ext uri="{FF2B5EF4-FFF2-40B4-BE49-F238E27FC236}">
              <a16:creationId xmlns:a16="http://schemas.microsoft.com/office/drawing/2014/main" id="{2173E20B-820D-470F-B759-7AB52F2FDB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17" name="PoljeZBesedilom 2">
          <a:extLst>
            <a:ext uri="{FF2B5EF4-FFF2-40B4-BE49-F238E27FC236}">
              <a16:creationId xmlns:a16="http://schemas.microsoft.com/office/drawing/2014/main" id="{26338FAA-A0F8-4522-AD94-BC9CFC8214E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18" name="PoljeZBesedilom 2">
          <a:extLst>
            <a:ext uri="{FF2B5EF4-FFF2-40B4-BE49-F238E27FC236}">
              <a16:creationId xmlns:a16="http://schemas.microsoft.com/office/drawing/2014/main" id="{DEC237A4-BBF6-41B3-B622-2E23435F50B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19" name="PoljeZBesedilom 2">
          <a:extLst>
            <a:ext uri="{FF2B5EF4-FFF2-40B4-BE49-F238E27FC236}">
              <a16:creationId xmlns:a16="http://schemas.microsoft.com/office/drawing/2014/main" id="{08BCCF1E-82DA-4A07-A40A-FF63084D39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0" name="PoljeZBesedilom 2">
          <a:extLst>
            <a:ext uri="{FF2B5EF4-FFF2-40B4-BE49-F238E27FC236}">
              <a16:creationId xmlns:a16="http://schemas.microsoft.com/office/drawing/2014/main" id="{04C389F2-3405-4E0E-8E93-3979B594D7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1" name="PoljeZBesedilom 2">
          <a:extLst>
            <a:ext uri="{FF2B5EF4-FFF2-40B4-BE49-F238E27FC236}">
              <a16:creationId xmlns:a16="http://schemas.microsoft.com/office/drawing/2014/main" id="{03D77A5A-2A5F-44C7-92D3-3C6B9E8DB4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2" name="PoljeZBesedilom 7921">
          <a:extLst>
            <a:ext uri="{FF2B5EF4-FFF2-40B4-BE49-F238E27FC236}">
              <a16:creationId xmlns:a16="http://schemas.microsoft.com/office/drawing/2014/main" id="{835B9288-3BCA-465C-AD85-1445A38F0B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3" name="PoljeZBesedilom 2">
          <a:extLst>
            <a:ext uri="{FF2B5EF4-FFF2-40B4-BE49-F238E27FC236}">
              <a16:creationId xmlns:a16="http://schemas.microsoft.com/office/drawing/2014/main" id="{52178770-994C-4C5E-8F3E-2AA2C1F3A5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4" name="PoljeZBesedilom 2">
          <a:extLst>
            <a:ext uri="{FF2B5EF4-FFF2-40B4-BE49-F238E27FC236}">
              <a16:creationId xmlns:a16="http://schemas.microsoft.com/office/drawing/2014/main" id="{1737135F-19AA-451C-A684-6DDB125195B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5" name="PoljeZBesedilom 2">
          <a:extLst>
            <a:ext uri="{FF2B5EF4-FFF2-40B4-BE49-F238E27FC236}">
              <a16:creationId xmlns:a16="http://schemas.microsoft.com/office/drawing/2014/main" id="{87C5D41B-FB59-46E1-B1CD-01E363DEFF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26" name="PoljeZBesedilom 2">
          <a:extLst>
            <a:ext uri="{FF2B5EF4-FFF2-40B4-BE49-F238E27FC236}">
              <a16:creationId xmlns:a16="http://schemas.microsoft.com/office/drawing/2014/main" id="{FC73C404-097A-4528-9E35-05C6491B8D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27" name="PoljeZBesedilom 7926">
          <a:extLst>
            <a:ext uri="{FF2B5EF4-FFF2-40B4-BE49-F238E27FC236}">
              <a16:creationId xmlns:a16="http://schemas.microsoft.com/office/drawing/2014/main" id="{3A398167-8743-426C-95A7-DB322220256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28" name="PoljeZBesedilom 2">
          <a:extLst>
            <a:ext uri="{FF2B5EF4-FFF2-40B4-BE49-F238E27FC236}">
              <a16:creationId xmlns:a16="http://schemas.microsoft.com/office/drawing/2014/main" id="{956DC14E-5514-4979-8945-84157DFE95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29" name="PoljeZBesedilom 2">
          <a:extLst>
            <a:ext uri="{FF2B5EF4-FFF2-40B4-BE49-F238E27FC236}">
              <a16:creationId xmlns:a16="http://schemas.microsoft.com/office/drawing/2014/main" id="{BE5F813F-F969-4A65-BF1B-F49FE3AABCA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30" name="PoljeZBesedilom 2">
          <a:extLst>
            <a:ext uri="{FF2B5EF4-FFF2-40B4-BE49-F238E27FC236}">
              <a16:creationId xmlns:a16="http://schemas.microsoft.com/office/drawing/2014/main" id="{1AA8FD27-642E-4319-90CF-0F362089DB2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31" name="PoljeZBesedilom 2">
          <a:extLst>
            <a:ext uri="{FF2B5EF4-FFF2-40B4-BE49-F238E27FC236}">
              <a16:creationId xmlns:a16="http://schemas.microsoft.com/office/drawing/2014/main" id="{0DAADB05-E8DB-4C2D-A026-AACDEE3A09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2" name="PoljeZBesedilom 2">
          <a:extLst>
            <a:ext uri="{FF2B5EF4-FFF2-40B4-BE49-F238E27FC236}">
              <a16:creationId xmlns:a16="http://schemas.microsoft.com/office/drawing/2014/main" id="{BB28FBC0-D6F8-4800-B3AB-D4501B6F9D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3" name="PoljeZBesedilom 7932">
          <a:extLst>
            <a:ext uri="{FF2B5EF4-FFF2-40B4-BE49-F238E27FC236}">
              <a16:creationId xmlns:a16="http://schemas.microsoft.com/office/drawing/2014/main" id="{1577E493-6787-4F0B-BBD1-BEE3E425B5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4" name="PoljeZBesedilom 2">
          <a:extLst>
            <a:ext uri="{FF2B5EF4-FFF2-40B4-BE49-F238E27FC236}">
              <a16:creationId xmlns:a16="http://schemas.microsoft.com/office/drawing/2014/main" id="{A0D72651-D80A-4A4D-82E6-03AC01BEB9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5" name="PoljeZBesedilom 2">
          <a:extLst>
            <a:ext uri="{FF2B5EF4-FFF2-40B4-BE49-F238E27FC236}">
              <a16:creationId xmlns:a16="http://schemas.microsoft.com/office/drawing/2014/main" id="{6B4B76DF-389C-427B-AA37-B5FF7D2FAA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6" name="PoljeZBesedilom 2">
          <a:extLst>
            <a:ext uri="{FF2B5EF4-FFF2-40B4-BE49-F238E27FC236}">
              <a16:creationId xmlns:a16="http://schemas.microsoft.com/office/drawing/2014/main" id="{A480EC2D-B8E8-4AC9-81F2-2D9DB1125C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7" name="PoljeZBesedilom 2">
          <a:extLst>
            <a:ext uri="{FF2B5EF4-FFF2-40B4-BE49-F238E27FC236}">
              <a16:creationId xmlns:a16="http://schemas.microsoft.com/office/drawing/2014/main" id="{4E87E4AA-8E2E-4D05-A874-F01D4009C77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8" name="PoljeZBesedilom 2">
          <a:extLst>
            <a:ext uri="{FF2B5EF4-FFF2-40B4-BE49-F238E27FC236}">
              <a16:creationId xmlns:a16="http://schemas.microsoft.com/office/drawing/2014/main" id="{5D53B84B-D5D7-460E-A7C6-6A75E163C3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39" name="PoljeZBesedilom 7938">
          <a:extLst>
            <a:ext uri="{FF2B5EF4-FFF2-40B4-BE49-F238E27FC236}">
              <a16:creationId xmlns:a16="http://schemas.microsoft.com/office/drawing/2014/main" id="{57FB1A13-E380-4685-B1BB-E965EECBA7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0" name="PoljeZBesedilom 2">
          <a:extLst>
            <a:ext uri="{FF2B5EF4-FFF2-40B4-BE49-F238E27FC236}">
              <a16:creationId xmlns:a16="http://schemas.microsoft.com/office/drawing/2014/main" id="{E54E9A1C-5E5B-41BD-885F-E418CCC3CC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1" name="PoljeZBesedilom 2">
          <a:extLst>
            <a:ext uri="{FF2B5EF4-FFF2-40B4-BE49-F238E27FC236}">
              <a16:creationId xmlns:a16="http://schemas.microsoft.com/office/drawing/2014/main" id="{3200291E-FF64-4F19-9CB5-EBC8BEF0DB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2" name="PoljeZBesedilom 2">
          <a:extLst>
            <a:ext uri="{FF2B5EF4-FFF2-40B4-BE49-F238E27FC236}">
              <a16:creationId xmlns:a16="http://schemas.microsoft.com/office/drawing/2014/main" id="{C47DF263-7426-4B1A-912C-7CAFCEA72B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3" name="PoljeZBesedilom 2">
          <a:extLst>
            <a:ext uri="{FF2B5EF4-FFF2-40B4-BE49-F238E27FC236}">
              <a16:creationId xmlns:a16="http://schemas.microsoft.com/office/drawing/2014/main" id="{21C6AB5D-A367-4145-A1CF-8E43784E2A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4" name="PoljeZBesedilom 2">
          <a:extLst>
            <a:ext uri="{FF2B5EF4-FFF2-40B4-BE49-F238E27FC236}">
              <a16:creationId xmlns:a16="http://schemas.microsoft.com/office/drawing/2014/main" id="{DB48371E-3216-479E-96D1-18EF971D21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5" name="PoljeZBesedilom 7944">
          <a:extLst>
            <a:ext uri="{FF2B5EF4-FFF2-40B4-BE49-F238E27FC236}">
              <a16:creationId xmlns:a16="http://schemas.microsoft.com/office/drawing/2014/main" id="{940398EC-CC93-48AA-8FA3-0B789EBFC2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6" name="PoljeZBesedilom 2">
          <a:extLst>
            <a:ext uri="{FF2B5EF4-FFF2-40B4-BE49-F238E27FC236}">
              <a16:creationId xmlns:a16="http://schemas.microsoft.com/office/drawing/2014/main" id="{3946ADE3-8A45-46F8-BF6D-2661E9E6AD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7" name="PoljeZBesedilom 2">
          <a:extLst>
            <a:ext uri="{FF2B5EF4-FFF2-40B4-BE49-F238E27FC236}">
              <a16:creationId xmlns:a16="http://schemas.microsoft.com/office/drawing/2014/main" id="{0BF9589C-6B51-4527-AF3F-E6F7921F11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8" name="PoljeZBesedilom 2">
          <a:extLst>
            <a:ext uri="{FF2B5EF4-FFF2-40B4-BE49-F238E27FC236}">
              <a16:creationId xmlns:a16="http://schemas.microsoft.com/office/drawing/2014/main" id="{73B98917-FBDF-47E3-AA93-E4B4D418DE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49" name="PoljeZBesedilom 2">
          <a:extLst>
            <a:ext uri="{FF2B5EF4-FFF2-40B4-BE49-F238E27FC236}">
              <a16:creationId xmlns:a16="http://schemas.microsoft.com/office/drawing/2014/main" id="{2A2744AB-ABEA-4E8E-B1DA-3E1845EB54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0" name="PoljeZBesedilom 2">
          <a:extLst>
            <a:ext uri="{FF2B5EF4-FFF2-40B4-BE49-F238E27FC236}">
              <a16:creationId xmlns:a16="http://schemas.microsoft.com/office/drawing/2014/main" id="{C8902B05-5B67-4DE4-AE05-F9659F1542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1" name="PoljeZBesedilom 7950">
          <a:extLst>
            <a:ext uri="{FF2B5EF4-FFF2-40B4-BE49-F238E27FC236}">
              <a16:creationId xmlns:a16="http://schemas.microsoft.com/office/drawing/2014/main" id="{50E10768-EB3A-41AF-B62C-6C1E4A0C9A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2" name="PoljeZBesedilom 2">
          <a:extLst>
            <a:ext uri="{FF2B5EF4-FFF2-40B4-BE49-F238E27FC236}">
              <a16:creationId xmlns:a16="http://schemas.microsoft.com/office/drawing/2014/main" id="{4566AA4A-B760-47BB-8E11-6FFB86B124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3" name="PoljeZBesedilom 2">
          <a:extLst>
            <a:ext uri="{FF2B5EF4-FFF2-40B4-BE49-F238E27FC236}">
              <a16:creationId xmlns:a16="http://schemas.microsoft.com/office/drawing/2014/main" id="{7282C8B9-A90A-4861-B180-E738659052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4" name="PoljeZBesedilom 2">
          <a:extLst>
            <a:ext uri="{FF2B5EF4-FFF2-40B4-BE49-F238E27FC236}">
              <a16:creationId xmlns:a16="http://schemas.microsoft.com/office/drawing/2014/main" id="{475EC372-CC42-4648-9D5C-1D9C55567D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5" name="PoljeZBesedilom 2">
          <a:extLst>
            <a:ext uri="{FF2B5EF4-FFF2-40B4-BE49-F238E27FC236}">
              <a16:creationId xmlns:a16="http://schemas.microsoft.com/office/drawing/2014/main" id="{2F63BC7A-2A45-45C1-A437-08692E8072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6" name="PoljeZBesedilom 2">
          <a:extLst>
            <a:ext uri="{FF2B5EF4-FFF2-40B4-BE49-F238E27FC236}">
              <a16:creationId xmlns:a16="http://schemas.microsoft.com/office/drawing/2014/main" id="{77178CB2-15C8-4BA2-8524-621AB8C468E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7" name="PoljeZBesedilom 7956">
          <a:extLst>
            <a:ext uri="{FF2B5EF4-FFF2-40B4-BE49-F238E27FC236}">
              <a16:creationId xmlns:a16="http://schemas.microsoft.com/office/drawing/2014/main" id="{4109D15B-0815-4919-97C3-FCF5865F6B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8" name="PoljeZBesedilom 2">
          <a:extLst>
            <a:ext uri="{FF2B5EF4-FFF2-40B4-BE49-F238E27FC236}">
              <a16:creationId xmlns:a16="http://schemas.microsoft.com/office/drawing/2014/main" id="{3F88B817-220C-446F-9F56-7BC257B8EF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59" name="PoljeZBesedilom 2">
          <a:extLst>
            <a:ext uri="{FF2B5EF4-FFF2-40B4-BE49-F238E27FC236}">
              <a16:creationId xmlns:a16="http://schemas.microsoft.com/office/drawing/2014/main" id="{6FD063ED-410C-487A-BAB2-2293821B3F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0" name="PoljeZBesedilom 2">
          <a:extLst>
            <a:ext uri="{FF2B5EF4-FFF2-40B4-BE49-F238E27FC236}">
              <a16:creationId xmlns:a16="http://schemas.microsoft.com/office/drawing/2014/main" id="{EC336C59-AF13-494A-922E-54D1EAEB46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1" name="PoljeZBesedilom 2">
          <a:extLst>
            <a:ext uri="{FF2B5EF4-FFF2-40B4-BE49-F238E27FC236}">
              <a16:creationId xmlns:a16="http://schemas.microsoft.com/office/drawing/2014/main" id="{5825C1E5-CA7F-4BD5-B119-79D238AAF7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2" name="PoljeZBesedilom 2">
          <a:extLst>
            <a:ext uri="{FF2B5EF4-FFF2-40B4-BE49-F238E27FC236}">
              <a16:creationId xmlns:a16="http://schemas.microsoft.com/office/drawing/2014/main" id="{886BCFBD-0CF1-4388-9B3D-450CDE5035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3" name="PoljeZBesedilom 7962">
          <a:extLst>
            <a:ext uri="{FF2B5EF4-FFF2-40B4-BE49-F238E27FC236}">
              <a16:creationId xmlns:a16="http://schemas.microsoft.com/office/drawing/2014/main" id="{7D32AD3B-CB8F-44C5-8F69-56A9F20854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4" name="PoljeZBesedilom 2">
          <a:extLst>
            <a:ext uri="{FF2B5EF4-FFF2-40B4-BE49-F238E27FC236}">
              <a16:creationId xmlns:a16="http://schemas.microsoft.com/office/drawing/2014/main" id="{6FDC3C39-408D-4D85-B79A-D1B6802C65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5" name="PoljeZBesedilom 2">
          <a:extLst>
            <a:ext uri="{FF2B5EF4-FFF2-40B4-BE49-F238E27FC236}">
              <a16:creationId xmlns:a16="http://schemas.microsoft.com/office/drawing/2014/main" id="{5DA98934-4999-4505-8B5C-797F3B6EE7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6" name="PoljeZBesedilom 2">
          <a:extLst>
            <a:ext uri="{FF2B5EF4-FFF2-40B4-BE49-F238E27FC236}">
              <a16:creationId xmlns:a16="http://schemas.microsoft.com/office/drawing/2014/main" id="{6D229FFC-B721-4CF2-9BE5-9BEB280FE6E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67" name="PoljeZBesedilom 2">
          <a:extLst>
            <a:ext uri="{FF2B5EF4-FFF2-40B4-BE49-F238E27FC236}">
              <a16:creationId xmlns:a16="http://schemas.microsoft.com/office/drawing/2014/main" id="{9E71E168-D48B-4F3F-BF05-5A6AA28723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68" name="PoljeZBesedilom 2">
          <a:extLst>
            <a:ext uri="{FF2B5EF4-FFF2-40B4-BE49-F238E27FC236}">
              <a16:creationId xmlns:a16="http://schemas.microsoft.com/office/drawing/2014/main" id="{F896E05C-14C7-43C5-878F-A4985F1B14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69" name="PoljeZBesedilom 7968">
          <a:extLst>
            <a:ext uri="{FF2B5EF4-FFF2-40B4-BE49-F238E27FC236}">
              <a16:creationId xmlns:a16="http://schemas.microsoft.com/office/drawing/2014/main" id="{2CD2F29B-111E-4D06-B3D6-07113EDA9A6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70" name="PoljeZBesedilom 2">
          <a:extLst>
            <a:ext uri="{FF2B5EF4-FFF2-40B4-BE49-F238E27FC236}">
              <a16:creationId xmlns:a16="http://schemas.microsoft.com/office/drawing/2014/main" id="{C188BE54-0BCF-4CFF-BC9A-10C040931C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71" name="PoljeZBesedilom 2">
          <a:extLst>
            <a:ext uri="{FF2B5EF4-FFF2-40B4-BE49-F238E27FC236}">
              <a16:creationId xmlns:a16="http://schemas.microsoft.com/office/drawing/2014/main" id="{60A0E16E-4D30-4C65-A3FC-5D900F489A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72" name="PoljeZBesedilom 2">
          <a:extLst>
            <a:ext uri="{FF2B5EF4-FFF2-40B4-BE49-F238E27FC236}">
              <a16:creationId xmlns:a16="http://schemas.microsoft.com/office/drawing/2014/main" id="{739DE096-725C-400A-9FAD-1AB6FBC3CA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73" name="PoljeZBesedilom 2">
          <a:extLst>
            <a:ext uri="{FF2B5EF4-FFF2-40B4-BE49-F238E27FC236}">
              <a16:creationId xmlns:a16="http://schemas.microsoft.com/office/drawing/2014/main" id="{5A330E8B-AE33-4278-9AC7-3825267F6B1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4" name="PoljeZBesedilom 2">
          <a:extLst>
            <a:ext uri="{FF2B5EF4-FFF2-40B4-BE49-F238E27FC236}">
              <a16:creationId xmlns:a16="http://schemas.microsoft.com/office/drawing/2014/main" id="{63A9F1CF-EDFF-4186-A451-23A2A9407E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5" name="PoljeZBesedilom 7974">
          <a:extLst>
            <a:ext uri="{FF2B5EF4-FFF2-40B4-BE49-F238E27FC236}">
              <a16:creationId xmlns:a16="http://schemas.microsoft.com/office/drawing/2014/main" id="{26126B11-CF68-4C3B-900C-148DE80025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6" name="PoljeZBesedilom 2">
          <a:extLst>
            <a:ext uri="{FF2B5EF4-FFF2-40B4-BE49-F238E27FC236}">
              <a16:creationId xmlns:a16="http://schemas.microsoft.com/office/drawing/2014/main" id="{B874D6E4-8380-404A-9279-3F674C5E26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7" name="PoljeZBesedilom 2">
          <a:extLst>
            <a:ext uri="{FF2B5EF4-FFF2-40B4-BE49-F238E27FC236}">
              <a16:creationId xmlns:a16="http://schemas.microsoft.com/office/drawing/2014/main" id="{8969F677-ED37-435C-B368-BCABF2F4C77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8" name="PoljeZBesedilom 2">
          <a:extLst>
            <a:ext uri="{FF2B5EF4-FFF2-40B4-BE49-F238E27FC236}">
              <a16:creationId xmlns:a16="http://schemas.microsoft.com/office/drawing/2014/main" id="{FAF29576-A4F1-4247-9CEC-95EB2582F8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79" name="PoljeZBesedilom 2">
          <a:extLst>
            <a:ext uri="{FF2B5EF4-FFF2-40B4-BE49-F238E27FC236}">
              <a16:creationId xmlns:a16="http://schemas.microsoft.com/office/drawing/2014/main" id="{92A1DCD9-A2B5-462B-8EE2-C33B95CD40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0" name="PoljeZBesedilom 2">
          <a:extLst>
            <a:ext uri="{FF2B5EF4-FFF2-40B4-BE49-F238E27FC236}">
              <a16:creationId xmlns:a16="http://schemas.microsoft.com/office/drawing/2014/main" id="{825729EB-C735-436F-BA4A-9B1224866C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1" name="PoljeZBesedilom 7980">
          <a:extLst>
            <a:ext uri="{FF2B5EF4-FFF2-40B4-BE49-F238E27FC236}">
              <a16:creationId xmlns:a16="http://schemas.microsoft.com/office/drawing/2014/main" id="{29CB1737-F0DD-4D43-B0E3-666EBA0021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2" name="PoljeZBesedilom 2">
          <a:extLst>
            <a:ext uri="{FF2B5EF4-FFF2-40B4-BE49-F238E27FC236}">
              <a16:creationId xmlns:a16="http://schemas.microsoft.com/office/drawing/2014/main" id="{B4A37545-A336-496C-8167-2EFA13A11F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3" name="PoljeZBesedilom 2">
          <a:extLst>
            <a:ext uri="{FF2B5EF4-FFF2-40B4-BE49-F238E27FC236}">
              <a16:creationId xmlns:a16="http://schemas.microsoft.com/office/drawing/2014/main" id="{5E28F0B1-76B6-4885-8AE4-F73A5CD8EC7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4" name="PoljeZBesedilom 2">
          <a:extLst>
            <a:ext uri="{FF2B5EF4-FFF2-40B4-BE49-F238E27FC236}">
              <a16:creationId xmlns:a16="http://schemas.microsoft.com/office/drawing/2014/main" id="{CA876DDF-B7E0-4C0D-BCED-BB352F1A89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7985" name="PoljeZBesedilom 2">
          <a:extLst>
            <a:ext uri="{FF2B5EF4-FFF2-40B4-BE49-F238E27FC236}">
              <a16:creationId xmlns:a16="http://schemas.microsoft.com/office/drawing/2014/main" id="{4872280A-EFAD-4626-92B9-92ABD7099C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86" name="PoljeZBesedilom 2">
          <a:extLst>
            <a:ext uri="{FF2B5EF4-FFF2-40B4-BE49-F238E27FC236}">
              <a16:creationId xmlns:a16="http://schemas.microsoft.com/office/drawing/2014/main" id="{DDB1988D-DE8C-4DF1-99CA-2B65A5D93E3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87" name="PoljeZBesedilom 7986">
          <a:extLst>
            <a:ext uri="{FF2B5EF4-FFF2-40B4-BE49-F238E27FC236}">
              <a16:creationId xmlns:a16="http://schemas.microsoft.com/office/drawing/2014/main" id="{9DCAD03B-192F-46CD-AB9B-793AE5A19AC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88" name="PoljeZBesedilom 2">
          <a:extLst>
            <a:ext uri="{FF2B5EF4-FFF2-40B4-BE49-F238E27FC236}">
              <a16:creationId xmlns:a16="http://schemas.microsoft.com/office/drawing/2014/main" id="{9A474168-E8D8-4E9A-9CA7-577FF9D2A1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89" name="PoljeZBesedilom 2">
          <a:extLst>
            <a:ext uri="{FF2B5EF4-FFF2-40B4-BE49-F238E27FC236}">
              <a16:creationId xmlns:a16="http://schemas.microsoft.com/office/drawing/2014/main" id="{415716BC-8FFC-4B1E-9A37-73FDA0B45A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90" name="PoljeZBesedilom 2">
          <a:extLst>
            <a:ext uri="{FF2B5EF4-FFF2-40B4-BE49-F238E27FC236}">
              <a16:creationId xmlns:a16="http://schemas.microsoft.com/office/drawing/2014/main" id="{2EA1F321-FE78-49CA-AD8E-C8CFFCD6F31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7991" name="PoljeZBesedilom 2">
          <a:extLst>
            <a:ext uri="{FF2B5EF4-FFF2-40B4-BE49-F238E27FC236}">
              <a16:creationId xmlns:a16="http://schemas.microsoft.com/office/drawing/2014/main" id="{95F6049B-40DE-406C-90D6-4DA344041A5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2" name="PoljeZBesedilom 2">
          <a:extLst>
            <a:ext uri="{FF2B5EF4-FFF2-40B4-BE49-F238E27FC236}">
              <a16:creationId xmlns:a16="http://schemas.microsoft.com/office/drawing/2014/main" id="{A2391CF6-5BEB-4E2B-B5AA-A2FD4F8FDF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3" name="PoljeZBesedilom 7992">
          <a:extLst>
            <a:ext uri="{FF2B5EF4-FFF2-40B4-BE49-F238E27FC236}">
              <a16:creationId xmlns:a16="http://schemas.microsoft.com/office/drawing/2014/main" id="{32DF0029-C2E1-4F96-8F42-52D0143CA9E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4" name="PoljeZBesedilom 2">
          <a:extLst>
            <a:ext uri="{FF2B5EF4-FFF2-40B4-BE49-F238E27FC236}">
              <a16:creationId xmlns:a16="http://schemas.microsoft.com/office/drawing/2014/main" id="{29A167C9-2D3B-484A-8F1C-9E8A69457E7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5" name="PoljeZBesedilom 2">
          <a:extLst>
            <a:ext uri="{FF2B5EF4-FFF2-40B4-BE49-F238E27FC236}">
              <a16:creationId xmlns:a16="http://schemas.microsoft.com/office/drawing/2014/main" id="{02B72A3A-500A-4DD5-ABA9-A137FA3A99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6" name="PoljeZBesedilom 2">
          <a:extLst>
            <a:ext uri="{FF2B5EF4-FFF2-40B4-BE49-F238E27FC236}">
              <a16:creationId xmlns:a16="http://schemas.microsoft.com/office/drawing/2014/main" id="{533E7BCB-9022-4050-9E90-EFF46E445B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7997" name="PoljeZBesedilom 2">
          <a:extLst>
            <a:ext uri="{FF2B5EF4-FFF2-40B4-BE49-F238E27FC236}">
              <a16:creationId xmlns:a16="http://schemas.microsoft.com/office/drawing/2014/main" id="{1540390D-2D48-4902-A0AB-745A7939CC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98" name="PoljeZBesedilom 7997">
          <a:extLst>
            <a:ext uri="{FF2B5EF4-FFF2-40B4-BE49-F238E27FC236}">
              <a16:creationId xmlns:a16="http://schemas.microsoft.com/office/drawing/2014/main" id="{E17CF438-9F89-47AD-873E-BFC8AB186C6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7999" name="PoljeZBesedilom 2">
          <a:extLst>
            <a:ext uri="{FF2B5EF4-FFF2-40B4-BE49-F238E27FC236}">
              <a16:creationId xmlns:a16="http://schemas.microsoft.com/office/drawing/2014/main" id="{8E1F9D6F-9D75-4028-BE74-0EB8A6D7457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00" name="PoljeZBesedilom 2">
          <a:extLst>
            <a:ext uri="{FF2B5EF4-FFF2-40B4-BE49-F238E27FC236}">
              <a16:creationId xmlns:a16="http://schemas.microsoft.com/office/drawing/2014/main" id="{3645743F-CE9C-48A0-AA82-E4381436045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01" name="PoljeZBesedilom 2">
          <a:extLst>
            <a:ext uri="{FF2B5EF4-FFF2-40B4-BE49-F238E27FC236}">
              <a16:creationId xmlns:a16="http://schemas.microsoft.com/office/drawing/2014/main" id="{9F390D50-D6A2-4791-AE85-7E739DB2281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02" name="PoljeZBesedilom 2">
          <a:extLst>
            <a:ext uri="{FF2B5EF4-FFF2-40B4-BE49-F238E27FC236}">
              <a16:creationId xmlns:a16="http://schemas.microsoft.com/office/drawing/2014/main" id="{5849BD24-F412-45D8-9F1D-652B9002936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3" name="PoljeZBesedilom 2">
          <a:extLst>
            <a:ext uri="{FF2B5EF4-FFF2-40B4-BE49-F238E27FC236}">
              <a16:creationId xmlns:a16="http://schemas.microsoft.com/office/drawing/2014/main" id="{DBDB5DB0-CF30-45F4-964F-D697D0F06F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4" name="PoljeZBesedilom 8003">
          <a:extLst>
            <a:ext uri="{FF2B5EF4-FFF2-40B4-BE49-F238E27FC236}">
              <a16:creationId xmlns:a16="http://schemas.microsoft.com/office/drawing/2014/main" id="{4CAFC84C-5560-48C4-BC12-BF3D4262C9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5" name="PoljeZBesedilom 2">
          <a:extLst>
            <a:ext uri="{FF2B5EF4-FFF2-40B4-BE49-F238E27FC236}">
              <a16:creationId xmlns:a16="http://schemas.microsoft.com/office/drawing/2014/main" id="{9C67E95F-78C6-44A4-8715-70783CAF37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6" name="PoljeZBesedilom 2">
          <a:extLst>
            <a:ext uri="{FF2B5EF4-FFF2-40B4-BE49-F238E27FC236}">
              <a16:creationId xmlns:a16="http://schemas.microsoft.com/office/drawing/2014/main" id="{81898A36-FF1E-4B13-BDEE-4B3AEE217E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7" name="PoljeZBesedilom 2">
          <a:extLst>
            <a:ext uri="{FF2B5EF4-FFF2-40B4-BE49-F238E27FC236}">
              <a16:creationId xmlns:a16="http://schemas.microsoft.com/office/drawing/2014/main" id="{03EAC4A5-A4C8-4040-9215-61846E5E81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008" name="PoljeZBesedilom 2">
          <a:extLst>
            <a:ext uri="{FF2B5EF4-FFF2-40B4-BE49-F238E27FC236}">
              <a16:creationId xmlns:a16="http://schemas.microsoft.com/office/drawing/2014/main" id="{AD12BDFA-4971-4B24-A9D2-71DB2FA7C9A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09" name="PoljeZBesedilom 8008">
          <a:extLst>
            <a:ext uri="{FF2B5EF4-FFF2-40B4-BE49-F238E27FC236}">
              <a16:creationId xmlns:a16="http://schemas.microsoft.com/office/drawing/2014/main" id="{96D094AA-62AD-4876-B64C-BDE62F291CC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10" name="PoljeZBesedilom 2">
          <a:extLst>
            <a:ext uri="{FF2B5EF4-FFF2-40B4-BE49-F238E27FC236}">
              <a16:creationId xmlns:a16="http://schemas.microsoft.com/office/drawing/2014/main" id="{69ECCD65-C5E7-4164-8E4F-FCCAD54A617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11" name="PoljeZBesedilom 2">
          <a:extLst>
            <a:ext uri="{FF2B5EF4-FFF2-40B4-BE49-F238E27FC236}">
              <a16:creationId xmlns:a16="http://schemas.microsoft.com/office/drawing/2014/main" id="{907C724D-210B-47B8-82F4-E5527FA9EA9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12" name="PoljeZBesedilom 2">
          <a:extLst>
            <a:ext uri="{FF2B5EF4-FFF2-40B4-BE49-F238E27FC236}">
              <a16:creationId xmlns:a16="http://schemas.microsoft.com/office/drawing/2014/main" id="{E20EAF01-54F0-44F0-AB32-BD985065B36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013" name="PoljeZBesedilom 2">
          <a:extLst>
            <a:ext uri="{FF2B5EF4-FFF2-40B4-BE49-F238E27FC236}">
              <a16:creationId xmlns:a16="http://schemas.microsoft.com/office/drawing/2014/main" id="{40F87413-7313-44AD-AE7E-9372A2A299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4" name="PoljeZBesedilom 2">
          <a:extLst>
            <a:ext uri="{FF2B5EF4-FFF2-40B4-BE49-F238E27FC236}">
              <a16:creationId xmlns:a16="http://schemas.microsoft.com/office/drawing/2014/main" id="{A3780FA6-6275-4892-B6DE-C96A08128A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5" name="PoljeZBesedilom 8014">
          <a:extLst>
            <a:ext uri="{FF2B5EF4-FFF2-40B4-BE49-F238E27FC236}">
              <a16:creationId xmlns:a16="http://schemas.microsoft.com/office/drawing/2014/main" id="{9EC5C730-F8B0-4236-ABBC-31CDA3147B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6" name="PoljeZBesedilom 2">
          <a:extLst>
            <a:ext uri="{FF2B5EF4-FFF2-40B4-BE49-F238E27FC236}">
              <a16:creationId xmlns:a16="http://schemas.microsoft.com/office/drawing/2014/main" id="{B431545A-03BF-4E18-B99D-602EA2C052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7" name="PoljeZBesedilom 2">
          <a:extLst>
            <a:ext uri="{FF2B5EF4-FFF2-40B4-BE49-F238E27FC236}">
              <a16:creationId xmlns:a16="http://schemas.microsoft.com/office/drawing/2014/main" id="{7FFC6F87-50C8-4931-9B7D-33A252C49D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8" name="PoljeZBesedilom 2">
          <a:extLst>
            <a:ext uri="{FF2B5EF4-FFF2-40B4-BE49-F238E27FC236}">
              <a16:creationId xmlns:a16="http://schemas.microsoft.com/office/drawing/2014/main" id="{8D24C444-7333-4A68-9323-D44B3250C0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19" name="PoljeZBesedilom 2">
          <a:extLst>
            <a:ext uri="{FF2B5EF4-FFF2-40B4-BE49-F238E27FC236}">
              <a16:creationId xmlns:a16="http://schemas.microsoft.com/office/drawing/2014/main" id="{4ECBCCA4-984F-4378-8950-A399DB1646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0" name="PoljeZBesedilom 2">
          <a:extLst>
            <a:ext uri="{FF2B5EF4-FFF2-40B4-BE49-F238E27FC236}">
              <a16:creationId xmlns:a16="http://schemas.microsoft.com/office/drawing/2014/main" id="{E0F29A2E-B9EA-4CA8-8932-421940AF2B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1" name="PoljeZBesedilom 8020">
          <a:extLst>
            <a:ext uri="{FF2B5EF4-FFF2-40B4-BE49-F238E27FC236}">
              <a16:creationId xmlns:a16="http://schemas.microsoft.com/office/drawing/2014/main" id="{95C63561-5C5B-4ED4-9D04-14D3437A9C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2" name="PoljeZBesedilom 2">
          <a:extLst>
            <a:ext uri="{FF2B5EF4-FFF2-40B4-BE49-F238E27FC236}">
              <a16:creationId xmlns:a16="http://schemas.microsoft.com/office/drawing/2014/main" id="{7475134A-8D1B-4CBF-872D-351F9E19901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3" name="PoljeZBesedilom 2">
          <a:extLst>
            <a:ext uri="{FF2B5EF4-FFF2-40B4-BE49-F238E27FC236}">
              <a16:creationId xmlns:a16="http://schemas.microsoft.com/office/drawing/2014/main" id="{547C2AB8-64A8-4A2C-8A27-5ABFF72BA3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4" name="PoljeZBesedilom 2">
          <a:extLst>
            <a:ext uri="{FF2B5EF4-FFF2-40B4-BE49-F238E27FC236}">
              <a16:creationId xmlns:a16="http://schemas.microsoft.com/office/drawing/2014/main" id="{2FE5FAEB-3956-404E-90A3-0D43C06964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25" name="PoljeZBesedilom 2">
          <a:extLst>
            <a:ext uri="{FF2B5EF4-FFF2-40B4-BE49-F238E27FC236}">
              <a16:creationId xmlns:a16="http://schemas.microsoft.com/office/drawing/2014/main" id="{4E99F77E-C63A-4380-A10D-1E26162C89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26" name="PoljeZBesedilom 2">
          <a:extLst>
            <a:ext uri="{FF2B5EF4-FFF2-40B4-BE49-F238E27FC236}">
              <a16:creationId xmlns:a16="http://schemas.microsoft.com/office/drawing/2014/main" id="{5383F5F9-009D-4C53-9B9B-9A9456A018B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27" name="PoljeZBesedilom 8026">
          <a:extLst>
            <a:ext uri="{FF2B5EF4-FFF2-40B4-BE49-F238E27FC236}">
              <a16:creationId xmlns:a16="http://schemas.microsoft.com/office/drawing/2014/main" id="{5E3ADB0B-A5FA-4D04-84F4-BBCA95EB5B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28" name="PoljeZBesedilom 2">
          <a:extLst>
            <a:ext uri="{FF2B5EF4-FFF2-40B4-BE49-F238E27FC236}">
              <a16:creationId xmlns:a16="http://schemas.microsoft.com/office/drawing/2014/main" id="{329A55D1-EAF0-422C-8F17-0EC9D0D9A28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29" name="PoljeZBesedilom 2">
          <a:extLst>
            <a:ext uri="{FF2B5EF4-FFF2-40B4-BE49-F238E27FC236}">
              <a16:creationId xmlns:a16="http://schemas.microsoft.com/office/drawing/2014/main" id="{044939AA-7408-4321-99C5-374BE0A69B3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30" name="PoljeZBesedilom 2">
          <a:extLst>
            <a:ext uri="{FF2B5EF4-FFF2-40B4-BE49-F238E27FC236}">
              <a16:creationId xmlns:a16="http://schemas.microsoft.com/office/drawing/2014/main" id="{F13717AC-7C32-4F29-8CD6-729CC811A9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31" name="PoljeZBesedilom 2">
          <a:extLst>
            <a:ext uri="{FF2B5EF4-FFF2-40B4-BE49-F238E27FC236}">
              <a16:creationId xmlns:a16="http://schemas.microsoft.com/office/drawing/2014/main" id="{D06F1222-721A-4226-92EF-2025B48825E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2" name="PoljeZBesedilom 2">
          <a:extLst>
            <a:ext uri="{FF2B5EF4-FFF2-40B4-BE49-F238E27FC236}">
              <a16:creationId xmlns:a16="http://schemas.microsoft.com/office/drawing/2014/main" id="{595BF2B5-A4BA-4995-8ED5-255FC596C18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3" name="PoljeZBesedilom 8032">
          <a:extLst>
            <a:ext uri="{FF2B5EF4-FFF2-40B4-BE49-F238E27FC236}">
              <a16:creationId xmlns:a16="http://schemas.microsoft.com/office/drawing/2014/main" id="{7CAB2221-C2E8-459E-9E98-BA0D356658F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4" name="PoljeZBesedilom 2">
          <a:extLst>
            <a:ext uri="{FF2B5EF4-FFF2-40B4-BE49-F238E27FC236}">
              <a16:creationId xmlns:a16="http://schemas.microsoft.com/office/drawing/2014/main" id="{C9E54C49-7B11-4D42-82DD-1CD07C3FA8D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5" name="PoljeZBesedilom 2">
          <a:extLst>
            <a:ext uri="{FF2B5EF4-FFF2-40B4-BE49-F238E27FC236}">
              <a16:creationId xmlns:a16="http://schemas.microsoft.com/office/drawing/2014/main" id="{69A05AB2-6D32-42E0-AC9B-31B8735F1F3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6" name="PoljeZBesedilom 2">
          <a:extLst>
            <a:ext uri="{FF2B5EF4-FFF2-40B4-BE49-F238E27FC236}">
              <a16:creationId xmlns:a16="http://schemas.microsoft.com/office/drawing/2014/main" id="{57526E72-9D1F-434F-8084-3FB0F6C7C37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37" name="PoljeZBesedilom 2">
          <a:extLst>
            <a:ext uri="{FF2B5EF4-FFF2-40B4-BE49-F238E27FC236}">
              <a16:creationId xmlns:a16="http://schemas.microsoft.com/office/drawing/2014/main" id="{4B4809A2-0EB1-4BC6-BA62-CF89F415327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38" name="PoljeZBesedilom 8037">
          <a:extLst>
            <a:ext uri="{FF2B5EF4-FFF2-40B4-BE49-F238E27FC236}">
              <a16:creationId xmlns:a16="http://schemas.microsoft.com/office/drawing/2014/main" id="{08CEDC64-F334-41B0-B913-248A0B3FBAA3}"/>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39" name="PoljeZBesedilom 2">
          <a:extLst>
            <a:ext uri="{FF2B5EF4-FFF2-40B4-BE49-F238E27FC236}">
              <a16:creationId xmlns:a16="http://schemas.microsoft.com/office/drawing/2014/main" id="{AA18C1E2-206B-457D-A646-BF7E782BF7F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40" name="PoljeZBesedilom 2">
          <a:extLst>
            <a:ext uri="{FF2B5EF4-FFF2-40B4-BE49-F238E27FC236}">
              <a16:creationId xmlns:a16="http://schemas.microsoft.com/office/drawing/2014/main" id="{A85364BB-3DF7-4F62-97C6-F7029C5C6646}"/>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41" name="PoljeZBesedilom 2">
          <a:extLst>
            <a:ext uri="{FF2B5EF4-FFF2-40B4-BE49-F238E27FC236}">
              <a16:creationId xmlns:a16="http://schemas.microsoft.com/office/drawing/2014/main" id="{BEF4D370-A46C-4F31-9AAB-CFEB939EAD2F}"/>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42" name="PoljeZBesedilom 2">
          <a:extLst>
            <a:ext uri="{FF2B5EF4-FFF2-40B4-BE49-F238E27FC236}">
              <a16:creationId xmlns:a16="http://schemas.microsoft.com/office/drawing/2014/main" id="{EDC7DC20-988B-4134-9170-4AC46DFAF67A}"/>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3" name="PoljeZBesedilom 2">
          <a:extLst>
            <a:ext uri="{FF2B5EF4-FFF2-40B4-BE49-F238E27FC236}">
              <a16:creationId xmlns:a16="http://schemas.microsoft.com/office/drawing/2014/main" id="{0983FBB5-BC2B-41D5-8422-F4797F8A3E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4" name="PoljeZBesedilom 8043">
          <a:extLst>
            <a:ext uri="{FF2B5EF4-FFF2-40B4-BE49-F238E27FC236}">
              <a16:creationId xmlns:a16="http://schemas.microsoft.com/office/drawing/2014/main" id="{29B62B20-2F80-463D-A9FA-295927621E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5" name="PoljeZBesedilom 2">
          <a:extLst>
            <a:ext uri="{FF2B5EF4-FFF2-40B4-BE49-F238E27FC236}">
              <a16:creationId xmlns:a16="http://schemas.microsoft.com/office/drawing/2014/main" id="{BC078DA7-2E9E-4837-98A5-C098FFA193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6" name="PoljeZBesedilom 2">
          <a:extLst>
            <a:ext uri="{FF2B5EF4-FFF2-40B4-BE49-F238E27FC236}">
              <a16:creationId xmlns:a16="http://schemas.microsoft.com/office/drawing/2014/main" id="{647E30FB-3E36-4E54-AFE2-D43693D635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7" name="PoljeZBesedilom 2">
          <a:extLst>
            <a:ext uri="{FF2B5EF4-FFF2-40B4-BE49-F238E27FC236}">
              <a16:creationId xmlns:a16="http://schemas.microsoft.com/office/drawing/2014/main" id="{868B5CA7-625F-4154-8C2D-C6B8C88819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8" name="PoljeZBesedilom 2">
          <a:extLst>
            <a:ext uri="{FF2B5EF4-FFF2-40B4-BE49-F238E27FC236}">
              <a16:creationId xmlns:a16="http://schemas.microsoft.com/office/drawing/2014/main" id="{3E6B3626-15F6-4FE1-AEDE-81920F2E4A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49" name="PoljeZBesedilom 2">
          <a:extLst>
            <a:ext uri="{FF2B5EF4-FFF2-40B4-BE49-F238E27FC236}">
              <a16:creationId xmlns:a16="http://schemas.microsoft.com/office/drawing/2014/main" id="{0CA0C3A7-3B89-4552-A7CE-4EFF9DC36A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50" name="PoljeZBesedilom 8049">
          <a:extLst>
            <a:ext uri="{FF2B5EF4-FFF2-40B4-BE49-F238E27FC236}">
              <a16:creationId xmlns:a16="http://schemas.microsoft.com/office/drawing/2014/main" id="{3D5DA787-918A-4799-988F-66BEEB1E6E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51" name="PoljeZBesedilom 2">
          <a:extLst>
            <a:ext uri="{FF2B5EF4-FFF2-40B4-BE49-F238E27FC236}">
              <a16:creationId xmlns:a16="http://schemas.microsoft.com/office/drawing/2014/main" id="{C6FF2A0B-B53B-41A2-BDEB-D63B7151AC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52" name="PoljeZBesedilom 2">
          <a:extLst>
            <a:ext uri="{FF2B5EF4-FFF2-40B4-BE49-F238E27FC236}">
              <a16:creationId xmlns:a16="http://schemas.microsoft.com/office/drawing/2014/main" id="{070D48DE-055F-422A-89A3-69636096FD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53" name="PoljeZBesedilom 2">
          <a:extLst>
            <a:ext uri="{FF2B5EF4-FFF2-40B4-BE49-F238E27FC236}">
              <a16:creationId xmlns:a16="http://schemas.microsoft.com/office/drawing/2014/main" id="{DDBB6592-638F-469A-B310-0011260C3E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054" name="PoljeZBesedilom 2">
          <a:extLst>
            <a:ext uri="{FF2B5EF4-FFF2-40B4-BE49-F238E27FC236}">
              <a16:creationId xmlns:a16="http://schemas.microsoft.com/office/drawing/2014/main" id="{A8DB5ABD-E3A6-44C2-985F-9444C6652F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55" name="PoljeZBesedilom 2">
          <a:extLst>
            <a:ext uri="{FF2B5EF4-FFF2-40B4-BE49-F238E27FC236}">
              <a16:creationId xmlns:a16="http://schemas.microsoft.com/office/drawing/2014/main" id="{986FFCBC-E1BD-4421-BC32-175D30CE3D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56" name="PoljeZBesedilom 8055">
          <a:extLst>
            <a:ext uri="{FF2B5EF4-FFF2-40B4-BE49-F238E27FC236}">
              <a16:creationId xmlns:a16="http://schemas.microsoft.com/office/drawing/2014/main" id="{CE967CFF-E1AF-4F68-949F-82BCC4AC1D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57" name="PoljeZBesedilom 2">
          <a:extLst>
            <a:ext uri="{FF2B5EF4-FFF2-40B4-BE49-F238E27FC236}">
              <a16:creationId xmlns:a16="http://schemas.microsoft.com/office/drawing/2014/main" id="{11AF3BA5-160B-4F54-A511-693D7FA14F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58" name="PoljeZBesedilom 2">
          <a:extLst>
            <a:ext uri="{FF2B5EF4-FFF2-40B4-BE49-F238E27FC236}">
              <a16:creationId xmlns:a16="http://schemas.microsoft.com/office/drawing/2014/main" id="{F8F75D67-E7A9-4795-B1D8-2437F2DA601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59" name="PoljeZBesedilom 2">
          <a:extLst>
            <a:ext uri="{FF2B5EF4-FFF2-40B4-BE49-F238E27FC236}">
              <a16:creationId xmlns:a16="http://schemas.microsoft.com/office/drawing/2014/main" id="{7168C2DB-ED99-4D21-B034-A30BF4B6A9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060" name="PoljeZBesedilom 2">
          <a:extLst>
            <a:ext uri="{FF2B5EF4-FFF2-40B4-BE49-F238E27FC236}">
              <a16:creationId xmlns:a16="http://schemas.microsoft.com/office/drawing/2014/main" id="{2F57BFE0-4BB9-453B-98D2-4543D46CBD9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1" name="PoljeZBesedilom 2">
          <a:extLst>
            <a:ext uri="{FF2B5EF4-FFF2-40B4-BE49-F238E27FC236}">
              <a16:creationId xmlns:a16="http://schemas.microsoft.com/office/drawing/2014/main" id="{35CA5591-4719-4D57-B302-DDBEFD4FA91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2" name="PoljeZBesedilom 8061">
          <a:extLst>
            <a:ext uri="{FF2B5EF4-FFF2-40B4-BE49-F238E27FC236}">
              <a16:creationId xmlns:a16="http://schemas.microsoft.com/office/drawing/2014/main" id="{E5EEC53C-FF68-42E9-BE3C-74D13972ECD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3" name="PoljeZBesedilom 2">
          <a:extLst>
            <a:ext uri="{FF2B5EF4-FFF2-40B4-BE49-F238E27FC236}">
              <a16:creationId xmlns:a16="http://schemas.microsoft.com/office/drawing/2014/main" id="{E88DDEF4-433B-4E72-9BDA-E78B6ED70F2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4" name="PoljeZBesedilom 2">
          <a:extLst>
            <a:ext uri="{FF2B5EF4-FFF2-40B4-BE49-F238E27FC236}">
              <a16:creationId xmlns:a16="http://schemas.microsoft.com/office/drawing/2014/main" id="{5845CB83-9DED-4854-855A-59CC1BED129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5" name="PoljeZBesedilom 2">
          <a:extLst>
            <a:ext uri="{FF2B5EF4-FFF2-40B4-BE49-F238E27FC236}">
              <a16:creationId xmlns:a16="http://schemas.microsoft.com/office/drawing/2014/main" id="{2EDECB64-3858-402D-BC73-A586BA53B6F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066" name="PoljeZBesedilom 2">
          <a:extLst>
            <a:ext uri="{FF2B5EF4-FFF2-40B4-BE49-F238E27FC236}">
              <a16:creationId xmlns:a16="http://schemas.microsoft.com/office/drawing/2014/main" id="{93BCE26C-FCA8-4373-AF3D-F4A57C8F6B5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67" name="PoljeZBesedilom 8066">
          <a:extLst>
            <a:ext uri="{FF2B5EF4-FFF2-40B4-BE49-F238E27FC236}">
              <a16:creationId xmlns:a16="http://schemas.microsoft.com/office/drawing/2014/main" id="{D3DBAF4F-9FF4-46D2-957A-54923D06E92A}"/>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68" name="PoljeZBesedilom 2">
          <a:extLst>
            <a:ext uri="{FF2B5EF4-FFF2-40B4-BE49-F238E27FC236}">
              <a16:creationId xmlns:a16="http://schemas.microsoft.com/office/drawing/2014/main" id="{72ADAF6A-33EC-411C-815A-7FE55CE9956E}"/>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69" name="PoljeZBesedilom 2">
          <a:extLst>
            <a:ext uri="{FF2B5EF4-FFF2-40B4-BE49-F238E27FC236}">
              <a16:creationId xmlns:a16="http://schemas.microsoft.com/office/drawing/2014/main" id="{0A08255D-24DD-43C3-920D-0A5D35B55CF1}"/>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70" name="PoljeZBesedilom 2">
          <a:extLst>
            <a:ext uri="{FF2B5EF4-FFF2-40B4-BE49-F238E27FC236}">
              <a16:creationId xmlns:a16="http://schemas.microsoft.com/office/drawing/2014/main" id="{DF83D577-E54A-4925-B685-E4729FBBB79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9489"/>
    <xdr:sp macro="" textlink="">
      <xdr:nvSpPr>
        <xdr:cNvPr id="8071" name="PoljeZBesedilom 2">
          <a:extLst>
            <a:ext uri="{FF2B5EF4-FFF2-40B4-BE49-F238E27FC236}">
              <a16:creationId xmlns:a16="http://schemas.microsoft.com/office/drawing/2014/main" id="{0255006F-FBCC-48B8-97D7-906CD72803FB}"/>
            </a:ext>
          </a:extLst>
        </xdr:cNvPr>
        <xdr:cNvSpPr txBox="1"/>
      </xdr:nvSpPr>
      <xdr:spPr>
        <a:xfrm>
          <a:off x="8048106" y="2202180"/>
          <a:ext cx="184731" cy="27948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2" name="PoljeZBesedilom 2">
          <a:extLst>
            <a:ext uri="{FF2B5EF4-FFF2-40B4-BE49-F238E27FC236}">
              <a16:creationId xmlns:a16="http://schemas.microsoft.com/office/drawing/2014/main" id="{4D5053CB-0D7F-44F3-A7B3-07D8428AD08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3" name="PoljeZBesedilom 8072">
          <a:extLst>
            <a:ext uri="{FF2B5EF4-FFF2-40B4-BE49-F238E27FC236}">
              <a16:creationId xmlns:a16="http://schemas.microsoft.com/office/drawing/2014/main" id="{6477A88F-AC05-4822-A4DC-E6668C2DBBC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4" name="PoljeZBesedilom 2">
          <a:extLst>
            <a:ext uri="{FF2B5EF4-FFF2-40B4-BE49-F238E27FC236}">
              <a16:creationId xmlns:a16="http://schemas.microsoft.com/office/drawing/2014/main" id="{CBF8A508-47A1-41DE-849B-2188B9BC9D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5" name="PoljeZBesedilom 2">
          <a:extLst>
            <a:ext uri="{FF2B5EF4-FFF2-40B4-BE49-F238E27FC236}">
              <a16:creationId xmlns:a16="http://schemas.microsoft.com/office/drawing/2014/main" id="{258D816B-B3EB-4111-94C6-909298FCFF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6" name="PoljeZBesedilom 2">
          <a:extLst>
            <a:ext uri="{FF2B5EF4-FFF2-40B4-BE49-F238E27FC236}">
              <a16:creationId xmlns:a16="http://schemas.microsoft.com/office/drawing/2014/main" id="{28AAA130-1556-4EBA-9AA8-70621FC7B57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7" name="PoljeZBesedilom 2">
          <a:extLst>
            <a:ext uri="{FF2B5EF4-FFF2-40B4-BE49-F238E27FC236}">
              <a16:creationId xmlns:a16="http://schemas.microsoft.com/office/drawing/2014/main" id="{92D17740-A5A6-4865-86B8-F1588D6F452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8" name="PoljeZBesedilom 2">
          <a:extLst>
            <a:ext uri="{FF2B5EF4-FFF2-40B4-BE49-F238E27FC236}">
              <a16:creationId xmlns:a16="http://schemas.microsoft.com/office/drawing/2014/main" id="{E4ED2D72-449B-496B-8D7F-BCEB3CF285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79" name="PoljeZBesedilom 8078">
          <a:extLst>
            <a:ext uri="{FF2B5EF4-FFF2-40B4-BE49-F238E27FC236}">
              <a16:creationId xmlns:a16="http://schemas.microsoft.com/office/drawing/2014/main" id="{BD1AA311-7CC9-4179-B425-3E93D988B2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0" name="PoljeZBesedilom 2">
          <a:extLst>
            <a:ext uri="{FF2B5EF4-FFF2-40B4-BE49-F238E27FC236}">
              <a16:creationId xmlns:a16="http://schemas.microsoft.com/office/drawing/2014/main" id="{8D77550F-A9BC-4C9B-8DBF-8ADDF694FF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1" name="PoljeZBesedilom 2">
          <a:extLst>
            <a:ext uri="{FF2B5EF4-FFF2-40B4-BE49-F238E27FC236}">
              <a16:creationId xmlns:a16="http://schemas.microsoft.com/office/drawing/2014/main" id="{4C61817D-B751-4ADB-A548-4CF54A1BB12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2" name="PoljeZBesedilom 2">
          <a:extLst>
            <a:ext uri="{FF2B5EF4-FFF2-40B4-BE49-F238E27FC236}">
              <a16:creationId xmlns:a16="http://schemas.microsoft.com/office/drawing/2014/main" id="{2DB4BE1C-D4B1-40DE-B452-29CAD124410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3" name="PoljeZBesedilom 2">
          <a:extLst>
            <a:ext uri="{FF2B5EF4-FFF2-40B4-BE49-F238E27FC236}">
              <a16:creationId xmlns:a16="http://schemas.microsoft.com/office/drawing/2014/main" id="{BF7C5FB7-975B-4F7A-85BA-342B8B5079D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4" name="PoljeZBesedilom 2">
          <a:extLst>
            <a:ext uri="{FF2B5EF4-FFF2-40B4-BE49-F238E27FC236}">
              <a16:creationId xmlns:a16="http://schemas.microsoft.com/office/drawing/2014/main" id="{B77F3EEC-8F00-4A66-82E1-653921DAFB1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5" name="PoljeZBesedilom 8084">
          <a:extLst>
            <a:ext uri="{FF2B5EF4-FFF2-40B4-BE49-F238E27FC236}">
              <a16:creationId xmlns:a16="http://schemas.microsoft.com/office/drawing/2014/main" id="{00C0C1A9-0758-47A7-93A7-612A7B9A68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6" name="PoljeZBesedilom 2">
          <a:extLst>
            <a:ext uri="{FF2B5EF4-FFF2-40B4-BE49-F238E27FC236}">
              <a16:creationId xmlns:a16="http://schemas.microsoft.com/office/drawing/2014/main" id="{46417C3A-5E27-4CF7-8ED3-260EAD8157F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7" name="PoljeZBesedilom 2">
          <a:extLst>
            <a:ext uri="{FF2B5EF4-FFF2-40B4-BE49-F238E27FC236}">
              <a16:creationId xmlns:a16="http://schemas.microsoft.com/office/drawing/2014/main" id="{D15B2C69-FBD4-4A8A-8D63-8038C57AA7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8" name="PoljeZBesedilom 2">
          <a:extLst>
            <a:ext uri="{FF2B5EF4-FFF2-40B4-BE49-F238E27FC236}">
              <a16:creationId xmlns:a16="http://schemas.microsoft.com/office/drawing/2014/main" id="{25528019-D8F8-444F-A298-B71497B5E7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089" name="PoljeZBesedilom 2">
          <a:extLst>
            <a:ext uri="{FF2B5EF4-FFF2-40B4-BE49-F238E27FC236}">
              <a16:creationId xmlns:a16="http://schemas.microsoft.com/office/drawing/2014/main" id="{5E88C281-3241-4DF9-881C-969FCB01616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0" name="PoljeZBesedilom 2">
          <a:extLst>
            <a:ext uri="{FF2B5EF4-FFF2-40B4-BE49-F238E27FC236}">
              <a16:creationId xmlns:a16="http://schemas.microsoft.com/office/drawing/2014/main" id="{DC67F292-DF3A-4CD6-B1C3-EF9EF00A3F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1" name="PoljeZBesedilom 8090">
          <a:extLst>
            <a:ext uri="{FF2B5EF4-FFF2-40B4-BE49-F238E27FC236}">
              <a16:creationId xmlns:a16="http://schemas.microsoft.com/office/drawing/2014/main" id="{1F271DD0-B221-436F-B006-B9421F72C0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2" name="PoljeZBesedilom 2">
          <a:extLst>
            <a:ext uri="{FF2B5EF4-FFF2-40B4-BE49-F238E27FC236}">
              <a16:creationId xmlns:a16="http://schemas.microsoft.com/office/drawing/2014/main" id="{844F9264-865C-4B53-AD16-018D5E839F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3" name="PoljeZBesedilom 2">
          <a:extLst>
            <a:ext uri="{FF2B5EF4-FFF2-40B4-BE49-F238E27FC236}">
              <a16:creationId xmlns:a16="http://schemas.microsoft.com/office/drawing/2014/main" id="{5AC01AA9-49AA-41CA-B96B-8AA068425B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4" name="PoljeZBesedilom 2">
          <a:extLst>
            <a:ext uri="{FF2B5EF4-FFF2-40B4-BE49-F238E27FC236}">
              <a16:creationId xmlns:a16="http://schemas.microsoft.com/office/drawing/2014/main" id="{FFA55A92-C94A-41D6-8899-5100EB9623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5" name="PoljeZBesedilom 2">
          <a:extLst>
            <a:ext uri="{FF2B5EF4-FFF2-40B4-BE49-F238E27FC236}">
              <a16:creationId xmlns:a16="http://schemas.microsoft.com/office/drawing/2014/main" id="{56C8C812-DE20-4391-8A32-2B7174AFC1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6" name="PoljeZBesedilom 2">
          <a:extLst>
            <a:ext uri="{FF2B5EF4-FFF2-40B4-BE49-F238E27FC236}">
              <a16:creationId xmlns:a16="http://schemas.microsoft.com/office/drawing/2014/main" id="{77E0A7B6-81C0-42EC-B63D-7AA98B437A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7" name="PoljeZBesedilom 8096">
          <a:extLst>
            <a:ext uri="{FF2B5EF4-FFF2-40B4-BE49-F238E27FC236}">
              <a16:creationId xmlns:a16="http://schemas.microsoft.com/office/drawing/2014/main" id="{72155A65-F9E3-44AA-A389-5E75054291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8" name="PoljeZBesedilom 2">
          <a:extLst>
            <a:ext uri="{FF2B5EF4-FFF2-40B4-BE49-F238E27FC236}">
              <a16:creationId xmlns:a16="http://schemas.microsoft.com/office/drawing/2014/main" id="{31485889-820F-417B-8FFE-215195B957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099" name="PoljeZBesedilom 2">
          <a:extLst>
            <a:ext uri="{FF2B5EF4-FFF2-40B4-BE49-F238E27FC236}">
              <a16:creationId xmlns:a16="http://schemas.microsoft.com/office/drawing/2014/main" id="{A1151F47-3C3B-4666-83AB-2D1122E6EA4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00" name="PoljeZBesedilom 2">
          <a:extLst>
            <a:ext uri="{FF2B5EF4-FFF2-40B4-BE49-F238E27FC236}">
              <a16:creationId xmlns:a16="http://schemas.microsoft.com/office/drawing/2014/main" id="{61E8516C-D57F-4E03-B66F-F00A437AC7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01" name="PoljeZBesedilom 2">
          <a:extLst>
            <a:ext uri="{FF2B5EF4-FFF2-40B4-BE49-F238E27FC236}">
              <a16:creationId xmlns:a16="http://schemas.microsoft.com/office/drawing/2014/main" id="{948CF605-91F8-4506-B1C9-9C750134B7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2" name="PoljeZBesedilom 2">
          <a:extLst>
            <a:ext uri="{FF2B5EF4-FFF2-40B4-BE49-F238E27FC236}">
              <a16:creationId xmlns:a16="http://schemas.microsoft.com/office/drawing/2014/main" id="{6DC512AE-AA05-4E11-AB7E-74C563494B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3" name="PoljeZBesedilom 8102">
          <a:extLst>
            <a:ext uri="{FF2B5EF4-FFF2-40B4-BE49-F238E27FC236}">
              <a16:creationId xmlns:a16="http://schemas.microsoft.com/office/drawing/2014/main" id="{9475EDBC-9331-4945-801A-7592A759E1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4" name="PoljeZBesedilom 2">
          <a:extLst>
            <a:ext uri="{FF2B5EF4-FFF2-40B4-BE49-F238E27FC236}">
              <a16:creationId xmlns:a16="http://schemas.microsoft.com/office/drawing/2014/main" id="{27FD867A-C239-4234-86F1-27E6511A78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5" name="PoljeZBesedilom 2">
          <a:extLst>
            <a:ext uri="{FF2B5EF4-FFF2-40B4-BE49-F238E27FC236}">
              <a16:creationId xmlns:a16="http://schemas.microsoft.com/office/drawing/2014/main" id="{B9678B3F-0794-4688-AB2F-4BF862E97E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6" name="PoljeZBesedilom 2">
          <a:extLst>
            <a:ext uri="{FF2B5EF4-FFF2-40B4-BE49-F238E27FC236}">
              <a16:creationId xmlns:a16="http://schemas.microsoft.com/office/drawing/2014/main" id="{1AB1BDC4-B0F5-4318-B04C-8E9E5F2484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7" name="PoljeZBesedilom 2">
          <a:extLst>
            <a:ext uri="{FF2B5EF4-FFF2-40B4-BE49-F238E27FC236}">
              <a16:creationId xmlns:a16="http://schemas.microsoft.com/office/drawing/2014/main" id="{FEEA0679-C7D3-4C3C-8662-FA4123DA1E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8" name="PoljeZBesedilom 2">
          <a:extLst>
            <a:ext uri="{FF2B5EF4-FFF2-40B4-BE49-F238E27FC236}">
              <a16:creationId xmlns:a16="http://schemas.microsoft.com/office/drawing/2014/main" id="{A5C5A439-DDD4-42C5-B381-35F09026B6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09" name="PoljeZBesedilom 8108">
          <a:extLst>
            <a:ext uri="{FF2B5EF4-FFF2-40B4-BE49-F238E27FC236}">
              <a16:creationId xmlns:a16="http://schemas.microsoft.com/office/drawing/2014/main" id="{C63E12B3-D266-4DAA-9EA0-D7A59FE868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10" name="PoljeZBesedilom 2">
          <a:extLst>
            <a:ext uri="{FF2B5EF4-FFF2-40B4-BE49-F238E27FC236}">
              <a16:creationId xmlns:a16="http://schemas.microsoft.com/office/drawing/2014/main" id="{F5FBBA94-84B9-491B-8BE8-E9E0CAC9C9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11" name="PoljeZBesedilom 2">
          <a:extLst>
            <a:ext uri="{FF2B5EF4-FFF2-40B4-BE49-F238E27FC236}">
              <a16:creationId xmlns:a16="http://schemas.microsoft.com/office/drawing/2014/main" id="{300F5B86-01A4-4680-9EDE-CBBDF6C2C7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12" name="PoljeZBesedilom 2">
          <a:extLst>
            <a:ext uri="{FF2B5EF4-FFF2-40B4-BE49-F238E27FC236}">
              <a16:creationId xmlns:a16="http://schemas.microsoft.com/office/drawing/2014/main" id="{EBFD90CB-B88B-464C-B063-0E4FC0D1D71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13" name="PoljeZBesedilom 2">
          <a:extLst>
            <a:ext uri="{FF2B5EF4-FFF2-40B4-BE49-F238E27FC236}">
              <a16:creationId xmlns:a16="http://schemas.microsoft.com/office/drawing/2014/main" id="{DD7EFEC4-F935-4DCC-93F4-285847F90A9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14" name="PoljeZBesedilom 8113">
          <a:extLst>
            <a:ext uri="{FF2B5EF4-FFF2-40B4-BE49-F238E27FC236}">
              <a16:creationId xmlns:a16="http://schemas.microsoft.com/office/drawing/2014/main" id="{5F83AFE5-4C60-4864-871B-42D82BB435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15" name="PoljeZBesedilom 2">
          <a:extLst>
            <a:ext uri="{FF2B5EF4-FFF2-40B4-BE49-F238E27FC236}">
              <a16:creationId xmlns:a16="http://schemas.microsoft.com/office/drawing/2014/main" id="{54A26D86-A76F-4A79-BA5B-92C04D83657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16" name="PoljeZBesedilom 2">
          <a:extLst>
            <a:ext uri="{FF2B5EF4-FFF2-40B4-BE49-F238E27FC236}">
              <a16:creationId xmlns:a16="http://schemas.microsoft.com/office/drawing/2014/main" id="{F4D05E77-AD1E-4CA6-B72F-2A38C19FBD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17" name="PoljeZBesedilom 2">
          <a:extLst>
            <a:ext uri="{FF2B5EF4-FFF2-40B4-BE49-F238E27FC236}">
              <a16:creationId xmlns:a16="http://schemas.microsoft.com/office/drawing/2014/main" id="{8877FD76-269C-4DD5-A1AB-7543E04188E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18" name="PoljeZBesedilom 2">
          <a:extLst>
            <a:ext uri="{FF2B5EF4-FFF2-40B4-BE49-F238E27FC236}">
              <a16:creationId xmlns:a16="http://schemas.microsoft.com/office/drawing/2014/main" id="{684FA15E-8369-4F44-938C-A57E56FE3F7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19" name="PoljeZBesedilom 2">
          <a:extLst>
            <a:ext uri="{FF2B5EF4-FFF2-40B4-BE49-F238E27FC236}">
              <a16:creationId xmlns:a16="http://schemas.microsoft.com/office/drawing/2014/main" id="{E0CEC934-0B4E-413A-BA02-CADC3157286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20" name="PoljeZBesedilom 8119">
          <a:extLst>
            <a:ext uri="{FF2B5EF4-FFF2-40B4-BE49-F238E27FC236}">
              <a16:creationId xmlns:a16="http://schemas.microsoft.com/office/drawing/2014/main" id="{52888308-1C95-497F-853C-1B04F9633A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21" name="PoljeZBesedilom 2">
          <a:extLst>
            <a:ext uri="{FF2B5EF4-FFF2-40B4-BE49-F238E27FC236}">
              <a16:creationId xmlns:a16="http://schemas.microsoft.com/office/drawing/2014/main" id="{B2536C3E-6856-4214-85B7-87A62E9EC4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22" name="PoljeZBesedilom 2">
          <a:extLst>
            <a:ext uri="{FF2B5EF4-FFF2-40B4-BE49-F238E27FC236}">
              <a16:creationId xmlns:a16="http://schemas.microsoft.com/office/drawing/2014/main" id="{79CF8ABA-8B8D-4B11-A814-F2BCBDA8773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23" name="PoljeZBesedilom 2">
          <a:extLst>
            <a:ext uri="{FF2B5EF4-FFF2-40B4-BE49-F238E27FC236}">
              <a16:creationId xmlns:a16="http://schemas.microsoft.com/office/drawing/2014/main" id="{6D452F57-0BD5-4159-B309-C8198B63354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124" name="PoljeZBesedilom 2">
          <a:extLst>
            <a:ext uri="{FF2B5EF4-FFF2-40B4-BE49-F238E27FC236}">
              <a16:creationId xmlns:a16="http://schemas.microsoft.com/office/drawing/2014/main" id="{71891D7D-236B-49B2-8019-B265015AD75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25" name="PoljeZBesedilom 2">
          <a:extLst>
            <a:ext uri="{FF2B5EF4-FFF2-40B4-BE49-F238E27FC236}">
              <a16:creationId xmlns:a16="http://schemas.microsoft.com/office/drawing/2014/main" id="{5A0ABDD5-9EB3-4AE6-B8F4-28E2B1374F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26" name="PoljeZBesedilom 8125">
          <a:extLst>
            <a:ext uri="{FF2B5EF4-FFF2-40B4-BE49-F238E27FC236}">
              <a16:creationId xmlns:a16="http://schemas.microsoft.com/office/drawing/2014/main" id="{BA5F6E8A-E049-422B-89B4-9042E2F0B9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27" name="PoljeZBesedilom 2">
          <a:extLst>
            <a:ext uri="{FF2B5EF4-FFF2-40B4-BE49-F238E27FC236}">
              <a16:creationId xmlns:a16="http://schemas.microsoft.com/office/drawing/2014/main" id="{208EF2A2-403B-48D2-AA34-C108C33D69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28" name="PoljeZBesedilom 2">
          <a:extLst>
            <a:ext uri="{FF2B5EF4-FFF2-40B4-BE49-F238E27FC236}">
              <a16:creationId xmlns:a16="http://schemas.microsoft.com/office/drawing/2014/main" id="{E5269B9B-9570-431C-9EAF-3B52DA84F8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29" name="PoljeZBesedilom 2">
          <a:extLst>
            <a:ext uri="{FF2B5EF4-FFF2-40B4-BE49-F238E27FC236}">
              <a16:creationId xmlns:a16="http://schemas.microsoft.com/office/drawing/2014/main" id="{37160B0A-99AA-49B0-9C2B-4C5E8EC86DA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0" name="PoljeZBesedilom 2">
          <a:extLst>
            <a:ext uri="{FF2B5EF4-FFF2-40B4-BE49-F238E27FC236}">
              <a16:creationId xmlns:a16="http://schemas.microsoft.com/office/drawing/2014/main" id="{95EB3D5F-3257-4241-B07E-E269DA685B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1" name="PoljeZBesedilom 2">
          <a:extLst>
            <a:ext uri="{FF2B5EF4-FFF2-40B4-BE49-F238E27FC236}">
              <a16:creationId xmlns:a16="http://schemas.microsoft.com/office/drawing/2014/main" id="{86808F82-F505-4FFD-8A43-D345A4060D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2" name="PoljeZBesedilom 8131">
          <a:extLst>
            <a:ext uri="{FF2B5EF4-FFF2-40B4-BE49-F238E27FC236}">
              <a16:creationId xmlns:a16="http://schemas.microsoft.com/office/drawing/2014/main" id="{08F461CB-5A08-4AAE-AE78-F96FC8DC9E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3" name="PoljeZBesedilom 2">
          <a:extLst>
            <a:ext uri="{FF2B5EF4-FFF2-40B4-BE49-F238E27FC236}">
              <a16:creationId xmlns:a16="http://schemas.microsoft.com/office/drawing/2014/main" id="{58AFFC25-1149-4172-AEE9-9FD92A483C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4" name="PoljeZBesedilom 2">
          <a:extLst>
            <a:ext uri="{FF2B5EF4-FFF2-40B4-BE49-F238E27FC236}">
              <a16:creationId xmlns:a16="http://schemas.microsoft.com/office/drawing/2014/main" id="{B96CA419-F42C-4EFD-AB72-568CE37AAF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5" name="PoljeZBesedilom 2">
          <a:extLst>
            <a:ext uri="{FF2B5EF4-FFF2-40B4-BE49-F238E27FC236}">
              <a16:creationId xmlns:a16="http://schemas.microsoft.com/office/drawing/2014/main" id="{3A7538EF-BB8A-4286-8EB8-2EA0D397F5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136" name="PoljeZBesedilom 2">
          <a:extLst>
            <a:ext uri="{FF2B5EF4-FFF2-40B4-BE49-F238E27FC236}">
              <a16:creationId xmlns:a16="http://schemas.microsoft.com/office/drawing/2014/main" id="{BDDDE7D9-FC91-4FF4-B6BF-FE6B7EC2A6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37" name="PoljeZBesedilom 2">
          <a:extLst>
            <a:ext uri="{FF2B5EF4-FFF2-40B4-BE49-F238E27FC236}">
              <a16:creationId xmlns:a16="http://schemas.microsoft.com/office/drawing/2014/main" id="{0BDC0675-BBDE-47E8-B1E5-1B8AB9CBC3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38" name="PoljeZBesedilom 8137">
          <a:extLst>
            <a:ext uri="{FF2B5EF4-FFF2-40B4-BE49-F238E27FC236}">
              <a16:creationId xmlns:a16="http://schemas.microsoft.com/office/drawing/2014/main" id="{FEA6F10F-84DE-42D0-97DB-97C9A88DFE7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39" name="PoljeZBesedilom 2">
          <a:extLst>
            <a:ext uri="{FF2B5EF4-FFF2-40B4-BE49-F238E27FC236}">
              <a16:creationId xmlns:a16="http://schemas.microsoft.com/office/drawing/2014/main" id="{CEAECFB9-A01A-4C4B-A630-39FAD32A09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0" name="PoljeZBesedilom 2">
          <a:extLst>
            <a:ext uri="{FF2B5EF4-FFF2-40B4-BE49-F238E27FC236}">
              <a16:creationId xmlns:a16="http://schemas.microsoft.com/office/drawing/2014/main" id="{41BBB0D0-C18B-4077-81DE-629FC8D35C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1" name="PoljeZBesedilom 2">
          <a:extLst>
            <a:ext uri="{FF2B5EF4-FFF2-40B4-BE49-F238E27FC236}">
              <a16:creationId xmlns:a16="http://schemas.microsoft.com/office/drawing/2014/main" id="{8F1B7F02-3C60-4C3E-9BBB-32FFA6DEB3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2" name="PoljeZBesedilom 2">
          <a:extLst>
            <a:ext uri="{FF2B5EF4-FFF2-40B4-BE49-F238E27FC236}">
              <a16:creationId xmlns:a16="http://schemas.microsoft.com/office/drawing/2014/main" id="{2377744D-B32A-47B7-AEA1-90943C4D5B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3" name="PoljeZBesedilom 2">
          <a:extLst>
            <a:ext uri="{FF2B5EF4-FFF2-40B4-BE49-F238E27FC236}">
              <a16:creationId xmlns:a16="http://schemas.microsoft.com/office/drawing/2014/main" id="{899FFAA2-0C44-4FEA-B164-5BBD729140F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4" name="PoljeZBesedilom 8143">
          <a:extLst>
            <a:ext uri="{FF2B5EF4-FFF2-40B4-BE49-F238E27FC236}">
              <a16:creationId xmlns:a16="http://schemas.microsoft.com/office/drawing/2014/main" id="{793766BD-8A7F-4016-A4D7-D5C4D583EF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5" name="PoljeZBesedilom 2">
          <a:extLst>
            <a:ext uri="{FF2B5EF4-FFF2-40B4-BE49-F238E27FC236}">
              <a16:creationId xmlns:a16="http://schemas.microsoft.com/office/drawing/2014/main" id="{083CCD6E-B0B4-4299-A01D-70C65D2E01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6" name="PoljeZBesedilom 2">
          <a:extLst>
            <a:ext uri="{FF2B5EF4-FFF2-40B4-BE49-F238E27FC236}">
              <a16:creationId xmlns:a16="http://schemas.microsoft.com/office/drawing/2014/main" id="{0BF29982-6E8F-4338-BDF0-BF127EB0806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7" name="PoljeZBesedilom 2">
          <a:extLst>
            <a:ext uri="{FF2B5EF4-FFF2-40B4-BE49-F238E27FC236}">
              <a16:creationId xmlns:a16="http://schemas.microsoft.com/office/drawing/2014/main" id="{DFFC8569-5A5C-4DC1-B87A-C7BD29E9B3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148" name="PoljeZBesedilom 2">
          <a:extLst>
            <a:ext uri="{FF2B5EF4-FFF2-40B4-BE49-F238E27FC236}">
              <a16:creationId xmlns:a16="http://schemas.microsoft.com/office/drawing/2014/main" id="{A920640A-D291-40EE-A8A6-6C56E9B58F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49" name="PoljeZBesedilom 8148">
          <a:extLst>
            <a:ext uri="{FF2B5EF4-FFF2-40B4-BE49-F238E27FC236}">
              <a16:creationId xmlns:a16="http://schemas.microsoft.com/office/drawing/2014/main" id="{BB78A469-F058-4750-8D55-C4E7B8E9376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50" name="PoljeZBesedilom 2">
          <a:extLst>
            <a:ext uri="{FF2B5EF4-FFF2-40B4-BE49-F238E27FC236}">
              <a16:creationId xmlns:a16="http://schemas.microsoft.com/office/drawing/2014/main" id="{E5E02AFC-07F2-4FB9-B83B-E3105F8222F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51" name="PoljeZBesedilom 2">
          <a:extLst>
            <a:ext uri="{FF2B5EF4-FFF2-40B4-BE49-F238E27FC236}">
              <a16:creationId xmlns:a16="http://schemas.microsoft.com/office/drawing/2014/main" id="{94B4E517-C4D8-401D-836E-A08E0985BC5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52" name="PoljeZBesedilom 2">
          <a:extLst>
            <a:ext uri="{FF2B5EF4-FFF2-40B4-BE49-F238E27FC236}">
              <a16:creationId xmlns:a16="http://schemas.microsoft.com/office/drawing/2014/main" id="{899956D5-EEF4-4F56-94A0-D2719306A14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153" name="PoljeZBesedilom 2">
          <a:extLst>
            <a:ext uri="{FF2B5EF4-FFF2-40B4-BE49-F238E27FC236}">
              <a16:creationId xmlns:a16="http://schemas.microsoft.com/office/drawing/2014/main" id="{48F507D7-84DC-4BA4-8F60-9925D30E53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4" name="PoljeZBesedilom 2">
          <a:extLst>
            <a:ext uri="{FF2B5EF4-FFF2-40B4-BE49-F238E27FC236}">
              <a16:creationId xmlns:a16="http://schemas.microsoft.com/office/drawing/2014/main" id="{02322AB2-DF72-481A-A17C-1ADD49689D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5" name="PoljeZBesedilom 8154">
          <a:extLst>
            <a:ext uri="{FF2B5EF4-FFF2-40B4-BE49-F238E27FC236}">
              <a16:creationId xmlns:a16="http://schemas.microsoft.com/office/drawing/2014/main" id="{A451B607-A94A-4442-8B00-9F12D24518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6" name="PoljeZBesedilom 2">
          <a:extLst>
            <a:ext uri="{FF2B5EF4-FFF2-40B4-BE49-F238E27FC236}">
              <a16:creationId xmlns:a16="http://schemas.microsoft.com/office/drawing/2014/main" id="{9C2272B6-6A49-4170-8608-A3E089BF4E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7" name="PoljeZBesedilom 2">
          <a:extLst>
            <a:ext uri="{FF2B5EF4-FFF2-40B4-BE49-F238E27FC236}">
              <a16:creationId xmlns:a16="http://schemas.microsoft.com/office/drawing/2014/main" id="{2C100842-8A67-444A-8245-3533FDD663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8" name="PoljeZBesedilom 2">
          <a:extLst>
            <a:ext uri="{FF2B5EF4-FFF2-40B4-BE49-F238E27FC236}">
              <a16:creationId xmlns:a16="http://schemas.microsoft.com/office/drawing/2014/main" id="{6FB63456-8B92-4116-A5D2-F9D096B2C9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59" name="PoljeZBesedilom 2">
          <a:extLst>
            <a:ext uri="{FF2B5EF4-FFF2-40B4-BE49-F238E27FC236}">
              <a16:creationId xmlns:a16="http://schemas.microsoft.com/office/drawing/2014/main" id="{13FB585F-AD76-4474-A3BD-78CF55729E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0" name="PoljeZBesedilom 2">
          <a:extLst>
            <a:ext uri="{FF2B5EF4-FFF2-40B4-BE49-F238E27FC236}">
              <a16:creationId xmlns:a16="http://schemas.microsoft.com/office/drawing/2014/main" id="{0225D575-172A-4F07-A105-BCDFB3BF96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1" name="PoljeZBesedilom 8160">
          <a:extLst>
            <a:ext uri="{FF2B5EF4-FFF2-40B4-BE49-F238E27FC236}">
              <a16:creationId xmlns:a16="http://schemas.microsoft.com/office/drawing/2014/main" id="{646F48B2-431F-421F-997D-90D673A610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2" name="PoljeZBesedilom 2">
          <a:extLst>
            <a:ext uri="{FF2B5EF4-FFF2-40B4-BE49-F238E27FC236}">
              <a16:creationId xmlns:a16="http://schemas.microsoft.com/office/drawing/2014/main" id="{B03756DC-69EB-41D0-8BA5-CB13A37B67E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3" name="PoljeZBesedilom 2">
          <a:extLst>
            <a:ext uri="{FF2B5EF4-FFF2-40B4-BE49-F238E27FC236}">
              <a16:creationId xmlns:a16="http://schemas.microsoft.com/office/drawing/2014/main" id="{D9CCFB07-16C7-47EA-923C-0E41A41FFD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4" name="PoljeZBesedilom 2">
          <a:extLst>
            <a:ext uri="{FF2B5EF4-FFF2-40B4-BE49-F238E27FC236}">
              <a16:creationId xmlns:a16="http://schemas.microsoft.com/office/drawing/2014/main" id="{C39E8E96-76A0-4A09-BFE1-D2A762B059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5" name="PoljeZBesedilom 2">
          <a:extLst>
            <a:ext uri="{FF2B5EF4-FFF2-40B4-BE49-F238E27FC236}">
              <a16:creationId xmlns:a16="http://schemas.microsoft.com/office/drawing/2014/main" id="{0923FCF8-1FE8-47A9-B368-32BEEF633E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6" name="PoljeZBesedilom 2">
          <a:extLst>
            <a:ext uri="{FF2B5EF4-FFF2-40B4-BE49-F238E27FC236}">
              <a16:creationId xmlns:a16="http://schemas.microsoft.com/office/drawing/2014/main" id="{F9C9F2E0-4677-4CC6-B45C-119A61EC0B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7" name="PoljeZBesedilom 8166">
          <a:extLst>
            <a:ext uri="{FF2B5EF4-FFF2-40B4-BE49-F238E27FC236}">
              <a16:creationId xmlns:a16="http://schemas.microsoft.com/office/drawing/2014/main" id="{1B9B65FF-793E-41BB-BDFC-244AE66F17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8" name="PoljeZBesedilom 2">
          <a:extLst>
            <a:ext uri="{FF2B5EF4-FFF2-40B4-BE49-F238E27FC236}">
              <a16:creationId xmlns:a16="http://schemas.microsoft.com/office/drawing/2014/main" id="{5367818E-E500-4D3F-AFEF-22104CD1518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69" name="PoljeZBesedilom 2">
          <a:extLst>
            <a:ext uri="{FF2B5EF4-FFF2-40B4-BE49-F238E27FC236}">
              <a16:creationId xmlns:a16="http://schemas.microsoft.com/office/drawing/2014/main" id="{10C6A2FA-4DFA-47BB-83E4-750982A2E0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0" name="PoljeZBesedilom 2">
          <a:extLst>
            <a:ext uri="{FF2B5EF4-FFF2-40B4-BE49-F238E27FC236}">
              <a16:creationId xmlns:a16="http://schemas.microsoft.com/office/drawing/2014/main" id="{BEA1698A-6F77-49E0-BAD7-B451056F37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1" name="PoljeZBesedilom 2">
          <a:extLst>
            <a:ext uri="{FF2B5EF4-FFF2-40B4-BE49-F238E27FC236}">
              <a16:creationId xmlns:a16="http://schemas.microsoft.com/office/drawing/2014/main" id="{C281DC37-EE54-4958-B5EA-A3065975B3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2" name="PoljeZBesedilom 2">
          <a:extLst>
            <a:ext uri="{FF2B5EF4-FFF2-40B4-BE49-F238E27FC236}">
              <a16:creationId xmlns:a16="http://schemas.microsoft.com/office/drawing/2014/main" id="{1A695A41-7AC5-4AC8-9F36-B56E8C0505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3" name="PoljeZBesedilom 8172">
          <a:extLst>
            <a:ext uri="{FF2B5EF4-FFF2-40B4-BE49-F238E27FC236}">
              <a16:creationId xmlns:a16="http://schemas.microsoft.com/office/drawing/2014/main" id="{38655706-AD4D-4688-82AE-2D93F57A3A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4" name="PoljeZBesedilom 2">
          <a:extLst>
            <a:ext uri="{FF2B5EF4-FFF2-40B4-BE49-F238E27FC236}">
              <a16:creationId xmlns:a16="http://schemas.microsoft.com/office/drawing/2014/main" id="{10A3217A-80C5-46F3-ADA5-F0F5CBA271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5" name="PoljeZBesedilom 2">
          <a:extLst>
            <a:ext uri="{FF2B5EF4-FFF2-40B4-BE49-F238E27FC236}">
              <a16:creationId xmlns:a16="http://schemas.microsoft.com/office/drawing/2014/main" id="{335C020E-80E4-4666-A041-03D7B36C8B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6" name="PoljeZBesedilom 2">
          <a:extLst>
            <a:ext uri="{FF2B5EF4-FFF2-40B4-BE49-F238E27FC236}">
              <a16:creationId xmlns:a16="http://schemas.microsoft.com/office/drawing/2014/main" id="{1E5824B7-D9A0-4E38-9D9A-FF338C3BFF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7" name="PoljeZBesedilom 2">
          <a:extLst>
            <a:ext uri="{FF2B5EF4-FFF2-40B4-BE49-F238E27FC236}">
              <a16:creationId xmlns:a16="http://schemas.microsoft.com/office/drawing/2014/main" id="{81820D89-4B4C-482D-80C4-3BA07D7EC6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8" name="PoljeZBesedilom 2">
          <a:extLst>
            <a:ext uri="{FF2B5EF4-FFF2-40B4-BE49-F238E27FC236}">
              <a16:creationId xmlns:a16="http://schemas.microsoft.com/office/drawing/2014/main" id="{CECA6EB8-A88A-47D3-8484-5347185B22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79" name="PoljeZBesedilom 8178">
          <a:extLst>
            <a:ext uri="{FF2B5EF4-FFF2-40B4-BE49-F238E27FC236}">
              <a16:creationId xmlns:a16="http://schemas.microsoft.com/office/drawing/2014/main" id="{91E41142-2501-4053-A7C8-C7245318A6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0" name="PoljeZBesedilom 2">
          <a:extLst>
            <a:ext uri="{FF2B5EF4-FFF2-40B4-BE49-F238E27FC236}">
              <a16:creationId xmlns:a16="http://schemas.microsoft.com/office/drawing/2014/main" id="{81450455-2A51-409A-B874-80A7FF3FC7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1" name="PoljeZBesedilom 2">
          <a:extLst>
            <a:ext uri="{FF2B5EF4-FFF2-40B4-BE49-F238E27FC236}">
              <a16:creationId xmlns:a16="http://schemas.microsoft.com/office/drawing/2014/main" id="{B32CE2EF-23D3-4812-A84A-47AC636920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2" name="PoljeZBesedilom 2">
          <a:extLst>
            <a:ext uri="{FF2B5EF4-FFF2-40B4-BE49-F238E27FC236}">
              <a16:creationId xmlns:a16="http://schemas.microsoft.com/office/drawing/2014/main" id="{68FB5425-9B6C-4854-A2F5-EA4AC24C53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3" name="PoljeZBesedilom 2">
          <a:extLst>
            <a:ext uri="{FF2B5EF4-FFF2-40B4-BE49-F238E27FC236}">
              <a16:creationId xmlns:a16="http://schemas.microsoft.com/office/drawing/2014/main" id="{6989D0E6-2394-4521-A5E8-C95A68A313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4" name="PoljeZBesedilom 2">
          <a:extLst>
            <a:ext uri="{FF2B5EF4-FFF2-40B4-BE49-F238E27FC236}">
              <a16:creationId xmlns:a16="http://schemas.microsoft.com/office/drawing/2014/main" id="{9A0B7234-77AD-4BE3-A738-E19F634A0B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5" name="PoljeZBesedilom 8184">
          <a:extLst>
            <a:ext uri="{FF2B5EF4-FFF2-40B4-BE49-F238E27FC236}">
              <a16:creationId xmlns:a16="http://schemas.microsoft.com/office/drawing/2014/main" id="{B8ACB0C5-6638-4AC5-B14D-1885818B7F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6" name="PoljeZBesedilom 2">
          <a:extLst>
            <a:ext uri="{FF2B5EF4-FFF2-40B4-BE49-F238E27FC236}">
              <a16:creationId xmlns:a16="http://schemas.microsoft.com/office/drawing/2014/main" id="{41C8F7AF-8516-4661-A26B-3F38445C49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7" name="PoljeZBesedilom 2">
          <a:extLst>
            <a:ext uri="{FF2B5EF4-FFF2-40B4-BE49-F238E27FC236}">
              <a16:creationId xmlns:a16="http://schemas.microsoft.com/office/drawing/2014/main" id="{E1D4031E-660C-4B1E-B257-739C818B39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8" name="PoljeZBesedilom 2">
          <a:extLst>
            <a:ext uri="{FF2B5EF4-FFF2-40B4-BE49-F238E27FC236}">
              <a16:creationId xmlns:a16="http://schemas.microsoft.com/office/drawing/2014/main" id="{32FDB448-49AC-4973-85CE-485298BB31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89" name="PoljeZBesedilom 2">
          <a:extLst>
            <a:ext uri="{FF2B5EF4-FFF2-40B4-BE49-F238E27FC236}">
              <a16:creationId xmlns:a16="http://schemas.microsoft.com/office/drawing/2014/main" id="{F540A90C-54C7-4669-B88A-B560833B33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0" name="PoljeZBesedilom 2">
          <a:extLst>
            <a:ext uri="{FF2B5EF4-FFF2-40B4-BE49-F238E27FC236}">
              <a16:creationId xmlns:a16="http://schemas.microsoft.com/office/drawing/2014/main" id="{2BF717AD-B019-4077-AA73-57FB9A4BEE1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1" name="PoljeZBesedilom 8190">
          <a:extLst>
            <a:ext uri="{FF2B5EF4-FFF2-40B4-BE49-F238E27FC236}">
              <a16:creationId xmlns:a16="http://schemas.microsoft.com/office/drawing/2014/main" id="{D8D78FF0-0261-42AC-920F-74439467D6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2" name="PoljeZBesedilom 2">
          <a:extLst>
            <a:ext uri="{FF2B5EF4-FFF2-40B4-BE49-F238E27FC236}">
              <a16:creationId xmlns:a16="http://schemas.microsoft.com/office/drawing/2014/main" id="{70D3FAD4-F850-4EEA-84A5-1326704741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3" name="PoljeZBesedilom 2">
          <a:extLst>
            <a:ext uri="{FF2B5EF4-FFF2-40B4-BE49-F238E27FC236}">
              <a16:creationId xmlns:a16="http://schemas.microsoft.com/office/drawing/2014/main" id="{A0F30A30-B6EE-418E-ABAD-3FC5C1A8CA7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4" name="PoljeZBesedilom 2">
          <a:extLst>
            <a:ext uri="{FF2B5EF4-FFF2-40B4-BE49-F238E27FC236}">
              <a16:creationId xmlns:a16="http://schemas.microsoft.com/office/drawing/2014/main" id="{C25E7FFB-9CA9-4100-80CE-070B253208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195" name="PoljeZBesedilom 2">
          <a:extLst>
            <a:ext uri="{FF2B5EF4-FFF2-40B4-BE49-F238E27FC236}">
              <a16:creationId xmlns:a16="http://schemas.microsoft.com/office/drawing/2014/main" id="{22956BF0-5AAD-4C9D-8F05-1B3B9E08275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96" name="PoljeZBesedilom 2">
          <a:extLst>
            <a:ext uri="{FF2B5EF4-FFF2-40B4-BE49-F238E27FC236}">
              <a16:creationId xmlns:a16="http://schemas.microsoft.com/office/drawing/2014/main" id="{EDA5D93E-30B7-45E8-B9BF-A58D3A3C80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97" name="PoljeZBesedilom 8196">
          <a:extLst>
            <a:ext uri="{FF2B5EF4-FFF2-40B4-BE49-F238E27FC236}">
              <a16:creationId xmlns:a16="http://schemas.microsoft.com/office/drawing/2014/main" id="{4B412FEA-F68C-46C8-8306-29AA4014FD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98" name="PoljeZBesedilom 2">
          <a:extLst>
            <a:ext uri="{FF2B5EF4-FFF2-40B4-BE49-F238E27FC236}">
              <a16:creationId xmlns:a16="http://schemas.microsoft.com/office/drawing/2014/main" id="{1F1A5785-ADE4-480E-BA8D-B62DF2F049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199" name="PoljeZBesedilom 2">
          <a:extLst>
            <a:ext uri="{FF2B5EF4-FFF2-40B4-BE49-F238E27FC236}">
              <a16:creationId xmlns:a16="http://schemas.microsoft.com/office/drawing/2014/main" id="{0F75DF81-F56C-4EC2-A836-30913F9B30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0" name="PoljeZBesedilom 2">
          <a:extLst>
            <a:ext uri="{FF2B5EF4-FFF2-40B4-BE49-F238E27FC236}">
              <a16:creationId xmlns:a16="http://schemas.microsoft.com/office/drawing/2014/main" id="{1CE5C31F-F34F-47CD-8320-3C71E0134D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1" name="PoljeZBesedilom 2">
          <a:extLst>
            <a:ext uri="{FF2B5EF4-FFF2-40B4-BE49-F238E27FC236}">
              <a16:creationId xmlns:a16="http://schemas.microsoft.com/office/drawing/2014/main" id="{9AE0E8B7-3FE5-4EE8-963A-FD659ECA21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2" name="PoljeZBesedilom 2">
          <a:extLst>
            <a:ext uri="{FF2B5EF4-FFF2-40B4-BE49-F238E27FC236}">
              <a16:creationId xmlns:a16="http://schemas.microsoft.com/office/drawing/2014/main" id="{466F7E4E-FDCF-4ACE-A52E-6AB1EC37E7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3" name="PoljeZBesedilom 8202">
          <a:extLst>
            <a:ext uri="{FF2B5EF4-FFF2-40B4-BE49-F238E27FC236}">
              <a16:creationId xmlns:a16="http://schemas.microsoft.com/office/drawing/2014/main" id="{B7759D8D-83B0-45C0-BFF8-F39537D24D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4" name="PoljeZBesedilom 2">
          <a:extLst>
            <a:ext uri="{FF2B5EF4-FFF2-40B4-BE49-F238E27FC236}">
              <a16:creationId xmlns:a16="http://schemas.microsoft.com/office/drawing/2014/main" id="{6780408F-EBB2-4CC9-ACD7-1916EC3EE7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5" name="PoljeZBesedilom 2">
          <a:extLst>
            <a:ext uri="{FF2B5EF4-FFF2-40B4-BE49-F238E27FC236}">
              <a16:creationId xmlns:a16="http://schemas.microsoft.com/office/drawing/2014/main" id="{E93BB90D-99E8-48C8-AD71-85CB05B528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6" name="PoljeZBesedilom 2">
          <a:extLst>
            <a:ext uri="{FF2B5EF4-FFF2-40B4-BE49-F238E27FC236}">
              <a16:creationId xmlns:a16="http://schemas.microsoft.com/office/drawing/2014/main" id="{2382368B-6DB7-4E96-A498-19F8B03E9D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07" name="PoljeZBesedilom 2">
          <a:extLst>
            <a:ext uri="{FF2B5EF4-FFF2-40B4-BE49-F238E27FC236}">
              <a16:creationId xmlns:a16="http://schemas.microsoft.com/office/drawing/2014/main" id="{54079024-36F0-43C4-96F3-168C126D0B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08" name="PoljeZBesedilom 2">
          <a:extLst>
            <a:ext uri="{FF2B5EF4-FFF2-40B4-BE49-F238E27FC236}">
              <a16:creationId xmlns:a16="http://schemas.microsoft.com/office/drawing/2014/main" id="{58A5466B-43F1-4E5B-BD1C-84F45C4B32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09" name="PoljeZBesedilom 8208">
          <a:extLst>
            <a:ext uri="{FF2B5EF4-FFF2-40B4-BE49-F238E27FC236}">
              <a16:creationId xmlns:a16="http://schemas.microsoft.com/office/drawing/2014/main" id="{79FBD79F-FD43-47B9-88F2-33EDC6F3E83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10" name="PoljeZBesedilom 2">
          <a:extLst>
            <a:ext uri="{FF2B5EF4-FFF2-40B4-BE49-F238E27FC236}">
              <a16:creationId xmlns:a16="http://schemas.microsoft.com/office/drawing/2014/main" id="{6ECE2ABC-5BA1-48D7-B865-E2443257D26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11" name="PoljeZBesedilom 2">
          <a:extLst>
            <a:ext uri="{FF2B5EF4-FFF2-40B4-BE49-F238E27FC236}">
              <a16:creationId xmlns:a16="http://schemas.microsoft.com/office/drawing/2014/main" id="{954A27EF-E725-4E65-B8C4-F3A3AE3620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12" name="PoljeZBesedilom 2">
          <a:extLst>
            <a:ext uri="{FF2B5EF4-FFF2-40B4-BE49-F238E27FC236}">
              <a16:creationId xmlns:a16="http://schemas.microsoft.com/office/drawing/2014/main" id="{7134EB87-2DEE-4888-9BB1-3A2584E29BC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13" name="PoljeZBesedilom 2">
          <a:extLst>
            <a:ext uri="{FF2B5EF4-FFF2-40B4-BE49-F238E27FC236}">
              <a16:creationId xmlns:a16="http://schemas.microsoft.com/office/drawing/2014/main" id="{1CAE47CB-05DA-42FC-AD55-5F8A21E0B9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4" name="PoljeZBesedilom 2">
          <a:extLst>
            <a:ext uri="{FF2B5EF4-FFF2-40B4-BE49-F238E27FC236}">
              <a16:creationId xmlns:a16="http://schemas.microsoft.com/office/drawing/2014/main" id="{A65BE3D9-1BE4-489F-96EF-309244838C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5" name="PoljeZBesedilom 8214">
          <a:extLst>
            <a:ext uri="{FF2B5EF4-FFF2-40B4-BE49-F238E27FC236}">
              <a16:creationId xmlns:a16="http://schemas.microsoft.com/office/drawing/2014/main" id="{E283D529-C59A-4A91-9DCB-D72CEB2FAF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6" name="PoljeZBesedilom 2">
          <a:extLst>
            <a:ext uri="{FF2B5EF4-FFF2-40B4-BE49-F238E27FC236}">
              <a16:creationId xmlns:a16="http://schemas.microsoft.com/office/drawing/2014/main" id="{0388ACB0-EE40-49AC-8572-71758E7063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7" name="PoljeZBesedilom 2">
          <a:extLst>
            <a:ext uri="{FF2B5EF4-FFF2-40B4-BE49-F238E27FC236}">
              <a16:creationId xmlns:a16="http://schemas.microsoft.com/office/drawing/2014/main" id="{5E1BE853-2AEB-4261-8424-4BB9EDFB8B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8" name="PoljeZBesedilom 2">
          <a:extLst>
            <a:ext uri="{FF2B5EF4-FFF2-40B4-BE49-F238E27FC236}">
              <a16:creationId xmlns:a16="http://schemas.microsoft.com/office/drawing/2014/main" id="{7D03C8F3-3E99-418A-ACCA-E33659C525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19" name="PoljeZBesedilom 2">
          <a:extLst>
            <a:ext uri="{FF2B5EF4-FFF2-40B4-BE49-F238E27FC236}">
              <a16:creationId xmlns:a16="http://schemas.microsoft.com/office/drawing/2014/main" id="{9B5B296A-8296-4717-A934-5AF6AD0FEA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20" name="PoljeZBesedilom 8219">
          <a:extLst>
            <a:ext uri="{FF2B5EF4-FFF2-40B4-BE49-F238E27FC236}">
              <a16:creationId xmlns:a16="http://schemas.microsoft.com/office/drawing/2014/main" id="{FE111E9D-EAC9-410D-B72E-1FFC7A1EBF7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21" name="PoljeZBesedilom 2">
          <a:extLst>
            <a:ext uri="{FF2B5EF4-FFF2-40B4-BE49-F238E27FC236}">
              <a16:creationId xmlns:a16="http://schemas.microsoft.com/office/drawing/2014/main" id="{3F8870E7-2E70-4E97-9009-4B6B074F54F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22" name="PoljeZBesedilom 2">
          <a:extLst>
            <a:ext uri="{FF2B5EF4-FFF2-40B4-BE49-F238E27FC236}">
              <a16:creationId xmlns:a16="http://schemas.microsoft.com/office/drawing/2014/main" id="{72AAB702-635E-4B12-A1A8-61252687237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23" name="PoljeZBesedilom 2">
          <a:extLst>
            <a:ext uri="{FF2B5EF4-FFF2-40B4-BE49-F238E27FC236}">
              <a16:creationId xmlns:a16="http://schemas.microsoft.com/office/drawing/2014/main" id="{242DA6AE-8D1C-4415-B9C4-9968589D6AD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24" name="PoljeZBesedilom 2">
          <a:extLst>
            <a:ext uri="{FF2B5EF4-FFF2-40B4-BE49-F238E27FC236}">
              <a16:creationId xmlns:a16="http://schemas.microsoft.com/office/drawing/2014/main" id="{709A7F00-0612-49E2-847D-87DB0638F40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25" name="PoljeZBesedilom 2">
          <a:extLst>
            <a:ext uri="{FF2B5EF4-FFF2-40B4-BE49-F238E27FC236}">
              <a16:creationId xmlns:a16="http://schemas.microsoft.com/office/drawing/2014/main" id="{C6956C20-EAEF-46E4-ACED-F3D68C87B70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26" name="PoljeZBesedilom 8225">
          <a:extLst>
            <a:ext uri="{FF2B5EF4-FFF2-40B4-BE49-F238E27FC236}">
              <a16:creationId xmlns:a16="http://schemas.microsoft.com/office/drawing/2014/main" id="{3E162D08-DCA7-4F5E-AA41-12B06D77A4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27" name="PoljeZBesedilom 2">
          <a:extLst>
            <a:ext uri="{FF2B5EF4-FFF2-40B4-BE49-F238E27FC236}">
              <a16:creationId xmlns:a16="http://schemas.microsoft.com/office/drawing/2014/main" id="{342770D1-7854-4F59-938F-375B541274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28" name="PoljeZBesedilom 2">
          <a:extLst>
            <a:ext uri="{FF2B5EF4-FFF2-40B4-BE49-F238E27FC236}">
              <a16:creationId xmlns:a16="http://schemas.microsoft.com/office/drawing/2014/main" id="{3C6F4031-01FA-46F2-9157-FDA18CE32D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29" name="PoljeZBesedilom 2">
          <a:extLst>
            <a:ext uri="{FF2B5EF4-FFF2-40B4-BE49-F238E27FC236}">
              <a16:creationId xmlns:a16="http://schemas.microsoft.com/office/drawing/2014/main" id="{7FEFE6A2-8E54-4EAE-B22C-407357075F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230" name="PoljeZBesedilom 2">
          <a:extLst>
            <a:ext uri="{FF2B5EF4-FFF2-40B4-BE49-F238E27FC236}">
              <a16:creationId xmlns:a16="http://schemas.microsoft.com/office/drawing/2014/main" id="{D1CCEEC7-7BB5-46E4-96D3-52A0E87886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31" name="PoljeZBesedilom 8230">
          <a:extLst>
            <a:ext uri="{FF2B5EF4-FFF2-40B4-BE49-F238E27FC236}">
              <a16:creationId xmlns:a16="http://schemas.microsoft.com/office/drawing/2014/main" id="{D0DF6C7B-2467-485F-85A7-5EE0837D635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32" name="PoljeZBesedilom 2">
          <a:extLst>
            <a:ext uri="{FF2B5EF4-FFF2-40B4-BE49-F238E27FC236}">
              <a16:creationId xmlns:a16="http://schemas.microsoft.com/office/drawing/2014/main" id="{FBFFC0EF-9B4D-495B-8309-7739BD4E99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33" name="PoljeZBesedilom 2">
          <a:extLst>
            <a:ext uri="{FF2B5EF4-FFF2-40B4-BE49-F238E27FC236}">
              <a16:creationId xmlns:a16="http://schemas.microsoft.com/office/drawing/2014/main" id="{4F272516-1A09-43D3-B31B-89B485381DE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34" name="PoljeZBesedilom 2">
          <a:extLst>
            <a:ext uri="{FF2B5EF4-FFF2-40B4-BE49-F238E27FC236}">
              <a16:creationId xmlns:a16="http://schemas.microsoft.com/office/drawing/2014/main" id="{E0FD1394-3A61-45A7-880A-7B6284861E9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235" name="PoljeZBesedilom 2">
          <a:extLst>
            <a:ext uri="{FF2B5EF4-FFF2-40B4-BE49-F238E27FC236}">
              <a16:creationId xmlns:a16="http://schemas.microsoft.com/office/drawing/2014/main" id="{EEAA219F-717E-4202-8B9C-51A544A0273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36" name="PoljeZBesedilom 2">
          <a:extLst>
            <a:ext uri="{FF2B5EF4-FFF2-40B4-BE49-F238E27FC236}">
              <a16:creationId xmlns:a16="http://schemas.microsoft.com/office/drawing/2014/main" id="{C1B1B198-DCA9-4E07-AA1F-DE864D06CD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37" name="PoljeZBesedilom 8236">
          <a:extLst>
            <a:ext uri="{FF2B5EF4-FFF2-40B4-BE49-F238E27FC236}">
              <a16:creationId xmlns:a16="http://schemas.microsoft.com/office/drawing/2014/main" id="{A5C7FE18-374D-4FB2-A516-DB3C6335B7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38" name="PoljeZBesedilom 2">
          <a:extLst>
            <a:ext uri="{FF2B5EF4-FFF2-40B4-BE49-F238E27FC236}">
              <a16:creationId xmlns:a16="http://schemas.microsoft.com/office/drawing/2014/main" id="{54C77008-5CF9-45F4-B12B-497A569909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39" name="PoljeZBesedilom 2">
          <a:extLst>
            <a:ext uri="{FF2B5EF4-FFF2-40B4-BE49-F238E27FC236}">
              <a16:creationId xmlns:a16="http://schemas.microsoft.com/office/drawing/2014/main" id="{2A0C4A5A-3750-4A0C-AAA3-649B646ED1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0" name="PoljeZBesedilom 2">
          <a:extLst>
            <a:ext uri="{FF2B5EF4-FFF2-40B4-BE49-F238E27FC236}">
              <a16:creationId xmlns:a16="http://schemas.microsoft.com/office/drawing/2014/main" id="{58169B5F-E9A3-4752-BA6D-6344FB164D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1" name="PoljeZBesedilom 2">
          <a:extLst>
            <a:ext uri="{FF2B5EF4-FFF2-40B4-BE49-F238E27FC236}">
              <a16:creationId xmlns:a16="http://schemas.microsoft.com/office/drawing/2014/main" id="{1198E841-95AE-4812-813E-84B9742A43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2" name="PoljeZBesedilom 2">
          <a:extLst>
            <a:ext uri="{FF2B5EF4-FFF2-40B4-BE49-F238E27FC236}">
              <a16:creationId xmlns:a16="http://schemas.microsoft.com/office/drawing/2014/main" id="{E0D40B73-788D-4B97-917A-83D50E5EDE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3" name="PoljeZBesedilom 8242">
          <a:extLst>
            <a:ext uri="{FF2B5EF4-FFF2-40B4-BE49-F238E27FC236}">
              <a16:creationId xmlns:a16="http://schemas.microsoft.com/office/drawing/2014/main" id="{6D953B9E-2F6B-44C3-AB9B-B032218AF5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4" name="PoljeZBesedilom 2">
          <a:extLst>
            <a:ext uri="{FF2B5EF4-FFF2-40B4-BE49-F238E27FC236}">
              <a16:creationId xmlns:a16="http://schemas.microsoft.com/office/drawing/2014/main" id="{61A63861-2C09-4385-A54A-B994A3C494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5" name="PoljeZBesedilom 2">
          <a:extLst>
            <a:ext uri="{FF2B5EF4-FFF2-40B4-BE49-F238E27FC236}">
              <a16:creationId xmlns:a16="http://schemas.microsoft.com/office/drawing/2014/main" id="{D067E52C-327B-46F5-9926-DAF0A20126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6" name="PoljeZBesedilom 2">
          <a:extLst>
            <a:ext uri="{FF2B5EF4-FFF2-40B4-BE49-F238E27FC236}">
              <a16:creationId xmlns:a16="http://schemas.microsoft.com/office/drawing/2014/main" id="{89B7BE07-4594-4C18-ADD5-6E50CE4A25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7" name="PoljeZBesedilom 2">
          <a:extLst>
            <a:ext uri="{FF2B5EF4-FFF2-40B4-BE49-F238E27FC236}">
              <a16:creationId xmlns:a16="http://schemas.microsoft.com/office/drawing/2014/main" id="{C01A8D37-22ED-42E4-8FF7-88F5673D2C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8" name="PoljeZBesedilom 2">
          <a:extLst>
            <a:ext uri="{FF2B5EF4-FFF2-40B4-BE49-F238E27FC236}">
              <a16:creationId xmlns:a16="http://schemas.microsoft.com/office/drawing/2014/main" id="{87AEA828-F12F-4EF9-889B-28CA40EFD7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49" name="PoljeZBesedilom 8248">
          <a:extLst>
            <a:ext uri="{FF2B5EF4-FFF2-40B4-BE49-F238E27FC236}">
              <a16:creationId xmlns:a16="http://schemas.microsoft.com/office/drawing/2014/main" id="{376C8920-6151-419A-897B-B6B988FEFD9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0" name="PoljeZBesedilom 2">
          <a:extLst>
            <a:ext uri="{FF2B5EF4-FFF2-40B4-BE49-F238E27FC236}">
              <a16:creationId xmlns:a16="http://schemas.microsoft.com/office/drawing/2014/main" id="{D8026D2A-3B22-4AA6-85C4-D62522776B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1" name="PoljeZBesedilom 2">
          <a:extLst>
            <a:ext uri="{FF2B5EF4-FFF2-40B4-BE49-F238E27FC236}">
              <a16:creationId xmlns:a16="http://schemas.microsoft.com/office/drawing/2014/main" id="{996316E7-8B99-4DEF-871C-AB17CA86AD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2" name="PoljeZBesedilom 2">
          <a:extLst>
            <a:ext uri="{FF2B5EF4-FFF2-40B4-BE49-F238E27FC236}">
              <a16:creationId xmlns:a16="http://schemas.microsoft.com/office/drawing/2014/main" id="{31A2C8A1-682E-491E-9DB6-2411E1E29F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3" name="PoljeZBesedilom 2">
          <a:extLst>
            <a:ext uri="{FF2B5EF4-FFF2-40B4-BE49-F238E27FC236}">
              <a16:creationId xmlns:a16="http://schemas.microsoft.com/office/drawing/2014/main" id="{4869E880-FFAD-4A87-B44D-20D693E626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4" name="PoljeZBesedilom 2">
          <a:extLst>
            <a:ext uri="{FF2B5EF4-FFF2-40B4-BE49-F238E27FC236}">
              <a16:creationId xmlns:a16="http://schemas.microsoft.com/office/drawing/2014/main" id="{27B74D90-85B1-4D9D-BD3D-FE8F6367FC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5" name="PoljeZBesedilom 8254">
          <a:extLst>
            <a:ext uri="{FF2B5EF4-FFF2-40B4-BE49-F238E27FC236}">
              <a16:creationId xmlns:a16="http://schemas.microsoft.com/office/drawing/2014/main" id="{60CF9DFE-A469-4FA5-97D7-E1A020B84B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6" name="PoljeZBesedilom 2">
          <a:extLst>
            <a:ext uri="{FF2B5EF4-FFF2-40B4-BE49-F238E27FC236}">
              <a16:creationId xmlns:a16="http://schemas.microsoft.com/office/drawing/2014/main" id="{A9071B1C-9A4C-4A7E-B05F-1B451DE960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7" name="PoljeZBesedilom 2">
          <a:extLst>
            <a:ext uri="{FF2B5EF4-FFF2-40B4-BE49-F238E27FC236}">
              <a16:creationId xmlns:a16="http://schemas.microsoft.com/office/drawing/2014/main" id="{1371AAEF-608D-4341-8DB2-6919A46748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8" name="PoljeZBesedilom 2">
          <a:extLst>
            <a:ext uri="{FF2B5EF4-FFF2-40B4-BE49-F238E27FC236}">
              <a16:creationId xmlns:a16="http://schemas.microsoft.com/office/drawing/2014/main" id="{A05F9E99-3927-4377-B8D1-D10193567A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59" name="PoljeZBesedilom 2">
          <a:extLst>
            <a:ext uri="{FF2B5EF4-FFF2-40B4-BE49-F238E27FC236}">
              <a16:creationId xmlns:a16="http://schemas.microsoft.com/office/drawing/2014/main" id="{DC83F46A-AF56-4953-A043-E79915718B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0" name="PoljeZBesedilom 2">
          <a:extLst>
            <a:ext uri="{FF2B5EF4-FFF2-40B4-BE49-F238E27FC236}">
              <a16:creationId xmlns:a16="http://schemas.microsoft.com/office/drawing/2014/main" id="{F4E29262-1287-4B1E-9A89-759F8E601F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1" name="PoljeZBesedilom 8260">
          <a:extLst>
            <a:ext uri="{FF2B5EF4-FFF2-40B4-BE49-F238E27FC236}">
              <a16:creationId xmlns:a16="http://schemas.microsoft.com/office/drawing/2014/main" id="{CFA7D054-CD25-4D07-925E-07A9C384C8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2" name="PoljeZBesedilom 2">
          <a:extLst>
            <a:ext uri="{FF2B5EF4-FFF2-40B4-BE49-F238E27FC236}">
              <a16:creationId xmlns:a16="http://schemas.microsoft.com/office/drawing/2014/main" id="{9212C7AF-40C8-4D70-BDAA-301148F771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3" name="PoljeZBesedilom 2">
          <a:extLst>
            <a:ext uri="{FF2B5EF4-FFF2-40B4-BE49-F238E27FC236}">
              <a16:creationId xmlns:a16="http://schemas.microsoft.com/office/drawing/2014/main" id="{4A4CCD0A-29E9-44C9-91B5-EB2BAE3ED8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4" name="PoljeZBesedilom 2">
          <a:extLst>
            <a:ext uri="{FF2B5EF4-FFF2-40B4-BE49-F238E27FC236}">
              <a16:creationId xmlns:a16="http://schemas.microsoft.com/office/drawing/2014/main" id="{CC0D59B5-B228-40D2-9C90-1B5DE120D4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5" name="PoljeZBesedilom 2">
          <a:extLst>
            <a:ext uri="{FF2B5EF4-FFF2-40B4-BE49-F238E27FC236}">
              <a16:creationId xmlns:a16="http://schemas.microsoft.com/office/drawing/2014/main" id="{D663730F-DF1F-4700-A905-4C8CA54FB3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6" name="PoljeZBesedilom 2">
          <a:extLst>
            <a:ext uri="{FF2B5EF4-FFF2-40B4-BE49-F238E27FC236}">
              <a16:creationId xmlns:a16="http://schemas.microsoft.com/office/drawing/2014/main" id="{D15ECEF2-2883-414D-86A7-9C124F4449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7" name="PoljeZBesedilom 8266">
          <a:extLst>
            <a:ext uri="{FF2B5EF4-FFF2-40B4-BE49-F238E27FC236}">
              <a16:creationId xmlns:a16="http://schemas.microsoft.com/office/drawing/2014/main" id="{5CB261E2-76F1-4B59-A246-5E7A5BDE48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8" name="PoljeZBesedilom 2">
          <a:extLst>
            <a:ext uri="{FF2B5EF4-FFF2-40B4-BE49-F238E27FC236}">
              <a16:creationId xmlns:a16="http://schemas.microsoft.com/office/drawing/2014/main" id="{ACEF2EB4-F48D-4A41-82D9-E1433F36F0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69" name="PoljeZBesedilom 2">
          <a:extLst>
            <a:ext uri="{FF2B5EF4-FFF2-40B4-BE49-F238E27FC236}">
              <a16:creationId xmlns:a16="http://schemas.microsoft.com/office/drawing/2014/main" id="{D73AF6A7-3106-42F7-A97E-E0444DBD06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70" name="PoljeZBesedilom 2">
          <a:extLst>
            <a:ext uri="{FF2B5EF4-FFF2-40B4-BE49-F238E27FC236}">
              <a16:creationId xmlns:a16="http://schemas.microsoft.com/office/drawing/2014/main" id="{54038E94-93D5-42F6-B585-810F048475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271" name="PoljeZBesedilom 2">
          <a:extLst>
            <a:ext uri="{FF2B5EF4-FFF2-40B4-BE49-F238E27FC236}">
              <a16:creationId xmlns:a16="http://schemas.microsoft.com/office/drawing/2014/main" id="{E9D8F11A-372B-43E0-B1E2-C7C965411B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2" name="PoljeZBesedilom 2">
          <a:extLst>
            <a:ext uri="{FF2B5EF4-FFF2-40B4-BE49-F238E27FC236}">
              <a16:creationId xmlns:a16="http://schemas.microsoft.com/office/drawing/2014/main" id="{7010513B-BEDA-40BA-8093-437959F523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3" name="PoljeZBesedilom 8272">
          <a:extLst>
            <a:ext uri="{FF2B5EF4-FFF2-40B4-BE49-F238E27FC236}">
              <a16:creationId xmlns:a16="http://schemas.microsoft.com/office/drawing/2014/main" id="{24ED5687-FA85-45B2-8097-4797876A82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4" name="PoljeZBesedilom 2">
          <a:extLst>
            <a:ext uri="{FF2B5EF4-FFF2-40B4-BE49-F238E27FC236}">
              <a16:creationId xmlns:a16="http://schemas.microsoft.com/office/drawing/2014/main" id="{11D384A9-F76E-45A3-B789-9B86FA0FC0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5" name="PoljeZBesedilom 2">
          <a:extLst>
            <a:ext uri="{FF2B5EF4-FFF2-40B4-BE49-F238E27FC236}">
              <a16:creationId xmlns:a16="http://schemas.microsoft.com/office/drawing/2014/main" id="{41A1BBB7-5FF6-4383-A93C-0C6796AF5F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6" name="PoljeZBesedilom 2">
          <a:extLst>
            <a:ext uri="{FF2B5EF4-FFF2-40B4-BE49-F238E27FC236}">
              <a16:creationId xmlns:a16="http://schemas.microsoft.com/office/drawing/2014/main" id="{32143751-6F05-485B-9092-1F42468D81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277" name="PoljeZBesedilom 2">
          <a:extLst>
            <a:ext uri="{FF2B5EF4-FFF2-40B4-BE49-F238E27FC236}">
              <a16:creationId xmlns:a16="http://schemas.microsoft.com/office/drawing/2014/main" id="{2A3DAF6D-ECC0-47C1-A976-5BD4A52202D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78" name="PoljeZBesedilom 2">
          <a:extLst>
            <a:ext uri="{FF2B5EF4-FFF2-40B4-BE49-F238E27FC236}">
              <a16:creationId xmlns:a16="http://schemas.microsoft.com/office/drawing/2014/main" id="{51F17B89-D391-4323-BA31-5256B57BF75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79" name="PoljeZBesedilom 8278">
          <a:extLst>
            <a:ext uri="{FF2B5EF4-FFF2-40B4-BE49-F238E27FC236}">
              <a16:creationId xmlns:a16="http://schemas.microsoft.com/office/drawing/2014/main" id="{5F4A7C62-5385-4890-9A94-6525CF67C00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80" name="PoljeZBesedilom 2">
          <a:extLst>
            <a:ext uri="{FF2B5EF4-FFF2-40B4-BE49-F238E27FC236}">
              <a16:creationId xmlns:a16="http://schemas.microsoft.com/office/drawing/2014/main" id="{8D4E2B93-4FEF-4C15-B021-8641548697E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81" name="PoljeZBesedilom 2">
          <a:extLst>
            <a:ext uri="{FF2B5EF4-FFF2-40B4-BE49-F238E27FC236}">
              <a16:creationId xmlns:a16="http://schemas.microsoft.com/office/drawing/2014/main" id="{0BC26F36-440E-4CA6-A65E-8CF52295120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82" name="PoljeZBesedilom 2">
          <a:extLst>
            <a:ext uri="{FF2B5EF4-FFF2-40B4-BE49-F238E27FC236}">
              <a16:creationId xmlns:a16="http://schemas.microsoft.com/office/drawing/2014/main" id="{62417EFA-F0CD-465C-9E1A-9076B1C06F0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283" name="PoljeZBesedilom 2">
          <a:extLst>
            <a:ext uri="{FF2B5EF4-FFF2-40B4-BE49-F238E27FC236}">
              <a16:creationId xmlns:a16="http://schemas.microsoft.com/office/drawing/2014/main" id="{176F1F2E-78DC-49BF-A433-D59F437B9FC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284" name="PoljeZBesedilom 8283">
          <a:extLst>
            <a:ext uri="{FF2B5EF4-FFF2-40B4-BE49-F238E27FC236}">
              <a16:creationId xmlns:a16="http://schemas.microsoft.com/office/drawing/2014/main" id="{EFB40493-4B1E-4536-87DD-730709AA866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285" name="PoljeZBesedilom 2">
          <a:extLst>
            <a:ext uri="{FF2B5EF4-FFF2-40B4-BE49-F238E27FC236}">
              <a16:creationId xmlns:a16="http://schemas.microsoft.com/office/drawing/2014/main" id="{67CC2FBC-E335-4FDF-8B49-57C69FE202C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286" name="PoljeZBesedilom 2">
          <a:extLst>
            <a:ext uri="{FF2B5EF4-FFF2-40B4-BE49-F238E27FC236}">
              <a16:creationId xmlns:a16="http://schemas.microsoft.com/office/drawing/2014/main" id="{C71DD21E-CD79-4343-9489-5C1FD29D5F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287" name="PoljeZBesedilom 2">
          <a:extLst>
            <a:ext uri="{FF2B5EF4-FFF2-40B4-BE49-F238E27FC236}">
              <a16:creationId xmlns:a16="http://schemas.microsoft.com/office/drawing/2014/main" id="{870B031F-2042-4756-B54C-D2E0292FDCD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288" name="PoljeZBesedilom 2">
          <a:extLst>
            <a:ext uri="{FF2B5EF4-FFF2-40B4-BE49-F238E27FC236}">
              <a16:creationId xmlns:a16="http://schemas.microsoft.com/office/drawing/2014/main" id="{86DE1B5A-F869-4C50-ACB8-F631011CC77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89" name="PoljeZBesedilom 2">
          <a:extLst>
            <a:ext uri="{FF2B5EF4-FFF2-40B4-BE49-F238E27FC236}">
              <a16:creationId xmlns:a16="http://schemas.microsoft.com/office/drawing/2014/main" id="{9AFFFC04-44C9-40C8-8325-07DC566996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0" name="PoljeZBesedilom 8289">
          <a:extLst>
            <a:ext uri="{FF2B5EF4-FFF2-40B4-BE49-F238E27FC236}">
              <a16:creationId xmlns:a16="http://schemas.microsoft.com/office/drawing/2014/main" id="{18E28365-FFCE-42B9-84B3-F351B38B84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1" name="PoljeZBesedilom 2">
          <a:extLst>
            <a:ext uri="{FF2B5EF4-FFF2-40B4-BE49-F238E27FC236}">
              <a16:creationId xmlns:a16="http://schemas.microsoft.com/office/drawing/2014/main" id="{8854280A-8CDB-452A-B742-807D5175BA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2" name="PoljeZBesedilom 2">
          <a:extLst>
            <a:ext uri="{FF2B5EF4-FFF2-40B4-BE49-F238E27FC236}">
              <a16:creationId xmlns:a16="http://schemas.microsoft.com/office/drawing/2014/main" id="{3D22112E-5F66-45D0-85D9-542EA635B9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3" name="PoljeZBesedilom 2">
          <a:extLst>
            <a:ext uri="{FF2B5EF4-FFF2-40B4-BE49-F238E27FC236}">
              <a16:creationId xmlns:a16="http://schemas.microsoft.com/office/drawing/2014/main" id="{40A4544F-C8C0-4478-A804-0A5FAD7ADB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4" name="PoljeZBesedilom 2">
          <a:extLst>
            <a:ext uri="{FF2B5EF4-FFF2-40B4-BE49-F238E27FC236}">
              <a16:creationId xmlns:a16="http://schemas.microsoft.com/office/drawing/2014/main" id="{7AD5347E-1779-4331-AA19-9499705CDD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5" name="PoljeZBesedilom 2">
          <a:extLst>
            <a:ext uri="{FF2B5EF4-FFF2-40B4-BE49-F238E27FC236}">
              <a16:creationId xmlns:a16="http://schemas.microsoft.com/office/drawing/2014/main" id="{7E43EC42-B9F6-4D12-B865-364C33A210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6" name="PoljeZBesedilom 8295">
          <a:extLst>
            <a:ext uri="{FF2B5EF4-FFF2-40B4-BE49-F238E27FC236}">
              <a16:creationId xmlns:a16="http://schemas.microsoft.com/office/drawing/2014/main" id="{4609B5E8-72D8-444B-8F16-9D48951940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7" name="PoljeZBesedilom 2">
          <a:extLst>
            <a:ext uri="{FF2B5EF4-FFF2-40B4-BE49-F238E27FC236}">
              <a16:creationId xmlns:a16="http://schemas.microsoft.com/office/drawing/2014/main" id="{4EBE4B38-4EB5-4022-A9D8-A2EA5A83F6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8" name="PoljeZBesedilom 2">
          <a:extLst>
            <a:ext uri="{FF2B5EF4-FFF2-40B4-BE49-F238E27FC236}">
              <a16:creationId xmlns:a16="http://schemas.microsoft.com/office/drawing/2014/main" id="{CB1C1BC8-B127-4B1B-B7B1-CFD34D7606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299" name="PoljeZBesedilom 2">
          <a:extLst>
            <a:ext uri="{FF2B5EF4-FFF2-40B4-BE49-F238E27FC236}">
              <a16:creationId xmlns:a16="http://schemas.microsoft.com/office/drawing/2014/main" id="{504FF9CF-3BE1-412E-88F7-E6B7064CED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0" name="PoljeZBesedilom 2">
          <a:extLst>
            <a:ext uri="{FF2B5EF4-FFF2-40B4-BE49-F238E27FC236}">
              <a16:creationId xmlns:a16="http://schemas.microsoft.com/office/drawing/2014/main" id="{4BA4EC3A-9F4D-4890-8EAE-9415EF10199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1" name="PoljeZBesedilom 2">
          <a:extLst>
            <a:ext uri="{FF2B5EF4-FFF2-40B4-BE49-F238E27FC236}">
              <a16:creationId xmlns:a16="http://schemas.microsoft.com/office/drawing/2014/main" id="{3760BF14-8F34-47A7-96F3-5BD6CBE3797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2" name="PoljeZBesedilom 8301">
          <a:extLst>
            <a:ext uri="{FF2B5EF4-FFF2-40B4-BE49-F238E27FC236}">
              <a16:creationId xmlns:a16="http://schemas.microsoft.com/office/drawing/2014/main" id="{9739E7D4-E045-47AB-AB5B-7C320872C5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3" name="PoljeZBesedilom 2">
          <a:extLst>
            <a:ext uri="{FF2B5EF4-FFF2-40B4-BE49-F238E27FC236}">
              <a16:creationId xmlns:a16="http://schemas.microsoft.com/office/drawing/2014/main" id="{EF953E74-E4E4-4617-9840-97D03C45D7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4" name="PoljeZBesedilom 2">
          <a:extLst>
            <a:ext uri="{FF2B5EF4-FFF2-40B4-BE49-F238E27FC236}">
              <a16:creationId xmlns:a16="http://schemas.microsoft.com/office/drawing/2014/main" id="{7AD6B76D-CF12-4448-85A7-70442066C3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5" name="PoljeZBesedilom 2">
          <a:extLst>
            <a:ext uri="{FF2B5EF4-FFF2-40B4-BE49-F238E27FC236}">
              <a16:creationId xmlns:a16="http://schemas.microsoft.com/office/drawing/2014/main" id="{B2B985A2-A1C8-448F-A10E-08C937D62D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6" name="PoljeZBesedilom 2">
          <a:extLst>
            <a:ext uri="{FF2B5EF4-FFF2-40B4-BE49-F238E27FC236}">
              <a16:creationId xmlns:a16="http://schemas.microsoft.com/office/drawing/2014/main" id="{AE53CC8C-0D44-4171-8BD4-0C5B9A80EF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7" name="PoljeZBesedilom 2">
          <a:extLst>
            <a:ext uri="{FF2B5EF4-FFF2-40B4-BE49-F238E27FC236}">
              <a16:creationId xmlns:a16="http://schemas.microsoft.com/office/drawing/2014/main" id="{2E6A29FF-CB54-413F-B93E-FBA6131F3D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8" name="PoljeZBesedilom 8307">
          <a:extLst>
            <a:ext uri="{FF2B5EF4-FFF2-40B4-BE49-F238E27FC236}">
              <a16:creationId xmlns:a16="http://schemas.microsoft.com/office/drawing/2014/main" id="{204B5CAF-164C-4B4D-AA1E-25D78663D3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09" name="PoljeZBesedilom 2">
          <a:extLst>
            <a:ext uri="{FF2B5EF4-FFF2-40B4-BE49-F238E27FC236}">
              <a16:creationId xmlns:a16="http://schemas.microsoft.com/office/drawing/2014/main" id="{1A42FECF-52C2-4B4F-89C3-598895B7EE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10" name="PoljeZBesedilom 2">
          <a:extLst>
            <a:ext uri="{FF2B5EF4-FFF2-40B4-BE49-F238E27FC236}">
              <a16:creationId xmlns:a16="http://schemas.microsoft.com/office/drawing/2014/main" id="{8F6B2C32-02E8-4E4E-88F1-1B203C3970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11" name="PoljeZBesedilom 2">
          <a:extLst>
            <a:ext uri="{FF2B5EF4-FFF2-40B4-BE49-F238E27FC236}">
              <a16:creationId xmlns:a16="http://schemas.microsoft.com/office/drawing/2014/main" id="{84CCBAA1-8E87-47A3-8A5A-89F154315D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12" name="PoljeZBesedilom 2">
          <a:extLst>
            <a:ext uri="{FF2B5EF4-FFF2-40B4-BE49-F238E27FC236}">
              <a16:creationId xmlns:a16="http://schemas.microsoft.com/office/drawing/2014/main" id="{9F27B0BD-3107-410D-9A18-822C294392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3" name="PoljeZBesedilom 2">
          <a:extLst>
            <a:ext uri="{FF2B5EF4-FFF2-40B4-BE49-F238E27FC236}">
              <a16:creationId xmlns:a16="http://schemas.microsoft.com/office/drawing/2014/main" id="{FB84FF73-104A-477A-AE48-EACF439947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4" name="PoljeZBesedilom 8313">
          <a:extLst>
            <a:ext uri="{FF2B5EF4-FFF2-40B4-BE49-F238E27FC236}">
              <a16:creationId xmlns:a16="http://schemas.microsoft.com/office/drawing/2014/main" id="{E194E6A3-1BD8-472B-9FAC-2CF689FC448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5" name="PoljeZBesedilom 2">
          <a:extLst>
            <a:ext uri="{FF2B5EF4-FFF2-40B4-BE49-F238E27FC236}">
              <a16:creationId xmlns:a16="http://schemas.microsoft.com/office/drawing/2014/main" id="{7CC0DCEB-6524-4E82-8283-708E690EC6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6" name="PoljeZBesedilom 2">
          <a:extLst>
            <a:ext uri="{FF2B5EF4-FFF2-40B4-BE49-F238E27FC236}">
              <a16:creationId xmlns:a16="http://schemas.microsoft.com/office/drawing/2014/main" id="{443CBE48-B31E-4A19-A43F-4B714AF18E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7" name="PoljeZBesedilom 2">
          <a:extLst>
            <a:ext uri="{FF2B5EF4-FFF2-40B4-BE49-F238E27FC236}">
              <a16:creationId xmlns:a16="http://schemas.microsoft.com/office/drawing/2014/main" id="{A1485A69-249C-4222-8DC9-669C7F670C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8" name="PoljeZBesedilom 2">
          <a:extLst>
            <a:ext uri="{FF2B5EF4-FFF2-40B4-BE49-F238E27FC236}">
              <a16:creationId xmlns:a16="http://schemas.microsoft.com/office/drawing/2014/main" id="{F888FC50-DAA3-49F5-96BC-8273D6CCA4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19" name="PoljeZBesedilom 2">
          <a:extLst>
            <a:ext uri="{FF2B5EF4-FFF2-40B4-BE49-F238E27FC236}">
              <a16:creationId xmlns:a16="http://schemas.microsoft.com/office/drawing/2014/main" id="{F1081D11-AA77-4023-AE78-E9200A9E00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20" name="PoljeZBesedilom 8319">
          <a:extLst>
            <a:ext uri="{FF2B5EF4-FFF2-40B4-BE49-F238E27FC236}">
              <a16:creationId xmlns:a16="http://schemas.microsoft.com/office/drawing/2014/main" id="{6C646847-10C3-48E8-9DF9-ECF417F4EF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21" name="PoljeZBesedilom 2">
          <a:extLst>
            <a:ext uri="{FF2B5EF4-FFF2-40B4-BE49-F238E27FC236}">
              <a16:creationId xmlns:a16="http://schemas.microsoft.com/office/drawing/2014/main" id="{DD480123-02A5-4ECB-B474-3E3C74A4AF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22" name="PoljeZBesedilom 2">
          <a:extLst>
            <a:ext uri="{FF2B5EF4-FFF2-40B4-BE49-F238E27FC236}">
              <a16:creationId xmlns:a16="http://schemas.microsoft.com/office/drawing/2014/main" id="{501274BB-B2B4-475D-9C94-24B4136DE9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23" name="PoljeZBesedilom 2">
          <a:extLst>
            <a:ext uri="{FF2B5EF4-FFF2-40B4-BE49-F238E27FC236}">
              <a16:creationId xmlns:a16="http://schemas.microsoft.com/office/drawing/2014/main" id="{603CD4CB-8432-46EA-B4B9-655AB8130E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324" name="PoljeZBesedilom 2">
          <a:extLst>
            <a:ext uri="{FF2B5EF4-FFF2-40B4-BE49-F238E27FC236}">
              <a16:creationId xmlns:a16="http://schemas.microsoft.com/office/drawing/2014/main" id="{DFD0A115-0FEF-4C9F-A65A-5C3A12F41A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25" name="PoljeZBesedilom 2">
          <a:extLst>
            <a:ext uri="{FF2B5EF4-FFF2-40B4-BE49-F238E27FC236}">
              <a16:creationId xmlns:a16="http://schemas.microsoft.com/office/drawing/2014/main" id="{CE2B9C23-8631-4066-86D1-D1C01B4B6A7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26" name="PoljeZBesedilom 8325">
          <a:extLst>
            <a:ext uri="{FF2B5EF4-FFF2-40B4-BE49-F238E27FC236}">
              <a16:creationId xmlns:a16="http://schemas.microsoft.com/office/drawing/2014/main" id="{EF2FD2EA-7922-43C3-8477-9B415A6962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27" name="PoljeZBesedilom 2">
          <a:extLst>
            <a:ext uri="{FF2B5EF4-FFF2-40B4-BE49-F238E27FC236}">
              <a16:creationId xmlns:a16="http://schemas.microsoft.com/office/drawing/2014/main" id="{619220D9-1B43-40EA-90C1-BBACDA45A7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28" name="PoljeZBesedilom 2">
          <a:extLst>
            <a:ext uri="{FF2B5EF4-FFF2-40B4-BE49-F238E27FC236}">
              <a16:creationId xmlns:a16="http://schemas.microsoft.com/office/drawing/2014/main" id="{E048A689-AF86-4C4A-8594-AB17761B9E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29" name="PoljeZBesedilom 2">
          <a:extLst>
            <a:ext uri="{FF2B5EF4-FFF2-40B4-BE49-F238E27FC236}">
              <a16:creationId xmlns:a16="http://schemas.microsoft.com/office/drawing/2014/main" id="{B8ED60DC-2065-4006-BE6E-E0ABC2A586A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330" name="PoljeZBesedilom 2">
          <a:extLst>
            <a:ext uri="{FF2B5EF4-FFF2-40B4-BE49-F238E27FC236}">
              <a16:creationId xmlns:a16="http://schemas.microsoft.com/office/drawing/2014/main" id="{400CBC97-F83F-4225-BF31-94718E7E277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1" name="PoljeZBesedilom 2">
          <a:extLst>
            <a:ext uri="{FF2B5EF4-FFF2-40B4-BE49-F238E27FC236}">
              <a16:creationId xmlns:a16="http://schemas.microsoft.com/office/drawing/2014/main" id="{5CC01302-1D98-4EA5-B943-40EE65DADE8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2" name="PoljeZBesedilom 8331">
          <a:extLst>
            <a:ext uri="{FF2B5EF4-FFF2-40B4-BE49-F238E27FC236}">
              <a16:creationId xmlns:a16="http://schemas.microsoft.com/office/drawing/2014/main" id="{1A38CD2D-B158-41C0-8E82-637D19CDCBE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3" name="PoljeZBesedilom 2">
          <a:extLst>
            <a:ext uri="{FF2B5EF4-FFF2-40B4-BE49-F238E27FC236}">
              <a16:creationId xmlns:a16="http://schemas.microsoft.com/office/drawing/2014/main" id="{61725270-AB90-4D71-9AC4-950466C73E2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4" name="PoljeZBesedilom 2">
          <a:extLst>
            <a:ext uri="{FF2B5EF4-FFF2-40B4-BE49-F238E27FC236}">
              <a16:creationId xmlns:a16="http://schemas.microsoft.com/office/drawing/2014/main" id="{FEA52BAC-7221-4708-B08B-F9AF4A3F005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5" name="PoljeZBesedilom 2">
          <a:extLst>
            <a:ext uri="{FF2B5EF4-FFF2-40B4-BE49-F238E27FC236}">
              <a16:creationId xmlns:a16="http://schemas.microsoft.com/office/drawing/2014/main" id="{4BA02B88-0E7C-4C09-9654-09E11C12E79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336" name="PoljeZBesedilom 2">
          <a:extLst>
            <a:ext uri="{FF2B5EF4-FFF2-40B4-BE49-F238E27FC236}">
              <a16:creationId xmlns:a16="http://schemas.microsoft.com/office/drawing/2014/main" id="{2441A205-328E-4474-8C90-7EE9E360495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337" name="PoljeZBesedilom 8336">
          <a:extLst>
            <a:ext uri="{FF2B5EF4-FFF2-40B4-BE49-F238E27FC236}">
              <a16:creationId xmlns:a16="http://schemas.microsoft.com/office/drawing/2014/main" id="{1ECE940D-CFA4-4358-9DDD-4F184F8E6E0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338" name="PoljeZBesedilom 2">
          <a:extLst>
            <a:ext uri="{FF2B5EF4-FFF2-40B4-BE49-F238E27FC236}">
              <a16:creationId xmlns:a16="http://schemas.microsoft.com/office/drawing/2014/main" id="{2366CE5B-2E75-4996-B7F1-2F168AAA6DF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339" name="PoljeZBesedilom 2">
          <a:extLst>
            <a:ext uri="{FF2B5EF4-FFF2-40B4-BE49-F238E27FC236}">
              <a16:creationId xmlns:a16="http://schemas.microsoft.com/office/drawing/2014/main" id="{CF6276CE-6344-4308-9202-8ACFA40642B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340" name="PoljeZBesedilom 2">
          <a:extLst>
            <a:ext uri="{FF2B5EF4-FFF2-40B4-BE49-F238E27FC236}">
              <a16:creationId xmlns:a16="http://schemas.microsoft.com/office/drawing/2014/main" id="{3189889C-53D0-491D-87E0-5889D8F2A7B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341" name="PoljeZBesedilom 2">
          <a:extLst>
            <a:ext uri="{FF2B5EF4-FFF2-40B4-BE49-F238E27FC236}">
              <a16:creationId xmlns:a16="http://schemas.microsoft.com/office/drawing/2014/main" id="{D61CD04A-1EB7-4346-9501-2C4F853AC93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2" name="PoljeZBesedilom 2">
          <a:extLst>
            <a:ext uri="{FF2B5EF4-FFF2-40B4-BE49-F238E27FC236}">
              <a16:creationId xmlns:a16="http://schemas.microsoft.com/office/drawing/2014/main" id="{6A14F727-542A-4891-9AE9-1D1EAB6F33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3" name="PoljeZBesedilom 8342">
          <a:extLst>
            <a:ext uri="{FF2B5EF4-FFF2-40B4-BE49-F238E27FC236}">
              <a16:creationId xmlns:a16="http://schemas.microsoft.com/office/drawing/2014/main" id="{D2AA22A7-C88C-48D3-8CC0-8A427412567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4" name="PoljeZBesedilom 2">
          <a:extLst>
            <a:ext uri="{FF2B5EF4-FFF2-40B4-BE49-F238E27FC236}">
              <a16:creationId xmlns:a16="http://schemas.microsoft.com/office/drawing/2014/main" id="{737AD673-3EE3-4D0F-AA9C-83763ABA4C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5" name="PoljeZBesedilom 2">
          <a:extLst>
            <a:ext uri="{FF2B5EF4-FFF2-40B4-BE49-F238E27FC236}">
              <a16:creationId xmlns:a16="http://schemas.microsoft.com/office/drawing/2014/main" id="{DC5ECAF6-84DC-46FD-BF06-AF7CEE4B81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6" name="PoljeZBesedilom 2">
          <a:extLst>
            <a:ext uri="{FF2B5EF4-FFF2-40B4-BE49-F238E27FC236}">
              <a16:creationId xmlns:a16="http://schemas.microsoft.com/office/drawing/2014/main" id="{17237B03-9A9F-4995-BCB9-993D0416E6A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7" name="PoljeZBesedilom 2">
          <a:extLst>
            <a:ext uri="{FF2B5EF4-FFF2-40B4-BE49-F238E27FC236}">
              <a16:creationId xmlns:a16="http://schemas.microsoft.com/office/drawing/2014/main" id="{E551B2DE-E9D1-46A0-8BEE-C5634C16912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8" name="PoljeZBesedilom 2">
          <a:extLst>
            <a:ext uri="{FF2B5EF4-FFF2-40B4-BE49-F238E27FC236}">
              <a16:creationId xmlns:a16="http://schemas.microsoft.com/office/drawing/2014/main" id="{C4A6FDC6-D2B3-494B-BABA-7D3D7CFB783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49" name="PoljeZBesedilom 8348">
          <a:extLst>
            <a:ext uri="{FF2B5EF4-FFF2-40B4-BE49-F238E27FC236}">
              <a16:creationId xmlns:a16="http://schemas.microsoft.com/office/drawing/2014/main" id="{BBD23606-7329-476E-9276-5AFD988967B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0" name="PoljeZBesedilom 2">
          <a:extLst>
            <a:ext uri="{FF2B5EF4-FFF2-40B4-BE49-F238E27FC236}">
              <a16:creationId xmlns:a16="http://schemas.microsoft.com/office/drawing/2014/main" id="{C9CE12DC-3643-41E6-9680-89982BF7C3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1" name="PoljeZBesedilom 2">
          <a:extLst>
            <a:ext uri="{FF2B5EF4-FFF2-40B4-BE49-F238E27FC236}">
              <a16:creationId xmlns:a16="http://schemas.microsoft.com/office/drawing/2014/main" id="{B78990A0-0AA8-43E1-ABD7-4FF197D63BF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2" name="PoljeZBesedilom 2">
          <a:extLst>
            <a:ext uri="{FF2B5EF4-FFF2-40B4-BE49-F238E27FC236}">
              <a16:creationId xmlns:a16="http://schemas.microsoft.com/office/drawing/2014/main" id="{5B70C809-5BD9-4BE8-AB0D-C787535AE1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3" name="PoljeZBesedilom 2">
          <a:extLst>
            <a:ext uri="{FF2B5EF4-FFF2-40B4-BE49-F238E27FC236}">
              <a16:creationId xmlns:a16="http://schemas.microsoft.com/office/drawing/2014/main" id="{683ABF5E-A3B3-44CC-B9B7-57029A34B3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4" name="PoljeZBesedilom 2">
          <a:extLst>
            <a:ext uri="{FF2B5EF4-FFF2-40B4-BE49-F238E27FC236}">
              <a16:creationId xmlns:a16="http://schemas.microsoft.com/office/drawing/2014/main" id="{4B8B00E4-8301-4FA7-AA99-595ED197A1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5" name="PoljeZBesedilom 8354">
          <a:extLst>
            <a:ext uri="{FF2B5EF4-FFF2-40B4-BE49-F238E27FC236}">
              <a16:creationId xmlns:a16="http://schemas.microsoft.com/office/drawing/2014/main" id="{5BC12830-B32B-45ED-82AB-CD98033A136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6" name="PoljeZBesedilom 2">
          <a:extLst>
            <a:ext uri="{FF2B5EF4-FFF2-40B4-BE49-F238E27FC236}">
              <a16:creationId xmlns:a16="http://schemas.microsoft.com/office/drawing/2014/main" id="{50675269-4B70-4A1E-B994-800AE70E38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7" name="PoljeZBesedilom 2">
          <a:extLst>
            <a:ext uri="{FF2B5EF4-FFF2-40B4-BE49-F238E27FC236}">
              <a16:creationId xmlns:a16="http://schemas.microsoft.com/office/drawing/2014/main" id="{5D3A001A-3356-4827-AA24-193EB9B4500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8" name="PoljeZBesedilom 2">
          <a:extLst>
            <a:ext uri="{FF2B5EF4-FFF2-40B4-BE49-F238E27FC236}">
              <a16:creationId xmlns:a16="http://schemas.microsoft.com/office/drawing/2014/main" id="{726CD02B-A9E9-405F-90F9-B083B76F6E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59" name="PoljeZBesedilom 2">
          <a:extLst>
            <a:ext uri="{FF2B5EF4-FFF2-40B4-BE49-F238E27FC236}">
              <a16:creationId xmlns:a16="http://schemas.microsoft.com/office/drawing/2014/main" id="{6A1469BA-B0CE-4E62-8214-CB73E0FBAF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0" name="PoljeZBesedilom 2">
          <a:extLst>
            <a:ext uri="{FF2B5EF4-FFF2-40B4-BE49-F238E27FC236}">
              <a16:creationId xmlns:a16="http://schemas.microsoft.com/office/drawing/2014/main" id="{DFACEFD7-6192-4BA5-9434-FBD597AAF87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1" name="PoljeZBesedilom 8360">
          <a:extLst>
            <a:ext uri="{FF2B5EF4-FFF2-40B4-BE49-F238E27FC236}">
              <a16:creationId xmlns:a16="http://schemas.microsoft.com/office/drawing/2014/main" id="{F2A368D1-5D25-40B3-B3C4-B182C0761E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2" name="PoljeZBesedilom 2">
          <a:extLst>
            <a:ext uri="{FF2B5EF4-FFF2-40B4-BE49-F238E27FC236}">
              <a16:creationId xmlns:a16="http://schemas.microsoft.com/office/drawing/2014/main" id="{D4A53408-9F5B-41BE-9B52-8838CEE15BC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3" name="PoljeZBesedilom 2">
          <a:extLst>
            <a:ext uri="{FF2B5EF4-FFF2-40B4-BE49-F238E27FC236}">
              <a16:creationId xmlns:a16="http://schemas.microsoft.com/office/drawing/2014/main" id="{208D4391-46DA-41CA-80B9-B1C8C5A9DC3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4" name="PoljeZBesedilom 2">
          <a:extLst>
            <a:ext uri="{FF2B5EF4-FFF2-40B4-BE49-F238E27FC236}">
              <a16:creationId xmlns:a16="http://schemas.microsoft.com/office/drawing/2014/main" id="{5210CB00-36EA-4121-A4C6-83481FE007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5" name="PoljeZBesedilom 2">
          <a:extLst>
            <a:ext uri="{FF2B5EF4-FFF2-40B4-BE49-F238E27FC236}">
              <a16:creationId xmlns:a16="http://schemas.microsoft.com/office/drawing/2014/main" id="{56D18CFF-6C02-4E52-BC00-2786FE0BF48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6" name="PoljeZBesedilom 2">
          <a:extLst>
            <a:ext uri="{FF2B5EF4-FFF2-40B4-BE49-F238E27FC236}">
              <a16:creationId xmlns:a16="http://schemas.microsoft.com/office/drawing/2014/main" id="{3C5D32C4-0DE5-47CE-911B-5A78937E894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7" name="PoljeZBesedilom 8366">
          <a:extLst>
            <a:ext uri="{FF2B5EF4-FFF2-40B4-BE49-F238E27FC236}">
              <a16:creationId xmlns:a16="http://schemas.microsoft.com/office/drawing/2014/main" id="{A3055EC9-F317-455A-BDF8-3594B83AA5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8" name="PoljeZBesedilom 2">
          <a:extLst>
            <a:ext uri="{FF2B5EF4-FFF2-40B4-BE49-F238E27FC236}">
              <a16:creationId xmlns:a16="http://schemas.microsoft.com/office/drawing/2014/main" id="{752F8D2F-CB9F-4E7B-A9AC-7C3B8429B17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69" name="PoljeZBesedilom 2">
          <a:extLst>
            <a:ext uri="{FF2B5EF4-FFF2-40B4-BE49-F238E27FC236}">
              <a16:creationId xmlns:a16="http://schemas.microsoft.com/office/drawing/2014/main" id="{E1BC50D7-8F88-41F7-97EA-DD42EBD13CC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70" name="PoljeZBesedilom 2">
          <a:extLst>
            <a:ext uri="{FF2B5EF4-FFF2-40B4-BE49-F238E27FC236}">
              <a16:creationId xmlns:a16="http://schemas.microsoft.com/office/drawing/2014/main" id="{D216C438-7B56-4AEF-9431-A3B3793C872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371" name="PoljeZBesedilom 2">
          <a:extLst>
            <a:ext uri="{FF2B5EF4-FFF2-40B4-BE49-F238E27FC236}">
              <a16:creationId xmlns:a16="http://schemas.microsoft.com/office/drawing/2014/main" id="{FA6CAAF1-662D-44BC-91DA-7D6AA69011E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2" name="PoljeZBesedilom 2">
          <a:extLst>
            <a:ext uri="{FF2B5EF4-FFF2-40B4-BE49-F238E27FC236}">
              <a16:creationId xmlns:a16="http://schemas.microsoft.com/office/drawing/2014/main" id="{8CF210A9-6B64-4D21-A36F-9D3F0817B2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3" name="PoljeZBesedilom 8372">
          <a:extLst>
            <a:ext uri="{FF2B5EF4-FFF2-40B4-BE49-F238E27FC236}">
              <a16:creationId xmlns:a16="http://schemas.microsoft.com/office/drawing/2014/main" id="{9BCC0FCD-7BCB-42E4-806C-3527F48252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4" name="PoljeZBesedilom 2">
          <a:extLst>
            <a:ext uri="{FF2B5EF4-FFF2-40B4-BE49-F238E27FC236}">
              <a16:creationId xmlns:a16="http://schemas.microsoft.com/office/drawing/2014/main" id="{0ED9E7CA-6AAE-4328-BE69-C22220FAF4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5" name="PoljeZBesedilom 2">
          <a:extLst>
            <a:ext uri="{FF2B5EF4-FFF2-40B4-BE49-F238E27FC236}">
              <a16:creationId xmlns:a16="http://schemas.microsoft.com/office/drawing/2014/main" id="{D4E534EE-E1FA-4A8C-AF3B-6B842C1056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6" name="PoljeZBesedilom 2">
          <a:extLst>
            <a:ext uri="{FF2B5EF4-FFF2-40B4-BE49-F238E27FC236}">
              <a16:creationId xmlns:a16="http://schemas.microsoft.com/office/drawing/2014/main" id="{D8A3E7FE-E9DA-46DD-81FF-07CD5806A4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7" name="PoljeZBesedilom 2">
          <a:extLst>
            <a:ext uri="{FF2B5EF4-FFF2-40B4-BE49-F238E27FC236}">
              <a16:creationId xmlns:a16="http://schemas.microsoft.com/office/drawing/2014/main" id="{5674FB10-AA9E-4B79-A3BF-5CC2FB0786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8" name="PoljeZBesedilom 2">
          <a:extLst>
            <a:ext uri="{FF2B5EF4-FFF2-40B4-BE49-F238E27FC236}">
              <a16:creationId xmlns:a16="http://schemas.microsoft.com/office/drawing/2014/main" id="{EF77D8D9-7D6E-4956-96FE-0D2F5FC122C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79" name="PoljeZBesedilom 8378">
          <a:extLst>
            <a:ext uri="{FF2B5EF4-FFF2-40B4-BE49-F238E27FC236}">
              <a16:creationId xmlns:a16="http://schemas.microsoft.com/office/drawing/2014/main" id="{98774934-C446-431B-AC0B-65654C4506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80" name="PoljeZBesedilom 2">
          <a:extLst>
            <a:ext uri="{FF2B5EF4-FFF2-40B4-BE49-F238E27FC236}">
              <a16:creationId xmlns:a16="http://schemas.microsoft.com/office/drawing/2014/main" id="{608D475C-CBA5-42BF-B55C-8E79FC2E7A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81" name="PoljeZBesedilom 2">
          <a:extLst>
            <a:ext uri="{FF2B5EF4-FFF2-40B4-BE49-F238E27FC236}">
              <a16:creationId xmlns:a16="http://schemas.microsoft.com/office/drawing/2014/main" id="{53F706AE-2CAF-43F2-B854-E0D7793CBC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82" name="PoljeZBesedilom 2">
          <a:extLst>
            <a:ext uri="{FF2B5EF4-FFF2-40B4-BE49-F238E27FC236}">
              <a16:creationId xmlns:a16="http://schemas.microsoft.com/office/drawing/2014/main" id="{F459656F-199A-4BD8-BB3E-24D86895D5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383" name="PoljeZBesedilom 2">
          <a:extLst>
            <a:ext uri="{FF2B5EF4-FFF2-40B4-BE49-F238E27FC236}">
              <a16:creationId xmlns:a16="http://schemas.microsoft.com/office/drawing/2014/main" id="{BAAE72D3-F6C2-4DF0-A38C-584CBA8846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4" name="PoljeZBesedilom 2">
          <a:extLst>
            <a:ext uri="{FF2B5EF4-FFF2-40B4-BE49-F238E27FC236}">
              <a16:creationId xmlns:a16="http://schemas.microsoft.com/office/drawing/2014/main" id="{CD2EA87F-1BFE-4E3C-AC90-242237C382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5" name="PoljeZBesedilom 8384">
          <a:extLst>
            <a:ext uri="{FF2B5EF4-FFF2-40B4-BE49-F238E27FC236}">
              <a16:creationId xmlns:a16="http://schemas.microsoft.com/office/drawing/2014/main" id="{CDB99593-CBCD-44D8-8E40-34BF8BD965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6" name="PoljeZBesedilom 2">
          <a:extLst>
            <a:ext uri="{FF2B5EF4-FFF2-40B4-BE49-F238E27FC236}">
              <a16:creationId xmlns:a16="http://schemas.microsoft.com/office/drawing/2014/main" id="{6A19C4A6-9CEA-4F35-B281-70AA339553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7" name="PoljeZBesedilom 2">
          <a:extLst>
            <a:ext uri="{FF2B5EF4-FFF2-40B4-BE49-F238E27FC236}">
              <a16:creationId xmlns:a16="http://schemas.microsoft.com/office/drawing/2014/main" id="{96BE2326-03F1-4661-95B1-ADB8340986C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8" name="PoljeZBesedilom 2">
          <a:extLst>
            <a:ext uri="{FF2B5EF4-FFF2-40B4-BE49-F238E27FC236}">
              <a16:creationId xmlns:a16="http://schemas.microsoft.com/office/drawing/2014/main" id="{64C7DE79-FCD4-4489-AE17-C89F91EECDB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89" name="PoljeZBesedilom 2">
          <a:extLst>
            <a:ext uri="{FF2B5EF4-FFF2-40B4-BE49-F238E27FC236}">
              <a16:creationId xmlns:a16="http://schemas.microsoft.com/office/drawing/2014/main" id="{6DDED13B-0418-41AE-8C21-A77B2936770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0" name="PoljeZBesedilom 2">
          <a:extLst>
            <a:ext uri="{FF2B5EF4-FFF2-40B4-BE49-F238E27FC236}">
              <a16:creationId xmlns:a16="http://schemas.microsoft.com/office/drawing/2014/main" id="{304A2561-4F30-4B7D-94DE-3374DA0157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1" name="PoljeZBesedilom 8390">
          <a:extLst>
            <a:ext uri="{FF2B5EF4-FFF2-40B4-BE49-F238E27FC236}">
              <a16:creationId xmlns:a16="http://schemas.microsoft.com/office/drawing/2014/main" id="{07650B07-8A92-4CE1-AA05-C7BD7AA69D4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2" name="PoljeZBesedilom 2">
          <a:extLst>
            <a:ext uri="{FF2B5EF4-FFF2-40B4-BE49-F238E27FC236}">
              <a16:creationId xmlns:a16="http://schemas.microsoft.com/office/drawing/2014/main" id="{12462D3A-0C0F-4BF8-ADB6-BCD442A27AE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3" name="PoljeZBesedilom 2">
          <a:extLst>
            <a:ext uri="{FF2B5EF4-FFF2-40B4-BE49-F238E27FC236}">
              <a16:creationId xmlns:a16="http://schemas.microsoft.com/office/drawing/2014/main" id="{61453623-1738-4549-8200-E580493249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4" name="PoljeZBesedilom 2">
          <a:extLst>
            <a:ext uri="{FF2B5EF4-FFF2-40B4-BE49-F238E27FC236}">
              <a16:creationId xmlns:a16="http://schemas.microsoft.com/office/drawing/2014/main" id="{14CBDD14-A1C2-435B-970B-24B6C6FBBAB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395" name="PoljeZBesedilom 2">
          <a:extLst>
            <a:ext uri="{FF2B5EF4-FFF2-40B4-BE49-F238E27FC236}">
              <a16:creationId xmlns:a16="http://schemas.microsoft.com/office/drawing/2014/main" id="{8E440A85-C492-47AA-9EF5-25B7CAF489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396" name="PoljeZBesedilom 8395">
          <a:extLst>
            <a:ext uri="{FF2B5EF4-FFF2-40B4-BE49-F238E27FC236}">
              <a16:creationId xmlns:a16="http://schemas.microsoft.com/office/drawing/2014/main" id="{171DD537-896A-48E9-B8E8-8519C989ED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397" name="PoljeZBesedilom 2">
          <a:extLst>
            <a:ext uri="{FF2B5EF4-FFF2-40B4-BE49-F238E27FC236}">
              <a16:creationId xmlns:a16="http://schemas.microsoft.com/office/drawing/2014/main" id="{92B14B2E-8000-4B17-B3B5-C418B18D531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398" name="PoljeZBesedilom 2">
          <a:extLst>
            <a:ext uri="{FF2B5EF4-FFF2-40B4-BE49-F238E27FC236}">
              <a16:creationId xmlns:a16="http://schemas.microsoft.com/office/drawing/2014/main" id="{C4096C10-55D0-444E-B564-71C8280D726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399" name="PoljeZBesedilom 2">
          <a:extLst>
            <a:ext uri="{FF2B5EF4-FFF2-40B4-BE49-F238E27FC236}">
              <a16:creationId xmlns:a16="http://schemas.microsoft.com/office/drawing/2014/main" id="{25838BF4-8C52-46DF-8530-727681704C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00" name="PoljeZBesedilom 2">
          <a:extLst>
            <a:ext uri="{FF2B5EF4-FFF2-40B4-BE49-F238E27FC236}">
              <a16:creationId xmlns:a16="http://schemas.microsoft.com/office/drawing/2014/main" id="{6B9D7E99-881A-4442-80A0-7D646A1ECD8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1" name="PoljeZBesedilom 2">
          <a:extLst>
            <a:ext uri="{FF2B5EF4-FFF2-40B4-BE49-F238E27FC236}">
              <a16:creationId xmlns:a16="http://schemas.microsoft.com/office/drawing/2014/main" id="{B873B1D7-57F9-4AF2-9DBD-C296D3CC9D8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2" name="PoljeZBesedilom 8401">
          <a:extLst>
            <a:ext uri="{FF2B5EF4-FFF2-40B4-BE49-F238E27FC236}">
              <a16:creationId xmlns:a16="http://schemas.microsoft.com/office/drawing/2014/main" id="{BAE2A606-56F4-4CE5-A240-E6C8F83F6B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3" name="PoljeZBesedilom 2">
          <a:extLst>
            <a:ext uri="{FF2B5EF4-FFF2-40B4-BE49-F238E27FC236}">
              <a16:creationId xmlns:a16="http://schemas.microsoft.com/office/drawing/2014/main" id="{4D20AF13-6CB0-4F1E-BD0B-D06BEF2CF5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4" name="PoljeZBesedilom 2">
          <a:extLst>
            <a:ext uri="{FF2B5EF4-FFF2-40B4-BE49-F238E27FC236}">
              <a16:creationId xmlns:a16="http://schemas.microsoft.com/office/drawing/2014/main" id="{5261FA5C-F11C-4624-87BD-7A3976B6449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5" name="PoljeZBesedilom 2">
          <a:extLst>
            <a:ext uri="{FF2B5EF4-FFF2-40B4-BE49-F238E27FC236}">
              <a16:creationId xmlns:a16="http://schemas.microsoft.com/office/drawing/2014/main" id="{34E39F51-84BB-445D-8D38-81978C36E8E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406" name="PoljeZBesedilom 2">
          <a:extLst>
            <a:ext uri="{FF2B5EF4-FFF2-40B4-BE49-F238E27FC236}">
              <a16:creationId xmlns:a16="http://schemas.microsoft.com/office/drawing/2014/main" id="{1440833E-0B1E-4CC4-A43C-A46E5458E2F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07" name="PoljeZBesedilom 2">
          <a:extLst>
            <a:ext uri="{FF2B5EF4-FFF2-40B4-BE49-F238E27FC236}">
              <a16:creationId xmlns:a16="http://schemas.microsoft.com/office/drawing/2014/main" id="{81453769-D951-4C7E-9DA7-ED1F1BE3D6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08" name="PoljeZBesedilom 8407">
          <a:extLst>
            <a:ext uri="{FF2B5EF4-FFF2-40B4-BE49-F238E27FC236}">
              <a16:creationId xmlns:a16="http://schemas.microsoft.com/office/drawing/2014/main" id="{15070952-7FEA-41E9-8C85-0540076FCE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09" name="PoljeZBesedilom 2">
          <a:extLst>
            <a:ext uri="{FF2B5EF4-FFF2-40B4-BE49-F238E27FC236}">
              <a16:creationId xmlns:a16="http://schemas.microsoft.com/office/drawing/2014/main" id="{1AAF23B3-04A3-4124-9B9C-5A86E4094F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0" name="PoljeZBesedilom 2">
          <a:extLst>
            <a:ext uri="{FF2B5EF4-FFF2-40B4-BE49-F238E27FC236}">
              <a16:creationId xmlns:a16="http://schemas.microsoft.com/office/drawing/2014/main" id="{3EBD23EF-D0DA-4BDF-AD12-8B76C08CA6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1" name="PoljeZBesedilom 2">
          <a:extLst>
            <a:ext uri="{FF2B5EF4-FFF2-40B4-BE49-F238E27FC236}">
              <a16:creationId xmlns:a16="http://schemas.microsoft.com/office/drawing/2014/main" id="{E0A3F66C-42AC-471B-9997-8885429301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2" name="PoljeZBesedilom 2">
          <a:extLst>
            <a:ext uri="{FF2B5EF4-FFF2-40B4-BE49-F238E27FC236}">
              <a16:creationId xmlns:a16="http://schemas.microsoft.com/office/drawing/2014/main" id="{B112A23A-B1A9-4F16-BB48-067F809D3A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3" name="PoljeZBesedilom 2">
          <a:extLst>
            <a:ext uri="{FF2B5EF4-FFF2-40B4-BE49-F238E27FC236}">
              <a16:creationId xmlns:a16="http://schemas.microsoft.com/office/drawing/2014/main" id="{98EFE593-D1D4-4458-AF1F-8330F79A16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4" name="PoljeZBesedilom 8413">
          <a:extLst>
            <a:ext uri="{FF2B5EF4-FFF2-40B4-BE49-F238E27FC236}">
              <a16:creationId xmlns:a16="http://schemas.microsoft.com/office/drawing/2014/main" id="{9C81C162-F55B-47A8-97AD-6146C201E4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5" name="PoljeZBesedilom 2">
          <a:extLst>
            <a:ext uri="{FF2B5EF4-FFF2-40B4-BE49-F238E27FC236}">
              <a16:creationId xmlns:a16="http://schemas.microsoft.com/office/drawing/2014/main" id="{C75D96B8-328F-4D59-AD5C-6BB48F0E3F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6" name="PoljeZBesedilom 2">
          <a:extLst>
            <a:ext uri="{FF2B5EF4-FFF2-40B4-BE49-F238E27FC236}">
              <a16:creationId xmlns:a16="http://schemas.microsoft.com/office/drawing/2014/main" id="{60ACA5B5-1208-4866-921B-F60A567922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7" name="PoljeZBesedilom 2">
          <a:extLst>
            <a:ext uri="{FF2B5EF4-FFF2-40B4-BE49-F238E27FC236}">
              <a16:creationId xmlns:a16="http://schemas.microsoft.com/office/drawing/2014/main" id="{2C67D029-02ED-4CC6-B647-E56DE37C63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418" name="PoljeZBesedilom 2">
          <a:extLst>
            <a:ext uri="{FF2B5EF4-FFF2-40B4-BE49-F238E27FC236}">
              <a16:creationId xmlns:a16="http://schemas.microsoft.com/office/drawing/2014/main" id="{49FCF106-4B3F-4FDE-A5A8-89FD6AA9FD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19" name="PoljeZBesedilom 2">
          <a:extLst>
            <a:ext uri="{FF2B5EF4-FFF2-40B4-BE49-F238E27FC236}">
              <a16:creationId xmlns:a16="http://schemas.microsoft.com/office/drawing/2014/main" id="{3F256664-6E06-4B7E-B1A7-3E8EFA2F7D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0" name="PoljeZBesedilom 8419">
          <a:extLst>
            <a:ext uri="{FF2B5EF4-FFF2-40B4-BE49-F238E27FC236}">
              <a16:creationId xmlns:a16="http://schemas.microsoft.com/office/drawing/2014/main" id="{4DF94C77-5CFE-4BF9-9459-235417CDB51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1" name="PoljeZBesedilom 2">
          <a:extLst>
            <a:ext uri="{FF2B5EF4-FFF2-40B4-BE49-F238E27FC236}">
              <a16:creationId xmlns:a16="http://schemas.microsoft.com/office/drawing/2014/main" id="{E2FBC334-7594-4DC5-A141-B6E8CE1495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2" name="PoljeZBesedilom 2">
          <a:extLst>
            <a:ext uri="{FF2B5EF4-FFF2-40B4-BE49-F238E27FC236}">
              <a16:creationId xmlns:a16="http://schemas.microsoft.com/office/drawing/2014/main" id="{3AF24218-8332-4BE4-9C88-54A43DF2BF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3" name="PoljeZBesedilom 2">
          <a:extLst>
            <a:ext uri="{FF2B5EF4-FFF2-40B4-BE49-F238E27FC236}">
              <a16:creationId xmlns:a16="http://schemas.microsoft.com/office/drawing/2014/main" id="{CFF45F9D-AA2B-4435-8021-2CE7D92238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4" name="PoljeZBesedilom 2">
          <a:extLst>
            <a:ext uri="{FF2B5EF4-FFF2-40B4-BE49-F238E27FC236}">
              <a16:creationId xmlns:a16="http://schemas.microsoft.com/office/drawing/2014/main" id="{69DBE019-62F3-41A3-89A0-A2DE48236A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5" name="PoljeZBesedilom 2">
          <a:extLst>
            <a:ext uri="{FF2B5EF4-FFF2-40B4-BE49-F238E27FC236}">
              <a16:creationId xmlns:a16="http://schemas.microsoft.com/office/drawing/2014/main" id="{5EB4677A-EBCC-4EB0-A9FF-A11A1B315C4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6" name="PoljeZBesedilom 8425">
          <a:extLst>
            <a:ext uri="{FF2B5EF4-FFF2-40B4-BE49-F238E27FC236}">
              <a16:creationId xmlns:a16="http://schemas.microsoft.com/office/drawing/2014/main" id="{4F0259CF-94BF-4C1D-9BA0-4DB158CD31A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7" name="PoljeZBesedilom 2">
          <a:extLst>
            <a:ext uri="{FF2B5EF4-FFF2-40B4-BE49-F238E27FC236}">
              <a16:creationId xmlns:a16="http://schemas.microsoft.com/office/drawing/2014/main" id="{CE4C72C2-FBA2-41D9-9FA8-E3359FB51E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8" name="PoljeZBesedilom 2">
          <a:extLst>
            <a:ext uri="{FF2B5EF4-FFF2-40B4-BE49-F238E27FC236}">
              <a16:creationId xmlns:a16="http://schemas.microsoft.com/office/drawing/2014/main" id="{03034583-1C05-450F-8FAB-9AE59BDDDF6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29" name="PoljeZBesedilom 2">
          <a:extLst>
            <a:ext uri="{FF2B5EF4-FFF2-40B4-BE49-F238E27FC236}">
              <a16:creationId xmlns:a16="http://schemas.microsoft.com/office/drawing/2014/main" id="{C08677EE-5899-4919-9CBE-AE15FCD35D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30" name="PoljeZBesedilom 2">
          <a:extLst>
            <a:ext uri="{FF2B5EF4-FFF2-40B4-BE49-F238E27FC236}">
              <a16:creationId xmlns:a16="http://schemas.microsoft.com/office/drawing/2014/main" id="{E3D38464-57EF-4A32-95AD-6DC7B72B50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31" name="PoljeZBesedilom 8430">
          <a:extLst>
            <a:ext uri="{FF2B5EF4-FFF2-40B4-BE49-F238E27FC236}">
              <a16:creationId xmlns:a16="http://schemas.microsoft.com/office/drawing/2014/main" id="{4F7D814F-7BFE-44D7-8DE1-B7810EAB66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32" name="PoljeZBesedilom 2">
          <a:extLst>
            <a:ext uri="{FF2B5EF4-FFF2-40B4-BE49-F238E27FC236}">
              <a16:creationId xmlns:a16="http://schemas.microsoft.com/office/drawing/2014/main" id="{08F7262A-1456-4335-8F5E-C7C63F72E89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33" name="PoljeZBesedilom 2">
          <a:extLst>
            <a:ext uri="{FF2B5EF4-FFF2-40B4-BE49-F238E27FC236}">
              <a16:creationId xmlns:a16="http://schemas.microsoft.com/office/drawing/2014/main" id="{2F243194-5261-4494-8CC0-979D21BE6CF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34" name="PoljeZBesedilom 2">
          <a:extLst>
            <a:ext uri="{FF2B5EF4-FFF2-40B4-BE49-F238E27FC236}">
              <a16:creationId xmlns:a16="http://schemas.microsoft.com/office/drawing/2014/main" id="{D23E3182-8BA6-40B0-99D6-20652A9C249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435" name="PoljeZBesedilom 2">
          <a:extLst>
            <a:ext uri="{FF2B5EF4-FFF2-40B4-BE49-F238E27FC236}">
              <a16:creationId xmlns:a16="http://schemas.microsoft.com/office/drawing/2014/main" id="{2908E44A-0246-409E-9A9D-BF0E89E8E66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36" name="PoljeZBesedilom 2">
          <a:extLst>
            <a:ext uri="{FF2B5EF4-FFF2-40B4-BE49-F238E27FC236}">
              <a16:creationId xmlns:a16="http://schemas.microsoft.com/office/drawing/2014/main" id="{1E197F65-B030-409F-93CA-5E0FC6391F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37" name="PoljeZBesedilom 8436">
          <a:extLst>
            <a:ext uri="{FF2B5EF4-FFF2-40B4-BE49-F238E27FC236}">
              <a16:creationId xmlns:a16="http://schemas.microsoft.com/office/drawing/2014/main" id="{9445FDDF-7C04-4A8E-A975-A9F5CAC91E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38" name="PoljeZBesedilom 2">
          <a:extLst>
            <a:ext uri="{FF2B5EF4-FFF2-40B4-BE49-F238E27FC236}">
              <a16:creationId xmlns:a16="http://schemas.microsoft.com/office/drawing/2014/main" id="{A04E62A4-798B-40F8-8005-3497AE0768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39" name="PoljeZBesedilom 2">
          <a:extLst>
            <a:ext uri="{FF2B5EF4-FFF2-40B4-BE49-F238E27FC236}">
              <a16:creationId xmlns:a16="http://schemas.microsoft.com/office/drawing/2014/main" id="{FF594136-E5CB-474B-9550-1BA79CD7D6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0" name="PoljeZBesedilom 2">
          <a:extLst>
            <a:ext uri="{FF2B5EF4-FFF2-40B4-BE49-F238E27FC236}">
              <a16:creationId xmlns:a16="http://schemas.microsoft.com/office/drawing/2014/main" id="{D7B92425-C4D6-41A2-98D8-89D64D684C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1" name="PoljeZBesedilom 2">
          <a:extLst>
            <a:ext uri="{FF2B5EF4-FFF2-40B4-BE49-F238E27FC236}">
              <a16:creationId xmlns:a16="http://schemas.microsoft.com/office/drawing/2014/main" id="{AFDFD08A-5A72-488A-BF4C-C65E34D113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2" name="PoljeZBesedilom 2">
          <a:extLst>
            <a:ext uri="{FF2B5EF4-FFF2-40B4-BE49-F238E27FC236}">
              <a16:creationId xmlns:a16="http://schemas.microsoft.com/office/drawing/2014/main" id="{523F5DAC-8F11-4C11-B446-9A69ED7BE8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3" name="PoljeZBesedilom 8442">
          <a:extLst>
            <a:ext uri="{FF2B5EF4-FFF2-40B4-BE49-F238E27FC236}">
              <a16:creationId xmlns:a16="http://schemas.microsoft.com/office/drawing/2014/main" id="{E03EC44B-B25D-4A5E-B567-F1A9B35CD6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4" name="PoljeZBesedilom 2">
          <a:extLst>
            <a:ext uri="{FF2B5EF4-FFF2-40B4-BE49-F238E27FC236}">
              <a16:creationId xmlns:a16="http://schemas.microsoft.com/office/drawing/2014/main" id="{08C6079A-3033-479E-8E89-7B99C40418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5" name="PoljeZBesedilom 2">
          <a:extLst>
            <a:ext uri="{FF2B5EF4-FFF2-40B4-BE49-F238E27FC236}">
              <a16:creationId xmlns:a16="http://schemas.microsoft.com/office/drawing/2014/main" id="{4D29A3B4-43D5-4CEB-BAF3-F3048DD65D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6" name="PoljeZBesedilom 2">
          <a:extLst>
            <a:ext uri="{FF2B5EF4-FFF2-40B4-BE49-F238E27FC236}">
              <a16:creationId xmlns:a16="http://schemas.microsoft.com/office/drawing/2014/main" id="{AE2FE8E4-3778-4310-B996-0232F6027F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7" name="PoljeZBesedilom 2">
          <a:extLst>
            <a:ext uri="{FF2B5EF4-FFF2-40B4-BE49-F238E27FC236}">
              <a16:creationId xmlns:a16="http://schemas.microsoft.com/office/drawing/2014/main" id="{B2984D10-ABEC-4B54-BA24-310E3D8660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8" name="PoljeZBesedilom 2">
          <a:extLst>
            <a:ext uri="{FF2B5EF4-FFF2-40B4-BE49-F238E27FC236}">
              <a16:creationId xmlns:a16="http://schemas.microsoft.com/office/drawing/2014/main" id="{1261F9EB-9CA0-464E-8836-BDAE46EC14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49" name="PoljeZBesedilom 8448">
          <a:extLst>
            <a:ext uri="{FF2B5EF4-FFF2-40B4-BE49-F238E27FC236}">
              <a16:creationId xmlns:a16="http://schemas.microsoft.com/office/drawing/2014/main" id="{42EA9217-08B2-4E0F-8791-E06BEDD5F2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0" name="PoljeZBesedilom 2">
          <a:extLst>
            <a:ext uri="{FF2B5EF4-FFF2-40B4-BE49-F238E27FC236}">
              <a16:creationId xmlns:a16="http://schemas.microsoft.com/office/drawing/2014/main" id="{3A44419D-F648-4537-8129-9AE6330A4D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1" name="PoljeZBesedilom 2">
          <a:extLst>
            <a:ext uri="{FF2B5EF4-FFF2-40B4-BE49-F238E27FC236}">
              <a16:creationId xmlns:a16="http://schemas.microsoft.com/office/drawing/2014/main" id="{F696F1BA-B09E-4DDF-9CC2-30941878BD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2" name="PoljeZBesedilom 2">
          <a:extLst>
            <a:ext uri="{FF2B5EF4-FFF2-40B4-BE49-F238E27FC236}">
              <a16:creationId xmlns:a16="http://schemas.microsoft.com/office/drawing/2014/main" id="{4CD8142E-AA0B-4E39-A113-8776776A57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3" name="PoljeZBesedilom 2">
          <a:extLst>
            <a:ext uri="{FF2B5EF4-FFF2-40B4-BE49-F238E27FC236}">
              <a16:creationId xmlns:a16="http://schemas.microsoft.com/office/drawing/2014/main" id="{09740D84-676E-43D1-A407-0AB93091F8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4" name="PoljeZBesedilom 2">
          <a:extLst>
            <a:ext uri="{FF2B5EF4-FFF2-40B4-BE49-F238E27FC236}">
              <a16:creationId xmlns:a16="http://schemas.microsoft.com/office/drawing/2014/main" id="{ACD57B98-CECF-47DC-AA47-C4A6AA4DB1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5" name="PoljeZBesedilom 8454">
          <a:extLst>
            <a:ext uri="{FF2B5EF4-FFF2-40B4-BE49-F238E27FC236}">
              <a16:creationId xmlns:a16="http://schemas.microsoft.com/office/drawing/2014/main" id="{EB0AED02-B11B-45C2-9661-C4CC0D4A44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6" name="PoljeZBesedilom 2">
          <a:extLst>
            <a:ext uri="{FF2B5EF4-FFF2-40B4-BE49-F238E27FC236}">
              <a16:creationId xmlns:a16="http://schemas.microsoft.com/office/drawing/2014/main" id="{4389A0B9-E9B9-43CC-8E93-17860D72D3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7" name="PoljeZBesedilom 2">
          <a:extLst>
            <a:ext uri="{FF2B5EF4-FFF2-40B4-BE49-F238E27FC236}">
              <a16:creationId xmlns:a16="http://schemas.microsoft.com/office/drawing/2014/main" id="{9E0C5A4C-E22B-4AB5-8485-9EA10B7E46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8" name="PoljeZBesedilom 2">
          <a:extLst>
            <a:ext uri="{FF2B5EF4-FFF2-40B4-BE49-F238E27FC236}">
              <a16:creationId xmlns:a16="http://schemas.microsoft.com/office/drawing/2014/main" id="{6F332BA8-F4D6-419D-89A9-77106E72AC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59" name="PoljeZBesedilom 2">
          <a:extLst>
            <a:ext uri="{FF2B5EF4-FFF2-40B4-BE49-F238E27FC236}">
              <a16:creationId xmlns:a16="http://schemas.microsoft.com/office/drawing/2014/main" id="{9C6D9E0D-4AFD-4F8E-A31D-647DB7981E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0" name="PoljeZBesedilom 2">
          <a:extLst>
            <a:ext uri="{FF2B5EF4-FFF2-40B4-BE49-F238E27FC236}">
              <a16:creationId xmlns:a16="http://schemas.microsoft.com/office/drawing/2014/main" id="{A05EC65F-418B-42BD-95BC-5CE6910C82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1" name="PoljeZBesedilom 8460">
          <a:extLst>
            <a:ext uri="{FF2B5EF4-FFF2-40B4-BE49-F238E27FC236}">
              <a16:creationId xmlns:a16="http://schemas.microsoft.com/office/drawing/2014/main" id="{F2F789EC-EEE2-4A46-9271-29829A2AE7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2" name="PoljeZBesedilom 2">
          <a:extLst>
            <a:ext uri="{FF2B5EF4-FFF2-40B4-BE49-F238E27FC236}">
              <a16:creationId xmlns:a16="http://schemas.microsoft.com/office/drawing/2014/main" id="{83198DDD-2388-4AE1-A535-20265222C4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3" name="PoljeZBesedilom 2">
          <a:extLst>
            <a:ext uri="{FF2B5EF4-FFF2-40B4-BE49-F238E27FC236}">
              <a16:creationId xmlns:a16="http://schemas.microsoft.com/office/drawing/2014/main" id="{ABA97B5D-E467-4DD3-B54B-2C6A62EE96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4" name="PoljeZBesedilom 2">
          <a:extLst>
            <a:ext uri="{FF2B5EF4-FFF2-40B4-BE49-F238E27FC236}">
              <a16:creationId xmlns:a16="http://schemas.microsoft.com/office/drawing/2014/main" id="{0D68CD2C-E639-46B6-B91B-3CBD503571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5" name="PoljeZBesedilom 2">
          <a:extLst>
            <a:ext uri="{FF2B5EF4-FFF2-40B4-BE49-F238E27FC236}">
              <a16:creationId xmlns:a16="http://schemas.microsoft.com/office/drawing/2014/main" id="{B9DF575A-F53E-4F77-9F3E-AD536063C9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6" name="PoljeZBesedilom 2">
          <a:extLst>
            <a:ext uri="{FF2B5EF4-FFF2-40B4-BE49-F238E27FC236}">
              <a16:creationId xmlns:a16="http://schemas.microsoft.com/office/drawing/2014/main" id="{3FD50F29-F8B0-4DAF-9FED-249673AC8A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7" name="PoljeZBesedilom 8466">
          <a:extLst>
            <a:ext uri="{FF2B5EF4-FFF2-40B4-BE49-F238E27FC236}">
              <a16:creationId xmlns:a16="http://schemas.microsoft.com/office/drawing/2014/main" id="{2E198880-230E-4721-BCEF-8FFA528178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8" name="PoljeZBesedilom 2">
          <a:extLst>
            <a:ext uri="{FF2B5EF4-FFF2-40B4-BE49-F238E27FC236}">
              <a16:creationId xmlns:a16="http://schemas.microsoft.com/office/drawing/2014/main" id="{BC7332C8-FF2C-4FF1-9513-269C0B61BD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69" name="PoljeZBesedilom 2">
          <a:extLst>
            <a:ext uri="{FF2B5EF4-FFF2-40B4-BE49-F238E27FC236}">
              <a16:creationId xmlns:a16="http://schemas.microsoft.com/office/drawing/2014/main" id="{FE1DB6E9-BD2B-4555-9BC5-8A6583A00D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70" name="PoljeZBesedilom 2">
          <a:extLst>
            <a:ext uri="{FF2B5EF4-FFF2-40B4-BE49-F238E27FC236}">
              <a16:creationId xmlns:a16="http://schemas.microsoft.com/office/drawing/2014/main" id="{39F7A6BB-4233-47F1-A131-371348A2F6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71" name="PoljeZBesedilom 2">
          <a:extLst>
            <a:ext uri="{FF2B5EF4-FFF2-40B4-BE49-F238E27FC236}">
              <a16:creationId xmlns:a16="http://schemas.microsoft.com/office/drawing/2014/main" id="{273864B8-4D6E-4F36-862D-53138E911C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2" name="PoljeZBesedilom 2">
          <a:extLst>
            <a:ext uri="{FF2B5EF4-FFF2-40B4-BE49-F238E27FC236}">
              <a16:creationId xmlns:a16="http://schemas.microsoft.com/office/drawing/2014/main" id="{F892397F-B6F7-40F9-BA71-D23D4790C37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3" name="PoljeZBesedilom 8472">
          <a:extLst>
            <a:ext uri="{FF2B5EF4-FFF2-40B4-BE49-F238E27FC236}">
              <a16:creationId xmlns:a16="http://schemas.microsoft.com/office/drawing/2014/main" id="{34E2393D-5C15-4706-9563-7FDE237D9DD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4" name="PoljeZBesedilom 2">
          <a:extLst>
            <a:ext uri="{FF2B5EF4-FFF2-40B4-BE49-F238E27FC236}">
              <a16:creationId xmlns:a16="http://schemas.microsoft.com/office/drawing/2014/main" id="{4C177398-E948-469E-B4DE-92BDC2D6036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5" name="PoljeZBesedilom 2">
          <a:extLst>
            <a:ext uri="{FF2B5EF4-FFF2-40B4-BE49-F238E27FC236}">
              <a16:creationId xmlns:a16="http://schemas.microsoft.com/office/drawing/2014/main" id="{ED5E56CF-96B2-4026-B928-DF6E3640FE0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6" name="PoljeZBesedilom 2">
          <a:extLst>
            <a:ext uri="{FF2B5EF4-FFF2-40B4-BE49-F238E27FC236}">
              <a16:creationId xmlns:a16="http://schemas.microsoft.com/office/drawing/2014/main" id="{B4EBDA37-3A23-4FD7-810E-5DC9B27D60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77" name="PoljeZBesedilom 2">
          <a:extLst>
            <a:ext uri="{FF2B5EF4-FFF2-40B4-BE49-F238E27FC236}">
              <a16:creationId xmlns:a16="http://schemas.microsoft.com/office/drawing/2014/main" id="{C79A2311-9945-4E04-8EB4-953124BF6CE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78" name="PoljeZBesedilom 2">
          <a:extLst>
            <a:ext uri="{FF2B5EF4-FFF2-40B4-BE49-F238E27FC236}">
              <a16:creationId xmlns:a16="http://schemas.microsoft.com/office/drawing/2014/main" id="{31929321-3CC9-46AC-A1F7-E185A49BE0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79" name="PoljeZBesedilom 8478">
          <a:extLst>
            <a:ext uri="{FF2B5EF4-FFF2-40B4-BE49-F238E27FC236}">
              <a16:creationId xmlns:a16="http://schemas.microsoft.com/office/drawing/2014/main" id="{D564FE8D-D5A7-4D6B-83C8-A11C7A401D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0" name="PoljeZBesedilom 2">
          <a:extLst>
            <a:ext uri="{FF2B5EF4-FFF2-40B4-BE49-F238E27FC236}">
              <a16:creationId xmlns:a16="http://schemas.microsoft.com/office/drawing/2014/main" id="{0F2CF0B6-7097-4C65-9392-F76C1F1D35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1" name="PoljeZBesedilom 2">
          <a:extLst>
            <a:ext uri="{FF2B5EF4-FFF2-40B4-BE49-F238E27FC236}">
              <a16:creationId xmlns:a16="http://schemas.microsoft.com/office/drawing/2014/main" id="{059C3191-1C55-4B4F-9034-52254B1998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2" name="PoljeZBesedilom 2">
          <a:extLst>
            <a:ext uri="{FF2B5EF4-FFF2-40B4-BE49-F238E27FC236}">
              <a16:creationId xmlns:a16="http://schemas.microsoft.com/office/drawing/2014/main" id="{DE36BE6D-0BA3-43DB-B88D-2A7E890825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3" name="PoljeZBesedilom 2">
          <a:extLst>
            <a:ext uri="{FF2B5EF4-FFF2-40B4-BE49-F238E27FC236}">
              <a16:creationId xmlns:a16="http://schemas.microsoft.com/office/drawing/2014/main" id="{2406AF13-AC01-4E8D-A196-B0198C7CC1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4" name="PoljeZBesedilom 2">
          <a:extLst>
            <a:ext uri="{FF2B5EF4-FFF2-40B4-BE49-F238E27FC236}">
              <a16:creationId xmlns:a16="http://schemas.microsoft.com/office/drawing/2014/main" id="{5D221B8A-9634-4910-87F4-1F9997A29E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5" name="PoljeZBesedilom 8484">
          <a:extLst>
            <a:ext uri="{FF2B5EF4-FFF2-40B4-BE49-F238E27FC236}">
              <a16:creationId xmlns:a16="http://schemas.microsoft.com/office/drawing/2014/main" id="{F49C5FD4-2ACA-49A2-8778-F583E04FBC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6" name="PoljeZBesedilom 2">
          <a:extLst>
            <a:ext uri="{FF2B5EF4-FFF2-40B4-BE49-F238E27FC236}">
              <a16:creationId xmlns:a16="http://schemas.microsoft.com/office/drawing/2014/main" id="{AF27C873-DA81-4E86-9A8E-209F9E659A5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7" name="PoljeZBesedilom 2">
          <a:extLst>
            <a:ext uri="{FF2B5EF4-FFF2-40B4-BE49-F238E27FC236}">
              <a16:creationId xmlns:a16="http://schemas.microsoft.com/office/drawing/2014/main" id="{D2D0F47A-4B5A-4588-8099-CA4AD344EA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8" name="PoljeZBesedilom 2">
          <a:extLst>
            <a:ext uri="{FF2B5EF4-FFF2-40B4-BE49-F238E27FC236}">
              <a16:creationId xmlns:a16="http://schemas.microsoft.com/office/drawing/2014/main" id="{2C78254D-5980-4ACB-96D3-6EC338D483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489" name="PoljeZBesedilom 2">
          <a:extLst>
            <a:ext uri="{FF2B5EF4-FFF2-40B4-BE49-F238E27FC236}">
              <a16:creationId xmlns:a16="http://schemas.microsoft.com/office/drawing/2014/main" id="{CC33962B-C594-44C2-8A70-52864360DC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0" name="PoljeZBesedilom 2">
          <a:extLst>
            <a:ext uri="{FF2B5EF4-FFF2-40B4-BE49-F238E27FC236}">
              <a16:creationId xmlns:a16="http://schemas.microsoft.com/office/drawing/2014/main" id="{152744FD-2225-4E84-B3B7-FD284922F7A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1" name="PoljeZBesedilom 8490">
          <a:extLst>
            <a:ext uri="{FF2B5EF4-FFF2-40B4-BE49-F238E27FC236}">
              <a16:creationId xmlns:a16="http://schemas.microsoft.com/office/drawing/2014/main" id="{D70F6A77-AC1F-4CBF-A6B6-D1AFB43FF93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2" name="PoljeZBesedilom 2">
          <a:extLst>
            <a:ext uri="{FF2B5EF4-FFF2-40B4-BE49-F238E27FC236}">
              <a16:creationId xmlns:a16="http://schemas.microsoft.com/office/drawing/2014/main" id="{7216EF5F-BC9B-48B0-B2FF-F33B7772F2A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3" name="PoljeZBesedilom 2">
          <a:extLst>
            <a:ext uri="{FF2B5EF4-FFF2-40B4-BE49-F238E27FC236}">
              <a16:creationId xmlns:a16="http://schemas.microsoft.com/office/drawing/2014/main" id="{314E2101-570D-43AE-8009-16BEA38668B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4" name="PoljeZBesedilom 2">
          <a:extLst>
            <a:ext uri="{FF2B5EF4-FFF2-40B4-BE49-F238E27FC236}">
              <a16:creationId xmlns:a16="http://schemas.microsoft.com/office/drawing/2014/main" id="{14975E36-1763-4D87-867C-17DA50E5B51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495" name="PoljeZBesedilom 2">
          <a:extLst>
            <a:ext uri="{FF2B5EF4-FFF2-40B4-BE49-F238E27FC236}">
              <a16:creationId xmlns:a16="http://schemas.microsoft.com/office/drawing/2014/main" id="{6284D22E-4B5E-4D90-8EF6-C307F125269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96" name="PoljeZBesedilom 2">
          <a:extLst>
            <a:ext uri="{FF2B5EF4-FFF2-40B4-BE49-F238E27FC236}">
              <a16:creationId xmlns:a16="http://schemas.microsoft.com/office/drawing/2014/main" id="{6240FB9A-0584-4B61-A051-5BAC43A55C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97" name="PoljeZBesedilom 8496">
          <a:extLst>
            <a:ext uri="{FF2B5EF4-FFF2-40B4-BE49-F238E27FC236}">
              <a16:creationId xmlns:a16="http://schemas.microsoft.com/office/drawing/2014/main" id="{EA3B8016-4BD8-41A1-85A8-98B7CC2885E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98" name="PoljeZBesedilom 2">
          <a:extLst>
            <a:ext uri="{FF2B5EF4-FFF2-40B4-BE49-F238E27FC236}">
              <a16:creationId xmlns:a16="http://schemas.microsoft.com/office/drawing/2014/main" id="{936730F6-1550-4FE8-A2E3-EF992B8ACC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499" name="PoljeZBesedilom 2">
          <a:extLst>
            <a:ext uri="{FF2B5EF4-FFF2-40B4-BE49-F238E27FC236}">
              <a16:creationId xmlns:a16="http://schemas.microsoft.com/office/drawing/2014/main" id="{9F922E77-C93B-4432-B22A-D8FAED103E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00" name="PoljeZBesedilom 2">
          <a:extLst>
            <a:ext uri="{FF2B5EF4-FFF2-40B4-BE49-F238E27FC236}">
              <a16:creationId xmlns:a16="http://schemas.microsoft.com/office/drawing/2014/main" id="{DE609B76-5F69-447A-AC33-109CD9E5FD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01" name="PoljeZBesedilom 2">
          <a:extLst>
            <a:ext uri="{FF2B5EF4-FFF2-40B4-BE49-F238E27FC236}">
              <a16:creationId xmlns:a16="http://schemas.microsoft.com/office/drawing/2014/main" id="{7F0C1054-1786-46E5-8E2A-B0D0E47E50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02" name="PoljeZBesedilom 8501">
          <a:extLst>
            <a:ext uri="{FF2B5EF4-FFF2-40B4-BE49-F238E27FC236}">
              <a16:creationId xmlns:a16="http://schemas.microsoft.com/office/drawing/2014/main" id="{40474C1A-0C30-48E1-AE80-88B21FC45F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03" name="PoljeZBesedilom 2">
          <a:extLst>
            <a:ext uri="{FF2B5EF4-FFF2-40B4-BE49-F238E27FC236}">
              <a16:creationId xmlns:a16="http://schemas.microsoft.com/office/drawing/2014/main" id="{7C306011-B52B-4333-AB7A-1E91EAA285C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04" name="PoljeZBesedilom 2">
          <a:extLst>
            <a:ext uri="{FF2B5EF4-FFF2-40B4-BE49-F238E27FC236}">
              <a16:creationId xmlns:a16="http://schemas.microsoft.com/office/drawing/2014/main" id="{807406ED-81A1-4F7F-BEC3-8697A18BC3B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05" name="PoljeZBesedilom 2">
          <a:extLst>
            <a:ext uri="{FF2B5EF4-FFF2-40B4-BE49-F238E27FC236}">
              <a16:creationId xmlns:a16="http://schemas.microsoft.com/office/drawing/2014/main" id="{44838869-57C5-4BCD-B8D3-177A5FF0C72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06" name="PoljeZBesedilom 2">
          <a:extLst>
            <a:ext uri="{FF2B5EF4-FFF2-40B4-BE49-F238E27FC236}">
              <a16:creationId xmlns:a16="http://schemas.microsoft.com/office/drawing/2014/main" id="{F6581CDD-E713-45BF-9107-ECA67E27D67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07" name="PoljeZBesedilom 2">
          <a:extLst>
            <a:ext uri="{FF2B5EF4-FFF2-40B4-BE49-F238E27FC236}">
              <a16:creationId xmlns:a16="http://schemas.microsoft.com/office/drawing/2014/main" id="{6981162F-CF16-4262-8EE3-2C855DB83B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08" name="PoljeZBesedilom 8507">
          <a:extLst>
            <a:ext uri="{FF2B5EF4-FFF2-40B4-BE49-F238E27FC236}">
              <a16:creationId xmlns:a16="http://schemas.microsoft.com/office/drawing/2014/main" id="{46064AB7-B0DC-4EBC-A7C1-5AB3E16A65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09" name="PoljeZBesedilom 2">
          <a:extLst>
            <a:ext uri="{FF2B5EF4-FFF2-40B4-BE49-F238E27FC236}">
              <a16:creationId xmlns:a16="http://schemas.microsoft.com/office/drawing/2014/main" id="{DAE574E3-B490-40F8-B4A1-AE1B5F33CA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10" name="PoljeZBesedilom 2">
          <a:extLst>
            <a:ext uri="{FF2B5EF4-FFF2-40B4-BE49-F238E27FC236}">
              <a16:creationId xmlns:a16="http://schemas.microsoft.com/office/drawing/2014/main" id="{3871C4D1-5908-4D68-B4FD-F0408F3C8B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11" name="PoljeZBesedilom 2">
          <a:extLst>
            <a:ext uri="{FF2B5EF4-FFF2-40B4-BE49-F238E27FC236}">
              <a16:creationId xmlns:a16="http://schemas.microsoft.com/office/drawing/2014/main" id="{999E4BD8-CFA2-40CB-A383-003C158CC6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512" name="PoljeZBesedilom 2">
          <a:extLst>
            <a:ext uri="{FF2B5EF4-FFF2-40B4-BE49-F238E27FC236}">
              <a16:creationId xmlns:a16="http://schemas.microsoft.com/office/drawing/2014/main" id="{2C9FAF8A-1DAF-4AC6-8637-B3CA0A33D86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13" name="PoljeZBesedilom 8512">
          <a:extLst>
            <a:ext uri="{FF2B5EF4-FFF2-40B4-BE49-F238E27FC236}">
              <a16:creationId xmlns:a16="http://schemas.microsoft.com/office/drawing/2014/main" id="{C6564F14-C124-494C-8C0C-60911344991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14" name="PoljeZBesedilom 2">
          <a:extLst>
            <a:ext uri="{FF2B5EF4-FFF2-40B4-BE49-F238E27FC236}">
              <a16:creationId xmlns:a16="http://schemas.microsoft.com/office/drawing/2014/main" id="{7F39871D-FC5B-4E7E-A810-98A5963C878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15" name="PoljeZBesedilom 2">
          <a:extLst>
            <a:ext uri="{FF2B5EF4-FFF2-40B4-BE49-F238E27FC236}">
              <a16:creationId xmlns:a16="http://schemas.microsoft.com/office/drawing/2014/main" id="{978F0124-38A7-483C-9869-58C4DADCF83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16" name="PoljeZBesedilom 2">
          <a:extLst>
            <a:ext uri="{FF2B5EF4-FFF2-40B4-BE49-F238E27FC236}">
              <a16:creationId xmlns:a16="http://schemas.microsoft.com/office/drawing/2014/main" id="{A99CCDF9-AA12-4223-A0BB-25FC1F285A4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517" name="PoljeZBesedilom 2">
          <a:extLst>
            <a:ext uri="{FF2B5EF4-FFF2-40B4-BE49-F238E27FC236}">
              <a16:creationId xmlns:a16="http://schemas.microsoft.com/office/drawing/2014/main" id="{569915E3-1ED1-453C-A09A-3195688851B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18" name="PoljeZBesedilom 2">
          <a:extLst>
            <a:ext uri="{FF2B5EF4-FFF2-40B4-BE49-F238E27FC236}">
              <a16:creationId xmlns:a16="http://schemas.microsoft.com/office/drawing/2014/main" id="{1A14258C-5984-4EEC-9667-0DA76B779F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19" name="PoljeZBesedilom 8518">
          <a:extLst>
            <a:ext uri="{FF2B5EF4-FFF2-40B4-BE49-F238E27FC236}">
              <a16:creationId xmlns:a16="http://schemas.microsoft.com/office/drawing/2014/main" id="{5A336540-BDDA-422E-A435-22A2D4D546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0" name="PoljeZBesedilom 2">
          <a:extLst>
            <a:ext uri="{FF2B5EF4-FFF2-40B4-BE49-F238E27FC236}">
              <a16:creationId xmlns:a16="http://schemas.microsoft.com/office/drawing/2014/main" id="{EB2E3559-D05C-46E8-87D4-9617B17AC7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1" name="PoljeZBesedilom 2">
          <a:extLst>
            <a:ext uri="{FF2B5EF4-FFF2-40B4-BE49-F238E27FC236}">
              <a16:creationId xmlns:a16="http://schemas.microsoft.com/office/drawing/2014/main" id="{752B7BBC-E740-4EBE-8264-A3EF683B3A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2" name="PoljeZBesedilom 2">
          <a:extLst>
            <a:ext uri="{FF2B5EF4-FFF2-40B4-BE49-F238E27FC236}">
              <a16:creationId xmlns:a16="http://schemas.microsoft.com/office/drawing/2014/main" id="{3F22CC64-EF93-446A-8046-E55FDF6899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3" name="PoljeZBesedilom 2">
          <a:extLst>
            <a:ext uri="{FF2B5EF4-FFF2-40B4-BE49-F238E27FC236}">
              <a16:creationId xmlns:a16="http://schemas.microsoft.com/office/drawing/2014/main" id="{D04A62DE-EC34-4AB9-9C73-71454529EA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4" name="PoljeZBesedilom 2">
          <a:extLst>
            <a:ext uri="{FF2B5EF4-FFF2-40B4-BE49-F238E27FC236}">
              <a16:creationId xmlns:a16="http://schemas.microsoft.com/office/drawing/2014/main" id="{9CA6086E-DA66-4589-A4F1-ACE4D431D8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5" name="PoljeZBesedilom 8524">
          <a:extLst>
            <a:ext uri="{FF2B5EF4-FFF2-40B4-BE49-F238E27FC236}">
              <a16:creationId xmlns:a16="http://schemas.microsoft.com/office/drawing/2014/main" id="{D93B6105-5502-4760-806B-921EA787A8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6" name="PoljeZBesedilom 2">
          <a:extLst>
            <a:ext uri="{FF2B5EF4-FFF2-40B4-BE49-F238E27FC236}">
              <a16:creationId xmlns:a16="http://schemas.microsoft.com/office/drawing/2014/main" id="{0EEC5B85-04BE-41E6-A15A-F0FB11B812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7" name="PoljeZBesedilom 2">
          <a:extLst>
            <a:ext uri="{FF2B5EF4-FFF2-40B4-BE49-F238E27FC236}">
              <a16:creationId xmlns:a16="http://schemas.microsoft.com/office/drawing/2014/main" id="{79F89664-4A7F-48CD-9B54-7D182F611B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8" name="PoljeZBesedilom 2">
          <a:extLst>
            <a:ext uri="{FF2B5EF4-FFF2-40B4-BE49-F238E27FC236}">
              <a16:creationId xmlns:a16="http://schemas.microsoft.com/office/drawing/2014/main" id="{A49A8A34-512D-4BD1-81BE-A860ECF604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29" name="PoljeZBesedilom 2">
          <a:extLst>
            <a:ext uri="{FF2B5EF4-FFF2-40B4-BE49-F238E27FC236}">
              <a16:creationId xmlns:a16="http://schemas.microsoft.com/office/drawing/2014/main" id="{2D132C44-6E49-4E32-B7FC-BDEFBC3306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0" name="PoljeZBesedilom 2">
          <a:extLst>
            <a:ext uri="{FF2B5EF4-FFF2-40B4-BE49-F238E27FC236}">
              <a16:creationId xmlns:a16="http://schemas.microsoft.com/office/drawing/2014/main" id="{2B55486A-A5FE-4586-A5E3-ABB7F3B1CA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1" name="PoljeZBesedilom 8530">
          <a:extLst>
            <a:ext uri="{FF2B5EF4-FFF2-40B4-BE49-F238E27FC236}">
              <a16:creationId xmlns:a16="http://schemas.microsoft.com/office/drawing/2014/main" id="{E49BCEAD-2C36-4798-82E7-2F49462E73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2" name="PoljeZBesedilom 2">
          <a:extLst>
            <a:ext uri="{FF2B5EF4-FFF2-40B4-BE49-F238E27FC236}">
              <a16:creationId xmlns:a16="http://schemas.microsoft.com/office/drawing/2014/main" id="{8CCA3488-BC54-48E0-85D8-465F2EC1AA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3" name="PoljeZBesedilom 2">
          <a:extLst>
            <a:ext uri="{FF2B5EF4-FFF2-40B4-BE49-F238E27FC236}">
              <a16:creationId xmlns:a16="http://schemas.microsoft.com/office/drawing/2014/main" id="{2B33129C-A158-4361-A363-B7BE177C5B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4" name="PoljeZBesedilom 2">
          <a:extLst>
            <a:ext uri="{FF2B5EF4-FFF2-40B4-BE49-F238E27FC236}">
              <a16:creationId xmlns:a16="http://schemas.microsoft.com/office/drawing/2014/main" id="{4213E2B6-BCBB-47D2-8A9F-F903F44A51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5" name="PoljeZBesedilom 2">
          <a:extLst>
            <a:ext uri="{FF2B5EF4-FFF2-40B4-BE49-F238E27FC236}">
              <a16:creationId xmlns:a16="http://schemas.microsoft.com/office/drawing/2014/main" id="{66D4FC95-247B-4C2D-8938-A382E0CD6A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6" name="PoljeZBesedilom 2">
          <a:extLst>
            <a:ext uri="{FF2B5EF4-FFF2-40B4-BE49-F238E27FC236}">
              <a16:creationId xmlns:a16="http://schemas.microsoft.com/office/drawing/2014/main" id="{7870FC5A-D3F7-4131-BDC1-3DB6C8A9D4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7" name="PoljeZBesedilom 8536">
          <a:extLst>
            <a:ext uri="{FF2B5EF4-FFF2-40B4-BE49-F238E27FC236}">
              <a16:creationId xmlns:a16="http://schemas.microsoft.com/office/drawing/2014/main" id="{AB3D3715-0D49-41B7-BB74-BE8F021037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8" name="PoljeZBesedilom 2">
          <a:extLst>
            <a:ext uri="{FF2B5EF4-FFF2-40B4-BE49-F238E27FC236}">
              <a16:creationId xmlns:a16="http://schemas.microsoft.com/office/drawing/2014/main" id="{EE59945E-EA51-453F-AFC9-8342797E13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39" name="PoljeZBesedilom 2">
          <a:extLst>
            <a:ext uri="{FF2B5EF4-FFF2-40B4-BE49-F238E27FC236}">
              <a16:creationId xmlns:a16="http://schemas.microsoft.com/office/drawing/2014/main" id="{5F9E722E-38AE-4C80-AF01-BCF5F22EDF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40" name="PoljeZBesedilom 2">
          <a:extLst>
            <a:ext uri="{FF2B5EF4-FFF2-40B4-BE49-F238E27FC236}">
              <a16:creationId xmlns:a16="http://schemas.microsoft.com/office/drawing/2014/main" id="{1EC4E061-6CD0-466A-B031-2D4A1350AD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41" name="PoljeZBesedilom 2">
          <a:extLst>
            <a:ext uri="{FF2B5EF4-FFF2-40B4-BE49-F238E27FC236}">
              <a16:creationId xmlns:a16="http://schemas.microsoft.com/office/drawing/2014/main" id="{A519E7E8-8F54-49DE-AF62-B59DC0F168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2" name="PoljeZBesedilom 2">
          <a:extLst>
            <a:ext uri="{FF2B5EF4-FFF2-40B4-BE49-F238E27FC236}">
              <a16:creationId xmlns:a16="http://schemas.microsoft.com/office/drawing/2014/main" id="{90E41D5A-F3C4-42B5-A32D-1ED70D31F1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3" name="PoljeZBesedilom 8542">
          <a:extLst>
            <a:ext uri="{FF2B5EF4-FFF2-40B4-BE49-F238E27FC236}">
              <a16:creationId xmlns:a16="http://schemas.microsoft.com/office/drawing/2014/main" id="{0B83A427-CEFB-4F9B-B430-58E661AD256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4" name="PoljeZBesedilom 2">
          <a:extLst>
            <a:ext uri="{FF2B5EF4-FFF2-40B4-BE49-F238E27FC236}">
              <a16:creationId xmlns:a16="http://schemas.microsoft.com/office/drawing/2014/main" id="{5CF4F22A-1A27-463F-9F48-4978DF5A3A0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5" name="PoljeZBesedilom 2">
          <a:extLst>
            <a:ext uri="{FF2B5EF4-FFF2-40B4-BE49-F238E27FC236}">
              <a16:creationId xmlns:a16="http://schemas.microsoft.com/office/drawing/2014/main" id="{7DEBA73E-0818-496B-A805-958CB9BED2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6" name="PoljeZBesedilom 2">
          <a:extLst>
            <a:ext uri="{FF2B5EF4-FFF2-40B4-BE49-F238E27FC236}">
              <a16:creationId xmlns:a16="http://schemas.microsoft.com/office/drawing/2014/main" id="{95F3E85C-15FB-4D7C-BFD6-6A78E7709D8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47" name="PoljeZBesedilom 2">
          <a:extLst>
            <a:ext uri="{FF2B5EF4-FFF2-40B4-BE49-F238E27FC236}">
              <a16:creationId xmlns:a16="http://schemas.microsoft.com/office/drawing/2014/main" id="{4D780738-E31E-4721-8A93-AEECE503A98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48" name="PoljeZBesedilom 2">
          <a:extLst>
            <a:ext uri="{FF2B5EF4-FFF2-40B4-BE49-F238E27FC236}">
              <a16:creationId xmlns:a16="http://schemas.microsoft.com/office/drawing/2014/main" id="{1751EC46-A617-4AEB-8B7C-25D2B14A59F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49" name="PoljeZBesedilom 8548">
          <a:extLst>
            <a:ext uri="{FF2B5EF4-FFF2-40B4-BE49-F238E27FC236}">
              <a16:creationId xmlns:a16="http://schemas.microsoft.com/office/drawing/2014/main" id="{999A4302-603A-4DFB-97B2-1B395D7D8CA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50" name="PoljeZBesedilom 2">
          <a:extLst>
            <a:ext uri="{FF2B5EF4-FFF2-40B4-BE49-F238E27FC236}">
              <a16:creationId xmlns:a16="http://schemas.microsoft.com/office/drawing/2014/main" id="{D8E6147C-A223-4313-9047-5113C7F0148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51" name="PoljeZBesedilom 2">
          <a:extLst>
            <a:ext uri="{FF2B5EF4-FFF2-40B4-BE49-F238E27FC236}">
              <a16:creationId xmlns:a16="http://schemas.microsoft.com/office/drawing/2014/main" id="{28FB8BE7-13E4-4429-B7E7-BFC735D662D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52" name="PoljeZBesedilom 2">
          <a:extLst>
            <a:ext uri="{FF2B5EF4-FFF2-40B4-BE49-F238E27FC236}">
              <a16:creationId xmlns:a16="http://schemas.microsoft.com/office/drawing/2014/main" id="{C857A3C4-03A2-4401-A7FD-D6537B1D446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53" name="PoljeZBesedilom 2">
          <a:extLst>
            <a:ext uri="{FF2B5EF4-FFF2-40B4-BE49-F238E27FC236}">
              <a16:creationId xmlns:a16="http://schemas.microsoft.com/office/drawing/2014/main" id="{44ED1872-9673-4AEC-8462-43D4956996A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54" name="PoljeZBesedilom 8553">
          <a:extLst>
            <a:ext uri="{FF2B5EF4-FFF2-40B4-BE49-F238E27FC236}">
              <a16:creationId xmlns:a16="http://schemas.microsoft.com/office/drawing/2014/main" id="{37AB2916-54BC-4149-A925-AD3D5370757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55" name="PoljeZBesedilom 2">
          <a:extLst>
            <a:ext uri="{FF2B5EF4-FFF2-40B4-BE49-F238E27FC236}">
              <a16:creationId xmlns:a16="http://schemas.microsoft.com/office/drawing/2014/main" id="{8AA37B31-BB6E-4B31-8A66-9C1A18D55D9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56" name="PoljeZBesedilom 2">
          <a:extLst>
            <a:ext uri="{FF2B5EF4-FFF2-40B4-BE49-F238E27FC236}">
              <a16:creationId xmlns:a16="http://schemas.microsoft.com/office/drawing/2014/main" id="{213DA116-C56C-427D-A4DC-F94A105EE5E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57" name="PoljeZBesedilom 2">
          <a:extLst>
            <a:ext uri="{FF2B5EF4-FFF2-40B4-BE49-F238E27FC236}">
              <a16:creationId xmlns:a16="http://schemas.microsoft.com/office/drawing/2014/main" id="{7D7FE7CB-2CF9-4D91-A1F5-D85A4C3B125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58" name="PoljeZBesedilom 2">
          <a:extLst>
            <a:ext uri="{FF2B5EF4-FFF2-40B4-BE49-F238E27FC236}">
              <a16:creationId xmlns:a16="http://schemas.microsoft.com/office/drawing/2014/main" id="{4E08AB74-6ED3-4200-96EE-7C2A8452BD5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59" name="PoljeZBesedilom 2">
          <a:extLst>
            <a:ext uri="{FF2B5EF4-FFF2-40B4-BE49-F238E27FC236}">
              <a16:creationId xmlns:a16="http://schemas.microsoft.com/office/drawing/2014/main" id="{7273377C-88EE-4DB6-906B-02107E8A0C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0" name="PoljeZBesedilom 8559">
          <a:extLst>
            <a:ext uri="{FF2B5EF4-FFF2-40B4-BE49-F238E27FC236}">
              <a16:creationId xmlns:a16="http://schemas.microsoft.com/office/drawing/2014/main" id="{E3B23D8E-69BE-4767-A67A-73F1BA982C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1" name="PoljeZBesedilom 2">
          <a:extLst>
            <a:ext uri="{FF2B5EF4-FFF2-40B4-BE49-F238E27FC236}">
              <a16:creationId xmlns:a16="http://schemas.microsoft.com/office/drawing/2014/main" id="{F46EC5B5-AABC-4A73-B8F4-106511060D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2" name="PoljeZBesedilom 2">
          <a:extLst>
            <a:ext uri="{FF2B5EF4-FFF2-40B4-BE49-F238E27FC236}">
              <a16:creationId xmlns:a16="http://schemas.microsoft.com/office/drawing/2014/main" id="{F8736181-9E3E-4FD4-A393-665963D476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3" name="PoljeZBesedilom 2">
          <a:extLst>
            <a:ext uri="{FF2B5EF4-FFF2-40B4-BE49-F238E27FC236}">
              <a16:creationId xmlns:a16="http://schemas.microsoft.com/office/drawing/2014/main" id="{7E3257F2-B324-4AD9-AAB4-FB1EAA495F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4" name="PoljeZBesedilom 2">
          <a:extLst>
            <a:ext uri="{FF2B5EF4-FFF2-40B4-BE49-F238E27FC236}">
              <a16:creationId xmlns:a16="http://schemas.microsoft.com/office/drawing/2014/main" id="{7DE51402-0DA0-4382-8A95-98BD24E7F9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5" name="PoljeZBesedilom 2">
          <a:extLst>
            <a:ext uri="{FF2B5EF4-FFF2-40B4-BE49-F238E27FC236}">
              <a16:creationId xmlns:a16="http://schemas.microsoft.com/office/drawing/2014/main" id="{61E74461-FB29-4427-8177-40ECEAA7EE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6" name="PoljeZBesedilom 8565">
          <a:extLst>
            <a:ext uri="{FF2B5EF4-FFF2-40B4-BE49-F238E27FC236}">
              <a16:creationId xmlns:a16="http://schemas.microsoft.com/office/drawing/2014/main" id="{81365583-70CC-46CE-B09B-BF04267913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7" name="PoljeZBesedilom 2">
          <a:extLst>
            <a:ext uri="{FF2B5EF4-FFF2-40B4-BE49-F238E27FC236}">
              <a16:creationId xmlns:a16="http://schemas.microsoft.com/office/drawing/2014/main" id="{16CBE6A2-FCBC-4306-B4F7-E69157A135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8" name="PoljeZBesedilom 2">
          <a:extLst>
            <a:ext uri="{FF2B5EF4-FFF2-40B4-BE49-F238E27FC236}">
              <a16:creationId xmlns:a16="http://schemas.microsoft.com/office/drawing/2014/main" id="{C324B9C4-A414-43AC-9AEA-F4CB1902C5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69" name="PoljeZBesedilom 2">
          <a:extLst>
            <a:ext uri="{FF2B5EF4-FFF2-40B4-BE49-F238E27FC236}">
              <a16:creationId xmlns:a16="http://schemas.microsoft.com/office/drawing/2014/main" id="{47DA4B04-5C77-4EF4-A8AE-A89F24AD30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570" name="PoljeZBesedilom 2">
          <a:extLst>
            <a:ext uri="{FF2B5EF4-FFF2-40B4-BE49-F238E27FC236}">
              <a16:creationId xmlns:a16="http://schemas.microsoft.com/office/drawing/2014/main" id="{07346697-DB1E-420A-ACDC-F3BC4E547C7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1" name="PoljeZBesedilom 2">
          <a:extLst>
            <a:ext uri="{FF2B5EF4-FFF2-40B4-BE49-F238E27FC236}">
              <a16:creationId xmlns:a16="http://schemas.microsoft.com/office/drawing/2014/main" id="{4AAE5943-6203-4B52-9EF9-2D3DFCE3243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2" name="PoljeZBesedilom 8571">
          <a:extLst>
            <a:ext uri="{FF2B5EF4-FFF2-40B4-BE49-F238E27FC236}">
              <a16:creationId xmlns:a16="http://schemas.microsoft.com/office/drawing/2014/main" id="{107794BD-1679-4F47-B355-D810A96912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3" name="PoljeZBesedilom 2">
          <a:extLst>
            <a:ext uri="{FF2B5EF4-FFF2-40B4-BE49-F238E27FC236}">
              <a16:creationId xmlns:a16="http://schemas.microsoft.com/office/drawing/2014/main" id="{0ECE714E-85B3-442A-B355-ED95793E26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4" name="PoljeZBesedilom 2">
          <a:extLst>
            <a:ext uri="{FF2B5EF4-FFF2-40B4-BE49-F238E27FC236}">
              <a16:creationId xmlns:a16="http://schemas.microsoft.com/office/drawing/2014/main" id="{0111061D-EF99-4BFF-A02F-224AF52A8C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5" name="PoljeZBesedilom 2">
          <a:extLst>
            <a:ext uri="{FF2B5EF4-FFF2-40B4-BE49-F238E27FC236}">
              <a16:creationId xmlns:a16="http://schemas.microsoft.com/office/drawing/2014/main" id="{61FEDE14-EDE7-435F-8C27-49A77A7F7A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6" name="PoljeZBesedilom 2">
          <a:extLst>
            <a:ext uri="{FF2B5EF4-FFF2-40B4-BE49-F238E27FC236}">
              <a16:creationId xmlns:a16="http://schemas.microsoft.com/office/drawing/2014/main" id="{8B2FEE8D-10E3-41BA-93E0-8A1E1348CB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7" name="PoljeZBesedilom 2">
          <a:extLst>
            <a:ext uri="{FF2B5EF4-FFF2-40B4-BE49-F238E27FC236}">
              <a16:creationId xmlns:a16="http://schemas.microsoft.com/office/drawing/2014/main" id="{0CC2E678-9C51-43A1-B223-5C0ABB9C18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8" name="PoljeZBesedilom 8577">
          <a:extLst>
            <a:ext uri="{FF2B5EF4-FFF2-40B4-BE49-F238E27FC236}">
              <a16:creationId xmlns:a16="http://schemas.microsoft.com/office/drawing/2014/main" id="{8B4223BA-9EF1-4818-A599-4BC47A1A584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79" name="PoljeZBesedilom 2">
          <a:extLst>
            <a:ext uri="{FF2B5EF4-FFF2-40B4-BE49-F238E27FC236}">
              <a16:creationId xmlns:a16="http://schemas.microsoft.com/office/drawing/2014/main" id="{AE7E2FE2-2EE4-4D95-A051-E80F6C03E43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80" name="PoljeZBesedilom 2">
          <a:extLst>
            <a:ext uri="{FF2B5EF4-FFF2-40B4-BE49-F238E27FC236}">
              <a16:creationId xmlns:a16="http://schemas.microsoft.com/office/drawing/2014/main" id="{2A299AF4-1948-40EC-8FBD-F7A6D39F57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81" name="PoljeZBesedilom 2">
          <a:extLst>
            <a:ext uri="{FF2B5EF4-FFF2-40B4-BE49-F238E27FC236}">
              <a16:creationId xmlns:a16="http://schemas.microsoft.com/office/drawing/2014/main" id="{2C248ABA-EA62-468D-AB05-46FA6F01B7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582" name="PoljeZBesedilom 2">
          <a:extLst>
            <a:ext uri="{FF2B5EF4-FFF2-40B4-BE49-F238E27FC236}">
              <a16:creationId xmlns:a16="http://schemas.microsoft.com/office/drawing/2014/main" id="{6B76C701-53E8-43FA-90FD-6608A8949A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3" name="PoljeZBesedilom 2">
          <a:extLst>
            <a:ext uri="{FF2B5EF4-FFF2-40B4-BE49-F238E27FC236}">
              <a16:creationId xmlns:a16="http://schemas.microsoft.com/office/drawing/2014/main" id="{1925E98F-DCB6-440E-B906-47C956B46A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4" name="PoljeZBesedilom 8583">
          <a:extLst>
            <a:ext uri="{FF2B5EF4-FFF2-40B4-BE49-F238E27FC236}">
              <a16:creationId xmlns:a16="http://schemas.microsoft.com/office/drawing/2014/main" id="{4A9F3A5C-0420-4843-931F-43638DD126B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5" name="PoljeZBesedilom 2">
          <a:extLst>
            <a:ext uri="{FF2B5EF4-FFF2-40B4-BE49-F238E27FC236}">
              <a16:creationId xmlns:a16="http://schemas.microsoft.com/office/drawing/2014/main" id="{5EF08DBA-E128-4486-B488-8788EAE8FA8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6" name="PoljeZBesedilom 2">
          <a:extLst>
            <a:ext uri="{FF2B5EF4-FFF2-40B4-BE49-F238E27FC236}">
              <a16:creationId xmlns:a16="http://schemas.microsoft.com/office/drawing/2014/main" id="{7B1EA6E8-1B18-4944-A207-C25D6D39A26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7" name="PoljeZBesedilom 2">
          <a:extLst>
            <a:ext uri="{FF2B5EF4-FFF2-40B4-BE49-F238E27FC236}">
              <a16:creationId xmlns:a16="http://schemas.microsoft.com/office/drawing/2014/main" id="{DD1D12DF-A01D-4A7F-8001-5CFFEC6DEE8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588" name="PoljeZBesedilom 2">
          <a:extLst>
            <a:ext uri="{FF2B5EF4-FFF2-40B4-BE49-F238E27FC236}">
              <a16:creationId xmlns:a16="http://schemas.microsoft.com/office/drawing/2014/main" id="{6A0356FE-6599-4568-B50B-EB2219D82B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89" name="PoljeZBesedilom 2">
          <a:extLst>
            <a:ext uri="{FF2B5EF4-FFF2-40B4-BE49-F238E27FC236}">
              <a16:creationId xmlns:a16="http://schemas.microsoft.com/office/drawing/2014/main" id="{613EF3E9-FE34-405C-A061-DD63E43EDD6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90" name="PoljeZBesedilom 8589">
          <a:extLst>
            <a:ext uri="{FF2B5EF4-FFF2-40B4-BE49-F238E27FC236}">
              <a16:creationId xmlns:a16="http://schemas.microsoft.com/office/drawing/2014/main" id="{B9AF059F-E50C-40D7-B763-2BF99A0910B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91" name="PoljeZBesedilom 2">
          <a:extLst>
            <a:ext uri="{FF2B5EF4-FFF2-40B4-BE49-F238E27FC236}">
              <a16:creationId xmlns:a16="http://schemas.microsoft.com/office/drawing/2014/main" id="{80BBEDD9-CA4C-406F-AE65-C095C6CA840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92" name="PoljeZBesedilom 2">
          <a:extLst>
            <a:ext uri="{FF2B5EF4-FFF2-40B4-BE49-F238E27FC236}">
              <a16:creationId xmlns:a16="http://schemas.microsoft.com/office/drawing/2014/main" id="{AD05F7D3-A8C6-4779-9477-B2D56376649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93" name="PoljeZBesedilom 2">
          <a:extLst>
            <a:ext uri="{FF2B5EF4-FFF2-40B4-BE49-F238E27FC236}">
              <a16:creationId xmlns:a16="http://schemas.microsoft.com/office/drawing/2014/main" id="{EC2F392C-CD83-4C8F-BEFB-594F8041B60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8594" name="PoljeZBesedilom 2">
          <a:extLst>
            <a:ext uri="{FF2B5EF4-FFF2-40B4-BE49-F238E27FC236}">
              <a16:creationId xmlns:a16="http://schemas.microsoft.com/office/drawing/2014/main" id="{853D2B61-C2D3-421A-A66D-CB817CB8E82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95" name="PoljeZBesedilom 8594">
          <a:extLst>
            <a:ext uri="{FF2B5EF4-FFF2-40B4-BE49-F238E27FC236}">
              <a16:creationId xmlns:a16="http://schemas.microsoft.com/office/drawing/2014/main" id="{AFEB9AD7-ACAF-4949-A0ED-DB66781CEE1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96" name="PoljeZBesedilom 2">
          <a:extLst>
            <a:ext uri="{FF2B5EF4-FFF2-40B4-BE49-F238E27FC236}">
              <a16:creationId xmlns:a16="http://schemas.microsoft.com/office/drawing/2014/main" id="{0B837412-6A11-4821-A798-D93EF8164B2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97" name="PoljeZBesedilom 2">
          <a:extLst>
            <a:ext uri="{FF2B5EF4-FFF2-40B4-BE49-F238E27FC236}">
              <a16:creationId xmlns:a16="http://schemas.microsoft.com/office/drawing/2014/main" id="{F686AEE1-1FDD-4CB7-BBFF-79B45A7C371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98" name="PoljeZBesedilom 2">
          <a:extLst>
            <a:ext uri="{FF2B5EF4-FFF2-40B4-BE49-F238E27FC236}">
              <a16:creationId xmlns:a16="http://schemas.microsoft.com/office/drawing/2014/main" id="{5A7823AE-2D8D-403C-A1A6-219206BD347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599" name="PoljeZBesedilom 2">
          <a:extLst>
            <a:ext uri="{FF2B5EF4-FFF2-40B4-BE49-F238E27FC236}">
              <a16:creationId xmlns:a16="http://schemas.microsoft.com/office/drawing/2014/main" id="{87E81980-56CF-4DA0-9363-75C0EACC15D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0" name="PoljeZBesedilom 2">
          <a:extLst>
            <a:ext uri="{FF2B5EF4-FFF2-40B4-BE49-F238E27FC236}">
              <a16:creationId xmlns:a16="http://schemas.microsoft.com/office/drawing/2014/main" id="{FA5C0E8F-7650-4EA3-BE48-7A230454C9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1" name="PoljeZBesedilom 8600">
          <a:extLst>
            <a:ext uri="{FF2B5EF4-FFF2-40B4-BE49-F238E27FC236}">
              <a16:creationId xmlns:a16="http://schemas.microsoft.com/office/drawing/2014/main" id="{94419792-8078-40B0-BB77-F9D5BC48C6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2" name="PoljeZBesedilom 2">
          <a:extLst>
            <a:ext uri="{FF2B5EF4-FFF2-40B4-BE49-F238E27FC236}">
              <a16:creationId xmlns:a16="http://schemas.microsoft.com/office/drawing/2014/main" id="{9D85BFF3-FEC0-4F2B-B596-62EC1DDEBC9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3" name="PoljeZBesedilom 2">
          <a:extLst>
            <a:ext uri="{FF2B5EF4-FFF2-40B4-BE49-F238E27FC236}">
              <a16:creationId xmlns:a16="http://schemas.microsoft.com/office/drawing/2014/main" id="{A19AE50D-E3C0-4217-822E-E851400C30E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4" name="PoljeZBesedilom 2">
          <a:extLst>
            <a:ext uri="{FF2B5EF4-FFF2-40B4-BE49-F238E27FC236}">
              <a16:creationId xmlns:a16="http://schemas.microsoft.com/office/drawing/2014/main" id="{E5FA72C4-32F6-4FFC-908F-1D2C208F64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5" name="PoljeZBesedilom 2">
          <a:extLst>
            <a:ext uri="{FF2B5EF4-FFF2-40B4-BE49-F238E27FC236}">
              <a16:creationId xmlns:a16="http://schemas.microsoft.com/office/drawing/2014/main" id="{4BA406D4-366B-45C4-9D0A-E9E190EE1B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6" name="PoljeZBesedilom 2">
          <a:extLst>
            <a:ext uri="{FF2B5EF4-FFF2-40B4-BE49-F238E27FC236}">
              <a16:creationId xmlns:a16="http://schemas.microsoft.com/office/drawing/2014/main" id="{4FC8B001-E21F-4161-950D-14F00E8D2C8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7" name="PoljeZBesedilom 8606">
          <a:extLst>
            <a:ext uri="{FF2B5EF4-FFF2-40B4-BE49-F238E27FC236}">
              <a16:creationId xmlns:a16="http://schemas.microsoft.com/office/drawing/2014/main" id="{FB748B9D-8E90-4F99-B183-2202C55807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8" name="PoljeZBesedilom 2">
          <a:extLst>
            <a:ext uri="{FF2B5EF4-FFF2-40B4-BE49-F238E27FC236}">
              <a16:creationId xmlns:a16="http://schemas.microsoft.com/office/drawing/2014/main" id="{40AD5E85-9382-49F6-8EDD-D5A467CEB9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09" name="PoljeZBesedilom 2">
          <a:extLst>
            <a:ext uri="{FF2B5EF4-FFF2-40B4-BE49-F238E27FC236}">
              <a16:creationId xmlns:a16="http://schemas.microsoft.com/office/drawing/2014/main" id="{EAF826C7-B695-4431-9944-F8519055A6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0" name="PoljeZBesedilom 2">
          <a:extLst>
            <a:ext uri="{FF2B5EF4-FFF2-40B4-BE49-F238E27FC236}">
              <a16:creationId xmlns:a16="http://schemas.microsoft.com/office/drawing/2014/main" id="{0AC960BA-42AC-4EEC-9854-3B66BD30865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1" name="PoljeZBesedilom 2">
          <a:extLst>
            <a:ext uri="{FF2B5EF4-FFF2-40B4-BE49-F238E27FC236}">
              <a16:creationId xmlns:a16="http://schemas.microsoft.com/office/drawing/2014/main" id="{BD4E1C2F-C4AE-43F1-8628-33F456A6A3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2" name="PoljeZBesedilom 2">
          <a:extLst>
            <a:ext uri="{FF2B5EF4-FFF2-40B4-BE49-F238E27FC236}">
              <a16:creationId xmlns:a16="http://schemas.microsoft.com/office/drawing/2014/main" id="{CBE5FB7A-C320-4A97-8F23-3DEBDD7BBB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3" name="PoljeZBesedilom 8612">
          <a:extLst>
            <a:ext uri="{FF2B5EF4-FFF2-40B4-BE49-F238E27FC236}">
              <a16:creationId xmlns:a16="http://schemas.microsoft.com/office/drawing/2014/main" id="{8C787124-5952-44FC-95D1-DF982ABC94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4" name="PoljeZBesedilom 2">
          <a:extLst>
            <a:ext uri="{FF2B5EF4-FFF2-40B4-BE49-F238E27FC236}">
              <a16:creationId xmlns:a16="http://schemas.microsoft.com/office/drawing/2014/main" id="{3EF1F331-91C5-4668-BE68-74BBEB3646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5" name="PoljeZBesedilom 2">
          <a:extLst>
            <a:ext uri="{FF2B5EF4-FFF2-40B4-BE49-F238E27FC236}">
              <a16:creationId xmlns:a16="http://schemas.microsoft.com/office/drawing/2014/main" id="{09DAEEC7-12AD-412B-ABA4-EE86299BA0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6" name="PoljeZBesedilom 2">
          <a:extLst>
            <a:ext uri="{FF2B5EF4-FFF2-40B4-BE49-F238E27FC236}">
              <a16:creationId xmlns:a16="http://schemas.microsoft.com/office/drawing/2014/main" id="{1904C9AE-3238-492C-A5F0-018AA519CB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7" name="PoljeZBesedilom 2">
          <a:extLst>
            <a:ext uri="{FF2B5EF4-FFF2-40B4-BE49-F238E27FC236}">
              <a16:creationId xmlns:a16="http://schemas.microsoft.com/office/drawing/2014/main" id="{795A0401-B365-4DCE-AD4E-9FB36DE62C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8" name="PoljeZBesedilom 2">
          <a:extLst>
            <a:ext uri="{FF2B5EF4-FFF2-40B4-BE49-F238E27FC236}">
              <a16:creationId xmlns:a16="http://schemas.microsoft.com/office/drawing/2014/main" id="{23A4811A-ADFB-4375-9078-5A0793E4973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19" name="PoljeZBesedilom 8618">
          <a:extLst>
            <a:ext uri="{FF2B5EF4-FFF2-40B4-BE49-F238E27FC236}">
              <a16:creationId xmlns:a16="http://schemas.microsoft.com/office/drawing/2014/main" id="{89FBBC32-D34C-4A98-8A61-A965808465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0" name="PoljeZBesedilom 2">
          <a:extLst>
            <a:ext uri="{FF2B5EF4-FFF2-40B4-BE49-F238E27FC236}">
              <a16:creationId xmlns:a16="http://schemas.microsoft.com/office/drawing/2014/main" id="{7245C499-EA45-4424-8FF1-4748C07291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1" name="PoljeZBesedilom 2">
          <a:extLst>
            <a:ext uri="{FF2B5EF4-FFF2-40B4-BE49-F238E27FC236}">
              <a16:creationId xmlns:a16="http://schemas.microsoft.com/office/drawing/2014/main" id="{BF466255-9A53-4BBE-BCBE-F65B7FF8E3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2" name="PoljeZBesedilom 2">
          <a:extLst>
            <a:ext uri="{FF2B5EF4-FFF2-40B4-BE49-F238E27FC236}">
              <a16:creationId xmlns:a16="http://schemas.microsoft.com/office/drawing/2014/main" id="{306137C1-74E6-4BEB-AA1A-4FC357C1070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3" name="PoljeZBesedilom 2">
          <a:extLst>
            <a:ext uri="{FF2B5EF4-FFF2-40B4-BE49-F238E27FC236}">
              <a16:creationId xmlns:a16="http://schemas.microsoft.com/office/drawing/2014/main" id="{253D3A9E-693B-4855-92F0-7EE1136124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4" name="PoljeZBesedilom 2">
          <a:extLst>
            <a:ext uri="{FF2B5EF4-FFF2-40B4-BE49-F238E27FC236}">
              <a16:creationId xmlns:a16="http://schemas.microsoft.com/office/drawing/2014/main" id="{FE191A22-ED43-4370-B2F3-0352C8A7AA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5" name="PoljeZBesedilom 8624">
          <a:extLst>
            <a:ext uri="{FF2B5EF4-FFF2-40B4-BE49-F238E27FC236}">
              <a16:creationId xmlns:a16="http://schemas.microsoft.com/office/drawing/2014/main" id="{412CCFA7-AA65-408D-A7AF-20F4AE7262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6" name="PoljeZBesedilom 2">
          <a:extLst>
            <a:ext uri="{FF2B5EF4-FFF2-40B4-BE49-F238E27FC236}">
              <a16:creationId xmlns:a16="http://schemas.microsoft.com/office/drawing/2014/main" id="{A3777A47-9F5F-4B1B-B6FF-EAAB050F703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7" name="PoljeZBesedilom 2">
          <a:extLst>
            <a:ext uri="{FF2B5EF4-FFF2-40B4-BE49-F238E27FC236}">
              <a16:creationId xmlns:a16="http://schemas.microsoft.com/office/drawing/2014/main" id="{1F488BE5-3C23-4744-B7AB-68208FA1ED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8" name="PoljeZBesedilom 2">
          <a:extLst>
            <a:ext uri="{FF2B5EF4-FFF2-40B4-BE49-F238E27FC236}">
              <a16:creationId xmlns:a16="http://schemas.microsoft.com/office/drawing/2014/main" id="{C2285D8A-B691-42CF-9DCB-5526495C81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29" name="PoljeZBesedilom 2">
          <a:extLst>
            <a:ext uri="{FF2B5EF4-FFF2-40B4-BE49-F238E27FC236}">
              <a16:creationId xmlns:a16="http://schemas.microsoft.com/office/drawing/2014/main" id="{8DBAEB5B-E0FC-4094-8C5D-9A2D0BE4FD5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0" name="PoljeZBesedilom 2">
          <a:extLst>
            <a:ext uri="{FF2B5EF4-FFF2-40B4-BE49-F238E27FC236}">
              <a16:creationId xmlns:a16="http://schemas.microsoft.com/office/drawing/2014/main" id="{EBC21D77-B006-4E2D-9D14-3D040CB5B5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1" name="PoljeZBesedilom 8630">
          <a:extLst>
            <a:ext uri="{FF2B5EF4-FFF2-40B4-BE49-F238E27FC236}">
              <a16:creationId xmlns:a16="http://schemas.microsoft.com/office/drawing/2014/main" id="{75DFD79B-D1B6-452E-874C-52098D8E216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2" name="PoljeZBesedilom 2">
          <a:extLst>
            <a:ext uri="{FF2B5EF4-FFF2-40B4-BE49-F238E27FC236}">
              <a16:creationId xmlns:a16="http://schemas.microsoft.com/office/drawing/2014/main" id="{3658AABA-16AA-49E1-B3B6-DCE5D2F96B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3" name="PoljeZBesedilom 2">
          <a:extLst>
            <a:ext uri="{FF2B5EF4-FFF2-40B4-BE49-F238E27FC236}">
              <a16:creationId xmlns:a16="http://schemas.microsoft.com/office/drawing/2014/main" id="{FD295834-3002-4459-A733-3E9E3C8982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4" name="PoljeZBesedilom 2">
          <a:extLst>
            <a:ext uri="{FF2B5EF4-FFF2-40B4-BE49-F238E27FC236}">
              <a16:creationId xmlns:a16="http://schemas.microsoft.com/office/drawing/2014/main" id="{5E8DFF91-F3F8-451F-96B6-EBBFC5A373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5" name="PoljeZBesedilom 2">
          <a:extLst>
            <a:ext uri="{FF2B5EF4-FFF2-40B4-BE49-F238E27FC236}">
              <a16:creationId xmlns:a16="http://schemas.microsoft.com/office/drawing/2014/main" id="{A2706552-4804-4AA9-99E4-BD2CBC4D94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6" name="PoljeZBesedilom 2">
          <a:extLst>
            <a:ext uri="{FF2B5EF4-FFF2-40B4-BE49-F238E27FC236}">
              <a16:creationId xmlns:a16="http://schemas.microsoft.com/office/drawing/2014/main" id="{171C02D3-25FD-4D29-90A7-57EC8F8CA9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7" name="PoljeZBesedilom 8636">
          <a:extLst>
            <a:ext uri="{FF2B5EF4-FFF2-40B4-BE49-F238E27FC236}">
              <a16:creationId xmlns:a16="http://schemas.microsoft.com/office/drawing/2014/main" id="{ECCFD482-DC7C-4F26-BF00-870558609F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8" name="PoljeZBesedilom 2">
          <a:extLst>
            <a:ext uri="{FF2B5EF4-FFF2-40B4-BE49-F238E27FC236}">
              <a16:creationId xmlns:a16="http://schemas.microsoft.com/office/drawing/2014/main" id="{DEC10F3D-2A00-41D1-8DAF-ACBE3C92B4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39" name="PoljeZBesedilom 2">
          <a:extLst>
            <a:ext uri="{FF2B5EF4-FFF2-40B4-BE49-F238E27FC236}">
              <a16:creationId xmlns:a16="http://schemas.microsoft.com/office/drawing/2014/main" id="{54ED2172-E270-489A-BDA5-16BD3B6ECF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40" name="PoljeZBesedilom 2">
          <a:extLst>
            <a:ext uri="{FF2B5EF4-FFF2-40B4-BE49-F238E27FC236}">
              <a16:creationId xmlns:a16="http://schemas.microsoft.com/office/drawing/2014/main" id="{8282E53A-F628-47E0-9053-E5ED96F13E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41" name="PoljeZBesedilom 2">
          <a:extLst>
            <a:ext uri="{FF2B5EF4-FFF2-40B4-BE49-F238E27FC236}">
              <a16:creationId xmlns:a16="http://schemas.microsoft.com/office/drawing/2014/main" id="{DE9913E2-EE21-4A4F-A98A-441DC7B870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2" name="PoljeZBesedilom 2">
          <a:extLst>
            <a:ext uri="{FF2B5EF4-FFF2-40B4-BE49-F238E27FC236}">
              <a16:creationId xmlns:a16="http://schemas.microsoft.com/office/drawing/2014/main" id="{EF832662-B0FC-4D8D-92AB-654AE164F5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3" name="PoljeZBesedilom 8642">
          <a:extLst>
            <a:ext uri="{FF2B5EF4-FFF2-40B4-BE49-F238E27FC236}">
              <a16:creationId xmlns:a16="http://schemas.microsoft.com/office/drawing/2014/main" id="{5A5F8613-9278-4AD9-85C4-4FF86C1535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4" name="PoljeZBesedilom 2">
          <a:extLst>
            <a:ext uri="{FF2B5EF4-FFF2-40B4-BE49-F238E27FC236}">
              <a16:creationId xmlns:a16="http://schemas.microsoft.com/office/drawing/2014/main" id="{AA7808CB-1530-4B36-9EC7-3885FDE7C9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5" name="PoljeZBesedilom 2">
          <a:extLst>
            <a:ext uri="{FF2B5EF4-FFF2-40B4-BE49-F238E27FC236}">
              <a16:creationId xmlns:a16="http://schemas.microsoft.com/office/drawing/2014/main" id="{2C997BCB-F10D-4922-A176-AF512CEBF3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6" name="PoljeZBesedilom 2">
          <a:extLst>
            <a:ext uri="{FF2B5EF4-FFF2-40B4-BE49-F238E27FC236}">
              <a16:creationId xmlns:a16="http://schemas.microsoft.com/office/drawing/2014/main" id="{A0385F90-FAC1-4A30-81D2-B0037E6892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7" name="PoljeZBesedilom 2">
          <a:extLst>
            <a:ext uri="{FF2B5EF4-FFF2-40B4-BE49-F238E27FC236}">
              <a16:creationId xmlns:a16="http://schemas.microsoft.com/office/drawing/2014/main" id="{DC2D724D-2324-45BD-ACF8-B7635D9FCF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8" name="PoljeZBesedilom 2">
          <a:extLst>
            <a:ext uri="{FF2B5EF4-FFF2-40B4-BE49-F238E27FC236}">
              <a16:creationId xmlns:a16="http://schemas.microsoft.com/office/drawing/2014/main" id="{097DF895-FEB2-49A6-BC01-DDC96D13DF3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49" name="PoljeZBesedilom 8648">
          <a:extLst>
            <a:ext uri="{FF2B5EF4-FFF2-40B4-BE49-F238E27FC236}">
              <a16:creationId xmlns:a16="http://schemas.microsoft.com/office/drawing/2014/main" id="{89C54999-540B-44C4-A3EF-D87D892EC7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50" name="PoljeZBesedilom 2">
          <a:extLst>
            <a:ext uri="{FF2B5EF4-FFF2-40B4-BE49-F238E27FC236}">
              <a16:creationId xmlns:a16="http://schemas.microsoft.com/office/drawing/2014/main" id="{1A33204A-13E1-46EA-B1EA-D17DFB7FADD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51" name="PoljeZBesedilom 2">
          <a:extLst>
            <a:ext uri="{FF2B5EF4-FFF2-40B4-BE49-F238E27FC236}">
              <a16:creationId xmlns:a16="http://schemas.microsoft.com/office/drawing/2014/main" id="{1A34C264-5BB8-4697-9DD1-1C8918E4D2F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52" name="PoljeZBesedilom 2">
          <a:extLst>
            <a:ext uri="{FF2B5EF4-FFF2-40B4-BE49-F238E27FC236}">
              <a16:creationId xmlns:a16="http://schemas.microsoft.com/office/drawing/2014/main" id="{5CABEC10-D4C9-42C6-BB38-B2B34EA63A8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53" name="PoljeZBesedilom 2">
          <a:extLst>
            <a:ext uri="{FF2B5EF4-FFF2-40B4-BE49-F238E27FC236}">
              <a16:creationId xmlns:a16="http://schemas.microsoft.com/office/drawing/2014/main" id="{077EE296-079D-4D52-819E-9DB85CE3D12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54" name="PoljeZBesedilom 8653">
          <a:extLst>
            <a:ext uri="{FF2B5EF4-FFF2-40B4-BE49-F238E27FC236}">
              <a16:creationId xmlns:a16="http://schemas.microsoft.com/office/drawing/2014/main" id="{A0B182AF-C406-4FDE-ADC1-0A3E7391FDF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55" name="PoljeZBesedilom 2">
          <a:extLst>
            <a:ext uri="{FF2B5EF4-FFF2-40B4-BE49-F238E27FC236}">
              <a16:creationId xmlns:a16="http://schemas.microsoft.com/office/drawing/2014/main" id="{38FDE527-2FEC-4654-A3CB-B5033D3DB4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56" name="PoljeZBesedilom 2">
          <a:extLst>
            <a:ext uri="{FF2B5EF4-FFF2-40B4-BE49-F238E27FC236}">
              <a16:creationId xmlns:a16="http://schemas.microsoft.com/office/drawing/2014/main" id="{8858B92C-C417-4F1A-B73A-BAA34249FE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57" name="PoljeZBesedilom 2">
          <a:extLst>
            <a:ext uri="{FF2B5EF4-FFF2-40B4-BE49-F238E27FC236}">
              <a16:creationId xmlns:a16="http://schemas.microsoft.com/office/drawing/2014/main" id="{9BACA578-3940-47F1-9D3C-0DAC1060F74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58" name="PoljeZBesedilom 2">
          <a:extLst>
            <a:ext uri="{FF2B5EF4-FFF2-40B4-BE49-F238E27FC236}">
              <a16:creationId xmlns:a16="http://schemas.microsoft.com/office/drawing/2014/main" id="{5F92EA4D-9396-482A-BB74-51E68771166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59" name="PoljeZBesedilom 2">
          <a:extLst>
            <a:ext uri="{FF2B5EF4-FFF2-40B4-BE49-F238E27FC236}">
              <a16:creationId xmlns:a16="http://schemas.microsoft.com/office/drawing/2014/main" id="{D663D91F-B725-40E7-8369-4B1602E689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60" name="PoljeZBesedilom 8659">
          <a:extLst>
            <a:ext uri="{FF2B5EF4-FFF2-40B4-BE49-F238E27FC236}">
              <a16:creationId xmlns:a16="http://schemas.microsoft.com/office/drawing/2014/main" id="{5A74D88B-CD4A-45A0-8BD7-004028A5B03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61" name="PoljeZBesedilom 2">
          <a:extLst>
            <a:ext uri="{FF2B5EF4-FFF2-40B4-BE49-F238E27FC236}">
              <a16:creationId xmlns:a16="http://schemas.microsoft.com/office/drawing/2014/main" id="{BDF6D859-D94E-4A30-B9ED-78DFE1B09BC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62" name="PoljeZBesedilom 2">
          <a:extLst>
            <a:ext uri="{FF2B5EF4-FFF2-40B4-BE49-F238E27FC236}">
              <a16:creationId xmlns:a16="http://schemas.microsoft.com/office/drawing/2014/main" id="{016E4933-9FC1-4414-9EA9-F667E6A0447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63" name="PoljeZBesedilom 2">
          <a:extLst>
            <a:ext uri="{FF2B5EF4-FFF2-40B4-BE49-F238E27FC236}">
              <a16:creationId xmlns:a16="http://schemas.microsoft.com/office/drawing/2014/main" id="{BA62F5F2-E3F2-45AA-9142-AC5F36CC45E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664" name="PoljeZBesedilom 2">
          <a:extLst>
            <a:ext uri="{FF2B5EF4-FFF2-40B4-BE49-F238E27FC236}">
              <a16:creationId xmlns:a16="http://schemas.microsoft.com/office/drawing/2014/main" id="{8EFBAF23-4AD9-4C23-AD9D-B053FF3FB77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65" name="PoljeZBesedilom 2">
          <a:extLst>
            <a:ext uri="{FF2B5EF4-FFF2-40B4-BE49-F238E27FC236}">
              <a16:creationId xmlns:a16="http://schemas.microsoft.com/office/drawing/2014/main" id="{0271183E-1A48-4331-8D4F-AD6D83E7B0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66" name="PoljeZBesedilom 8665">
          <a:extLst>
            <a:ext uri="{FF2B5EF4-FFF2-40B4-BE49-F238E27FC236}">
              <a16:creationId xmlns:a16="http://schemas.microsoft.com/office/drawing/2014/main" id="{6CC30751-53FF-46B7-84A7-AC8A20E7FB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67" name="PoljeZBesedilom 2">
          <a:extLst>
            <a:ext uri="{FF2B5EF4-FFF2-40B4-BE49-F238E27FC236}">
              <a16:creationId xmlns:a16="http://schemas.microsoft.com/office/drawing/2014/main" id="{0341F31D-FF7A-4FFF-979F-6A35CE14CC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68" name="PoljeZBesedilom 2">
          <a:extLst>
            <a:ext uri="{FF2B5EF4-FFF2-40B4-BE49-F238E27FC236}">
              <a16:creationId xmlns:a16="http://schemas.microsoft.com/office/drawing/2014/main" id="{0943450F-3688-44B2-AD68-CC56EA5387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69" name="PoljeZBesedilom 2">
          <a:extLst>
            <a:ext uri="{FF2B5EF4-FFF2-40B4-BE49-F238E27FC236}">
              <a16:creationId xmlns:a16="http://schemas.microsoft.com/office/drawing/2014/main" id="{FE10EF55-B33F-4D8F-846E-D6933ABDF4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0" name="PoljeZBesedilom 2">
          <a:extLst>
            <a:ext uri="{FF2B5EF4-FFF2-40B4-BE49-F238E27FC236}">
              <a16:creationId xmlns:a16="http://schemas.microsoft.com/office/drawing/2014/main" id="{525B555E-DE66-4692-A938-C0D6A6236A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1" name="PoljeZBesedilom 2">
          <a:extLst>
            <a:ext uri="{FF2B5EF4-FFF2-40B4-BE49-F238E27FC236}">
              <a16:creationId xmlns:a16="http://schemas.microsoft.com/office/drawing/2014/main" id="{5D84593C-25E5-4C3B-B157-E29BE12028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2" name="PoljeZBesedilom 8671">
          <a:extLst>
            <a:ext uri="{FF2B5EF4-FFF2-40B4-BE49-F238E27FC236}">
              <a16:creationId xmlns:a16="http://schemas.microsoft.com/office/drawing/2014/main" id="{53276B65-9B22-4A40-872B-1F09F047A8A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3" name="PoljeZBesedilom 2">
          <a:extLst>
            <a:ext uri="{FF2B5EF4-FFF2-40B4-BE49-F238E27FC236}">
              <a16:creationId xmlns:a16="http://schemas.microsoft.com/office/drawing/2014/main" id="{B70B0625-99AB-4C69-9FC8-38B47E0140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4" name="PoljeZBesedilom 2">
          <a:extLst>
            <a:ext uri="{FF2B5EF4-FFF2-40B4-BE49-F238E27FC236}">
              <a16:creationId xmlns:a16="http://schemas.microsoft.com/office/drawing/2014/main" id="{F78E77F0-65D3-4290-BA26-4FFE15FE96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5" name="PoljeZBesedilom 2">
          <a:extLst>
            <a:ext uri="{FF2B5EF4-FFF2-40B4-BE49-F238E27FC236}">
              <a16:creationId xmlns:a16="http://schemas.microsoft.com/office/drawing/2014/main" id="{9299FD92-F8B7-423C-9E4F-54F0A77E57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676" name="PoljeZBesedilom 2">
          <a:extLst>
            <a:ext uri="{FF2B5EF4-FFF2-40B4-BE49-F238E27FC236}">
              <a16:creationId xmlns:a16="http://schemas.microsoft.com/office/drawing/2014/main" id="{91178822-55EE-41CF-8124-ED7353FB33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77" name="PoljeZBesedilom 2">
          <a:extLst>
            <a:ext uri="{FF2B5EF4-FFF2-40B4-BE49-F238E27FC236}">
              <a16:creationId xmlns:a16="http://schemas.microsoft.com/office/drawing/2014/main" id="{2B178405-D7F2-4644-A725-481678B35E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78" name="PoljeZBesedilom 8677">
          <a:extLst>
            <a:ext uri="{FF2B5EF4-FFF2-40B4-BE49-F238E27FC236}">
              <a16:creationId xmlns:a16="http://schemas.microsoft.com/office/drawing/2014/main" id="{C2576319-419A-40A8-AC65-712D8B8637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79" name="PoljeZBesedilom 2">
          <a:extLst>
            <a:ext uri="{FF2B5EF4-FFF2-40B4-BE49-F238E27FC236}">
              <a16:creationId xmlns:a16="http://schemas.microsoft.com/office/drawing/2014/main" id="{BA7C1E98-8D6A-44FB-BA4E-E8D4A112C53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0" name="PoljeZBesedilom 2">
          <a:extLst>
            <a:ext uri="{FF2B5EF4-FFF2-40B4-BE49-F238E27FC236}">
              <a16:creationId xmlns:a16="http://schemas.microsoft.com/office/drawing/2014/main" id="{3F81E11B-8257-45E2-9E18-DEF9B14376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1" name="PoljeZBesedilom 2">
          <a:extLst>
            <a:ext uri="{FF2B5EF4-FFF2-40B4-BE49-F238E27FC236}">
              <a16:creationId xmlns:a16="http://schemas.microsoft.com/office/drawing/2014/main" id="{A599FAE0-0C30-458F-B27C-77872DB8E9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2" name="PoljeZBesedilom 2">
          <a:extLst>
            <a:ext uri="{FF2B5EF4-FFF2-40B4-BE49-F238E27FC236}">
              <a16:creationId xmlns:a16="http://schemas.microsoft.com/office/drawing/2014/main" id="{AD66D4AB-0538-4987-863A-59E08523C0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3" name="PoljeZBesedilom 2">
          <a:extLst>
            <a:ext uri="{FF2B5EF4-FFF2-40B4-BE49-F238E27FC236}">
              <a16:creationId xmlns:a16="http://schemas.microsoft.com/office/drawing/2014/main" id="{A01A0DB3-8E95-4214-8587-78371D606B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4" name="PoljeZBesedilom 8683">
          <a:extLst>
            <a:ext uri="{FF2B5EF4-FFF2-40B4-BE49-F238E27FC236}">
              <a16:creationId xmlns:a16="http://schemas.microsoft.com/office/drawing/2014/main" id="{1899D9BC-E429-41F2-B565-BDA6509829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5" name="PoljeZBesedilom 2">
          <a:extLst>
            <a:ext uri="{FF2B5EF4-FFF2-40B4-BE49-F238E27FC236}">
              <a16:creationId xmlns:a16="http://schemas.microsoft.com/office/drawing/2014/main" id="{1E3DF177-EEA3-418A-AAD2-1CB110D3C4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6" name="PoljeZBesedilom 2">
          <a:extLst>
            <a:ext uri="{FF2B5EF4-FFF2-40B4-BE49-F238E27FC236}">
              <a16:creationId xmlns:a16="http://schemas.microsoft.com/office/drawing/2014/main" id="{289A17CB-783F-4E47-AE75-EDB2E2DB0E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7" name="PoljeZBesedilom 2">
          <a:extLst>
            <a:ext uri="{FF2B5EF4-FFF2-40B4-BE49-F238E27FC236}">
              <a16:creationId xmlns:a16="http://schemas.microsoft.com/office/drawing/2014/main" id="{B560B6FB-6982-4D84-9E8E-DC56F6AA498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688" name="PoljeZBesedilom 2">
          <a:extLst>
            <a:ext uri="{FF2B5EF4-FFF2-40B4-BE49-F238E27FC236}">
              <a16:creationId xmlns:a16="http://schemas.microsoft.com/office/drawing/2014/main" id="{E9C7AA92-7E18-48F5-9DF3-480520DC91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89" name="PoljeZBesedilom 8688">
          <a:extLst>
            <a:ext uri="{FF2B5EF4-FFF2-40B4-BE49-F238E27FC236}">
              <a16:creationId xmlns:a16="http://schemas.microsoft.com/office/drawing/2014/main" id="{E0132800-6669-43FA-A989-751C28EF5EC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90" name="PoljeZBesedilom 2">
          <a:extLst>
            <a:ext uri="{FF2B5EF4-FFF2-40B4-BE49-F238E27FC236}">
              <a16:creationId xmlns:a16="http://schemas.microsoft.com/office/drawing/2014/main" id="{9E4807AC-BA04-40D0-B6EC-E2C12CEE80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91" name="PoljeZBesedilom 2">
          <a:extLst>
            <a:ext uri="{FF2B5EF4-FFF2-40B4-BE49-F238E27FC236}">
              <a16:creationId xmlns:a16="http://schemas.microsoft.com/office/drawing/2014/main" id="{E0E6AFE0-7641-4C57-AC4F-7F6D753274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92" name="PoljeZBesedilom 2">
          <a:extLst>
            <a:ext uri="{FF2B5EF4-FFF2-40B4-BE49-F238E27FC236}">
              <a16:creationId xmlns:a16="http://schemas.microsoft.com/office/drawing/2014/main" id="{1A052478-2B21-4FE2-8FBF-4457C57529F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693" name="PoljeZBesedilom 2">
          <a:extLst>
            <a:ext uri="{FF2B5EF4-FFF2-40B4-BE49-F238E27FC236}">
              <a16:creationId xmlns:a16="http://schemas.microsoft.com/office/drawing/2014/main" id="{24E0734F-FDB7-4AFF-BFD1-5014F8D64D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4" name="PoljeZBesedilom 2">
          <a:extLst>
            <a:ext uri="{FF2B5EF4-FFF2-40B4-BE49-F238E27FC236}">
              <a16:creationId xmlns:a16="http://schemas.microsoft.com/office/drawing/2014/main" id="{F16FEF47-4605-42C5-865D-24E3BB3952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5" name="PoljeZBesedilom 8694">
          <a:extLst>
            <a:ext uri="{FF2B5EF4-FFF2-40B4-BE49-F238E27FC236}">
              <a16:creationId xmlns:a16="http://schemas.microsoft.com/office/drawing/2014/main" id="{36E0CC34-211D-4AB8-A0F4-379FE56501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6" name="PoljeZBesedilom 2">
          <a:extLst>
            <a:ext uri="{FF2B5EF4-FFF2-40B4-BE49-F238E27FC236}">
              <a16:creationId xmlns:a16="http://schemas.microsoft.com/office/drawing/2014/main" id="{C1A55D2E-BD8B-4942-8259-07D870EABB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7" name="PoljeZBesedilom 2">
          <a:extLst>
            <a:ext uri="{FF2B5EF4-FFF2-40B4-BE49-F238E27FC236}">
              <a16:creationId xmlns:a16="http://schemas.microsoft.com/office/drawing/2014/main" id="{6428CFC8-7898-4674-B6FF-794D1B9D44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8" name="PoljeZBesedilom 2">
          <a:extLst>
            <a:ext uri="{FF2B5EF4-FFF2-40B4-BE49-F238E27FC236}">
              <a16:creationId xmlns:a16="http://schemas.microsoft.com/office/drawing/2014/main" id="{0E7CE2AF-3648-487F-AAEB-670B1AD1A6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699" name="PoljeZBesedilom 2">
          <a:extLst>
            <a:ext uri="{FF2B5EF4-FFF2-40B4-BE49-F238E27FC236}">
              <a16:creationId xmlns:a16="http://schemas.microsoft.com/office/drawing/2014/main" id="{FBC71546-D916-4B43-AC43-3756B6DF46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0" name="PoljeZBesedilom 2">
          <a:extLst>
            <a:ext uri="{FF2B5EF4-FFF2-40B4-BE49-F238E27FC236}">
              <a16:creationId xmlns:a16="http://schemas.microsoft.com/office/drawing/2014/main" id="{C4442219-88E4-4C00-A276-F6ACCF0B63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1" name="PoljeZBesedilom 8700">
          <a:extLst>
            <a:ext uri="{FF2B5EF4-FFF2-40B4-BE49-F238E27FC236}">
              <a16:creationId xmlns:a16="http://schemas.microsoft.com/office/drawing/2014/main" id="{4EED755C-132F-46A7-87D7-62979027DA8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2" name="PoljeZBesedilom 2">
          <a:extLst>
            <a:ext uri="{FF2B5EF4-FFF2-40B4-BE49-F238E27FC236}">
              <a16:creationId xmlns:a16="http://schemas.microsoft.com/office/drawing/2014/main" id="{F3413F41-7AED-42DD-940A-8D4631F7C4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3" name="PoljeZBesedilom 2">
          <a:extLst>
            <a:ext uri="{FF2B5EF4-FFF2-40B4-BE49-F238E27FC236}">
              <a16:creationId xmlns:a16="http://schemas.microsoft.com/office/drawing/2014/main" id="{0B9A9E8E-FA86-4DC9-B1CA-E2ADA7C300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4" name="PoljeZBesedilom 2">
          <a:extLst>
            <a:ext uri="{FF2B5EF4-FFF2-40B4-BE49-F238E27FC236}">
              <a16:creationId xmlns:a16="http://schemas.microsoft.com/office/drawing/2014/main" id="{483781D4-5AEE-4126-9BDE-505C647BBC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5" name="PoljeZBesedilom 2">
          <a:extLst>
            <a:ext uri="{FF2B5EF4-FFF2-40B4-BE49-F238E27FC236}">
              <a16:creationId xmlns:a16="http://schemas.microsoft.com/office/drawing/2014/main" id="{9E3A841E-BDCF-4B36-BFE9-7649A489CF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6" name="PoljeZBesedilom 2">
          <a:extLst>
            <a:ext uri="{FF2B5EF4-FFF2-40B4-BE49-F238E27FC236}">
              <a16:creationId xmlns:a16="http://schemas.microsoft.com/office/drawing/2014/main" id="{9CFB6CBA-CF7A-4D4E-A9E6-A018B2A318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7" name="PoljeZBesedilom 8706">
          <a:extLst>
            <a:ext uri="{FF2B5EF4-FFF2-40B4-BE49-F238E27FC236}">
              <a16:creationId xmlns:a16="http://schemas.microsoft.com/office/drawing/2014/main" id="{C648D78A-7587-4BFA-9E24-9D7DB1EADC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8" name="PoljeZBesedilom 2">
          <a:extLst>
            <a:ext uri="{FF2B5EF4-FFF2-40B4-BE49-F238E27FC236}">
              <a16:creationId xmlns:a16="http://schemas.microsoft.com/office/drawing/2014/main" id="{E28BB9CE-CEDD-4759-8800-A632E2BDC9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09" name="PoljeZBesedilom 2">
          <a:extLst>
            <a:ext uri="{FF2B5EF4-FFF2-40B4-BE49-F238E27FC236}">
              <a16:creationId xmlns:a16="http://schemas.microsoft.com/office/drawing/2014/main" id="{F165E7D4-71CF-4103-9DAE-297B74A2501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0" name="PoljeZBesedilom 2">
          <a:extLst>
            <a:ext uri="{FF2B5EF4-FFF2-40B4-BE49-F238E27FC236}">
              <a16:creationId xmlns:a16="http://schemas.microsoft.com/office/drawing/2014/main" id="{57A426F5-EF94-40F6-BFA8-FF1161FBA6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1" name="PoljeZBesedilom 2">
          <a:extLst>
            <a:ext uri="{FF2B5EF4-FFF2-40B4-BE49-F238E27FC236}">
              <a16:creationId xmlns:a16="http://schemas.microsoft.com/office/drawing/2014/main" id="{CCD23D53-5938-4213-A662-1418DA6CCE1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2" name="PoljeZBesedilom 2">
          <a:extLst>
            <a:ext uri="{FF2B5EF4-FFF2-40B4-BE49-F238E27FC236}">
              <a16:creationId xmlns:a16="http://schemas.microsoft.com/office/drawing/2014/main" id="{B9DB1FDD-6A8A-4757-AD91-CC3F7A06BF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3" name="PoljeZBesedilom 8712">
          <a:extLst>
            <a:ext uri="{FF2B5EF4-FFF2-40B4-BE49-F238E27FC236}">
              <a16:creationId xmlns:a16="http://schemas.microsoft.com/office/drawing/2014/main" id="{4057D223-2739-4266-A60F-424F3758D4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4" name="PoljeZBesedilom 2">
          <a:extLst>
            <a:ext uri="{FF2B5EF4-FFF2-40B4-BE49-F238E27FC236}">
              <a16:creationId xmlns:a16="http://schemas.microsoft.com/office/drawing/2014/main" id="{D64800A4-AEEC-4BA1-9BFF-4728B185AF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5" name="PoljeZBesedilom 2">
          <a:extLst>
            <a:ext uri="{FF2B5EF4-FFF2-40B4-BE49-F238E27FC236}">
              <a16:creationId xmlns:a16="http://schemas.microsoft.com/office/drawing/2014/main" id="{A6924DF7-908A-48F8-B2CE-FCAE6664B1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6" name="PoljeZBesedilom 2">
          <a:extLst>
            <a:ext uri="{FF2B5EF4-FFF2-40B4-BE49-F238E27FC236}">
              <a16:creationId xmlns:a16="http://schemas.microsoft.com/office/drawing/2014/main" id="{133212A5-3E3F-42C0-920D-AF25418071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7" name="PoljeZBesedilom 2">
          <a:extLst>
            <a:ext uri="{FF2B5EF4-FFF2-40B4-BE49-F238E27FC236}">
              <a16:creationId xmlns:a16="http://schemas.microsoft.com/office/drawing/2014/main" id="{455FBE4F-6C12-4BA7-B954-8FF37BAE0C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8" name="PoljeZBesedilom 2">
          <a:extLst>
            <a:ext uri="{FF2B5EF4-FFF2-40B4-BE49-F238E27FC236}">
              <a16:creationId xmlns:a16="http://schemas.microsoft.com/office/drawing/2014/main" id="{1EE1D8E0-B1D9-48A6-A106-60AB1785D0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19" name="PoljeZBesedilom 8718">
          <a:extLst>
            <a:ext uri="{FF2B5EF4-FFF2-40B4-BE49-F238E27FC236}">
              <a16:creationId xmlns:a16="http://schemas.microsoft.com/office/drawing/2014/main" id="{05EC756B-FEEB-4A01-A410-6E179C75FF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0" name="PoljeZBesedilom 2">
          <a:extLst>
            <a:ext uri="{FF2B5EF4-FFF2-40B4-BE49-F238E27FC236}">
              <a16:creationId xmlns:a16="http://schemas.microsoft.com/office/drawing/2014/main" id="{C2FFFA17-EA8C-4540-B288-85BA1CEEFE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1" name="PoljeZBesedilom 2">
          <a:extLst>
            <a:ext uri="{FF2B5EF4-FFF2-40B4-BE49-F238E27FC236}">
              <a16:creationId xmlns:a16="http://schemas.microsoft.com/office/drawing/2014/main" id="{BF5BD3CF-503F-4B1F-A4B8-1523158195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2" name="PoljeZBesedilom 2">
          <a:extLst>
            <a:ext uri="{FF2B5EF4-FFF2-40B4-BE49-F238E27FC236}">
              <a16:creationId xmlns:a16="http://schemas.microsoft.com/office/drawing/2014/main" id="{6D3096E7-321D-4526-8BD2-681ECBA594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3" name="PoljeZBesedilom 2">
          <a:extLst>
            <a:ext uri="{FF2B5EF4-FFF2-40B4-BE49-F238E27FC236}">
              <a16:creationId xmlns:a16="http://schemas.microsoft.com/office/drawing/2014/main" id="{B463E971-419F-4F7C-AA79-957B756941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4" name="PoljeZBesedilom 2">
          <a:extLst>
            <a:ext uri="{FF2B5EF4-FFF2-40B4-BE49-F238E27FC236}">
              <a16:creationId xmlns:a16="http://schemas.microsoft.com/office/drawing/2014/main" id="{1BA373DE-D1DD-4192-9C26-5C676C238F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5" name="PoljeZBesedilom 8724">
          <a:extLst>
            <a:ext uri="{FF2B5EF4-FFF2-40B4-BE49-F238E27FC236}">
              <a16:creationId xmlns:a16="http://schemas.microsoft.com/office/drawing/2014/main" id="{DEBF03D2-4792-4E59-9DEF-F3320D297C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6" name="PoljeZBesedilom 2">
          <a:extLst>
            <a:ext uri="{FF2B5EF4-FFF2-40B4-BE49-F238E27FC236}">
              <a16:creationId xmlns:a16="http://schemas.microsoft.com/office/drawing/2014/main" id="{F55C3194-1E2C-4D4F-A932-607CB95D4B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7" name="PoljeZBesedilom 2">
          <a:extLst>
            <a:ext uri="{FF2B5EF4-FFF2-40B4-BE49-F238E27FC236}">
              <a16:creationId xmlns:a16="http://schemas.microsoft.com/office/drawing/2014/main" id="{DA3A1E7B-5E48-4881-A1DD-3D9F2A7479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8" name="PoljeZBesedilom 2">
          <a:extLst>
            <a:ext uri="{FF2B5EF4-FFF2-40B4-BE49-F238E27FC236}">
              <a16:creationId xmlns:a16="http://schemas.microsoft.com/office/drawing/2014/main" id="{29874B98-1059-444A-9403-B81A208F72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29" name="PoljeZBesedilom 2">
          <a:extLst>
            <a:ext uri="{FF2B5EF4-FFF2-40B4-BE49-F238E27FC236}">
              <a16:creationId xmlns:a16="http://schemas.microsoft.com/office/drawing/2014/main" id="{77EA6639-6F3C-4F24-8BCB-E1E3053DF7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0" name="PoljeZBesedilom 2">
          <a:extLst>
            <a:ext uri="{FF2B5EF4-FFF2-40B4-BE49-F238E27FC236}">
              <a16:creationId xmlns:a16="http://schemas.microsoft.com/office/drawing/2014/main" id="{E3AB2CA8-86DC-47CA-B199-853DDBC698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1" name="PoljeZBesedilom 8730">
          <a:extLst>
            <a:ext uri="{FF2B5EF4-FFF2-40B4-BE49-F238E27FC236}">
              <a16:creationId xmlns:a16="http://schemas.microsoft.com/office/drawing/2014/main" id="{45F51F4C-3D13-4848-8D0C-301ED002932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2" name="PoljeZBesedilom 2">
          <a:extLst>
            <a:ext uri="{FF2B5EF4-FFF2-40B4-BE49-F238E27FC236}">
              <a16:creationId xmlns:a16="http://schemas.microsoft.com/office/drawing/2014/main" id="{8FEA0455-FF35-4060-AC7E-9640C31949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3" name="PoljeZBesedilom 2">
          <a:extLst>
            <a:ext uri="{FF2B5EF4-FFF2-40B4-BE49-F238E27FC236}">
              <a16:creationId xmlns:a16="http://schemas.microsoft.com/office/drawing/2014/main" id="{366FDBAC-8BFB-4A3B-B7AA-1A6DD610D9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4" name="PoljeZBesedilom 2">
          <a:extLst>
            <a:ext uri="{FF2B5EF4-FFF2-40B4-BE49-F238E27FC236}">
              <a16:creationId xmlns:a16="http://schemas.microsoft.com/office/drawing/2014/main" id="{EAFB8B89-2244-48AA-B50B-2DBB43303E2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35" name="PoljeZBesedilom 2">
          <a:extLst>
            <a:ext uri="{FF2B5EF4-FFF2-40B4-BE49-F238E27FC236}">
              <a16:creationId xmlns:a16="http://schemas.microsoft.com/office/drawing/2014/main" id="{D33DD9E6-8A72-40D1-AF45-25D3CE77BAA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36" name="PoljeZBesedilom 2">
          <a:extLst>
            <a:ext uri="{FF2B5EF4-FFF2-40B4-BE49-F238E27FC236}">
              <a16:creationId xmlns:a16="http://schemas.microsoft.com/office/drawing/2014/main" id="{333AA1BB-AA27-4162-9461-7F26E12DB0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37" name="PoljeZBesedilom 8736">
          <a:extLst>
            <a:ext uri="{FF2B5EF4-FFF2-40B4-BE49-F238E27FC236}">
              <a16:creationId xmlns:a16="http://schemas.microsoft.com/office/drawing/2014/main" id="{3B8B99CC-3691-4325-8403-F6BA16B815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38" name="PoljeZBesedilom 2">
          <a:extLst>
            <a:ext uri="{FF2B5EF4-FFF2-40B4-BE49-F238E27FC236}">
              <a16:creationId xmlns:a16="http://schemas.microsoft.com/office/drawing/2014/main" id="{D52DD739-20AC-424E-898D-A4CB3DE94D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39" name="PoljeZBesedilom 2">
          <a:extLst>
            <a:ext uri="{FF2B5EF4-FFF2-40B4-BE49-F238E27FC236}">
              <a16:creationId xmlns:a16="http://schemas.microsoft.com/office/drawing/2014/main" id="{2B4D05EF-48FA-4EF5-9E5F-068F22A7F13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0" name="PoljeZBesedilom 2">
          <a:extLst>
            <a:ext uri="{FF2B5EF4-FFF2-40B4-BE49-F238E27FC236}">
              <a16:creationId xmlns:a16="http://schemas.microsoft.com/office/drawing/2014/main" id="{0AAF0F53-AC49-4CD7-97FF-DA1BB860CE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1" name="PoljeZBesedilom 2">
          <a:extLst>
            <a:ext uri="{FF2B5EF4-FFF2-40B4-BE49-F238E27FC236}">
              <a16:creationId xmlns:a16="http://schemas.microsoft.com/office/drawing/2014/main" id="{FBA149DB-BC3C-4181-B873-CC702149D0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2" name="PoljeZBesedilom 2">
          <a:extLst>
            <a:ext uri="{FF2B5EF4-FFF2-40B4-BE49-F238E27FC236}">
              <a16:creationId xmlns:a16="http://schemas.microsoft.com/office/drawing/2014/main" id="{ACF30B58-3C0A-4CCE-820B-0B5F7E7633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3" name="PoljeZBesedilom 8742">
          <a:extLst>
            <a:ext uri="{FF2B5EF4-FFF2-40B4-BE49-F238E27FC236}">
              <a16:creationId xmlns:a16="http://schemas.microsoft.com/office/drawing/2014/main" id="{52A47B30-07A1-4F7F-8D4B-614E3CD843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4" name="PoljeZBesedilom 2">
          <a:extLst>
            <a:ext uri="{FF2B5EF4-FFF2-40B4-BE49-F238E27FC236}">
              <a16:creationId xmlns:a16="http://schemas.microsoft.com/office/drawing/2014/main" id="{E154D67C-7E9D-4D3F-9BB0-49C44631AA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5" name="PoljeZBesedilom 2">
          <a:extLst>
            <a:ext uri="{FF2B5EF4-FFF2-40B4-BE49-F238E27FC236}">
              <a16:creationId xmlns:a16="http://schemas.microsoft.com/office/drawing/2014/main" id="{57A2FE12-7248-4C60-AAFF-CEDAF4A03C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6" name="PoljeZBesedilom 2">
          <a:extLst>
            <a:ext uri="{FF2B5EF4-FFF2-40B4-BE49-F238E27FC236}">
              <a16:creationId xmlns:a16="http://schemas.microsoft.com/office/drawing/2014/main" id="{9FDC5B92-1642-4578-BF9F-0269F047C6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747" name="PoljeZBesedilom 2">
          <a:extLst>
            <a:ext uri="{FF2B5EF4-FFF2-40B4-BE49-F238E27FC236}">
              <a16:creationId xmlns:a16="http://schemas.microsoft.com/office/drawing/2014/main" id="{E5860EF1-211E-422B-9E6D-DF25EB6293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48" name="PoljeZBesedilom 2">
          <a:extLst>
            <a:ext uri="{FF2B5EF4-FFF2-40B4-BE49-F238E27FC236}">
              <a16:creationId xmlns:a16="http://schemas.microsoft.com/office/drawing/2014/main" id="{CF5B7632-2167-4E9E-9269-6EF58CA0BF1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49" name="PoljeZBesedilom 8748">
          <a:extLst>
            <a:ext uri="{FF2B5EF4-FFF2-40B4-BE49-F238E27FC236}">
              <a16:creationId xmlns:a16="http://schemas.microsoft.com/office/drawing/2014/main" id="{4197A617-48C7-4DD5-98EB-A472A2D0B05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50" name="PoljeZBesedilom 2">
          <a:extLst>
            <a:ext uri="{FF2B5EF4-FFF2-40B4-BE49-F238E27FC236}">
              <a16:creationId xmlns:a16="http://schemas.microsoft.com/office/drawing/2014/main" id="{EB5ECBDF-0684-49FB-BE2F-D7C4EA89C31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51" name="PoljeZBesedilom 2">
          <a:extLst>
            <a:ext uri="{FF2B5EF4-FFF2-40B4-BE49-F238E27FC236}">
              <a16:creationId xmlns:a16="http://schemas.microsoft.com/office/drawing/2014/main" id="{1563203E-69D8-4D0F-9747-3B0B0F484C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52" name="PoljeZBesedilom 2">
          <a:extLst>
            <a:ext uri="{FF2B5EF4-FFF2-40B4-BE49-F238E27FC236}">
              <a16:creationId xmlns:a16="http://schemas.microsoft.com/office/drawing/2014/main" id="{FFF56E8E-8477-47DB-A994-B89C03B610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753" name="PoljeZBesedilom 2">
          <a:extLst>
            <a:ext uri="{FF2B5EF4-FFF2-40B4-BE49-F238E27FC236}">
              <a16:creationId xmlns:a16="http://schemas.microsoft.com/office/drawing/2014/main" id="{4B9E0632-15A1-404A-BD52-94909603D2C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4" name="PoljeZBesedilom 2">
          <a:extLst>
            <a:ext uri="{FF2B5EF4-FFF2-40B4-BE49-F238E27FC236}">
              <a16:creationId xmlns:a16="http://schemas.microsoft.com/office/drawing/2014/main" id="{E1ED7AD2-2CB3-4B8D-884A-8BA93D034E5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5" name="PoljeZBesedilom 8754">
          <a:extLst>
            <a:ext uri="{FF2B5EF4-FFF2-40B4-BE49-F238E27FC236}">
              <a16:creationId xmlns:a16="http://schemas.microsoft.com/office/drawing/2014/main" id="{D3BD259F-8A80-4B8F-8FA5-02888BD112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6" name="PoljeZBesedilom 2">
          <a:extLst>
            <a:ext uri="{FF2B5EF4-FFF2-40B4-BE49-F238E27FC236}">
              <a16:creationId xmlns:a16="http://schemas.microsoft.com/office/drawing/2014/main" id="{41C564AD-077B-4612-8B32-AA91D46CE6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7" name="PoljeZBesedilom 2">
          <a:extLst>
            <a:ext uri="{FF2B5EF4-FFF2-40B4-BE49-F238E27FC236}">
              <a16:creationId xmlns:a16="http://schemas.microsoft.com/office/drawing/2014/main" id="{3B9233C8-7706-4C8B-AA30-C1E5898AEE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8" name="PoljeZBesedilom 2">
          <a:extLst>
            <a:ext uri="{FF2B5EF4-FFF2-40B4-BE49-F238E27FC236}">
              <a16:creationId xmlns:a16="http://schemas.microsoft.com/office/drawing/2014/main" id="{1D961F7B-A528-429C-B64B-7497B7F3AE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59" name="PoljeZBesedilom 2">
          <a:extLst>
            <a:ext uri="{FF2B5EF4-FFF2-40B4-BE49-F238E27FC236}">
              <a16:creationId xmlns:a16="http://schemas.microsoft.com/office/drawing/2014/main" id="{DE5E2930-8444-407D-8290-C9574BFB80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60" name="PoljeZBesedilom 8759">
          <a:extLst>
            <a:ext uri="{FF2B5EF4-FFF2-40B4-BE49-F238E27FC236}">
              <a16:creationId xmlns:a16="http://schemas.microsoft.com/office/drawing/2014/main" id="{9707D409-CF99-4E5C-9FA8-FE937E711D5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61" name="PoljeZBesedilom 2">
          <a:extLst>
            <a:ext uri="{FF2B5EF4-FFF2-40B4-BE49-F238E27FC236}">
              <a16:creationId xmlns:a16="http://schemas.microsoft.com/office/drawing/2014/main" id="{7BF1C638-AC06-43EC-9491-538A418F47A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62" name="PoljeZBesedilom 2">
          <a:extLst>
            <a:ext uri="{FF2B5EF4-FFF2-40B4-BE49-F238E27FC236}">
              <a16:creationId xmlns:a16="http://schemas.microsoft.com/office/drawing/2014/main" id="{077EB67F-DD43-4BC7-AF93-41CE367997F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63" name="PoljeZBesedilom 2">
          <a:extLst>
            <a:ext uri="{FF2B5EF4-FFF2-40B4-BE49-F238E27FC236}">
              <a16:creationId xmlns:a16="http://schemas.microsoft.com/office/drawing/2014/main" id="{243FEFCA-C59D-4395-ACDB-590F6F3467B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64" name="PoljeZBesedilom 2">
          <a:extLst>
            <a:ext uri="{FF2B5EF4-FFF2-40B4-BE49-F238E27FC236}">
              <a16:creationId xmlns:a16="http://schemas.microsoft.com/office/drawing/2014/main" id="{B230F5A4-EDA4-402D-B32C-A4F0F48FDB5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65" name="PoljeZBesedilom 2">
          <a:extLst>
            <a:ext uri="{FF2B5EF4-FFF2-40B4-BE49-F238E27FC236}">
              <a16:creationId xmlns:a16="http://schemas.microsoft.com/office/drawing/2014/main" id="{346E1EA5-0BFE-4563-9699-8569A961063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66" name="PoljeZBesedilom 8765">
          <a:extLst>
            <a:ext uri="{FF2B5EF4-FFF2-40B4-BE49-F238E27FC236}">
              <a16:creationId xmlns:a16="http://schemas.microsoft.com/office/drawing/2014/main" id="{985EBB54-DB54-4BC2-A5AC-796637BF58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67" name="PoljeZBesedilom 2">
          <a:extLst>
            <a:ext uri="{FF2B5EF4-FFF2-40B4-BE49-F238E27FC236}">
              <a16:creationId xmlns:a16="http://schemas.microsoft.com/office/drawing/2014/main" id="{F21FF9B0-A34A-4861-8D6A-4282E4E0312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68" name="PoljeZBesedilom 2">
          <a:extLst>
            <a:ext uri="{FF2B5EF4-FFF2-40B4-BE49-F238E27FC236}">
              <a16:creationId xmlns:a16="http://schemas.microsoft.com/office/drawing/2014/main" id="{5E82D828-A898-45E5-8188-C190F9D61C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69" name="PoljeZBesedilom 2">
          <a:extLst>
            <a:ext uri="{FF2B5EF4-FFF2-40B4-BE49-F238E27FC236}">
              <a16:creationId xmlns:a16="http://schemas.microsoft.com/office/drawing/2014/main" id="{7E8DABBF-A47D-43A2-9CC6-772C9DFA36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770" name="PoljeZBesedilom 2">
          <a:extLst>
            <a:ext uri="{FF2B5EF4-FFF2-40B4-BE49-F238E27FC236}">
              <a16:creationId xmlns:a16="http://schemas.microsoft.com/office/drawing/2014/main" id="{03C41A96-5FE4-4516-B75B-4F51A233B8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71" name="PoljeZBesedilom 8770">
          <a:extLst>
            <a:ext uri="{FF2B5EF4-FFF2-40B4-BE49-F238E27FC236}">
              <a16:creationId xmlns:a16="http://schemas.microsoft.com/office/drawing/2014/main" id="{C41A0D1E-BF82-413D-9F7C-E824B225021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72" name="PoljeZBesedilom 2">
          <a:extLst>
            <a:ext uri="{FF2B5EF4-FFF2-40B4-BE49-F238E27FC236}">
              <a16:creationId xmlns:a16="http://schemas.microsoft.com/office/drawing/2014/main" id="{FE1F2B35-58F4-4DCF-9251-99432419E15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73" name="PoljeZBesedilom 2">
          <a:extLst>
            <a:ext uri="{FF2B5EF4-FFF2-40B4-BE49-F238E27FC236}">
              <a16:creationId xmlns:a16="http://schemas.microsoft.com/office/drawing/2014/main" id="{B7F94B22-29AB-4E41-9C68-638DCBE36E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74" name="PoljeZBesedilom 2">
          <a:extLst>
            <a:ext uri="{FF2B5EF4-FFF2-40B4-BE49-F238E27FC236}">
              <a16:creationId xmlns:a16="http://schemas.microsoft.com/office/drawing/2014/main" id="{2D53465D-3E92-414D-815B-B03AD26DB5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775" name="PoljeZBesedilom 2">
          <a:extLst>
            <a:ext uri="{FF2B5EF4-FFF2-40B4-BE49-F238E27FC236}">
              <a16:creationId xmlns:a16="http://schemas.microsoft.com/office/drawing/2014/main" id="{E33A050B-C592-465A-8CB1-BC6E97FF38D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76" name="PoljeZBesedilom 2">
          <a:extLst>
            <a:ext uri="{FF2B5EF4-FFF2-40B4-BE49-F238E27FC236}">
              <a16:creationId xmlns:a16="http://schemas.microsoft.com/office/drawing/2014/main" id="{AC17DDAD-93E2-4D3E-942F-62779B2DF5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77" name="PoljeZBesedilom 8776">
          <a:extLst>
            <a:ext uri="{FF2B5EF4-FFF2-40B4-BE49-F238E27FC236}">
              <a16:creationId xmlns:a16="http://schemas.microsoft.com/office/drawing/2014/main" id="{F60DC124-0A6D-4D25-9010-77D23E0343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78" name="PoljeZBesedilom 2">
          <a:extLst>
            <a:ext uri="{FF2B5EF4-FFF2-40B4-BE49-F238E27FC236}">
              <a16:creationId xmlns:a16="http://schemas.microsoft.com/office/drawing/2014/main" id="{A3CDDB4F-42A5-4FD2-B87A-D02A46FA25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79" name="PoljeZBesedilom 2">
          <a:extLst>
            <a:ext uri="{FF2B5EF4-FFF2-40B4-BE49-F238E27FC236}">
              <a16:creationId xmlns:a16="http://schemas.microsoft.com/office/drawing/2014/main" id="{680FFECB-0B53-4689-9600-063DB1902B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0" name="PoljeZBesedilom 2">
          <a:extLst>
            <a:ext uri="{FF2B5EF4-FFF2-40B4-BE49-F238E27FC236}">
              <a16:creationId xmlns:a16="http://schemas.microsoft.com/office/drawing/2014/main" id="{62FC5A78-12D7-40F4-AB96-85FDF99F8E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1" name="PoljeZBesedilom 2">
          <a:extLst>
            <a:ext uri="{FF2B5EF4-FFF2-40B4-BE49-F238E27FC236}">
              <a16:creationId xmlns:a16="http://schemas.microsoft.com/office/drawing/2014/main" id="{2C8E4C1C-F9D3-4789-9105-2BF3F81530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2" name="PoljeZBesedilom 2">
          <a:extLst>
            <a:ext uri="{FF2B5EF4-FFF2-40B4-BE49-F238E27FC236}">
              <a16:creationId xmlns:a16="http://schemas.microsoft.com/office/drawing/2014/main" id="{D0F1D91B-84F7-400E-81FA-9FC2BDBB3F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3" name="PoljeZBesedilom 8782">
          <a:extLst>
            <a:ext uri="{FF2B5EF4-FFF2-40B4-BE49-F238E27FC236}">
              <a16:creationId xmlns:a16="http://schemas.microsoft.com/office/drawing/2014/main" id="{A76EA008-BF98-4E92-B467-029BCCAAF3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4" name="PoljeZBesedilom 2">
          <a:extLst>
            <a:ext uri="{FF2B5EF4-FFF2-40B4-BE49-F238E27FC236}">
              <a16:creationId xmlns:a16="http://schemas.microsoft.com/office/drawing/2014/main" id="{9676092E-815E-4AB3-81B4-2EF420D682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5" name="PoljeZBesedilom 2">
          <a:extLst>
            <a:ext uri="{FF2B5EF4-FFF2-40B4-BE49-F238E27FC236}">
              <a16:creationId xmlns:a16="http://schemas.microsoft.com/office/drawing/2014/main" id="{AD341EF3-A795-4006-906B-D81376A8D76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6" name="PoljeZBesedilom 2">
          <a:extLst>
            <a:ext uri="{FF2B5EF4-FFF2-40B4-BE49-F238E27FC236}">
              <a16:creationId xmlns:a16="http://schemas.microsoft.com/office/drawing/2014/main" id="{3F488071-BF83-4041-93E9-A1584D7BFC1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7" name="PoljeZBesedilom 2">
          <a:extLst>
            <a:ext uri="{FF2B5EF4-FFF2-40B4-BE49-F238E27FC236}">
              <a16:creationId xmlns:a16="http://schemas.microsoft.com/office/drawing/2014/main" id="{8AC8A7A3-AD33-4DB8-916A-4D5BC3D9C8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8" name="PoljeZBesedilom 2">
          <a:extLst>
            <a:ext uri="{FF2B5EF4-FFF2-40B4-BE49-F238E27FC236}">
              <a16:creationId xmlns:a16="http://schemas.microsoft.com/office/drawing/2014/main" id="{4FA38365-DC1B-4336-AC59-09165BAEE0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89" name="PoljeZBesedilom 8788">
          <a:extLst>
            <a:ext uri="{FF2B5EF4-FFF2-40B4-BE49-F238E27FC236}">
              <a16:creationId xmlns:a16="http://schemas.microsoft.com/office/drawing/2014/main" id="{A762586A-4821-4D36-B40B-784BFB02C5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0" name="PoljeZBesedilom 2">
          <a:extLst>
            <a:ext uri="{FF2B5EF4-FFF2-40B4-BE49-F238E27FC236}">
              <a16:creationId xmlns:a16="http://schemas.microsoft.com/office/drawing/2014/main" id="{BF3522B2-4F61-4F15-8B5F-E5ED3939F8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1" name="PoljeZBesedilom 2">
          <a:extLst>
            <a:ext uri="{FF2B5EF4-FFF2-40B4-BE49-F238E27FC236}">
              <a16:creationId xmlns:a16="http://schemas.microsoft.com/office/drawing/2014/main" id="{1DC7FC1B-ADF7-43DB-B832-FE214488DC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2" name="PoljeZBesedilom 2">
          <a:extLst>
            <a:ext uri="{FF2B5EF4-FFF2-40B4-BE49-F238E27FC236}">
              <a16:creationId xmlns:a16="http://schemas.microsoft.com/office/drawing/2014/main" id="{2646B542-A8A5-4782-8336-A883F012A1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3" name="PoljeZBesedilom 2">
          <a:extLst>
            <a:ext uri="{FF2B5EF4-FFF2-40B4-BE49-F238E27FC236}">
              <a16:creationId xmlns:a16="http://schemas.microsoft.com/office/drawing/2014/main" id="{03C5D2DF-756D-466F-910D-40DA0AC3352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4" name="PoljeZBesedilom 2">
          <a:extLst>
            <a:ext uri="{FF2B5EF4-FFF2-40B4-BE49-F238E27FC236}">
              <a16:creationId xmlns:a16="http://schemas.microsoft.com/office/drawing/2014/main" id="{C6803AC5-3FD2-492D-9081-F7CCBDBC93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5" name="PoljeZBesedilom 8794">
          <a:extLst>
            <a:ext uri="{FF2B5EF4-FFF2-40B4-BE49-F238E27FC236}">
              <a16:creationId xmlns:a16="http://schemas.microsoft.com/office/drawing/2014/main" id="{BFCDDA0C-974D-4BA9-9852-B933F1121A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6" name="PoljeZBesedilom 2">
          <a:extLst>
            <a:ext uri="{FF2B5EF4-FFF2-40B4-BE49-F238E27FC236}">
              <a16:creationId xmlns:a16="http://schemas.microsoft.com/office/drawing/2014/main" id="{3CC9B306-809C-4CC7-9E5B-10D0E45B4E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7" name="PoljeZBesedilom 2">
          <a:extLst>
            <a:ext uri="{FF2B5EF4-FFF2-40B4-BE49-F238E27FC236}">
              <a16:creationId xmlns:a16="http://schemas.microsoft.com/office/drawing/2014/main" id="{DD0F33A9-ABD0-4843-8F17-9AF2DD3EBA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8" name="PoljeZBesedilom 2">
          <a:extLst>
            <a:ext uri="{FF2B5EF4-FFF2-40B4-BE49-F238E27FC236}">
              <a16:creationId xmlns:a16="http://schemas.microsoft.com/office/drawing/2014/main" id="{5DEB6CC5-AABC-4E1C-9647-5F6C17E6EC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799" name="PoljeZBesedilom 2">
          <a:extLst>
            <a:ext uri="{FF2B5EF4-FFF2-40B4-BE49-F238E27FC236}">
              <a16:creationId xmlns:a16="http://schemas.microsoft.com/office/drawing/2014/main" id="{DB564D0C-E38A-472E-84E7-61D16CAF88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0" name="PoljeZBesedilom 2">
          <a:extLst>
            <a:ext uri="{FF2B5EF4-FFF2-40B4-BE49-F238E27FC236}">
              <a16:creationId xmlns:a16="http://schemas.microsoft.com/office/drawing/2014/main" id="{4951B14B-828E-49A3-8ED6-E0A9AE9B48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1" name="PoljeZBesedilom 8800">
          <a:extLst>
            <a:ext uri="{FF2B5EF4-FFF2-40B4-BE49-F238E27FC236}">
              <a16:creationId xmlns:a16="http://schemas.microsoft.com/office/drawing/2014/main" id="{0623C896-01A8-49FB-95D3-E92EBDD132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2" name="PoljeZBesedilom 2">
          <a:extLst>
            <a:ext uri="{FF2B5EF4-FFF2-40B4-BE49-F238E27FC236}">
              <a16:creationId xmlns:a16="http://schemas.microsoft.com/office/drawing/2014/main" id="{D7F6D408-AB03-49E6-AA7B-DF844635A1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3" name="PoljeZBesedilom 2">
          <a:extLst>
            <a:ext uri="{FF2B5EF4-FFF2-40B4-BE49-F238E27FC236}">
              <a16:creationId xmlns:a16="http://schemas.microsoft.com/office/drawing/2014/main" id="{907241A7-D7FF-419A-B6F9-35BCA30B9F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4" name="PoljeZBesedilom 2">
          <a:extLst>
            <a:ext uri="{FF2B5EF4-FFF2-40B4-BE49-F238E27FC236}">
              <a16:creationId xmlns:a16="http://schemas.microsoft.com/office/drawing/2014/main" id="{1F2834C1-47FB-4960-8D22-DB1769C8E7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5" name="PoljeZBesedilom 2">
          <a:extLst>
            <a:ext uri="{FF2B5EF4-FFF2-40B4-BE49-F238E27FC236}">
              <a16:creationId xmlns:a16="http://schemas.microsoft.com/office/drawing/2014/main" id="{08628404-E698-485E-9233-3E473D3C9E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6" name="PoljeZBesedilom 2">
          <a:extLst>
            <a:ext uri="{FF2B5EF4-FFF2-40B4-BE49-F238E27FC236}">
              <a16:creationId xmlns:a16="http://schemas.microsoft.com/office/drawing/2014/main" id="{5F8D6C8B-58C2-48A6-B2F5-CFB090BF63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7" name="PoljeZBesedilom 8806">
          <a:extLst>
            <a:ext uri="{FF2B5EF4-FFF2-40B4-BE49-F238E27FC236}">
              <a16:creationId xmlns:a16="http://schemas.microsoft.com/office/drawing/2014/main" id="{24B1E508-95A1-43D1-9538-04E82871AD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8" name="PoljeZBesedilom 2">
          <a:extLst>
            <a:ext uri="{FF2B5EF4-FFF2-40B4-BE49-F238E27FC236}">
              <a16:creationId xmlns:a16="http://schemas.microsoft.com/office/drawing/2014/main" id="{93F37AD6-5557-4184-82A4-3BCC87AF45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09" name="PoljeZBesedilom 2">
          <a:extLst>
            <a:ext uri="{FF2B5EF4-FFF2-40B4-BE49-F238E27FC236}">
              <a16:creationId xmlns:a16="http://schemas.microsoft.com/office/drawing/2014/main" id="{98FB44ED-4BA7-47F7-ABE4-31C2CF1D56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10" name="PoljeZBesedilom 2">
          <a:extLst>
            <a:ext uri="{FF2B5EF4-FFF2-40B4-BE49-F238E27FC236}">
              <a16:creationId xmlns:a16="http://schemas.microsoft.com/office/drawing/2014/main" id="{20C358A1-19D5-4BF9-856C-F9852E37FC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11" name="PoljeZBesedilom 2">
          <a:extLst>
            <a:ext uri="{FF2B5EF4-FFF2-40B4-BE49-F238E27FC236}">
              <a16:creationId xmlns:a16="http://schemas.microsoft.com/office/drawing/2014/main" id="{C3F04436-D57E-4455-9CDB-9FB6F4575B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2" name="PoljeZBesedilom 2">
          <a:extLst>
            <a:ext uri="{FF2B5EF4-FFF2-40B4-BE49-F238E27FC236}">
              <a16:creationId xmlns:a16="http://schemas.microsoft.com/office/drawing/2014/main" id="{9374A171-469D-4D98-8156-A16A95675D3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3" name="PoljeZBesedilom 8812">
          <a:extLst>
            <a:ext uri="{FF2B5EF4-FFF2-40B4-BE49-F238E27FC236}">
              <a16:creationId xmlns:a16="http://schemas.microsoft.com/office/drawing/2014/main" id="{61AC661F-7DAE-4154-81A2-FA0CD02BDBB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4" name="PoljeZBesedilom 2">
          <a:extLst>
            <a:ext uri="{FF2B5EF4-FFF2-40B4-BE49-F238E27FC236}">
              <a16:creationId xmlns:a16="http://schemas.microsoft.com/office/drawing/2014/main" id="{28DCEB01-D465-414A-ABDD-40D1D62846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5" name="PoljeZBesedilom 2">
          <a:extLst>
            <a:ext uri="{FF2B5EF4-FFF2-40B4-BE49-F238E27FC236}">
              <a16:creationId xmlns:a16="http://schemas.microsoft.com/office/drawing/2014/main" id="{F276EEFF-0E5F-494B-BC7C-DDFCDCEA38E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6" name="PoljeZBesedilom 2">
          <a:extLst>
            <a:ext uri="{FF2B5EF4-FFF2-40B4-BE49-F238E27FC236}">
              <a16:creationId xmlns:a16="http://schemas.microsoft.com/office/drawing/2014/main" id="{2DC16DA8-5F30-4F55-A88D-1A31A494896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17" name="PoljeZBesedilom 2">
          <a:extLst>
            <a:ext uri="{FF2B5EF4-FFF2-40B4-BE49-F238E27FC236}">
              <a16:creationId xmlns:a16="http://schemas.microsoft.com/office/drawing/2014/main" id="{A8BA9CB2-DA0E-4DC4-BDD0-A5E43B50680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18" name="PoljeZBesedilom 2">
          <a:extLst>
            <a:ext uri="{FF2B5EF4-FFF2-40B4-BE49-F238E27FC236}">
              <a16:creationId xmlns:a16="http://schemas.microsoft.com/office/drawing/2014/main" id="{BF1AC84C-8F69-41E7-8D94-A95424FECBB2}"/>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19" name="PoljeZBesedilom 8818">
          <a:extLst>
            <a:ext uri="{FF2B5EF4-FFF2-40B4-BE49-F238E27FC236}">
              <a16:creationId xmlns:a16="http://schemas.microsoft.com/office/drawing/2014/main" id="{A335E4EC-C027-470C-8CBC-A79421CFEF7A}"/>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20" name="PoljeZBesedilom 2">
          <a:extLst>
            <a:ext uri="{FF2B5EF4-FFF2-40B4-BE49-F238E27FC236}">
              <a16:creationId xmlns:a16="http://schemas.microsoft.com/office/drawing/2014/main" id="{BAC0A3EE-9477-4A71-A012-881A820609AE}"/>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21" name="PoljeZBesedilom 2">
          <a:extLst>
            <a:ext uri="{FF2B5EF4-FFF2-40B4-BE49-F238E27FC236}">
              <a16:creationId xmlns:a16="http://schemas.microsoft.com/office/drawing/2014/main" id="{8468C5CB-E8C7-4D5F-812E-5E54CD3B576E}"/>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22" name="PoljeZBesedilom 2">
          <a:extLst>
            <a:ext uri="{FF2B5EF4-FFF2-40B4-BE49-F238E27FC236}">
              <a16:creationId xmlns:a16="http://schemas.microsoft.com/office/drawing/2014/main" id="{3C274F39-BF1B-4ABE-B7EA-9F359A995D9F}"/>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23" name="PoljeZBesedilom 2">
          <a:extLst>
            <a:ext uri="{FF2B5EF4-FFF2-40B4-BE49-F238E27FC236}">
              <a16:creationId xmlns:a16="http://schemas.microsoft.com/office/drawing/2014/main" id="{A32B1DF9-BAFE-4C7A-84F6-084629979A5D}"/>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24" name="PoljeZBesedilom 8823">
          <a:extLst>
            <a:ext uri="{FF2B5EF4-FFF2-40B4-BE49-F238E27FC236}">
              <a16:creationId xmlns:a16="http://schemas.microsoft.com/office/drawing/2014/main" id="{0AFF2933-7C0A-4AEF-95F5-BFA34ED20C4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25" name="PoljeZBesedilom 2">
          <a:extLst>
            <a:ext uri="{FF2B5EF4-FFF2-40B4-BE49-F238E27FC236}">
              <a16:creationId xmlns:a16="http://schemas.microsoft.com/office/drawing/2014/main" id="{78A4A419-0AEA-4C54-87B0-A8FA9CFFE4D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26" name="PoljeZBesedilom 2">
          <a:extLst>
            <a:ext uri="{FF2B5EF4-FFF2-40B4-BE49-F238E27FC236}">
              <a16:creationId xmlns:a16="http://schemas.microsoft.com/office/drawing/2014/main" id="{263D7C96-83EA-4CB7-A846-CA857ACE432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27" name="PoljeZBesedilom 2">
          <a:extLst>
            <a:ext uri="{FF2B5EF4-FFF2-40B4-BE49-F238E27FC236}">
              <a16:creationId xmlns:a16="http://schemas.microsoft.com/office/drawing/2014/main" id="{DDBB50C6-702A-47F6-84E6-E209404E7D1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28" name="PoljeZBesedilom 2">
          <a:extLst>
            <a:ext uri="{FF2B5EF4-FFF2-40B4-BE49-F238E27FC236}">
              <a16:creationId xmlns:a16="http://schemas.microsoft.com/office/drawing/2014/main" id="{A5F2FD6E-C0BA-4750-ACF3-FA30F485EA8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29" name="PoljeZBesedilom 2">
          <a:extLst>
            <a:ext uri="{FF2B5EF4-FFF2-40B4-BE49-F238E27FC236}">
              <a16:creationId xmlns:a16="http://schemas.microsoft.com/office/drawing/2014/main" id="{5C87B6F5-F0D9-479B-A0CE-76E5F20357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0" name="PoljeZBesedilom 8829">
          <a:extLst>
            <a:ext uri="{FF2B5EF4-FFF2-40B4-BE49-F238E27FC236}">
              <a16:creationId xmlns:a16="http://schemas.microsoft.com/office/drawing/2014/main" id="{EF867D88-6BBD-4A69-817C-0C44C55985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1" name="PoljeZBesedilom 2">
          <a:extLst>
            <a:ext uri="{FF2B5EF4-FFF2-40B4-BE49-F238E27FC236}">
              <a16:creationId xmlns:a16="http://schemas.microsoft.com/office/drawing/2014/main" id="{2C058525-ED0D-48D5-B74D-BF60B10856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2" name="PoljeZBesedilom 2">
          <a:extLst>
            <a:ext uri="{FF2B5EF4-FFF2-40B4-BE49-F238E27FC236}">
              <a16:creationId xmlns:a16="http://schemas.microsoft.com/office/drawing/2014/main" id="{405BFFFF-F313-4DE8-B9AE-3FC2B12888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3" name="PoljeZBesedilom 2">
          <a:extLst>
            <a:ext uri="{FF2B5EF4-FFF2-40B4-BE49-F238E27FC236}">
              <a16:creationId xmlns:a16="http://schemas.microsoft.com/office/drawing/2014/main" id="{4798E518-FD04-4C0D-BEDA-BC2E45E019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4" name="PoljeZBesedilom 2">
          <a:extLst>
            <a:ext uri="{FF2B5EF4-FFF2-40B4-BE49-F238E27FC236}">
              <a16:creationId xmlns:a16="http://schemas.microsoft.com/office/drawing/2014/main" id="{0F176A34-00A0-4014-A599-2C81CC9C99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5" name="PoljeZBesedilom 2">
          <a:extLst>
            <a:ext uri="{FF2B5EF4-FFF2-40B4-BE49-F238E27FC236}">
              <a16:creationId xmlns:a16="http://schemas.microsoft.com/office/drawing/2014/main" id="{A1D41470-EDDC-4C6D-96B4-D92FBF730D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6" name="PoljeZBesedilom 8835">
          <a:extLst>
            <a:ext uri="{FF2B5EF4-FFF2-40B4-BE49-F238E27FC236}">
              <a16:creationId xmlns:a16="http://schemas.microsoft.com/office/drawing/2014/main" id="{A6AA2F0D-8816-4B3F-B3D5-B3765AC17E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7" name="PoljeZBesedilom 2">
          <a:extLst>
            <a:ext uri="{FF2B5EF4-FFF2-40B4-BE49-F238E27FC236}">
              <a16:creationId xmlns:a16="http://schemas.microsoft.com/office/drawing/2014/main" id="{5F5966D5-4ECB-49C6-A1BD-BD0E0B8178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8" name="PoljeZBesedilom 2">
          <a:extLst>
            <a:ext uri="{FF2B5EF4-FFF2-40B4-BE49-F238E27FC236}">
              <a16:creationId xmlns:a16="http://schemas.microsoft.com/office/drawing/2014/main" id="{87186877-12C3-4249-A043-FB1B312BBB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39" name="PoljeZBesedilom 2">
          <a:extLst>
            <a:ext uri="{FF2B5EF4-FFF2-40B4-BE49-F238E27FC236}">
              <a16:creationId xmlns:a16="http://schemas.microsoft.com/office/drawing/2014/main" id="{8BC25A08-D692-4BC6-B19B-8A0535CFF1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0" name="PoljeZBesedilom 2">
          <a:extLst>
            <a:ext uri="{FF2B5EF4-FFF2-40B4-BE49-F238E27FC236}">
              <a16:creationId xmlns:a16="http://schemas.microsoft.com/office/drawing/2014/main" id="{53A30E3C-9164-41A2-91B6-E1C729A058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1" name="PoljeZBesedilom 2">
          <a:extLst>
            <a:ext uri="{FF2B5EF4-FFF2-40B4-BE49-F238E27FC236}">
              <a16:creationId xmlns:a16="http://schemas.microsoft.com/office/drawing/2014/main" id="{FB26E9F6-F2A2-41FE-8783-E86CD5A13E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2" name="PoljeZBesedilom 8841">
          <a:extLst>
            <a:ext uri="{FF2B5EF4-FFF2-40B4-BE49-F238E27FC236}">
              <a16:creationId xmlns:a16="http://schemas.microsoft.com/office/drawing/2014/main" id="{4819FDFD-8E01-40D5-9A32-E27AF4D848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3" name="PoljeZBesedilom 2">
          <a:extLst>
            <a:ext uri="{FF2B5EF4-FFF2-40B4-BE49-F238E27FC236}">
              <a16:creationId xmlns:a16="http://schemas.microsoft.com/office/drawing/2014/main" id="{C614C4E0-73E4-4B3D-A849-D6FF3B4C263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4" name="PoljeZBesedilom 2">
          <a:extLst>
            <a:ext uri="{FF2B5EF4-FFF2-40B4-BE49-F238E27FC236}">
              <a16:creationId xmlns:a16="http://schemas.microsoft.com/office/drawing/2014/main" id="{AE38CFB7-7A3B-4E12-9776-6C7666E2C49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5" name="PoljeZBesedilom 2">
          <a:extLst>
            <a:ext uri="{FF2B5EF4-FFF2-40B4-BE49-F238E27FC236}">
              <a16:creationId xmlns:a16="http://schemas.microsoft.com/office/drawing/2014/main" id="{8EFFD4A9-1F1D-46DA-B2B1-1E4C1A7682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6" name="PoljeZBesedilom 2">
          <a:extLst>
            <a:ext uri="{FF2B5EF4-FFF2-40B4-BE49-F238E27FC236}">
              <a16:creationId xmlns:a16="http://schemas.microsoft.com/office/drawing/2014/main" id="{138846FD-A99E-4810-B75C-C31BCBC394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7" name="PoljeZBesedilom 2">
          <a:extLst>
            <a:ext uri="{FF2B5EF4-FFF2-40B4-BE49-F238E27FC236}">
              <a16:creationId xmlns:a16="http://schemas.microsoft.com/office/drawing/2014/main" id="{7C0BB5BA-86B8-4DC6-956C-7C3CA479E3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8" name="PoljeZBesedilom 8847">
          <a:extLst>
            <a:ext uri="{FF2B5EF4-FFF2-40B4-BE49-F238E27FC236}">
              <a16:creationId xmlns:a16="http://schemas.microsoft.com/office/drawing/2014/main" id="{A85DF5A2-5021-43D9-B81B-0293B3757F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49" name="PoljeZBesedilom 2">
          <a:extLst>
            <a:ext uri="{FF2B5EF4-FFF2-40B4-BE49-F238E27FC236}">
              <a16:creationId xmlns:a16="http://schemas.microsoft.com/office/drawing/2014/main" id="{ACBCABF4-1CDF-42B9-BACB-CB3FC53FA5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50" name="PoljeZBesedilom 2">
          <a:extLst>
            <a:ext uri="{FF2B5EF4-FFF2-40B4-BE49-F238E27FC236}">
              <a16:creationId xmlns:a16="http://schemas.microsoft.com/office/drawing/2014/main" id="{A7391743-14DF-4698-A55F-8A736DBB78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51" name="PoljeZBesedilom 2">
          <a:extLst>
            <a:ext uri="{FF2B5EF4-FFF2-40B4-BE49-F238E27FC236}">
              <a16:creationId xmlns:a16="http://schemas.microsoft.com/office/drawing/2014/main" id="{D9EB8CCC-55F9-43E3-BEEE-6D65DDBA3D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852" name="PoljeZBesedilom 2">
          <a:extLst>
            <a:ext uri="{FF2B5EF4-FFF2-40B4-BE49-F238E27FC236}">
              <a16:creationId xmlns:a16="http://schemas.microsoft.com/office/drawing/2014/main" id="{B040AEB4-0B61-43DE-898F-2E9A8407AC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3" name="PoljeZBesedilom 2">
          <a:extLst>
            <a:ext uri="{FF2B5EF4-FFF2-40B4-BE49-F238E27FC236}">
              <a16:creationId xmlns:a16="http://schemas.microsoft.com/office/drawing/2014/main" id="{F2D0F43D-F24F-4C6B-9876-158C4C2813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4" name="PoljeZBesedilom 8853">
          <a:extLst>
            <a:ext uri="{FF2B5EF4-FFF2-40B4-BE49-F238E27FC236}">
              <a16:creationId xmlns:a16="http://schemas.microsoft.com/office/drawing/2014/main" id="{84F817C3-066A-4B36-86C7-3F758876E9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5" name="PoljeZBesedilom 2">
          <a:extLst>
            <a:ext uri="{FF2B5EF4-FFF2-40B4-BE49-F238E27FC236}">
              <a16:creationId xmlns:a16="http://schemas.microsoft.com/office/drawing/2014/main" id="{18E305A3-478E-4FE9-8FB3-2B1B51EC95D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6" name="PoljeZBesedilom 2">
          <a:extLst>
            <a:ext uri="{FF2B5EF4-FFF2-40B4-BE49-F238E27FC236}">
              <a16:creationId xmlns:a16="http://schemas.microsoft.com/office/drawing/2014/main" id="{2D0443F3-4803-4238-A998-14F0BD72CF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7" name="PoljeZBesedilom 2">
          <a:extLst>
            <a:ext uri="{FF2B5EF4-FFF2-40B4-BE49-F238E27FC236}">
              <a16:creationId xmlns:a16="http://schemas.microsoft.com/office/drawing/2014/main" id="{6310306D-0F3F-4BD8-B987-DA91F22278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8" name="PoljeZBesedilom 2">
          <a:extLst>
            <a:ext uri="{FF2B5EF4-FFF2-40B4-BE49-F238E27FC236}">
              <a16:creationId xmlns:a16="http://schemas.microsoft.com/office/drawing/2014/main" id="{4DFED133-D41D-4B31-A07B-CECCE8E326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59" name="PoljeZBesedilom 2">
          <a:extLst>
            <a:ext uri="{FF2B5EF4-FFF2-40B4-BE49-F238E27FC236}">
              <a16:creationId xmlns:a16="http://schemas.microsoft.com/office/drawing/2014/main" id="{9E492976-598D-42C0-A9BA-ACC309C9D0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60" name="PoljeZBesedilom 8859">
          <a:extLst>
            <a:ext uri="{FF2B5EF4-FFF2-40B4-BE49-F238E27FC236}">
              <a16:creationId xmlns:a16="http://schemas.microsoft.com/office/drawing/2014/main" id="{D20B123D-9A0C-4231-84A6-5C9666F4C3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61" name="PoljeZBesedilom 2">
          <a:extLst>
            <a:ext uri="{FF2B5EF4-FFF2-40B4-BE49-F238E27FC236}">
              <a16:creationId xmlns:a16="http://schemas.microsoft.com/office/drawing/2014/main" id="{E4208BB8-D0A8-4BCE-AD4C-C6694234DF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62" name="PoljeZBesedilom 2">
          <a:extLst>
            <a:ext uri="{FF2B5EF4-FFF2-40B4-BE49-F238E27FC236}">
              <a16:creationId xmlns:a16="http://schemas.microsoft.com/office/drawing/2014/main" id="{35ED2EB3-297A-4813-8B53-54ED31E312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63" name="PoljeZBesedilom 2">
          <a:extLst>
            <a:ext uri="{FF2B5EF4-FFF2-40B4-BE49-F238E27FC236}">
              <a16:creationId xmlns:a16="http://schemas.microsoft.com/office/drawing/2014/main" id="{0477DA48-E647-438E-BA19-F22709EC67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864" name="PoljeZBesedilom 2">
          <a:extLst>
            <a:ext uri="{FF2B5EF4-FFF2-40B4-BE49-F238E27FC236}">
              <a16:creationId xmlns:a16="http://schemas.microsoft.com/office/drawing/2014/main" id="{DE349CF1-5091-48F1-84D4-64B9BCE240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65" name="PoljeZBesedilom 2">
          <a:extLst>
            <a:ext uri="{FF2B5EF4-FFF2-40B4-BE49-F238E27FC236}">
              <a16:creationId xmlns:a16="http://schemas.microsoft.com/office/drawing/2014/main" id="{F32763F1-781C-42E1-B048-F8CAB3CEBE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66" name="PoljeZBesedilom 8865">
          <a:extLst>
            <a:ext uri="{FF2B5EF4-FFF2-40B4-BE49-F238E27FC236}">
              <a16:creationId xmlns:a16="http://schemas.microsoft.com/office/drawing/2014/main" id="{45D46872-0772-40ED-996F-2E2ADD4FFA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67" name="PoljeZBesedilom 2">
          <a:extLst>
            <a:ext uri="{FF2B5EF4-FFF2-40B4-BE49-F238E27FC236}">
              <a16:creationId xmlns:a16="http://schemas.microsoft.com/office/drawing/2014/main" id="{9EA1DFA5-02B3-48AA-ACC1-78C9C94B17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68" name="PoljeZBesedilom 2">
          <a:extLst>
            <a:ext uri="{FF2B5EF4-FFF2-40B4-BE49-F238E27FC236}">
              <a16:creationId xmlns:a16="http://schemas.microsoft.com/office/drawing/2014/main" id="{70D0D284-FF92-440A-B543-F5FA429FF6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69" name="PoljeZBesedilom 2">
          <a:extLst>
            <a:ext uri="{FF2B5EF4-FFF2-40B4-BE49-F238E27FC236}">
              <a16:creationId xmlns:a16="http://schemas.microsoft.com/office/drawing/2014/main" id="{552EFE27-1E2D-40A4-9D19-929EAC5B8A6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8870" name="PoljeZBesedilom 2">
          <a:extLst>
            <a:ext uri="{FF2B5EF4-FFF2-40B4-BE49-F238E27FC236}">
              <a16:creationId xmlns:a16="http://schemas.microsoft.com/office/drawing/2014/main" id="{B4317E8D-1C15-4A36-99A3-553A5473D29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1" name="PoljeZBesedilom 2">
          <a:extLst>
            <a:ext uri="{FF2B5EF4-FFF2-40B4-BE49-F238E27FC236}">
              <a16:creationId xmlns:a16="http://schemas.microsoft.com/office/drawing/2014/main" id="{104A1582-2E65-416B-9EEB-0AF50A2252C0}"/>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2" name="PoljeZBesedilom 8871">
          <a:extLst>
            <a:ext uri="{FF2B5EF4-FFF2-40B4-BE49-F238E27FC236}">
              <a16:creationId xmlns:a16="http://schemas.microsoft.com/office/drawing/2014/main" id="{8FAC332F-8363-4732-A728-FB2D88E4C533}"/>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3" name="PoljeZBesedilom 2">
          <a:extLst>
            <a:ext uri="{FF2B5EF4-FFF2-40B4-BE49-F238E27FC236}">
              <a16:creationId xmlns:a16="http://schemas.microsoft.com/office/drawing/2014/main" id="{309F09C1-E46F-432A-99DF-2AD030DF8E9E}"/>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4" name="PoljeZBesedilom 2">
          <a:extLst>
            <a:ext uri="{FF2B5EF4-FFF2-40B4-BE49-F238E27FC236}">
              <a16:creationId xmlns:a16="http://schemas.microsoft.com/office/drawing/2014/main" id="{22276C27-C1E7-4339-AC1C-924BD7768288}"/>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5" name="PoljeZBesedilom 2">
          <a:extLst>
            <a:ext uri="{FF2B5EF4-FFF2-40B4-BE49-F238E27FC236}">
              <a16:creationId xmlns:a16="http://schemas.microsoft.com/office/drawing/2014/main" id="{FC8658B3-A4BB-4888-875A-563A09C6C0C3}"/>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8428"/>
    <xdr:sp macro="" textlink="">
      <xdr:nvSpPr>
        <xdr:cNvPr id="8876" name="PoljeZBesedilom 2">
          <a:extLst>
            <a:ext uri="{FF2B5EF4-FFF2-40B4-BE49-F238E27FC236}">
              <a16:creationId xmlns:a16="http://schemas.microsoft.com/office/drawing/2014/main" id="{AFC60A3C-27EE-49E4-8F8D-4D9EDC9D078E}"/>
            </a:ext>
          </a:extLst>
        </xdr:cNvPr>
        <xdr:cNvSpPr txBox="1"/>
      </xdr:nvSpPr>
      <xdr:spPr>
        <a:xfrm>
          <a:off x="8048106" y="2202180"/>
          <a:ext cx="184731" cy="2684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77" name="PoljeZBesedilom 8876">
          <a:extLst>
            <a:ext uri="{FF2B5EF4-FFF2-40B4-BE49-F238E27FC236}">
              <a16:creationId xmlns:a16="http://schemas.microsoft.com/office/drawing/2014/main" id="{3C2F8279-5F80-486D-AC19-513283B15B1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78" name="PoljeZBesedilom 2">
          <a:extLst>
            <a:ext uri="{FF2B5EF4-FFF2-40B4-BE49-F238E27FC236}">
              <a16:creationId xmlns:a16="http://schemas.microsoft.com/office/drawing/2014/main" id="{5E6A5701-2DBA-487C-A7F0-743D0B1CEA0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79" name="PoljeZBesedilom 2">
          <a:extLst>
            <a:ext uri="{FF2B5EF4-FFF2-40B4-BE49-F238E27FC236}">
              <a16:creationId xmlns:a16="http://schemas.microsoft.com/office/drawing/2014/main" id="{6D5A58C5-2C17-4C0B-B85B-E14081ADFBE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80" name="PoljeZBesedilom 2">
          <a:extLst>
            <a:ext uri="{FF2B5EF4-FFF2-40B4-BE49-F238E27FC236}">
              <a16:creationId xmlns:a16="http://schemas.microsoft.com/office/drawing/2014/main" id="{9267E260-7CD0-4F5F-998D-423982C29EE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8881" name="PoljeZBesedilom 2">
          <a:extLst>
            <a:ext uri="{FF2B5EF4-FFF2-40B4-BE49-F238E27FC236}">
              <a16:creationId xmlns:a16="http://schemas.microsoft.com/office/drawing/2014/main" id="{2E766C9E-D6AD-41F0-A1F7-FD23FD15A58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2" name="PoljeZBesedilom 2">
          <a:extLst>
            <a:ext uri="{FF2B5EF4-FFF2-40B4-BE49-F238E27FC236}">
              <a16:creationId xmlns:a16="http://schemas.microsoft.com/office/drawing/2014/main" id="{1CBE7DEC-655D-4D93-9C86-2D21D5900E4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3" name="PoljeZBesedilom 8882">
          <a:extLst>
            <a:ext uri="{FF2B5EF4-FFF2-40B4-BE49-F238E27FC236}">
              <a16:creationId xmlns:a16="http://schemas.microsoft.com/office/drawing/2014/main" id="{68CF932C-4038-496A-BB24-A20851D736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4" name="PoljeZBesedilom 2">
          <a:extLst>
            <a:ext uri="{FF2B5EF4-FFF2-40B4-BE49-F238E27FC236}">
              <a16:creationId xmlns:a16="http://schemas.microsoft.com/office/drawing/2014/main" id="{FDD9FF38-4C86-4730-83EA-A8B8A5EB05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5" name="PoljeZBesedilom 2">
          <a:extLst>
            <a:ext uri="{FF2B5EF4-FFF2-40B4-BE49-F238E27FC236}">
              <a16:creationId xmlns:a16="http://schemas.microsoft.com/office/drawing/2014/main" id="{BBA5DBC9-E2F8-4CC3-A0A3-F35E1FF6F4B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6" name="PoljeZBesedilom 2">
          <a:extLst>
            <a:ext uri="{FF2B5EF4-FFF2-40B4-BE49-F238E27FC236}">
              <a16:creationId xmlns:a16="http://schemas.microsoft.com/office/drawing/2014/main" id="{9F6C136D-41E3-4EB0-8364-652453DB2D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7" name="PoljeZBesedilom 2">
          <a:extLst>
            <a:ext uri="{FF2B5EF4-FFF2-40B4-BE49-F238E27FC236}">
              <a16:creationId xmlns:a16="http://schemas.microsoft.com/office/drawing/2014/main" id="{E0CF9628-8EEB-4268-A429-838F3EA36F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8" name="PoljeZBesedilom 2">
          <a:extLst>
            <a:ext uri="{FF2B5EF4-FFF2-40B4-BE49-F238E27FC236}">
              <a16:creationId xmlns:a16="http://schemas.microsoft.com/office/drawing/2014/main" id="{FEFFEEAC-D93D-44A8-9833-2FB4073A97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89" name="PoljeZBesedilom 8888">
          <a:extLst>
            <a:ext uri="{FF2B5EF4-FFF2-40B4-BE49-F238E27FC236}">
              <a16:creationId xmlns:a16="http://schemas.microsoft.com/office/drawing/2014/main" id="{779D33AE-933D-4260-83B8-52C5A85A000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0" name="PoljeZBesedilom 2">
          <a:extLst>
            <a:ext uri="{FF2B5EF4-FFF2-40B4-BE49-F238E27FC236}">
              <a16:creationId xmlns:a16="http://schemas.microsoft.com/office/drawing/2014/main" id="{F59845A4-64C7-4877-87E3-4E444BAD8D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1" name="PoljeZBesedilom 2">
          <a:extLst>
            <a:ext uri="{FF2B5EF4-FFF2-40B4-BE49-F238E27FC236}">
              <a16:creationId xmlns:a16="http://schemas.microsoft.com/office/drawing/2014/main" id="{A1766721-B8C5-4E60-B7D4-6A1B81196CB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2" name="PoljeZBesedilom 2">
          <a:extLst>
            <a:ext uri="{FF2B5EF4-FFF2-40B4-BE49-F238E27FC236}">
              <a16:creationId xmlns:a16="http://schemas.microsoft.com/office/drawing/2014/main" id="{11377BB5-2F22-4B45-BB7D-72DAD6D2DC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3" name="PoljeZBesedilom 2">
          <a:extLst>
            <a:ext uri="{FF2B5EF4-FFF2-40B4-BE49-F238E27FC236}">
              <a16:creationId xmlns:a16="http://schemas.microsoft.com/office/drawing/2014/main" id="{1C117C1C-3AF9-4BA5-B936-6FA1B6C34DB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4" name="PoljeZBesedilom 2">
          <a:extLst>
            <a:ext uri="{FF2B5EF4-FFF2-40B4-BE49-F238E27FC236}">
              <a16:creationId xmlns:a16="http://schemas.microsoft.com/office/drawing/2014/main" id="{544EC356-EDD6-4270-8D86-AE2C9ECBC82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5" name="PoljeZBesedilom 8894">
          <a:extLst>
            <a:ext uri="{FF2B5EF4-FFF2-40B4-BE49-F238E27FC236}">
              <a16:creationId xmlns:a16="http://schemas.microsoft.com/office/drawing/2014/main" id="{13B1A7AF-AEF7-4DDF-A566-5FDC10289BD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6" name="PoljeZBesedilom 2">
          <a:extLst>
            <a:ext uri="{FF2B5EF4-FFF2-40B4-BE49-F238E27FC236}">
              <a16:creationId xmlns:a16="http://schemas.microsoft.com/office/drawing/2014/main" id="{69036DE4-F976-4A6B-97B8-C543B4AABB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7" name="PoljeZBesedilom 2">
          <a:extLst>
            <a:ext uri="{FF2B5EF4-FFF2-40B4-BE49-F238E27FC236}">
              <a16:creationId xmlns:a16="http://schemas.microsoft.com/office/drawing/2014/main" id="{844B1E96-146F-4071-91A4-95C1AFB7AD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8" name="PoljeZBesedilom 2">
          <a:extLst>
            <a:ext uri="{FF2B5EF4-FFF2-40B4-BE49-F238E27FC236}">
              <a16:creationId xmlns:a16="http://schemas.microsoft.com/office/drawing/2014/main" id="{8E7849B5-8DA4-45FF-98F6-EEFD4EA3B30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899" name="PoljeZBesedilom 2">
          <a:extLst>
            <a:ext uri="{FF2B5EF4-FFF2-40B4-BE49-F238E27FC236}">
              <a16:creationId xmlns:a16="http://schemas.microsoft.com/office/drawing/2014/main" id="{92706810-1D16-4607-8D66-AB2C88AEE5F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0" name="PoljeZBesedilom 2">
          <a:extLst>
            <a:ext uri="{FF2B5EF4-FFF2-40B4-BE49-F238E27FC236}">
              <a16:creationId xmlns:a16="http://schemas.microsoft.com/office/drawing/2014/main" id="{BB30059C-C921-4031-B012-B7D4E8DFB3B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1" name="PoljeZBesedilom 8900">
          <a:extLst>
            <a:ext uri="{FF2B5EF4-FFF2-40B4-BE49-F238E27FC236}">
              <a16:creationId xmlns:a16="http://schemas.microsoft.com/office/drawing/2014/main" id="{5002F565-B891-499A-B820-36696E2FFC7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2" name="PoljeZBesedilom 2">
          <a:extLst>
            <a:ext uri="{FF2B5EF4-FFF2-40B4-BE49-F238E27FC236}">
              <a16:creationId xmlns:a16="http://schemas.microsoft.com/office/drawing/2014/main" id="{7AACDD6E-C291-4325-BC29-3594084EBD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3" name="PoljeZBesedilom 2">
          <a:extLst>
            <a:ext uri="{FF2B5EF4-FFF2-40B4-BE49-F238E27FC236}">
              <a16:creationId xmlns:a16="http://schemas.microsoft.com/office/drawing/2014/main" id="{722102EB-73C4-4665-B25F-D48CE8A68C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4" name="PoljeZBesedilom 2">
          <a:extLst>
            <a:ext uri="{FF2B5EF4-FFF2-40B4-BE49-F238E27FC236}">
              <a16:creationId xmlns:a16="http://schemas.microsoft.com/office/drawing/2014/main" id="{39CFA8A6-E94E-4CE3-BEB7-206706C43DB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5" name="PoljeZBesedilom 2">
          <a:extLst>
            <a:ext uri="{FF2B5EF4-FFF2-40B4-BE49-F238E27FC236}">
              <a16:creationId xmlns:a16="http://schemas.microsoft.com/office/drawing/2014/main" id="{DDA34587-934F-46EF-B94A-A7F05315668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6" name="PoljeZBesedilom 2">
          <a:extLst>
            <a:ext uri="{FF2B5EF4-FFF2-40B4-BE49-F238E27FC236}">
              <a16:creationId xmlns:a16="http://schemas.microsoft.com/office/drawing/2014/main" id="{D26B5D26-2825-4D75-AEE1-8228391AC5A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7" name="PoljeZBesedilom 8906">
          <a:extLst>
            <a:ext uri="{FF2B5EF4-FFF2-40B4-BE49-F238E27FC236}">
              <a16:creationId xmlns:a16="http://schemas.microsoft.com/office/drawing/2014/main" id="{0F80281D-B584-455C-8BDA-174CD5D7B86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8" name="PoljeZBesedilom 2">
          <a:extLst>
            <a:ext uri="{FF2B5EF4-FFF2-40B4-BE49-F238E27FC236}">
              <a16:creationId xmlns:a16="http://schemas.microsoft.com/office/drawing/2014/main" id="{DB05461B-2960-4A07-8CB7-671A69989B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09" name="PoljeZBesedilom 2">
          <a:extLst>
            <a:ext uri="{FF2B5EF4-FFF2-40B4-BE49-F238E27FC236}">
              <a16:creationId xmlns:a16="http://schemas.microsoft.com/office/drawing/2014/main" id="{D4DFAAA2-4318-4F0B-89B5-62B67049870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10" name="PoljeZBesedilom 2">
          <a:extLst>
            <a:ext uri="{FF2B5EF4-FFF2-40B4-BE49-F238E27FC236}">
              <a16:creationId xmlns:a16="http://schemas.microsoft.com/office/drawing/2014/main" id="{3D56570C-F2D0-4335-85B6-C2FE552F3F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11" name="PoljeZBesedilom 2">
          <a:extLst>
            <a:ext uri="{FF2B5EF4-FFF2-40B4-BE49-F238E27FC236}">
              <a16:creationId xmlns:a16="http://schemas.microsoft.com/office/drawing/2014/main" id="{FF5C4882-475E-41F1-9496-54ACB521C5A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2" name="PoljeZBesedilom 2">
          <a:extLst>
            <a:ext uri="{FF2B5EF4-FFF2-40B4-BE49-F238E27FC236}">
              <a16:creationId xmlns:a16="http://schemas.microsoft.com/office/drawing/2014/main" id="{BFF83C4A-1EFE-4522-A6F5-A7F2DE2102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3" name="PoljeZBesedilom 8912">
          <a:extLst>
            <a:ext uri="{FF2B5EF4-FFF2-40B4-BE49-F238E27FC236}">
              <a16:creationId xmlns:a16="http://schemas.microsoft.com/office/drawing/2014/main" id="{98610971-5010-4E25-90E2-5760BD6A4A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4" name="PoljeZBesedilom 2">
          <a:extLst>
            <a:ext uri="{FF2B5EF4-FFF2-40B4-BE49-F238E27FC236}">
              <a16:creationId xmlns:a16="http://schemas.microsoft.com/office/drawing/2014/main" id="{C9F13E59-C2F8-469E-86DC-7C9D825DCD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5" name="PoljeZBesedilom 2">
          <a:extLst>
            <a:ext uri="{FF2B5EF4-FFF2-40B4-BE49-F238E27FC236}">
              <a16:creationId xmlns:a16="http://schemas.microsoft.com/office/drawing/2014/main" id="{BA8537A2-ABFD-4420-B9E1-02BF85BE52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6" name="PoljeZBesedilom 2">
          <a:extLst>
            <a:ext uri="{FF2B5EF4-FFF2-40B4-BE49-F238E27FC236}">
              <a16:creationId xmlns:a16="http://schemas.microsoft.com/office/drawing/2014/main" id="{19014C16-5049-4332-9B1C-91CB622830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7" name="PoljeZBesedilom 2">
          <a:extLst>
            <a:ext uri="{FF2B5EF4-FFF2-40B4-BE49-F238E27FC236}">
              <a16:creationId xmlns:a16="http://schemas.microsoft.com/office/drawing/2014/main" id="{17C159A0-0485-4DA7-A42D-E7AB2A913B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8" name="PoljeZBesedilom 2">
          <a:extLst>
            <a:ext uri="{FF2B5EF4-FFF2-40B4-BE49-F238E27FC236}">
              <a16:creationId xmlns:a16="http://schemas.microsoft.com/office/drawing/2014/main" id="{A68761A9-E98D-475D-872C-B9DFF1B853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19" name="PoljeZBesedilom 8918">
          <a:extLst>
            <a:ext uri="{FF2B5EF4-FFF2-40B4-BE49-F238E27FC236}">
              <a16:creationId xmlns:a16="http://schemas.microsoft.com/office/drawing/2014/main" id="{580EED48-4B98-4DDF-AE00-64CABA403D4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20" name="PoljeZBesedilom 2">
          <a:extLst>
            <a:ext uri="{FF2B5EF4-FFF2-40B4-BE49-F238E27FC236}">
              <a16:creationId xmlns:a16="http://schemas.microsoft.com/office/drawing/2014/main" id="{BC699D0E-4A8C-47A3-B4E9-375EA815FD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21" name="PoljeZBesedilom 2">
          <a:extLst>
            <a:ext uri="{FF2B5EF4-FFF2-40B4-BE49-F238E27FC236}">
              <a16:creationId xmlns:a16="http://schemas.microsoft.com/office/drawing/2014/main" id="{7DB32DD6-EED2-48E9-972D-AC75A9EDD5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22" name="PoljeZBesedilom 2">
          <a:extLst>
            <a:ext uri="{FF2B5EF4-FFF2-40B4-BE49-F238E27FC236}">
              <a16:creationId xmlns:a16="http://schemas.microsoft.com/office/drawing/2014/main" id="{44D0CF3D-740F-401A-85E6-B42B4F815A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23" name="PoljeZBesedilom 2">
          <a:extLst>
            <a:ext uri="{FF2B5EF4-FFF2-40B4-BE49-F238E27FC236}">
              <a16:creationId xmlns:a16="http://schemas.microsoft.com/office/drawing/2014/main" id="{F7F74EC9-9559-4491-A630-C722964FD2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4" name="PoljeZBesedilom 2">
          <a:extLst>
            <a:ext uri="{FF2B5EF4-FFF2-40B4-BE49-F238E27FC236}">
              <a16:creationId xmlns:a16="http://schemas.microsoft.com/office/drawing/2014/main" id="{B40AFC03-9580-4476-85E8-26EA83B8AE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5" name="PoljeZBesedilom 8924">
          <a:extLst>
            <a:ext uri="{FF2B5EF4-FFF2-40B4-BE49-F238E27FC236}">
              <a16:creationId xmlns:a16="http://schemas.microsoft.com/office/drawing/2014/main" id="{2A9720AC-DD74-46AD-ADA9-8B9520910FD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6" name="PoljeZBesedilom 2">
          <a:extLst>
            <a:ext uri="{FF2B5EF4-FFF2-40B4-BE49-F238E27FC236}">
              <a16:creationId xmlns:a16="http://schemas.microsoft.com/office/drawing/2014/main" id="{9364C1D6-8966-4E5F-874C-CCD063F101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7" name="PoljeZBesedilom 2">
          <a:extLst>
            <a:ext uri="{FF2B5EF4-FFF2-40B4-BE49-F238E27FC236}">
              <a16:creationId xmlns:a16="http://schemas.microsoft.com/office/drawing/2014/main" id="{2D7ABE00-3072-48CE-A217-C19CB9D83BA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8" name="PoljeZBesedilom 2">
          <a:extLst>
            <a:ext uri="{FF2B5EF4-FFF2-40B4-BE49-F238E27FC236}">
              <a16:creationId xmlns:a16="http://schemas.microsoft.com/office/drawing/2014/main" id="{CCB239C4-3032-45F7-B2A0-6F6DA85E89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29" name="PoljeZBesedilom 2">
          <a:extLst>
            <a:ext uri="{FF2B5EF4-FFF2-40B4-BE49-F238E27FC236}">
              <a16:creationId xmlns:a16="http://schemas.microsoft.com/office/drawing/2014/main" id="{E2DC761C-E5C7-46E8-AA46-EA6114A6E0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0" name="PoljeZBesedilom 2">
          <a:extLst>
            <a:ext uri="{FF2B5EF4-FFF2-40B4-BE49-F238E27FC236}">
              <a16:creationId xmlns:a16="http://schemas.microsoft.com/office/drawing/2014/main" id="{C31DE189-DA1F-4F3A-8ED1-A9521E9963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1" name="PoljeZBesedilom 8930">
          <a:extLst>
            <a:ext uri="{FF2B5EF4-FFF2-40B4-BE49-F238E27FC236}">
              <a16:creationId xmlns:a16="http://schemas.microsoft.com/office/drawing/2014/main" id="{C85D15B1-02A9-465B-80CE-9DC1FE24D02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2" name="PoljeZBesedilom 2">
          <a:extLst>
            <a:ext uri="{FF2B5EF4-FFF2-40B4-BE49-F238E27FC236}">
              <a16:creationId xmlns:a16="http://schemas.microsoft.com/office/drawing/2014/main" id="{6B6C133A-FBD8-4126-9569-55F8753483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3" name="PoljeZBesedilom 2">
          <a:extLst>
            <a:ext uri="{FF2B5EF4-FFF2-40B4-BE49-F238E27FC236}">
              <a16:creationId xmlns:a16="http://schemas.microsoft.com/office/drawing/2014/main" id="{EF73A129-9791-494E-9E57-1CC454C8BA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4" name="PoljeZBesedilom 2">
          <a:extLst>
            <a:ext uri="{FF2B5EF4-FFF2-40B4-BE49-F238E27FC236}">
              <a16:creationId xmlns:a16="http://schemas.microsoft.com/office/drawing/2014/main" id="{05D7A14B-FBBE-45F3-84E4-687B0FE72C0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35" name="PoljeZBesedilom 2">
          <a:extLst>
            <a:ext uri="{FF2B5EF4-FFF2-40B4-BE49-F238E27FC236}">
              <a16:creationId xmlns:a16="http://schemas.microsoft.com/office/drawing/2014/main" id="{59698576-33F6-4EC7-B8CB-2668647858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36" name="PoljeZBesedilom 8935">
          <a:extLst>
            <a:ext uri="{FF2B5EF4-FFF2-40B4-BE49-F238E27FC236}">
              <a16:creationId xmlns:a16="http://schemas.microsoft.com/office/drawing/2014/main" id="{7DE6038D-7E87-4BA8-9571-B54A1EDFA81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37" name="PoljeZBesedilom 2">
          <a:extLst>
            <a:ext uri="{FF2B5EF4-FFF2-40B4-BE49-F238E27FC236}">
              <a16:creationId xmlns:a16="http://schemas.microsoft.com/office/drawing/2014/main" id="{654FA200-72E7-4556-9218-1FDFB2C7804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38" name="PoljeZBesedilom 2">
          <a:extLst>
            <a:ext uri="{FF2B5EF4-FFF2-40B4-BE49-F238E27FC236}">
              <a16:creationId xmlns:a16="http://schemas.microsoft.com/office/drawing/2014/main" id="{FB90356D-098B-49B0-A535-CFA3421682B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39" name="PoljeZBesedilom 2">
          <a:extLst>
            <a:ext uri="{FF2B5EF4-FFF2-40B4-BE49-F238E27FC236}">
              <a16:creationId xmlns:a16="http://schemas.microsoft.com/office/drawing/2014/main" id="{FCA46AF4-67A2-4FC3-AFB7-1802629D964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40" name="PoljeZBesedilom 2">
          <a:extLst>
            <a:ext uri="{FF2B5EF4-FFF2-40B4-BE49-F238E27FC236}">
              <a16:creationId xmlns:a16="http://schemas.microsoft.com/office/drawing/2014/main" id="{CA83E642-7427-4D5E-AACC-9F9FC725AD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1" name="PoljeZBesedilom 2">
          <a:extLst>
            <a:ext uri="{FF2B5EF4-FFF2-40B4-BE49-F238E27FC236}">
              <a16:creationId xmlns:a16="http://schemas.microsoft.com/office/drawing/2014/main" id="{FA9588CC-CC4D-44DC-9042-E0AC8723D7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2" name="PoljeZBesedilom 8941">
          <a:extLst>
            <a:ext uri="{FF2B5EF4-FFF2-40B4-BE49-F238E27FC236}">
              <a16:creationId xmlns:a16="http://schemas.microsoft.com/office/drawing/2014/main" id="{7711362C-7119-496B-8E3B-84E0939DCA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3" name="PoljeZBesedilom 2">
          <a:extLst>
            <a:ext uri="{FF2B5EF4-FFF2-40B4-BE49-F238E27FC236}">
              <a16:creationId xmlns:a16="http://schemas.microsoft.com/office/drawing/2014/main" id="{2531A1C8-20F5-4F67-80FB-43FD138CAFA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4" name="PoljeZBesedilom 2">
          <a:extLst>
            <a:ext uri="{FF2B5EF4-FFF2-40B4-BE49-F238E27FC236}">
              <a16:creationId xmlns:a16="http://schemas.microsoft.com/office/drawing/2014/main" id="{F0B3B4E3-1DAD-4595-9891-1D806A6E187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5" name="PoljeZBesedilom 2">
          <a:extLst>
            <a:ext uri="{FF2B5EF4-FFF2-40B4-BE49-F238E27FC236}">
              <a16:creationId xmlns:a16="http://schemas.microsoft.com/office/drawing/2014/main" id="{EAE9F155-6588-4BF7-BD0F-63A7A35492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8946" name="PoljeZBesedilom 2">
          <a:extLst>
            <a:ext uri="{FF2B5EF4-FFF2-40B4-BE49-F238E27FC236}">
              <a16:creationId xmlns:a16="http://schemas.microsoft.com/office/drawing/2014/main" id="{B052772F-89D4-44A1-80B2-851FF06C6AF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47" name="PoljeZBesedilom 2">
          <a:extLst>
            <a:ext uri="{FF2B5EF4-FFF2-40B4-BE49-F238E27FC236}">
              <a16:creationId xmlns:a16="http://schemas.microsoft.com/office/drawing/2014/main" id="{76A287C2-0165-472F-9D49-6704CB295A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48" name="PoljeZBesedilom 8947">
          <a:extLst>
            <a:ext uri="{FF2B5EF4-FFF2-40B4-BE49-F238E27FC236}">
              <a16:creationId xmlns:a16="http://schemas.microsoft.com/office/drawing/2014/main" id="{A4307A41-140D-43B3-9CEC-85ECD95710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49" name="PoljeZBesedilom 2">
          <a:extLst>
            <a:ext uri="{FF2B5EF4-FFF2-40B4-BE49-F238E27FC236}">
              <a16:creationId xmlns:a16="http://schemas.microsoft.com/office/drawing/2014/main" id="{CC99C0E4-ADF1-488A-BC1C-428F3E0B987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0" name="PoljeZBesedilom 2">
          <a:extLst>
            <a:ext uri="{FF2B5EF4-FFF2-40B4-BE49-F238E27FC236}">
              <a16:creationId xmlns:a16="http://schemas.microsoft.com/office/drawing/2014/main" id="{E3A4AF58-A025-4AEC-9F67-96FB3D2CC5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1" name="PoljeZBesedilom 2">
          <a:extLst>
            <a:ext uri="{FF2B5EF4-FFF2-40B4-BE49-F238E27FC236}">
              <a16:creationId xmlns:a16="http://schemas.microsoft.com/office/drawing/2014/main" id="{9C68B140-D06C-4494-B7B3-D6DC9EBBE7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2" name="PoljeZBesedilom 2">
          <a:extLst>
            <a:ext uri="{FF2B5EF4-FFF2-40B4-BE49-F238E27FC236}">
              <a16:creationId xmlns:a16="http://schemas.microsoft.com/office/drawing/2014/main" id="{59523B05-3FC5-4752-925C-F6F57BC342B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3" name="PoljeZBesedilom 2">
          <a:extLst>
            <a:ext uri="{FF2B5EF4-FFF2-40B4-BE49-F238E27FC236}">
              <a16:creationId xmlns:a16="http://schemas.microsoft.com/office/drawing/2014/main" id="{1F9A3178-8977-4C5A-8547-35F26210B7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4" name="PoljeZBesedilom 8953">
          <a:extLst>
            <a:ext uri="{FF2B5EF4-FFF2-40B4-BE49-F238E27FC236}">
              <a16:creationId xmlns:a16="http://schemas.microsoft.com/office/drawing/2014/main" id="{9672E0D1-6CB1-4AA9-877E-DBC55A7DE6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5" name="PoljeZBesedilom 2">
          <a:extLst>
            <a:ext uri="{FF2B5EF4-FFF2-40B4-BE49-F238E27FC236}">
              <a16:creationId xmlns:a16="http://schemas.microsoft.com/office/drawing/2014/main" id="{31CA307B-3C86-4009-ABFE-F2B2412EE5D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6" name="PoljeZBesedilom 2">
          <a:extLst>
            <a:ext uri="{FF2B5EF4-FFF2-40B4-BE49-F238E27FC236}">
              <a16:creationId xmlns:a16="http://schemas.microsoft.com/office/drawing/2014/main" id="{5CD1521A-86FA-4D97-9233-D34509C19F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7" name="PoljeZBesedilom 2">
          <a:extLst>
            <a:ext uri="{FF2B5EF4-FFF2-40B4-BE49-F238E27FC236}">
              <a16:creationId xmlns:a16="http://schemas.microsoft.com/office/drawing/2014/main" id="{7A79F186-4A66-4D9E-9891-573E42C19B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8958" name="PoljeZBesedilom 2">
          <a:extLst>
            <a:ext uri="{FF2B5EF4-FFF2-40B4-BE49-F238E27FC236}">
              <a16:creationId xmlns:a16="http://schemas.microsoft.com/office/drawing/2014/main" id="{322A02F0-CA5E-499D-B44E-41EA4D8C55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59" name="PoljeZBesedilom 2">
          <a:extLst>
            <a:ext uri="{FF2B5EF4-FFF2-40B4-BE49-F238E27FC236}">
              <a16:creationId xmlns:a16="http://schemas.microsoft.com/office/drawing/2014/main" id="{C1E10384-2257-4FFF-A187-8C47BD2C781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0" name="PoljeZBesedilom 8959">
          <a:extLst>
            <a:ext uri="{FF2B5EF4-FFF2-40B4-BE49-F238E27FC236}">
              <a16:creationId xmlns:a16="http://schemas.microsoft.com/office/drawing/2014/main" id="{CBE01CD3-5EBC-498E-99F0-8170CB91E6F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1" name="PoljeZBesedilom 2">
          <a:extLst>
            <a:ext uri="{FF2B5EF4-FFF2-40B4-BE49-F238E27FC236}">
              <a16:creationId xmlns:a16="http://schemas.microsoft.com/office/drawing/2014/main" id="{149BCB8D-314E-41A3-A4B3-A2A1B6EEFB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2" name="PoljeZBesedilom 2">
          <a:extLst>
            <a:ext uri="{FF2B5EF4-FFF2-40B4-BE49-F238E27FC236}">
              <a16:creationId xmlns:a16="http://schemas.microsoft.com/office/drawing/2014/main" id="{1A0E69C8-6437-4872-B00E-412C35BC9A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3" name="PoljeZBesedilom 2">
          <a:extLst>
            <a:ext uri="{FF2B5EF4-FFF2-40B4-BE49-F238E27FC236}">
              <a16:creationId xmlns:a16="http://schemas.microsoft.com/office/drawing/2014/main" id="{02B4DF0B-A8EF-4A2E-A97C-23A12DD540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4" name="PoljeZBesedilom 2">
          <a:extLst>
            <a:ext uri="{FF2B5EF4-FFF2-40B4-BE49-F238E27FC236}">
              <a16:creationId xmlns:a16="http://schemas.microsoft.com/office/drawing/2014/main" id="{E20BA57B-4FE0-401C-BDA1-7C4F7E753B7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5" name="PoljeZBesedilom 2">
          <a:extLst>
            <a:ext uri="{FF2B5EF4-FFF2-40B4-BE49-F238E27FC236}">
              <a16:creationId xmlns:a16="http://schemas.microsoft.com/office/drawing/2014/main" id="{B9B8CFE3-6A75-42AB-9671-F60BC10C97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6" name="PoljeZBesedilom 8965">
          <a:extLst>
            <a:ext uri="{FF2B5EF4-FFF2-40B4-BE49-F238E27FC236}">
              <a16:creationId xmlns:a16="http://schemas.microsoft.com/office/drawing/2014/main" id="{DD088274-CFB1-41F6-B13E-18522F3149D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7" name="PoljeZBesedilom 2">
          <a:extLst>
            <a:ext uri="{FF2B5EF4-FFF2-40B4-BE49-F238E27FC236}">
              <a16:creationId xmlns:a16="http://schemas.microsoft.com/office/drawing/2014/main" id="{26ECD767-A39E-4896-BA53-6E0EEEC363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8" name="PoljeZBesedilom 2">
          <a:extLst>
            <a:ext uri="{FF2B5EF4-FFF2-40B4-BE49-F238E27FC236}">
              <a16:creationId xmlns:a16="http://schemas.microsoft.com/office/drawing/2014/main" id="{034277CE-5345-4AEE-8D04-B4FB064105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69" name="PoljeZBesedilom 2">
          <a:extLst>
            <a:ext uri="{FF2B5EF4-FFF2-40B4-BE49-F238E27FC236}">
              <a16:creationId xmlns:a16="http://schemas.microsoft.com/office/drawing/2014/main" id="{004B17AE-91B7-4D0F-862F-751F32D5EE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8970" name="PoljeZBesedilom 2">
          <a:extLst>
            <a:ext uri="{FF2B5EF4-FFF2-40B4-BE49-F238E27FC236}">
              <a16:creationId xmlns:a16="http://schemas.microsoft.com/office/drawing/2014/main" id="{5EA6A9D6-2429-4F58-A8F5-68A24CE4318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71" name="PoljeZBesedilom 8970">
          <a:extLst>
            <a:ext uri="{FF2B5EF4-FFF2-40B4-BE49-F238E27FC236}">
              <a16:creationId xmlns:a16="http://schemas.microsoft.com/office/drawing/2014/main" id="{644AED4D-70CB-4082-9747-236CCDB731C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72" name="PoljeZBesedilom 2">
          <a:extLst>
            <a:ext uri="{FF2B5EF4-FFF2-40B4-BE49-F238E27FC236}">
              <a16:creationId xmlns:a16="http://schemas.microsoft.com/office/drawing/2014/main" id="{D52D8ACC-3B72-445C-95B5-B7FD0500E9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73" name="PoljeZBesedilom 2">
          <a:extLst>
            <a:ext uri="{FF2B5EF4-FFF2-40B4-BE49-F238E27FC236}">
              <a16:creationId xmlns:a16="http://schemas.microsoft.com/office/drawing/2014/main" id="{EDD55FAE-4C74-4C72-8C4E-D871337CAE5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74" name="PoljeZBesedilom 2">
          <a:extLst>
            <a:ext uri="{FF2B5EF4-FFF2-40B4-BE49-F238E27FC236}">
              <a16:creationId xmlns:a16="http://schemas.microsoft.com/office/drawing/2014/main" id="{033051E1-A164-4199-BE21-5F85DC766AD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8975" name="PoljeZBesedilom 2">
          <a:extLst>
            <a:ext uri="{FF2B5EF4-FFF2-40B4-BE49-F238E27FC236}">
              <a16:creationId xmlns:a16="http://schemas.microsoft.com/office/drawing/2014/main" id="{BDFA323A-9056-4A94-A2DA-D35F6889236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76" name="PoljeZBesedilom 2">
          <a:extLst>
            <a:ext uri="{FF2B5EF4-FFF2-40B4-BE49-F238E27FC236}">
              <a16:creationId xmlns:a16="http://schemas.microsoft.com/office/drawing/2014/main" id="{27CFF767-FE80-4B8B-98AE-0F782A6B0B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77" name="PoljeZBesedilom 8976">
          <a:extLst>
            <a:ext uri="{FF2B5EF4-FFF2-40B4-BE49-F238E27FC236}">
              <a16:creationId xmlns:a16="http://schemas.microsoft.com/office/drawing/2014/main" id="{577043AA-9461-471B-B231-B2BF5E3BFF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78" name="PoljeZBesedilom 2">
          <a:extLst>
            <a:ext uri="{FF2B5EF4-FFF2-40B4-BE49-F238E27FC236}">
              <a16:creationId xmlns:a16="http://schemas.microsoft.com/office/drawing/2014/main" id="{6D0B1353-DC77-4C09-9308-FA413411C3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79" name="PoljeZBesedilom 2">
          <a:extLst>
            <a:ext uri="{FF2B5EF4-FFF2-40B4-BE49-F238E27FC236}">
              <a16:creationId xmlns:a16="http://schemas.microsoft.com/office/drawing/2014/main" id="{06BFD408-B5B3-4990-97FF-70A338C319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0" name="PoljeZBesedilom 2">
          <a:extLst>
            <a:ext uri="{FF2B5EF4-FFF2-40B4-BE49-F238E27FC236}">
              <a16:creationId xmlns:a16="http://schemas.microsoft.com/office/drawing/2014/main" id="{053F5B19-1CDF-4439-8D24-CE9F8A8EB8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1" name="PoljeZBesedilom 2">
          <a:extLst>
            <a:ext uri="{FF2B5EF4-FFF2-40B4-BE49-F238E27FC236}">
              <a16:creationId xmlns:a16="http://schemas.microsoft.com/office/drawing/2014/main" id="{C63ACE33-0104-4076-B4E3-795FEB6516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2" name="PoljeZBesedilom 2">
          <a:extLst>
            <a:ext uri="{FF2B5EF4-FFF2-40B4-BE49-F238E27FC236}">
              <a16:creationId xmlns:a16="http://schemas.microsoft.com/office/drawing/2014/main" id="{AADC3BC1-784E-4BCC-92FA-808A6B98EA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3" name="PoljeZBesedilom 8982">
          <a:extLst>
            <a:ext uri="{FF2B5EF4-FFF2-40B4-BE49-F238E27FC236}">
              <a16:creationId xmlns:a16="http://schemas.microsoft.com/office/drawing/2014/main" id="{99C2DF64-1F72-4739-950C-F3D71E3199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4" name="PoljeZBesedilom 2">
          <a:extLst>
            <a:ext uri="{FF2B5EF4-FFF2-40B4-BE49-F238E27FC236}">
              <a16:creationId xmlns:a16="http://schemas.microsoft.com/office/drawing/2014/main" id="{874FE1AE-65EA-43D5-868B-02E649E0E3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5" name="PoljeZBesedilom 2">
          <a:extLst>
            <a:ext uri="{FF2B5EF4-FFF2-40B4-BE49-F238E27FC236}">
              <a16:creationId xmlns:a16="http://schemas.microsoft.com/office/drawing/2014/main" id="{E3250543-3F33-4051-B543-0E37C6E15A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6" name="PoljeZBesedilom 2">
          <a:extLst>
            <a:ext uri="{FF2B5EF4-FFF2-40B4-BE49-F238E27FC236}">
              <a16:creationId xmlns:a16="http://schemas.microsoft.com/office/drawing/2014/main" id="{529A7970-1446-4BE8-8EED-42918F6ACA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7" name="PoljeZBesedilom 2">
          <a:extLst>
            <a:ext uri="{FF2B5EF4-FFF2-40B4-BE49-F238E27FC236}">
              <a16:creationId xmlns:a16="http://schemas.microsoft.com/office/drawing/2014/main" id="{55B25526-274A-477D-A7E0-A6C973D719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8" name="PoljeZBesedilom 2">
          <a:extLst>
            <a:ext uri="{FF2B5EF4-FFF2-40B4-BE49-F238E27FC236}">
              <a16:creationId xmlns:a16="http://schemas.microsoft.com/office/drawing/2014/main" id="{D206BB7E-7C48-4E88-A2E9-0539F104F1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89" name="PoljeZBesedilom 8988">
          <a:extLst>
            <a:ext uri="{FF2B5EF4-FFF2-40B4-BE49-F238E27FC236}">
              <a16:creationId xmlns:a16="http://schemas.microsoft.com/office/drawing/2014/main" id="{E2B37BDB-CEB1-4822-9858-C6C1D0F384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0" name="PoljeZBesedilom 2">
          <a:extLst>
            <a:ext uri="{FF2B5EF4-FFF2-40B4-BE49-F238E27FC236}">
              <a16:creationId xmlns:a16="http://schemas.microsoft.com/office/drawing/2014/main" id="{BCFDE21A-7FE3-42DD-AFA2-0FE6BCEC2D0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1" name="PoljeZBesedilom 2">
          <a:extLst>
            <a:ext uri="{FF2B5EF4-FFF2-40B4-BE49-F238E27FC236}">
              <a16:creationId xmlns:a16="http://schemas.microsoft.com/office/drawing/2014/main" id="{D095CBF4-0E9D-4C9B-8492-CC4530818F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2" name="PoljeZBesedilom 2">
          <a:extLst>
            <a:ext uri="{FF2B5EF4-FFF2-40B4-BE49-F238E27FC236}">
              <a16:creationId xmlns:a16="http://schemas.microsoft.com/office/drawing/2014/main" id="{812BE8B4-B0D9-4ADB-8F93-88762EE5F2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3" name="PoljeZBesedilom 2">
          <a:extLst>
            <a:ext uri="{FF2B5EF4-FFF2-40B4-BE49-F238E27FC236}">
              <a16:creationId xmlns:a16="http://schemas.microsoft.com/office/drawing/2014/main" id="{7EB296E8-B320-402D-81F5-D4C3A18039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4" name="PoljeZBesedilom 2">
          <a:extLst>
            <a:ext uri="{FF2B5EF4-FFF2-40B4-BE49-F238E27FC236}">
              <a16:creationId xmlns:a16="http://schemas.microsoft.com/office/drawing/2014/main" id="{3E99A50E-A166-4A5C-ACD9-A1714A7436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5" name="PoljeZBesedilom 8994">
          <a:extLst>
            <a:ext uri="{FF2B5EF4-FFF2-40B4-BE49-F238E27FC236}">
              <a16:creationId xmlns:a16="http://schemas.microsoft.com/office/drawing/2014/main" id="{41CE37DF-A0F4-498D-A47C-41B8E1376D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6" name="PoljeZBesedilom 2">
          <a:extLst>
            <a:ext uri="{FF2B5EF4-FFF2-40B4-BE49-F238E27FC236}">
              <a16:creationId xmlns:a16="http://schemas.microsoft.com/office/drawing/2014/main" id="{4C150FF2-086D-49EC-BE65-1281B0AADD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7" name="PoljeZBesedilom 2">
          <a:extLst>
            <a:ext uri="{FF2B5EF4-FFF2-40B4-BE49-F238E27FC236}">
              <a16:creationId xmlns:a16="http://schemas.microsoft.com/office/drawing/2014/main" id="{F8DFD1D2-5379-4700-B454-27E28838AFB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8" name="PoljeZBesedilom 2">
          <a:extLst>
            <a:ext uri="{FF2B5EF4-FFF2-40B4-BE49-F238E27FC236}">
              <a16:creationId xmlns:a16="http://schemas.microsoft.com/office/drawing/2014/main" id="{AFD0BC50-E43B-4B1D-8042-549A67CA6E8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8999" name="PoljeZBesedilom 2">
          <a:extLst>
            <a:ext uri="{FF2B5EF4-FFF2-40B4-BE49-F238E27FC236}">
              <a16:creationId xmlns:a16="http://schemas.microsoft.com/office/drawing/2014/main" id="{40476F8A-1BEC-4C30-B89A-BD3276D339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0" name="PoljeZBesedilom 2">
          <a:extLst>
            <a:ext uri="{FF2B5EF4-FFF2-40B4-BE49-F238E27FC236}">
              <a16:creationId xmlns:a16="http://schemas.microsoft.com/office/drawing/2014/main" id="{9A9289CA-758B-4745-BDEB-4E80975E40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1" name="PoljeZBesedilom 9000">
          <a:extLst>
            <a:ext uri="{FF2B5EF4-FFF2-40B4-BE49-F238E27FC236}">
              <a16:creationId xmlns:a16="http://schemas.microsoft.com/office/drawing/2014/main" id="{B9AC442F-9CFA-41A6-AEAA-96FECD5BAE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2" name="PoljeZBesedilom 2">
          <a:extLst>
            <a:ext uri="{FF2B5EF4-FFF2-40B4-BE49-F238E27FC236}">
              <a16:creationId xmlns:a16="http://schemas.microsoft.com/office/drawing/2014/main" id="{5E024066-C306-4057-A15A-4A561CA052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3" name="PoljeZBesedilom 2">
          <a:extLst>
            <a:ext uri="{FF2B5EF4-FFF2-40B4-BE49-F238E27FC236}">
              <a16:creationId xmlns:a16="http://schemas.microsoft.com/office/drawing/2014/main" id="{8D478289-A2B4-43B4-890D-00B55ADA60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4" name="PoljeZBesedilom 2">
          <a:extLst>
            <a:ext uri="{FF2B5EF4-FFF2-40B4-BE49-F238E27FC236}">
              <a16:creationId xmlns:a16="http://schemas.microsoft.com/office/drawing/2014/main" id="{102A510F-A566-4D05-A006-4FA88BF70E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5" name="PoljeZBesedilom 2">
          <a:extLst>
            <a:ext uri="{FF2B5EF4-FFF2-40B4-BE49-F238E27FC236}">
              <a16:creationId xmlns:a16="http://schemas.microsoft.com/office/drawing/2014/main" id="{88BEF873-EDDB-4C0E-92DF-BC2EB834FD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6" name="PoljeZBesedilom 2">
          <a:extLst>
            <a:ext uri="{FF2B5EF4-FFF2-40B4-BE49-F238E27FC236}">
              <a16:creationId xmlns:a16="http://schemas.microsoft.com/office/drawing/2014/main" id="{843E5A71-F9F1-4E77-895C-8A167E53D87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7" name="PoljeZBesedilom 9006">
          <a:extLst>
            <a:ext uri="{FF2B5EF4-FFF2-40B4-BE49-F238E27FC236}">
              <a16:creationId xmlns:a16="http://schemas.microsoft.com/office/drawing/2014/main" id="{CC541CB1-F091-4929-A4EC-256FA33046C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8" name="PoljeZBesedilom 2">
          <a:extLst>
            <a:ext uri="{FF2B5EF4-FFF2-40B4-BE49-F238E27FC236}">
              <a16:creationId xmlns:a16="http://schemas.microsoft.com/office/drawing/2014/main" id="{FE1EF48D-CF57-4AED-8121-E8D83A5FE4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09" name="PoljeZBesedilom 2">
          <a:extLst>
            <a:ext uri="{FF2B5EF4-FFF2-40B4-BE49-F238E27FC236}">
              <a16:creationId xmlns:a16="http://schemas.microsoft.com/office/drawing/2014/main" id="{AFEA68B7-DCDF-440A-BD34-8A2881DC36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10" name="PoljeZBesedilom 2">
          <a:extLst>
            <a:ext uri="{FF2B5EF4-FFF2-40B4-BE49-F238E27FC236}">
              <a16:creationId xmlns:a16="http://schemas.microsoft.com/office/drawing/2014/main" id="{59D3D930-2EC5-4F41-81E1-B66D3EF987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11" name="PoljeZBesedilom 2">
          <a:extLst>
            <a:ext uri="{FF2B5EF4-FFF2-40B4-BE49-F238E27FC236}">
              <a16:creationId xmlns:a16="http://schemas.microsoft.com/office/drawing/2014/main" id="{AF713DCD-3B33-4211-99EE-DD97CE0D02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2" name="PoljeZBesedilom 2">
          <a:extLst>
            <a:ext uri="{FF2B5EF4-FFF2-40B4-BE49-F238E27FC236}">
              <a16:creationId xmlns:a16="http://schemas.microsoft.com/office/drawing/2014/main" id="{DA4CA21D-6DAC-4C73-BCBB-4C720151DC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3" name="PoljeZBesedilom 9012">
          <a:extLst>
            <a:ext uri="{FF2B5EF4-FFF2-40B4-BE49-F238E27FC236}">
              <a16:creationId xmlns:a16="http://schemas.microsoft.com/office/drawing/2014/main" id="{60F82CA7-35A5-4F51-8E70-33B948E6214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4" name="PoljeZBesedilom 2">
          <a:extLst>
            <a:ext uri="{FF2B5EF4-FFF2-40B4-BE49-F238E27FC236}">
              <a16:creationId xmlns:a16="http://schemas.microsoft.com/office/drawing/2014/main" id="{0D1B5D94-3DD0-4B16-8FE7-F110740F880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5" name="PoljeZBesedilom 2">
          <a:extLst>
            <a:ext uri="{FF2B5EF4-FFF2-40B4-BE49-F238E27FC236}">
              <a16:creationId xmlns:a16="http://schemas.microsoft.com/office/drawing/2014/main" id="{54BEDE96-1EDE-45F9-B55E-3B72F7BFCD9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6" name="PoljeZBesedilom 2">
          <a:extLst>
            <a:ext uri="{FF2B5EF4-FFF2-40B4-BE49-F238E27FC236}">
              <a16:creationId xmlns:a16="http://schemas.microsoft.com/office/drawing/2014/main" id="{C69036CE-11A1-438D-9024-9988764AE1C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17" name="PoljeZBesedilom 2">
          <a:extLst>
            <a:ext uri="{FF2B5EF4-FFF2-40B4-BE49-F238E27FC236}">
              <a16:creationId xmlns:a16="http://schemas.microsoft.com/office/drawing/2014/main" id="{0D6BA22C-D645-4436-B043-373736488C0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18" name="PoljeZBesedilom 2">
          <a:extLst>
            <a:ext uri="{FF2B5EF4-FFF2-40B4-BE49-F238E27FC236}">
              <a16:creationId xmlns:a16="http://schemas.microsoft.com/office/drawing/2014/main" id="{08C0FD08-3A09-4530-85B0-F7796E51AC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19" name="PoljeZBesedilom 9018">
          <a:extLst>
            <a:ext uri="{FF2B5EF4-FFF2-40B4-BE49-F238E27FC236}">
              <a16:creationId xmlns:a16="http://schemas.microsoft.com/office/drawing/2014/main" id="{1C120FA5-A229-4BD1-8256-AB9E3D3C2C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0" name="PoljeZBesedilom 2">
          <a:extLst>
            <a:ext uri="{FF2B5EF4-FFF2-40B4-BE49-F238E27FC236}">
              <a16:creationId xmlns:a16="http://schemas.microsoft.com/office/drawing/2014/main" id="{551C13A7-40ED-42FB-801C-7DCCBB0C57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1" name="PoljeZBesedilom 2">
          <a:extLst>
            <a:ext uri="{FF2B5EF4-FFF2-40B4-BE49-F238E27FC236}">
              <a16:creationId xmlns:a16="http://schemas.microsoft.com/office/drawing/2014/main" id="{5223D11C-8434-4E70-9FA3-2628C1D280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2" name="PoljeZBesedilom 2">
          <a:extLst>
            <a:ext uri="{FF2B5EF4-FFF2-40B4-BE49-F238E27FC236}">
              <a16:creationId xmlns:a16="http://schemas.microsoft.com/office/drawing/2014/main" id="{4F5FEAE5-9F61-4332-9DF5-6F02291EE9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3" name="PoljeZBesedilom 2">
          <a:extLst>
            <a:ext uri="{FF2B5EF4-FFF2-40B4-BE49-F238E27FC236}">
              <a16:creationId xmlns:a16="http://schemas.microsoft.com/office/drawing/2014/main" id="{3BF7A074-7BFC-4778-B838-E241645118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4" name="PoljeZBesedilom 2">
          <a:extLst>
            <a:ext uri="{FF2B5EF4-FFF2-40B4-BE49-F238E27FC236}">
              <a16:creationId xmlns:a16="http://schemas.microsoft.com/office/drawing/2014/main" id="{A82D23B7-6FFD-4F0D-855A-EFAE52CCD1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5" name="PoljeZBesedilom 9024">
          <a:extLst>
            <a:ext uri="{FF2B5EF4-FFF2-40B4-BE49-F238E27FC236}">
              <a16:creationId xmlns:a16="http://schemas.microsoft.com/office/drawing/2014/main" id="{DFD97AE7-D8F8-4668-BA28-58DD3A9114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6" name="PoljeZBesedilom 2">
          <a:extLst>
            <a:ext uri="{FF2B5EF4-FFF2-40B4-BE49-F238E27FC236}">
              <a16:creationId xmlns:a16="http://schemas.microsoft.com/office/drawing/2014/main" id="{0C6721B3-5842-4FF9-AC35-1B2E8679FF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7" name="PoljeZBesedilom 2">
          <a:extLst>
            <a:ext uri="{FF2B5EF4-FFF2-40B4-BE49-F238E27FC236}">
              <a16:creationId xmlns:a16="http://schemas.microsoft.com/office/drawing/2014/main" id="{1FD5315B-6081-4A21-B7DC-78C18D2825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8" name="PoljeZBesedilom 2">
          <a:extLst>
            <a:ext uri="{FF2B5EF4-FFF2-40B4-BE49-F238E27FC236}">
              <a16:creationId xmlns:a16="http://schemas.microsoft.com/office/drawing/2014/main" id="{E0798BB2-82EA-43C8-825A-F224CBB482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29" name="PoljeZBesedilom 2">
          <a:extLst>
            <a:ext uri="{FF2B5EF4-FFF2-40B4-BE49-F238E27FC236}">
              <a16:creationId xmlns:a16="http://schemas.microsoft.com/office/drawing/2014/main" id="{D70EE734-E291-4E80-A554-D284286FC8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0" name="PoljeZBesedilom 2">
          <a:extLst>
            <a:ext uri="{FF2B5EF4-FFF2-40B4-BE49-F238E27FC236}">
              <a16:creationId xmlns:a16="http://schemas.microsoft.com/office/drawing/2014/main" id="{A0DE3AA9-D07A-494C-9565-60CDE87493E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1" name="PoljeZBesedilom 9030">
          <a:extLst>
            <a:ext uri="{FF2B5EF4-FFF2-40B4-BE49-F238E27FC236}">
              <a16:creationId xmlns:a16="http://schemas.microsoft.com/office/drawing/2014/main" id="{112E9917-6AA0-4460-9EBD-3D58C35BE46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2" name="PoljeZBesedilom 2">
          <a:extLst>
            <a:ext uri="{FF2B5EF4-FFF2-40B4-BE49-F238E27FC236}">
              <a16:creationId xmlns:a16="http://schemas.microsoft.com/office/drawing/2014/main" id="{C8C6FF8D-8F89-4F7E-A9F9-ED9326BDC08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3" name="PoljeZBesedilom 2">
          <a:extLst>
            <a:ext uri="{FF2B5EF4-FFF2-40B4-BE49-F238E27FC236}">
              <a16:creationId xmlns:a16="http://schemas.microsoft.com/office/drawing/2014/main" id="{250CE375-CD17-4C10-A8F3-8D43378F80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4" name="PoljeZBesedilom 2">
          <a:extLst>
            <a:ext uri="{FF2B5EF4-FFF2-40B4-BE49-F238E27FC236}">
              <a16:creationId xmlns:a16="http://schemas.microsoft.com/office/drawing/2014/main" id="{F79C4AB4-84C3-4560-B095-AC63945935C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35" name="PoljeZBesedilom 2">
          <a:extLst>
            <a:ext uri="{FF2B5EF4-FFF2-40B4-BE49-F238E27FC236}">
              <a16:creationId xmlns:a16="http://schemas.microsoft.com/office/drawing/2014/main" id="{CA9137D1-3048-4697-BC1F-F27F455AC4B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36" name="PoljeZBesedilom 2">
          <a:extLst>
            <a:ext uri="{FF2B5EF4-FFF2-40B4-BE49-F238E27FC236}">
              <a16:creationId xmlns:a16="http://schemas.microsoft.com/office/drawing/2014/main" id="{E016953D-FFB7-41FB-8B49-EB02162BE8F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37" name="PoljeZBesedilom 9036">
          <a:extLst>
            <a:ext uri="{FF2B5EF4-FFF2-40B4-BE49-F238E27FC236}">
              <a16:creationId xmlns:a16="http://schemas.microsoft.com/office/drawing/2014/main" id="{E8AC75FF-972B-4393-A76F-2307C4FAC82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38" name="PoljeZBesedilom 2">
          <a:extLst>
            <a:ext uri="{FF2B5EF4-FFF2-40B4-BE49-F238E27FC236}">
              <a16:creationId xmlns:a16="http://schemas.microsoft.com/office/drawing/2014/main" id="{FC73BC2E-E960-47E3-867C-98A4B5BBBE1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39" name="PoljeZBesedilom 2">
          <a:extLst>
            <a:ext uri="{FF2B5EF4-FFF2-40B4-BE49-F238E27FC236}">
              <a16:creationId xmlns:a16="http://schemas.microsoft.com/office/drawing/2014/main" id="{4977BAED-2439-45FA-826C-AAC21C525B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40" name="PoljeZBesedilom 2">
          <a:extLst>
            <a:ext uri="{FF2B5EF4-FFF2-40B4-BE49-F238E27FC236}">
              <a16:creationId xmlns:a16="http://schemas.microsoft.com/office/drawing/2014/main" id="{3415DED5-FE64-4D77-852F-A117FCAE100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41" name="PoljeZBesedilom 2">
          <a:extLst>
            <a:ext uri="{FF2B5EF4-FFF2-40B4-BE49-F238E27FC236}">
              <a16:creationId xmlns:a16="http://schemas.microsoft.com/office/drawing/2014/main" id="{373E0DCD-C059-46E9-84B9-E449726E046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42" name="PoljeZBesedilom 9041">
          <a:extLst>
            <a:ext uri="{FF2B5EF4-FFF2-40B4-BE49-F238E27FC236}">
              <a16:creationId xmlns:a16="http://schemas.microsoft.com/office/drawing/2014/main" id="{76B2007C-5822-48E7-ABBE-463667796B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43" name="PoljeZBesedilom 2">
          <a:extLst>
            <a:ext uri="{FF2B5EF4-FFF2-40B4-BE49-F238E27FC236}">
              <a16:creationId xmlns:a16="http://schemas.microsoft.com/office/drawing/2014/main" id="{10458639-3AC1-493E-BB9D-8549332388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44" name="PoljeZBesedilom 2">
          <a:extLst>
            <a:ext uri="{FF2B5EF4-FFF2-40B4-BE49-F238E27FC236}">
              <a16:creationId xmlns:a16="http://schemas.microsoft.com/office/drawing/2014/main" id="{3D532EDC-1E4E-4F1B-A2CE-7E7E6ED755C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45" name="PoljeZBesedilom 2">
          <a:extLst>
            <a:ext uri="{FF2B5EF4-FFF2-40B4-BE49-F238E27FC236}">
              <a16:creationId xmlns:a16="http://schemas.microsoft.com/office/drawing/2014/main" id="{56BE6429-D655-455A-8D22-6752D593B5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46" name="PoljeZBesedilom 2">
          <a:extLst>
            <a:ext uri="{FF2B5EF4-FFF2-40B4-BE49-F238E27FC236}">
              <a16:creationId xmlns:a16="http://schemas.microsoft.com/office/drawing/2014/main" id="{CE10BB7D-2BB0-4671-A5B5-A056F97D316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47" name="PoljeZBesedilom 2">
          <a:extLst>
            <a:ext uri="{FF2B5EF4-FFF2-40B4-BE49-F238E27FC236}">
              <a16:creationId xmlns:a16="http://schemas.microsoft.com/office/drawing/2014/main" id="{4DE76AC6-6923-480F-84E3-00161EA2D6D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48" name="PoljeZBesedilom 9047">
          <a:extLst>
            <a:ext uri="{FF2B5EF4-FFF2-40B4-BE49-F238E27FC236}">
              <a16:creationId xmlns:a16="http://schemas.microsoft.com/office/drawing/2014/main" id="{B158CE67-16EF-44C2-9BA8-D4827B838F9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49" name="PoljeZBesedilom 2">
          <a:extLst>
            <a:ext uri="{FF2B5EF4-FFF2-40B4-BE49-F238E27FC236}">
              <a16:creationId xmlns:a16="http://schemas.microsoft.com/office/drawing/2014/main" id="{45FD4812-1180-428D-81DA-F7EE4ACFB4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50" name="PoljeZBesedilom 2">
          <a:extLst>
            <a:ext uri="{FF2B5EF4-FFF2-40B4-BE49-F238E27FC236}">
              <a16:creationId xmlns:a16="http://schemas.microsoft.com/office/drawing/2014/main" id="{2E6DBF6B-6029-4EE7-A879-439C404C75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51" name="PoljeZBesedilom 2">
          <a:extLst>
            <a:ext uri="{FF2B5EF4-FFF2-40B4-BE49-F238E27FC236}">
              <a16:creationId xmlns:a16="http://schemas.microsoft.com/office/drawing/2014/main" id="{71F732A3-45A4-4B59-8334-64A943B2B39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052" name="PoljeZBesedilom 2">
          <a:extLst>
            <a:ext uri="{FF2B5EF4-FFF2-40B4-BE49-F238E27FC236}">
              <a16:creationId xmlns:a16="http://schemas.microsoft.com/office/drawing/2014/main" id="{4BEFC5F9-E38C-4278-BDF6-206A5115050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53" name="PoljeZBesedilom 9052">
          <a:extLst>
            <a:ext uri="{FF2B5EF4-FFF2-40B4-BE49-F238E27FC236}">
              <a16:creationId xmlns:a16="http://schemas.microsoft.com/office/drawing/2014/main" id="{403A8070-89D3-44CE-9A42-EA370B17625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54" name="PoljeZBesedilom 2">
          <a:extLst>
            <a:ext uri="{FF2B5EF4-FFF2-40B4-BE49-F238E27FC236}">
              <a16:creationId xmlns:a16="http://schemas.microsoft.com/office/drawing/2014/main" id="{FF543475-CDCE-4DE0-86AA-B081561AE20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55" name="PoljeZBesedilom 2">
          <a:extLst>
            <a:ext uri="{FF2B5EF4-FFF2-40B4-BE49-F238E27FC236}">
              <a16:creationId xmlns:a16="http://schemas.microsoft.com/office/drawing/2014/main" id="{F8BE652D-B8F3-410A-994B-2618A39789B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56" name="PoljeZBesedilom 2">
          <a:extLst>
            <a:ext uri="{FF2B5EF4-FFF2-40B4-BE49-F238E27FC236}">
              <a16:creationId xmlns:a16="http://schemas.microsoft.com/office/drawing/2014/main" id="{5703BFB4-A73E-4762-A2B0-1A7004A10AD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057" name="PoljeZBesedilom 2">
          <a:extLst>
            <a:ext uri="{FF2B5EF4-FFF2-40B4-BE49-F238E27FC236}">
              <a16:creationId xmlns:a16="http://schemas.microsoft.com/office/drawing/2014/main" id="{BC4DE8B3-61C9-4069-B154-F9FFA9018E6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58" name="PoljeZBesedilom 2">
          <a:extLst>
            <a:ext uri="{FF2B5EF4-FFF2-40B4-BE49-F238E27FC236}">
              <a16:creationId xmlns:a16="http://schemas.microsoft.com/office/drawing/2014/main" id="{AD8B40EC-FAB7-4173-ABE9-59013676C7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59" name="PoljeZBesedilom 9058">
          <a:extLst>
            <a:ext uri="{FF2B5EF4-FFF2-40B4-BE49-F238E27FC236}">
              <a16:creationId xmlns:a16="http://schemas.microsoft.com/office/drawing/2014/main" id="{67D5B48B-FDFC-4A1B-AC62-CDBAE6C71A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0" name="PoljeZBesedilom 2">
          <a:extLst>
            <a:ext uri="{FF2B5EF4-FFF2-40B4-BE49-F238E27FC236}">
              <a16:creationId xmlns:a16="http://schemas.microsoft.com/office/drawing/2014/main" id="{F2203492-92BD-4D14-80B1-0AA6D6E8A6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1" name="PoljeZBesedilom 2">
          <a:extLst>
            <a:ext uri="{FF2B5EF4-FFF2-40B4-BE49-F238E27FC236}">
              <a16:creationId xmlns:a16="http://schemas.microsoft.com/office/drawing/2014/main" id="{73BA2D72-F492-46AB-A75E-04430C2729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2" name="PoljeZBesedilom 2">
          <a:extLst>
            <a:ext uri="{FF2B5EF4-FFF2-40B4-BE49-F238E27FC236}">
              <a16:creationId xmlns:a16="http://schemas.microsoft.com/office/drawing/2014/main" id="{ABD43F12-994E-42AC-AFA2-03FDB58C0A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3" name="PoljeZBesedilom 2">
          <a:extLst>
            <a:ext uri="{FF2B5EF4-FFF2-40B4-BE49-F238E27FC236}">
              <a16:creationId xmlns:a16="http://schemas.microsoft.com/office/drawing/2014/main" id="{6BB010F7-A16B-4FEC-9B9E-A27EECD436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4" name="PoljeZBesedilom 2">
          <a:extLst>
            <a:ext uri="{FF2B5EF4-FFF2-40B4-BE49-F238E27FC236}">
              <a16:creationId xmlns:a16="http://schemas.microsoft.com/office/drawing/2014/main" id="{B6047BFF-1165-4266-8F50-AC0877F7A4D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5" name="PoljeZBesedilom 9064">
          <a:extLst>
            <a:ext uri="{FF2B5EF4-FFF2-40B4-BE49-F238E27FC236}">
              <a16:creationId xmlns:a16="http://schemas.microsoft.com/office/drawing/2014/main" id="{CC30C8CC-74AA-49E9-9297-B225923318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6" name="PoljeZBesedilom 2">
          <a:extLst>
            <a:ext uri="{FF2B5EF4-FFF2-40B4-BE49-F238E27FC236}">
              <a16:creationId xmlns:a16="http://schemas.microsoft.com/office/drawing/2014/main" id="{ECD83186-A616-47D6-9A7F-C265494B91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7" name="PoljeZBesedilom 2">
          <a:extLst>
            <a:ext uri="{FF2B5EF4-FFF2-40B4-BE49-F238E27FC236}">
              <a16:creationId xmlns:a16="http://schemas.microsoft.com/office/drawing/2014/main" id="{01BC8D56-697E-4952-93C7-6371CC9528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8" name="PoljeZBesedilom 2">
          <a:extLst>
            <a:ext uri="{FF2B5EF4-FFF2-40B4-BE49-F238E27FC236}">
              <a16:creationId xmlns:a16="http://schemas.microsoft.com/office/drawing/2014/main" id="{45858A22-D482-45D1-B4C9-1EFB700B77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69" name="PoljeZBesedilom 2">
          <a:extLst>
            <a:ext uri="{FF2B5EF4-FFF2-40B4-BE49-F238E27FC236}">
              <a16:creationId xmlns:a16="http://schemas.microsoft.com/office/drawing/2014/main" id="{9CDF1B36-F760-4F16-B8B0-EEB6D418F2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0" name="PoljeZBesedilom 2">
          <a:extLst>
            <a:ext uri="{FF2B5EF4-FFF2-40B4-BE49-F238E27FC236}">
              <a16:creationId xmlns:a16="http://schemas.microsoft.com/office/drawing/2014/main" id="{F68795B6-9B8B-4FBA-9803-E1E4713EED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1" name="PoljeZBesedilom 9070">
          <a:extLst>
            <a:ext uri="{FF2B5EF4-FFF2-40B4-BE49-F238E27FC236}">
              <a16:creationId xmlns:a16="http://schemas.microsoft.com/office/drawing/2014/main" id="{6B503D0A-67E2-44E8-A8B1-1556F8E540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2" name="PoljeZBesedilom 2">
          <a:extLst>
            <a:ext uri="{FF2B5EF4-FFF2-40B4-BE49-F238E27FC236}">
              <a16:creationId xmlns:a16="http://schemas.microsoft.com/office/drawing/2014/main" id="{2F15C0EF-A477-4C5C-B697-F30F15A5EF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3" name="PoljeZBesedilom 2">
          <a:extLst>
            <a:ext uri="{FF2B5EF4-FFF2-40B4-BE49-F238E27FC236}">
              <a16:creationId xmlns:a16="http://schemas.microsoft.com/office/drawing/2014/main" id="{ED983468-1DC0-448B-BA2D-3D9A5D03CB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4" name="PoljeZBesedilom 2">
          <a:extLst>
            <a:ext uri="{FF2B5EF4-FFF2-40B4-BE49-F238E27FC236}">
              <a16:creationId xmlns:a16="http://schemas.microsoft.com/office/drawing/2014/main" id="{8002373D-7FC1-4319-9D85-D91B3C4DAC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5" name="PoljeZBesedilom 2">
          <a:extLst>
            <a:ext uri="{FF2B5EF4-FFF2-40B4-BE49-F238E27FC236}">
              <a16:creationId xmlns:a16="http://schemas.microsoft.com/office/drawing/2014/main" id="{CB322D18-22A4-4944-B9EF-2E96FB504A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6" name="PoljeZBesedilom 2">
          <a:extLst>
            <a:ext uri="{FF2B5EF4-FFF2-40B4-BE49-F238E27FC236}">
              <a16:creationId xmlns:a16="http://schemas.microsoft.com/office/drawing/2014/main" id="{164DA125-E277-4D00-B241-3AAB4CDA0C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7" name="PoljeZBesedilom 9076">
          <a:extLst>
            <a:ext uri="{FF2B5EF4-FFF2-40B4-BE49-F238E27FC236}">
              <a16:creationId xmlns:a16="http://schemas.microsoft.com/office/drawing/2014/main" id="{34114C98-76CD-467B-92DA-0CC6E92EA31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8" name="PoljeZBesedilom 2">
          <a:extLst>
            <a:ext uri="{FF2B5EF4-FFF2-40B4-BE49-F238E27FC236}">
              <a16:creationId xmlns:a16="http://schemas.microsoft.com/office/drawing/2014/main" id="{2A47B620-C42A-488E-9AC4-832CF1E7D2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79" name="PoljeZBesedilom 2">
          <a:extLst>
            <a:ext uri="{FF2B5EF4-FFF2-40B4-BE49-F238E27FC236}">
              <a16:creationId xmlns:a16="http://schemas.microsoft.com/office/drawing/2014/main" id="{078D9125-66B1-4BBF-ABC0-DC80E00196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80" name="PoljeZBesedilom 2">
          <a:extLst>
            <a:ext uri="{FF2B5EF4-FFF2-40B4-BE49-F238E27FC236}">
              <a16:creationId xmlns:a16="http://schemas.microsoft.com/office/drawing/2014/main" id="{7A21366C-8EA3-4D06-B2FF-954B8D2FBD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081" name="PoljeZBesedilom 2">
          <a:extLst>
            <a:ext uri="{FF2B5EF4-FFF2-40B4-BE49-F238E27FC236}">
              <a16:creationId xmlns:a16="http://schemas.microsoft.com/office/drawing/2014/main" id="{E698ECF0-9F1D-4BFA-A29E-D5D2643230B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2" name="PoljeZBesedilom 2">
          <a:extLst>
            <a:ext uri="{FF2B5EF4-FFF2-40B4-BE49-F238E27FC236}">
              <a16:creationId xmlns:a16="http://schemas.microsoft.com/office/drawing/2014/main" id="{D53F96DB-46C5-4E24-A501-5B35939442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3" name="PoljeZBesedilom 9082">
          <a:extLst>
            <a:ext uri="{FF2B5EF4-FFF2-40B4-BE49-F238E27FC236}">
              <a16:creationId xmlns:a16="http://schemas.microsoft.com/office/drawing/2014/main" id="{56F18F93-9ED9-4FE4-8302-7E509296FD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4" name="PoljeZBesedilom 2">
          <a:extLst>
            <a:ext uri="{FF2B5EF4-FFF2-40B4-BE49-F238E27FC236}">
              <a16:creationId xmlns:a16="http://schemas.microsoft.com/office/drawing/2014/main" id="{1410F2B3-88E4-4A2C-B46E-B6BB691F83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5" name="PoljeZBesedilom 2">
          <a:extLst>
            <a:ext uri="{FF2B5EF4-FFF2-40B4-BE49-F238E27FC236}">
              <a16:creationId xmlns:a16="http://schemas.microsoft.com/office/drawing/2014/main" id="{6E2B953D-B32A-4A6D-A5D0-43E642D7C0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6" name="PoljeZBesedilom 2">
          <a:extLst>
            <a:ext uri="{FF2B5EF4-FFF2-40B4-BE49-F238E27FC236}">
              <a16:creationId xmlns:a16="http://schemas.microsoft.com/office/drawing/2014/main" id="{18919E2B-6DAB-41E7-9EA9-E1F5CAAD42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7" name="PoljeZBesedilom 2">
          <a:extLst>
            <a:ext uri="{FF2B5EF4-FFF2-40B4-BE49-F238E27FC236}">
              <a16:creationId xmlns:a16="http://schemas.microsoft.com/office/drawing/2014/main" id="{A8CAFA34-4F89-4CDA-9639-3F5129B703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8" name="PoljeZBesedilom 2">
          <a:extLst>
            <a:ext uri="{FF2B5EF4-FFF2-40B4-BE49-F238E27FC236}">
              <a16:creationId xmlns:a16="http://schemas.microsoft.com/office/drawing/2014/main" id="{101780C7-35E1-4CCB-BE95-BF5BFC5BAB7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89" name="PoljeZBesedilom 9088">
          <a:extLst>
            <a:ext uri="{FF2B5EF4-FFF2-40B4-BE49-F238E27FC236}">
              <a16:creationId xmlns:a16="http://schemas.microsoft.com/office/drawing/2014/main" id="{85F2972B-19D9-4204-B830-B091C67315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90" name="PoljeZBesedilom 2">
          <a:extLst>
            <a:ext uri="{FF2B5EF4-FFF2-40B4-BE49-F238E27FC236}">
              <a16:creationId xmlns:a16="http://schemas.microsoft.com/office/drawing/2014/main" id="{543474C9-3C73-4691-A7CA-0F081A5ED3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91" name="PoljeZBesedilom 2">
          <a:extLst>
            <a:ext uri="{FF2B5EF4-FFF2-40B4-BE49-F238E27FC236}">
              <a16:creationId xmlns:a16="http://schemas.microsoft.com/office/drawing/2014/main" id="{8C056A2A-050A-49FD-B476-61C199E572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92" name="PoljeZBesedilom 2">
          <a:extLst>
            <a:ext uri="{FF2B5EF4-FFF2-40B4-BE49-F238E27FC236}">
              <a16:creationId xmlns:a16="http://schemas.microsoft.com/office/drawing/2014/main" id="{8D713B54-5A50-4886-83AD-FBD7DA8392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093" name="PoljeZBesedilom 2">
          <a:extLst>
            <a:ext uri="{FF2B5EF4-FFF2-40B4-BE49-F238E27FC236}">
              <a16:creationId xmlns:a16="http://schemas.microsoft.com/office/drawing/2014/main" id="{3790302D-881E-4151-8A85-E1B66EF8ED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4" name="PoljeZBesedilom 2">
          <a:extLst>
            <a:ext uri="{FF2B5EF4-FFF2-40B4-BE49-F238E27FC236}">
              <a16:creationId xmlns:a16="http://schemas.microsoft.com/office/drawing/2014/main" id="{0A7606E7-7855-46D5-89D8-25EB1B5B65F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5" name="PoljeZBesedilom 9094">
          <a:extLst>
            <a:ext uri="{FF2B5EF4-FFF2-40B4-BE49-F238E27FC236}">
              <a16:creationId xmlns:a16="http://schemas.microsoft.com/office/drawing/2014/main" id="{CFFCF82A-0D97-44BB-B0E9-69A245DC90C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6" name="PoljeZBesedilom 2">
          <a:extLst>
            <a:ext uri="{FF2B5EF4-FFF2-40B4-BE49-F238E27FC236}">
              <a16:creationId xmlns:a16="http://schemas.microsoft.com/office/drawing/2014/main" id="{F8A5D571-F346-4EFD-9A84-01F699B75D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7" name="PoljeZBesedilom 2">
          <a:extLst>
            <a:ext uri="{FF2B5EF4-FFF2-40B4-BE49-F238E27FC236}">
              <a16:creationId xmlns:a16="http://schemas.microsoft.com/office/drawing/2014/main" id="{16F4FF67-F092-4E56-92BA-9AFE1FA568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8" name="PoljeZBesedilom 2">
          <a:extLst>
            <a:ext uri="{FF2B5EF4-FFF2-40B4-BE49-F238E27FC236}">
              <a16:creationId xmlns:a16="http://schemas.microsoft.com/office/drawing/2014/main" id="{BA30249C-1ECA-44D1-9E44-2F6C6A9AD1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099" name="PoljeZBesedilom 2">
          <a:extLst>
            <a:ext uri="{FF2B5EF4-FFF2-40B4-BE49-F238E27FC236}">
              <a16:creationId xmlns:a16="http://schemas.microsoft.com/office/drawing/2014/main" id="{99060678-8911-4614-8A8C-283101EFF9C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0" name="PoljeZBesedilom 2">
          <a:extLst>
            <a:ext uri="{FF2B5EF4-FFF2-40B4-BE49-F238E27FC236}">
              <a16:creationId xmlns:a16="http://schemas.microsoft.com/office/drawing/2014/main" id="{6F3F537D-B86C-402C-89C4-DED0057F1D2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1" name="PoljeZBesedilom 9100">
          <a:extLst>
            <a:ext uri="{FF2B5EF4-FFF2-40B4-BE49-F238E27FC236}">
              <a16:creationId xmlns:a16="http://schemas.microsoft.com/office/drawing/2014/main" id="{F1727B1C-74A4-410A-96CD-D5DF4257C72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2" name="PoljeZBesedilom 2">
          <a:extLst>
            <a:ext uri="{FF2B5EF4-FFF2-40B4-BE49-F238E27FC236}">
              <a16:creationId xmlns:a16="http://schemas.microsoft.com/office/drawing/2014/main" id="{09CD725E-B887-43CB-BF37-E730665BB61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3" name="PoljeZBesedilom 2">
          <a:extLst>
            <a:ext uri="{FF2B5EF4-FFF2-40B4-BE49-F238E27FC236}">
              <a16:creationId xmlns:a16="http://schemas.microsoft.com/office/drawing/2014/main" id="{CFCC97F8-35C0-403A-A30A-89413FDA4A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4" name="PoljeZBesedilom 2">
          <a:extLst>
            <a:ext uri="{FF2B5EF4-FFF2-40B4-BE49-F238E27FC236}">
              <a16:creationId xmlns:a16="http://schemas.microsoft.com/office/drawing/2014/main" id="{A0FB289F-645B-4B90-9EB5-4C612C963EF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05" name="PoljeZBesedilom 2">
          <a:extLst>
            <a:ext uri="{FF2B5EF4-FFF2-40B4-BE49-F238E27FC236}">
              <a16:creationId xmlns:a16="http://schemas.microsoft.com/office/drawing/2014/main" id="{A0568E73-830A-49A6-AE38-58EBDAF9353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06" name="PoljeZBesedilom 9105">
          <a:extLst>
            <a:ext uri="{FF2B5EF4-FFF2-40B4-BE49-F238E27FC236}">
              <a16:creationId xmlns:a16="http://schemas.microsoft.com/office/drawing/2014/main" id="{5E812A92-0FC6-473E-B242-2B3BE0351E2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07" name="PoljeZBesedilom 2">
          <a:extLst>
            <a:ext uri="{FF2B5EF4-FFF2-40B4-BE49-F238E27FC236}">
              <a16:creationId xmlns:a16="http://schemas.microsoft.com/office/drawing/2014/main" id="{2CAB9E29-7FA7-4843-9489-DBFF8544689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08" name="PoljeZBesedilom 2">
          <a:extLst>
            <a:ext uri="{FF2B5EF4-FFF2-40B4-BE49-F238E27FC236}">
              <a16:creationId xmlns:a16="http://schemas.microsoft.com/office/drawing/2014/main" id="{98B88EB9-DD66-41B9-A733-ED24510A901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09" name="PoljeZBesedilom 2">
          <a:extLst>
            <a:ext uri="{FF2B5EF4-FFF2-40B4-BE49-F238E27FC236}">
              <a16:creationId xmlns:a16="http://schemas.microsoft.com/office/drawing/2014/main" id="{BE0BD584-E109-4349-9A47-1ADF6A77536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10" name="PoljeZBesedilom 2">
          <a:extLst>
            <a:ext uri="{FF2B5EF4-FFF2-40B4-BE49-F238E27FC236}">
              <a16:creationId xmlns:a16="http://schemas.microsoft.com/office/drawing/2014/main" id="{2F6ADC98-7A94-4B08-AABF-BD88C41B82D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1" name="PoljeZBesedilom 2">
          <a:extLst>
            <a:ext uri="{FF2B5EF4-FFF2-40B4-BE49-F238E27FC236}">
              <a16:creationId xmlns:a16="http://schemas.microsoft.com/office/drawing/2014/main" id="{C2078646-FB17-4228-98D9-76FDB77621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2" name="PoljeZBesedilom 9111">
          <a:extLst>
            <a:ext uri="{FF2B5EF4-FFF2-40B4-BE49-F238E27FC236}">
              <a16:creationId xmlns:a16="http://schemas.microsoft.com/office/drawing/2014/main" id="{3D1454DB-4D12-4F92-882F-B39D2E27E72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3" name="PoljeZBesedilom 2">
          <a:extLst>
            <a:ext uri="{FF2B5EF4-FFF2-40B4-BE49-F238E27FC236}">
              <a16:creationId xmlns:a16="http://schemas.microsoft.com/office/drawing/2014/main" id="{BB40D502-8763-4C66-8468-A2A2EF2C8C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4" name="PoljeZBesedilom 2">
          <a:extLst>
            <a:ext uri="{FF2B5EF4-FFF2-40B4-BE49-F238E27FC236}">
              <a16:creationId xmlns:a16="http://schemas.microsoft.com/office/drawing/2014/main" id="{04331AFA-291A-45A8-A97A-314D1A1337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5" name="PoljeZBesedilom 2">
          <a:extLst>
            <a:ext uri="{FF2B5EF4-FFF2-40B4-BE49-F238E27FC236}">
              <a16:creationId xmlns:a16="http://schemas.microsoft.com/office/drawing/2014/main" id="{5AA8ECE7-427F-4EC6-A5DA-B41452DD7C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6" name="PoljeZBesedilom 2">
          <a:extLst>
            <a:ext uri="{FF2B5EF4-FFF2-40B4-BE49-F238E27FC236}">
              <a16:creationId xmlns:a16="http://schemas.microsoft.com/office/drawing/2014/main" id="{0A1F7AE1-B014-485C-8054-E8CB8DD18C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7" name="PoljeZBesedilom 2">
          <a:extLst>
            <a:ext uri="{FF2B5EF4-FFF2-40B4-BE49-F238E27FC236}">
              <a16:creationId xmlns:a16="http://schemas.microsoft.com/office/drawing/2014/main" id="{833EE9CB-9570-4CCA-8798-6C752C65FA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8" name="PoljeZBesedilom 9117">
          <a:extLst>
            <a:ext uri="{FF2B5EF4-FFF2-40B4-BE49-F238E27FC236}">
              <a16:creationId xmlns:a16="http://schemas.microsoft.com/office/drawing/2014/main" id="{8E651EEC-27BF-449E-9CB2-81A97785C9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19" name="PoljeZBesedilom 2">
          <a:extLst>
            <a:ext uri="{FF2B5EF4-FFF2-40B4-BE49-F238E27FC236}">
              <a16:creationId xmlns:a16="http://schemas.microsoft.com/office/drawing/2014/main" id="{6F5BED37-20D5-424B-A24A-96C01B3009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0" name="PoljeZBesedilom 2">
          <a:extLst>
            <a:ext uri="{FF2B5EF4-FFF2-40B4-BE49-F238E27FC236}">
              <a16:creationId xmlns:a16="http://schemas.microsoft.com/office/drawing/2014/main" id="{68A8029B-B96C-4DF6-8B22-F8952FB6AE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1" name="PoljeZBesedilom 2">
          <a:extLst>
            <a:ext uri="{FF2B5EF4-FFF2-40B4-BE49-F238E27FC236}">
              <a16:creationId xmlns:a16="http://schemas.microsoft.com/office/drawing/2014/main" id="{78E53478-1051-4C13-B413-051593F2D9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2" name="PoljeZBesedilom 2">
          <a:extLst>
            <a:ext uri="{FF2B5EF4-FFF2-40B4-BE49-F238E27FC236}">
              <a16:creationId xmlns:a16="http://schemas.microsoft.com/office/drawing/2014/main" id="{E18F354B-13F2-4383-A474-ED82DE8F08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3" name="PoljeZBesedilom 2">
          <a:extLst>
            <a:ext uri="{FF2B5EF4-FFF2-40B4-BE49-F238E27FC236}">
              <a16:creationId xmlns:a16="http://schemas.microsoft.com/office/drawing/2014/main" id="{6CCB804B-EFCB-4E1B-865C-7EC4583CCC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4" name="PoljeZBesedilom 9123">
          <a:extLst>
            <a:ext uri="{FF2B5EF4-FFF2-40B4-BE49-F238E27FC236}">
              <a16:creationId xmlns:a16="http://schemas.microsoft.com/office/drawing/2014/main" id="{9583FE99-6FC6-46B3-9E35-BAAC39B2FEA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5" name="PoljeZBesedilom 2">
          <a:extLst>
            <a:ext uri="{FF2B5EF4-FFF2-40B4-BE49-F238E27FC236}">
              <a16:creationId xmlns:a16="http://schemas.microsoft.com/office/drawing/2014/main" id="{E12D6C75-C3EB-4636-8C78-1DFD7F5811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6" name="PoljeZBesedilom 2">
          <a:extLst>
            <a:ext uri="{FF2B5EF4-FFF2-40B4-BE49-F238E27FC236}">
              <a16:creationId xmlns:a16="http://schemas.microsoft.com/office/drawing/2014/main" id="{40487A5B-C86D-4C35-83FD-F02B2B618A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7" name="PoljeZBesedilom 2">
          <a:extLst>
            <a:ext uri="{FF2B5EF4-FFF2-40B4-BE49-F238E27FC236}">
              <a16:creationId xmlns:a16="http://schemas.microsoft.com/office/drawing/2014/main" id="{837AD76B-F514-435E-A72C-C25D7C27AA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8" name="PoljeZBesedilom 2">
          <a:extLst>
            <a:ext uri="{FF2B5EF4-FFF2-40B4-BE49-F238E27FC236}">
              <a16:creationId xmlns:a16="http://schemas.microsoft.com/office/drawing/2014/main" id="{3ABBCD5E-994D-4266-9FB3-42C1F18EB1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29" name="PoljeZBesedilom 2">
          <a:extLst>
            <a:ext uri="{FF2B5EF4-FFF2-40B4-BE49-F238E27FC236}">
              <a16:creationId xmlns:a16="http://schemas.microsoft.com/office/drawing/2014/main" id="{D96AE7E8-527C-4866-8ED6-FF93A70A72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30" name="PoljeZBesedilom 9129">
          <a:extLst>
            <a:ext uri="{FF2B5EF4-FFF2-40B4-BE49-F238E27FC236}">
              <a16:creationId xmlns:a16="http://schemas.microsoft.com/office/drawing/2014/main" id="{BB83662F-5B60-42C7-BBD9-A717BD0363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31" name="PoljeZBesedilom 2">
          <a:extLst>
            <a:ext uri="{FF2B5EF4-FFF2-40B4-BE49-F238E27FC236}">
              <a16:creationId xmlns:a16="http://schemas.microsoft.com/office/drawing/2014/main" id="{B212C7F4-7247-4E03-BF45-92A47E0818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32" name="PoljeZBesedilom 2">
          <a:extLst>
            <a:ext uri="{FF2B5EF4-FFF2-40B4-BE49-F238E27FC236}">
              <a16:creationId xmlns:a16="http://schemas.microsoft.com/office/drawing/2014/main" id="{32E90814-2F6D-47FC-A95F-34ECCBD408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33" name="PoljeZBesedilom 2">
          <a:extLst>
            <a:ext uri="{FF2B5EF4-FFF2-40B4-BE49-F238E27FC236}">
              <a16:creationId xmlns:a16="http://schemas.microsoft.com/office/drawing/2014/main" id="{ACBF5A07-120E-41C5-B115-1AC525AA0B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34" name="PoljeZBesedilom 2">
          <a:extLst>
            <a:ext uri="{FF2B5EF4-FFF2-40B4-BE49-F238E27FC236}">
              <a16:creationId xmlns:a16="http://schemas.microsoft.com/office/drawing/2014/main" id="{C3BE4229-88CF-4F01-BF72-E39E6360FA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35" name="PoljeZBesedilom 2">
          <a:extLst>
            <a:ext uri="{FF2B5EF4-FFF2-40B4-BE49-F238E27FC236}">
              <a16:creationId xmlns:a16="http://schemas.microsoft.com/office/drawing/2014/main" id="{13A2DC61-8AEE-4C0A-A28A-3CEC2E9418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36" name="PoljeZBesedilom 9135">
          <a:extLst>
            <a:ext uri="{FF2B5EF4-FFF2-40B4-BE49-F238E27FC236}">
              <a16:creationId xmlns:a16="http://schemas.microsoft.com/office/drawing/2014/main" id="{BE59AB66-58D6-44FC-9E05-C2A1A5EC9B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37" name="PoljeZBesedilom 2">
          <a:extLst>
            <a:ext uri="{FF2B5EF4-FFF2-40B4-BE49-F238E27FC236}">
              <a16:creationId xmlns:a16="http://schemas.microsoft.com/office/drawing/2014/main" id="{D5B9E8A6-2189-405E-B84A-08D5664A34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38" name="PoljeZBesedilom 2">
          <a:extLst>
            <a:ext uri="{FF2B5EF4-FFF2-40B4-BE49-F238E27FC236}">
              <a16:creationId xmlns:a16="http://schemas.microsoft.com/office/drawing/2014/main" id="{3DC5B1AB-B847-4934-974A-BF854F0662E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39" name="PoljeZBesedilom 2">
          <a:extLst>
            <a:ext uri="{FF2B5EF4-FFF2-40B4-BE49-F238E27FC236}">
              <a16:creationId xmlns:a16="http://schemas.microsoft.com/office/drawing/2014/main" id="{1B98553C-D720-489B-8DC0-5A22BC0C62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0" name="PoljeZBesedilom 2">
          <a:extLst>
            <a:ext uri="{FF2B5EF4-FFF2-40B4-BE49-F238E27FC236}">
              <a16:creationId xmlns:a16="http://schemas.microsoft.com/office/drawing/2014/main" id="{3842D6A7-815E-47D6-8A02-743DE0F124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1" name="PoljeZBesedilom 2">
          <a:extLst>
            <a:ext uri="{FF2B5EF4-FFF2-40B4-BE49-F238E27FC236}">
              <a16:creationId xmlns:a16="http://schemas.microsoft.com/office/drawing/2014/main" id="{37F649DA-557F-47F6-A73B-202D9A22E6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2" name="PoljeZBesedilom 9141">
          <a:extLst>
            <a:ext uri="{FF2B5EF4-FFF2-40B4-BE49-F238E27FC236}">
              <a16:creationId xmlns:a16="http://schemas.microsoft.com/office/drawing/2014/main" id="{03E28EE5-BA5F-4DB4-91BE-C1842A5FC4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3" name="PoljeZBesedilom 2">
          <a:extLst>
            <a:ext uri="{FF2B5EF4-FFF2-40B4-BE49-F238E27FC236}">
              <a16:creationId xmlns:a16="http://schemas.microsoft.com/office/drawing/2014/main" id="{17228D78-18F0-47B4-80DD-4C97ED5B8C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4" name="PoljeZBesedilom 2">
          <a:extLst>
            <a:ext uri="{FF2B5EF4-FFF2-40B4-BE49-F238E27FC236}">
              <a16:creationId xmlns:a16="http://schemas.microsoft.com/office/drawing/2014/main" id="{2B3935AA-C716-4583-BADB-0AD527776E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5" name="PoljeZBesedilom 2">
          <a:extLst>
            <a:ext uri="{FF2B5EF4-FFF2-40B4-BE49-F238E27FC236}">
              <a16:creationId xmlns:a16="http://schemas.microsoft.com/office/drawing/2014/main" id="{2F1869A8-5F6D-4AFE-B71C-5AE5F049D3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146" name="PoljeZBesedilom 2">
          <a:extLst>
            <a:ext uri="{FF2B5EF4-FFF2-40B4-BE49-F238E27FC236}">
              <a16:creationId xmlns:a16="http://schemas.microsoft.com/office/drawing/2014/main" id="{14E9CF46-544D-4646-9D21-FE88FB1432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47" name="PoljeZBesedilom 2">
          <a:extLst>
            <a:ext uri="{FF2B5EF4-FFF2-40B4-BE49-F238E27FC236}">
              <a16:creationId xmlns:a16="http://schemas.microsoft.com/office/drawing/2014/main" id="{4BD1836C-2A7E-48E6-AC59-AFB727DA23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48" name="PoljeZBesedilom 9147">
          <a:extLst>
            <a:ext uri="{FF2B5EF4-FFF2-40B4-BE49-F238E27FC236}">
              <a16:creationId xmlns:a16="http://schemas.microsoft.com/office/drawing/2014/main" id="{675CAC73-EC46-44CA-946F-19C7CDE7EF4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49" name="PoljeZBesedilom 2">
          <a:extLst>
            <a:ext uri="{FF2B5EF4-FFF2-40B4-BE49-F238E27FC236}">
              <a16:creationId xmlns:a16="http://schemas.microsoft.com/office/drawing/2014/main" id="{388B0A93-67A6-464D-B43E-4E9D150CB2D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50" name="PoljeZBesedilom 2">
          <a:extLst>
            <a:ext uri="{FF2B5EF4-FFF2-40B4-BE49-F238E27FC236}">
              <a16:creationId xmlns:a16="http://schemas.microsoft.com/office/drawing/2014/main" id="{FC53DC81-67ED-4068-816D-40DE4DB5FF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51" name="PoljeZBesedilom 2">
          <a:extLst>
            <a:ext uri="{FF2B5EF4-FFF2-40B4-BE49-F238E27FC236}">
              <a16:creationId xmlns:a16="http://schemas.microsoft.com/office/drawing/2014/main" id="{E4915BAB-3B03-4C2D-9E8A-6404120605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152" name="PoljeZBesedilom 2">
          <a:extLst>
            <a:ext uri="{FF2B5EF4-FFF2-40B4-BE49-F238E27FC236}">
              <a16:creationId xmlns:a16="http://schemas.microsoft.com/office/drawing/2014/main" id="{51B77070-7A55-4D25-8331-0B2D1FE2E0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3" name="PoljeZBesedilom 2">
          <a:extLst>
            <a:ext uri="{FF2B5EF4-FFF2-40B4-BE49-F238E27FC236}">
              <a16:creationId xmlns:a16="http://schemas.microsoft.com/office/drawing/2014/main" id="{7F750003-260B-412A-AF7A-3A37284FA85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4" name="PoljeZBesedilom 9153">
          <a:extLst>
            <a:ext uri="{FF2B5EF4-FFF2-40B4-BE49-F238E27FC236}">
              <a16:creationId xmlns:a16="http://schemas.microsoft.com/office/drawing/2014/main" id="{6C0C9E18-CFC2-44F5-849F-F9E9AEDD52D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5" name="PoljeZBesedilom 2">
          <a:extLst>
            <a:ext uri="{FF2B5EF4-FFF2-40B4-BE49-F238E27FC236}">
              <a16:creationId xmlns:a16="http://schemas.microsoft.com/office/drawing/2014/main" id="{A5EDDE2B-F289-4D46-84FA-3346C386FDB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6" name="PoljeZBesedilom 2">
          <a:extLst>
            <a:ext uri="{FF2B5EF4-FFF2-40B4-BE49-F238E27FC236}">
              <a16:creationId xmlns:a16="http://schemas.microsoft.com/office/drawing/2014/main" id="{B1AE7942-A8DD-4D25-9626-767638D1566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7" name="PoljeZBesedilom 2">
          <a:extLst>
            <a:ext uri="{FF2B5EF4-FFF2-40B4-BE49-F238E27FC236}">
              <a16:creationId xmlns:a16="http://schemas.microsoft.com/office/drawing/2014/main" id="{BA5F14A8-3C42-4D28-B40D-EBB47694E5F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158" name="PoljeZBesedilom 2">
          <a:extLst>
            <a:ext uri="{FF2B5EF4-FFF2-40B4-BE49-F238E27FC236}">
              <a16:creationId xmlns:a16="http://schemas.microsoft.com/office/drawing/2014/main" id="{0643B13A-421E-413C-B8E8-47630868D46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59" name="PoljeZBesedilom 9158">
          <a:extLst>
            <a:ext uri="{FF2B5EF4-FFF2-40B4-BE49-F238E27FC236}">
              <a16:creationId xmlns:a16="http://schemas.microsoft.com/office/drawing/2014/main" id="{5B1D292B-D07A-45C0-9C80-832F5C8BA14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60" name="PoljeZBesedilom 2">
          <a:extLst>
            <a:ext uri="{FF2B5EF4-FFF2-40B4-BE49-F238E27FC236}">
              <a16:creationId xmlns:a16="http://schemas.microsoft.com/office/drawing/2014/main" id="{EF0E4F45-58CB-4DB3-8F61-6309A81089C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61" name="PoljeZBesedilom 2">
          <a:extLst>
            <a:ext uri="{FF2B5EF4-FFF2-40B4-BE49-F238E27FC236}">
              <a16:creationId xmlns:a16="http://schemas.microsoft.com/office/drawing/2014/main" id="{2A5D23CC-6E63-4880-910E-25561274277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62" name="PoljeZBesedilom 2">
          <a:extLst>
            <a:ext uri="{FF2B5EF4-FFF2-40B4-BE49-F238E27FC236}">
              <a16:creationId xmlns:a16="http://schemas.microsoft.com/office/drawing/2014/main" id="{C240A7BD-9795-41D5-A4BA-DD2EED5912A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163" name="PoljeZBesedilom 2">
          <a:extLst>
            <a:ext uri="{FF2B5EF4-FFF2-40B4-BE49-F238E27FC236}">
              <a16:creationId xmlns:a16="http://schemas.microsoft.com/office/drawing/2014/main" id="{F164F2F0-DBB4-476B-9F1C-F3B90EC6597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4" name="PoljeZBesedilom 2">
          <a:extLst>
            <a:ext uri="{FF2B5EF4-FFF2-40B4-BE49-F238E27FC236}">
              <a16:creationId xmlns:a16="http://schemas.microsoft.com/office/drawing/2014/main" id="{32B13B4E-FFB0-4A19-9510-023C9332BAA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5" name="PoljeZBesedilom 9164">
          <a:extLst>
            <a:ext uri="{FF2B5EF4-FFF2-40B4-BE49-F238E27FC236}">
              <a16:creationId xmlns:a16="http://schemas.microsoft.com/office/drawing/2014/main" id="{1E447106-1D62-41E3-A09A-3AE3691D7FB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6" name="PoljeZBesedilom 2">
          <a:extLst>
            <a:ext uri="{FF2B5EF4-FFF2-40B4-BE49-F238E27FC236}">
              <a16:creationId xmlns:a16="http://schemas.microsoft.com/office/drawing/2014/main" id="{18276156-296D-4969-8CBB-E9BBAC85D38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7" name="PoljeZBesedilom 2">
          <a:extLst>
            <a:ext uri="{FF2B5EF4-FFF2-40B4-BE49-F238E27FC236}">
              <a16:creationId xmlns:a16="http://schemas.microsoft.com/office/drawing/2014/main" id="{B18F7C5E-A31E-42B7-A0E3-0642B3E308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8" name="PoljeZBesedilom 2">
          <a:extLst>
            <a:ext uri="{FF2B5EF4-FFF2-40B4-BE49-F238E27FC236}">
              <a16:creationId xmlns:a16="http://schemas.microsoft.com/office/drawing/2014/main" id="{8FD7D766-B593-45F8-8B72-548E0A904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69" name="PoljeZBesedilom 2">
          <a:extLst>
            <a:ext uri="{FF2B5EF4-FFF2-40B4-BE49-F238E27FC236}">
              <a16:creationId xmlns:a16="http://schemas.microsoft.com/office/drawing/2014/main" id="{00473DEF-8D82-463E-AED5-3C4C9DD9EBE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0" name="PoljeZBesedilom 2">
          <a:extLst>
            <a:ext uri="{FF2B5EF4-FFF2-40B4-BE49-F238E27FC236}">
              <a16:creationId xmlns:a16="http://schemas.microsoft.com/office/drawing/2014/main" id="{B960BD0C-97D3-47E0-A353-B2025BE123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1" name="PoljeZBesedilom 9170">
          <a:extLst>
            <a:ext uri="{FF2B5EF4-FFF2-40B4-BE49-F238E27FC236}">
              <a16:creationId xmlns:a16="http://schemas.microsoft.com/office/drawing/2014/main" id="{084723AB-FFBE-4AA7-BA15-67DE35135B2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2" name="PoljeZBesedilom 2">
          <a:extLst>
            <a:ext uri="{FF2B5EF4-FFF2-40B4-BE49-F238E27FC236}">
              <a16:creationId xmlns:a16="http://schemas.microsoft.com/office/drawing/2014/main" id="{DA8C7C01-F8E4-4A82-B25F-FDF6621746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3" name="PoljeZBesedilom 2">
          <a:extLst>
            <a:ext uri="{FF2B5EF4-FFF2-40B4-BE49-F238E27FC236}">
              <a16:creationId xmlns:a16="http://schemas.microsoft.com/office/drawing/2014/main" id="{B331A35E-FDE6-4D4B-AF97-949F26EAAE5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4" name="PoljeZBesedilom 2">
          <a:extLst>
            <a:ext uri="{FF2B5EF4-FFF2-40B4-BE49-F238E27FC236}">
              <a16:creationId xmlns:a16="http://schemas.microsoft.com/office/drawing/2014/main" id="{CE4259AA-138E-4364-A32C-68C9689B6B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5" name="PoljeZBesedilom 2">
          <a:extLst>
            <a:ext uri="{FF2B5EF4-FFF2-40B4-BE49-F238E27FC236}">
              <a16:creationId xmlns:a16="http://schemas.microsoft.com/office/drawing/2014/main" id="{3F4601F0-D92B-4E4B-BCFE-CAE083DF88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6" name="PoljeZBesedilom 2">
          <a:extLst>
            <a:ext uri="{FF2B5EF4-FFF2-40B4-BE49-F238E27FC236}">
              <a16:creationId xmlns:a16="http://schemas.microsoft.com/office/drawing/2014/main" id="{A5F23724-65ED-46C8-BF30-48DBBA52D6D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7" name="PoljeZBesedilom 9176">
          <a:extLst>
            <a:ext uri="{FF2B5EF4-FFF2-40B4-BE49-F238E27FC236}">
              <a16:creationId xmlns:a16="http://schemas.microsoft.com/office/drawing/2014/main" id="{D16B7379-E168-41E0-A39A-38418753F78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8" name="PoljeZBesedilom 2">
          <a:extLst>
            <a:ext uri="{FF2B5EF4-FFF2-40B4-BE49-F238E27FC236}">
              <a16:creationId xmlns:a16="http://schemas.microsoft.com/office/drawing/2014/main" id="{3FA495E8-A4E5-4ABC-8BDD-C1071334C5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79" name="PoljeZBesedilom 2">
          <a:extLst>
            <a:ext uri="{FF2B5EF4-FFF2-40B4-BE49-F238E27FC236}">
              <a16:creationId xmlns:a16="http://schemas.microsoft.com/office/drawing/2014/main" id="{799CFA3F-A5C7-40F3-95EA-AB8B00C04A5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0" name="PoljeZBesedilom 2">
          <a:extLst>
            <a:ext uri="{FF2B5EF4-FFF2-40B4-BE49-F238E27FC236}">
              <a16:creationId xmlns:a16="http://schemas.microsoft.com/office/drawing/2014/main" id="{7E179FD9-7705-443D-A276-F959CA06044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1" name="PoljeZBesedilom 2">
          <a:extLst>
            <a:ext uri="{FF2B5EF4-FFF2-40B4-BE49-F238E27FC236}">
              <a16:creationId xmlns:a16="http://schemas.microsoft.com/office/drawing/2014/main" id="{2A238D1D-40E4-49E7-81AF-94743DF361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2" name="PoljeZBesedilom 2">
          <a:extLst>
            <a:ext uri="{FF2B5EF4-FFF2-40B4-BE49-F238E27FC236}">
              <a16:creationId xmlns:a16="http://schemas.microsoft.com/office/drawing/2014/main" id="{AA9D2E0B-19E2-44FA-8C6B-5EE07CD5BB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3" name="PoljeZBesedilom 9182">
          <a:extLst>
            <a:ext uri="{FF2B5EF4-FFF2-40B4-BE49-F238E27FC236}">
              <a16:creationId xmlns:a16="http://schemas.microsoft.com/office/drawing/2014/main" id="{1F019B16-3DBF-4BE7-8983-2D052C2BCC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4" name="PoljeZBesedilom 2">
          <a:extLst>
            <a:ext uri="{FF2B5EF4-FFF2-40B4-BE49-F238E27FC236}">
              <a16:creationId xmlns:a16="http://schemas.microsoft.com/office/drawing/2014/main" id="{DF7BFF51-5756-4A5C-8B53-57DA34592D3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5" name="PoljeZBesedilom 2">
          <a:extLst>
            <a:ext uri="{FF2B5EF4-FFF2-40B4-BE49-F238E27FC236}">
              <a16:creationId xmlns:a16="http://schemas.microsoft.com/office/drawing/2014/main" id="{541DFE66-1E1A-4B28-91A9-F75DED7258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6" name="PoljeZBesedilom 2">
          <a:extLst>
            <a:ext uri="{FF2B5EF4-FFF2-40B4-BE49-F238E27FC236}">
              <a16:creationId xmlns:a16="http://schemas.microsoft.com/office/drawing/2014/main" id="{C335FE09-C894-4789-B866-17411DE35D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7" name="PoljeZBesedilom 2">
          <a:extLst>
            <a:ext uri="{FF2B5EF4-FFF2-40B4-BE49-F238E27FC236}">
              <a16:creationId xmlns:a16="http://schemas.microsoft.com/office/drawing/2014/main" id="{3CE62F18-8460-4707-B80D-EE7BB9895B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8" name="PoljeZBesedilom 2">
          <a:extLst>
            <a:ext uri="{FF2B5EF4-FFF2-40B4-BE49-F238E27FC236}">
              <a16:creationId xmlns:a16="http://schemas.microsoft.com/office/drawing/2014/main" id="{C9AC9CA2-8315-4393-99EB-8A173450A9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89" name="PoljeZBesedilom 9188">
          <a:extLst>
            <a:ext uri="{FF2B5EF4-FFF2-40B4-BE49-F238E27FC236}">
              <a16:creationId xmlns:a16="http://schemas.microsoft.com/office/drawing/2014/main" id="{2EF809CF-B9C5-4D72-BD1A-E5116141F11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90" name="PoljeZBesedilom 2">
          <a:extLst>
            <a:ext uri="{FF2B5EF4-FFF2-40B4-BE49-F238E27FC236}">
              <a16:creationId xmlns:a16="http://schemas.microsoft.com/office/drawing/2014/main" id="{748F257A-2475-482C-BE02-81DFB9E12DD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91" name="PoljeZBesedilom 2">
          <a:extLst>
            <a:ext uri="{FF2B5EF4-FFF2-40B4-BE49-F238E27FC236}">
              <a16:creationId xmlns:a16="http://schemas.microsoft.com/office/drawing/2014/main" id="{7C7AD818-CF81-41C7-A10C-21F50D50379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92" name="PoljeZBesedilom 2">
          <a:extLst>
            <a:ext uri="{FF2B5EF4-FFF2-40B4-BE49-F238E27FC236}">
              <a16:creationId xmlns:a16="http://schemas.microsoft.com/office/drawing/2014/main" id="{F2284EB4-84EC-4139-88BE-1DEC37C0FD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193" name="PoljeZBesedilom 2">
          <a:extLst>
            <a:ext uri="{FF2B5EF4-FFF2-40B4-BE49-F238E27FC236}">
              <a16:creationId xmlns:a16="http://schemas.microsoft.com/office/drawing/2014/main" id="{21FFC35A-5CA6-460E-9383-14C308AF025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4" name="PoljeZBesedilom 2">
          <a:extLst>
            <a:ext uri="{FF2B5EF4-FFF2-40B4-BE49-F238E27FC236}">
              <a16:creationId xmlns:a16="http://schemas.microsoft.com/office/drawing/2014/main" id="{BD3E8D5C-7B09-484F-A983-4CE0A5995C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5" name="PoljeZBesedilom 9194">
          <a:extLst>
            <a:ext uri="{FF2B5EF4-FFF2-40B4-BE49-F238E27FC236}">
              <a16:creationId xmlns:a16="http://schemas.microsoft.com/office/drawing/2014/main" id="{BAFC96D6-8DA9-4877-BB85-895DAC3CEE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6" name="PoljeZBesedilom 2">
          <a:extLst>
            <a:ext uri="{FF2B5EF4-FFF2-40B4-BE49-F238E27FC236}">
              <a16:creationId xmlns:a16="http://schemas.microsoft.com/office/drawing/2014/main" id="{3D09B6A9-AADB-4255-B840-D019211086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7" name="PoljeZBesedilom 2">
          <a:extLst>
            <a:ext uri="{FF2B5EF4-FFF2-40B4-BE49-F238E27FC236}">
              <a16:creationId xmlns:a16="http://schemas.microsoft.com/office/drawing/2014/main" id="{319672C3-EA18-4B62-A85C-5D49F9926C8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8" name="PoljeZBesedilom 2">
          <a:extLst>
            <a:ext uri="{FF2B5EF4-FFF2-40B4-BE49-F238E27FC236}">
              <a16:creationId xmlns:a16="http://schemas.microsoft.com/office/drawing/2014/main" id="{355D61E1-3A2B-4C19-91C1-F324C355AE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199" name="PoljeZBesedilom 2">
          <a:extLst>
            <a:ext uri="{FF2B5EF4-FFF2-40B4-BE49-F238E27FC236}">
              <a16:creationId xmlns:a16="http://schemas.microsoft.com/office/drawing/2014/main" id="{91CAD259-534A-42F4-B5D1-A764F70938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0" name="PoljeZBesedilom 2">
          <a:extLst>
            <a:ext uri="{FF2B5EF4-FFF2-40B4-BE49-F238E27FC236}">
              <a16:creationId xmlns:a16="http://schemas.microsoft.com/office/drawing/2014/main" id="{275A10A3-DFAB-4CCA-9903-17A64B77D2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1" name="PoljeZBesedilom 9200">
          <a:extLst>
            <a:ext uri="{FF2B5EF4-FFF2-40B4-BE49-F238E27FC236}">
              <a16:creationId xmlns:a16="http://schemas.microsoft.com/office/drawing/2014/main" id="{D56C9AA3-B0C6-4180-884F-E94CC839779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2" name="PoljeZBesedilom 2">
          <a:extLst>
            <a:ext uri="{FF2B5EF4-FFF2-40B4-BE49-F238E27FC236}">
              <a16:creationId xmlns:a16="http://schemas.microsoft.com/office/drawing/2014/main" id="{E315358F-CB8B-4482-90B7-28912103D31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3" name="PoljeZBesedilom 2">
          <a:extLst>
            <a:ext uri="{FF2B5EF4-FFF2-40B4-BE49-F238E27FC236}">
              <a16:creationId xmlns:a16="http://schemas.microsoft.com/office/drawing/2014/main" id="{C9213100-198C-420B-8EBE-2752C3E95B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4" name="PoljeZBesedilom 2">
          <a:extLst>
            <a:ext uri="{FF2B5EF4-FFF2-40B4-BE49-F238E27FC236}">
              <a16:creationId xmlns:a16="http://schemas.microsoft.com/office/drawing/2014/main" id="{4F8BB787-6E99-49DC-910A-9AA341B294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05" name="PoljeZBesedilom 2">
          <a:extLst>
            <a:ext uri="{FF2B5EF4-FFF2-40B4-BE49-F238E27FC236}">
              <a16:creationId xmlns:a16="http://schemas.microsoft.com/office/drawing/2014/main" id="{19E966E6-905C-4AAC-8554-C850F178E7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06" name="PoljeZBesedilom 2">
          <a:extLst>
            <a:ext uri="{FF2B5EF4-FFF2-40B4-BE49-F238E27FC236}">
              <a16:creationId xmlns:a16="http://schemas.microsoft.com/office/drawing/2014/main" id="{F92EFD19-294D-4BDC-9ACA-DC40003BCB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07" name="PoljeZBesedilom 9206">
          <a:extLst>
            <a:ext uri="{FF2B5EF4-FFF2-40B4-BE49-F238E27FC236}">
              <a16:creationId xmlns:a16="http://schemas.microsoft.com/office/drawing/2014/main" id="{A583AAB0-61BC-4430-80F2-1C27A05D6D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08" name="PoljeZBesedilom 2">
          <a:extLst>
            <a:ext uri="{FF2B5EF4-FFF2-40B4-BE49-F238E27FC236}">
              <a16:creationId xmlns:a16="http://schemas.microsoft.com/office/drawing/2014/main" id="{6872EAFC-955E-465F-B864-9841F1C0A7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09" name="PoljeZBesedilom 2">
          <a:extLst>
            <a:ext uri="{FF2B5EF4-FFF2-40B4-BE49-F238E27FC236}">
              <a16:creationId xmlns:a16="http://schemas.microsoft.com/office/drawing/2014/main" id="{1023B184-B2A5-438B-941E-80ED8388E4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0" name="PoljeZBesedilom 2">
          <a:extLst>
            <a:ext uri="{FF2B5EF4-FFF2-40B4-BE49-F238E27FC236}">
              <a16:creationId xmlns:a16="http://schemas.microsoft.com/office/drawing/2014/main" id="{8038A5A8-2A8A-41DE-89D5-33068BB6EA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1" name="PoljeZBesedilom 2">
          <a:extLst>
            <a:ext uri="{FF2B5EF4-FFF2-40B4-BE49-F238E27FC236}">
              <a16:creationId xmlns:a16="http://schemas.microsoft.com/office/drawing/2014/main" id="{B158A577-4899-4C01-857D-08CDB02B673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2" name="PoljeZBesedilom 2">
          <a:extLst>
            <a:ext uri="{FF2B5EF4-FFF2-40B4-BE49-F238E27FC236}">
              <a16:creationId xmlns:a16="http://schemas.microsoft.com/office/drawing/2014/main" id="{A017F1C0-58B1-426E-A0EB-D58A538B3B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3" name="PoljeZBesedilom 9212">
          <a:extLst>
            <a:ext uri="{FF2B5EF4-FFF2-40B4-BE49-F238E27FC236}">
              <a16:creationId xmlns:a16="http://schemas.microsoft.com/office/drawing/2014/main" id="{6DDCFDA0-1BC3-44ED-82CE-8A1872693A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4" name="PoljeZBesedilom 2">
          <a:extLst>
            <a:ext uri="{FF2B5EF4-FFF2-40B4-BE49-F238E27FC236}">
              <a16:creationId xmlns:a16="http://schemas.microsoft.com/office/drawing/2014/main" id="{1A8A7B6C-F25A-4F9E-A29B-4D050D1B1D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5" name="PoljeZBesedilom 2">
          <a:extLst>
            <a:ext uri="{FF2B5EF4-FFF2-40B4-BE49-F238E27FC236}">
              <a16:creationId xmlns:a16="http://schemas.microsoft.com/office/drawing/2014/main" id="{A158B9C7-4035-4B75-AAE4-B984DB72D4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6" name="PoljeZBesedilom 2">
          <a:extLst>
            <a:ext uri="{FF2B5EF4-FFF2-40B4-BE49-F238E27FC236}">
              <a16:creationId xmlns:a16="http://schemas.microsoft.com/office/drawing/2014/main" id="{90F9940D-AE4A-439D-BD78-973B97B1EFC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17" name="PoljeZBesedilom 2">
          <a:extLst>
            <a:ext uri="{FF2B5EF4-FFF2-40B4-BE49-F238E27FC236}">
              <a16:creationId xmlns:a16="http://schemas.microsoft.com/office/drawing/2014/main" id="{86B30CF8-FAEE-41A5-8A87-F5F08086C55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18" name="PoljeZBesedilom 9217">
          <a:extLst>
            <a:ext uri="{FF2B5EF4-FFF2-40B4-BE49-F238E27FC236}">
              <a16:creationId xmlns:a16="http://schemas.microsoft.com/office/drawing/2014/main" id="{DE17CF40-5584-4584-A86F-ACD5FF60D1D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19" name="PoljeZBesedilom 2">
          <a:extLst>
            <a:ext uri="{FF2B5EF4-FFF2-40B4-BE49-F238E27FC236}">
              <a16:creationId xmlns:a16="http://schemas.microsoft.com/office/drawing/2014/main" id="{E7801D00-1ED8-4B57-ACB2-2AF08DCBFFC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20" name="PoljeZBesedilom 2">
          <a:extLst>
            <a:ext uri="{FF2B5EF4-FFF2-40B4-BE49-F238E27FC236}">
              <a16:creationId xmlns:a16="http://schemas.microsoft.com/office/drawing/2014/main" id="{FCC74DAE-B891-4A07-9873-4B6B7778565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21" name="PoljeZBesedilom 2">
          <a:extLst>
            <a:ext uri="{FF2B5EF4-FFF2-40B4-BE49-F238E27FC236}">
              <a16:creationId xmlns:a16="http://schemas.microsoft.com/office/drawing/2014/main" id="{953D98C3-1D89-4534-B544-6E807B398B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22" name="PoljeZBesedilom 2">
          <a:extLst>
            <a:ext uri="{FF2B5EF4-FFF2-40B4-BE49-F238E27FC236}">
              <a16:creationId xmlns:a16="http://schemas.microsoft.com/office/drawing/2014/main" id="{92EDD941-57E4-48E3-B669-CB5AB128B5E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3" name="PoljeZBesedilom 2">
          <a:extLst>
            <a:ext uri="{FF2B5EF4-FFF2-40B4-BE49-F238E27FC236}">
              <a16:creationId xmlns:a16="http://schemas.microsoft.com/office/drawing/2014/main" id="{9828CF37-701A-4C0B-BCAE-D2B56F3151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4" name="PoljeZBesedilom 9223">
          <a:extLst>
            <a:ext uri="{FF2B5EF4-FFF2-40B4-BE49-F238E27FC236}">
              <a16:creationId xmlns:a16="http://schemas.microsoft.com/office/drawing/2014/main" id="{2F848075-B570-4CA3-8B38-11E5ED99CFA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5" name="PoljeZBesedilom 2">
          <a:extLst>
            <a:ext uri="{FF2B5EF4-FFF2-40B4-BE49-F238E27FC236}">
              <a16:creationId xmlns:a16="http://schemas.microsoft.com/office/drawing/2014/main" id="{FDE6ED41-442A-4696-A1DF-FED48416C07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6" name="PoljeZBesedilom 2">
          <a:extLst>
            <a:ext uri="{FF2B5EF4-FFF2-40B4-BE49-F238E27FC236}">
              <a16:creationId xmlns:a16="http://schemas.microsoft.com/office/drawing/2014/main" id="{1C7DF396-17FB-45A1-B77F-5DC1DBEF9B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7" name="PoljeZBesedilom 2">
          <a:extLst>
            <a:ext uri="{FF2B5EF4-FFF2-40B4-BE49-F238E27FC236}">
              <a16:creationId xmlns:a16="http://schemas.microsoft.com/office/drawing/2014/main" id="{8A0F3993-1D36-4657-B0BC-FDCF0C0BFE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228" name="PoljeZBesedilom 2">
          <a:extLst>
            <a:ext uri="{FF2B5EF4-FFF2-40B4-BE49-F238E27FC236}">
              <a16:creationId xmlns:a16="http://schemas.microsoft.com/office/drawing/2014/main" id="{778C1799-1071-4037-A9A4-FEDAC2E495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29" name="PoljeZBesedilom 2">
          <a:extLst>
            <a:ext uri="{FF2B5EF4-FFF2-40B4-BE49-F238E27FC236}">
              <a16:creationId xmlns:a16="http://schemas.microsoft.com/office/drawing/2014/main" id="{C1448111-0C36-4657-ACE2-722C852B7E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0" name="PoljeZBesedilom 9229">
          <a:extLst>
            <a:ext uri="{FF2B5EF4-FFF2-40B4-BE49-F238E27FC236}">
              <a16:creationId xmlns:a16="http://schemas.microsoft.com/office/drawing/2014/main" id="{EBC8CB60-F883-482F-B694-FC8A8A14B8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1" name="PoljeZBesedilom 2">
          <a:extLst>
            <a:ext uri="{FF2B5EF4-FFF2-40B4-BE49-F238E27FC236}">
              <a16:creationId xmlns:a16="http://schemas.microsoft.com/office/drawing/2014/main" id="{75120AFB-484B-403A-9F5B-8140FDA789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2" name="PoljeZBesedilom 2">
          <a:extLst>
            <a:ext uri="{FF2B5EF4-FFF2-40B4-BE49-F238E27FC236}">
              <a16:creationId xmlns:a16="http://schemas.microsoft.com/office/drawing/2014/main" id="{30871557-B4CF-4D50-88D2-2A7426BDE5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3" name="PoljeZBesedilom 2">
          <a:extLst>
            <a:ext uri="{FF2B5EF4-FFF2-40B4-BE49-F238E27FC236}">
              <a16:creationId xmlns:a16="http://schemas.microsoft.com/office/drawing/2014/main" id="{A75531B4-EB6A-4BC9-A9D6-10B9135BA6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4" name="PoljeZBesedilom 2">
          <a:extLst>
            <a:ext uri="{FF2B5EF4-FFF2-40B4-BE49-F238E27FC236}">
              <a16:creationId xmlns:a16="http://schemas.microsoft.com/office/drawing/2014/main" id="{4876C050-97C2-4FAB-A87E-8BE2109EE4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5" name="PoljeZBesedilom 2">
          <a:extLst>
            <a:ext uri="{FF2B5EF4-FFF2-40B4-BE49-F238E27FC236}">
              <a16:creationId xmlns:a16="http://schemas.microsoft.com/office/drawing/2014/main" id="{943C115A-AAEA-4542-A548-0636091E28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6" name="PoljeZBesedilom 9235">
          <a:extLst>
            <a:ext uri="{FF2B5EF4-FFF2-40B4-BE49-F238E27FC236}">
              <a16:creationId xmlns:a16="http://schemas.microsoft.com/office/drawing/2014/main" id="{02CEE886-083A-4088-80B9-256F446DB5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7" name="PoljeZBesedilom 2">
          <a:extLst>
            <a:ext uri="{FF2B5EF4-FFF2-40B4-BE49-F238E27FC236}">
              <a16:creationId xmlns:a16="http://schemas.microsoft.com/office/drawing/2014/main" id="{F6D2F4AD-9149-449E-8961-2D905F94C7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8" name="PoljeZBesedilom 2">
          <a:extLst>
            <a:ext uri="{FF2B5EF4-FFF2-40B4-BE49-F238E27FC236}">
              <a16:creationId xmlns:a16="http://schemas.microsoft.com/office/drawing/2014/main" id="{F67BB20D-11E9-410B-88DB-3F2A73C785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39" name="PoljeZBesedilom 2">
          <a:extLst>
            <a:ext uri="{FF2B5EF4-FFF2-40B4-BE49-F238E27FC236}">
              <a16:creationId xmlns:a16="http://schemas.microsoft.com/office/drawing/2014/main" id="{BFD2C30F-05E8-4D17-BF9F-E369C79C74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240" name="PoljeZBesedilom 2">
          <a:extLst>
            <a:ext uri="{FF2B5EF4-FFF2-40B4-BE49-F238E27FC236}">
              <a16:creationId xmlns:a16="http://schemas.microsoft.com/office/drawing/2014/main" id="{64B304D1-87DF-4A5F-97A5-D3D56238C54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1" name="PoljeZBesedilom 2">
          <a:extLst>
            <a:ext uri="{FF2B5EF4-FFF2-40B4-BE49-F238E27FC236}">
              <a16:creationId xmlns:a16="http://schemas.microsoft.com/office/drawing/2014/main" id="{B43FCE2D-F585-4741-B630-7E6A3028CAB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2" name="PoljeZBesedilom 9241">
          <a:extLst>
            <a:ext uri="{FF2B5EF4-FFF2-40B4-BE49-F238E27FC236}">
              <a16:creationId xmlns:a16="http://schemas.microsoft.com/office/drawing/2014/main" id="{E6DAB02C-49B0-4040-83C3-180AD178D8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3" name="PoljeZBesedilom 2">
          <a:extLst>
            <a:ext uri="{FF2B5EF4-FFF2-40B4-BE49-F238E27FC236}">
              <a16:creationId xmlns:a16="http://schemas.microsoft.com/office/drawing/2014/main" id="{320841C1-EC24-4477-9F60-8061FD7420D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4" name="PoljeZBesedilom 2">
          <a:extLst>
            <a:ext uri="{FF2B5EF4-FFF2-40B4-BE49-F238E27FC236}">
              <a16:creationId xmlns:a16="http://schemas.microsoft.com/office/drawing/2014/main" id="{EB8B38DE-C28F-48E7-93CB-6DF67457684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5" name="PoljeZBesedilom 2">
          <a:extLst>
            <a:ext uri="{FF2B5EF4-FFF2-40B4-BE49-F238E27FC236}">
              <a16:creationId xmlns:a16="http://schemas.microsoft.com/office/drawing/2014/main" id="{64305656-1F50-490E-860F-91D04AFFFD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6" name="PoljeZBesedilom 2">
          <a:extLst>
            <a:ext uri="{FF2B5EF4-FFF2-40B4-BE49-F238E27FC236}">
              <a16:creationId xmlns:a16="http://schemas.microsoft.com/office/drawing/2014/main" id="{E92E45C7-3B59-43D1-8BFD-4ECB080200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7" name="PoljeZBesedilom 2">
          <a:extLst>
            <a:ext uri="{FF2B5EF4-FFF2-40B4-BE49-F238E27FC236}">
              <a16:creationId xmlns:a16="http://schemas.microsoft.com/office/drawing/2014/main" id="{7EE8C7B4-0323-49D1-8622-2175F82939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8" name="PoljeZBesedilom 9247">
          <a:extLst>
            <a:ext uri="{FF2B5EF4-FFF2-40B4-BE49-F238E27FC236}">
              <a16:creationId xmlns:a16="http://schemas.microsoft.com/office/drawing/2014/main" id="{610735AC-260E-46F8-BE86-9567F8646E2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49" name="PoljeZBesedilom 2">
          <a:extLst>
            <a:ext uri="{FF2B5EF4-FFF2-40B4-BE49-F238E27FC236}">
              <a16:creationId xmlns:a16="http://schemas.microsoft.com/office/drawing/2014/main" id="{742CACDA-73DB-4D27-B246-825A71FEE31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50" name="PoljeZBesedilom 2">
          <a:extLst>
            <a:ext uri="{FF2B5EF4-FFF2-40B4-BE49-F238E27FC236}">
              <a16:creationId xmlns:a16="http://schemas.microsoft.com/office/drawing/2014/main" id="{6581E32A-489B-42FE-90A6-658AAF3BFC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51" name="PoljeZBesedilom 2">
          <a:extLst>
            <a:ext uri="{FF2B5EF4-FFF2-40B4-BE49-F238E27FC236}">
              <a16:creationId xmlns:a16="http://schemas.microsoft.com/office/drawing/2014/main" id="{4138E34C-93DE-42FF-9A9C-19CDF8F53C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252" name="PoljeZBesedilom 2">
          <a:extLst>
            <a:ext uri="{FF2B5EF4-FFF2-40B4-BE49-F238E27FC236}">
              <a16:creationId xmlns:a16="http://schemas.microsoft.com/office/drawing/2014/main" id="{382E3AE9-201D-4429-AAAF-3180A02103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53" name="PoljeZBesedilom 9252">
          <a:extLst>
            <a:ext uri="{FF2B5EF4-FFF2-40B4-BE49-F238E27FC236}">
              <a16:creationId xmlns:a16="http://schemas.microsoft.com/office/drawing/2014/main" id="{41D1B242-2649-437B-A43A-8BC1AB4341E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54" name="PoljeZBesedilom 2">
          <a:extLst>
            <a:ext uri="{FF2B5EF4-FFF2-40B4-BE49-F238E27FC236}">
              <a16:creationId xmlns:a16="http://schemas.microsoft.com/office/drawing/2014/main" id="{E84A35FF-D61F-4E8A-9193-866C1F70A2D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55" name="PoljeZBesedilom 2">
          <a:extLst>
            <a:ext uri="{FF2B5EF4-FFF2-40B4-BE49-F238E27FC236}">
              <a16:creationId xmlns:a16="http://schemas.microsoft.com/office/drawing/2014/main" id="{A6E5D13B-9DEE-4632-ABB6-FCF6822B127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56" name="PoljeZBesedilom 2">
          <a:extLst>
            <a:ext uri="{FF2B5EF4-FFF2-40B4-BE49-F238E27FC236}">
              <a16:creationId xmlns:a16="http://schemas.microsoft.com/office/drawing/2014/main" id="{B5EFACAF-839E-4E68-B6B5-7A82E0DE19B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257" name="PoljeZBesedilom 2">
          <a:extLst>
            <a:ext uri="{FF2B5EF4-FFF2-40B4-BE49-F238E27FC236}">
              <a16:creationId xmlns:a16="http://schemas.microsoft.com/office/drawing/2014/main" id="{F52CF9EB-B70A-4236-BF91-F7D4102C9D3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58" name="PoljeZBesedilom 2">
          <a:extLst>
            <a:ext uri="{FF2B5EF4-FFF2-40B4-BE49-F238E27FC236}">
              <a16:creationId xmlns:a16="http://schemas.microsoft.com/office/drawing/2014/main" id="{987E94BA-EAD7-441A-8E30-E8E194AFAF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59" name="PoljeZBesedilom 9258">
          <a:extLst>
            <a:ext uri="{FF2B5EF4-FFF2-40B4-BE49-F238E27FC236}">
              <a16:creationId xmlns:a16="http://schemas.microsoft.com/office/drawing/2014/main" id="{584CC851-A3AD-4E8F-A413-B77BF02119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0" name="PoljeZBesedilom 2">
          <a:extLst>
            <a:ext uri="{FF2B5EF4-FFF2-40B4-BE49-F238E27FC236}">
              <a16:creationId xmlns:a16="http://schemas.microsoft.com/office/drawing/2014/main" id="{BD9A2B8B-1197-40B9-B4F5-DA5217D483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1" name="PoljeZBesedilom 2">
          <a:extLst>
            <a:ext uri="{FF2B5EF4-FFF2-40B4-BE49-F238E27FC236}">
              <a16:creationId xmlns:a16="http://schemas.microsoft.com/office/drawing/2014/main" id="{673470B8-1343-404C-A77D-0A76128185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2" name="PoljeZBesedilom 2">
          <a:extLst>
            <a:ext uri="{FF2B5EF4-FFF2-40B4-BE49-F238E27FC236}">
              <a16:creationId xmlns:a16="http://schemas.microsoft.com/office/drawing/2014/main" id="{68145640-3BF9-4F35-822D-6903E448E2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3" name="PoljeZBesedilom 2">
          <a:extLst>
            <a:ext uri="{FF2B5EF4-FFF2-40B4-BE49-F238E27FC236}">
              <a16:creationId xmlns:a16="http://schemas.microsoft.com/office/drawing/2014/main" id="{21455720-6E65-468D-80D7-1099511C6E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4" name="PoljeZBesedilom 2">
          <a:extLst>
            <a:ext uri="{FF2B5EF4-FFF2-40B4-BE49-F238E27FC236}">
              <a16:creationId xmlns:a16="http://schemas.microsoft.com/office/drawing/2014/main" id="{1D220AB3-5057-4B9E-A28D-782B40278B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5" name="PoljeZBesedilom 9264">
          <a:extLst>
            <a:ext uri="{FF2B5EF4-FFF2-40B4-BE49-F238E27FC236}">
              <a16:creationId xmlns:a16="http://schemas.microsoft.com/office/drawing/2014/main" id="{24A19A23-1A02-4EEF-B683-35427E5234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6" name="PoljeZBesedilom 2">
          <a:extLst>
            <a:ext uri="{FF2B5EF4-FFF2-40B4-BE49-F238E27FC236}">
              <a16:creationId xmlns:a16="http://schemas.microsoft.com/office/drawing/2014/main" id="{06E0D595-0238-4329-B26B-0678149A1E9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7" name="PoljeZBesedilom 2">
          <a:extLst>
            <a:ext uri="{FF2B5EF4-FFF2-40B4-BE49-F238E27FC236}">
              <a16:creationId xmlns:a16="http://schemas.microsoft.com/office/drawing/2014/main" id="{9A5BE1D1-0079-498F-9850-38C26E590C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8" name="PoljeZBesedilom 2">
          <a:extLst>
            <a:ext uri="{FF2B5EF4-FFF2-40B4-BE49-F238E27FC236}">
              <a16:creationId xmlns:a16="http://schemas.microsoft.com/office/drawing/2014/main" id="{00F42B2D-CE2D-4F42-8A73-2E1D54F1B5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69" name="PoljeZBesedilom 2">
          <a:extLst>
            <a:ext uri="{FF2B5EF4-FFF2-40B4-BE49-F238E27FC236}">
              <a16:creationId xmlns:a16="http://schemas.microsoft.com/office/drawing/2014/main" id="{A5198F42-E305-4937-B6B8-D6892E5689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0" name="PoljeZBesedilom 2">
          <a:extLst>
            <a:ext uri="{FF2B5EF4-FFF2-40B4-BE49-F238E27FC236}">
              <a16:creationId xmlns:a16="http://schemas.microsoft.com/office/drawing/2014/main" id="{B1889A28-804C-4363-BE2F-A233463D7C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1" name="PoljeZBesedilom 9270">
          <a:extLst>
            <a:ext uri="{FF2B5EF4-FFF2-40B4-BE49-F238E27FC236}">
              <a16:creationId xmlns:a16="http://schemas.microsoft.com/office/drawing/2014/main" id="{2B9F5B69-A143-44B0-BC1C-D942CCBF65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2" name="PoljeZBesedilom 2">
          <a:extLst>
            <a:ext uri="{FF2B5EF4-FFF2-40B4-BE49-F238E27FC236}">
              <a16:creationId xmlns:a16="http://schemas.microsoft.com/office/drawing/2014/main" id="{D3C2684F-66A5-4340-96E1-CEAE879E4B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3" name="PoljeZBesedilom 2">
          <a:extLst>
            <a:ext uri="{FF2B5EF4-FFF2-40B4-BE49-F238E27FC236}">
              <a16:creationId xmlns:a16="http://schemas.microsoft.com/office/drawing/2014/main" id="{4F608021-BA1E-4303-8BE0-F27C6BE408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4" name="PoljeZBesedilom 2">
          <a:extLst>
            <a:ext uri="{FF2B5EF4-FFF2-40B4-BE49-F238E27FC236}">
              <a16:creationId xmlns:a16="http://schemas.microsoft.com/office/drawing/2014/main" id="{9FE9D39A-42F2-47C4-ABD0-3930F8845B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5" name="PoljeZBesedilom 2">
          <a:extLst>
            <a:ext uri="{FF2B5EF4-FFF2-40B4-BE49-F238E27FC236}">
              <a16:creationId xmlns:a16="http://schemas.microsoft.com/office/drawing/2014/main" id="{258FD6A4-4DA6-4474-BCD5-1AA522A596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6" name="PoljeZBesedilom 2">
          <a:extLst>
            <a:ext uri="{FF2B5EF4-FFF2-40B4-BE49-F238E27FC236}">
              <a16:creationId xmlns:a16="http://schemas.microsoft.com/office/drawing/2014/main" id="{EF3CBA5A-B1C0-43BF-83D4-40B40F41D6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7" name="PoljeZBesedilom 9276">
          <a:extLst>
            <a:ext uri="{FF2B5EF4-FFF2-40B4-BE49-F238E27FC236}">
              <a16:creationId xmlns:a16="http://schemas.microsoft.com/office/drawing/2014/main" id="{88ED5CF4-649B-4DDA-95FA-BAAA557DFF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8" name="PoljeZBesedilom 2">
          <a:extLst>
            <a:ext uri="{FF2B5EF4-FFF2-40B4-BE49-F238E27FC236}">
              <a16:creationId xmlns:a16="http://schemas.microsoft.com/office/drawing/2014/main" id="{43620FFD-AB71-4737-9225-F920036CCF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79" name="PoljeZBesedilom 2">
          <a:extLst>
            <a:ext uri="{FF2B5EF4-FFF2-40B4-BE49-F238E27FC236}">
              <a16:creationId xmlns:a16="http://schemas.microsoft.com/office/drawing/2014/main" id="{53EA048D-66A5-4EE3-867D-43E4823A45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0" name="PoljeZBesedilom 2">
          <a:extLst>
            <a:ext uri="{FF2B5EF4-FFF2-40B4-BE49-F238E27FC236}">
              <a16:creationId xmlns:a16="http://schemas.microsoft.com/office/drawing/2014/main" id="{F545BAE5-BCFE-4F7C-887B-3B540380EA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1" name="PoljeZBesedilom 2">
          <a:extLst>
            <a:ext uri="{FF2B5EF4-FFF2-40B4-BE49-F238E27FC236}">
              <a16:creationId xmlns:a16="http://schemas.microsoft.com/office/drawing/2014/main" id="{3102BE19-C0B6-46F1-B094-97AFC6F9F4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2" name="PoljeZBesedilom 2">
          <a:extLst>
            <a:ext uri="{FF2B5EF4-FFF2-40B4-BE49-F238E27FC236}">
              <a16:creationId xmlns:a16="http://schemas.microsoft.com/office/drawing/2014/main" id="{1A6F2D49-095D-40B3-8E08-AF7DDEB4A4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3" name="PoljeZBesedilom 9282">
          <a:extLst>
            <a:ext uri="{FF2B5EF4-FFF2-40B4-BE49-F238E27FC236}">
              <a16:creationId xmlns:a16="http://schemas.microsoft.com/office/drawing/2014/main" id="{1CEB5DFA-0037-4227-91D5-862DDE4EA04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4" name="PoljeZBesedilom 2">
          <a:extLst>
            <a:ext uri="{FF2B5EF4-FFF2-40B4-BE49-F238E27FC236}">
              <a16:creationId xmlns:a16="http://schemas.microsoft.com/office/drawing/2014/main" id="{6E37A702-E53A-4C71-AC1C-B7AC43D383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5" name="PoljeZBesedilom 2">
          <a:extLst>
            <a:ext uri="{FF2B5EF4-FFF2-40B4-BE49-F238E27FC236}">
              <a16:creationId xmlns:a16="http://schemas.microsoft.com/office/drawing/2014/main" id="{58A3B509-CF82-4209-91F7-099F46205D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6" name="PoljeZBesedilom 2">
          <a:extLst>
            <a:ext uri="{FF2B5EF4-FFF2-40B4-BE49-F238E27FC236}">
              <a16:creationId xmlns:a16="http://schemas.microsoft.com/office/drawing/2014/main" id="{CA16004A-54DE-4D1E-8F46-E99CA86353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7" name="PoljeZBesedilom 2">
          <a:extLst>
            <a:ext uri="{FF2B5EF4-FFF2-40B4-BE49-F238E27FC236}">
              <a16:creationId xmlns:a16="http://schemas.microsoft.com/office/drawing/2014/main" id="{EF69A46C-912A-4BAA-915D-6C8FE12C2E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8" name="PoljeZBesedilom 2">
          <a:extLst>
            <a:ext uri="{FF2B5EF4-FFF2-40B4-BE49-F238E27FC236}">
              <a16:creationId xmlns:a16="http://schemas.microsoft.com/office/drawing/2014/main" id="{0DB404D8-E335-457C-A0E1-0D829BA3B0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89" name="PoljeZBesedilom 9288">
          <a:extLst>
            <a:ext uri="{FF2B5EF4-FFF2-40B4-BE49-F238E27FC236}">
              <a16:creationId xmlns:a16="http://schemas.microsoft.com/office/drawing/2014/main" id="{E6145741-518F-4D04-9F26-C607DF1A0CC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90" name="PoljeZBesedilom 2">
          <a:extLst>
            <a:ext uri="{FF2B5EF4-FFF2-40B4-BE49-F238E27FC236}">
              <a16:creationId xmlns:a16="http://schemas.microsoft.com/office/drawing/2014/main" id="{35A7BED5-112F-412B-81AE-7780E7D431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91" name="PoljeZBesedilom 2">
          <a:extLst>
            <a:ext uri="{FF2B5EF4-FFF2-40B4-BE49-F238E27FC236}">
              <a16:creationId xmlns:a16="http://schemas.microsoft.com/office/drawing/2014/main" id="{C4C772DB-66CC-4F25-B2A6-01D298B8D6C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92" name="PoljeZBesedilom 2">
          <a:extLst>
            <a:ext uri="{FF2B5EF4-FFF2-40B4-BE49-F238E27FC236}">
              <a16:creationId xmlns:a16="http://schemas.microsoft.com/office/drawing/2014/main" id="{88BFBE7D-E51F-4140-BBA3-7F30B59D340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293" name="PoljeZBesedilom 2">
          <a:extLst>
            <a:ext uri="{FF2B5EF4-FFF2-40B4-BE49-F238E27FC236}">
              <a16:creationId xmlns:a16="http://schemas.microsoft.com/office/drawing/2014/main" id="{7A6EF7A8-E403-499A-8F92-10B9F3806D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4" name="PoljeZBesedilom 2">
          <a:extLst>
            <a:ext uri="{FF2B5EF4-FFF2-40B4-BE49-F238E27FC236}">
              <a16:creationId xmlns:a16="http://schemas.microsoft.com/office/drawing/2014/main" id="{27731898-C331-4FCB-843D-8D16AD31371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5" name="PoljeZBesedilom 9294">
          <a:extLst>
            <a:ext uri="{FF2B5EF4-FFF2-40B4-BE49-F238E27FC236}">
              <a16:creationId xmlns:a16="http://schemas.microsoft.com/office/drawing/2014/main" id="{2C41F290-2CBA-448A-94F3-33BC7704EB3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6" name="PoljeZBesedilom 2">
          <a:extLst>
            <a:ext uri="{FF2B5EF4-FFF2-40B4-BE49-F238E27FC236}">
              <a16:creationId xmlns:a16="http://schemas.microsoft.com/office/drawing/2014/main" id="{EFEBDEBB-31AC-4049-B8D3-0106008696D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7" name="PoljeZBesedilom 2">
          <a:extLst>
            <a:ext uri="{FF2B5EF4-FFF2-40B4-BE49-F238E27FC236}">
              <a16:creationId xmlns:a16="http://schemas.microsoft.com/office/drawing/2014/main" id="{7049B533-1360-4BDC-8ACA-811F803C4AA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8" name="PoljeZBesedilom 2">
          <a:extLst>
            <a:ext uri="{FF2B5EF4-FFF2-40B4-BE49-F238E27FC236}">
              <a16:creationId xmlns:a16="http://schemas.microsoft.com/office/drawing/2014/main" id="{87C7872C-90D6-4132-9101-45FDCD65CE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299" name="PoljeZBesedilom 2">
          <a:extLst>
            <a:ext uri="{FF2B5EF4-FFF2-40B4-BE49-F238E27FC236}">
              <a16:creationId xmlns:a16="http://schemas.microsoft.com/office/drawing/2014/main" id="{D7354279-BFA5-451B-8B32-96A76E227F6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0" name="PoljeZBesedilom 2">
          <a:extLst>
            <a:ext uri="{FF2B5EF4-FFF2-40B4-BE49-F238E27FC236}">
              <a16:creationId xmlns:a16="http://schemas.microsoft.com/office/drawing/2014/main" id="{E1A3E9EB-E067-4F0B-A12C-CDA8BED338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1" name="PoljeZBesedilom 9300">
          <a:extLst>
            <a:ext uri="{FF2B5EF4-FFF2-40B4-BE49-F238E27FC236}">
              <a16:creationId xmlns:a16="http://schemas.microsoft.com/office/drawing/2014/main" id="{1F8BE807-B0E2-4F7E-95B9-ACE4555AFA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2" name="PoljeZBesedilom 2">
          <a:extLst>
            <a:ext uri="{FF2B5EF4-FFF2-40B4-BE49-F238E27FC236}">
              <a16:creationId xmlns:a16="http://schemas.microsoft.com/office/drawing/2014/main" id="{430580DA-42EA-4BBD-8F18-4E7A465777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3" name="PoljeZBesedilom 2">
          <a:extLst>
            <a:ext uri="{FF2B5EF4-FFF2-40B4-BE49-F238E27FC236}">
              <a16:creationId xmlns:a16="http://schemas.microsoft.com/office/drawing/2014/main" id="{01F472C9-A9FD-43EB-995E-E0CCFFCA07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4" name="PoljeZBesedilom 2">
          <a:extLst>
            <a:ext uri="{FF2B5EF4-FFF2-40B4-BE49-F238E27FC236}">
              <a16:creationId xmlns:a16="http://schemas.microsoft.com/office/drawing/2014/main" id="{5F45792B-6EA9-4767-9D5B-900FFF24C7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5" name="PoljeZBesedilom 2">
          <a:extLst>
            <a:ext uri="{FF2B5EF4-FFF2-40B4-BE49-F238E27FC236}">
              <a16:creationId xmlns:a16="http://schemas.microsoft.com/office/drawing/2014/main" id="{389DE206-0BD3-44DD-90A8-32D77E053B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6" name="PoljeZBesedilom 2">
          <a:extLst>
            <a:ext uri="{FF2B5EF4-FFF2-40B4-BE49-F238E27FC236}">
              <a16:creationId xmlns:a16="http://schemas.microsoft.com/office/drawing/2014/main" id="{B3E3656D-B968-4FC3-ABE8-8BB92A888C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7" name="PoljeZBesedilom 9306">
          <a:extLst>
            <a:ext uri="{FF2B5EF4-FFF2-40B4-BE49-F238E27FC236}">
              <a16:creationId xmlns:a16="http://schemas.microsoft.com/office/drawing/2014/main" id="{02452DAB-9DFE-4A0B-A2D1-F671BF46E5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8" name="PoljeZBesedilom 2">
          <a:extLst>
            <a:ext uri="{FF2B5EF4-FFF2-40B4-BE49-F238E27FC236}">
              <a16:creationId xmlns:a16="http://schemas.microsoft.com/office/drawing/2014/main" id="{AFFEF804-DE64-4DA3-A3B8-12EBFC58A2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09" name="PoljeZBesedilom 2">
          <a:extLst>
            <a:ext uri="{FF2B5EF4-FFF2-40B4-BE49-F238E27FC236}">
              <a16:creationId xmlns:a16="http://schemas.microsoft.com/office/drawing/2014/main" id="{57E0B465-56EA-4EFF-BB3E-F85645E3D0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10" name="PoljeZBesedilom 2">
          <a:extLst>
            <a:ext uri="{FF2B5EF4-FFF2-40B4-BE49-F238E27FC236}">
              <a16:creationId xmlns:a16="http://schemas.microsoft.com/office/drawing/2014/main" id="{89B41F95-1684-40BE-895D-84EE4F7714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11" name="PoljeZBesedilom 2">
          <a:extLst>
            <a:ext uri="{FF2B5EF4-FFF2-40B4-BE49-F238E27FC236}">
              <a16:creationId xmlns:a16="http://schemas.microsoft.com/office/drawing/2014/main" id="{DE674C92-9BA7-4E6A-9AFC-18B7DEBB0B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2" name="PoljeZBesedilom 2">
          <a:extLst>
            <a:ext uri="{FF2B5EF4-FFF2-40B4-BE49-F238E27FC236}">
              <a16:creationId xmlns:a16="http://schemas.microsoft.com/office/drawing/2014/main" id="{98888A8C-C73D-4FAA-B2E0-30CECD0EFB9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3" name="PoljeZBesedilom 9312">
          <a:extLst>
            <a:ext uri="{FF2B5EF4-FFF2-40B4-BE49-F238E27FC236}">
              <a16:creationId xmlns:a16="http://schemas.microsoft.com/office/drawing/2014/main" id="{0212F926-214E-4E8B-86D6-FBBF0DE299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4" name="PoljeZBesedilom 2">
          <a:extLst>
            <a:ext uri="{FF2B5EF4-FFF2-40B4-BE49-F238E27FC236}">
              <a16:creationId xmlns:a16="http://schemas.microsoft.com/office/drawing/2014/main" id="{F41AAEDA-C834-44A6-AA61-CF1FF42754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5" name="PoljeZBesedilom 2">
          <a:extLst>
            <a:ext uri="{FF2B5EF4-FFF2-40B4-BE49-F238E27FC236}">
              <a16:creationId xmlns:a16="http://schemas.microsoft.com/office/drawing/2014/main" id="{51D26E85-0539-42AC-95F0-49D200D9D28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6" name="PoljeZBesedilom 2">
          <a:extLst>
            <a:ext uri="{FF2B5EF4-FFF2-40B4-BE49-F238E27FC236}">
              <a16:creationId xmlns:a16="http://schemas.microsoft.com/office/drawing/2014/main" id="{8E8D3F02-92DC-4380-B0A9-6C2D12E0B95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17" name="PoljeZBesedilom 2">
          <a:extLst>
            <a:ext uri="{FF2B5EF4-FFF2-40B4-BE49-F238E27FC236}">
              <a16:creationId xmlns:a16="http://schemas.microsoft.com/office/drawing/2014/main" id="{E95EB95E-2F14-48C9-B081-076C98988C0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18" name="PoljeZBesedilom 2">
          <a:extLst>
            <a:ext uri="{FF2B5EF4-FFF2-40B4-BE49-F238E27FC236}">
              <a16:creationId xmlns:a16="http://schemas.microsoft.com/office/drawing/2014/main" id="{ABD424B4-4977-4DE7-BE2C-71EF486435F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19" name="PoljeZBesedilom 9318">
          <a:extLst>
            <a:ext uri="{FF2B5EF4-FFF2-40B4-BE49-F238E27FC236}">
              <a16:creationId xmlns:a16="http://schemas.microsoft.com/office/drawing/2014/main" id="{1DD31529-62B3-49FC-91F8-FE3D7C616C5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20" name="PoljeZBesedilom 2">
          <a:extLst>
            <a:ext uri="{FF2B5EF4-FFF2-40B4-BE49-F238E27FC236}">
              <a16:creationId xmlns:a16="http://schemas.microsoft.com/office/drawing/2014/main" id="{0D0BBFBE-89D4-472A-89AD-7DBBE9BA5BD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21" name="PoljeZBesedilom 2">
          <a:extLst>
            <a:ext uri="{FF2B5EF4-FFF2-40B4-BE49-F238E27FC236}">
              <a16:creationId xmlns:a16="http://schemas.microsoft.com/office/drawing/2014/main" id="{ACDB992F-C128-4051-A0F8-E6926CF242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22" name="PoljeZBesedilom 2">
          <a:extLst>
            <a:ext uri="{FF2B5EF4-FFF2-40B4-BE49-F238E27FC236}">
              <a16:creationId xmlns:a16="http://schemas.microsoft.com/office/drawing/2014/main" id="{B5602C32-141B-4961-BB58-6D9686DF30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23" name="PoljeZBesedilom 2">
          <a:extLst>
            <a:ext uri="{FF2B5EF4-FFF2-40B4-BE49-F238E27FC236}">
              <a16:creationId xmlns:a16="http://schemas.microsoft.com/office/drawing/2014/main" id="{DC793DB2-3473-49B9-B782-2B0ED6D482A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24" name="PoljeZBesedilom 9323">
          <a:extLst>
            <a:ext uri="{FF2B5EF4-FFF2-40B4-BE49-F238E27FC236}">
              <a16:creationId xmlns:a16="http://schemas.microsoft.com/office/drawing/2014/main" id="{92369735-12BC-4D52-A978-5A71AC461E8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25" name="PoljeZBesedilom 2">
          <a:extLst>
            <a:ext uri="{FF2B5EF4-FFF2-40B4-BE49-F238E27FC236}">
              <a16:creationId xmlns:a16="http://schemas.microsoft.com/office/drawing/2014/main" id="{F12B13D7-5DBD-4ACA-9B6E-1D7A73FB766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26" name="PoljeZBesedilom 2">
          <a:extLst>
            <a:ext uri="{FF2B5EF4-FFF2-40B4-BE49-F238E27FC236}">
              <a16:creationId xmlns:a16="http://schemas.microsoft.com/office/drawing/2014/main" id="{E29C0D57-C3F6-4FD9-AF67-AA230B6354B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27" name="PoljeZBesedilom 2">
          <a:extLst>
            <a:ext uri="{FF2B5EF4-FFF2-40B4-BE49-F238E27FC236}">
              <a16:creationId xmlns:a16="http://schemas.microsoft.com/office/drawing/2014/main" id="{916F52EC-03FF-4CF6-859D-1BE6E50D28B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28" name="PoljeZBesedilom 2">
          <a:extLst>
            <a:ext uri="{FF2B5EF4-FFF2-40B4-BE49-F238E27FC236}">
              <a16:creationId xmlns:a16="http://schemas.microsoft.com/office/drawing/2014/main" id="{1CBA4693-CDD3-4E23-ACF8-F3D4EBFFD22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29" name="PoljeZBesedilom 2">
          <a:extLst>
            <a:ext uri="{FF2B5EF4-FFF2-40B4-BE49-F238E27FC236}">
              <a16:creationId xmlns:a16="http://schemas.microsoft.com/office/drawing/2014/main" id="{694233DC-56DF-49BC-AF7E-28FD08BFD5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30" name="PoljeZBesedilom 9329">
          <a:extLst>
            <a:ext uri="{FF2B5EF4-FFF2-40B4-BE49-F238E27FC236}">
              <a16:creationId xmlns:a16="http://schemas.microsoft.com/office/drawing/2014/main" id="{61DD4BD8-9B29-421B-A731-9CA341771E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31" name="PoljeZBesedilom 2">
          <a:extLst>
            <a:ext uri="{FF2B5EF4-FFF2-40B4-BE49-F238E27FC236}">
              <a16:creationId xmlns:a16="http://schemas.microsoft.com/office/drawing/2014/main" id="{9B2C0564-D4C7-4BAD-A285-098416A3EF9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32" name="PoljeZBesedilom 2">
          <a:extLst>
            <a:ext uri="{FF2B5EF4-FFF2-40B4-BE49-F238E27FC236}">
              <a16:creationId xmlns:a16="http://schemas.microsoft.com/office/drawing/2014/main" id="{9D10922E-2845-41E3-AB88-EEEABD8C1B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33" name="PoljeZBesedilom 2">
          <a:extLst>
            <a:ext uri="{FF2B5EF4-FFF2-40B4-BE49-F238E27FC236}">
              <a16:creationId xmlns:a16="http://schemas.microsoft.com/office/drawing/2014/main" id="{9615016F-1F97-4817-B384-10E5594652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334" name="PoljeZBesedilom 2">
          <a:extLst>
            <a:ext uri="{FF2B5EF4-FFF2-40B4-BE49-F238E27FC236}">
              <a16:creationId xmlns:a16="http://schemas.microsoft.com/office/drawing/2014/main" id="{DEA02CB1-6DB4-45F3-8190-89D2593D3A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35" name="PoljeZBesedilom 9334">
          <a:extLst>
            <a:ext uri="{FF2B5EF4-FFF2-40B4-BE49-F238E27FC236}">
              <a16:creationId xmlns:a16="http://schemas.microsoft.com/office/drawing/2014/main" id="{E57EA4AE-615D-49C6-934A-F26F590960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36" name="PoljeZBesedilom 2">
          <a:extLst>
            <a:ext uri="{FF2B5EF4-FFF2-40B4-BE49-F238E27FC236}">
              <a16:creationId xmlns:a16="http://schemas.microsoft.com/office/drawing/2014/main" id="{B5FDD2B0-7BAD-4CC1-9488-598D0EC0BF6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37" name="PoljeZBesedilom 2">
          <a:extLst>
            <a:ext uri="{FF2B5EF4-FFF2-40B4-BE49-F238E27FC236}">
              <a16:creationId xmlns:a16="http://schemas.microsoft.com/office/drawing/2014/main" id="{7BE062E9-C46D-4DD3-89DA-45DF59418FA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38" name="PoljeZBesedilom 2">
          <a:extLst>
            <a:ext uri="{FF2B5EF4-FFF2-40B4-BE49-F238E27FC236}">
              <a16:creationId xmlns:a16="http://schemas.microsoft.com/office/drawing/2014/main" id="{7E8E6358-2C70-4D78-8FBB-6E2E353A76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339" name="PoljeZBesedilom 2">
          <a:extLst>
            <a:ext uri="{FF2B5EF4-FFF2-40B4-BE49-F238E27FC236}">
              <a16:creationId xmlns:a16="http://schemas.microsoft.com/office/drawing/2014/main" id="{83504475-97B4-42D5-95CB-0C8ED2734E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340" name="PoljeZBesedilom 2">
          <a:extLst>
            <a:ext uri="{FF2B5EF4-FFF2-40B4-BE49-F238E27FC236}">
              <a16:creationId xmlns:a16="http://schemas.microsoft.com/office/drawing/2014/main" id="{7A786CD0-BB0D-42B5-99EB-782CC4992109}"/>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341" name="PoljeZBesedilom 9340">
          <a:extLst>
            <a:ext uri="{FF2B5EF4-FFF2-40B4-BE49-F238E27FC236}">
              <a16:creationId xmlns:a16="http://schemas.microsoft.com/office/drawing/2014/main" id="{C2DD9E67-5444-48FF-953D-F1E0AE193681}"/>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342" name="PoljeZBesedilom 2">
          <a:extLst>
            <a:ext uri="{FF2B5EF4-FFF2-40B4-BE49-F238E27FC236}">
              <a16:creationId xmlns:a16="http://schemas.microsoft.com/office/drawing/2014/main" id="{7B8DAF72-1592-4AB0-B412-0BE4326E1CDE}"/>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343" name="PoljeZBesedilom 9342">
          <a:extLst>
            <a:ext uri="{FF2B5EF4-FFF2-40B4-BE49-F238E27FC236}">
              <a16:creationId xmlns:a16="http://schemas.microsoft.com/office/drawing/2014/main" id="{78FC5AE1-D4A6-4137-9878-2607218B95AD}"/>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9344" name="PoljeZBesedilom 2">
          <a:extLst>
            <a:ext uri="{FF2B5EF4-FFF2-40B4-BE49-F238E27FC236}">
              <a16:creationId xmlns:a16="http://schemas.microsoft.com/office/drawing/2014/main" id="{881E9DB8-1321-4564-A43F-2D6A502C7837}"/>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84731" cy="264560"/>
    <xdr:sp macro="" textlink="">
      <xdr:nvSpPr>
        <xdr:cNvPr id="9345" name="PoljeZBesedilom 9344">
          <a:extLst>
            <a:ext uri="{FF2B5EF4-FFF2-40B4-BE49-F238E27FC236}">
              <a16:creationId xmlns:a16="http://schemas.microsoft.com/office/drawing/2014/main" id="{F7F1EBB2-75F0-4CA8-8C58-FCCC37D5C4E5}"/>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46" name="PoljeZBesedilom 2">
          <a:extLst>
            <a:ext uri="{FF2B5EF4-FFF2-40B4-BE49-F238E27FC236}">
              <a16:creationId xmlns:a16="http://schemas.microsoft.com/office/drawing/2014/main" id="{2FE534E4-4D36-4746-9F96-A8AE4E3525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47" name="PoljeZBesedilom 9346">
          <a:extLst>
            <a:ext uri="{FF2B5EF4-FFF2-40B4-BE49-F238E27FC236}">
              <a16:creationId xmlns:a16="http://schemas.microsoft.com/office/drawing/2014/main" id="{5D6F5BCD-DB10-4976-B4A3-00E8D7CCA36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48" name="PoljeZBesedilom 2">
          <a:extLst>
            <a:ext uri="{FF2B5EF4-FFF2-40B4-BE49-F238E27FC236}">
              <a16:creationId xmlns:a16="http://schemas.microsoft.com/office/drawing/2014/main" id="{B5A1DB10-8380-44F5-B12F-AC3EFDD630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49" name="PoljeZBesedilom 2">
          <a:extLst>
            <a:ext uri="{FF2B5EF4-FFF2-40B4-BE49-F238E27FC236}">
              <a16:creationId xmlns:a16="http://schemas.microsoft.com/office/drawing/2014/main" id="{FB91078E-88C7-4D44-8B8D-BC890D7E6D5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0" name="PoljeZBesedilom 2">
          <a:extLst>
            <a:ext uri="{FF2B5EF4-FFF2-40B4-BE49-F238E27FC236}">
              <a16:creationId xmlns:a16="http://schemas.microsoft.com/office/drawing/2014/main" id="{C5C902F5-2103-4AE1-8FC3-02736E0302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1" name="PoljeZBesedilom 2">
          <a:extLst>
            <a:ext uri="{FF2B5EF4-FFF2-40B4-BE49-F238E27FC236}">
              <a16:creationId xmlns:a16="http://schemas.microsoft.com/office/drawing/2014/main" id="{59798FE1-594B-4B49-ADA1-7F37EAB549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2" name="PoljeZBesedilom 2">
          <a:extLst>
            <a:ext uri="{FF2B5EF4-FFF2-40B4-BE49-F238E27FC236}">
              <a16:creationId xmlns:a16="http://schemas.microsoft.com/office/drawing/2014/main" id="{36238D95-BBCA-4873-81E6-ADC2C66B88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3" name="PoljeZBesedilom 9352">
          <a:extLst>
            <a:ext uri="{FF2B5EF4-FFF2-40B4-BE49-F238E27FC236}">
              <a16:creationId xmlns:a16="http://schemas.microsoft.com/office/drawing/2014/main" id="{31AB829D-5416-49AC-85AF-8DCDB2EB5C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4" name="PoljeZBesedilom 2">
          <a:extLst>
            <a:ext uri="{FF2B5EF4-FFF2-40B4-BE49-F238E27FC236}">
              <a16:creationId xmlns:a16="http://schemas.microsoft.com/office/drawing/2014/main" id="{283691B3-1D9C-4496-9C71-9AF4124B4A9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5" name="PoljeZBesedilom 2">
          <a:extLst>
            <a:ext uri="{FF2B5EF4-FFF2-40B4-BE49-F238E27FC236}">
              <a16:creationId xmlns:a16="http://schemas.microsoft.com/office/drawing/2014/main" id="{F6FC348D-8530-488D-9305-ADBFFABF8A3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6" name="PoljeZBesedilom 2">
          <a:extLst>
            <a:ext uri="{FF2B5EF4-FFF2-40B4-BE49-F238E27FC236}">
              <a16:creationId xmlns:a16="http://schemas.microsoft.com/office/drawing/2014/main" id="{EF7E99AF-AD39-4406-A432-5132CAAF25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7" name="PoljeZBesedilom 2">
          <a:extLst>
            <a:ext uri="{FF2B5EF4-FFF2-40B4-BE49-F238E27FC236}">
              <a16:creationId xmlns:a16="http://schemas.microsoft.com/office/drawing/2014/main" id="{26C2599F-0A84-4DA6-B905-C0299CB02A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8" name="PoljeZBesedilom 2">
          <a:extLst>
            <a:ext uri="{FF2B5EF4-FFF2-40B4-BE49-F238E27FC236}">
              <a16:creationId xmlns:a16="http://schemas.microsoft.com/office/drawing/2014/main" id="{C0382267-9772-4ECB-88BB-D3D1D3CA93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59" name="PoljeZBesedilom 9358">
          <a:extLst>
            <a:ext uri="{FF2B5EF4-FFF2-40B4-BE49-F238E27FC236}">
              <a16:creationId xmlns:a16="http://schemas.microsoft.com/office/drawing/2014/main" id="{A58E8561-9E86-4EAF-9944-3F3F084D8F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0" name="PoljeZBesedilom 2">
          <a:extLst>
            <a:ext uri="{FF2B5EF4-FFF2-40B4-BE49-F238E27FC236}">
              <a16:creationId xmlns:a16="http://schemas.microsoft.com/office/drawing/2014/main" id="{8BA010EA-3B70-47B4-822B-F9B4CA2CDDE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1" name="PoljeZBesedilom 2">
          <a:extLst>
            <a:ext uri="{FF2B5EF4-FFF2-40B4-BE49-F238E27FC236}">
              <a16:creationId xmlns:a16="http://schemas.microsoft.com/office/drawing/2014/main" id="{311D8F8B-3E4B-41C5-A9E4-2531D47932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2" name="PoljeZBesedilom 2">
          <a:extLst>
            <a:ext uri="{FF2B5EF4-FFF2-40B4-BE49-F238E27FC236}">
              <a16:creationId xmlns:a16="http://schemas.microsoft.com/office/drawing/2014/main" id="{CC833B4E-4886-459A-9A92-75C85B146B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3" name="PoljeZBesedilom 2">
          <a:extLst>
            <a:ext uri="{FF2B5EF4-FFF2-40B4-BE49-F238E27FC236}">
              <a16:creationId xmlns:a16="http://schemas.microsoft.com/office/drawing/2014/main" id="{40BE31D2-E6E6-4B9F-8FED-B84C396D61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4" name="PoljeZBesedilom 2">
          <a:extLst>
            <a:ext uri="{FF2B5EF4-FFF2-40B4-BE49-F238E27FC236}">
              <a16:creationId xmlns:a16="http://schemas.microsoft.com/office/drawing/2014/main" id="{C6ACA183-BCAA-4FA1-BE04-03F23E980A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5" name="PoljeZBesedilom 9364">
          <a:extLst>
            <a:ext uri="{FF2B5EF4-FFF2-40B4-BE49-F238E27FC236}">
              <a16:creationId xmlns:a16="http://schemas.microsoft.com/office/drawing/2014/main" id="{67674EC5-DE54-4ED2-A77A-46CEEE59E2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6" name="PoljeZBesedilom 2">
          <a:extLst>
            <a:ext uri="{FF2B5EF4-FFF2-40B4-BE49-F238E27FC236}">
              <a16:creationId xmlns:a16="http://schemas.microsoft.com/office/drawing/2014/main" id="{3A0F20A3-399F-48AD-BABB-45F421ADF3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7" name="PoljeZBesedilom 2">
          <a:extLst>
            <a:ext uri="{FF2B5EF4-FFF2-40B4-BE49-F238E27FC236}">
              <a16:creationId xmlns:a16="http://schemas.microsoft.com/office/drawing/2014/main" id="{27129580-33A8-4375-9DB1-C3FC83E666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8" name="PoljeZBesedilom 2">
          <a:extLst>
            <a:ext uri="{FF2B5EF4-FFF2-40B4-BE49-F238E27FC236}">
              <a16:creationId xmlns:a16="http://schemas.microsoft.com/office/drawing/2014/main" id="{255A0272-3D5E-46A0-88D7-A8ECB204AF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69" name="PoljeZBesedilom 2">
          <a:extLst>
            <a:ext uri="{FF2B5EF4-FFF2-40B4-BE49-F238E27FC236}">
              <a16:creationId xmlns:a16="http://schemas.microsoft.com/office/drawing/2014/main" id="{72BE6125-DE7B-4D04-991A-B3075C33C8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0" name="PoljeZBesedilom 2">
          <a:extLst>
            <a:ext uri="{FF2B5EF4-FFF2-40B4-BE49-F238E27FC236}">
              <a16:creationId xmlns:a16="http://schemas.microsoft.com/office/drawing/2014/main" id="{FCF80F2E-7183-4905-B28C-ECB68B6800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1" name="PoljeZBesedilom 9370">
          <a:extLst>
            <a:ext uri="{FF2B5EF4-FFF2-40B4-BE49-F238E27FC236}">
              <a16:creationId xmlns:a16="http://schemas.microsoft.com/office/drawing/2014/main" id="{6C79CF89-BCDE-4A55-AEF9-24701F986B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2" name="PoljeZBesedilom 2">
          <a:extLst>
            <a:ext uri="{FF2B5EF4-FFF2-40B4-BE49-F238E27FC236}">
              <a16:creationId xmlns:a16="http://schemas.microsoft.com/office/drawing/2014/main" id="{570E7D0D-7AA7-4E4D-B18F-444591A3D4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3" name="PoljeZBesedilom 2">
          <a:extLst>
            <a:ext uri="{FF2B5EF4-FFF2-40B4-BE49-F238E27FC236}">
              <a16:creationId xmlns:a16="http://schemas.microsoft.com/office/drawing/2014/main" id="{C20DE5C8-AFBE-4B96-ABA0-17CAD9EBC2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4" name="PoljeZBesedilom 2">
          <a:extLst>
            <a:ext uri="{FF2B5EF4-FFF2-40B4-BE49-F238E27FC236}">
              <a16:creationId xmlns:a16="http://schemas.microsoft.com/office/drawing/2014/main" id="{0FD8EDF9-8A23-41FB-887E-8EED76EA7D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5" name="PoljeZBesedilom 2">
          <a:extLst>
            <a:ext uri="{FF2B5EF4-FFF2-40B4-BE49-F238E27FC236}">
              <a16:creationId xmlns:a16="http://schemas.microsoft.com/office/drawing/2014/main" id="{1EA2E0E7-6943-4ACE-968A-D557C13697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6" name="PoljeZBesedilom 2">
          <a:extLst>
            <a:ext uri="{FF2B5EF4-FFF2-40B4-BE49-F238E27FC236}">
              <a16:creationId xmlns:a16="http://schemas.microsoft.com/office/drawing/2014/main" id="{E5971F90-61AD-4C42-822F-45E5DA6899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7" name="PoljeZBesedilom 9376">
          <a:extLst>
            <a:ext uri="{FF2B5EF4-FFF2-40B4-BE49-F238E27FC236}">
              <a16:creationId xmlns:a16="http://schemas.microsoft.com/office/drawing/2014/main" id="{9007D477-61AF-4198-9BC2-4488EB4E9E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8" name="PoljeZBesedilom 2">
          <a:extLst>
            <a:ext uri="{FF2B5EF4-FFF2-40B4-BE49-F238E27FC236}">
              <a16:creationId xmlns:a16="http://schemas.microsoft.com/office/drawing/2014/main" id="{C32CF14A-89E3-4D5B-945F-AB8B6A346E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79" name="PoljeZBesedilom 2">
          <a:extLst>
            <a:ext uri="{FF2B5EF4-FFF2-40B4-BE49-F238E27FC236}">
              <a16:creationId xmlns:a16="http://schemas.microsoft.com/office/drawing/2014/main" id="{A1CD34F0-9165-4C15-9AA0-6129413364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80" name="PoljeZBesedilom 2">
          <a:extLst>
            <a:ext uri="{FF2B5EF4-FFF2-40B4-BE49-F238E27FC236}">
              <a16:creationId xmlns:a16="http://schemas.microsoft.com/office/drawing/2014/main" id="{390370DA-8F39-46BD-B23D-5FB276CA65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381" name="PoljeZBesedilom 2">
          <a:extLst>
            <a:ext uri="{FF2B5EF4-FFF2-40B4-BE49-F238E27FC236}">
              <a16:creationId xmlns:a16="http://schemas.microsoft.com/office/drawing/2014/main" id="{1906BFFF-F96F-4447-BBC2-6A5CBA3A5C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2" name="PoljeZBesedilom 2">
          <a:extLst>
            <a:ext uri="{FF2B5EF4-FFF2-40B4-BE49-F238E27FC236}">
              <a16:creationId xmlns:a16="http://schemas.microsoft.com/office/drawing/2014/main" id="{FDDA335B-4D11-4B10-A227-0CED14BB026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3" name="PoljeZBesedilom 9382">
          <a:extLst>
            <a:ext uri="{FF2B5EF4-FFF2-40B4-BE49-F238E27FC236}">
              <a16:creationId xmlns:a16="http://schemas.microsoft.com/office/drawing/2014/main" id="{31BCC507-A06B-4FDA-BAFB-010BA0B8829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4" name="PoljeZBesedilom 2">
          <a:extLst>
            <a:ext uri="{FF2B5EF4-FFF2-40B4-BE49-F238E27FC236}">
              <a16:creationId xmlns:a16="http://schemas.microsoft.com/office/drawing/2014/main" id="{5D7DB475-38E1-42AF-BCF1-25042FD70B2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5" name="PoljeZBesedilom 2">
          <a:extLst>
            <a:ext uri="{FF2B5EF4-FFF2-40B4-BE49-F238E27FC236}">
              <a16:creationId xmlns:a16="http://schemas.microsoft.com/office/drawing/2014/main" id="{D80FA624-E31F-4EFC-8B0B-A50BD17CBA7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6" name="PoljeZBesedilom 2">
          <a:extLst>
            <a:ext uri="{FF2B5EF4-FFF2-40B4-BE49-F238E27FC236}">
              <a16:creationId xmlns:a16="http://schemas.microsoft.com/office/drawing/2014/main" id="{26F7CDA9-69C0-4974-83C5-B0358F78729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387" name="PoljeZBesedilom 2">
          <a:extLst>
            <a:ext uri="{FF2B5EF4-FFF2-40B4-BE49-F238E27FC236}">
              <a16:creationId xmlns:a16="http://schemas.microsoft.com/office/drawing/2014/main" id="{F667E33A-746E-4907-8CF9-0BC2B70B98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88" name="PoljeZBesedilom 2">
          <a:extLst>
            <a:ext uri="{FF2B5EF4-FFF2-40B4-BE49-F238E27FC236}">
              <a16:creationId xmlns:a16="http://schemas.microsoft.com/office/drawing/2014/main" id="{970F09D7-D5D9-4572-AEAA-A654516A632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89" name="PoljeZBesedilom 9388">
          <a:extLst>
            <a:ext uri="{FF2B5EF4-FFF2-40B4-BE49-F238E27FC236}">
              <a16:creationId xmlns:a16="http://schemas.microsoft.com/office/drawing/2014/main" id="{8CF3E6BB-8739-4603-A910-8A9232BDFE6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90" name="PoljeZBesedilom 2">
          <a:extLst>
            <a:ext uri="{FF2B5EF4-FFF2-40B4-BE49-F238E27FC236}">
              <a16:creationId xmlns:a16="http://schemas.microsoft.com/office/drawing/2014/main" id="{EA6C3804-F8A6-49ED-98CF-EE12FCF955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91" name="PoljeZBesedilom 2">
          <a:extLst>
            <a:ext uri="{FF2B5EF4-FFF2-40B4-BE49-F238E27FC236}">
              <a16:creationId xmlns:a16="http://schemas.microsoft.com/office/drawing/2014/main" id="{AFF8E43B-DFE5-4F87-9B7C-31564BDB64B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92" name="PoljeZBesedilom 2">
          <a:extLst>
            <a:ext uri="{FF2B5EF4-FFF2-40B4-BE49-F238E27FC236}">
              <a16:creationId xmlns:a16="http://schemas.microsoft.com/office/drawing/2014/main" id="{0DAA46E4-B4A4-46FB-8FCA-5EB17FF7AD4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393" name="PoljeZBesedilom 2">
          <a:extLst>
            <a:ext uri="{FF2B5EF4-FFF2-40B4-BE49-F238E27FC236}">
              <a16:creationId xmlns:a16="http://schemas.microsoft.com/office/drawing/2014/main" id="{B79EB278-E5AF-484C-B492-72DA32DAC2A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394" name="PoljeZBesedilom 9393">
          <a:extLst>
            <a:ext uri="{FF2B5EF4-FFF2-40B4-BE49-F238E27FC236}">
              <a16:creationId xmlns:a16="http://schemas.microsoft.com/office/drawing/2014/main" id="{D851C025-480D-49E9-8C5C-89F085077A3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395" name="PoljeZBesedilom 2">
          <a:extLst>
            <a:ext uri="{FF2B5EF4-FFF2-40B4-BE49-F238E27FC236}">
              <a16:creationId xmlns:a16="http://schemas.microsoft.com/office/drawing/2014/main" id="{E576AA2F-66C1-4D05-A4EA-8D74717E13B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396" name="PoljeZBesedilom 2">
          <a:extLst>
            <a:ext uri="{FF2B5EF4-FFF2-40B4-BE49-F238E27FC236}">
              <a16:creationId xmlns:a16="http://schemas.microsoft.com/office/drawing/2014/main" id="{D8ACE3B6-4C51-4410-924B-513AD195175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397" name="PoljeZBesedilom 2">
          <a:extLst>
            <a:ext uri="{FF2B5EF4-FFF2-40B4-BE49-F238E27FC236}">
              <a16:creationId xmlns:a16="http://schemas.microsoft.com/office/drawing/2014/main" id="{5FDC49E0-5496-4553-99A1-74685C8F8E8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398" name="PoljeZBesedilom 2">
          <a:extLst>
            <a:ext uri="{FF2B5EF4-FFF2-40B4-BE49-F238E27FC236}">
              <a16:creationId xmlns:a16="http://schemas.microsoft.com/office/drawing/2014/main" id="{00AB64C8-8349-42EB-81F1-156A7CDD2CC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399" name="PoljeZBesedilom 2">
          <a:extLst>
            <a:ext uri="{FF2B5EF4-FFF2-40B4-BE49-F238E27FC236}">
              <a16:creationId xmlns:a16="http://schemas.microsoft.com/office/drawing/2014/main" id="{61F7CED7-F36F-408A-8B94-F3545BC065A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0" name="PoljeZBesedilom 9399">
          <a:extLst>
            <a:ext uri="{FF2B5EF4-FFF2-40B4-BE49-F238E27FC236}">
              <a16:creationId xmlns:a16="http://schemas.microsoft.com/office/drawing/2014/main" id="{FF5FDC9E-1C62-4172-ABF2-51325C66DD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1" name="PoljeZBesedilom 2">
          <a:extLst>
            <a:ext uri="{FF2B5EF4-FFF2-40B4-BE49-F238E27FC236}">
              <a16:creationId xmlns:a16="http://schemas.microsoft.com/office/drawing/2014/main" id="{6EFD99B6-58A0-4F7F-B28C-5D0AA8A2AA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2" name="PoljeZBesedilom 2">
          <a:extLst>
            <a:ext uri="{FF2B5EF4-FFF2-40B4-BE49-F238E27FC236}">
              <a16:creationId xmlns:a16="http://schemas.microsoft.com/office/drawing/2014/main" id="{F68B4E2E-EEC6-4B98-B044-484F3864B5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3" name="PoljeZBesedilom 2">
          <a:extLst>
            <a:ext uri="{FF2B5EF4-FFF2-40B4-BE49-F238E27FC236}">
              <a16:creationId xmlns:a16="http://schemas.microsoft.com/office/drawing/2014/main" id="{B934F1F0-D9EF-406F-8651-99D8462D01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4" name="PoljeZBesedilom 2">
          <a:extLst>
            <a:ext uri="{FF2B5EF4-FFF2-40B4-BE49-F238E27FC236}">
              <a16:creationId xmlns:a16="http://schemas.microsoft.com/office/drawing/2014/main" id="{975DBCD3-7878-40D1-B839-98593DA28A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5" name="PoljeZBesedilom 2">
          <a:extLst>
            <a:ext uri="{FF2B5EF4-FFF2-40B4-BE49-F238E27FC236}">
              <a16:creationId xmlns:a16="http://schemas.microsoft.com/office/drawing/2014/main" id="{BC21F764-805A-41EA-BB23-5C12D7506B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6" name="PoljeZBesedilom 9405">
          <a:extLst>
            <a:ext uri="{FF2B5EF4-FFF2-40B4-BE49-F238E27FC236}">
              <a16:creationId xmlns:a16="http://schemas.microsoft.com/office/drawing/2014/main" id="{C63E90C6-3F57-41AD-BDC3-5E3F53ED5E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7" name="PoljeZBesedilom 2">
          <a:extLst>
            <a:ext uri="{FF2B5EF4-FFF2-40B4-BE49-F238E27FC236}">
              <a16:creationId xmlns:a16="http://schemas.microsoft.com/office/drawing/2014/main" id="{24FDFB60-7104-4890-AA7B-69AB8FCC47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8" name="PoljeZBesedilom 2">
          <a:extLst>
            <a:ext uri="{FF2B5EF4-FFF2-40B4-BE49-F238E27FC236}">
              <a16:creationId xmlns:a16="http://schemas.microsoft.com/office/drawing/2014/main" id="{519CDFBF-B1D9-4D2E-95D8-1CE9B89CD8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09" name="PoljeZBesedilom 2">
          <a:extLst>
            <a:ext uri="{FF2B5EF4-FFF2-40B4-BE49-F238E27FC236}">
              <a16:creationId xmlns:a16="http://schemas.microsoft.com/office/drawing/2014/main" id="{D9677267-AA78-46C8-B3AE-D99A5316912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0" name="PoljeZBesedilom 2">
          <a:extLst>
            <a:ext uri="{FF2B5EF4-FFF2-40B4-BE49-F238E27FC236}">
              <a16:creationId xmlns:a16="http://schemas.microsoft.com/office/drawing/2014/main" id="{A7793899-FBD5-4026-A1E0-3F7513E009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1" name="PoljeZBesedilom 2">
          <a:extLst>
            <a:ext uri="{FF2B5EF4-FFF2-40B4-BE49-F238E27FC236}">
              <a16:creationId xmlns:a16="http://schemas.microsoft.com/office/drawing/2014/main" id="{DED886AA-50FA-4C63-B8AE-480D9EA690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2" name="PoljeZBesedilom 9411">
          <a:extLst>
            <a:ext uri="{FF2B5EF4-FFF2-40B4-BE49-F238E27FC236}">
              <a16:creationId xmlns:a16="http://schemas.microsoft.com/office/drawing/2014/main" id="{AD44972F-3803-4102-B47E-27E8703C3D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3" name="PoljeZBesedilom 2">
          <a:extLst>
            <a:ext uri="{FF2B5EF4-FFF2-40B4-BE49-F238E27FC236}">
              <a16:creationId xmlns:a16="http://schemas.microsoft.com/office/drawing/2014/main" id="{08B0633A-C480-43C6-A9FC-A49FA46D14F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4" name="PoljeZBesedilom 2">
          <a:extLst>
            <a:ext uri="{FF2B5EF4-FFF2-40B4-BE49-F238E27FC236}">
              <a16:creationId xmlns:a16="http://schemas.microsoft.com/office/drawing/2014/main" id="{2DE81AE0-DBE8-4108-A3ED-8F11E510D5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5" name="PoljeZBesedilom 2">
          <a:extLst>
            <a:ext uri="{FF2B5EF4-FFF2-40B4-BE49-F238E27FC236}">
              <a16:creationId xmlns:a16="http://schemas.microsoft.com/office/drawing/2014/main" id="{1511778F-E1AB-4E1A-9EE3-1D01FA22C6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6" name="PoljeZBesedilom 2">
          <a:extLst>
            <a:ext uri="{FF2B5EF4-FFF2-40B4-BE49-F238E27FC236}">
              <a16:creationId xmlns:a16="http://schemas.microsoft.com/office/drawing/2014/main" id="{6092E02E-B97E-4EB8-8355-99B798947D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7" name="PoljeZBesedilom 2">
          <a:extLst>
            <a:ext uri="{FF2B5EF4-FFF2-40B4-BE49-F238E27FC236}">
              <a16:creationId xmlns:a16="http://schemas.microsoft.com/office/drawing/2014/main" id="{2BF4BF98-0F91-4D3F-955F-3D8FBDF613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8" name="PoljeZBesedilom 9417">
          <a:extLst>
            <a:ext uri="{FF2B5EF4-FFF2-40B4-BE49-F238E27FC236}">
              <a16:creationId xmlns:a16="http://schemas.microsoft.com/office/drawing/2014/main" id="{816DAFF8-EE25-45A4-B1A5-A264816279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19" name="PoljeZBesedilom 2">
          <a:extLst>
            <a:ext uri="{FF2B5EF4-FFF2-40B4-BE49-F238E27FC236}">
              <a16:creationId xmlns:a16="http://schemas.microsoft.com/office/drawing/2014/main" id="{3EE034BC-F51B-4518-B787-1F0BE0B3820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20" name="PoljeZBesedilom 2">
          <a:extLst>
            <a:ext uri="{FF2B5EF4-FFF2-40B4-BE49-F238E27FC236}">
              <a16:creationId xmlns:a16="http://schemas.microsoft.com/office/drawing/2014/main" id="{6D065536-9E26-4E2E-B03D-3DEE4F2426C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21" name="PoljeZBesedilom 2">
          <a:extLst>
            <a:ext uri="{FF2B5EF4-FFF2-40B4-BE49-F238E27FC236}">
              <a16:creationId xmlns:a16="http://schemas.microsoft.com/office/drawing/2014/main" id="{2BFE0F6C-6216-4BE0-B53C-BF0EF9BEFB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22" name="PoljeZBesedilom 2">
          <a:extLst>
            <a:ext uri="{FF2B5EF4-FFF2-40B4-BE49-F238E27FC236}">
              <a16:creationId xmlns:a16="http://schemas.microsoft.com/office/drawing/2014/main" id="{66D5D8F3-75C3-4CFF-A503-A766FA34A6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3" name="PoljeZBesedilom 2">
          <a:extLst>
            <a:ext uri="{FF2B5EF4-FFF2-40B4-BE49-F238E27FC236}">
              <a16:creationId xmlns:a16="http://schemas.microsoft.com/office/drawing/2014/main" id="{3A35ECA2-6492-4565-A42D-6C6E8B117D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4" name="PoljeZBesedilom 9423">
          <a:extLst>
            <a:ext uri="{FF2B5EF4-FFF2-40B4-BE49-F238E27FC236}">
              <a16:creationId xmlns:a16="http://schemas.microsoft.com/office/drawing/2014/main" id="{C978D885-5954-43A0-82F9-4DF1F8FD21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5" name="PoljeZBesedilom 2">
          <a:extLst>
            <a:ext uri="{FF2B5EF4-FFF2-40B4-BE49-F238E27FC236}">
              <a16:creationId xmlns:a16="http://schemas.microsoft.com/office/drawing/2014/main" id="{E49D33B4-617D-46C8-BAA5-F205B72422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6" name="PoljeZBesedilom 2">
          <a:extLst>
            <a:ext uri="{FF2B5EF4-FFF2-40B4-BE49-F238E27FC236}">
              <a16:creationId xmlns:a16="http://schemas.microsoft.com/office/drawing/2014/main" id="{5690358A-EAFF-4243-B9BD-3566678723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7" name="PoljeZBesedilom 2">
          <a:extLst>
            <a:ext uri="{FF2B5EF4-FFF2-40B4-BE49-F238E27FC236}">
              <a16:creationId xmlns:a16="http://schemas.microsoft.com/office/drawing/2014/main" id="{5A67B520-3896-47BB-8C5C-2499ACFE82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8" name="PoljeZBesedilom 2">
          <a:extLst>
            <a:ext uri="{FF2B5EF4-FFF2-40B4-BE49-F238E27FC236}">
              <a16:creationId xmlns:a16="http://schemas.microsoft.com/office/drawing/2014/main" id="{08B49968-D28E-454B-85B3-B546F3B2A8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29" name="PoljeZBesedilom 2">
          <a:extLst>
            <a:ext uri="{FF2B5EF4-FFF2-40B4-BE49-F238E27FC236}">
              <a16:creationId xmlns:a16="http://schemas.microsoft.com/office/drawing/2014/main" id="{A3EC213F-9387-4E29-800C-326B17EDD7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30" name="PoljeZBesedilom 9429">
          <a:extLst>
            <a:ext uri="{FF2B5EF4-FFF2-40B4-BE49-F238E27FC236}">
              <a16:creationId xmlns:a16="http://schemas.microsoft.com/office/drawing/2014/main" id="{8E0413C6-7037-4D4A-9022-6AE0DC4BD0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31" name="PoljeZBesedilom 2">
          <a:extLst>
            <a:ext uri="{FF2B5EF4-FFF2-40B4-BE49-F238E27FC236}">
              <a16:creationId xmlns:a16="http://schemas.microsoft.com/office/drawing/2014/main" id="{AFD8E04E-D28E-4C50-9CD8-9E00DB0BE24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32" name="PoljeZBesedilom 2">
          <a:extLst>
            <a:ext uri="{FF2B5EF4-FFF2-40B4-BE49-F238E27FC236}">
              <a16:creationId xmlns:a16="http://schemas.microsoft.com/office/drawing/2014/main" id="{DD3CF735-D284-4F12-8F20-7B17FBFFA0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33" name="PoljeZBesedilom 2">
          <a:extLst>
            <a:ext uri="{FF2B5EF4-FFF2-40B4-BE49-F238E27FC236}">
              <a16:creationId xmlns:a16="http://schemas.microsoft.com/office/drawing/2014/main" id="{A960C369-EE04-4606-AC2C-6E2D449F8C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434" name="PoljeZBesedilom 2">
          <a:extLst>
            <a:ext uri="{FF2B5EF4-FFF2-40B4-BE49-F238E27FC236}">
              <a16:creationId xmlns:a16="http://schemas.microsoft.com/office/drawing/2014/main" id="{CBFFF5F7-4C4D-4BB4-A004-B5E54A4050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35" name="PoljeZBesedilom 2">
          <a:extLst>
            <a:ext uri="{FF2B5EF4-FFF2-40B4-BE49-F238E27FC236}">
              <a16:creationId xmlns:a16="http://schemas.microsoft.com/office/drawing/2014/main" id="{931C4E00-00A5-485E-81DD-38B03C55BAD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36" name="PoljeZBesedilom 9435">
          <a:extLst>
            <a:ext uri="{FF2B5EF4-FFF2-40B4-BE49-F238E27FC236}">
              <a16:creationId xmlns:a16="http://schemas.microsoft.com/office/drawing/2014/main" id="{6C251E1B-17CE-4253-B8A6-20F910BD7DB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37" name="PoljeZBesedilom 2">
          <a:extLst>
            <a:ext uri="{FF2B5EF4-FFF2-40B4-BE49-F238E27FC236}">
              <a16:creationId xmlns:a16="http://schemas.microsoft.com/office/drawing/2014/main" id="{520EBC4B-24D0-4480-A2CB-68A1B23C664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38" name="PoljeZBesedilom 2">
          <a:extLst>
            <a:ext uri="{FF2B5EF4-FFF2-40B4-BE49-F238E27FC236}">
              <a16:creationId xmlns:a16="http://schemas.microsoft.com/office/drawing/2014/main" id="{8B528AB3-998A-4A7C-B4A1-042C426D23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39" name="PoljeZBesedilom 2">
          <a:extLst>
            <a:ext uri="{FF2B5EF4-FFF2-40B4-BE49-F238E27FC236}">
              <a16:creationId xmlns:a16="http://schemas.microsoft.com/office/drawing/2014/main" id="{7D011346-89BC-4996-A9C0-BAE851E581E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440" name="PoljeZBesedilom 2">
          <a:extLst>
            <a:ext uri="{FF2B5EF4-FFF2-40B4-BE49-F238E27FC236}">
              <a16:creationId xmlns:a16="http://schemas.microsoft.com/office/drawing/2014/main" id="{1C49219E-404F-4006-BF87-CB4A5AE866F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1" name="PoljeZBesedilom 2">
          <a:extLst>
            <a:ext uri="{FF2B5EF4-FFF2-40B4-BE49-F238E27FC236}">
              <a16:creationId xmlns:a16="http://schemas.microsoft.com/office/drawing/2014/main" id="{A766D058-3073-41E9-9136-F2A070A745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2" name="PoljeZBesedilom 9441">
          <a:extLst>
            <a:ext uri="{FF2B5EF4-FFF2-40B4-BE49-F238E27FC236}">
              <a16:creationId xmlns:a16="http://schemas.microsoft.com/office/drawing/2014/main" id="{5ACB17B8-EC60-46A9-A697-226D2DF7500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3" name="PoljeZBesedilom 2">
          <a:extLst>
            <a:ext uri="{FF2B5EF4-FFF2-40B4-BE49-F238E27FC236}">
              <a16:creationId xmlns:a16="http://schemas.microsoft.com/office/drawing/2014/main" id="{F42F00E4-94C1-4083-B02C-CC633DF6C81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4" name="PoljeZBesedilom 2">
          <a:extLst>
            <a:ext uri="{FF2B5EF4-FFF2-40B4-BE49-F238E27FC236}">
              <a16:creationId xmlns:a16="http://schemas.microsoft.com/office/drawing/2014/main" id="{E2BF81C7-951D-40AC-90C1-7BAB347E1A0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5" name="PoljeZBesedilom 2">
          <a:extLst>
            <a:ext uri="{FF2B5EF4-FFF2-40B4-BE49-F238E27FC236}">
              <a16:creationId xmlns:a16="http://schemas.microsoft.com/office/drawing/2014/main" id="{E69F1249-0E4C-4F1E-819D-37BE7EB6B00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446" name="PoljeZBesedilom 2">
          <a:extLst>
            <a:ext uri="{FF2B5EF4-FFF2-40B4-BE49-F238E27FC236}">
              <a16:creationId xmlns:a16="http://schemas.microsoft.com/office/drawing/2014/main" id="{BC636DF4-D8D5-4319-B75F-A2E31F078AD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447" name="PoljeZBesedilom 9446">
          <a:extLst>
            <a:ext uri="{FF2B5EF4-FFF2-40B4-BE49-F238E27FC236}">
              <a16:creationId xmlns:a16="http://schemas.microsoft.com/office/drawing/2014/main" id="{09EF3444-5155-473A-8D5C-CC82B67C3E8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448" name="PoljeZBesedilom 2">
          <a:extLst>
            <a:ext uri="{FF2B5EF4-FFF2-40B4-BE49-F238E27FC236}">
              <a16:creationId xmlns:a16="http://schemas.microsoft.com/office/drawing/2014/main" id="{0F8CDF83-B465-4C19-83A1-C43E2AED237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449" name="PoljeZBesedilom 2">
          <a:extLst>
            <a:ext uri="{FF2B5EF4-FFF2-40B4-BE49-F238E27FC236}">
              <a16:creationId xmlns:a16="http://schemas.microsoft.com/office/drawing/2014/main" id="{E4697F98-5863-45E1-91FC-DD687B8D774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450" name="PoljeZBesedilom 2">
          <a:extLst>
            <a:ext uri="{FF2B5EF4-FFF2-40B4-BE49-F238E27FC236}">
              <a16:creationId xmlns:a16="http://schemas.microsoft.com/office/drawing/2014/main" id="{887B0E9E-9060-4215-A7C0-38E64106987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451" name="PoljeZBesedilom 2">
          <a:extLst>
            <a:ext uri="{FF2B5EF4-FFF2-40B4-BE49-F238E27FC236}">
              <a16:creationId xmlns:a16="http://schemas.microsoft.com/office/drawing/2014/main" id="{40F13372-3D9C-4B6F-872E-CF58F64488F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2" name="PoljeZBesedilom 2">
          <a:extLst>
            <a:ext uri="{FF2B5EF4-FFF2-40B4-BE49-F238E27FC236}">
              <a16:creationId xmlns:a16="http://schemas.microsoft.com/office/drawing/2014/main" id="{0F07C1D2-3CE1-4BAB-8DB9-C388A2FBB6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3" name="PoljeZBesedilom 9452">
          <a:extLst>
            <a:ext uri="{FF2B5EF4-FFF2-40B4-BE49-F238E27FC236}">
              <a16:creationId xmlns:a16="http://schemas.microsoft.com/office/drawing/2014/main" id="{F272583F-0E8D-4A33-A59C-B4E1DA799B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4" name="PoljeZBesedilom 2">
          <a:extLst>
            <a:ext uri="{FF2B5EF4-FFF2-40B4-BE49-F238E27FC236}">
              <a16:creationId xmlns:a16="http://schemas.microsoft.com/office/drawing/2014/main" id="{25DD0D70-CB17-447C-B2DD-E240D36549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5" name="PoljeZBesedilom 2">
          <a:extLst>
            <a:ext uri="{FF2B5EF4-FFF2-40B4-BE49-F238E27FC236}">
              <a16:creationId xmlns:a16="http://schemas.microsoft.com/office/drawing/2014/main" id="{D43803FE-248C-4484-A182-23774F2D09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6" name="PoljeZBesedilom 2">
          <a:extLst>
            <a:ext uri="{FF2B5EF4-FFF2-40B4-BE49-F238E27FC236}">
              <a16:creationId xmlns:a16="http://schemas.microsoft.com/office/drawing/2014/main" id="{5C87C2E6-D0CA-4202-982F-CA81764C7F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7" name="PoljeZBesedilom 2">
          <a:extLst>
            <a:ext uri="{FF2B5EF4-FFF2-40B4-BE49-F238E27FC236}">
              <a16:creationId xmlns:a16="http://schemas.microsoft.com/office/drawing/2014/main" id="{CE7FF74D-2FA7-4F50-9E35-BE71D96A9F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8" name="PoljeZBesedilom 2">
          <a:extLst>
            <a:ext uri="{FF2B5EF4-FFF2-40B4-BE49-F238E27FC236}">
              <a16:creationId xmlns:a16="http://schemas.microsoft.com/office/drawing/2014/main" id="{86536A03-D717-4A18-AB60-24CFAF954C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59" name="PoljeZBesedilom 9458">
          <a:extLst>
            <a:ext uri="{FF2B5EF4-FFF2-40B4-BE49-F238E27FC236}">
              <a16:creationId xmlns:a16="http://schemas.microsoft.com/office/drawing/2014/main" id="{BD111FF2-446F-415B-AEB7-22B8C215E0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0" name="PoljeZBesedilom 2">
          <a:extLst>
            <a:ext uri="{FF2B5EF4-FFF2-40B4-BE49-F238E27FC236}">
              <a16:creationId xmlns:a16="http://schemas.microsoft.com/office/drawing/2014/main" id="{D4FBFB56-B605-4C6F-AA25-FAF7A99273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1" name="PoljeZBesedilom 2">
          <a:extLst>
            <a:ext uri="{FF2B5EF4-FFF2-40B4-BE49-F238E27FC236}">
              <a16:creationId xmlns:a16="http://schemas.microsoft.com/office/drawing/2014/main" id="{3901458D-9199-4DE3-AEEE-DCE28AD45BF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2" name="PoljeZBesedilom 2">
          <a:extLst>
            <a:ext uri="{FF2B5EF4-FFF2-40B4-BE49-F238E27FC236}">
              <a16:creationId xmlns:a16="http://schemas.microsoft.com/office/drawing/2014/main" id="{A917414D-0DAA-460A-8CB2-EF94F5D269B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3" name="PoljeZBesedilom 2">
          <a:extLst>
            <a:ext uri="{FF2B5EF4-FFF2-40B4-BE49-F238E27FC236}">
              <a16:creationId xmlns:a16="http://schemas.microsoft.com/office/drawing/2014/main" id="{1B5DC7D0-BB92-458E-93DB-02FDD53920F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4" name="PoljeZBesedilom 2">
          <a:extLst>
            <a:ext uri="{FF2B5EF4-FFF2-40B4-BE49-F238E27FC236}">
              <a16:creationId xmlns:a16="http://schemas.microsoft.com/office/drawing/2014/main" id="{9A408EE3-F2A8-4222-A014-8BB33C10FC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5" name="PoljeZBesedilom 9464">
          <a:extLst>
            <a:ext uri="{FF2B5EF4-FFF2-40B4-BE49-F238E27FC236}">
              <a16:creationId xmlns:a16="http://schemas.microsoft.com/office/drawing/2014/main" id="{A86A55D3-C551-44B1-9F68-0D9972A17FA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6" name="PoljeZBesedilom 2">
          <a:extLst>
            <a:ext uri="{FF2B5EF4-FFF2-40B4-BE49-F238E27FC236}">
              <a16:creationId xmlns:a16="http://schemas.microsoft.com/office/drawing/2014/main" id="{00C4A986-D362-4363-9F79-6C806E9E141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7" name="PoljeZBesedilom 2">
          <a:extLst>
            <a:ext uri="{FF2B5EF4-FFF2-40B4-BE49-F238E27FC236}">
              <a16:creationId xmlns:a16="http://schemas.microsoft.com/office/drawing/2014/main" id="{79D81490-B791-451B-A24A-E18643D989A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8" name="PoljeZBesedilom 2">
          <a:extLst>
            <a:ext uri="{FF2B5EF4-FFF2-40B4-BE49-F238E27FC236}">
              <a16:creationId xmlns:a16="http://schemas.microsoft.com/office/drawing/2014/main" id="{576E8579-FB27-492C-917F-8334B80BA87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69" name="PoljeZBesedilom 2">
          <a:extLst>
            <a:ext uri="{FF2B5EF4-FFF2-40B4-BE49-F238E27FC236}">
              <a16:creationId xmlns:a16="http://schemas.microsoft.com/office/drawing/2014/main" id="{33B2DC0D-0733-432B-9A72-4BCA7CCFE7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0" name="PoljeZBesedilom 2">
          <a:extLst>
            <a:ext uri="{FF2B5EF4-FFF2-40B4-BE49-F238E27FC236}">
              <a16:creationId xmlns:a16="http://schemas.microsoft.com/office/drawing/2014/main" id="{9C07A7ED-1D88-4522-ADF3-C3F1E55E019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1" name="PoljeZBesedilom 9470">
          <a:extLst>
            <a:ext uri="{FF2B5EF4-FFF2-40B4-BE49-F238E27FC236}">
              <a16:creationId xmlns:a16="http://schemas.microsoft.com/office/drawing/2014/main" id="{EF82FC5A-719A-462C-B269-3E9948396A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2" name="PoljeZBesedilom 2">
          <a:extLst>
            <a:ext uri="{FF2B5EF4-FFF2-40B4-BE49-F238E27FC236}">
              <a16:creationId xmlns:a16="http://schemas.microsoft.com/office/drawing/2014/main" id="{7856EE40-77B5-4780-BBA9-4452ED707C1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3" name="PoljeZBesedilom 2">
          <a:extLst>
            <a:ext uri="{FF2B5EF4-FFF2-40B4-BE49-F238E27FC236}">
              <a16:creationId xmlns:a16="http://schemas.microsoft.com/office/drawing/2014/main" id="{92E0085F-3BBE-450A-A382-8BBED4488F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4" name="PoljeZBesedilom 2">
          <a:extLst>
            <a:ext uri="{FF2B5EF4-FFF2-40B4-BE49-F238E27FC236}">
              <a16:creationId xmlns:a16="http://schemas.microsoft.com/office/drawing/2014/main" id="{9C4EDE30-7484-4E81-9DAC-930CBD3F68B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5" name="PoljeZBesedilom 2">
          <a:extLst>
            <a:ext uri="{FF2B5EF4-FFF2-40B4-BE49-F238E27FC236}">
              <a16:creationId xmlns:a16="http://schemas.microsoft.com/office/drawing/2014/main" id="{A53FFE5A-5BBF-4860-8C96-F90BBDC221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6" name="PoljeZBesedilom 2">
          <a:extLst>
            <a:ext uri="{FF2B5EF4-FFF2-40B4-BE49-F238E27FC236}">
              <a16:creationId xmlns:a16="http://schemas.microsoft.com/office/drawing/2014/main" id="{21624C69-AB50-486B-BEA8-B1CCF6022FD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7" name="PoljeZBesedilom 9476">
          <a:extLst>
            <a:ext uri="{FF2B5EF4-FFF2-40B4-BE49-F238E27FC236}">
              <a16:creationId xmlns:a16="http://schemas.microsoft.com/office/drawing/2014/main" id="{EF90600B-A6FD-4C31-A073-0FC012208D0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8" name="PoljeZBesedilom 2">
          <a:extLst>
            <a:ext uri="{FF2B5EF4-FFF2-40B4-BE49-F238E27FC236}">
              <a16:creationId xmlns:a16="http://schemas.microsoft.com/office/drawing/2014/main" id="{583598E2-D215-40CC-A693-A44401B86E2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79" name="PoljeZBesedilom 2">
          <a:extLst>
            <a:ext uri="{FF2B5EF4-FFF2-40B4-BE49-F238E27FC236}">
              <a16:creationId xmlns:a16="http://schemas.microsoft.com/office/drawing/2014/main" id="{5F692066-EAD0-4E90-839D-D6470B3BBFB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80" name="PoljeZBesedilom 2">
          <a:extLst>
            <a:ext uri="{FF2B5EF4-FFF2-40B4-BE49-F238E27FC236}">
              <a16:creationId xmlns:a16="http://schemas.microsoft.com/office/drawing/2014/main" id="{3076B097-8FD3-4886-A531-8FE5EC3B7DD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481" name="PoljeZBesedilom 2">
          <a:extLst>
            <a:ext uri="{FF2B5EF4-FFF2-40B4-BE49-F238E27FC236}">
              <a16:creationId xmlns:a16="http://schemas.microsoft.com/office/drawing/2014/main" id="{09618F6C-36BA-40EE-BFB0-7540304917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2" name="PoljeZBesedilom 2">
          <a:extLst>
            <a:ext uri="{FF2B5EF4-FFF2-40B4-BE49-F238E27FC236}">
              <a16:creationId xmlns:a16="http://schemas.microsoft.com/office/drawing/2014/main" id="{EFC4FAB2-6C1C-40BD-A576-7BD5BB6951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3" name="PoljeZBesedilom 9482">
          <a:extLst>
            <a:ext uri="{FF2B5EF4-FFF2-40B4-BE49-F238E27FC236}">
              <a16:creationId xmlns:a16="http://schemas.microsoft.com/office/drawing/2014/main" id="{3FDC3A6F-7906-49B7-8BE8-802311C5E1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4" name="PoljeZBesedilom 2">
          <a:extLst>
            <a:ext uri="{FF2B5EF4-FFF2-40B4-BE49-F238E27FC236}">
              <a16:creationId xmlns:a16="http://schemas.microsoft.com/office/drawing/2014/main" id="{3D556D4F-DF5C-4557-86C1-9F18A41F8F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5" name="PoljeZBesedilom 2">
          <a:extLst>
            <a:ext uri="{FF2B5EF4-FFF2-40B4-BE49-F238E27FC236}">
              <a16:creationId xmlns:a16="http://schemas.microsoft.com/office/drawing/2014/main" id="{11F3607D-C555-4B9B-9885-F04FC9F69A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6" name="PoljeZBesedilom 2">
          <a:extLst>
            <a:ext uri="{FF2B5EF4-FFF2-40B4-BE49-F238E27FC236}">
              <a16:creationId xmlns:a16="http://schemas.microsoft.com/office/drawing/2014/main" id="{024C875A-3BE8-4E40-BC35-27880D287DE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7" name="PoljeZBesedilom 2">
          <a:extLst>
            <a:ext uri="{FF2B5EF4-FFF2-40B4-BE49-F238E27FC236}">
              <a16:creationId xmlns:a16="http://schemas.microsoft.com/office/drawing/2014/main" id="{E930F20E-0711-4DF9-9C3D-C3C4C7B0CBF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8" name="PoljeZBesedilom 2">
          <a:extLst>
            <a:ext uri="{FF2B5EF4-FFF2-40B4-BE49-F238E27FC236}">
              <a16:creationId xmlns:a16="http://schemas.microsoft.com/office/drawing/2014/main" id="{BA007D1E-BC53-41E3-AC0F-17C1ED92D8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89" name="PoljeZBesedilom 9488">
          <a:extLst>
            <a:ext uri="{FF2B5EF4-FFF2-40B4-BE49-F238E27FC236}">
              <a16:creationId xmlns:a16="http://schemas.microsoft.com/office/drawing/2014/main" id="{3E9544E1-5A1D-4E56-B70C-1F2E401E8C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90" name="PoljeZBesedilom 2">
          <a:extLst>
            <a:ext uri="{FF2B5EF4-FFF2-40B4-BE49-F238E27FC236}">
              <a16:creationId xmlns:a16="http://schemas.microsoft.com/office/drawing/2014/main" id="{574DB1B9-C5E8-4EBA-883A-7F34B94AF4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91" name="PoljeZBesedilom 2">
          <a:extLst>
            <a:ext uri="{FF2B5EF4-FFF2-40B4-BE49-F238E27FC236}">
              <a16:creationId xmlns:a16="http://schemas.microsoft.com/office/drawing/2014/main" id="{C704B32A-771F-4DD0-8FE2-C93D5AEF3C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92" name="PoljeZBesedilom 2">
          <a:extLst>
            <a:ext uri="{FF2B5EF4-FFF2-40B4-BE49-F238E27FC236}">
              <a16:creationId xmlns:a16="http://schemas.microsoft.com/office/drawing/2014/main" id="{73DE59CB-F219-4EF8-8C2B-6E21FB4423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493" name="PoljeZBesedilom 2">
          <a:extLst>
            <a:ext uri="{FF2B5EF4-FFF2-40B4-BE49-F238E27FC236}">
              <a16:creationId xmlns:a16="http://schemas.microsoft.com/office/drawing/2014/main" id="{F3C54E20-DC72-4A7B-9A55-CF3DF01E1D4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4" name="PoljeZBesedilom 2">
          <a:extLst>
            <a:ext uri="{FF2B5EF4-FFF2-40B4-BE49-F238E27FC236}">
              <a16:creationId xmlns:a16="http://schemas.microsoft.com/office/drawing/2014/main" id="{D3D089C9-D24C-4EE9-8631-674AEFEC62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5" name="PoljeZBesedilom 9494">
          <a:extLst>
            <a:ext uri="{FF2B5EF4-FFF2-40B4-BE49-F238E27FC236}">
              <a16:creationId xmlns:a16="http://schemas.microsoft.com/office/drawing/2014/main" id="{58E3AD3B-D972-4DDC-8C38-C04B85D6A76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6" name="PoljeZBesedilom 2">
          <a:extLst>
            <a:ext uri="{FF2B5EF4-FFF2-40B4-BE49-F238E27FC236}">
              <a16:creationId xmlns:a16="http://schemas.microsoft.com/office/drawing/2014/main" id="{F69A0E14-F59C-4D0A-8843-6DDE8EA9F9B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7" name="PoljeZBesedilom 2">
          <a:extLst>
            <a:ext uri="{FF2B5EF4-FFF2-40B4-BE49-F238E27FC236}">
              <a16:creationId xmlns:a16="http://schemas.microsoft.com/office/drawing/2014/main" id="{9D3A2278-A108-4C4F-8E43-1849DF76D6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8" name="PoljeZBesedilom 2">
          <a:extLst>
            <a:ext uri="{FF2B5EF4-FFF2-40B4-BE49-F238E27FC236}">
              <a16:creationId xmlns:a16="http://schemas.microsoft.com/office/drawing/2014/main" id="{87CEA515-06B3-4B14-A98F-071589B7F5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499" name="PoljeZBesedilom 2">
          <a:extLst>
            <a:ext uri="{FF2B5EF4-FFF2-40B4-BE49-F238E27FC236}">
              <a16:creationId xmlns:a16="http://schemas.microsoft.com/office/drawing/2014/main" id="{F8AD0EBB-C9B9-4AD6-ADC0-A8CB7246909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0" name="PoljeZBesedilom 2">
          <a:extLst>
            <a:ext uri="{FF2B5EF4-FFF2-40B4-BE49-F238E27FC236}">
              <a16:creationId xmlns:a16="http://schemas.microsoft.com/office/drawing/2014/main" id="{E05CF5FB-16B7-47B0-A012-AC71AA44E0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1" name="PoljeZBesedilom 9500">
          <a:extLst>
            <a:ext uri="{FF2B5EF4-FFF2-40B4-BE49-F238E27FC236}">
              <a16:creationId xmlns:a16="http://schemas.microsoft.com/office/drawing/2014/main" id="{E350CA1B-AE2A-4993-831B-8438C17962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2" name="PoljeZBesedilom 2">
          <a:extLst>
            <a:ext uri="{FF2B5EF4-FFF2-40B4-BE49-F238E27FC236}">
              <a16:creationId xmlns:a16="http://schemas.microsoft.com/office/drawing/2014/main" id="{8CD14062-8685-4D46-9BB0-F2FD9D0A3E2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3" name="PoljeZBesedilom 2">
          <a:extLst>
            <a:ext uri="{FF2B5EF4-FFF2-40B4-BE49-F238E27FC236}">
              <a16:creationId xmlns:a16="http://schemas.microsoft.com/office/drawing/2014/main" id="{14475180-5D22-41B8-9BBC-B3A39ED7012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4" name="PoljeZBesedilom 2">
          <a:extLst>
            <a:ext uri="{FF2B5EF4-FFF2-40B4-BE49-F238E27FC236}">
              <a16:creationId xmlns:a16="http://schemas.microsoft.com/office/drawing/2014/main" id="{290BABE3-44BF-4568-914C-6FE0BF052E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05" name="PoljeZBesedilom 2">
          <a:extLst>
            <a:ext uri="{FF2B5EF4-FFF2-40B4-BE49-F238E27FC236}">
              <a16:creationId xmlns:a16="http://schemas.microsoft.com/office/drawing/2014/main" id="{612BCBFF-3167-4ED7-B526-058840E171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06" name="PoljeZBesedilom 9505">
          <a:extLst>
            <a:ext uri="{FF2B5EF4-FFF2-40B4-BE49-F238E27FC236}">
              <a16:creationId xmlns:a16="http://schemas.microsoft.com/office/drawing/2014/main" id="{1B4EF587-A6A4-4976-9BC2-5C636FB8D6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07" name="PoljeZBesedilom 2">
          <a:extLst>
            <a:ext uri="{FF2B5EF4-FFF2-40B4-BE49-F238E27FC236}">
              <a16:creationId xmlns:a16="http://schemas.microsoft.com/office/drawing/2014/main" id="{3C461F74-D387-40F1-BEC5-C1004C9B5A7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08" name="PoljeZBesedilom 2">
          <a:extLst>
            <a:ext uri="{FF2B5EF4-FFF2-40B4-BE49-F238E27FC236}">
              <a16:creationId xmlns:a16="http://schemas.microsoft.com/office/drawing/2014/main" id="{DDA044FA-2E7B-4F86-A976-215E8CC1054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09" name="PoljeZBesedilom 2">
          <a:extLst>
            <a:ext uri="{FF2B5EF4-FFF2-40B4-BE49-F238E27FC236}">
              <a16:creationId xmlns:a16="http://schemas.microsoft.com/office/drawing/2014/main" id="{4144C4C8-B3B8-42AF-AEE0-917B475B1CE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10" name="PoljeZBesedilom 2">
          <a:extLst>
            <a:ext uri="{FF2B5EF4-FFF2-40B4-BE49-F238E27FC236}">
              <a16:creationId xmlns:a16="http://schemas.microsoft.com/office/drawing/2014/main" id="{DEA156DE-7F3E-4622-9EB2-53AC104149F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1" name="PoljeZBesedilom 2">
          <a:extLst>
            <a:ext uri="{FF2B5EF4-FFF2-40B4-BE49-F238E27FC236}">
              <a16:creationId xmlns:a16="http://schemas.microsoft.com/office/drawing/2014/main" id="{FD24E435-DBA5-46B3-B116-F09CD7AA8A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2" name="PoljeZBesedilom 9511">
          <a:extLst>
            <a:ext uri="{FF2B5EF4-FFF2-40B4-BE49-F238E27FC236}">
              <a16:creationId xmlns:a16="http://schemas.microsoft.com/office/drawing/2014/main" id="{2A4374E8-68C9-4D4F-9F20-87FD8DB6603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3" name="PoljeZBesedilom 2">
          <a:extLst>
            <a:ext uri="{FF2B5EF4-FFF2-40B4-BE49-F238E27FC236}">
              <a16:creationId xmlns:a16="http://schemas.microsoft.com/office/drawing/2014/main" id="{2F96406F-08E3-4D10-9E25-749B1032DA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4" name="PoljeZBesedilom 2">
          <a:extLst>
            <a:ext uri="{FF2B5EF4-FFF2-40B4-BE49-F238E27FC236}">
              <a16:creationId xmlns:a16="http://schemas.microsoft.com/office/drawing/2014/main" id="{56F215F1-ED21-4D1B-94A8-A07B716CCB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5" name="PoljeZBesedilom 2">
          <a:extLst>
            <a:ext uri="{FF2B5EF4-FFF2-40B4-BE49-F238E27FC236}">
              <a16:creationId xmlns:a16="http://schemas.microsoft.com/office/drawing/2014/main" id="{5E7A2D20-88AC-4CE5-8BAD-CDF4EB6FE36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516" name="PoljeZBesedilom 2">
          <a:extLst>
            <a:ext uri="{FF2B5EF4-FFF2-40B4-BE49-F238E27FC236}">
              <a16:creationId xmlns:a16="http://schemas.microsoft.com/office/drawing/2014/main" id="{882BEE59-F84D-4F2A-AB56-3ABDD4883A2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17" name="PoljeZBesedilom 2">
          <a:extLst>
            <a:ext uri="{FF2B5EF4-FFF2-40B4-BE49-F238E27FC236}">
              <a16:creationId xmlns:a16="http://schemas.microsoft.com/office/drawing/2014/main" id="{B1B72EE8-86A9-4B01-ADE7-7423F337C3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18" name="PoljeZBesedilom 9517">
          <a:extLst>
            <a:ext uri="{FF2B5EF4-FFF2-40B4-BE49-F238E27FC236}">
              <a16:creationId xmlns:a16="http://schemas.microsoft.com/office/drawing/2014/main" id="{07F7565B-5712-4C79-BBA1-7618AD7EBEA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19" name="PoljeZBesedilom 2">
          <a:extLst>
            <a:ext uri="{FF2B5EF4-FFF2-40B4-BE49-F238E27FC236}">
              <a16:creationId xmlns:a16="http://schemas.microsoft.com/office/drawing/2014/main" id="{14A9C23E-572F-4611-82C7-B037D1EB171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0" name="PoljeZBesedilom 2">
          <a:extLst>
            <a:ext uri="{FF2B5EF4-FFF2-40B4-BE49-F238E27FC236}">
              <a16:creationId xmlns:a16="http://schemas.microsoft.com/office/drawing/2014/main" id="{0FA1B66D-F092-466A-B4F2-A98F93F738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1" name="PoljeZBesedilom 2">
          <a:extLst>
            <a:ext uri="{FF2B5EF4-FFF2-40B4-BE49-F238E27FC236}">
              <a16:creationId xmlns:a16="http://schemas.microsoft.com/office/drawing/2014/main" id="{FB3FD0A0-679A-49BA-BD20-BAA832183B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2" name="PoljeZBesedilom 2">
          <a:extLst>
            <a:ext uri="{FF2B5EF4-FFF2-40B4-BE49-F238E27FC236}">
              <a16:creationId xmlns:a16="http://schemas.microsoft.com/office/drawing/2014/main" id="{A56AF142-E58E-48B4-B8E2-7B65122198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3" name="PoljeZBesedilom 2">
          <a:extLst>
            <a:ext uri="{FF2B5EF4-FFF2-40B4-BE49-F238E27FC236}">
              <a16:creationId xmlns:a16="http://schemas.microsoft.com/office/drawing/2014/main" id="{0884F29F-FBB2-4EFB-8BB1-355115DBBE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4" name="PoljeZBesedilom 9523">
          <a:extLst>
            <a:ext uri="{FF2B5EF4-FFF2-40B4-BE49-F238E27FC236}">
              <a16:creationId xmlns:a16="http://schemas.microsoft.com/office/drawing/2014/main" id="{D05BE706-8C00-4FBB-B7AF-AB96A6B4CA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5" name="PoljeZBesedilom 2">
          <a:extLst>
            <a:ext uri="{FF2B5EF4-FFF2-40B4-BE49-F238E27FC236}">
              <a16:creationId xmlns:a16="http://schemas.microsoft.com/office/drawing/2014/main" id="{4792F3F8-E38B-4444-A0E3-9D0DBF59C4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6" name="PoljeZBesedilom 2">
          <a:extLst>
            <a:ext uri="{FF2B5EF4-FFF2-40B4-BE49-F238E27FC236}">
              <a16:creationId xmlns:a16="http://schemas.microsoft.com/office/drawing/2014/main" id="{7ADA3688-F0CA-4137-93F4-D45DA1D604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7" name="PoljeZBesedilom 2">
          <a:extLst>
            <a:ext uri="{FF2B5EF4-FFF2-40B4-BE49-F238E27FC236}">
              <a16:creationId xmlns:a16="http://schemas.microsoft.com/office/drawing/2014/main" id="{74DD88F9-36AE-4CD7-A09D-0F9C7422C5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528" name="PoljeZBesedilom 2">
          <a:extLst>
            <a:ext uri="{FF2B5EF4-FFF2-40B4-BE49-F238E27FC236}">
              <a16:creationId xmlns:a16="http://schemas.microsoft.com/office/drawing/2014/main" id="{0AC1E625-38FC-4BDB-9EAC-3B07D7013FF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29" name="PoljeZBesedilom 2">
          <a:extLst>
            <a:ext uri="{FF2B5EF4-FFF2-40B4-BE49-F238E27FC236}">
              <a16:creationId xmlns:a16="http://schemas.microsoft.com/office/drawing/2014/main" id="{9062CF89-6871-4EE9-91A5-31E1C6EA60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0" name="PoljeZBesedilom 9529">
          <a:extLst>
            <a:ext uri="{FF2B5EF4-FFF2-40B4-BE49-F238E27FC236}">
              <a16:creationId xmlns:a16="http://schemas.microsoft.com/office/drawing/2014/main" id="{E6AA8876-7A33-4C2F-B5ED-4651A74FFB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1" name="PoljeZBesedilom 2">
          <a:extLst>
            <a:ext uri="{FF2B5EF4-FFF2-40B4-BE49-F238E27FC236}">
              <a16:creationId xmlns:a16="http://schemas.microsoft.com/office/drawing/2014/main" id="{F085B1BC-A261-43CA-A047-AE618AA223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2" name="PoljeZBesedilom 2">
          <a:extLst>
            <a:ext uri="{FF2B5EF4-FFF2-40B4-BE49-F238E27FC236}">
              <a16:creationId xmlns:a16="http://schemas.microsoft.com/office/drawing/2014/main" id="{66E7455B-0192-4EA3-8E3F-AFF5E24E83F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3" name="PoljeZBesedilom 2">
          <a:extLst>
            <a:ext uri="{FF2B5EF4-FFF2-40B4-BE49-F238E27FC236}">
              <a16:creationId xmlns:a16="http://schemas.microsoft.com/office/drawing/2014/main" id="{BC491C53-1ED6-448C-9DC1-82932F187F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4" name="PoljeZBesedilom 2">
          <a:extLst>
            <a:ext uri="{FF2B5EF4-FFF2-40B4-BE49-F238E27FC236}">
              <a16:creationId xmlns:a16="http://schemas.microsoft.com/office/drawing/2014/main" id="{9EA2D4A0-6AA7-483B-B532-C0F0BA1D2E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5" name="PoljeZBesedilom 2">
          <a:extLst>
            <a:ext uri="{FF2B5EF4-FFF2-40B4-BE49-F238E27FC236}">
              <a16:creationId xmlns:a16="http://schemas.microsoft.com/office/drawing/2014/main" id="{F4576D09-F92E-4CD5-852D-0484A1F3928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6" name="PoljeZBesedilom 9535">
          <a:extLst>
            <a:ext uri="{FF2B5EF4-FFF2-40B4-BE49-F238E27FC236}">
              <a16:creationId xmlns:a16="http://schemas.microsoft.com/office/drawing/2014/main" id="{B07FCF4F-BF85-40B6-A977-23F6A1AF66F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7" name="PoljeZBesedilom 2">
          <a:extLst>
            <a:ext uri="{FF2B5EF4-FFF2-40B4-BE49-F238E27FC236}">
              <a16:creationId xmlns:a16="http://schemas.microsoft.com/office/drawing/2014/main" id="{C8E68FD0-6A0B-4DC4-AA39-271F9FBFD7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8" name="PoljeZBesedilom 2">
          <a:extLst>
            <a:ext uri="{FF2B5EF4-FFF2-40B4-BE49-F238E27FC236}">
              <a16:creationId xmlns:a16="http://schemas.microsoft.com/office/drawing/2014/main" id="{8106EFB9-BEA3-41C1-A620-26742BAE25A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39" name="PoljeZBesedilom 2">
          <a:extLst>
            <a:ext uri="{FF2B5EF4-FFF2-40B4-BE49-F238E27FC236}">
              <a16:creationId xmlns:a16="http://schemas.microsoft.com/office/drawing/2014/main" id="{35B5B663-2B8B-4608-A6D2-694721E2F2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540" name="PoljeZBesedilom 2">
          <a:extLst>
            <a:ext uri="{FF2B5EF4-FFF2-40B4-BE49-F238E27FC236}">
              <a16:creationId xmlns:a16="http://schemas.microsoft.com/office/drawing/2014/main" id="{6A3D2B44-B9D1-46B6-9858-C78B61790AF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41" name="PoljeZBesedilom 9540">
          <a:extLst>
            <a:ext uri="{FF2B5EF4-FFF2-40B4-BE49-F238E27FC236}">
              <a16:creationId xmlns:a16="http://schemas.microsoft.com/office/drawing/2014/main" id="{BE87B874-5C68-4A99-96AD-DFDB958329A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42" name="PoljeZBesedilom 2">
          <a:extLst>
            <a:ext uri="{FF2B5EF4-FFF2-40B4-BE49-F238E27FC236}">
              <a16:creationId xmlns:a16="http://schemas.microsoft.com/office/drawing/2014/main" id="{937616A0-F3A8-46FD-A5D4-677088C7350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43" name="PoljeZBesedilom 2">
          <a:extLst>
            <a:ext uri="{FF2B5EF4-FFF2-40B4-BE49-F238E27FC236}">
              <a16:creationId xmlns:a16="http://schemas.microsoft.com/office/drawing/2014/main" id="{B6388BCE-D287-4F97-86AE-343B5F76023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44" name="PoljeZBesedilom 2">
          <a:extLst>
            <a:ext uri="{FF2B5EF4-FFF2-40B4-BE49-F238E27FC236}">
              <a16:creationId xmlns:a16="http://schemas.microsoft.com/office/drawing/2014/main" id="{60664514-27A1-40A3-9E6D-2E84443F3F5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545" name="PoljeZBesedilom 2">
          <a:extLst>
            <a:ext uri="{FF2B5EF4-FFF2-40B4-BE49-F238E27FC236}">
              <a16:creationId xmlns:a16="http://schemas.microsoft.com/office/drawing/2014/main" id="{1CEBE42C-2465-4D4B-8913-4CA92234F9E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46" name="PoljeZBesedilom 2">
          <a:extLst>
            <a:ext uri="{FF2B5EF4-FFF2-40B4-BE49-F238E27FC236}">
              <a16:creationId xmlns:a16="http://schemas.microsoft.com/office/drawing/2014/main" id="{ADABB4B2-A732-466E-BF45-7CEDC5D6D2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47" name="PoljeZBesedilom 9546">
          <a:extLst>
            <a:ext uri="{FF2B5EF4-FFF2-40B4-BE49-F238E27FC236}">
              <a16:creationId xmlns:a16="http://schemas.microsoft.com/office/drawing/2014/main" id="{79831305-D91C-41F0-BDA5-C075829F1C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48" name="PoljeZBesedilom 2">
          <a:extLst>
            <a:ext uri="{FF2B5EF4-FFF2-40B4-BE49-F238E27FC236}">
              <a16:creationId xmlns:a16="http://schemas.microsoft.com/office/drawing/2014/main" id="{9064157C-FCD6-415D-A1EE-5450841039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49" name="PoljeZBesedilom 2">
          <a:extLst>
            <a:ext uri="{FF2B5EF4-FFF2-40B4-BE49-F238E27FC236}">
              <a16:creationId xmlns:a16="http://schemas.microsoft.com/office/drawing/2014/main" id="{84FF32A4-9153-418C-8945-07A2555617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0" name="PoljeZBesedilom 2">
          <a:extLst>
            <a:ext uri="{FF2B5EF4-FFF2-40B4-BE49-F238E27FC236}">
              <a16:creationId xmlns:a16="http://schemas.microsoft.com/office/drawing/2014/main" id="{02603B5E-AC0E-49EE-BD8A-96D16D187C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1" name="PoljeZBesedilom 2">
          <a:extLst>
            <a:ext uri="{FF2B5EF4-FFF2-40B4-BE49-F238E27FC236}">
              <a16:creationId xmlns:a16="http://schemas.microsoft.com/office/drawing/2014/main" id="{11E17A8B-E0F0-47BC-8357-79C3157217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2" name="PoljeZBesedilom 2">
          <a:extLst>
            <a:ext uri="{FF2B5EF4-FFF2-40B4-BE49-F238E27FC236}">
              <a16:creationId xmlns:a16="http://schemas.microsoft.com/office/drawing/2014/main" id="{25AFEFCB-0745-4097-B7EB-5B8292D4EE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3" name="PoljeZBesedilom 9552">
          <a:extLst>
            <a:ext uri="{FF2B5EF4-FFF2-40B4-BE49-F238E27FC236}">
              <a16:creationId xmlns:a16="http://schemas.microsoft.com/office/drawing/2014/main" id="{1A565794-B934-4BAE-A632-B871E3471A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4" name="PoljeZBesedilom 2">
          <a:extLst>
            <a:ext uri="{FF2B5EF4-FFF2-40B4-BE49-F238E27FC236}">
              <a16:creationId xmlns:a16="http://schemas.microsoft.com/office/drawing/2014/main" id="{835FF26C-5A88-4E0B-97D7-40D7F730CB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5" name="PoljeZBesedilom 2">
          <a:extLst>
            <a:ext uri="{FF2B5EF4-FFF2-40B4-BE49-F238E27FC236}">
              <a16:creationId xmlns:a16="http://schemas.microsoft.com/office/drawing/2014/main" id="{8AC83536-E724-4CD8-B652-FD2F74968B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6" name="PoljeZBesedilom 2">
          <a:extLst>
            <a:ext uri="{FF2B5EF4-FFF2-40B4-BE49-F238E27FC236}">
              <a16:creationId xmlns:a16="http://schemas.microsoft.com/office/drawing/2014/main" id="{832B484F-B1DD-4CCF-B3A9-0B705EA889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7" name="PoljeZBesedilom 2">
          <a:extLst>
            <a:ext uri="{FF2B5EF4-FFF2-40B4-BE49-F238E27FC236}">
              <a16:creationId xmlns:a16="http://schemas.microsoft.com/office/drawing/2014/main" id="{925AF1C6-C248-4793-9BE8-38C18CCF90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8" name="PoljeZBesedilom 2">
          <a:extLst>
            <a:ext uri="{FF2B5EF4-FFF2-40B4-BE49-F238E27FC236}">
              <a16:creationId xmlns:a16="http://schemas.microsoft.com/office/drawing/2014/main" id="{BD9FEA11-3CBF-4A06-A3AD-47C2B0410E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59" name="PoljeZBesedilom 9558">
          <a:extLst>
            <a:ext uri="{FF2B5EF4-FFF2-40B4-BE49-F238E27FC236}">
              <a16:creationId xmlns:a16="http://schemas.microsoft.com/office/drawing/2014/main" id="{234C75E9-5EBF-4645-A8F7-FFAF40EB7A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0" name="PoljeZBesedilom 2">
          <a:extLst>
            <a:ext uri="{FF2B5EF4-FFF2-40B4-BE49-F238E27FC236}">
              <a16:creationId xmlns:a16="http://schemas.microsoft.com/office/drawing/2014/main" id="{21D4ACCA-8D23-42A4-BC1B-E1E42F3DDB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1" name="PoljeZBesedilom 2">
          <a:extLst>
            <a:ext uri="{FF2B5EF4-FFF2-40B4-BE49-F238E27FC236}">
              <a16:creationId xmlns:a16="http://schemas.microsoft.com/office/drawing/2014/main" id="{9920578B-96CF-4E01-B478-45875B09B3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2" name="PoljeZBesedilom 2">
          <a:extLst>
            <a:ext uri="{FF2B5EF4-FFF2-40B4-BE49-F238E27FC236}">
              <a16:creationId xmlns:a16="http://schemas.microsoft.com/office/drawing/2014/main" id="{F413C33C-4605-4A10-95D6-356E94ACB3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3" name="PoljeZBesedilom 2">
          <a:extLst>
            <a:ext uri="{FF2B5EF4-FFF2-40B4-BE49-F238E27FC236}">
              <a16:creationId xmlns:a16="http://schemas.microsoft.com/office/drawing/2014/main" id="{B1773CD1-5598-47E2-AB63-5EFE84C809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4" name="PoljeZBesedilom 2">
          <a:extLst>
            <a:ext uri="{FF2B5EF4-FFF2-40B4-BE49-F238E27FC236}">
              <a16:creationId xmlns:a16="http://schemas.microsoft.com/office/drawing/2014/main" id="{9DA3131C-7380-4780-80C1-B997C33EF1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5" name="PoljeZBesedilom 9564">
          <a:extLst>
            <a:ext uri="{FF2B5EF4-FFF2-40B4-BE49-F238E27FC236}">
              <a16:creationId xmlns:a16="http://schemas.microsoft.com/office/drawing/2014/main" id="{6057C9DA-8296-44B2-A3B0-F0A8E66AA0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6" name="PoljeZBesedilom 2">
          <a:extLst>
            <a:ext uri="{FF2B5EF4-FFF2-40B4-BE49-F238E27FC236}">
              <a16:creationId xmlns:a16="http://schemas.microsoft.com/office/drawing/2014/main" id="{33077DAC-57D9-4B61-9C77-F54D615E76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7" name="PoljeZBesedilom 2">
          <a:extLst>
            <a:ext uri="{FF2B5EF4-FFF2-40B4-BE49-F238E27FC236}">
              <a16:creationId xmlns:a16="http://schemas.microsoft.com/office/drawing/2014/main" id="{C19E4850-5A7B-4F35-90A9-9C24C214DF5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8" name="PoljeZBesedilom 2">
          <a:extLst>
            <a:ext uri="{FF2B5EF4-FFF2-40B4-BE49-F238E27FC236}">
              <a16:creationId xmlns:a16="http://schemas.microsoft.com/office/drawing/2014/main" id="{6B4618BC-8037-4303-AE16-D2C544A07D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69" name="PoljeZBesedilom 2">
          <a:extLst>
            <a:ext uri="{FF2B5EF4-FFF2-40B4-BE49-F238E27FC236}">
              <a16:creationId xmlns:a16="http://schemas.microsoft.com/office/drawing/2014/main" id="{8CA00843-1585-4722-ABF2-97F9078428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0" name="PoljeZBesedilom 2">
          <a:extLst>
            <a:ext uri="{FF2B5EF4-FFF2-40B4-BE49-F238E27FC236}">
              <a16:creationId xmlns:a16="http://schemas.microsoft.com/office/drawing/2014/main" id="{19FD8F8D-C283-41DC-93DC-0FD60D51EC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1" name="PoljeZBesedilom 9570">
          <a:extLst>
            <a:ext uri="{FF2B5EF4-FFF2-40B4-BE49-F238E27FC236}">
              <a16:creationId xmlns:a16="http://schemas.microsoft.com/office/drawing/2014/main" id="{A2235380-07D9-4565-B7A5-03D66E9F2D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2" name="PoljeZBesedilom 2">
          <a:extLst>
            <a:ext uri="{FF2B5EF4-FFF2-40B4-BE49-F238E27FC236}">
              <a16:creationId xmlns:a16="http://schemas.microsoft.com/office/drawing/2014/main" id="{2FCC957E-24CD-43AE-A6EC-4CF48D97CB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3" name="PoljeZBesedilom 2">
          <a:extLst>
            <a:ext uri="{FF2B5EF4-FFF2-40B4-BE49-F238E27FC236}">
              <a16:creationId xmlns:a16="http://schemas.microsoft.com/office/drawing/2014/main" id="{06DE4B36-C299-47C1-B9EE-1831D58FB2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4" name="PoljeZBesedilom 2">
          <a:extLst>
            <a:ext uri="{FF2B5EF4-FFF2-40B4-BE49-F238E27FC236}">
              <a16:creationId xmlns:a16="http://schemas.microsoft.com/office/drawing/2014/main" id="{4246D76A-7255-4D19-A9A1-40DE5AF182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5" name="PoljeZBesedilom 2">
          <a:extLst>
            <a:ext uri="{FF2B5EF4-FFF2-40B4-BE49-F238E27FC236}">
              <a16:creationId xmlns:a16="http://schemas.microsoft.com/office/drawing/2014/main" id="{F61C3551-3919-4DEB-9B14-6B5BD39960E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6" name="PoljeZBesedilom 2">
          <a:extLst>
            <a:ext uri="{FF2B5EF4-FFF2-40B4-BE49-F238E27FC236}">
              <a16:creationId xmlns:a16="http://schemas.microsoft.com/office/drawing/2014/main" id="{76FACE08-3B32-4B54-9582-0BD412D7CA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7" name="PoljeZBesedilom 9576">
          <a:extLst>
            <a:ext uri="{FF2B5EF4-FFF2-40B4-BE49-F238E27FC236}">
              <a16:creationId xmlns:a16="http://schemas.microsoft.com/office/drawing/2014/main" id="{99007B22-988D-4675-873B-7C673D1BA2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8" name="PoljeZBesedilom 2">
          <a:extLst>
            <a:ext uri="{FF2B5EF4-FFF2-40B4-BE49-F238E27FC236}">
              <a16:creationId xmlns:a16="http://schemas.microsoft.com/office/drawing/2014/main" id="{723FE568-A7F4-4969-B38D-4280ED7614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79" name="PoljeZBesedilom 2">
          <a:extLst>
            <a:ext uri="{FF2B5EF4-FFF2-40B4-BE49-F238E27FC236}">
              <a16:creationId xmlns:a16="http://schemas.microsoft.com/office/drawing/2014/main" id="{2EC417E2-D157-4C20-85B5-8A0DEABD2B6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80" name="PoljeZBesedilom 2">
          <a:extLst>
            <a:ext uri="{FF2B5EF4-FFF2-40B4-BE49-F238E27FC236}">
              <a16:creationId xmlns:a16="http://schemas.microsoft.com/office/drawing/2014/main" id="{8B929CA3-E7E0-483E-BD70-0F82755817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81" name="PoljeZBesedilom 2">
          <a:extLst>
            <a:ext uri="{FF2B5EF4-FFF2-40B4-BE49-F238E27FC236}">
              <a16:creationId xmlns:a16="http://schemas.microsoft.com/office/drawing/2014/main" id="{96D27C0C-F588-4640-8089-4258FC8F00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2" name="PoljeZBesedilom 2">
          <a:extLst>
            <a:ext uri="{FF2B5EF4-FFF2-40B4-BE49-F238E27FC236}">
              <a16:creationId xmlns:a16="http://schemas.microsoft.com/office/drawing/2014/main" id="{955B7E84-D229-4D9F-BBE5-28A88D418FA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3" name="PoljeZBesedilom 9582">
          <a:extLst>
            <a:ext uri="{FF2B5EF4-FFF2-40B4-BE49-F238E27FC236}">
              <a16:creationId xmlns:a16="http://schemas.microsoft.com/office/drawing/2014/main" id="{E0577875-9AC6-48EE-8BAF-72E10268D93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4" name="PoljeZBesedilom 2">
          <a:extLst>
            <a:ext uri="{FF2B5EF4-FFF2-40B4-BE49-F238E27FC236}">
              <a16:creationId xmlns:a16="http://schemas.microsoft.com/office/drawing/2014/main" id="{91AD52CE-9704-472A-8761-B5D8DA52F8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5" name="PoljeZBesedilom 2">
          <a:extLst>
            <a:ext uri="{FF2B5EF4-FFF2-40B4-BE49-F238E27FC236}">
              <a16:creationId xmlns:a16="http://schemas.microsoft.com/office/drawing/2014/main" id="{CC5FF553-8A41-4108-9BC3-D8BE18BD46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6" name="PoljeZBesedilom 2">
          <a:extLst>
            <a:ext uri="{FF2B5EF4-FFF2-40B4-BE49-F238E27FC236}">
              <a16:creationId xmlns:a16="http://schemas.microsoft.com/office/drawing/2014/main" id="{19F67C48-A61E-420C-B534-546E0E5BDF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587" name="PoljeZBesedilom 2">
          <a:extLst>
            <a:ext uri="{FF2B5EF4-FFF2-40B4-BE49-F238E27FC236}">
              <a16:creationId xmlns:a16="http://schemas.microsoft.com/office/drawing/2014/main" id="{67D6E733-4F76-4DF3-B78A-F5CF2D5F05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88" name="PoljeZBesedilom 2">
          <a:extLst>
            <a:ext uri="{FF2B5EF4-FFF2-40B4-BE49-F238E27FC236}">
              <a16:creationId xmlns:a16="http://schemas.microsoft.com/office/drawing/2014/main" id="{D3D5F461-8B88-4F41-A55C-49EA3A5A872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89" name="PoljeZBesedilom 9588">
          <a:extLst>
            <a:ext uri="{FF2B5EF4-FFF2-40B4-BE49-F238E27FC236}">
              <a16:creationId xmlns:a16="http://schemas.microsoft.com/office/drawing/2014/main" id="{3FCD7876-74B9-448A-81AA-5B3C33EE66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0" name="PoljeZBesedilom 2">
          <a:extLst>
            <a:ext uri="{FF2B5EF4-FFF2-40B4-BE49-F238E27FC236}">
              <a16:creationId xmlns:a16="http://schemas.microsoft.com/office/drawing/2014/main" id="{90A05AA9-AE3A-444D-8772-D96EDD182B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1" name="PoljeZBesedilom 2">
          <a:extLst>
            <a:ext uri="{FF2B5EF4-FFF2-40B4-BE49-F238E27FC236}">
              <a16:creationId xmlns:a16="http://schemas.microsoft.com/office/drawing/2014/main" id="{4F96CEA9-CEA9-4A06-86C2-BB308046BF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2" name="PoljeZBesedilom 2">
          <a:extLst>
            <a:ext uri="{FF2B5EF4-FFF2-40B4-BE49-F238E27FC236}">
              <a16:creationId xmlns:a16="http://schemas.microsoft.com/office/drawing/2014/main" id="{E680D849-AA49-4416-9577-A81F0CA7BC0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3" name="PoljeZBesedilom 2">
          <a:extLst>
            <a:ext uri="{FF2B5EF4-FFF2-40B4-BE49-F238E27FC236}">
              <a16:creationId xmlns:a16="http://schemas.microsoft.com/office/drawing/2014/main" id="{656A64C8-0124-4BD9-91F5-F26F7C212B7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4" name="PoljeZBesedilom 2">
          <a:extLst>
            <a:ext uri="{FF2B5EF4-FFF2-40B4-BE49-F238E27FC236}">
              <a16:creationId xmlns:a16="http://schemas.microsoft.com/office/drawing/2014/main" id="{A870D57C-5D6B-4650-88E5-B8AA9DDF70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5" name="PoljeZBesedilom 9594">
          <a:extLst>
            <a:ext uri="{FF2B5EF4-FFF2-40B4-BE49-F238E27FC236}">
              <a16:creationId xmlns:a16="http://schemas.microsoft.com/office/drawing/2014/main" id="{12213969-CF8E-43C4-B385-B13939BFBB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6" name="PoljeZBesedilom 2">
          <a:extLst>
            <a:ext uri="{FF2B5EF4-FFF2-40B4-BE49-F238E27FC236}">
              <a16:creationId xmlns:a16="http://schemas.microsoft.com/office/drawing/2014/main" id="{BE178860-C4BA-4443-AAC2-A81FCA32E7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7" name="PoljeZBesedilom 2">
          <a:extLst>
            <a:ext uri="{FF2B5EF4-FFF2-40B4-BE49-F238E27FC236}">
              <a16:creationId xmlns:a16="http://schemas.microsoft.com/office/drawing/2014/main" id="{27C921BB-4203-4B9D-A943-49B736DB8A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8" name="PoljeZBesedilom 2">
          <a:extLst>
            <a:ext uri="{FF2B5EF4-FFF2-40B4-BE49-F238E27FC236}">
              <a16:creationId xmlns:a16="http://schemas.microsoft.com/office/drawing/2014/main" id="{BFEFD325-AA69-416F-BBFE-B15C31F8158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599" name="PoljeZBesedilom 2">
          <a:extLst>
            <a:ext uri="{FF2B5EF4-FFF2-40B4-BE49-F238E27FC236}">
              <a16:creationId xmlns:a16="http://schemas.microsoft.com/office/drawing/2014/main" id="{95D35C72-A9EC-431E-9740-F187A36ECD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0" name="PoljeZBesedilom 2">
          <a:extLst>
            <a:ext uri="{FF2B5EF4-FFF2-40B4-BE49-F238E27FC236}">
              <a16:creationId xmlns:a16="http://schemas.microsoft.com/office/drawing/2014/main" id="{ABE68D0D-5BDF-4BD2-B7D4-37DE2E547D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1" name="PoljeZBesedilom 9600">
          <a:extLst>
            <a:ext uri="{FF2B5EF4-FFF2-40B4-BE49-F238E27FC236}">
              <a16:creationId xmlns:a16="http://schemas.microsoft.com/office/drawing/2014/main" id="{C2CB1D44-2795-4037-8B5E-39590F7DD60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2" name="PoljeZBesedilom 2">
          <a:extLst>
            <a:ext uri="{FF2B5EF4-FFF2-40B4-BE49-F238E27FC236}">
              <a16:creationId xmlns:a16="http://schemas.microsoft.com/office/drawing/2014/main" id="{A2188BA4-6B42-44AD-A218-117BFB86B65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3" name="PoljeZBesedilom 2">
          <a:extLst>
            <a:ext uri="{FF2B5EF4-FFF2-40B4-BE49-F238E27FC236}">
              <a16:creationId xmlns:a16="http://schemas.microsoft.com/office/drawing/2014/main" id="{EB788292-8391-4770-9704-AC9A018DEBB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4" name="PoljeZBesedilom 2">
          <a:extLst>
            <a:ext uri="{FF2B5EF4-FFF2-40B4-BE49-F238E27FC236}">
              <a16:creationId xmlns:a16="http://schemas.microsoft.com/office/drawing/2014/main" id="{4A43FBF9-07E5-4DB4-A46E-2707E4E7F0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05" name="PoljeZBesedilom 2">
          <a:extLst>
            <a:ext uri="{FF2B5EF4-FFF2-40B4-BE49-F238E27FC236}">
              <a16:creationId xmlns:a16="http://schemas.microsoft.com/office/drawing/2014/main" id="{044B2753-5494-4AE3-8E7F-4A0F97EFF7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06" name="PoljeZBesedilom 2">
          <a:extLst>
            <a:ext uri="{FF2B5EF4-FFF2-40B4-BE49-F238E27FC236}">
              <a16:creationId xmlns:a16="http://schemas.microsoft.com/office/drawing/2014/main" id="{93267DB7-01C0-4D44-8639-8608EB6B3BE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07" name="PoljeZBesedilom 9606">
          <a:extLst>
            <a:ext uri="{FF2B5EF4-FFF2-40B4-BE49-F238E27FC236}">
              <a16:creationId xmlns:a16="http://schemas.microsoft.com/office/drawing/2014/main" id="{78E54BDC-65C7-409E-B528-D51F647DF5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08" name="PoljeZBesedilom 2">
          <a:extLst>
            <a:ext uri="{FF2B5EF4-FFF2-40B4-BE49-F238E27FC236}">
              <a16:creationId xmlns:a16="http://schemas.microsoft.com/office/drawing/2014/main" id="{3A666AB7-0343-47D5-ADA2-2ADEC69A27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09" name="PoljeZBesedilom 2">
          <a:extLst>
            <a:ext uri="{FF2B5EF4-FFF2-40B4-BE49-F238E27FC236}">
              <a16:creationId xmlns:a16="http://schemas.microsoft.com/office/drawing/2014/main" id="{1480A341-45E7-4F42-AF1D-C3D3F2F4F6F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10" name="PoljeZBesedilom 2">
          <a:extLst>
            <a:ext uri="{FF2B5EF4-FFF2-40B4-BE49-F238E27FC236}">
              <a16:creationId xmlns:a16="http://schemas.microsoft.com/office/drawing/2014/main" id="{AC1E4368-A4E6-404B-854C-77A97F452DC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11" name="PoljeZBesedilom 2">
          <a:extLst>
            <a:ext uri="{FF2B5EF4-FFF2-40B4-BE49-F238E27FC236}">
              <a16:creationId xmlns:a16="http://schemas.microsoft.com/office/drawing/2014/main" id="{CEABF18E-A270-48C5-A1AA-D1E7066E92A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12" name="PoljeZBesedilom 9611">
          <a:extLst>
            <a:ext uri="{FF2B5EF4-FFF2-40B4-BE49-F238E27FC236}">
              <a16:creationId xmlns:a16="http://schemas.microsoft.com/office/drawing/2014/main" id="{232D1AEF-CCCE-4F2A-8C22-A33468E50DE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13" name="PoljeZBesedilom 2">
          <a:extLst>
            <a:ext uri="{FF2B5EF4-FFF2-40B4-BE49-F238E27FC236}">
              <a16:creationId xmlns:a16="http://schemas.microsoft.com/office/drawing/2014/main" id="{E4743E47-62A5-4346-8AC2-AC2E03961A3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14" name="PoljeZBesedilom 2">
          <a:extLst>
            <a:ext uri="{FF2B5EF4-FFF2-40B4-BE49-F238E27FC236}">
              <a16:creationId xmlns:a16="http://schemas.microsoft.com/office/drawing/2014/main" id="{B5FEB569-1F0C-4B1F-AC99-C96C0F745F4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15" name="PoljeZBesedilom 2">
          <a:extLst>
            <a:ext uri="{FF2B5EF4-FFF2-40B4-BE49-F238E27FC236}">
              <a16:creationId xmlns:a16="http://schemas.microsoft.com/office/drawing/2014/main" id="{B03185EB-12CF-4386-B55F-E81FEDB5E4F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16" name="PoljeZBesedilom 2">
          <a:extLst>
            <a:ext uri="{FF2B5EF4-FFF2-40B4-BE49-F238E27FC236}">
              <a16:creationId xmlns:a16="http://schemas.microsoft.com/office/drawing/2014/main" id="{6615978A-9C3C-43C0-A6EA-8B10BE4A38C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17" name="PoljeZBesedilom 2">
          <a:extLst>
            <a:ext uri="{FF2B5EF4-FFF2-40B4-BE49-F238E27FC236}">
              <a16:creationId xmlns:a16="http://schemas.microsoft.com/office/drawing/2014/main" id="{7CB88E15-FEAC-47B9-9DE4-FF7B8DDBDAC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18" name="PoljeZBesedilom 9617">
          <a:extLst>
            <a:ext uri="{FF2B5EF4-FFF2-40B4-BE49-F238E27FC236}">
              <a16:creationId xmlns:a16="http://schemas.microsoft.com/office/drawing/2014/main" id="{91C96CA3-7AE7-4231-8D2F-9C62688AB3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19" name="PoljeZBesedilom 2">
          <a:extLst>
            <a:ext uri="{FF2B5EF4-FFF2-40B4-BE49-F238E27FC236}">
              <a16:creationId xmlns:a16="http://schemas.microsoft.com/office/drawing/2014/main" id="{BF469FA4-D1C5-400B-84C8-F589712174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20" name="PoljeZBesedilom 2">
          <a:extLst>
            <a:ext uri="{FF2B5EF4-FFF2-40B4-BE49-F238E27FC236}">
              <a16:creationId xmlns:a16="http://schemas.microsoft.com/office/drawing/2014/main" id="{536BF0F0-7553-4E31-8B96-EA2376FCABB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21" name="PoljeZBesedilom 2">
          <a:extLst>
            <a:ext uri="{FF2B5EF4-FFF2-40B4-BE49-F238E27FC236}">
              <a16:creationId xmlns:a16="http://schemas.microsoft.com/office/drawing/2014/main" id="{EEF036D0-602A-406D-91E7-24FFD0CDC2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22" name="PoljeZBesedilom 2">
          <a:extLst>
            <a:ext uri="{FF2B5EF4-FFF2-40B4-BE49-F238E27FC236}">
              <a16:creationId xmlns:a16="http://schemas.microsoft.com/office/drawing/2014/main" id="{06176794-3F6C-4E4C-9608-FFC950B8285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23" name="PoljeZBesedilom 9622">
          <a:extLst>
            <a:ext uri="{FF2B5EF4-FFF2-40B4-BE49-F238E27FC236}">
              <a16:creationId xmlns:a16="http://schemas.microsoft.com/office/drawing/2014/main" id="{A30D3BFB-C9C6-4769-815C-35C24178B05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24" name="PoljeZBesedilom 2">
          <a:extLst>
            <a:ext uri="{FF2B5EF4-FFF2-40B4-BE49-F238E27FC236}">
              <a16:creationId xmlns:a16="http://schemas.microsoft.com/office/drawing/2014/main" id="{0B713262-6546-4ED9-A4CD-FDED77CE2C7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25" name="PoljeZBesedilom 2">
          <a:extLst>
            <a:ext uri="{FF2B5EF4-FFF2-40B4-BE49-F238E27FC236}">
              <a16:creationId xmlns:a16="http://schemas.microsoft.com/office/drawing/2014/main" id="{B31BB1FD-41FE-485B-A4AA-15C373DEC7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26" name="PoljeZBesedilom 2">
          <a:extLst>
            <a:ext uri="{FF2B5EF4-FFF2-40B4-BE49-F238E27FC236}">
              <a16:creationId xmlns:a16="http://schemas.microsoft.com/office/drawing/2014/main" id="{B6333052-718C-4A08-99D2-66AF266E142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27" name="PoljeZBesedilom 2">
          <a:extLst>
            <a:ext uri="{FF2B5EF4-FFF2-40B4-BE49-F238E27FC236}">
              <a16:creationId xmlns:a16="http://schemas.microsoft.com/office/drawing/2014/main" id="{A542C43B-969C-4D9D-A504-D5D5396A391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28" name="PoljeZBesedilom 2">
          <a:extLst>
            <a:ext uri="{FF2B5EF4-FFF2-40B4-BE49-F238E27FC236}">
              <a16:creationId xmlns:a16="http://schemas.microsoft.com/office/drawing/2014/main" id="{9925E47A-2371-4D89-B1AE-2C2623038B5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29" name="PoljeZBesedilom 9628">
          <a:extLst>
            <a:ext uri="{FF2B5EF4-FFF2-40B4-BE49-F238E27FC236}">
              <a16:creationId xmlns:a16="http://schemas.microsoft.com/office/drawing/2014/main" id="{CFA36941-5467-46E5-9C65-B6708C3CF68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30" name="PoljeZBesedilom 2">
          <a:extLst>
            <a:ext uri="{FF2B5EF4-FFF2-40B4-BE49-F238E27FC236}">
              <a16:creationId xmlns:a16="http://schemas.microsoft.com/office/drawing/2014/main" id="{37C0598C-7CF6-4F6B-9C96-2342DA9CCA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31" name="PoljeZBesedilom 2">
          <a:extLst>
            <a:ext uri="{FF2B5EF4-FFF2-40B4-BE49-F238E27FC236}">
              <a16:creationId xmlns:a16="http://schemas.microsoft.com/office/drawing/2014/main" id="{6B32ED14-942C-4E9B-AFDD-CF4BA564A1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32" name="PoljeZBesedilom 2">
          <a:extLst>
            <a:ext uri="{FF2B5EF4-FFF2-40B4-BE49-F238E27FC236}">
              <a16:creationId xmlns:a16="http://schemas.microsoft.com/office/drawing/2014/main" id="{9C40C349-CD86-41A9-8DA5-98B3F0785E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33" name="PoljeZBesedilom 2">
          <a:extLst>
            <a:ext uri="{FF2B5EF4-FFF2-40B4-BE49-F238E27FC236}">
              <a16:creationId xmlns:a16="http://schemas.microsoft.com/office/drawing/2014/main" id="{5157F75F-376F-4740-BE1E-1A76DBCF550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34" name="PoljeZBesedilom 9633">
          <a:extLst>
            <a:ext uri="{FF2B5EF4-FFF2-40B4-BE49-F238E27FC236}">
              <a16:creationId xmlns:a16="http://schemas.microsoft.com/office/drawing/2014/main" id="{BCDA0DC6-0B80-4044-8548-1CC748EBFB7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35" name="PoljeZBesedilom 2">
          <a:extLst>
            <a:ext uri="{FF2B5EF4-FFF2-40B4-BE49-F238E27FC236}">
              <a16:creationId xmlns:a16="http://schemas.microsoft.com/office/drawing/2014/main" id="{18DD6C69-D9FF-4A1F-A4FB-6E25FD00562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36" name="PoljeZBesedilom 2">
          <a:extLst>
            <a:ext uri="{FF2B5EF4-FFF2-40B4-BE49-F238E27FC236}">
              <a16:creationId xmlns:a16="http://schemas.microsoft.com/office/drawing/2014/main" id="{11E3B17D-7BB7-4D90-AF36-2FC2F16FACA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37" name="PoljeZBesedilom 2">
          <a:extLst>
            <a:ext uri="{FF2B5EF4-FFF2-40B4-BE49-F238E27FC236}">
              <a16:creationId xmlns:a16="http://schemas.microsoft.com/office/drawing/2014/main" id="{87D868CC-F1A2-4AC0-8698-C80B06316F3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38" name="PoljeZBesedilom 2">
          <a:extLst>
            <a:ext uri="{FF2B5EF4-FFF2-40B4-BE49-F238E27FC236}">
              <a16:creationId xmlns:a16="http://schemas.microsoft.com/office/drawing/2014/main" id="{5357B50D-7240-48B7-8A66-6A301D8DD6F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39" name="PoljeZBesedilom 2">
          <a:extLst>
            <a:ext uri="{FF2B5EF4-FFF2-40B4-BE49-F238E27FC236}">
              <a16:creationId xmlns:a16="http://schemas.microsoft.com/office/drawing/2014/main" id="{5075F6F4-F31C-4B96-9C43-4592A784148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40" name="PoljeZBesedilom 9639">
          <a:extLst>
            <a:ext uri="{FF2B5EF4-FFF2-40B4-BE49-F238E27FC236}">
              <a16:creationId xmlns:a16="http://schemas.microsoft.com/office/drawing/2014/main" id="{6DA58238-DEA3-40B3-A86E-14122E589C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41" name="PoljeZBesedilom 2">
          <a:extLst>
            <a:ext uri="{FF2B5EF4-FFF2-40B4-BE49-F238E27FC236}">
              <a16:creationId xmlns:a16="http://schemas.microsoft.com/office/drawing/2014/main" id="{8CBD6C81-34E3-48A3-A5AF-282D6CEC6FB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42" name="PoljeZBesedilom 2">
          <a:extLst>
            <a:ext uri="{FF2B5EF4-FFF2-40B4-BE49-F238E27FC236}">
              <a16:creationId xmlns:a16="http://schemas.microsoft.com/office/drawing/2014/main" id="{C1374CED-6AAF-49E0-9334-C62AE16B04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43" name="PoljeZBesedilom 2">
          <a:extLst>
            <a:ext uri="{FF2B5EF4-FFF2-40B4-BE49-F238E27FC236}">
              <a16:creationId xmlns:a16="http://schemas.microsoft.com/office/drawing/2014/main" id="{9F6DACEC-DCB8-4C6C-B7C0-387A197640A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644" name="PoljeZBesedilom 2">
          <a:extLst>
            <a:ext uri="{FF2B5EF4-FFF2-40B4-BE49-F238E27FC236}">
              <a16:creationId xmlns:a16="http://schemas.microsoft.com/office/drawing/2014/main" id="{5C6134D1-D6A9-477E-B60B-8F4767FFA92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45" name="PoljeZBesedilom 9644">
          <a:extLst>
            <a:ext uri="{FF2B5EF4-FFF2-40B4-BE49-F238E27FC236}">
              <a16:creationId xmlns:a16="http://schemas.microsoft.com/office/drawing/2014/main" id="{C4ECDA82-2729-4098-A25F-4F876FF5A4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46" name="PoljeZBesedilom 2">
          <a:extLst>
            <a:ext uri="{FF2B5EF4-FFF2-40B4-BE49-F238E27FC236}">
              <a16:creationId xmlns:a16="http://schemas.microsoft.com/office/drawing/2014/main" id="{AFF90C50-068F-439D-B0E9-35B7BC7523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47" name="PoljeZBesedilom 2">
          <a:extLst>
            <a:ext uri="{FF2B5EF4-FFF2-40B4-BE49-F238E27FC236}">
              <a16:creationId xmlns:a16="http://schemas.microsoft.com/office/drawing/2014/main" id="{A1E1945A-6027-4F3E-A006-F85108FC263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48" name="PoljeZBesedilom 2">
          <a:extLst>
            <a:ext uri="{FF2B5EF4-FFF2-40B4-BE49-F238E27FC236}">
              <a16:creationId xmlns:a16="http://schemas.microsoft.com/office/drawing/2014/main" id="{78D64B97-C1A5-4BEC-85E2-440BE81267F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649" name="PoljeZBesedilom 2">
          <a:extLst>
            <a:ext uri="{FF2B5EF4-FFF2-40B4-BE49-F238E27FC236}">
              <a16:creationId xmlns:a16="http://schemas.microsoft.com/office/drawing/2014/main" id="{83878465-A727-411B-A4AE-D0A70841007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9650" name="PoljeZBesedilom 2">
          <a:extLst>
            <a:ext uri="{FF2B5EF4-FFF2-40B4-BE49-F238E27FC236}">
              <a16:creationId xmlns:a16="http://schemas.microsoft.com/office/drawing/2014/main" id="{51BDEE32-61A5-43F9-B405-41BE4B2D7212}"/>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1348</xdr:row>
      <xdr:rowOff>0</xdr:rowOff>
    </xdr:from>
    <xdr:ext cx="191101" cy="272341"/>
    <xdr:sp macro="" textlink="">
      <xdr:nvSpPr>
        <xdr:cNvPr id="9651" name="PoljeZBesedilom 9650">
          <a:extLst>
            <a:ext uri="{FF2B5EF4-FFF2-40B4-BE49-F238E27FC236}">
              <a16:creationId xmlns:a16="http://schemas.microsoft.com/office/drawing/2014/main" id="{FBA7AA6F-2C69-4526-B506-2BAA2BE8BFA2}"/>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652" name="PoljeZBesedilom 2">
          <a:extLst>
            <a:ext uri="{FF2B5EF4-FFF2-40B4-BE49-F238E27FC236}">
              <a16:creationId xmlns:a16="http://schemas.microsoft.com/office/drawing/2014/main" id="{DDAF8CBD-773D-4E77-9CE3-97C47973DCFB}"/>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1344</xdr:row>
      <xdr:rowOff>0</xdr:rowOff>
    </xdr:from>
    <xdr:ext cx="184731" cy="264560"/>
    <xdr:sp macro="" textlink="">
      <xdr:nvSpPr>
        <xdr:cNvPr id="9653" name="PoljeZBesedilom 9652">
          <a:extLst>
            <a:ext uri="{FF2B5EF4-FFF2-40B4-BE49-F238E27FC236}">
              <a16:creationId xmlns:a16="http://schemas.microsoft.com/office/drawing/2014/main" id="{B1E534BD-9292-4945-9D2F-3DD8DBC7DB2B}"/>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4" name="PoljeZBesedilom 2">
          <a:extLst>
            <a:ext uri="{FF2B5EF4-FFF2-40B4-BE49-F238E27FC236}">
              <a16:creationId xmlns:a16="http://schemas.microsoft.com/office/drawing/2014/main" id="{CA1CF72F-57C1-41F7-9FD5-9BDD54975E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5" name="PoljeZBesedilom 9654">
          <a:extLst>
            <a:ext uri="{FF2B5EF4-FFF2-40B4-BE49-F238E27FC236}">
              <a16:creationId xmlns:a16="http://schemas.microsoft.com/office/drawing/2014/main" id="{B6FC44B7-F476-45F9-925D-DFF000A329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6" name="PoljeZBesedilom 2">
          <a:extLst>
            <a:ext uri="{FF2B5EF4-FFF2-40B4-BE49-F238E27FC236}">
              <a16:creationId xmlns:a16="http://schemas.microsoft.com/office/drawing/2014/main" id="{193BB689-B4CF-4C37-8650-3C3B5D2696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7" name="PoljeZBesedilom 2">
          <a:extLst>
            <a:ext uri="{FF2B5EF4-FFF2-40B4-BE49-F238E27FC236}">
              <a16:creationId xmlns:a16="http://schemas.microsoft.com/office/drawing/2014/main" id="{56E78CDF-9DE1-464B-A439-049BA9203F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8" name="PoljeZBesedilom 2">
          <a:extLst>
            <a:ext uri="{FF2B5EF4-FFF2-40B4-BE49-F238E27FC236}">
              <a16:creationId xmlns:a16="http://schemas.microsoft.com/office/drawing/2014/main" id="{6E1D16CC-CD2E-4FB1-967A-89D6DE51DE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59" name="PoljeZBesedilom 2">
          <a:extLst>
            <a:ext uri="{FF2B5EF4-FFF2-40B4-BE49-F238E27FC236}">
              <a16:creationId xmlns:a16="http://schemas.microsoft.com/office/drawing/2014/main" id="{89DDBD4F-4428-44CA-B3DB-83EF0B415DA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0" name="PoljeZBesedilom 2">
          <a:extLst>
            <a:ext uri="{FF2B5EF4-FFF2-40B4-BE49-F238E27FC236}">
              <a16:creationId xmlns:a16="http://schemas.microsoft.com/office/drawing/2014/main" id="{A7394926-2BB3-438D-A68A-AF03441533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1" name="PoljeZBesedilom 9660">
          <a:extLst>
            <a:ext uri="{FF2B5EF4-FFF2-40B4-BE49-F238E27FC236}">
              <a16:creationId xmlns:a16="http://schemas.microsoft.com/office/drawing/2014/main" id="{09E09275-C657-4570-AF70-1626ECF84E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2" name="PoljeZBesedilom 2">
          <a:extLst>
            <a:ext uri="{FF2B5EF4-FFF2-40B4-BE49-F238E27FC236}">
              <a16:creationId xmlns:a16="http://schemas.microsoft.com/office/drawing/2014/main" id="{C7233059-7766-4250-8DC8-EB3ADA8DD5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3" name="PoljeZBesedilom 2">
          <a:extLst>
            <a:ext uri="{FF2B5EF4-FFF2-40B4-BE49-F238E27FC236}">
              <a16:creationId xmlns:a16="http://schemas.microsoft.com/office/drawing/2014/main" id="{B2708A94-A032-4230-971E-98F695AF7E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4" name="PoljeZBesedilom 2">
          <a:extLst>
            <a:ext uri="{FF2B5EF4-FFF2-40B4-BE49-F238E27FC236}">
              <a16:creationId xmlns:a16="http://schemas.microsoft.com/office/drawing/2014/main" id="{FA53FB7C-F5F6-467A-A418-65588827B7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65" name="PoljeZBesedilom 2">
          <a:extLst>
            <a:ext uri="{FF2B5EF4-FFF2-40B4-BE49-F238E27FC236}">
              <a16:creationId xmlns:a16="http://schemas.microsoft.com/office/drawing/2014/main" id="{7C3D9A84-F71F-4895-95F7-83D28E9E8B3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66" name="PoljeZBesedilom 2">
          <a:extLst>
            <a:ext uri="{FF2B5EF4-FFF2-40B4-BE49-F238E27FC236}">
              <a16:creationId xmlns:a16="http://schemas.microsoft.com/office/drawing/2014/main" id="{55B03484-6ADE-493D-B9AB-16636EB9A86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67" name="PoljeZBesedilom 9666">
          <a:extLst>
            <a:ext uri="{FF2B5EF4-FFF2-40B4-BE49-F238E27FC236}">
              <a16:creationId xmlns:a16="http://schemas.microsoft.com/office/drawing/2014/main" id="{18CB2FEE-6F07-49FB-88A8-895BFD72F08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68" name="PoljeZBesedilom 2">
          <a:extLst>
            <a:ext uri="{FF2B5EF4-FFF2-40B4-BE49-F238E27FC236}">
              <a16:creationId xmlns:a16="http://schemas.microsoft.com/office/drawing/2014/main" id="{A1629F93-B0C6-4C41-9967-60C5F0644B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69" name="PoljeZBesedilom 2">
          <a:extLst>
            <a:ext uri="{FF2B5EF4-FFF2-40B4-BE49-F238E27FC236}">
              <a16:creationId xmlns:a16="http://schemas.microsoft.com/office/drawing/2014/main" id="{1D2E489E-6E21-4B8C-A702-1781AA4252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70" name="PoljeZBesedilom 2">
          <a:extLst>
            <a:ext uri="{FF2B5EF4-FFF2-40B4-BE49-F238E27FC236}">
              <a16:creationId xmlns:a16="http://schemas.microsoft.com/office/drawing/2014/main" id="{AC721E25-A1CC-4FDB-B5FF-E932F9E0A9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71" name="PoljeZBesedilom 2">
          <a:extLst>
            <a:ext uri="{FF2B5EF4-FFF2-40B4-BE49-F238E27FC236}">
              <a16:creationId xmlns:a16="http://schemas.microsoft.com/office/drawing/2014/main" id="{C768F859-22B9-4E55-92AC-89FF14ED8E4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2" name="PoljeZBesedilom 2">
          <a:extLst>
            <a:ext uri="{FF2B5EF4-FFF2-40B4-BE49-F238E27FC236}">
              <a16:creationId xmlns:a16="http://schemas.microsoft.com/office/drawing/2014/main" id="{DB1590C6-7174-493B-A85F-EDFA4AF82E3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3" name="PoljeZBesedilom 9672">
          <a:extLst>
            <a:ext uri="{FF2B5EF4-FFF2-40B4-BE49-F238E27FC236}">
              <a16:creationId xmlns:a16="http://schemas.microsoft.com/office/drawing/2014/main" id="{923612C0-E982-4CFC-A232-6AF8EFC139B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4" name="PoljeZBesedilom 2">
          <a:extLst>
            <a:ext uri="{FF2B5EF4-FFF2-40B4-BE49-F238E27FC236}">
              <a16:creationId xmlns:a16="http://schemas.microsoft.com/office/drawing/2014/main" id="{41B3D181-2467-4887-9611-7E5262590FA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5" name="PoljeZBesedilom 2">
          <a:extLst>
            <a:ext uri="{FF2B5EF4-FFF2-40B4-BE49-F238E27FC236}">
              <a16:creationId xmlns:a16="http://schemas.microsoft.com/office/drawing/2014/main" id="{E25DDE34-BD6B-40E6-8ABD-8517250513E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6" name="PoljeZBesedilom 2">
          <a:extLst>
            <a:ext uri="{FF2B5EF4-FFF2-40B4-BE49-F238E27FC236}">
              <a16:creationId xmlns:a16="http://schemas.microsoft.com/office/drawing/2014/main" id="{EA96145A-6646-4968-8B0A-73B2657D94E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677" name="PoljeZBesedilom 2">
          <a:extLst>
            <a:ext uri="{FF2B5EF4-FFF2-40B4-BE49-F238E27FC236}">
              <a16:creationId xmlns:a16="http://schemas.microsoft.com/office/drawing/2014/main" id="{A24A16FA-82C3-4C05-B5FB-108DE3FB8C1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678" name="PoljeZBesedilom 9677">
          <a:extLst>
            <a:ext uri="{FF2B5EF4-FFF2-40B4-BE49-F238E27FC236}">
              <a16:creationId xmlns:a16="http://schemas.microsoft.com/office/drawing/2014/main" id="{F1E7F972-15BD-4A2C-88E7-171A6562778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679" name="PoljeZBesedilom 2">
          <a:extLst>
            <a:ext uri="{FF2B5EF4-FFF2-40B4-BE49-F238E27FC236}">
              <a16:creationId xmlns:a16="http://schemas.microsoft.com/office/drawing/2014/main" id="{03A5464F-100D-49F6-A74D-5D2E4FD6BD9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680" name="PoljeZBesedilom 2">
          <a:extLst>
            <a:ext uri="{FF2B5EF4-FFF2-40B4-BE49-F238E27FC236}">
              <a16:creationId xmlns:a16="http://schemas.microsoft.com/office/drawing/2014/main" id="{586816CD-B4D7-4C16-841B-987AAB2703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681" name="PoljeZBesedilom 2">
          <a:extLst>
            <a:ext uri="{FF2B5EF4-FFF2-40B4-BE49-F238E27FC236}">
              <a16:creationId xmlns:a16="http://schemas.microsoft.com/office/drawing/2014/main" id="{661A8171-4290-41FB-811F-E2D36DA53AF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682" name="PoljeZBesedilom 2">
          <a:extLst>
            <a:ext uri="{FF2B5EF4-FFF2-40B4-BE49-F238E27FC236}">
              <a16:creationId xmlns:a16="http://schemas.microsoft.com/office/drawing/2014/main" id="{956C3443-6E60-4424-81C8-E1F750C2B0B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3" name="PoljeZBesedilom 2">
          <a:extLst>
            <a:ext uri="{FF2B5EF4-FFF2-40B4-BE49-F238E27FC236}">
              <a16:creationId xmlns:a16="http://schemas.microsoft.com/office/drawing/2014/main" id="{D370B329-5B9E-47C7-A3F0-F603FB3FA4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4" name="PoljeZBesedilom 9683">
          <a:extLst>
            <a:ext uri="{FF2B5EF4-FFF2-40B4-BE49-F238E27FC236}">
              <a16:creationId xmlns:a16="http://schemas.microsoft.com/office/drawing/2014/main" id="{A3670E37-8FC1-4599-89C5-7F938F45C5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5" name="PoljeZBesedilom 2">
          <a:extLst>
            <a:ext uri="{FF2B5EF4-FFF2-40B4-BE49-F238E27FC236}">
              <a16:creationId xmlns:a16="http://schemas.microsoft.com/office/drawing/2014/main" id="{D702DFCD-BE70-4079-8D74-6FDEEB655C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6" name="PoljeZBesedilom 2">
          <a:extLst>
            <a:ext uri="{FF2B5EF4-FFF2-40B4-BE49-F238E27FC236}">
              <a16:creationId xmlns:a16="http://schemas.microsoft.com/office/drawing/2014/main" id="{7FE0F706-1785-4691-B8C9-E3CF983F5C5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7" name="PoljeZBesedilom 2">
          <a:extLst>
            <a:ext uri="{FF2B5EF4-FFF2-40B4-BE49-F238E27FC236}">
              <a16:creationId xmlns:a16="http://schemas.microsoft.com/office/drawing/2014/main" id="{3A9E03E8-DB8F-4705-AEA5-ACC630C2BA3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8" name="PoljeZBesedilom 2">
          <a:extLst>
            <a:ext uri="{FF2B5EF4-FFF2-40B4-BE49-F238E27FC236}">
              <a16:creationId xmlns:a16="http://schemas.microsoft.com/office/drawing/2014/main" id="{6C0DF1D5-5F92-4E37-A720-EF8E525B03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89" name="PoljeZBesedilom 2">
          <a:extLst>
            <a:ext uri="{FF2B5EF4-FFF2-40B4-BE49-F238E27FC236}">
              <a16:creationId xmlns:a16="http://schemas.microsoft.com/office/drawing/2014/main" id="{09DDE1EE-30BB-4778-9E2A-6FAF7EEBCCD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90" name="PoljeZBesedilom 9689">
          <a:extLst>
            <a:ext uri="{FF2B5EF4-FFF2-40B4-BE49-F238E27FC236}">
              <a16:creationId xmlns:a16="http://schemas.microsoft.com/office/drawing/2014/main" id="{07EB6CAC-D6E0-480B-BEED-60D5A7474D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91" name="PoljeZBesedilom 2">
          <a:extLst>
            <a:ext uri="{FF2B5EF4-FFF2-40B4-BE49-F238E27FC236}">
              <a16:creationId xmlns:a16="http://schemas.microsoft.com/office/drawing/2014/main" id="{D3EE6540-D13C-4F26-9A14-AC4BD52413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92" name="PoljeZBesedilom 2">
          <a:extLst>
            <a:ext uri="{FF2B5EF4-FFF2-40B4-BE49-F238E27FC236}">
              <a16:creationId xmlns:a16="http://schemas.microsoft.com/office/drawing/2014/main" id="{0DCEEA34-61C1-4B5C-A27D-EE92C230AD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93" name="PoljeZBesedilom 2">
          <a:extLst>
            <a:ext uri="{FF2B5EF4-FFF2-40B4-BE49-F238E27FC236}">
              <a16:creationId xmlns:a16="http://schemas.microsoft.com/office/drawing/2014/main" id="{5D5B7C62-F07F-4ED5-9174-C0FF77E9301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694" name="PoljeZBesedilom 2">
          <a:extLst>
            <a:ext uri="{FF2B5EF4-FFF2-40B4-BE49-F238E27FC236}">
              <a16:creationId xmlns:a16="http://schemas.microsoft.com/office/drawing/2014/main" id="{1EB9A1A1-41E7-45AE-8304-90362B9104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95" name="PoljeZBesedilom 2">
          <a:extLst>
            <a:ext uri="{FF2B5EF4-FFF2-40B4-BE49-F238E27FC236}">
              <a16:creationId xmlns:a16="http://schemas.microsoft.com/office/drawing/2014/main" id="{71978FAC-A52C-41B7-90F8-F8C9C4BEF25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96" name="PoljeZBesedilom 9695">
          <a:extLst>
            <a:ext uri="{FF2B5EF4-FFF2-40B4-BE49-F238E27FC236}">
              <a16:creationId xmlns:a16="http://schemas.microsoft.com/office/drawing/2014/main" id="{264FBA4B-32D4-401B-BAEB-00F98B37D5A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97" name="PoljeZBesedilom 2">
          <a:extLst>
            <a:ext uri="{FF2B5EF4-FFF2-40B4-BE49-F238E27FC236}">
              <a16:creationId xmlns:a16="http://schemas.microsoft.com/office/drawing/2014/main" id="{285AA1F6-2A1A-4513-89CD-D83D7B25105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98" name="PoljeZBesedilom 2">
          <a:extLst>
            <a:ext uri="{FF2B5EF4-FFF2-40B4-BE49-F238E27FC236}">
              <a16:creationId xmlns:a16="http://schemas.microsoft.com/office/drawing/2014/main" id="{ED06D387-6CB2-43A4-B4E6-4A6782998C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699" name="PoljeZBesedilom 2">
          <a:extLst>
            <a:ext uri="{FF2B5EF4-FFF2-40B4-BE49-F238E27FC236}">
              <a16:creationId xmlns:a16="http://schemas.microsoft.com/office/drawing/2014/main" id="{1BA03D83-DC1F-48C1-A1D1-29918222DAA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700" name="PoljeZBesedilom 2">
          <a:extLst>
            <a:ext uri="{FF2B5EF4-FFF2-40B4-BE49-F238E27FC236}">
              <a16:creationId xmlns:a16="http://schemas.microsoft.com/office/drawing/2014/main" id="{05B6D29E-035A-4B8A-951C-19198AD87BC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1" name="PoljeZBesedilom 2">
          <a:extLst>
            <a:ext uri="{FF2B5EF4-FFF2-40B4-BE49-F238E27FC236}">
              <a16:creationId xmlns:a16="http://schemas.microsoft.com/office/drawing/2014/main" id="{DFFDE450-1366-4535-BDFB-180EF1E9F37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2" name="PoljeZBesedilom 9701">
          <a:extLst>
            <a:ext uri="{FF2B5EF4-FFF2-40B4-BE49-F238E27FC236}">
              <a16:creationId xmlns:a16="http://schemas.microsoft.com/office/drawing/2014/main" id="{F3548A94-5268-4C55-AC92-3059D34309C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3" name="PoljeZBesedilom 2">
          <a:extLst>
            <a:ext uri="{FF2B5EF4-FFF2-40B4-BE49-F238E27FC236}">
              <a16:creationId xmlns:a16="http://schemas.microsoft.com/office/drawing/2014/main" id="{C3EB3380-ADB4-40C0-8DBA-19A35658929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4" name="PoljeZBesedilom 2">
          <a:extLst>
            <a:ext uri="{FF2B5EF4-FFF2-40B4-BE49-F238E27FC236}">
              <a16:creationId xmlns:a16="http://schemas.microsoft.com/office/drawing/2014/main" id="{2BA899F4-1504-440B-892E-4B9608E2E5E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5" name="PoljeZBesedilom 2">
          <a:extLst>
            <a:ext uri="{FF2B5EF4-FFF2-40B4-BE49-F238E27FC236}">
              <a16:creationId xmlns:a16="http://schemas.microsoft.com/office/drawing/2014/main" id="{12BD139B-F05C-4A4C-B9C4-CC0629AF248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706" name="PoljeZBesedilom 2">
          <a:extLst>
            <a:ext uri="{FF2B5EF4-FFF2-40B4-BE49-F238E27FC236}">
              <a16:creationId xmlns:a16="http://schemas.microsoft.com/office/drawing/2014/main" id="{7A96DC0C-04BC-4685-B743-6C439F83044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707" name="PoljeZBesedilom 9706">
          <a:extLst>
            <a:ext uri="{FF2B5EF4-FFF2-40B4-BE49-F238E27FC236}">
              <a16:creationId xmlns:a16="http://schemas.microsoft.com/office/drawing/2014/main" id="{9824DDCF-E5EB-4EB4-A879-D224E4D5E8A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708" name="PoljeZBesedilom 2">
          <a:extLst>
            <a:ext uri="{FF2B5EF4-FFF2-40B4-BE49-F238E27FC236}">
              <a16:creationId xmlns:a16="http://schemas.microsoft.com/office/drawing/2014/main" id="{8637C9D3-2A3D-4FBC-9017-8FFD164B793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709" name="PoljeZBesedilom 2">
          <a:extLst>
            <a:ext uri="{FF2B5EF4-FFF2-40B4-BE49-F238E27FC236}">
              <a16:creationId xmlns:a16="http://schemas.microsoft.com/office/drawing/2014/main" id="{80515B61-87E9-476A-A37B-7C32532A05F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710" name="PoljeZBesedilom 2">
          <a:extLst>
            <a:ext uri="{FF2B5EF4-FFF2-40B4-BE49-F238E27FC236}">
              <a16:creationId xmlns:a16="http://schemas.microsoft.com/office/drawing/2014/main" id="{1B55E6D7-79F5-4931-9003-DD71A2AE2F2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711" name="PoljeZBesedilom 2">
          <a:extLst>
            <a:ext uri="{FF2B5EF4-FFF2-40B4-BE49-F238E27FC236}">
              <a16:creationId xmlns:a16="http://schemas.microsoft.com/office/drawing/2014/main" id="{B627456A-951D-444B-B4C0-1DC5E2A8EBC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2" name="PoljeZBesedilom 2">
          <a:extLst>
            <a:ext uri="{FF2B5EF4-FFF2-40B4-BE49-F238E27FC236}">
              <a16:creationId xmlns:a16="http://schemas.microsoft.com/office/drawing/2014/main" id="{03C2D081-19B5-414B-A66D-2915721B72C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3" name="PoljeZBesedilom 9712">
          <a:extLst>
            <a:ext uri="{FF2B5EF4-FFF2-40B4-BE49-F238E27FC236}">
              <a16:creationId xmlns:a16="http://schemas.microsoft.com/office/drawing/2014/main" id="{0A50642D-56C4-41D8-8C00-D7C84C89EE2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4" name="PoljeZBesedilom 2">
          <a:extLst>
            <a:ext uri="{FF2B5EF4-FFF2-40B4-BE49-F238E27FC236}">
              <a16:creationId xmlns:a16="http://schemas.microsoft.com/office/drawing/2014/main" id="{B949BC1A-A3DD-446B-8063-3760D17A44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5" name="PoljeZBesedilom 2">
          <a:extLst>
            <a:ext uri="{FF2B5EF4-FFF2-40B4-BE49-F238E27FC236}">
              <a16:creationId xmlns:a16="http://schemas.microsoft.com/office/drawing/2014/main" id="{4698A978-91B6-4BED-9560-30296118AE7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6" name="PoljeZBesedilom 2">
          <a:extLst>
            <a:ext uri="{FF2B5EF4-FFF2-40B4-BE49-F238E27FC236}">
              <a16:creationId xmlns:a16="http://schemas.microsoft.com/office/drawing/2014/main" id="{8CDA77DC-C5A8-47D5-AA5B-8D905542A4C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7" name="PoljeZBesedilom 2">
          <a:extLst>
            <a:ext uri="{FF2B5EF4-FFF2-40B4-BE49-F238E27FC236}">
              <a16:creationId xmlns:a16="http://schemas.microsoft.com/office/drawing/2014/main" id="{B14C3E65-6D63-4F9C-8B94-427865A7D9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8" name="PoljeZBesedilom 2">
          <a:extLst>
            <a:ext uri="{FF2B5EF4-FFF2-40B4-BE49-F238E27FC236}">
              <a16:creationId xmlns:a16="http://schemas.microsoft.com/office/drawing/2014/main" id="{8A932D84-7ABB-46E7-B088-E710FAFD03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19" name="PoljeZBesedilom 9718">
          <a:extLst>
            <a:ext uri="{FF2B5EF4-FFF2-40B4-BE49-F238E27FC236}">
              <a16:creationId xmlns:a16="http://schemas.microsoft.com/office/drawing/2014/main" id="{AA750BDB-5AA8-42C8-925E-77E82245A2E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0" name="PoljeZBesedilom 2">
          <a:extLst>
            <a:ext uri="{FF2B5EF4-FFF2-40B4-BE49-F238E27FC236}">
              <a16:creationId xmlns:a16="http://schemas.microsoft.com/office/drawing/2014/main" id="{05181DFB-7D3D-4925-8BB3-54F0E2C531B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1" name="PoljeZBesedilom 2">
          <a:extLst>
            <a:ext uri="{FF2B5EF4-FFF2-40B4-BE49-F238E27FC236}">
              <a16:creationId xmlns:a16="http://schemas.microsoft.com/office/drawing/2014/main" id="{8D4BC991-B947-4BBE-B207-ED8C450931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2" name="PoljeZBesedilom 2">
          <a:extLst>
            <a:ext uri="{FF2B5EF4-FFF2-40B4-BE49-F238E27FC236}">
              <a16:creationId xmlns:a16="http://schemas.microsoft.com/office/drawing/2014/main" id="{BF339EA9-54D7-4E62-9E5A-44C83345B4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3" name="PoljeZBesedilom 2">
          <a:extLst>
            <a:ext uri="{FF2B5EF4-FFF2-40B4-BE49-F238E27FC236}">
              <a16:creationId xmlns:a16="http://schemas.microsoft.com/office/drawing/2014/main" id="{3426BA5B-FEBC-4551-96BF-45FE6ADF14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4" name="PoljeZBesedilom 2">
          <a:extLst>
            <a:ext uri="{FF2B5EF4-FFF2-40B4-BE49-F238E27FC236}">
              <a16:creationId xmlns:a16="http://schemas.microsoft.com/office/drawing/2014/main" id="{EA717F73-95B8-4E92-803C-143248C3ABB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5" name="PoljeZBesedilom 9724">
          <a:extLst>
            <a:ext uri="{FF2B5EF4-FFF2-40B4-BE49-F238E27FC236}">
              <a16:creationId xmlns:a16="http://schemas.microsoft.com/office/drawing/2014/main" id="{AE7A21A8-96AF-4451-BFFF-CD62869206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6" name="PoljeZBesedilom 2">
          <a:extLst>
            <a:ext uri="{FF2B5EF4-FFF2-40B4-BE49-F238E27FC236}">
              <a16:creationId xmlns:a16="http://schemas.microsoft.com/office/drawing/2014/main" id="{682E0C9C-D0AD-432C-88AA-8BB7A35FCAC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7" name="PoljeZBesedilom 2">
          <a:extLst>
            <a:ext uri="{FF2B5EF4-FFF2-40B4-BE49-F238E27FC236}">
              <a16:creationId xmlns:a16="http://schemas.microsoft.com/office/drawing/2014/main" id="{6F9A06E0-13C0-496C-8FD4-47C31D90814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8" name="PoljeZBesedilom 2">
          <a:extLst>
            <a:ext uri="{FF2B5EF4-FFF2-40B4-BE49-F238E27FC236}">
              <a16:creationId xmlns:a16="http://schemas.microsoft.com/office/drawing/2014/main" id="{6B6D6718-EA19-49EF-AFED-6B20625012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29" name="PoljeZBesedilom 2">
          <a:extLst>
            <a:ext uri="{FF2B5EF4-FFF2-40B4-BE49-F238E27FC236}">
              <a16:creationId xmlns:a16="http://schemas.microsoft.com/office/drawing/2014/main" id="{817328EB-90E8-4163-848E-A15614AE7C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0" name="PoljeZBesedilom 2">
          <a:extLst>
            <a:ext uri="{FF2B5EF4-FFF2-40B4-BE49-F238E27FC236}">
              <a16:creationId xmlns:a16="http://schemas.microsoft.com/office/drawing/2014/main" id="{725345D6-F5D3-41BC-85D6-D1B13D1C57C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1" name="PoljeZBesedilom 9730">
          <a:extLst>
            <a:ext uri="{FF2B5EF4-FFF2-40B4-BE49-F238E27FC236}">
              <a16:creationId xmlns:a16="http://schemas.microsoft.com/office/drawing/2014/main" id="{F1E4FCEF-36A5-41F6-8586-BE5F0AAF16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2" name="PoljeZBesedilom 2">
          <a:extLst>
            <a:ext uri="{FF2B5EF4-FFF2-40B4-BE49-F238E27FC236}">
              <a16:creationId xmlns:a16="http://schemas.microsoft.com/office/drawing/2014/main" id="{B1DFC09A-2423-4094-A702-52F4E9D74B9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3" name="PoljeZBesedilom 2">
          <a:extLst>
            <a:ext uri="{FF2B5EF4-FFF2-40B4-BE49-F238E27FC236}">
              <a16:creationId xmlns:a16="http://schemas.microsoft.com/office/drawing/2014/main" id="{97D08E04-24E4-4D0C-BC44-CE1E12671E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4" name="PoljeZBesedilom 2">
          <a:extLst>
            <a:ext uri="{FF2B5EF4-FFF2-40B4-BE49-F238E27FC236}">
              <a16:creationId xmlns:a16="http://schemas.microsoft.com/office/drawing/2014/main" id="{7E06AA10-9DEC-4069-A8D7-E9663E5F24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5" name="PoljeZBesedilom 2">
          <a:extLst>
            <a:ext uri="{FF2B5EF4-FFF2-40B4-BE49-F238E27FC236}">
              <a16:creationId xmlns:a16="http://schemas.microsoft.com/office/drawing/2014/main" id="{EB718F26-BD5D-48B6-AA1E-3339E0181FF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6" name="PoljeZBesedilom 2">
          <a:extLst>
            <a:ext uri="{FF2B5EF4-FFF2-40B4-BE49-F238E27FC236}">
              <a16:creationId xmlns:a16="http://schemas.microsoft.com/office/drawing/2014/main" id="{C00B4D59-0108-4B97-9936-0E7E5D2142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7" name="PoljeZBesedilom 9736">
          <a:extLst>
            <a:ext uri="{FF2B5EF4-FFF2-40B4-BE49-F238E27FC236}">
              <a16:creationId xmlns:a16="http://schemas.microsoft.com/office/drawing/2014/main" id="{ACA8CBD7-47C6-4F9F-852A-4A6FA21299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8" name="PoljeZBesedilom 2">
          <a:extLst>
            <a:ext uri="{FF2B5EF4-FFF2-40B4-BE49-F238E27FC236}">
              <a16:creationId xmlns:a16="http://schemas.microsoft.com/office/drawing/2014/main" id="{B6A49C3C-A571-4B16-9838-1FDA1F1BF6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39" name="PoljeZBesedilom 2">
          <a:extLst>
            <a:ext uri="{FF2B5EF4-FFF2-40B4-BE49-F238E27FC236}">
              <a16:creationId xmlns:a16="http://schemas.microsoft.com/office/drawing/2014/main" id="{DDAB803C-59B7-492C-B7D7-311A14E54DF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40" name="PoljeZBesedilom 2">
          <a:extLst>
            <a:ext uri="{FF2B5EF4-FFF2-40B4-BE49-F238E27FC236}">
              <a16:creationId xmlns:a16="http://schemas.microsoft.com/office/drawing/2014/main" id="{07A7DF7C-0431-4492-8299-008E56C7DB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41" name="PoljeZBesedilom 2">
          <a:extLst>
            <a:ext uri="{FF2B5EF4-FFF2-40B4-BE49-F238E27FC236}">
              <a16:creationId xmlns:a16="http://schemas.microsoft.com/office/drawing/2014/main" id="{56AB838C-594A-47B3-8C97-E9B532E293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2" name="PoljeZBesedilom 2">
          <a:extLst>
            <a:ext uri="{FF2B5EF4-FFF2-40B4-BE49-F238E27FC236}">
              <a16:creationId xmlns:a16="http://schemas.microsoft.com/office/drawing/2014/main" id="{76BBA415-51F5-40C8-AB40-836474AE9C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3" name="PoljeZBesedilom 9742">
          <a:extLst>
            <a:ext uri="{FF2B5EF4-FFF2-40B4-BE49-F238E27FC236}">
              <a16:creationId xmlns:a16="http://schemas.microsoft.com/office/drawing/2014/main" id="{E594A6F3-087F-49F5-9F3F-B34D2C0E9B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4" name="PoljeZBesedilom 2">
          <a:extLst>
            <a:ext uri="{FF2B5EF4-FFF2-40B4-BE49-F238E27FC236}">
              <a16:creationId xmlns:a16="http://schemas.microsoft.com/office/drawing/2014/main" id="{C473A4BC-EF01-4243-BC12-22B0E0E917B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5" name="PoljeZBesedilom 2">
          <a:extLst>
            <a:ext uri="{FF2B5EF4-FFF2-40B4-BE49-F238E27FC236}">
              <a16:creationId xmlns:a16="http://schemas.microsoft.com/office/drawing/2014/main" id="{8508F305-519F-45D6-9682-158A4B22DE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6" name="PoljeZBesedilom 2">
          <a:extLst>
            <a:ext uri="{FF2B5EF4-FFF2-40B4-BE49-F238E27FC236}">
              <a16:creationId xmlns:a16="http://schemas.microsoft.com/office/drawing/2014/main" id="{016E6F0B-003C-4599-929D-D39C5C7B8F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7" name="PoljeZBesedilom 2">
          <a:extLst>
            <a:ext uri="{FF2B5EF4-FFF2-40B4-BE49-F238E27FC236}">
              <a16:creationId xmlns:a16="http://schemas.microsoft.com/office/drawing/2014/main" id="{AF6ADC16-8EA4-43E4-AD9D-5523B832D5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8" name="PoljeZBesedilom 2">
          <a:extLst>
            <a:ext uri="{FF2B5EF4-FFF2-40B4-BE49-F238E27FC236}">
              <a16:creationId xmlns:a16="http://schemas.microsoft.com/office/drawing/2014/main" id="{F3D60161-A226-4659-A191-6F4ADF09D6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49" name="PoljeZBesedilom 9748">
          <a:extLst>
            <a:ext uri="{FF2B5EF4-FFF2-40B4-BE49-F238E27FC236}">
              <a16:creationId xmlns:a16="http://schemas.microsoft.com/office/drawing/2014/main" id="{413198C2-F04B-41DB-A324-897684F955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50" name="PoljeZBesedilom 2">
          <a:extLst>
            <a:ext uri="{FF2B5EF4-FFF2-40B4-BE49-F238E27FC236}">
              <a16:creationId xmlns:a16="http://schemas.microsoft.com/office/drawing/2014/main" id="{16595F21-C247-459F-8D20-A609F7C801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51" name="PoljeZBesedilom 2">
          <a:extLst>
            <a:ext uri="{FF2B5EF4-FFF2-40B4-BE49-F238E27FC236}">
              <a16:creationId xmlns:a16="http://schemas.microsoft.com/office/drawing/2014/main" id="{3335696F-9FDC-42F3-A65B-4405E3ECC0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52" name="PoljeZBesedilom 2">
          <a:extLst>
            <a:ext uri="{FF2B5EF4-FFF2-40B4-BE49-F238E27FC236}">
              <a16:creationId xmlns:a16="http://schemas.microsoft.com/office/drawing/2014/main" id="{B73EB38B-23F6-4362-B568-A4A1E458CB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53" name="PoljeZBesedilom 2">
          <a:extLst>
            <a:ext uri="{FF2B5EF4-FFF2-40B4-BE49-F238E27FC236}">
              <a16:creationId xmlns:a16="http://schemas.microsoft.com/office/drawing/2014/main" id="{4DFF3D5E-98D3-4E70-8AB4-2651BA5C8C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4" name="PoljeZBesedilom 2">
          <a:extLst>
            <a:ext uri="{FF2B5EF4-FFF2-40B4-BE49-F238E27FC236}">
              <a16:creationId xmlns:a16="http://schemas.microsoft.com/office/drawing/2014/main" id="{A8A48546-5DAD-47BE-9414-EBF4A9CC07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5" name="PoljeZBesedilom 9754">
          <a:extLst>
            <a:ext uri="{FF2B5EF4-FFF2-40B4-BE49-F238E27FC236}">
              <a16:creationId xmlns:a16="http://schemas.microsoft.com/office/drawing/2014/main" id="{BECCEB0A-CBB3-463D-8D39-1D2EC5D7676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6" name="PoljeZBesedilom 2">
          <a:extLst>
            <a:ext uri="{FF2B5EF4-FFF2-40B4-BE49-F238E27FC236}">
              <a16:creationId xmlns:a16="http://schemas.microsoft.com/office/drawing/2014/main" id="{FD6E779F-CD71-41A2-AB2D-00C57ADDBF3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7" name="PoljeZBesedilom 2">
          <a:extLst>
            <a:ext uri="{FF2B5EF4-FFF2-40B4-BE49-F238E27FC236}">
              <a16:creationId xmlns:a16="http://schemas.microsoft.com/office/drawing/2014/main" id="{2A9B9F8C-BC1F-450C-A059-7AA35D84A89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8" name="PoljeZBesedilom 2">
          <a:extLst>
            <a:ext uri="{FF2B5EF4-FFF2-40B4-BE49-F238E27FC236}">
              <a16:creationId xmlns:a16="http://schemas.microsoft.com/office/drawing/2014/main" id="{C36B9F09-A49C-4753-A44A-72FECFD2E5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59" name="PoljeZBesedilom 2">
          <a:extLst>
            <a:ext uri="{FF2B5EF4-FFF2-40B4-BE49-F238E27FC236}">
              <a16:creationId xmlns:a16="http://schemas.microsoft.com/office/drawing/2014/main" id="{8940EBB8-2870-4EC7-9465-6E9445E875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0" name="PoljeZBesedilom 2">
          <a:extLst>
            <a:ext uri="{FF2B5EF4-FFF2-40B4-BE49-F238E27FC236}">
              <a16:creationId xmlns:a16="http://schemas.microsoft.com/office/drawing/2014/main" id="{0556D5B0-79A9-41E9-A6A0-97F912B1242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1" name="PoljeZBesedilom 9760">
          <a:extLst>
            <a:ext uri="{FF2B5EF4-FFF2-40B4-BE49-F238E27FC236}">
              <a16:creationId xmlns:a16="http://schemas.microsoft.com/office/drawing/2014/main" id="{E2F7085E-0FD7-4F72-A484-3D14D2468F1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2" name="PoljeZBesedilom 2">
          <a:extLst>
            <a:ext uri="{FF2B5EF4-FFF2-40B4-BE49-F238E27FC236}">
              <a16:creationId xmlns:a16="http://schemas.microsoft.com/office/drawing/2014/main" id="{66EE94D7-E972-4BD8-8BE9-0CAFAACC5F3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3" name="PoljeZBesedilom 2">
          <a:extLst>
            <a:ext uri="{FF2B5EF4-FFF2-40B4-BE49-F238E27FC236}">
              <a16:creationId xmlns:a16="http://schemas.microsoft.com/office/drawing/2014/main" id="{90E2EE4C-2CA8-4344-B22A-3BB3531A91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4" name="PoljeZBesedilom 2">
          <a:extLst>
            <a:ext uri="{FF2B5EF4-FFF2-40B4-BE49-F238E27FC236}">
              <a16:creationId xmlns:a16="http://schemas.microsoft.com/office/drawing/2014/main" id="{B89686B3-7468-4F75-A792-BD2F96CDB27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65" name="PoljeZBesedilom 2">
          <a:extLst>
            <a:ext uri="{FF2B5EF4-FFF2-40B4-BE49-F238E27FC236}">
              <a16:creationId xmlns:a16="http://schemas.microsoft.com/office/drawing/2014/main" id="{3F20B11F-1240-4A09-8ACB-66E186C503D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766" name="PoljeZBesedilom 9765">
          <a:extLst>
            <a:ext uri="{FF2B5EF4-FFF2-40B4-BE49-F238E27FC236}">
              <a16:creationId xmlns:a16="http://schemas.microsoft.com/office/drawing/2014/main" id="{EBC6E7C0-2043-46CD-9F23-B4F390CA6B2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767" name="PoljeZBesedilom 2">
          <a:extLst>
            <a:ext uri="{FF2B5EF4-FFF2-40B4-BE49-F238E27FC236}">
              <a16:creationId xmlns:a16="http://schemas.microsoft.com/office/drawing/2014/main" id="{A2BDAD89-F000-4EBB-A069-99E245CB27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768" name="PoljeZBesedilom 2">
          <a:extLst>
            <a:ext uri="{FF2B5EF4-FFF2-40B4-BE49-F238E27FC236}">
              <a16:creationId xmlns:a16="http://schemas.microsoft.com/office/drawing/2014/main" id="{A8471E1C-F19A-45A1-AD03-B36F0F33CD4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769" name="PoljeZBesedilom 2">
          <a:extLst>
            <a:ext uri="{FF2B5EF4-FFF2-40B4-BE49-F238E27FC236}">
              <a16:creationId xmlns:a16="http://schemas.microsoft.com/office/drawing/2014/main" id="{FAB0F49D-9670-424C-8AE2-A4E64D80D65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770" name="PoljeZBesedilom 2">
          <a:extLst>
            <a:ext uri="{FF2B5EF4-FFF2-40B4-BE49-F238E27FC236}">
              <a16:creationId xmlns:a16="http://schemas.microsoft.com/office/drawing/2014/main" id="{FF017AB0-6963-4A8E-881D-62C40E953D8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1" name="PoljeZBesedilom 2">
          <a:extLst>
            <a:ext uri="{FF2B5EF4-FFF2-40B4-BE49-F238E27FC236}">
              <a16:creationId xmlns:a16="http://schemas.microsoft.com/office/drawing/2014/main" id="{A414708A-8671-4180-852D-9F63684BB01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2" name="PoljeZBesedilom 9771">
          <a:extLst>
            <a:ext uri="{FF2B5EF4-FFF2-40B4-BE49-F238E27FC236}">
              <a16:creationId xmlns:a16="http://schemas.microsoft.com/office/drawing/2014/main" id="{6317E857-39EC-43BD-83B1-6D091C733F4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3" name="PoljeZBesedilom 2">
          <a:extLst>
            <a:ext uri="{FF2B5EF4-FFF2-40B4-BE49-F238E27FC236}">
              <a16:creationId xmlns:a16="http://schemas.microsoft.com/office/drawing/2014/main" id="{76DFEEEB-7703-4DB2-AD2B-D2C08A4CBA4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4" name="PoljeZBesedilom 2">
          <a:extLst>
            <a:ext uri="{FF2B5EF4-FFF2-40B4-BE49-F238E27FC236}">
              <a16:creationId xmlns:a16="http://schemas.microsoft.com/office/drawing/2014/main" id="{1DE45B45-FDD9-4490-BD3B-AFDD3585429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5" name="PoljeZBesedilom 2">
          <a:extLst>
            <a:ext uri="{FF2B5EF4-FFF2-40B4-BE49-F238E27FC236}">
              <a16:creationId xmlns:a16="http://schemas.microsoft.com/office/drawing/2014/main" id="{93779AF2-FBAC-476D-843B-F23FB3D13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776" name="PoljeZBesedilom 2">
          <a:extLst>
            <a:ext uri="{FF2B5EF4-FFF2-40B4-BE49-F238E27FC236}">
              <a16:creationId xmlns:a16="http://schemas.microsoft.com/office/drawing/2014/main" id="{30321B24-5D38-455E-BCA7-8C244C14E2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77" name="PoljeZBesedilom 2">
          <a:extLst>
            <a:ext uri="{FF2B5EF4-FFF2-40B4-BE49-F238E27FC236}">
              <a16:creationId xmlns:a16="http://schemas.microsoft.com/office/drawing/2014/main" id="{BE615633-BB79-4554-8954-4FEBB74564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78" name="PoljeZBesedilom 9777">
          <a:extLst>
            <a:ext uri="{FF2B5EF4-FFF2-40B4-BE49-F238E27FC236}">
              <a16:creationId xmlns:a16="http://schemas.microsoft.com/office/drawing/2014/main" id="{74D8FC75-EBC6-4DF0-9BC2-A455BC8D72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79" name="PoljeZBesedilom 2">
          <a:extLst>
            <a:ext uri="{FF2B5EF4-FFF2-40B4-BE49-F238E27FC236}">
              <a16:creationId xmlns:a16="http://schemas.microsoft.com/office/drawing/2014/main" id="{D021C9CF-3695-4E49-8DCE-B7705E60CB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0" name="PoljeZBesedilom 2">
          <a:extLst>
            <a:ext uri="{FF2B5EF4-FFF2-40B4-BE49-F238E27FC236}">
              <a16:creationId xmlns:a16="http://schemas.microsoft.com/office/drawing/2014/main" id="{F7195172-21C5-4F69-AE0B-8E49E573D8F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1" name="PoljeZBesedilom 2">
          <a:extLst>
            <a:ext uri="{FF2B5EF4-FFF2-40B4-BE49-F238E27FC236}">
              <a16:creationId xmlns:a16="http://schemas.microsoft.com/office/drawing/2014/main" id="{F1B0BBBB-BA3D-4F35-873B-684CBDBC5A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2" name="PoljeZBesedilom 2">
          <a:extLst>
            <a:ext uri="{FF2B5EF4-FFF2-40B4-BE49-F238E27FC236}">
              <a16:creationId xmlns:a16="http://schemas.microsoft.com/office/drawing/2014/main" id="{5850ED3C-B8CA-43AD-A5AA-B6A9A103172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3" name="PoljeZBesedilom 2">
          <a:extLst>
            <a:ext uri="{FF2B5EF4-FFF2-40B4-BE49-F238E27FC236}">
              <a16:creationId xmlns:a16="http://schemas.microsoft.com/office/drawing/2014/main" id="{419E6014-2FD1-4D91-B7DC-84920B7BDE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4" name="PoljeZBesedilom 9783">
          <a:extLst>
            <a:ext uri="{FF2B5EF4-FFF2-40B4-BE49-F238E27FC236}">
              <a16:creationId xmlns:a16="http://schemas.microsoft.com/office/drawing/2014/main" id="{5CE13FBF-E0CC-4FC0-8ADA-3D33850A95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5" name="PoljeZBesedilom 2">
          <a:extLst>
            <a:ext uri="{FF2B5EF4-FFF2-40B4-BE49-F238E27FC236}">
              <a16:creationId xmlns:a16="http://schemas.microsoft.com/office/drawing/2014/main" id="{1DB74E08-BAB7-474A-8784-057D065BA0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6" name="PoljeZBesedilom 2">
          <a:extLst>
            <a:ext uri="{FF2B5EF4-FFF2-40B4-BE49-F238E27FC236}">
              <a16:creationId xmlns:a16="http://schemas.microsoft.com/office/drawing/2014/main" id="{018DCD49-D61D-41AB-8E07-A895D3CD0B3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7" name="PoljeZBesedilom 2">
          <a:extLst>
            <a:ext uri="{FF2B5EF4-FFF2-40B4-BE49-F238E27FC236}">
              <a16:creationId xmlns:a16="http://schemas.microsoft.com/office/drawing/2014/main" id="{AA4479C1-9F47-4302-A887-1C9F99479E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788" name="PoljeZBesedilom 2">
          <a:extLst>
            <a:ext uri="{FF2B5EF4-FFF2-40B4-BE49-F238E27FC236}">
              <a16:creationId xmlns:a16="http://schemas.microsoft.com/office/drawing/2014/main" id="{F4C9910E-FFEF-4532-9E0B-64054975E4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89" name="PoljeZBesedilom 2">
          <a:extLst>
            <a:ext uri="{FF2B5EF4-FFF2-40B4-BE49-F238E27FC236}">
              <a16:creationId xmlns:a16="http://schemas.microsoft.com/office/drawing/2014/main" id="{9630E4D8-8CF3-453D-90E2-AF5512C032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0" name="PoljeZBesedilom 9789">
          <a:extLst>
            <a:ext uri="{FF2B5EF4-FFF2-40B4-BE49-F238E27FC236}">
              <a16:creationId xmlns:a16="http://schemas.microsoft.com/office/drawing/2014/main" id="{91D6D2DC-DB59-45F1-899A-896C2E56C50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1" name="PoljeZBesedilom 2">
          <a:extLst>
            <a:ext uri="{FF2B5EF4-FFF2-40B4-BE49-F238E27FC236}">
              <a16:creationId xmlns:a16="http://schemas.microsoft.com/office/drawing/2014/main" id="{4C3572C3-1466-43D9-8EB0-6034922AE8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2" name="PoljeZBesedilom 2">
          <a:extLst>
            <a:ext uri="{FF2B5EF4-FFF2-40B4-BE49-F238E27FC236}">
              <a16:creationId xmlns:a16="http://schemas.microsoft.com/office/drawing/2014/main" id="{29E618D1-EAE2-4EDD-A307-3FFB57D5D8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3" name="PoljeZBesedilom 2">
          <a:extLst>
            <a:ext uri="{FF2B5EF4-FFF2-40B4-BE49-F238E27FC236}">
              <a16:creationId xmlns:a16="http://schemas.microsoft.com/office/drawing/2014/main" id="{0D70C2F3-72C4-4EB9-9168-3C0C68417E3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4" name="PoljeZBesedilom 2">
          <a:extLst>
            <a:ext uri="{FF2B5EF4-FFF2-40B4-BE49-F238E27FC236}">
              <a16:creationId xmlns:a16="http://schemas.microsoft.com/office/drawing/2014/main" id="{EBDC0BBF-6B93-4648-B7CD-1A5E32622C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5" name="PoljeZBesedilom 2">
          <a:extLst>
            <a:ext uri="{FF2B5EF4-FFF2-40B4-BE49-F238E27FC236}">
              <a16:creationId xmlns:a16="http://schemas.microsoft.com/office/drawing/2014/main" id="{EB5185A6-4A7D-4F12-94CC-7E1FE320730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6" name="PoljeZBesedilom 9795">
          <a:extLst>
            <a:ext uri="{FF2B5EF4-FFF2-40B4-BE49-F238E27FC236}">
              <a16:creationId xmlns:a16="http://schemas.microsoft.com/office/drawing/2014/main" id="{8D9667CE-0A35-4B59-A0DC-C7C31BCC94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7" name="PoljeZBesedilom 2">
          <a:extLst>
            <a:ext uri="{FF2B5EF4-FFF2-40B4-BE49-F238E27FC236}">
              <a16:creationId xmlns:a16="http://schemas.microsoft.com/office/drawing/2014/main" id="{33F45F04-FBE9-4433-AE03-8A77B97EF5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8" name="PoljeZBesedilom 2">
          <a:extLst>
            <a:ext uri="{FF2B5EF4-FFF2-40B4-BE49-F238E27FC236}">
              <a16:creationId xmlns:a16="http://schemas.microsoft.com/office/drawing/2014/main" id="{E3662DE7-EF86-4AEA-B07A-45E2B54711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799" name="PoljeZBesedilom 2">
          <a:extLst>
            <a:ext uri="{FF2B5EF4-FFF2-40B4-BE49-F238E27FC236}">
              <a16:creationId xmlns:a16="http://schemas.microsoft.com/office/drawing/2014/main" id="{DF13BAF7-7907-4A1B-B29A-472E80C38D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00" name="PoljeZBesedilom 2">
          <a:extLst>
            <a:ext uri="{FF2B5EF4-FFF2-40B4-BE49-F238E27FC236}">
              <a16:creationId xmlns:a16="http://schemas.microsoft.com/office/drawing/2014/main" id="{F9091D79-5FBE-49FD-A740-7BFB34FBC4B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01" name="PoljeZBesedilom 9800">
          <a:extLst>
            <a:ext uri="{FF2B5EF4-FFF2-40B4-BE49-F238E27FC236}">
              <a16:creationId xmlns:a16="http://schemas.microsoft.com/office/drawing/2014/main" id="{C9695ECB-6D3B-480B-82B0-E67F760A467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02" name="PoljeZBesedilom 2">
          <a:extLst>
            <a:ext uri="{FF2B5EF4-FFF2-40B4-BE49-F238E27FC236}">
              <a16:creationId xmlns:a16="http://schemas.microsoft.com/office/drawing/2014/main" id="{70E0E5E1-1ABC-4860-AAFC-54AE8F8B3B1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03" name="PoljeZBesedilom 2">
          <a:extLst>
            <a:ext uri="{FF2B5EF4-FFF2-40B4-BE49-F238E27FC236}">
              <a16:creationId xmlns:a16="http://schemas.microsoft.com/office/drawing/2014/main" id="{FEF00F90-7688-4251-9848-8111594525C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04" name="PoljeZBesedilom 2">
          <a:extLst>
            <a:ext uri="{FF2B5EF4-FFF2-40B4-BE49-F238E27FC236}">
              <a16:creationId xmlns:a16="http://schemas.microsoft.com/office/drawing/2014/main" id="{A6653B4C-6A30-4784-95CA-B4BBAC6E1A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05" name="PoljeZBesedilom 2">
          <a:extLst>
            <a:ext uri="{FF2B5EF4-FFF2-40B4-BE49-F238E27FC236}">
              <a16:creationId xmlns:a16="http://schemas.microsoft.com/office/drawing/2014/main" id="{2359550C-DADA-4B07-954B-690D208CFC1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06" name="PoljeZBesedilom 2">
          <a:extLst>
            <a:ext uri="{FF2B5EF4-FFF2-40B4-BE49-F238E27FC236}">
              <a16:creationId xmlns:a16="http://schemas.microsoft.com/office/drawing/2014/main" id="{B6582100-AC57-4EDC-B6C2-D8F0C63431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07" name="PoljeZBesedilom 9806">
          <a:extLst>
            <a:ext uri="{FF2B5EF4-FFF2-40B4-BE49-F238E27FC236}">
              <a16:creationId xmlns:a16="http://schemas.microsoft.com/office/drawing/2014/main" id="{5D8261D7-7E36-4AA4-94E6-B672CB7F41D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08" name="PoljeZBesedilom 2">
          <a:extLst>
            <a:ext uri="{FF2B5EF4-FFF2-40B4-BE49-F238E27FC236}">
              <a16:creationId xmlns:a16="http://schemas.microsoft.com/office/drawing/2014/main" id="{30C94030-7FC6-40E1-8B57-7C8F4DE1DC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09" name="PoljeZBesedilom 2">
          <a:extLst>
            <a:ext uri="{FF2B5EF4-FFF2-40B4-BE49-F238E27FC236}">
              <a16:creationId xmlns:a16="http://schemas.microsoft.com/office/drawing/2014/main" id="{D5FD1A25-BA88-4700-A5B1-884353E0AC8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0" name="PoljeZBesedilom 2">
          <a:extLst>
            <a:ext uri="{FF2B5EF4-FFF2-40B4-BE49-F238E27FC236}">
              <a16:creationId xmlns:a16="http://schemas.microsoft.com/office/drawing/2014/main" id="{8E11CCF4-8686-4249-8F0F-CE60695B7D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1" name="PoljeZBesedilom 2">
          <a:extLst>
            <a:ext uri="{FF2B5EF4-FFF2-40B4-BE49-F238E27FC236}">
              <a16:creationId xmlns:a16="http://schemas.microsoft.com/office/drawing/2014/main" id="{D4F83875-4672-4461-B9AB-D22D8B45CB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2" name="PoljeZBesedilom 2">
          <a:extLst>
            <a:ext uri="{FF2B5EF4-FFF2-40B4-BE49-F238E27FC236}">
              <a16:creationId xmlns:a16="http://schemas.microsoft.com/office/drawing/2014/main" id="{E93A23BB-1118-4A05-8AC4-7FDDDE9E68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3" name="PoljeZBesedilom 9812">
          <a:extLst>
            <a:ext uri="{FF2B5EF4-FFF2-40B4-BE49-F238E27FC236}">
              <a16:creationId xmlns:a16="http://schemas.microsoft.com/office/drawing/2014/main" id="{BAC677B0-0847-4A74-B7FC-76C83CEDB4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4" name="PoljeZBesedilom 2">
          <a:extLst>
            <a:ext uri="{FF2B5EF4-FFF2-40B4-BE49-F238E27FC236}">
              <a16:creationId xmlns:a16="http://schemas.microsoft.com/office/drawing/2014/main" id="{C35900CE-26AC-489F-9067-1E64FBE47C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5" name="PoljeZBesedilom 2">
          <a:extLst>
            <a:ext uri="{FF2B5EF4-FFF2-40B4-BE49-F238E27FC236}">
              <a16:creationId xmlns:a16="http://schemas.microsoft.com/office/drawing/2014/main" id="{93EEAEC9-A183-4C40-ACBD-B90C5DC460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6" name="PoljeZBesedilom 2">
          <a:extLst>
            <a:ext uri="{FF2B5EF4-FFF2-40B4-BE49-F238E27FC236}">
              <a16:creationId xmlns:a16="http://schemas.microsoft.com/office/drawing/2014/main" id="{4FA3FB81-E6C8-4F43-96DF-99015E4407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7" name="PoljeZBesedilom 2">
          <a:extLst>
            <a:ext uri="{FF2B5EF4-FFF2-40B4-BE49-F238E27FC236}">
              <a16:creationId xmlns:a16="http://schemas.microsoft.com/office/drawing/2014/main" id="{AE7031C8-AF1C-4714-9716-136DBCE9FB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8" name="PoljeZBesedilom 2">
          <a:extLst>
            <a:ext uri="{FF2B5EF4-FFF2-40B4-BE49-F238E27FC236}">
              <a16:creationId xmlns:a16="http://schemas.microsoft.com/office/drawing/2014/main" id="{92EEFAFC-D79A-4C30-97E0-9ECB2297B5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19" name="PoljeZBesedilom 9818">
          <a:extLst>
            <a:ext uri="{FF2B5EF4-FFF2-40B4-BE49-F238E27FC236}">
              <a16:creationId xmlns:a16="http://schemas.microsoft.com/office/drawing/2014/main" id="{E317F009-1C6D-4CE8-A23F-11AF39C915E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0" name="PoljeZBesedilom 2">
          <a:extLst>
            <a:ext uri="{FF2B5EF4-FFF2-40B4-BE49-F238E27FC236}">
              <a16:creationId xmlns:a16="http://schemas.microsoft.com/office/drawing/2014/main" id="{7F055C4B-F5C7-4DE5-81C6-8C4FC63487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1" name="PoljeZBesedilom 2">
          <a:extLst>
            <a:ext uri="{FF2B5EF4-FFF2-40B4-BE49-F238E27FC236}">
              <a16:creationId xmlns:a16="http://schemas.microsoft.com/office/drawing/2014/main" id="{2F3F60C5-C5F8-4B6E-9194-64EF885419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2" name="PoljeZBesedilom 2">
          <a:extLst>
            <a:ext uri="{FF2B5EF4-FFF2-40B4-BE49-F238E27FC236}">
              <a16:creationId xmlns:a16="http://schemas.microsoft.com/office/drawing/2014/main" id="{0CDF707B-11E6-4AD5-A4AB-2A8D8FA1D1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3" name="PoljeZBesedilom 2">
          <a:extLst>
            <a:ext uri="{FF2B5EF4-FFF2-40B4-BE49-F238E27FC236}">
              <a16:creationId xmlns:a16="http://schemas.microsoft.com/office/drawing/2014/main" id="{FB040553-4D4F-48F4-8D56-193601682BA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4" name="PoljeZBesedilom 2">
          <a:extLst>
            <a:ext uri="{FF2B5EF4-FFF2-40B4-BE49-F238E27FC236}">
              <a16:creationId xmlns:a16="http://schemas.microsoft.com/office/drawing/2014/main" id="{4F33D708-F839-4F4C-923B-6EBA474FA7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5" name="PoljeZBesedilom 9824">
          <a:extLst>
            <a:ext uri="{FF2B5EF4-FFF2-40B4-BE49-F238E27FC236}">
              <a16:creationId xmlns:a16="http://schemas.microsoft.com/office/drawing/2014/main" id="{08BF7FAB-4A59-4874-A2C6-C9DBA935EB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6" name="PoljeZBesedilom 2">
          <a:extLst>
            <a:ext uri="{FF2B5EF4-FFF2-40B4-BE49-F238E27FC236}">
              <a16:creationId xmlns:a16="http://schemas.microsoft.com/office/drawing/2014/main" id="{BD5F4304-34FE-47A8-8C11-21CA2FF68F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7" name="PoljeZBesedilom 2">
          <a:extLst>
            <a:ext uri="{FF2B5EF4-FFF2-40B4-BE49-F238E27FC236}">
              <a16:creationId xmlns:a16="http://schemas.microsoft.com/office/drawing/2014/main" id="{15043A03-6847-48EC-AECC-81C8E819A5F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8" name="PoljeZBesedilom 2">
          <a:extLst>
            <a:ext uri="{FF2B5EF4-FFF2-40B4-BE49-F238E27FC236}">
              <a16:creationId xmlns:a16="http://schemas.microsoft.com/office/drawing/2014/main" id="{0B21C272-C68B-426A-A117-F3B474A714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29" name="PoljeZBesedilom 2">
          <a:extLst>
            <a:ext uri="{FF2B5EF4-FFF2-40B4-BE49-F238E27FC236}">
              <a16:creationId xmlns:a16="http://schemas.microsoft.com/office/drawing/2014/main" id="{0C39EB1A-5986-43F4-8644-E44EDFD916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0" name="PoljeZBesedilom 2">
          <a:extLst>
            <a:ext uri="{FF2B5EF4-FFF2-40B4-BE49-F238E27FC236}">
              <a16:creationId xmlns:a16="http://schemas.microsoft.com/office/drawing/2014/main" id="{DF363DAC-AB7B-4FB8-B1AC-6395BE2C3E6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1" name="PoljeZBesedilom 9830">
          <a:extLst>
            <a:ext uri="{FF2B5EF4-FFF2-40B4-BE49-F238E27FC236}">
              <a16:creationId xmlns:a16="http://schemas.microsoft.com/office/drawing/2014/main" id="{0724B75A-FAE5-4DBE-9BD8-916CB4E49F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2" name="PoljeZBesedilom 2">
          <a:extLst>
            <a:ext uri="{FF2B5EF4-FFF2-40B4-BE49-F238E27FC236}">
              <a16:creationId xmlns:a16="http://schemas.microsoft.com/office/drawing/2014/main" id="{CB545A95-3834-4CE6-A4AF-93F5BEBD9E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3" name="PoljeZBesedilom 2">
          <a:extLst>
            <a:ext uri="{FF2B5EF4-FFF2-40B4-BE49-F238E27FC236}">
              <a16:creationId xmlns:a16="http://schemas.microsoft.com/office/drawing/2014/main" id="{A7E0398C-65B6-4A30-9421-3FAE257C9F8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4" name="PoljeZBesedilom 2">
          <a:extLst>
            <a:ext uri="{FF2B5EF4-FFF2-40B4-BE49-F238E27FC236}">
              <a16:creationId xmlns:a16="http://schemas.microsoft.com/office/drawing/2014/main" id="{B5B6B92B-FEAB-41F4-8E1D-00EA995EEF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5" name="PoljeZBesedilom 2">
          <a:extLst>
            <a:ext uri="{FF2B5EF4-FFF2-40B4-BE49-F238E27FC236}">
              <a16:creationId xmlns:a16="http://schemas.microsoft.com/office/drawing/2014/main" id="{B4F1131E-1086-46F3-96E4-11DC5F9798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6" name="PoljeZBesedilom 2">
          <a:extLst>
            <a:ext uri="{FF2B5EF4-FFF2-40B4-BE49-F238E27FC236}">
              <a16:creationId xmlns:a16="http://schemas.microsoft.com/office/drawing/2014/main" id="{644FCBD8-CB48-4E0C-B517-4A09A2E580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7" name="PoljeZBesedilom 9836">
          <a:extLst>
            <a:ext uri="{FF2B5EF4-FFF2-40B4-BE49-F238E27FC236}">
              <a16:creationId xmlns:a16="http://schemas.microsoft.com/office/drawing/2014/main" id="{A830036B-D028-4953-9165-5ADD16C185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8" name="PoljeZBesedilom 2">
          <a:extLst>
            <a:ext uri="{FF2B5EF4-FFF2-40B4-BE49-F238E27FC236}">
              <a16:creationId xmlns:a16="http://schemas.microsoft.com/office/drawing/2014/main" id="{D45AA2CC-85FE-434B-A2B4-2EEDB56705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39" name="PoljeZBesedilom 2">
          <a:extLst>
            <a:ext uri="{FF2B5EF4-FFF2-40B4-BE49-F238E27FC236}">
              <a16:creationId xmlns:a16="http://schemas.microsoft.com/office/drawing/2014/main" id="{F5F15AE5-E72A-4AB3-B5E6-7D5D6BC305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40" name="PoljeZBesedilom 2">
          <a:extLst>
            <a:ext uri="{FF2B5EF4-FFF2-40B4-BE49-F238E27FC236}">
              <a16:creationId xmlns:a16="http://schemas.microsoft.com/office/drawing/2014/main" id="{44F8943F-CD41-488C-A8B8-8AC50A107D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41" name="PoljeZBesedilom 2">
          <a:extLst>
            <a:ext uri="{FF2B5EF4-FFF2-40B4-BE49-F238E27FC236}">
              <a16:creationId xmlns:a16="http://schemas.microsoft.com/office/drawing/2014/main" id="{9A80B431-7EF3-40BB-B76A-787EE8C0F1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2" name="PoljeZBesedilom 2">
          <a:extLst>
            <a:ext uri="{FF2B5EF4-FFF2-40B4-BE49-F238E27FC236}">
              <a16:creationId xmlns:a16="http://schemas.microsoft.com/office/drawing/2014/main" id="{DB42DF98-D696-4F66-A571-210FD52BCF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3" name="PoljeZBesedilom 9842">
          <a:extLst>
            <a:ext uri="{FF2B5EF4-FFF2-40B4-BE49-F238E27FC236}">
              <a16:creationId xmlns:a16="http://schemas.microsoft.com/office/drawing/2014/main" id="{D6030B3E-EB12-4267-B4F7-F644C4A492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4" name="PoljeZBesedilom 2">
          <a:extLst>
            <a:ext uri="{FF2B5EF4-FFF2-40B4-BE49-F238E27FC236}">
              <a16:creationId xmlns:a16="http://schemas.microsoft.com/office/drawing/2014/main" id="{D42323A0-F910-447D-8A60-98AE6A8E2E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5" name="PoljeZBesedilom 2">
          <a:extLst>
            <a:ext uri="{FF2B5EF4-FFF2-40B4-BE49-F238E27FC236}">
              <a16:creationId xmlns:a16="http://schemas.microsoft.com/office/drawing/2014/main" id="{9CA85D81-A702-4D63-8CBF-33AA454E2FA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6" name="PoljeZBesedilom 2">
          <a:extLst>
            <a:ext uri="{FF2B5EF4-FFF2-40B4-BE49-F238E27FC236}">
              <a16:creationId xmlns:a16="http://schemas.microsoft.com/office/drawing/2014/main" id="{21E6C2EF-BEA2-438C-B2FF-FE5C1ACC0BC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47" name="PoljeZBesedilom 2">
          <a:extLst>
            <a:ext uri="{FF2B5EF4-FFF2-40B4-BE49-F238E27FC236}">
              <a16:creationId xmlns:a16="http://schemas.microsoft.com/office/drawing/2014/main" id="{916EDED2-4424-46F1-BC6F-B4D897F2B32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48" name="PoljeZBesedilom 2">
          <a:extLst>
            <a:ext uri="{FF2B5EF4-FFF2-40B4-BE49-F238E27FC236}">
              <a16:creationId xmlns:a16="http://schemas.microsoft.com/office/drawing/2014/main" id="{48AC23E5-6209-4862-8C65-F832414F11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49" name="PoljeZBesedilom 9848">
          <a:extLst>
            <a:ext uri="{FF2B5EF4-FFF2-40B4-BE49-F238E27FC236}">
              <a16:creationId xmlns:a16="http://schemas.microsoft.com/office/drawing/2014/main" id="{05DA821E-3D25-4B93-ADE1-494D97E2E3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0" name="PoljeZBesedilom 2">
          <a:extLst>
            <a:ext uri="{FF2B5EF4-FFF2-40B4-BE49-F238E27FC236}">
              <a16:creationId xmlns:a16="http://schemas.microsoft.com/office/drawing/2014/main" id="{0EA26148-9F1D-453E-A81E-48FF46CF82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1" name="PoljeZBesedilom 2">
          <a:extLst>
            <a:ext uri="{FF2B5EF4-FFF2-40B4-BE49-F238E27FC236}">
              <a16:creationId xmlns:a16="http://schemas.microsoft.com/office/drawing/2014/main" id="{533FB500-9C92-4579-B13F-FE191F9B94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2" name="PoljeZBesedilom 2">
          <a:extLst>
            <a:ext uri="{FF2B5EF4-FFF2-40B4-BE49-F238E27FC236}">
              <a16:creationId xmlns:a16="http://schemas.microsoft.com/office/drawing/2014/main" id="{2862C9FA-F872-4E49-A8FB-D4102A1F6A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3" name="PoljeZBesedilom 2">
          <a:extLst>
            <a:ext uri="{FF2B5EF4-FFF2-40B4-BE49-F238E27FC236}">
              <a16:creationId xmlns:a16="http://schemas.microsoft.com/office/drawing/2014/main" id="{DE0AC177-3584-4D40-BBE9-C5446FBF5E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4" name="PoljeZBesedilom 2">
          <a:extLst>
            <a:ext uri="{FF2B5EF4-FFF2-40B4-BE49-F238E27FC236}">
              <a16:creationId xmlns:a16="http://schemas.microsoft.com/office/drawing/2014/main" id="{9380732F-5110-47AD-BEC9-C1B6D9CC60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5" name="PoljeZBesedilom 9854">
          <a:extLst>
            <a:ext uri="{FF2B5EF4-FFF2-40B4-BE49-F238E27FC236}">
              <a16:creationId xmlns:a16="http://schemas.microsoft.com/office/drawing/2014/main" id="{DD233502-7453-4D5E-867A-623E38347F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6" name="PoljeZBesedilom 2">
          <a:extLst>
            <a:ext uri="{FF2B5EF4-FFF2-40B4-BE49-F238E27FC236}">
              <a16:creationId xmlns:a16="http://schemas.microsoft.com/office/drawing/2014/main" id="{6097BFB3-99A1-43CA-A151-C52A8A78DC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7" name="PoljeZBesedilom 2">
          <a:extLst>
            <a:ext uri="{FF2B5EF4-FFF2-40B4-BE49-F238E27FC236}">
              <a16:creationId xmlns:a16="http://schemas.microsoft.com/office/drawing/2014/main" id="{4C55EA03-7F3A-4EA0-8E48-F54C49844B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8" name="PoljeZBesedilom 2">
          <a:extLst>
            <a:ext uri="{FF2B5EF4-FFF2-40B4-BE49-F238E27FC236}">
              <a16:creationId xmlns:a16="http://schemas.microsoft.com/office/drawing/2014/main" id="{DD318908-5CC5-4114-A45E-6874FBE406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859" name="PoljeZBesedilom 2">
          <a:extLst>
            <a:ext uri="{FF2B5EF4-FFF2-40B4-BE49-F238E27FC236}">
              <a16:creationId xmlns:a16="http://schemas.microsoft.com/office/drawing/2014/main" id="{CDFD6DFF-DAF7-48C5-901A-1B221B809D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0" name="PoljeZBesedilom 2">
          <a:extLst>
            <a:ext uri="{FF2B5EF4-FFF2-40B4-BE49-F238E27FC236}">
              <a16:creationId xmlns:a16="http://schemas.microsoft.com/office/drawing/2014/main" id="{E88C852C-FC28-4BCD-8250-53F4130CDA4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1" name="PoljeZBesedilom 9860">
          <a:extLst>
            <a:ext uri="{FF2B5EF4-FFF2-40B4-BE49-F238E27FC236}">
              <a16:creationId xmlns:a16="http://schemas.microsoft.com/office/drawing/2014/main" id="{DA2ED506-E38D-493B-A789-4F0AF939034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2" name="PoljeZBesedilom 2">
          <a:extLst>
            <a:ext uri="{FF2B5EF4-FFF2-40B4-BE49-F238E27FC236}">
              <a16:creationId xmlns:a16="http://schemas.microsoft.com/office/drawing/2014/main" id="{72FD47BD-27A7-4CAC-A80B-8CCB337396F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3" name="PoljeZBesedilom 2">
          <a:extLst>
            <a:ext uri="{FF2B5EF4-FFF2-40B4-BE49-F238E27FC236}">
              <a16:creationId xmlns:a16="http://schemas.microsoft.com/office/drawing/2014/main" id="{8F755134-0226-4FB1-8570-8CAECB1E87E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4" name="PoljeZBesedilom 2">
          <a:extLst>
            <a:ext uri="{FF2B5EF4-FFF2-40B4-BE49-F238E27FC236}">
              <a16:creationId xmlns:a16="http://schemas.microsoft.com/office/drawing/2014/main" id="{314A9727-5555-4E5C-AD5C-4233B21DEAE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865" name="PoljeZBesedilom 2">
          <a:extLst>
            <a:ext uri="{FF2B5EF4-FFF2-40B4-BE49-F238E27FC236}">
              <a16:creationId xmlns:a16="http://schemas.microsoft.com/office/drawing/2014/main" id="{AAE3BDD4-0AC7-4374-8F08-B5BACFD1539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66" name="PoljeZBesedilom 2">
          <a:extLst>
            <a:ext uri="{FF2B5EF4-FFF2-40B4-BE49-F238E27FC236}">
              <a16:creationId xmlns:a16="http://schemas.microsoft.com/office/drawing/2014/main" id="{F99DC890-B323-4568-8971-A01BC9F2E3A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67" name="PoljeZBesedilom 9866">
          <a:extLst>
            <a:ext uri="{FF2B5EF4-FFF2-40B4-BE49-F238E27FC236}">
              <a16:creationId xmlns:a16="http://schemas.microsoft.com/office/drawing/2014/main" id="{9AD698A7-3EC5-4437-B310-70B126E217B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68" name="PoljeZBesedilom 2">
          <a:extLst>
            <a:ext uri="{FF2B5EF4-FFF2-40B4-BE49-F238E27FC236}">
              <a16:creationId xmlns:a16="http://schemas.microsoft.com/office/drawing/2014/main" id="{BEC8FE41-699D-4A6F-A88E-984AF7238D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69" name="PoljeZBesedilom 2">
          <a:extLst>
            <a:ext uri="{FF2B5EF4-FFF2-40B4-BE49-F238E27FC236}">
              <a16:creationId xmlns:a16="http://schemas.microsoft.com/office/drawing/2014/main" id="{750468AD-1FC6-4E9F-88BE-1E61E423D8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70" name="PoljeZBesedilom 2">
          <a:extLst>
            <a:ext uri="{FF2B5EF4-FFF2-40B4-BE49-F238E27FC236}">
              <a16:creationId xmlns:a16="http://schemas.microsoft.com/office/drawing/2014/main" id="{7E770AD2-AE75-42DE-BA6F-1C98404F1EA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71" name="PoljeZBesedilom 2">
          <a:extLst>
            <a:ext uri="{FF2B5EF4-FFF2-40B4-BE49-F238E27FC236}">
              <a16:creationId xmlns:a16="http://schemas.microsoft.com/office/drawing/2014/main" id="{CA086612-4F90-436D-A13A-EDEA2D7E220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72" name="PoljeZBesedilom 9871">
          <a:extLst>
            <a:ext uri="{FF2B5EF4-FFF2-40B4-BE49-F238E27FC236}">
              <a16:creationId xmlns:a16="http://schemas.microsoft.com/office/drawing/2014/main" id="{B8AE62A3-C2B1-41BC-BBD7-911CFF7A089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73" name="PoljeZBesedilom 2">
          <a:extLst>
            <a:ext uri="{FF2B5EF4-FFF2-40B4-BE49-F238E27FC236}">
              <a16:creationId xmlns:a16="http://schemas.microsoft.com/office/drawing/2014/main" id="{EB23904B-EA0C-4259-A0FC-957F97BF1D9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74" name="PoljeZBesedilom 2">
          <a:extLst>
            <a:ext uri="{FF2B5EF4-FFF2-40B4-BE49-F238E27FC236}">
              <a16:creationId xmlns:a16="http://schemas.microsoft.com/office/drawing/2014/main" id="{7EF5C20D-5BCA-47D5-AA19-5A5E5EA339A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75" name="PoljeZBesedilom 2">
          <a:extLst>
            <a:ext uri="{FF2B5EF4-FFF2-40B4-BE49-F238E27FC236}">
              <a16:creationId xmlns:a16="http://schemas.microsoft.com/office/drawing/2014/main" id="{B2170914-6230-4F9E-AB27-765B93E852D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76" name="PoljeZBesedilom 2">
          <a:extLst>
            <a:ext uri="{FF2B5EF4-FFF2-40B4-BE49-F238E27FC236}">
              <a16:creationId xmlns:a16="http://schemas.microsoft.com/office/drawing/2014/main" id="{6EC0686E-606C-46AD-9D80-DD5067CD914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77" name="PoljeZBesedilom 2">
          <a:extLst>
            <a:ext uri="{FF2B5EF4-FFF2-40B4-BE49-F238E27FC236}">
              <a16:creationId xmlns:a16="http://schemas.microsoft.com/office/drawing/2014/main" id="{692A1430-7EC0-4C21-B435-266080156C5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78" name="PoljeZBesedilom 9877">
          <a:extLst>
            <a:ext uri="{FF2B5EF4-FFF2-40B4-BE49-F238E27FC236}">
              <a16:creationId xmlns:a16="http://schemas.microsoft.com/office/drawing/2014/main" id="{ABB6847E-FED5-4F82-9483-28B5CAE97DF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79" name="PoljeZBesedilom 2">
          <a:extLst>
            <a:ext uri="{FF2B5EF4-FFF2-40B4-BE49-F238E27FC236}">
              <a16:creationId xmlns:a16="http://schemas.microsoft.com/office/drawing/2014/main" id="{40B0DF03-C74C-4E0A-A4BE-1DFB35C5E4D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80" name="PoljeZBesedilom 2">
          <a:extLst>
            <a:ext uri="{FF2B5EF4-FFF2-40B4-BE49-F238E27FC236}">
              <a16:creationId xmlns:a16="http://schemas.microsoft.com/office/drawing/2014/main" id="{B6D89BDC-18AF-4B2B-A1D3-0956111D4E0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81" name="PoljeZBesedilom 2">
          <a:extLst>
            <a:ext uri="{FF2B5EF4-FFF2-40B4-BE49-F238E27FC236}">
              <a16:creationId xmlns:a16="http://schemas.microsoft.com/office/drawing/2014/main" id="{B1245E5B-0D77-454B-A3BF-E8690EAF5BF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9882" name="PoljeZBesedilom 2">
          <a:extLst>
            <a:ext uri="{FF2B5EF4-FFF2-40B4-BE49-F238E27FC236}">
              <a16:creationId xmlns:a16="http://schemas.microsoft.com/office/drawing/2014/main" id="{95267262-2399-4589-A3AE-0697C532FF6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83" name="PoljeZBesedilom 9882">
          <a:extLst>
            <a:ext uri="{FF2B5EF4-FFF2-40B4-BE49-F238E27FC236}">
              <a16:creationId xmlns:a16="http://schemas.microsoft.com/office/drawing/2014/main" id="{D6A33CBA-1634-49B5-8393-8B91AB23417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84" name="PoljeZBesedilom 2">
          <a:extLst>
            <a:ext uri="{FF2B5EF4-FFF2-40B4-BE49-F238E27FC236}">
              <a16:creationId xmlns:a16="http://schemas.microsoft.com/office/drawing/2014/main" id="{DCA3C4BF-7FC8-40B6-AB66-23E6A9CB0A8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85" name="PoljeZBesedilom 2">
          <a:extLst>
            <a:ext uri="{FF2B5EF4-FFF2-40B4-BE49-F238E27FC236}">
              <a16:creationId xmlns:a16="http://schemas.microsoft.com/office/drawing/2014/main" id="{8F1B7541-70B5-4A07-A0CE-7234486EC08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86" name="PoljeZBesedilom 2">
          <a:extLst>
            <a:ext uri="{FF2B5EF4-FFF2-40B4-BE49-F238E27FC236}">
              <a16:creationId xmlns:a16="http://schemas.microsoft.com/office/drawing/2014/main" id="{B512435F-2ADC-4703-B1F3-9398945CFA8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9887" name="PoljeZBesedilom 2">
          <a:extLst>
            <a:ext uri="{FF2B5EF4-FFF2-40B4-BE49-F238E27FC236}">
              <a16:creationId xmlns:a16="http://schemas.microsoft.com/office/drawing/2014/main" id="{17AC61AB-7029-4043-88CF-1B3AB766F2A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88" name="PoljeZBesedilom 2">
          <a:extLst>
            <a:ext uri="{FF2B5EF4-FFF2-40B4-BE49-F238E27FC236}">
              <a16:creationId xmlns:a16="http://schemas.microsoft.com/office/drawing/2014/main" id="{EEFABDB1-7C1F-4165-B9AB-A6E869A8EE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89" name="PoljeZBesedilom 9888">
          <a:extLst>
            <a:ext uri="{FF2B5EF4-FFF2-40B4-BE49-F238E27FC236}">
              <a16:creationId xmlns:a16="http://schemas.microsoft.com/office/drawing/2014/main" id="{F3D5C323-FB34-4749-91D6-14B510FA78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0" name="PoljeZBesedilom 2">
          <a:extLst>
            <a:ext uri="{FF2B5EF4-FFF2-40B4-BE49-F238E27FC236}">
              <a16:creationId xmlns:a16="http://schemas.microsoft.com/office/drawing/2014/main" id="{BA5C58ED-387D-4B21-BA20-CF00E85FF2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1" name="PoljeZBesedilom 2">
          <a:extLst>
            <a:ext uri="{FF2B5EF4-FFF2-40B4-BE49-F238E27FC236}">
              <a16:creationId xmlns:a16="http://schemas.microsoft.com/office/drawing/2014/main" id="{D8DCA483-7076-4686-BE44-A3BF1C73C9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2" name="PoljeZBesedilom 2">
          <a:extLst>
            <a:ext uri="{FF2B5EF4-FFF2-40B4-BE49-F238E27FC236}">
              <a16:creationId xmlns:a16="http://schemas.microsoft.com/office/drawing/2014/main" id="{662DE7BA-BC78-4DFE-A943-32B13615CA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3" name="PoljeZBesedilom 2">
          <a:extLst>
            <a:ext uri="{FF2B5EF4-FFF2-40B4-BE49-F238E27FC236}">
              <a16:creationId xmlns:a16="http://schemas.microsoft.com/office/drawing/2014/main" id="{F3A30D1E-BAEA-407F-B905-B5062F9A33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4" name="PoljeZBesedilom 2">
          <a:extLst>
            <a:ext uri="{FF2B5EF4-FFF2-40B4-BE49-F238E27FC236}">
              <a16:creationId xmlns:a16="http://schemas.microsoft.com/office/drawing/2014/main" id="{85484608-AF2B-439A-9C1B-8041048BE6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5" name="PoljeZBesedilom 9894">
          <a:extLst>
            <a:ext uri="{FF2B5EF4-FFF2-40B4-BE49-F238E27FC236}">
              <a16:creationId xmlns:a16="http://schemas.microsoft.com/office/drawing/2014/main" id="{6456C9B9-E25D-4DE5-A755-892544A39D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6" name="PoljeZBesedilom 2">
          <a:extLst>
            <a:ext uri="{FF2B5EF4-FFF2-40B4-BE49-F238E27FC236}">
              <a16:creationId xmlns:a16="http://schemas.microsoft.com/office/drawing/2014/main" id="{C128E460-44AF-4D53-8E19-FFD586506B3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7" name="PoljeZBesedilom 2">
          <a:extLst>
            <a:ext uri="{FF2B5EF4-FFF2-40B4-BE49-F238E27FC236}">
              <a16:creationId xmlns:a16="http://schemas.microsoft.com/office/drawing/2014/main" id="{A0325C22-E9A8-4B57-82E1-4DD8B345B2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8" name="PoljeZBesedilom 2">
          <a:extLst>
            <a:ext uri="{FF2B5EF4-FFF2-40B4-BE49-F238E27FC236}">
              <a16:creationId xmlns:a16="http://schemas.microsoft.com/office/drawing/2014/main" id="{CD4FD532-F19F-45C8-B755-ECE941062CA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899" name="PoljeZBesedilom 2">
          <a:extLst>
            <a:ext uri="{FF2B5EF4-FFF2-40B4-BE49-F238E27FC236}">
              <a16:creationId xmlns:a16="http://schemas.microsoft.com/office/drawing/2014/main" id="{AA64A1C1-E52D-477E-BA30-BD18070CFE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0" name="PoljeZBesedilom 2">
          <a:extLst>
            <a:ext uri="{FF2B5EF4-FFF2-40B4-BE49-F238E27FC236}">
              <a16:creationId xmlns:a16="http://schemas.microsoft.com/office/drawing/2014/main" id="{538483DF-0752-40F8-BFA5-EA6137ED86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1" name="PoljeZBesedilom 9900">
          <a:extLst>
            <a:ext uri="{FF2B5EF4-FFF2-40B4-BE49-F238E27FC236}">
              <a16:creationId xmlns:a16="http://schemas.microsoft.com/office/drawing/2014/main" id="{31E93AE5-F72C-41A8-99C6-DAAFB92D08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2" name="PoljeZBesedilom 2">
          <a:extLst>
            <a:ext uri="{FF2B5EF4-FFF2-40B4-BE49-F238E27FC236}">
              <a16:creationId xmlns:a16="http://schemas.microsoft.com/office/drawing/2014/main" id="{74EDC1AE-A5A4-4AF4-8D48-41A8A7CE83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3" name="PoljeZBesedilom 2">
          <a:extLst>
            <a:ext uri="{FF2B5EF4-FFF2-40B4-BE49-F238E27FC236}">
              <a16:creationId xmlns:a16="http://schemas.microsoft.com/office/drawing/2014/main" id="{2563B23A-3AF3-48E5-ABEA-564AF4EE537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4" name="PoljeZBesedilom 2">
          <a:extLst>
            <a:ext uri="{FF2B5EF4-FFF2-40B4-BE49-F238E27FC236}">
              <a16:creationId xmlns:a16="http://schemas.microsoft.com/office/drawing/2014/main" id="{DECF4F69-6A51-425A-AD89-F0AC82429B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5" name="PoljeZBesedilom 2">
          <a:extLst>
            <a:ext uri="{FF2B5EF4-FFF2-40B4-BE49-F238E27FC236}">
              <a16:creationId xmlns:a16="http://schemas.microsoft.com/office/drawing/2014/main" id="{DEE224E5-AB96-4E59-895E-2813EEEA61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6" name="PoljeZBesedilom 2">
          <a:extLst>
            <a:ext uri="{FF2B5EF4-FFF2-40B4-BE49-F238E27FC236}">
              <a16:creationId xmlns:a16="http://schemas.microsoft.com/office/drawing/2014/main" id="{E9E780BC-C256-4C20-867C-D17D9B1764A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7" name="PoljeZBesedilom 9906">
          <a:extLst>
            <a:ext uri="{FF2B5EF4-FFF2-40B4-BE49-F238E27FC236}">
              <a16:creationId xmlns:a16="http://schemas.microsoft.com/office/drawing/2014/main" id="{E4553BAD-1C72-47FD-90E5-6A4981BA219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8" name="PoljeZBesedilom 2">
          <a:extLst>
            <a:ext uri="{FF2B5EF4-FFF2-40B4-BE49-F238E27FC236}">
              <a16:creationId xmlns:a16="http://schemas.microsoft.com/office/drawing/2014/main" id="{09631764-57B7-4A74-B9CB-50E9876878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09" name="PoljeZBesedilom 2">
          <a:extLst>
            <a:ext uri="{FF2B5EF4-FFF2-40B4-BE49-F238E27FC236}">
              <a16:creationId xmlns:a16="http://schemas.microsoft.com/office/drawing/2014/main" id="{6A97FABB-60C1-4E8C-9D32-4B8D7DE15B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10" name="PoljeZBesedilom 2">
          <a:extLst>
            <a:ext uri="{FF2B5EF4-FFF2-40B4-BE49-F238E27FC236}">
              <a16:creationId xmlns:a16="http://schemas.microsoft.com/office/drawing/2014/main" id="{726C3AB3-AE6F-4540-A0BC-BF8C97DB96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11" name="PoljeZBesedilom 2">
          <a:extLst>
            <a:ext uri="{FF2B5EF4-FFF2-40B4-BE49-F238E27FC236}">
              <a16:creationId xmlns:a16="http://schemas.microsoft.com/office/drawing/2014/main" id="{6AAD3D51-883D-4204-82D8-B4B7132C6B4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2" name="PoljeZBesedilom 2">
          <a:extLst>
            <a:ext uri="{FF2B5EF4-FFF2-40B4-BE49-F238E27FC236}">
              <a16:creationId xmlns:a16="http://schemas.microsoft.com/office/drawing/2014/main" id="{8E496984-8D0C-497A-8DE1-8DA85949B6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3" name="PoljeZBesedilom 9912">
          <a:extLst>
            <a:ext uri="{FF2B5EF4-FFF2-40B4-BE49-F238E27FC236}">
              <a16:creationId xmlns:a16="http://schemas.microsoft.com/office/drawing/2014/main" id="{96CF1FBA-90AB-4837-AED0-59E92475DCA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4" name="PoljeZBesedilom 2">
          <a:extLst>
            <a:ext uri="{FF2B5EF4-FFF2-40B4-BE49-F238E27FC236}">
              <a16:creationId xmlns:a16="http://schemas.microsoft.com/office/drawing/2014/main" id="{D10DEC4C-00E5-4302-9230-7C4AE769BB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5" name="PoljeZBesedilom 2">
          <a:extLst>
            <a:ext uri="{FF2B5EF4-FFF2-40B4-BE49-F238E27FC236}">
              <a16:creationId xmlns:a16="http://schemas.microsoft.com/office/drawing/2014/main" id="{EDBA7389-BE17-410B-AEC8-4FB072EC1B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6" name="PoljeZBesedilom 2">
          <a:extLst>
            <a:ext uri="{FF2B5EF4-FFF2-40B4-BE49-F238E27FC236}">
              <a16:creationId xmlns:a16="http://schemas.microsoft.com/office/drawing/2014/main" id="{FDA9E94D-2CA6-445E-80D9-4A8A54F036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7" name="PoljeZBesedilom 2">
          <a:extLst>
            <a:ext uri="{FF2B5EF4-FFF2-40B4-BE49-F238E27FC236}">
              <a16:creationId xmlns:a16="http://schemas.microsoft.com/office/drawing/2014/main" id="{1F10DA63-019F-44DA-8AE5-DE749180179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8" name="PoljeZBesedilom 2">
          <a:extLst>
            <a:ext uri="{FF2B5EF4-FFF2-40B4-BE49-F238E27FC236}">
              <a16:creationId xmlns:a16="http://schemas.microsoft.com/office/drawing/2014/main" id="{E701D0B1-6348-4A75-A70B-E985974F10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19" name="PoljeZBesedilom 9918">
          <a:extLst>
            <a:ext uri="{FF2B5EF4-FFF2-40B4-BE49-F238E27FC236}">
              <a16:creationId xmlns:a16="http://schemas.microsoft.com/office/drawing/2014/main" id="{4A53DB20-746C-4A1C-856E-D6174B5962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20" name="PoljeZBesedilom 2">
          <a:extLst>
            <a:ext uri="{FF2B5EF4-FFF2-40B4-BE49-F238E27FC236}">
              <a16:creationId xmlns:a16="http://schemas.microsoft.com/office/drawing/2014/main" id="{67352FAC-CBAA-42A1-8B19-6B33268617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21" name="PoljeZBesedilom 2">
          <a:extLst>
            <a:ext uri="{FF2B5EF4-FFF2-40B4-BE49-F238E27FC236}">
              <a16:creationId xmlns:a16="http://schemas.microsoft.com/office/drawing/2014/main" id="{3CDDD92E-8379-4CC9-BF48-703BD41007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22" name="PoljeZBesedilom 2">
          <a:extLst>
            <a:ext uri="{FF2B5EF4-FFF2-40B4-BE49-F238E27FC236}">
              <a16:creationId xmlns:a16="http://schemas.microsoft.com/office/drawing/2014/main" id="{7F2AE9C8-654D-4647-9150-23A812E8D7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23" name="PoljeZBesedilom 2">
          <a:extLst>
            <a:ext uri="{FF2B5EF4-FFF2-40B4-BE49-F238E27FC236}">
              <a16:creationId xmlns:a16="http://schemas.microsoft.com/office/drawing/2014/main" id="{43435F1A-CC98-4CEF-A47F-76B5631C14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4" name="PoljeZBesedilom 2">
          <a:extLst>
            <a:ext uri="{FF2B5EF4-FFF2-40B4-BE49-F238E27FC236}">
              <a16:creationId xmlns:a16="http://schemas.microsoft.com/office/drawing/2014/main" id="{564543A0-A6D1-4ED2-BAA7-E0411B88DB8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5" name="PoljeZBesedilom 9924">
          <a:extLst>
            <a:ext uri="{FF2B5EF4-FFF2-40B4-BE49-F238E27FC236}">
              <a16:creationId xmlns:a16="http://schemas.microsoft.com/office/drawing/2014/main" id="{85ED57F1-2FF8-497B-9CA7-0259C5635CE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6" name="PoljeZBesedilom 2">
          <a:extLst>
            <a:ext uri="{FF2B5EF4-FFF2-40B4-BE49-F238E27FC236}">
              <a16:creationId xmlns:a16="http://schemas.microsoft.com/office/drawing/2014/main" id="{751D137D-8105-4B4C-BF62-90A71D6CB15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7" name="PoljeZBesedilom 2">
          <a:extLst>
            <a:ext uri="{FF2B5EF4-FFF2-40B4-BE49-F238E27FC236}">
              <a16:creationId xmlns:a16="http://schemas.microsoft.com/office/drawing/2014/main" id="{508A25FB-67E3-4424-886C-599892F62A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8" name="PoljeZBesedilom 2">
          <a:extLst>
            <a:ext uri="{FF2B5EF4-FFF2-40B4-BE49-F238E27FC236}">
              <a16:creationId xmlns:a16="http://schemas.microsoft.com/office/drawing/2014/main" id="{6AE0C3CE-8598-43D3-AD75-BDBC763A66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29" name="PoljeZBesedilom 2">
          <a:extLst>
            <a:ext uri="{FF2B5EF4-FFF2-40B4-BE49-F238E27FC236}">
              <a16:creationId xmlns:a16="http://schemas.microsoft.com/office/drawing/2014/main" id="{6216F78E-06BE-45D9-8510-218980B04F3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0" name="PoljeZBesedilom 2">
          <a:extLst>
            <a:ext uri="{FF2B5EF4-FFF2-40B4-BE49-F238E27FC236}">
              <a16:creationId xmlns:a16="http://schemas.microsoft.com/office/drawing/2014/main" id="{BDC267C8-6FAF-4250-AA1B-4A42C0EFC14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1" name="PoljeZBesedilom 9930">
          <a:extLst>
            <a:ext uri="{FF2B5EF4-FFF2-40B4-BE49-F238E27FC236}">
              <a16:creationId xmlns:a16="http://schemas.microsoft.com/office/drawing/2014/main" id="{6E989AC8-6D79-485E-881D-A6C7C1C8624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2" name="PoljeZBesedilom 2">
          <a:extLst>
            <a:ext uri="{FF2B5EF4-FFF2-40B4-BE49-F238E27FC236}">
              <a16:creationId xmlns:a16="http://schemas.microsoft.com/office/drawing/2014/main" id="{4D8EF099-855E-487C-8DE5-B2E14DBC539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3" name="PoljeZBesedilom 2">
          <a:extLst>
            <a:ext uri="{FF2B5EF4-FFF2-40B4-BE49-F238E27FC236}">
              <a16:creationId xmlns:a16="http://schemas.microsoft.com/office/drawing/2014/main" id="{2C4AC7DF-1C6D-4CD9-9881-89C8D81265B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4" name="PoljeZBesedilom 2">
          <a:extLst>
            <a:ext uri="{FF2B5EF4-FFF2-40B4-BE49-F238E27FC236}">
              <a16:creationId xmlns:a16="http://schemas.microsoft.com/office/drawing/2014/main" id="{D872C268-696E-4A55-8F9E-2FE27D93C2B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35" name="PoljeZBesedilom 2">
          <a:extLst>
            <a:ext uri="{FF2B5EF4-FFF2-40B4-BE49-F238E27FC236}">
              <a16:creationId xmlns:a16="http://schemas.microsoft.com/office/drawing/2014/main" id="{9EB95555-6FA3-4A1E-AF9D-9F9075A5FFE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36" name="PoljeZBesedilom 9935">
          <a:extLst>
            <a:ext uri="{FF2B5EF4-FFF2-40B4-BE49-F238E27FC236}">
              <a16:creationId xmlns:a16="http://schemas.microsoft.com/office/drawing/2014/main" id="{5762AA53-41AD-4330-914C-DD9ACC41E3F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37" name="PoljeZBesedilom 2">
          <a:extLst>
            <a:ext uri="{FF2B5EF4-FFF2-40B4-BE49-F238E27FC236}">
              <a16:creationId xmlns:a16="http://schemas.microsoft.com/office/drawing/2014/main" id="{635D6901-14AF-40FC-B494-190ACF0DB70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38" name="PoljeZBesedilom 2">
          <a:extLst>
            <a:ext uri="{FF2B5EF4-FFF2-40B4-BE49-F238E27FC236}">
              <a16:creationId xmlns:a16="http://schemas.microsoft.com/office/drawing/2014/main" id="{6AC5BA51-FECF-404E-B5D2-01BBCFBBD8E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39" name="PoljeZBesedilom 2">
          <a:extLst>
            <a:ext uri="{FF2B5EF4-FFF2-40B4-BE49-F238E27FC236}">
              <a16:creationId xmlns:a16="http://schemas.microsoft.com/office/drawing/2014/main" id="{0C87DCBB-D955-4EE4-A370-DCB92C7A646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40" name="PoljeZBesedilom 2">
          <a:extLst>
            <a:ext uri="{FF2B5EF4-FFF2-40B4-BE49-F238E27FC236}">
              <a16:creationId xmlns:a16="http://schemas.microsoft.com/office/drawing/2014/main" id="{3ECEA142-083B-4B64-8DBB-9D6AC1AC78B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1" name="PoljeZBesedilom 2">
          <a:extLst>
            <a:ext uri="{FF2B5EF4-FFF2-40B4-BE49-F238E27FC236}">
              <a16:creationId xmlns:a16="http://schemas.microsoft.com/office/drawing/2014/main" id="{CBB89A1D-D742-4D82-B6D7-CFC347B4B59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2" name="PoljeZBesedilom 9941">
          <a:extLst>
            <a:ext uri="{FF2B5EF4-FFF2-40B4-BE49-F238E27FC236}">
              <a16:creationId xmlns:a16="http://schemas.microsoft.com/office/drawing/2014/main" id="{2C1AB16A-7CD5-4B8D-8664-F2CB0C5777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3" name="PoljeZBesedilom 2">
          <a:extLst>
            <a:ext uri="{FF2B5EF4-FFF2-40B4-BE49-F238E27FC236}">
              <a16:creationId xmlns:a16="http://schemas.microsoft.com/office/drawing/2014/main" id="{58CCF551-E7BC-4C57-91D8-65F20622FE7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4" name="PoljeZBesedilom 2">
          <a:extLst>
            <a:ext uri="{FF2B5EF4-FFF2-40B4-BE49-F238E27FC236}">
              <a16:creationId xmlns:a16="http://schemas.microsoft.com/office/drawing/2014/main" id="{89BC4FCB-0584-442E-B05E-855118A68C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5" name="PoljeZBesedilom 2">
          <a:extLst>
            <a:ext uri="{FF2B5EF4-FFF2-40B4-BE49-F238E27FC236}">
              <a16:creationId xmlns:a16="http://schemas.microsoft.com/office/drawing/2014/main" id="{DA349620-5835-48D5-A386-B566BA15832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6" name="PoljeZBesedilom 2">
          <a:extLst>
            <a:ext uri="{FF2B5EF4-FFF2-40B4-BE49-F238E27FC236}">
              <a16:creationId xmlns:a16="http://schemas.microsoft.com/office/drawing/2014/main" id="{785FB997-B47C-4A69-90F8-5BD46F82C2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7" name="PoljeZBesedilom 2">
          <a:extLst>
            <a:ext uri="{FF2B5EF4-FFF2-40B4-BE49-F238E27FC236}">
              <a16:creationId xmlns:a16="http://schemas.microsoft.com/office/drawing/2014/main" id="{86A06F9C-24F0-4D31-A49A-58719F39B3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8" name="PoljeZBesedilom 9947">
          <a:extLst>
            <a:ext uri="{FF2B5EF4-FFF2-40B4-BE49-F238E27FC236}">
              <a16:creationId xmlns:a16="http://schemas.microsoft.com/office/drawing/2014/main" id="{B3C285D5-6806-41FA-94AD-BD36D048CC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49" name="PoljeZBesedilom 2">
          <a:extLst>
            <a:ext uri="{FF2B5EF4-FFF2-40B4-BE49-F238E27FC236}">
              <a16:creationId xmlns:a16="http://schemas.microsoft.com/office/drawing/2014/main" id="{2ADB76BF-2540-4FEF-8788-DE1458193B9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0" name="PoljeZBesedilom 2">
          <a:extLst>
            <a:ext uri="{FF2B5EF4-FFF2-40B4-BE49-F238E27FC236}">
              <a16:creationId xmlns:a16="http://schemas.microsoft.com/office/drawing/2014/main" id="{AED83E08-A04C-4C54-9075-8284FFAE1BF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1" name="PoljeZBesedilom 2">
          <a:extLst>
            <a:ext uri="{FF2B5EF4-FFF2-40B4-BE49-F238E27FC236}">
              <a16:creationId xmlns:a16="http://schemas.microsoft.com/office/drawing/2014/main" id="{50C5436D-02F8-4B18-99BF-FFC25C2029B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2" name="PoljeZBesedilom 2">
          <a:extLst>
            <a:ext uri="{FF2B5EF4-FFF2-40B4-BE49-F238E27FC236}">
              <a16:creationId xmlns:a16="http://schemas.microsoft.com/office/drawing/2014/main" id="{BE8D4F50-D261-4E4F-B788-32E008F54C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3" name="PoljeZBesedilom 2">
          <a:extLst>
            <a:ext uri="{FF2B5EF4-FFF2-40B4-BE49-F238E27FC236}">
              <a16:creationId xmlns:a16="http://schemas.microsoft.com/office/drawing/2014/main" id="{64353499-E282-4B21-8FD6-C6C028D7A5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4" name="PoljeZBesedilom 9953">
          <a:extLst>
            <a:ext uri="{FF2B5EF4-FFF2-40B4-BE49-F238E27FC236}">
              <a16:creationId xmlns:a16="http://schemas.microsoft.com/office/drawing/2014/main" id="{9F62F603-8FDE-454A-9EB7-771C6551A8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5" name="PoljeZBesedilom 2">
          <a:extLst>
            <a:ext uri="{FF2B5EF4-FFF2-40B4-BE49-F238E27FC236}">
              <a16:creationId xmlns:a16="http://schemas.microsoft.com/office/drawing/2014/main" id="{62D9AC71-6D40-4A9E-8A41-41FC013A08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6" name="PoljeZBesedilom 2">
          <a:extLst>
            <a:ext uri="{FF2B5EF4-FFF2-40B4-BE49-F238E27FC236}">
              <a16:creationId xmlns:a16="http://schemas.microsoft.com/office/drawing/2014/main" id="{9D34F6F0-DFCB-4AF3-94EE-1DFEC4DB30F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7" name="PoljeZBesedilom 2">
          <a:extLst>
            <a:ext uri="{FF2B5EF4-FFF2-40B4-BE49-F238E27FC236}">
              <a16:creationId xmlns:a16="http://schemas.microsoft.com/office/drawing/2014/main" id="{00FE28FF-2DC1-4373-BE42-D1C5CE2EB93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8" name="PoljeZBesedilom 2">
          <a:extLst>
            <a:ext uri="{FF2B5EF4-FFF2-40B4-BE49-F238E27FC236}">
              <a16:creationId xmlns:a16="http://schemas.microsoft.com/office/drawing/2014/main" id="{5703FD35-15F7-416F-AE97-49977BD390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59" name="PoljeZBesedilom 2">
          <a:extLst>
            <a:ext uri="{FF2B5EF4-FFF2-40B4-BE49-F238E27FC236}">
              <a16:creationId xmlns:a16="http://schemas.microsoft.com/office/drawing/2014/main" id="{9EC50DB2-D837-4989-BE5B-B1248B7500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60" name="PoljeZBesedilom 9959">
          <a:extLst>
            <a:ext uri="{FF2B5EF4-FFF2-40B4-BE49-F238E27FC236}">
              <a16:creationId xmlns:a16="http://schemas.microsoft.com/office/drawing/2014/main" id="{D6350C93-24B3-4A14-ACB4-58DE4F73FD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61" name="PoljeZBesedilom 2">
          <a:extLst>
            <a:ext uri="{FF2B5EF4-FFF2-40B4-BE49-F238E27FC236}">
              <a16:creationId xmlns:a16="http://schemas.microsoft.com/office/drawing/2014/main" id="{58626288-60CD-49F6-AF02-012CF34B8A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62" name="PoljeZBesedilom 2">
          <a:extLst>
            <a:ext uri="{FF2B5EF4-FFF2-40B4-BE49-F238E27FC236}">
              <a16:creationId xmlns:a16="http://schemas.microsoft.com/office/drawing/2014/main" id="{2F728269-69A0-40FB-8EBA-EFD328A7CF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63" name="PoljeZBesedilom 2">
          <a:extLst>
            <a:ext uri="{FF2B5EF4-FFF2-40B4-BE49-F238E27FC236}">
              <a16:creationId xmlns:a16="http://schemas.microsoft.com/office/drawing/2014/main" id="{6B3FD294-157C-4BDA-8622-9D869942AED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9964" name="PoljeZBesedilom 2">
          <a:extLst>
            <a:ext uri="{FF2B5EF4-FFF2-40B4-BE49-F238E27FC236}">
              <a16:creationId xmlns:a16="http://schemas.microsoft.com/office/drawing/2014/main" id="{4488014F-DBB6-4C4A-A12F-80BE925688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65" name="PoljeZBesedilom 2">
          <a:extLst>
            <a:ext uri="{FF2B5EF4-FFF2-40B4-BE49-F238E27FC236}">
              <a16:creationId xmlns:a16="http://schemas.microsoft.com/office/drawing/2014/main" id="{6F488FDC-D047-45F1-8051-F3F586B803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66" name="PoljeZBesedilom 9965">
          <a:extLst>
            <a:ext uri="{FF2B5EF4-FFF2-40B4-BE49-F238E27FC236}">
              <a16:creationId xmlns:a16="http://schemas.microsoft.com/office/drawing/2014/main" id="{8F92251B-6571-413D-BA93-0C1E719774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67" name="PoljeZBesedilom 2">
          <a:extLst>
            <a:ext uri="{FF2B5EF4-FFF2-40B4-BE49-F238E27FC236}">
              <a16:creationId xmlns:a16="http://schemas.microsoft.com/office/drawing/2014/main" id="{02E60674-67ED-4264-A54D-A7341EEA96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68" name="PoljeZBesedilom 2">
          <a:extLst>
            <a:ext uri="{FF2B5EF4-FFF2-40B4-BE49-F238E27FC236}">
              <a16:creationId xmlns:a16="http://schemas.microsoft.com/office/drawing/2014/main" id="{38509268-DB81-44EF-9A93-5B02021DC5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69" name="PoljeZBesedilom 2">
          <a:extLst>
            <a:ext uri="{FF2B5EF4-FFF2-40B4-BE49-F238E27FC236}">
              <a16:creationId xmlns:a16="http://schemas.microsoft.com/office/drawing/2014/main" id="{AC4A81D7-E800-4382-A282-830C483A261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0" name="PoljeZBesedilom 2">
          <a:extLst>
            <a:ext uri="{FF2B5EF4-FFF2-40B4-BE49-F238E27FC236}">
              <a16:creationId xmlns:a16="http://schemas.microsoft.com/office/drawing/2014/main" id="{BF3BB511-9413-49FB-AEB4-474D1C8EF4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1" name="PoljeZBesedilom 2">
          <a:extLst>
            <a:ext uri="{FF2B5EF4-FFF2-40B4-BE49-F238E27FC236}">
              <a16:creationId xmlns:a16="http://schemas.microsoft.com/office/drawing/2014/main" id="{EF396DCC-E288-4BF4-8862-F6707468BE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2" name="PoljeZBesedilom 9971">
          <a:extLst>
            <a:ext uri="{FF2B5EF4-FFF2-40B4-BE49-F238E27FC236}">
              <a16:creationId xmlns:a16="http://schemas.microsoft.com/office/drawing/2014/main" id="{CB4D79CE-699C-4122-B042-ABB078B81B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3" name="PoljeZBesedilom 2">
          <a:extLst>
            <a:ext uri="{FF2B5EF4-FFF2-40B4-BE49-F238E27FC236}">
              <a16:creationId xmlns:a16="http://schemas.microsoft.com/office/drawing/2014/main" id="{EE05339D-B638-409B-819F-EFB5A18932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4" name="PoljeZBesedilom 2">
          <a:extLst>
            <a:ext uri="{FF2B5EF4-FFF2-40B4-BE49-F238E27FC236}">
              <a16:creationId xmlns:a16="http://schemas.microsoft.com/office/drawing/2014/main" id="{A73A0E69-0511-48F3-BA27-242E7E9AC9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5" name="PoljeZBesedilom 2">
          <a:extLst>
            <a:ext uri="{FF2B5EF4-FFF2-40B4-BE49-F238E27FC236}">
              <a16:creationId xmlns:a16="http://schemas.microsoft.com/office/drawing/2014/main" id="{E7A0BF08-B03B-4E68-A7EB-FB0D5BFE67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9976" name="PoljeZBesedilom 2">
          <a:extLst>
            <a:ext uri="{FF2B5EF4-FFF2-40B4-BE49-F238E27FC236}">
              <a16:creationId xmlns:a16="http://schemas.microsoft.com/office/drawing/2014/main" id="{1028B9AB-FF06-4D13-9F92-13272F9650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77" name="PoljeZBesedilom 2">
          <a:extLst>
            <a:ext uri="{FF2B5EF4-FFF2-40B4-BE49-F238E27FC236}">
              <a16:creationId xmlns:a16="http://schemas.microsoft.com/office/drawing/2014/main" id="{7E5BC94A-51BC-472D-A36E-C2DE46FEF1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78" name="PoljeZBesedilom 9977">
          <a:extLst>
            <a:ext uri="{FF2B5EF4-FFF2-40B4-BE49-F238E27FC236}">
              <a16:creationId xmlns:a16="http://schemas.microsoft.com/office/drawing/2014/main" id="{230FB193-7E33-4244-A654-2289E019A0B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79" name="PoljeZBesedilom 2">
          <a:extLst>
            <a:ext uri="{FF2B5EF4-FFF2-40B4-BE49-F238E27FC236}">
              <a16:creationId xmlns:a16="http://schemas.microsoft.com/office/drawing/2014/main" id="{6D5FD1F6-7C2F-470B-BEA3-E26C415630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80" name="PoljeZBesedilom 2">
          <a:extLst>
            <a:ext uri="{FF2B5EF4-FFF2-40B4-BE49-F238E27FC236}">
              <a16:creationId xmlns:a16="http://schemas.microsoft.com/office/drawing/2014/main" id="{6F34D875-E183-48A1-9E5C-53BE6B5B1C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81" name="PoljeZBesedilom 2">
          <a:extLst>
            <a:ext uri="{FF2B5EF4-FFF2-40B4-BE49-F238E27FC236}">
              <a16:creationId xmlns:a16="http://schemas.microsoft.com/office/drawing/2014/main" id="{AAF6C58A-F082-4177-8444-9230A94C8E2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9982" name="PoljeZBesedilom 2">
          <a:extLst>
            <a:ext uri="{FF2B5EF4-FFF2-40B4-BE49-F238E27FC236}">
              <a16:creationId xmlns:a16="http://schemas.microsoft.com/office/drawing/2014/main" id="{68AFB4B9-1634-4884-87B7-855FBF69EE1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3" name="PoljeZBesedilom 2">
          <a:extLst>
            <a:ext uri="{FF2B5EF4-FFF2-40B4-BE49-F238E27FC236}">
              <a16:creationId xmlns:a16="http://schemas.microsoft.com/office/drawing/2014/main" id="{25609569-8908-4C83-9FF5-A240C3E9CD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4" name="PoljeZBesedilom 9983">
          <a:extLst>
            <a:ext uri="{FF2B5EF4-FFF2-40B4-BE49-F238E27FC236}">
              <a16:creationId xmlns:a16="http://schemas.microsoft.com/office/drawing/2014/main" id="{F8D24A56-8E19-4DA8-9A96-C8ABCD43DCC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5" name="PoljeZBesedilom 2">
          <a:extLst>
            <a:ext uri="{FF2B5EF4-FFF2-40B4-BE49-F238E27FC236}">
              <a16:creationId xmlns:a16="http://schemas.microsoft.com/office/drawing/2014/main" id="{8AF00041-BFA4-4B57-8F82-539BC3696A2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6" name="PoljeZBesedilom 2">
          <a:extLst>
            <a:ext uri="{FF2B5EF4-FFF2-40B4-BE49-F238E27FC236}">
              <a16:creationId xmlns:a16="http://schemas.microsoft.com/office/drawing/2014/main" id="{B9F46490-B3E8-435D-9A2D-E520AC17EE1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7" name="PoljeZBesedilom 2">
          <a:extLst>
            <a:ext uri="{FF2B5EF4-FFF2-40B4-BE49-F238E27FC236}">
              <a16:creationId xmlns:a16="http://schemas.microsoft.com/office/drawing/2014/main" id="{33122B6F-1170-4A4B-9624-CECB7B12319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9988" name="PoljeZBesedilom 2">
          <a:extLst>
            <a:ext uri="{FF2B5EF4-FFF2-40B4-BE49-F238E27FC236}">
              <a16:creationId xmlns:a16="http://schemas.microsoft.com/office/drawing/2014/main" id="{630DB564-D5C5-4E80-8CDF-BAA678E8FFB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89" name="PoljeZBesedilom 9988">
          <a:extLst>
            <a:ext uri="{FF2B5EF4-FFF2-40B4-BE49-F238E27FC236}">
              <a16:creationId xmlns:a16="http://schemas.microsoft.com/office/drawing/2014/main" id="{2939B56F-5F0E-4E92-AE46-B3A14D2A6B9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90" name="PoljeZBesedilom 2">
          <a:extLst>
            <a:ext uri="{FF2B5EF4-FFF2-40B4-BE49-F238E27FC236}">
              <a16:creationId xmlns:a16="http://schemas.microsoft.com/office/drawing/2014/main" id="{D9E3ED3D-37F2-4FFD-84D2-FD0ED87D055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91" name="PoljeZBesedilom 2">
          <a:extLst>
            <a:ext uri="{FF2B5EF4-FFF2-40B4-BE49-F238E27FC236}">
              <a16:creationId xmlns:a16="http://schemas.microsoft.com/office/drawing/2014/main" id="{7D592971-951F-40EA-A5F4-DA9F3FA60C4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92" name="PoljeZBesedilom 2">
          <a:extLst>
            <a:ext uri="{FF2B5EF4-FFF2-40B4-BE49-F238E27FC236}">
              <a16:creationId xmlns:a16="http://schemas.microsoft.com/office/drawing/2014/main" id="{161B483E-7E0D-4644-A6D0-11959C402C4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9993" name="PoljeZBesedilom 2">
          <a:extLst>
            <a:ext uri="{FF2B5EF4-FFF2-40B4-BE49-F238E27FC236}">
              <a16:creationId xmlns:a16="http://schemas.microsoft.com/office/drawing/2014/main" id="{B04DBA45-AC99-4CFF-B9D3-1A688C4117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4" name="PoljeZBesedilom 2">
          <a:extLst>
            <a:ext uri="{FF2B5EF4-FFF2-40B4-BE49-F238E27FC236}">
              <a16:creationId xmlns:a16="http://schemas.microsoft.com/office/drawing/2014/main" id="{3054DD2B-EB5D-44D2-95DD-329D6040B8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5" name="PoljeZBesedilom 9994">
          <a:extLst>
            <a:ext uri="{FF2B5EF4-FFF2-40B4-BE49-F238E27FC236}">
              <a16:creationId xmlns:a16="http://schemas.microsoft.com/office/drawing/2014/main" id="{837C6D96-CEB1-4DFF-A988-44275E3BC69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6" name="PoljeZBesedilom 2">
          <a:extLst>
            <a:ext uri="{FF2B5EF4-FFF2-40B4-BE49-F238E27FC236}">
              <a16:creationId xmlns:a16="http://schemas.microsoft.com/office/drawing/2014/main" id="{EFA490C4-3B86-4FB0-816A-F928F341214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7" name="PoljeZBesedilom 2">
          <a:extLst>
            <a:ext uri="{FF2B5EF4-FFF2-40B4-BE49-F238E27FC236}">
              <a16:creationId xmlns:a16="http://schemas.microsoft.com/office/drawing/2014/main" id="{E9BBC08D-918F-4513-8A1B-BA170768BAE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8" name="PoljeZBesedilom 2">
          <a:extLst>
            <a:ext uri="{FF2B5EF4-FFF2-40B4-BE49-F238E27FC236}">
              <a16:creationId xmlns:a16="http://schemas.microsoft.com/office/drawing/2014/main" id="{CD045D6B-C952-48B5-A50E-B623C7BF4FE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9999" name="PoljeZBesedilom 2">
          <a:extLst>
            <a:ext uri="{FF2B5EF4-FFF2-40B4-BE49-F238E27FC236}">
              <a16:creationId xmlns:a16="http://schemas.microsoft.com/office/drawing/2014/main" id="{4AE099B1-255A-4F34-9675-9CDBCEF718B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0" name="PoljeZBesedilom 2">
          <a:extLst>
            <a:ext uri="{FF2B5EF4-FFF2-40B4-BE49-F238E27FC236}">
              <a16:creationId xmlns:a16="http://schemas.microsoft.com/office/drawing/2014/main" id="{1DAAE682-7ABF-4854-8420-5C5DFB917B0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1" name="PoljeZBesedilom 10000">
          <a:extLst>
            <a:ext uri="{FF2B5EF4-FFF2-40B4-BE49-F238E27FC236}">
              <a16:creationId xmlns:a16="http://schemas.microsoft.com/office/drawing/2014/main" id="{E57364E0-A3EB-4CFC-B06E-C51CC8B6AC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2" name="PoljeZBesedilom 2">
          <a:extLst>
            <a:ext uri="{FF2B5EF4-FFF2-40B4-BE49-F238E27FC236}">
              <a16:creationId xmlns:a16="http://schemas.microsoft.com/office/drawing/2014/main" id="{9BD1634D-C724-4CEF-9CE0-418F275097E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3" name="PoljeZBesedilom 2">
          <a:extLst>
            <a:ext uri="{FF2B5EF4-FFF2-40B4-BE49-F238E27FC236}">
              <a16:creationId xmlns:a16="http://schemas.microsoft.com/office/drawing/2014/main" id="{3A7AA170-B9A5-47AA-95D4-4C0B8E01D08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4" name="PoljeZBesedilom 2">
          <a:extLst>
            <a:ext uri="{FF2B5EF4-FFF2-40B4-BE49-F238E27FC236}">
              <a16:creationId xmlns:a16="http://schemas.microsoft.com/office/drawing/2014/main" id="{3C8EB800-0E1C-498F-8CFF-AAD5572786D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5" name="PoljeZBesedilom 2">
          <a:extLst>
            <a:ext uri="{FF2B5EF4-FFF2-40B4-BE49-F238E27FC236}">
              <a16:creationId xmlns:a16="http://schemas.microsoft.com/office/drawing/2014/main" id="{9CF0EB16-5E0C-4170-825F-1D020064E3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6" name="PoljeZBesedilom 2">
          <a:extLst>
            <a:ext uri="{FF2B5EF4-FFF2-40B4-BE49-F238E27FC236}">
              <a16:creationId xmlns:a16="http://schemas.microsoft.com/office/drawing/2014/main" id="{8BC1EAD0-A45B-4AAE-B66E-35E911DA43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7" name="PoljeZBesedilom 10006">
          <a:extLst>
            <a:ext uri="{FF2B5EF4-FFF2-40B4-BE49-F238E27FC236}">
              <a16:creationId xmlns:a16="http://schemas.microsoft.com/office/drawing/2014/main" id="{5F609292-E6C1-43FC-A616-0C1071D56D7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8" name="PoljeZBesedilom 2">
          <a:extLst>
            <a:ext uri="{FF2B5EF4-FFF2-40B4-BE49-F238E27FC236}">
              <a16:creationId xmlns:a16="http://schemas.microsoft.com/office/drawing/2014/main" id="{9BEBDD14-8256-4F53-830B-4D58AB57489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09" name="PoljeZBesedilom 2">
          <a:extLst>
            <a:ext uri="{FF2B5EF4-FFF2-40B4-BE49-F238E27FC236}">
              <a16:creationId xmlns:a16="http://schemas.microsoft.com/office/drawing/2014/main" id="{5DEBE30B-E1F6-4BD3-963A-E16AC114080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0" name="PoljeZBesedilom 2">
          <a:extLst>
            <a:ext uri="{FF2B5EF4-FFF2-40B4-BE49-F238E27FC236}">
              <a16:creationId xmlns:a16="http://schemas.microsoft.com/office/drawing/2014/main" id="{34FBBE8C-BD3C-456A-83F8-5B62BC1290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1" name="PoljeZBesedilom 2">
          <a:extLst>
            <a:ext uri="{FF2B5EF4-FFF2-40B4-BE49-F238E27FC236}">
              <a16:creationId xmlns:a16="http://schemas.microsoft.com/office/drawing/2014/main" id="{E0B6F434-7669-4659-9EA1-D2BDA1C0B17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2" name="PoljeZBesedilom 2">
          <a:extLst>
            <a:ext uri="{FF2B5EF4-FFF2-40B4-BE49-F238E27FC236}">
              <a16:creationId xmlns:a16="http://schemas.microsoft.com/office/drawing/2014/main" id="{FE3032B3-B0BE-43E2-97A7-1F90D24FF45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3" name="PoljeZBesedilom 10012">
          <a:extLst>
            <a:ext uri="{FF2B5EF4-FFF2-40B4-BE49-F238E27FC236}">
              <a16:creationId xmlns:a16="http://schemas.microsoft.com/office/drawing/2014/main" id="{AD3B3DB6-7288-46D0-8551-DBED1302F2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4" name="PoljeZBesedilom 2">
          <a:extLst>
            <a:ext uri="{FF2B5EF4-FFF2-40B4-BE49-F238E27FC236}">
              <a16:creationId xmlns:a16="http://schemas.microsoft.com/office/drawing/2014/main" id="{0F3FBC14-7287-465E-979F-3B7A47C2CF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5" name="PoljeZBesedilom 2">
          <a:extLst>
            <a:ext uri="{FF2B5EF4-FFF2-40B4-BE49-F238E27FC236}">
              <a16:creationId xmlns:a16="http://schemas.microsoft.com/office/drawing/2014/main" id="{46215483-2417-4351-AEBE-ED571BC3C01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6" name="PoljeZBesedilom 2">
          <a:extLst>
            <a:ext uri="{FF2B5EF4-FFF2-40B4-BE49-F238E27FC236}">
              <a16:creationId xmlns:a16="http://schemas.microsoft.com/office/drawing/2014/main" id="{4AF9620B-6374-4625-81DB-9B79CDCAAE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7" name="PoljeZBesedilom 2">
          <a:extLst>
            <a:ext uri="{FF2B5EF4-FFF2-40B4-BE49-F238E27FC236}">
              <a16:creationId xmlns:a16="http://schemas.microsoft.com/office/drawing/2014/main" id="{CFDF3916-7367-40E8-B755-53DC645917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8" name="PoljeZBesedilom 2">
          <a:extLst>
            <a:ext uri="{FF2B5EF4-FFF2-40B4-BE49-F238E27FC236}">
              <a16:creationId xmlns:a16="http://schemas.microsoft.com/office/drawing/2014/main" id="{32B81354-5F90-48E0-A2DA-88CC03C876A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19" name="PoljeZBesedilom 10018">
          <a:extLst>
            <a:ext uri="{FF2B5EF4-FFF2-40B4-BE49-F238E27FC236}">
              <a16:creationId xmlns:a16="http://schemas.microsoft.com/office/drawing/2014/main" id="{083D479B-4362-432C-94C9-5AFD0C854C2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20" name="PoljeZBesedilom 2">
          <a:extLst>
            <a:ext uri="{FF2B5EF4-FFF2-40B4-BE49-F238E27FC236}">
              <a16:creationId xmlns:a16="http://schemas.microsoft.com/office/drawing/2014/main" id="{11AF3132-A790-44E0-B1FF-623A01D8111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21" name="PoljeZBesedilom 2">
          <a:extLst>
            <a:ext uri="{FF2B5EF4-FFF2-40B4-BE49-F238E27FC236}">
              <a16:creationId xmlns:a16="http://schemas.microsoft.com/office/drawing/2014/main" id="{C91188F7-BE58-4DEC-BE56-A82B21FC7A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22" name="PoljeZBesedilom 2">
          <a:extLst>
            <a:ext uri="{FF2B5EF4-FFF2-40B4-BE49-F238E27FC236}">
              <a16:creationId xmlns:a16="http://schemas.microsoft.com/office/drawing/2014/main" id="{2843D55A-999A-4561-B8BC-0A42C6E0E5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23" name="PoljeZBesedilom 2">
          <a:extLst>
            <a:ext uri="{FF2B5EF4-FFF2-40B4-BE49-F238E27FC236}">
              <a16:creationId xmlns:a16="http://schemas.microsoft.com/office/drawing/2014/main" id="{9041FA40-886D-4EF7-9537-39884235E5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4" name="PoljeZBesedilom 2">
          <a:extLst>
            <a:ext uri="{FF2B5EF4-FFF2-40B4-BE49-F238E27FC236}">
              <a16:creationId xmlns:a16="http://schemas.microsoft.com/office/drawing/2014/main" id="{FD5FB0C8-13D0-4005-A1ED-8B27A31FFF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5" name="PoljeZBesedilom 10024">
          <a:extLst>
            <a:ext uri="{FF2B5EF4-FFF2-40B4-BE49-F238E27FC236}">
              <a16:creationId xmlns:a16="http://schemas.microsoft.com/office/drawing/2014/main" id="{5F31A271-2FE3-4738-BD23-73482D55AF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6" name="PoljeZBesedilom 2">
          <a:extLst>
            <a:ext uri="{FF2B5EF4-FFF2-40B4-BE49-F238E27FC236}">
              <a16:creationId xmlns:a16="http://schemas.microsoft.com/office/drawing/2014/main" id="{3BF6FE3D-2983-4BA5-9F6C-241D191FB7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7" name="PoljeZBesedilom 2">
          <a:extLst>
            <a:ext uri="{FF2B5EF4-FFF2-40B4-BE49-F238E27FC236}">
              <a16:creationId xmlns:a16="http://schemas.microsoft.com/office/drawing/2014/main" id="{5FD0C7FD-8AB2-411D-BCD0-BD4695060B9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8" name="PoljeZBesedilom 2">
          <a:extLst>
            <a:ext uri="{FF2B5EF4-FFF2-40B4-BE49-F238E27FC236}">
              <a16:creationId xmlns:a16="http://schemas.microsoft.com/office/drawing/2014/main" id="{F09E45A5-8778-4FB4-9411-7828E1EA1E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29" name="PoljeZBesedilom 2">
          <a:extLst>
            <a:ext uri="{FF2B5EF4-FFF2-40B4-BE49-F238E27FC236}">
              <a16:creationId xmlns:a16="http://schemas.microsoft.com/office/drawing/2014/main" id="{E05D5D69-7A0F-4760-B9CF-9EED76582DB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0" name="PoljeZBesedilom 2">
          <a:extLst>
            <a:ext uri="{FF2B5EF4-FFF2-40B4-BE49-F238E27FC236}">
              <a16:creationId xmlns:a16="http://schemas.microsoft.com/office/drawing/2014/main" id="{9781C569-A6AE-4F93-A963-760BDC7FDF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1" name="PoljeZBesedilom 10030">
          <a:extLst>
            <a:ext uri="{FF2B5EF4-FFF2-40B4-BE49-F238E27FC236}">
              <a16:creationId xmlns:a16="http://schemas.microsoft.com/office/drawing/2014/main" id="{0F887019-7DA8-4D18-AE9C-6D598133B1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2" name="PoljeZBesedilom 2">
          <a:extLst>
            <a:ext uri="{FF2B5EF4-FFF2-40B4-BE49-F238E27FC236}">
              <a16:creationId xmlns:a16="http://schemas.microsoft.com/office/drawing/2014/main" id="{05587FEE-7FDF-42F9-A8DE-C46922E30FE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3" name="PoljeZBesedilom 2">
          <a:extLst>
            <a:ext uri="{FF2B5EF4-FFF2-40B4-BE49-F238E27FC236}">
              <a16:creationId xmlns:a16="http://schemas.microsoft.com/office/drawing/2014/main" id="{D6A538BE-CB3A-432B-A4FB-9B7228CA988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4" name="PoljeZBesedilom 2">
          <a:extLst>
            <a:ext uri="{FF2B5EF4-FFF2-40B4-BE49-F238E27FC236}">
              <a16:creationId xmlns:a16="http://schemas.microsoft.com/office/drawing/2014/main" id="{D22E50FF-5070-4ECB-9785-7C8D5DAA98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35" name="PoljeZBesedilom 2">
          <a:extLst>
            <a:ext uri="{FF2B5EF4-FFF2-40B4-BE49-F238E27FC236}">
              <a16:creationId xmlns:a16="http://schemas.microsoft.com/office/drawing/2014/main" id="{E9CE5E28-4153-46FA-ACA7-98899A71E0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36" name="PoljeZBesedilom 2">
          <a:extLst>
            <a:ext uri="{FF2B5EF4-FFF2-40B4-BE49-F238E27FC236}">
              <a16:creationId xmlns:a16="http://schemas.microsoft.com/office/drawing/2014/main" id="{AF181741-C409-4D29-A565-F1EF45CCE2F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37" name="PoljeZBesedilom 10036">
          <a:extLst>
            <a:ext uri="{FF2B5EF4-FFF2-40B4-BE49-F238E27FC236}">
              <a16:creationId xmlns:a16="http://schemas.microsoft.com/office/drawing/2014/main" id="{C09F3082-FCD0-4169-85D2-AE1C6887C5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38" name="PoljeZBesedilom 2">
          <a:extLst>
            <a:ext uri="{FF2B5EF4-FFF2-40B4-BE49-F238E27FC236}">
              <a16:creationId xmlns:a16="http://schemas.microsoft.com/office/drawing/2014/main" id="{0A83DF14-2BD4-44A3-84BD-A290A0DD829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39" name="PoljeZBesedilom 2">
          <a:extLst>
            <a:ext uri="{FF2B5EF4-FFF2-40B4-BE49-F238E27FC236}">
              <a16:creationId xmlns:a16="http://schemas.microsoft.com/office/drawing/2014/main" id="{8181834B-8D48-4C40-8F9B-914F8DCEEB6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0" name="PoljeZBesedilom 2">
          <a:extLst>
            <a:ext uri="{FF2B5EF4-FFF2-40B4-BE49-F238E27FC236}">
              <a16:creationId xmlns:a16="http://schemas.microsoft.com/office/drawing/2014/main" id="{6B0F63BA-CE74-419C-AB19-25787F767B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1" name="PoljeZBesedilom 2">
          <a:extLst>
            <a:ext uri="{FF2B5EF4-FFF2-40B4-BE49-F238E27FC236}">
              <a16:creationId xmlns:a16="http://schemas.microsoft.com/office/drawing/2014/main" id="{2A9DC16E-C03D-4076-AEBE-335287E2DDB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2" name="PoljeZBesedilom 2">
          <a:extLst>
            <a:ext uri="{FF2B5EF4-FFF2-40B4-BE49-F238E27FC236}">
              <a16:creationId xmlns:a16="http://schemas.microsoft.com/office/drawing/2014/main" id="{00C7EF7B-CC69-4A87-9C17-33D4C38BAE2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3" name="PoljeZBesedilom 10042">
          <a:extLst>
            <a:ext uri="{FF2B5EF4-FFF2-40B4-BE49-F238E27FC236}">
              <a16:creationId xmlns:a16="http://schemas.microsoft.com/office/drawing/2014/main" id="{5219CF8B-20BD-468C-9E7D-C48954619C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4" name="PoljeZBesedilom 2">
          <a:extLst>
            <a:ext uri="{FF2B5EF4-FFF2-40B4-BE49-F238E27FC236}">
              <a16:creationId xmlns:a16="http://schemas.microsoft.com/office/drawing/2014/main" id="{34C7C776-56E7-4655-ACFB-1E9E564A83D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5" name="PoljeZBesedilom 2">
          <a:extLst>
            <a:ext uri="{FF2B5EF4-FFF2-40B4-BE49-F238E27FC236}">
              <a16:creationId xmlns:a16="http://schemas.microsoft.com/office/drawing/2014/main" id="{F9452959-C95D-4C55-AF7F-71E73B926CE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6" name="PoljeZBesedilom 2">
          <a:extLst>
            <a:ext uri="{FF2B5EF4-FFF2-40B4-BE49-F238E27FC236}">
              <a16:creationId xmlns:a16="http://schemas.microsoft.com/office/drawing/2014/main" id="{4048DEB9-6368-404D-A1A9-61496D9D16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47" name="PoljeZBesedilom 2">
          <a:extLst>
            <a:ext uri="{FF2B5EF4-FFF2-40B4-BE49-F238E27FC236}">
              <a16:creationId xmlns:a16="http://schemas.microsoft.com/office/drawing/2014/main" id="{89389775-1448-492C-8F5E-36F23FEC7BD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48" name="PoljeZBesedilom 10047">
          <a:extLst>
            <a:ext uri="{FF2B5EF4-FFF2-40B4-BE49-F238E27FC236}">
              <a16:creationId xmlns:a16="http://schemas.microsoft.com/office/drawing/2014/main" id="{F828871C-2C72-4884-9AA4-CB3345212D4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49" name="PoljeZBesedilom 2">
          <a:extLst>
            <a:ext uri="{FF2B5EF4-FFF2-40B4-BE49-F238E27FC236}">
              <a16:creationId xmlns:a16="http://schemas.microsoft.com/office/drawing/2014/main" id="{8BDF66BA-C6F8-4190-87B1-CF91F59ECAF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50" name="PoljeZBesedilom 2">
          <a:extLst>
            <a:ext uri="{FF2B5EF4-FFF2-40B4-BE49-F238E27FC236}">
              <a16:creationId xmlns:a16="http://schemas.microsoft.com/office/drawing/2014/main" id="{BE04418C-F835-4FF9-B49F-310DFBB350F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51" name="PoljeZBesedilom 2">
          <a:extLst>
            <a:ext uri="{FF2B5EF4-FFF2-40B4-BE49-F238E27FC236}">
              <a16:creationId xmlns:a16="http://schemas.microsoft.com/office/drawing/2014/main" id="{C2FD43E5-F108-41A6-8AF7-ACB73D12F07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52" name="PoljeZBesedilom 2">
          <a:extLst>
            <a:ext uri="{FF2B5EF4-FFF2-40B4-BE49-F238E27FC236}">
              <a16:creationId xmlns:a16="http://schemas.microsoft.com/office/drawing/2014/main" id="{39F1033E-E233-4DDD-BAE0-EB3EFA6C45E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3" name="PoljeZBesedilom 2">
          <a:extLst>
            <a:ext uri="{FF2B5EF4-FFF2-40B4-BE49-F238E27FC236}">
              <a16:creationId xmlns:a16="http://schemas.microsoft.com/office/drawing/2014/main" id="{88B8F8C2-6257-4B16-88DD-03CACAF4367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4" name="PoljeZBesedilom 10053">
          <a:extLst>
            <a:ext uri="{FF2B5EF4-FFF2-40B4-BE49-F238E27FC236}">
              <a16:creationId xmlns:a16="http://schemas.microsoft.com/office/drawing/2014/main" id="{CF0A870C-C677-4CAE-9067-5ED742354E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5" name="PoljeZBesedilom 2">
          <a:extLst>
            <a:ext uri="{FF2B5EF4-FFF2-40B4-BE49-F238E27FC236}">
              <a16:creationId xmlns:a16="http://schemas.microsoft.com/office/drawing/2014/main" id="{3DDD871E-62F9-45A0-946E-E6FA0FE5383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6" name="PoljeZBesedilom 2">
          <a:extLst>
            <a:ext uri="{FF2B5EF4-FFF2-40B4-BE49-F238E27FC236}">
              <a16:creationId xmlns:a16="http://schemas.microsoft.com/office/drawing/2014/main" id="{61D1C4E9-FCEC-4C07-9C70-4AD4EF164CA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7" name="PoljeZBesedilom 2">
          <a:extLst>
            <a:ext uri="{FF2B5EF4-FFF2-40B4-BE49-F238E27FC236}">
              <a16:creationId xmlns:a16="http://schemas.microsoft.com/office/drawing/2014/main" id="{61778E08-E8F8-4079-8AA5-81DA5A18BE7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058" name="PoljeZBesedilom 2">
          <a:extLst>
            <a:ext uri="{FF2B5EF4-FFF2-40B4-BE49-F238E27FC236}">
              <a16:creationId xmlns:a16="http://schemas.microsoft.com/office/drawing/2014/main" id="{2F0687B6-D62F-4161-938E-D4E29207DB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59" name="PoljeZBesedilom 2">
          <a:extLst>
            <a:ext uri="{FF2B5EF4-FFF2-40B4-BE49-F238E27FC236}">
              <a16:creationId xmlns:a16="http://schemas.microsoft.com/office/drawing/2014/main" id="{B0537A08-F45B-4E26-897F-56D3E87B03E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0" name="PoljeZBesedilom 10059">
          <a:extLst>
            <a:ext uri="{FF2B5EF4-FFF2-40B4-BE49-F238E27FC236}">
              <a16:creationId xmlns:a16="http://schemas.microsoft.com/office/drawing/2014/main" id="{B3A25EA3-C256-40A0-868B-74A2FC191C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1" name="PoljeZBesedilom 2">
          <a:extLst>
            <a:ext uri="{FF2B5EF4-FFF2-40B4-BE49-F238E27FC236}">
              <a16:creationId xmlns:a16="http://schemas.microsoft.com/office/drawing/2014/main" id="{D6E71C9D-0CF6-4B61-8A6F-41206C06D0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2" name="PoljeZBesedilom 2">
          <a:extLst>
            <a:ext uri="{FF2B5EF4-FFF2-40B4-BE49-F238E27FC236}">
              <a16:creationId xmlns:a16="http://schemas.microsoft.com/office/drawing/2014/main" id="{E0F296D6-FCF1-48B2-AEE3-9E2B25CB03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3" name="PoljeZBesedilom 2">
          <a:extLst>
            <a:ext uri="{FF2B5EF4-FFF2-40B4-BE49-F238E27FC236}">
              <a16:creationId xmlns:a16="http://schemas.microsoft.com/office/drawing/2014/main" id="{4B2F154F-6C0E-4B55-BB28-C241BC6986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4" name="PoljeZBesedilom 2">
          <a:extLst>
            <a:ext uri="{FF2B5EF4-FFF2-40B4-BE49-F238E27FC236}">
              <a16:creationId xmlns:a16="http://schemas.microsoft.com/office/drawing/2014/main" id="{391A42D9-1ADF-4EC4-867B-C3D0BE2AEC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5" name="PoljeZBesedilom 2">
          <a:extLst>
            <a:ext uri="{FF2B5EF4-FFF2-40B4-BE49-F238E27FC236}">
              <a16:creationId xmlns:a16="http://schemas.microsoft.com/office/drawing/2014/main" id="{3473200A-7535-423A-88E5-12F7CACDDA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6" name="PoljeZBesedilom 10065">
          <a:extLst>
            <a:ext uri="{FF2B5EF4-FFF2-40B4-BE49-F238E27FC236}">
              <a16:creationId xmlns:a16="http://schemas.microsoft.com/office/drawing/2014/main" id="{D8036FA5-33BB-4AE1-B257-3DC8B45DE40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7" name="PoljeZBesedilom 2">
          <a:extLst>
            <a:ext uri="{FF2B5EF4-FFF2-40B4-BE49-F238E27FC236}">
              <a16:creationId xmlns:a16="http://schemas.microsoft.com/office/drawing/2014/main" id="{5E0C6692-2686-4C0A-9436-A3F5FF0D35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8" name="PoljeZBesedilom 2">
          <a:extLst>
            <a:ext uri="{FF2B5EF4-FFF2-40B4-BE49-F238E27FC236}">
              <a16:creationId xmlns:a16="http://schemas.microsoft.com/office/drawing/2014/main" id="{84D9E970-88F9-4317-94AD-079B217A33C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69" name="PoljeZBesedilom 2">
          <a:extLst>
            <a:ext uri="{FF2B5EF4-FFF2-40B4-BE49-F238E27FC236}">
              <a16:creationId xmlns:a16="http://schemas.microsoft.com/office/drawing/2014/main" id="{28183F68-5F4E-4260-BF1A-AA5BC336D9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070" name="PoljeZBesedilom 2">
          <a:extLst>
            <a:ext uri="{FF2B5EF4-FFF2-40B4-BE49-F238E27FC236}">
              <a16:creationId xmlns:a16="http://schemas.microsoft.com/office/drawing/2014/main" id="{D8A19FF1-EEEC-4332-9D0C-A48E289A66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1" name="PoljeZBesedilom 2">
          <a:extLst>
            <a:ext uri="{FF2B5EF4-FFF2-40B4-BE49-F238E27FC236}">
              <a16:creationId xmlns:a16="http://schemas.microsoft.com/office/drawing/2014/main" id="{601D92A3-6781-4B5C-8BCD-67DE0528204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2" name="PoljeZBesedilom 10071">
          <a:extLst>
            <a:ext uri="{FF2B5EF4-FFF2-40B4-BE49-F238E27FC236}">
              <a16:creationId xmlns:a16="http://schemas.microsoft.com/office/drawing/2014/main" id="{5B34E124-2066-4442-85CD-3999FDE595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3" name="PoljeZBesedilom 2">
          <a:extLst>
            <a:ext uri="{FF2B5EF4-FFF2-40B4-BE49-F238E27FC236}">
              <a16:creationId xmlns:a16="http://schemas.microsoft.com/office/drawing/2014/main" id="{6486511B-6CA8-4CE3-B381-A4827543BE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4" name="PoljeZBesedilom 2">
          <a:extLst>
            <a:ext uri="{FF2B5EF4-FFF2-40B4-BE49-F238E27FC236}">
              <a16:creationId xmlns:a16="http://schemas.microsoft.com/office/drawing/2014/main" id="{928A68D2-EF4C-4E58-8F01-A271B1A16D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5" name="PoljeZBesedilom 2">
          <a:extLst>
            <a:ext uri="{FF2B5EF4-FFF2-40B4-BE49-F238E27FC236}">
              <a16:creationId xmlns:a16="http://schemas.microsoft.com/office/drawing/2014/main" id="{41780F33-2D2A-458A-9F1C-F4B5B901470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6" name="PoljeZBesedilom 2">
          <a:extLst>
            <a:ext uri="{FF2B5EF4-FFF2-40B4-BE49-F238E27FC236}">
              <a16:creationId xmlns:a16="http://schemas.microsoft.com/office/drawing/2014/main" id="{E73D1821-5D21-4A24-BCB5-395759E168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7" name="PoljeZBesedilom 2">
          <a:extLst>
            <a:ext uri="{FF2B5EF4-FFF2-40B4-BE49-F238E27FC236}">
              <a16:creationId xmlns:a16="http://schemas.microsoft.com/office/drawing/2014/main" id="{4332B260-9F17-4A76-AD6B-5E8217A9F2A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8" name="PoljeZBesedilom 10077">
          <a:extLst>
            <a:ext uri="{FF2B5EF4-FFF2-40B4-BE49-F238E27FC236}">
              <a16:creationId xmlns:a16="http://schemas.microsoft.com/office/drawing/2014/main" id="{3588DCDE-28C4-4BF0-A290-D09110A928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79" name="PoljeZBesedilom 2">
          <a:extLst>
            <a:ext uri="{FF2B5EF4-FFF2-40B4-BE49-F238E27FC236}">
              <a16:creationId xmlns:a16="http://schemas.microsoft.com/office/drawing/2014/main" id="{AC3840E8-C078-484E-AE55-1072BD7B97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80" name="PoljeZBesedilom 2">
          <a:extLst>
            <a:ext uri="{FF2B5EF4-FFF2-40B4-BE49-F238E27FC236}">
              <a16:creationId xmlns:a16="http://schemas.microsoft.com/office/drawing/2014/main" id="{691175AE-7702-45E3-9A04-9D2567DA5E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81" name="PoljeZBesedilom 2">
          <a:extLst>
            <a:ext uri="{FF2B5EF4-FFF2-40B4-BE49-F238E27FC236}">
              <a16:creationId xmlns:a16="http://schemas.microsoft.com/office/drawing/2014/main" id="{AC3409DF-D71D-4044-A9BA-45233BA9E3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082" name="PoljeZBesedilom 2">
          <a:extLst>
            <a:ext uri="{FF2B5EF4-FFF2-40B4-BE49-F238E27FC236}">
              <a16:creationId xmlns:a16="http://schemas.microsoft.com/office/drawing/2014/main" id="{EA2ACA36-AE51-4BAF-8522-14C8B5DAD4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83" name="PoljeZBesedilom 10082">
          <a:extLst>
            <a:ext uri="{FF2B5EF4-FFF2-40B4-BE49-F238E27FC236}">
              <a16:creationId xmlns:a16="http://schemas.microsoft.com/office/drawing/2014/main" id="{CA56AF89-EC24-4795-9DC4-ADB292A144C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84" name="PoljeZBesedilom 2">
          <a:extLst>
            <a:ext uri="{FF2B5EF4-FFF2-40B4-BE49-F238E27FC236}">
              <a16:creationId xmlns:a16="http://schemas.microsoft.com/office/drawing/2014/main" id="{E91C0CE5-B6BE-492C-AE00-6AF94A437D2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85" name="PoljeZBesedilom 2">
          <a:extLst>
            <a:ext uri="{FF2B5EF4-FFF2-40B4-BE49-F238E27FC236}">
              <a16:creationId xmlns:a16="http://schemas.microsoft.com/office/drawing/2014/main" id="{87A356CE-EA39-4281-A424-6FA761A36A4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86" name="PoljeZBesedilom 2">
          <a:extLst>
            <a:ext uri="{FF2B5EF4-FFF2-40B4-BE49-F238E27FC236}">
              <a16:creationId xmlns:a16="http://schemas.microsoft.com/office/drawing/2014/main" id="{1B1E87FF-2C96-44DC-BAD3-61ED97E54A3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087" name="PoljeZBesedilom 2">
          <a:extLst>
            <a:ext uri="{FF2B5EF4-FFF2-40B4-BE49-F238E27FC236}">
              <a16:creationId xmlns:a16="http://schemas.microsoft.com/office/drawing/2014/main" id="{0C09E21F-347A-486A-9FEB-FABD9CB34F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88" name="PoljeZBesedilom 2">
          <a:extLst>
            <a:ext uri="{FF2B5EF4-FFF2-40B4-BE49-F238E27FC236}">
              <a16:creationId xmlns:a16="http://schemas.microsoft.com/office/drawing/2014/main" id="{26F1208E-CFB5-4BB1-868C-42179FA1E6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89" name="PoljeZBesedilom 10088">
          <a:extLst>
            <a:ext uri="{FF2B5EF4-FFF2-40B4-BE49-F238E27FC236}">
              <a16:creationId xmlns:a16="http://schemas.microsoft.com/office/drawing/2014/main" id="{0BFB9800-D73A-4AF5-8D9C-7CCF9D3E51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0" name="PoljeZBesedilom 2">
          <a:extLst>
            <a:ext uri="{FF2B5EF4-FFF2-40B4-BE49-F238E27FC236}">
              <a16:creationId xmlns:a16="http://schemas.microsoft.com/office/drawing/2014/main" id="{A9997A3E-BE2E-450C-8783-862A0BAD0F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1" name="PoljeZBesedilom 2">
          <a:extLst>
            <a:ext uri="{FF2B5EF4-FFF2-40B4-BE49-F238E27FC236}">
              <a16:creationId xmlns:a16="http://schemas.microsoft.com/office/drawing/2014/main" id="{B15218A7-3C8E-4F3E-A1B6-72B302D6FE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2" name="PoljeZBesedilom 2">
          <a:extLst>
            <a:ext uri="{FF2B5EF4-FFF2-40B4-BE49-F238E27FC236}">
              <a16:creationId xmlns:a16="http://schemas.microsoft.com/office/drawing/2014/main" id="{620BBCA2-B27A-4A95-BCD2-BE2C862AFF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3" name="PoljeZBesedilom 2">
          <a:extLst>
            <a:ext uri="{FF2B5EF4-FFF2-40B4-BE49-F238E27FC236}">
              <a16:creationId xmlns:a16="http://schemas.microsoft.com/office/drawing/2014/main" id="{1C1A555B-54C8-47A3-A34B-7A1F7CA7B2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4" name="PoljeZBesedilom 2">
          <a:extLst>
            <a:ext uri="{FF2B5EF4-FFF2-40B4-BE49-F238E27FC236}">
              <a16:creationId xmlns:a16="http://schemas.microsoft.com/office/drawing/2014/main" id="{EB06868C-3A4C-46D5-967E-7F56E36707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5" name="PoljeZBesedilom 10094">
          <a:extLst>
            <a:ext uri="{FF2B5EF4-FFF2-40B4-BE49-F238E27FC236}">
              <a16:creationId xmlns:a16="http://schemas.microsoft.com/office/drawing/2014/main" id="{BC061BAE-7542-4C7F-9B90-4662878D5A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6" name="PoljeZBesedilom 2">
          <a:extLst>
            <a:ext uri="{FF2B5EF4-FFF2-40B4-BE49-F238E27FC236}">
              <a16:creationId xmlns:a16="http://schemas.microsoft.com/office/drawing/2014/main" id="{B421E865-96B9-4A1C-AE71-7E9C29398F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7" name="PoljeZBesedilom 2">
          <a:extLst>
            <a:ext uri="{FF2B5EF4-FFF2-40B4-BE49-F238E27FC236}">
              <a16:creationId xmlns:a16="http://schemas.microsoft.com/office/drawing/2014/main" id="{8EB33FAD-DAA5-4C06-A00F-EF999A35C6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8" name="PoljeZBesedilom 2">
          <a:extLst>
            <a:ext uri="{FF2B5EF4-FFF2-40B4-BE49-F238E27FC236}">
              <a16:creationId xmlns:a16="http://schemas.microsoft.com/office/drawing/2014/main" id="{40ECEDE1-2AF7-46BF-AC36-D393BC8201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099" name="PoljeZBesedilom 2">
          <a:extLst>
            <a:ext uri="{FF2B5EF4-FFF2-40B4-BE49-F238E27FC236}">
              <a16:creationId xmlns:a16="http://schemas.microsoft.com/office/drawing/2014/main" id="{26B9FA04-2935-4BA7-A692-92AE81753F1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0" name="PoljeZBesedilom 2">
          <a:extLst>
            <a:ext uri="{FF2B5EF4-FFF2-40B4-BE49-F238E27FC236}">
              <a16:creationId xmlns:a16="http://schemas.microsoft.com/office/drawing/2014/main" id="{83672A3A-76AA-4A98-86F3-12B7A6E06E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1" name="PoljeZBesedilom 10100">
          <a:extLst>
            <a:ext uri="{FF2B5EF4-FFF2-40B4-BE49-F238E27FC236}">
              <a16:creationId xmlns:a16="http://schemas.microsoft.com/office/drawing/2014/main" id="{CB5DC13B-1494-4E2B-973B-7D1FF8B8B3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2" name="PoljeZBesedilom 2">
          <a:extLst>
            <a:ext uri="{FF2B5EF4-FFF2-40B4-BE49-F238E27FC236}">
              <a16:creationId xmlns:a16="http://schemas.microsoft.com/office/drawing/2014/main" id="{6D055584-CAD6-4623-861E-2E55CDE01E4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3" name="PoljeZBesedilom 2">
          <a:extLst>
            <a:ext uri="{FF2B5EF4-FFF2-40B4-BE49-F238E27FC236}">
              <a16:creationId xmlns:a16="http://schemas.microsoft.com/office/drawing/2014/main" id="{7829009F-93BC-441F-A4D6-C410A8F4A2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4" name="PoljeZBesedilom 2">
          <a:extLst>
            <a:ext uri="{FF2B5EF4-FFF2-40B4-BE49-F238E27FC236}">
              <a16:creationId xmlns:a16="http://schemas.microsoft.com/office/drawing/2014/main" id="{3EAAE6FC-F08F-411A-A47D-C1C4A9C7A1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5" name="PoljeZBesedilom 2">
          <a:extLst>
            <a:ext uri="{FF2B5EF4-FFF2-40B4-BE49-F238E27FC236}">
              <a16:creationId xmlns:a16="http://schemas.microsoft.com/office/drawing/2014/main" id="{E94504D9-D428-4564-AD5B-E10C441A36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6" name="PoljeZBesedilom 2">
          <a:extLst>
            <a:ext uri="{FF2B5EF4-FFF2-40B4-BE49-F238E27FC236}">
              <a16:creationId xmlns:a16="http://schemas.microsoft.com/office/drawing/2014/main" id="{A1CD6DBC-8B4F-47E4-BF00-03EA351E22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7" name="PoljeZBesedilom 10106">
          <a:extLst>
            <a:ext uri="{FF2B5EF4-FFF2-40B4-BE49-F238E27FC236}">
              <a16:creationId xmlns:a16="http://schemas.microsoft.com/office/drawing/2014/main" id="{0010A29B-DBE6-4D0F-8D3E-C479EF27AC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8" name="PoljeZBesedilom 2">
          <a:extLst>
            <a:ext uri="{FF2B5EF4-FFF2-40B4-BE49-F238E27FC236}">
              <a16:creationId xmlns:a16="http://schemas.microsoft.com/office/drawing/2014/main" id="{CD705035-EC88-4EA0-8589-5AACE85443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09" name="PoljeZBesedilom 2">
          <a:extLst>
            <a:ext uri="{FF2B5EF4-FFF2-40B4-BE49-F238E27FC236}">
              <a16:creationId xmlns:a16="http://schemas.microsoft.com/office/drawing/2014/main" id="{E30AD124-17DA-4058-A074-9EBA0D162B5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0" name="PoljeZBesedilom 2">
          <a:extLst>
            <a:ext uri="{FF2B5EF4-FFF2-40B4-BE49-F238E27FC236}">
              <a16:creationId xmlns:a16="http://schemas.microsoft.com/office/drawing/2014/main" id="{FA5AB0A1-95FF-4E34-AF3E-286A820842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1" name="PoljeZBesedilom 2">
          <a:extLst>
            <a:ext uri="{FF2B5EF4-FFF2-40B4-BE49-F238E27FC236}">
              <a16:creationId xmlns:a16="http://schemas.microsoft.com/office/drawing/2014/main" id="{F7D37EF1-80BF-47DC-B068-1CE80B54E96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2" name="PoljeZBesedilom 2">
          <a:extLst>
            <a:ext uri="{FF2B5EF4-FFF2-40B4-BE49-F238E27FC236}">
              <a16:creationId xmlns:a16="http://schemas.microsoft.com/office/drawing/2014/main" id="{C2210893-EBA4-4DA9-B2B4-4AB24C78D0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3" name="PoljeZBesedilom 10112">
          <a:extLst>
            <a:ext uri="{FF2B5EF4-FFF2-40B4-BE49-F238E27FC236}">
              <a16:creationId xmlns:a16="http://schemas.microsoft.com/office/drawing/2014/main" id="{2CB80B9E-C8AF-4108-AD16-F819EEFD7E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4" name="PoljeZBesedilom 2">
          <a:extLst>
            <a:ext uri="{FF2B5EF4-FFF2-40B4-BE49-F238E27FC236}">
              <a16:creationId xmlns:a16="http://schemas.microsoft.com/office/drawing/2014/main" id="{B30CA5A8-0837-4FDF-9839-BBBFD43726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5" name="PoljeZBesedilom 2">
          <a:extLst>
            <a:ext uri="{FF2B5EF4-FFF2-40B4-BE49-F238E27FC236}">
              <a16:creationId xmlns:a16="http://schemas.microsoft.com/office/drawing/2014/main" id="{C68633B0-7FD3-4475-8E2C-A36B398C0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6" name="PoljeZBesedilom 2">
          <a:extLst>
            <a:ext uri="{FF2B5EF4-FFF2-40B4-BE49-F238E27FC236}">
              <a16:creationId xmlns:a16="http://schemas.microsoft.com/office/drawing/2014/main" id="{468C49DE-54DB-441F-9902-3A459C8550E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7" name="PoljeZBesedilom 2">
          <a:extLst>
            <a:ext uri="{FF2B5EF4-FFF2-40B4-BE49-F238E27FC236}">
              <a16:creationId xmlns:a16="http://schemas.microsoft.com/office/drawing/2014/main" id="{13B8C9B6-0FB1-4C05-8011-D2BC0B844B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8" name="PoljeZBesedilom 2">
          <a:extLst>
            <a:ext uri="{FF2B5EF4-FFF2-40B4-BE49-F238E27FC236}">
              <a16:creationId xmlns:a16="http://schemas.microsoft.com/office/drawing/2014/main" id="{3B24DAFC-F64D-4FE8-BEB0-F04AC8C4DB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19" name="PoljeZBesedilom 10118">
          <a:extLst>
            <a:ext uri="{FF2B5EF4-FFF2-40B4-BE49-F238E27FC236}">
              <a16:creationId xmlns:a16="http://schemas.microsoft.com/office/drawing/2014/main" id="{1B86B85D-2C0A-411B-AFE7-F2F679A70D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20" name="PoljeZBesedilom 2">
          <a:extLst>
            <a:ext uri="{FF2B5EF4-FFF2-40B4-BE49-F238E27FC236}">
              <a16:creationId xmlns:a16="http://schemas.microsoft.com/office/drawing/2014/main" id="{10B1F9B7-A947-4CA3-B68E-981C03537C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21" name="PoljeZBesedilom 2">
          <a:extLst>
            <a:ext uri="{FF2B5EF4-FFF2-40B4-BE49-F238E27FC236}">
              <a16:creationId xmlns:a16="http://schemas.microsoft.com/office/drawing/2014/main" id="{6F9512F8-7516-472E-A145-4E01A4DB410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22" name="PoljeZBesedilom 2">
          <a:extLst>
            <a:ext uri="{FF2B5EF4-FFF2-40B4-BE49-F238E27FC236}">
              <a16:creationId xmlns:a16="http://schemas.microsoft.com/office/drawing/2014/main" id="{C09DFCFE-D726-46C9-BC5D-22858BF45F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23" name="PoljeZBesedilom 2">
          <a:extLst>
            <a:ext uri="{FF2B5EF4-FFF2-40B4-BE49-F238E27FC236}">
              <a16:creationId xmlns:a16="http://schemas.microsoft.com/office/drawing/2014/main" id="{C62D27E4-028A-4FBD-BAA3-DDC929988AC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4" name="PoljeZBesedilom 2">
          <a:extLst>
            <a:ext uri="{FF2B5EF4-FFF2-40B4-BE49-F238E27FC236}">
              <a16:creationId xmlns:a16="http://schemas.microsoft.com/office/drawing/2014/main" id="{3BEA7F5C-2A1F-491F-B1F5-D92AF3ED33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5" name="PoljeZBesedilom 10124">
          <a:extLst>
            <a:ext uri="{FF2B5EF4-FFF2-40B4-BE49-F238E27FC236}">
              <a16:creationId xmlns:a16="http://schemas.microsoft.com/office/drawing/2014/main" id="{4CB22F6F-0C93-4A5D-9D2D-CCC0D0EFD0C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6" name="PoljeZBesedilom 2">
          <a:extLst>
            <a:ext uri="{FF2B5EF4-FFF2-40B4-BE49-F238E27FC236}">
              <a16:creationId xmlns:a16="http://schemas.microsoft.com/office/drawing/2014/main" id="{348BF9E4-31B0-4C28-ABE5-ADA00A6C6B6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7" name="PoljeZBesedilom 2">
          <a:extLst>
            <a:ext uri="{FF2B5EF4-FFF2-40B4-BE49-F238E27FC236}">
              <a16:creationId xmlns:a16="http://schemas.microsoft.com/office/drawing/2014/main" id="{80D83ACC-DC43-4575-BA2A-07C504035A5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8" name="PoljeZBesedilom 2">
          <a:extLst>
            <a:ext uri="{FF2B5EF4-FFF2-40B4-BE49-F238E27FC236}">
              <a16:creationId xmlns:a16="http://schemas.microsoft.com/office/drawing/2014/main" id="{41282576-0672-4413-BA47-95E1AFE098F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29" name="PoljeZBesedilom 2">
          <a:extLst>
            <a:ext uri="{FF2B5EF4-FFF2-40B4-BE49-F238E27FC236}">
              <a16:creationId xmlns:a16="http://schemas.microsoft.com/office/drawing/2014/main" id="{5CF69117-81E7-4BBD-82E4-EDB8D3BD716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0" name="PoljeZBesedilom 2">
          <a:extLst>
            <a:ext uri="{FF2B5EF4-FFF2-40B4-BE49-F238E27FC236}">
              <a16:creationId xmlns:a16="http://schemas.microsoft.com/office/drawing/2014/main" id="{E9DEA0DC-B931-445E-AD0A-43B88C5FB4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1" name="PoljeZBesedilom 10130">
          <a:extLst>
            <a:ext uri="{FF2B5EF4-FFF2-40B4-BE49-F238E27FC236}">
              <a16:creationId xmlns:a16="http://schemas.microsoft.com/office/drawing/2014/main" id="{13AC3B85-5C48-4431-8381-9681B4165F9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2" name="PoljeZBesedilom 2">
          <a:extLst>
            <a:ext uri="{FF2B5EF4-FFF2-40B4-BE49-F238E27FC236}">
              <a16:creationId xmlns:a16="http://schemas.microsoft.com/office/drawing/2014/main" id="{609CC69F-9F01-4557-8455-6873B0A2A6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3" name="PoljeZBesedilom 2">
          <a:extLst>
            <a:ext uri="{FF2B5EF4-FFF2-40B4-BE49-F238E27FC236}">
              <a16:creationId xmlns:a16="http://schemas.microsoft.com/office/drawing/2014/main" id="{217D9EFD-CCFB-499C-AFFA-C204937EE1C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4" name="PoljeZBesedilom 2">
          <a:extLst>
            <a:ext uri="{FF2B5EF4-FFF2-40B4-BE49-F238E27FC236}">
              <a16:creationId xmlns:a16="http://schemas.microsoft.com/office/drawing/2014/main" id="{45129AC4-B124-4D15-BBB7-8F28394B0D3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5" name="PoljeZBesedilom 2">
          <a:extLst>
            <a:ext uri="{FF2B5EF4-FFF2-40B4-BE49-F238E27FC236}">
              <a16:creationId xmlns:a16="http://schemas.microsoft.com/office/drawing/2014/main" id="{45A576D8-08BC-4E95-B6DF-EE07DFC223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6" name="PoljeZBesedilom 2">
          <a:extLst>
            <a:ext uri="{FF2B5EF4-FFF2-40B4-BE49-F238E27FC236}">
              <a16:creationId xmlns:a16="http://schemas.microsoft.com/office/drawing/2014/main" id="{D7365355-AD33-4E6D-815D-C5128A5D8F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7" name="PoljeZBesedilom 10136">
          <a:extLst>
            <a:ext uri="{FF2B5EF4-FFF2-40B4-BE49-F238E27FC236}">
              <a16:creationId xmlns:a16="http://schemas.microsoft.com/office/drawing/2014/main" id="{D29E7883-BEA6-4864-BDD9-E6AB6D12AE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8" name="PoljeZBesedilom 2">
          <a:extLst>
            <a:ext uri="{FF2B5EF4-FFF2-40B4-BE49-F238E27FC236}">
              <a16:creationId xmlns:a16="http://schemas.microsoft.com/office/drawing/2014/main" id="{0534345F-54A5-4FB6-969E-3E60D0E32D7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39" name="PoljeZBesedilom 2">
          <a:extLst>
            <a:ext uri="{FF2B5EF4-FFF2-40B4-BE49-F238E27FC236}">
              <a16:creationId xmlns:a16="http://schemas.microsoft.com/office/drawing/2014/main" id="{C476B3F5-026A-48D2-9C1D-445269F7D8C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40" name="PoljeZBesedilom 2">
          <a:extLst>
            <a:ext uri="{FF2B5EF4-FFF2-40B4-BE49-F238E27FC236}">
              <a16:creationId xmlns:a16="http://schemas.microsoft.com/office/drawing/2014/main" id="{690E00BE-6AE8-4725-B602-192A40F1C7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41" name="PoljeZBesedilom 2">
          <a:extLst>
            <a:ext uri="{FF2B5EF4-FFF2-40B4-BE49-F238E27FC236}">
              <a16:creationId xmlns:a16="http://schemas.microsoft.com/office/drawing/2014/main" id="{039DD8E7-1ED5-4390-91CD-291B9298FAA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2" name="PoljeZBesedilom 2">
          <a:extLst>
            <a:ext uri="{FF2B5EF4-FFF2-40B4-BE49-F238E27FC236}">
              <a16:creationId xmlns:a16="http://schemas.microsoft.com/office/drawing/2014/main" id="{7E2F2183-CF5B-4B06-88B5-BA2A1FF6D8C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3" name="PoljeZBesedilom 10142">
          <a:extLst>
            <a:ext uri="{FF2B5EF4-FFF2-40B4-BE49-F238E27FC236}">
              <a16:creationId xmlns:a16="http://schemas.microsoft.com/office/drawing/2014/main" id="{0ED51FC8-917D-4C3A-AA47-B347E1C96D0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4" name="PoljeZBesedilom 2">
          <a:extLst>
            <a:ext uri="{FF2B5EF4-FFF2-40B4-BE49-F238E27FC236}">
              <a16:creationId xmlns:a16="http://schemas.microsoft.com/office/drawing/2014/main" id="{AE64F3B8-4FDE-4E45-92BA-1E3090FF485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5" name="PoljeZBesedilom 2">
          <a:extLst>
            <a:ext uri="{FF2B5EF4-FFF2-40B4-BE49-F238E27FC236}">
              <a16:creationId xmlns:a16="http://schemas.microsoft.com/office/drawing/2014/main" id="{96A14DE1-2831-4753-9E66-DA379FB48BE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6" name="PoljeZBesedilom 2">
          <a:extLst>
            <a:ext uri="{FF2B5EF4-FFF2-40B4-BE49-F238E27FC236}">
              <a16:creationId xmlns:a16="http://schemas.microsoft.com/office/drawing/2014/main" id="{C983D538-7660-4C11-96F0-9002B2126CD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47" name="PoljeZBesedilom 2">
          <a:extLst>
            <a:ext uri="{FF2B5EF4-FFF2-40B4-BE49-F238E27FC236}">
              <a16:creationId xmlns:a16="http://schemas.microsoft.com/office/drawing/2014/main" id="{6175B298-A88F-4DCC-9ED1-0420EBA1B1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48" name="PoljeZBesedilom 2">
          <a:extLst>
            <a:ext uri="{FF2B5EF4-FFF2-40B4-BE49-F238E27FC236}">
              <a16:creationId xmlns:a16="http://schemas.microsoft.com/office/drawing/2014/main" id="{50100AAA-97A4-4D33-899D-00BC76A1C43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49" name="PoljeZBesedilom 10148">
          <a:extLst>
            <a:ext uri="{FF2B5EF4-FFF2-40B4-BE49-F238E27FC236}">
              <a16:creationId xmlns:a16="http://schemas.microsoft.com/office/drawing/2014/main" id="{D54D68DF-1A2A-4220-BC5A-F0B23D254D6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50" name="PoljeZBesedilom 2">
          <a:extLst>
            <a:ext uri="{FF2B5EF4-FFF2-40B4-BE49-F238E27FC236}">
              <a16:creationId xmlns:a16="http://schemas.microsoft.com/office/drawing/2014/main" id="{D596B62C-D1F9-45F2-A204-193F2B9CDE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51" name="PoljeZBesedilom 2">
          <a:extLst>
            <a:ext uri="{FF2B5EF4-FFF2-40B4-BE49-F238E27FC236}">
              <a16:creationId xmlns:a16="http://schemas.microsoft.com/office/drawing/2014/main" id="{99269EA2-4FE3-4A6C-ADCA-9BD1618FE2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52" name="PoljeZBesedilom 2">
          <a:extLst>
            <a:ext uri="{FF2B5EF4-FFF2-40B4-BE49-F238E27FC236}">
              <a16:creationId xmlns:a16="http://schemas.microsoft.com/office/drawing/2014/main" id="{33DF3F69-2DF9-4735-A638-392BD461D88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53" name="PoljeZBesedilom 2">
          <a:extLst>
            <a:ext uri="{FF2B5EF4-FFF2-40B4-BE49-F238E27FC236}">
              <a16:creationId xmlns:a16="http://schemas.microsoft.com/office/drawing/2014/main" id="{1968EF71-0CF0-404F-88A0-57BCE922C18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54" name="PoljeZBesedilom 10153">
          <a:extLst>
            <a:ext uri="{FF2B5EF4-FFF2-40B4-BE49-F238E27FC236}">
              <a16:creationId xmlns:a16="http://schemas.microsoft.com/office/drawing/2014/main" id="{77CBC49F-EC68-47F1-AB2D-B5194C53254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55" name="PoljeZBesedilom 2">
          <a:extLst>
            <a:ext uri="{FF2B5EF4-FFF2-40B4-BE49-F238E27FC236}">
              <a16:creationId xmlns:a16="http://schemas.microsoft.com/office/drawing/2014/main" id="{54B17B2A-DA90-44A2-AD32-2FF4EC567ED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56" name="PoljeZBesedilom 2">
          <a:extLst>
            <a:ext uri="{FF2B5EF4-FFF2-40B4-BE49-F238E27FC236}">
              <a16:creationId xmlns:a16="http://schemas.microsoft.com/office/drawing/2014/main" id="{173C8D71-05DA-4201-BA0D-1E3DE27EC3F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57" name="PoljeZBesedilom 2">
          <a:extLst>
            <a:ext uri="{FF2B5EF4-FFF2-40B4-BE49-F238E27FC236}">
              <a16:creationId xmlns:a16="http://schemas.microsoft.com/office/drawing/2014/main" id="{BD56F653-4774-4AEF-92E2-18840500F9F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58" name="PoljeZBesedilom 2">
          <a:extLst>
            <a:ext uri="{FF2B5EF4-FFF2-40B4-BE49-F238E27FC236}">
              <a16:creationId xmlns:a16="http://schemas.microsoft.com/office/drawing/2014/main" id="{550AB7FC-D962-4FF8-9452-8999524FDA9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59" name="PoljeZBesedilom 2">
          <a:extLst>
            <a:ext uri="{FF2B5EF4-FFF2-40B4-BE49-F238E27FC236}">
              <a16:creationId xmlns:a16="http://schemas.microsoft.com/office/drawing/2014/main" id="{0AEE46E8-A595-4CBA-9022-92DD4219E01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60" name="PoljeZBesedilom 10159">
          <a:extLst>
            <a:ext uri="{FF2B5EF4-FFF2-40B4-BE49-F238E27FC236}">
              <a16:creationId xmlns:a16="http://schemas.microsoft.com/office/drawing/2014/main" id="{6561BA22-81FC-418D-B7C3-7D7BF64113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61" name="PoljeZBesedilom 2">
          <a:extLst>
            <a:ext uri="{FF2B5EF4-FFF2-40B4-BE49-F238E27FC236}">
              <a16:creationId xmlns:a16="http://schemas.microsoft.com/office/drawing/2014/main" id="{9E433911-33DB-46A2-9AE5-FD00A15B1F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62" name="PoljeZBesedilom 2">
          <a:extLst>
            <a:ext uri="{FF2B5EF4-FFF2-40B4-BE49-F238E27FC236}">
              <a16:creationId xmlns:a16="http://schemas.microsoft.com/office/drawing/2014/main" id="{DD5E10B5-B0B1-43DE-BE52-329D11E238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63" name="PoljeZBesedilom 2">
          <a:extLst>
            <a:ext uri="{FF2B5EF4-FFF2-40B4-BE49-F238E27FC236}">
              <a16:creationId xmlns:a16="http://schemas.microsoft.com/office/drawing/2014/main" id="{DF3CA0AA-8005-4C42-87B4-B04BFF77201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164" name="PoljeZBesedilom 2">
          <a:extLst>
            <a:ext uri="{FF2B5EF4-FFF2-40B4-BE49-F238E27FC236}">
              <a16:creationId xmlns:a16="http://schemas.microsoft.com/office/drawing/2014/main" id="{7BF24579-03E3-43EF-92AA-C47D7C1CDB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65" name="PoljeZBesedilom 10164">
          <a:extLst>
            <a:ext uri="{FF2B5EF4-FFF2-40B4-BE49-F238E27FC236}">
              <a16:creationId xmlns:a16="http://schemas.microsoft.com/office/drawing/2014/main" id="{937623CA-6B80-4BEF-B64E-323595F1530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66" name="PoljeZBesedilom 2">
          <a:extLst>
            <a:ext uri="{FF2B5EF4-FFF2-40B4-BE49-F238E27FC236}">
              <a16:creationId xmlns:a16="http://schemas.microsoft.com/office/drawing/2014/main" id="{0A41C934-5E8A-4389-9C17-F0D77C97D31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67" name="PoljeZBesedilom 2">
          <a:extLst>
            <a:ext uri="{FF2B5EF4-FFF2-40B4-BE49-F238E27FC236}">
              <a16:creationId xmlns:a16="http://schemas.microsoft.com/office/drawing/2014/main" id="{AE8C0972-19BC-4396-ABAC-AE5CC5B9E33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68" name="PoljeZBesedilom 2">
          <a:extLst>
            <a:ext uri="{FF2B5EF4-FFF2-40B4-BE49-F238E27FC236}">
              <a16:creationId xmlns:a16="http://schemas.microsoft.com/office/drawing/2014/main" id="{F32E72DB-25B0-4E16-8F88-582A2AF87FA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169" name="PoljeZBesedilom 2">
          <a:extLst>
            <a:ext uri="{FF2B5EF4-FFF2-40B4-BE49-F238E27FC236}">
              <a16:creationId xmlns:a16="http://schemas.microsoft.com/office/drawing/2014/main" id="{294B9986-11FA-4C44-B2F7-9967597249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0" name="PoljeZBesedilom 2">
          <a:extLst>
            <a:ext uri="{FF2B5EF4-FFF2-40B4-BE49-F238E27FC236}">
              <a16:creationId xmlns:a16="http://schemas.microsoft.com/office/drawing/2014/main" id="{C9D09EBD-6C22-4C02-AF91-764F56FA401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1" name="PoljeZBesedilom 10170">
          <a:extLst>
            <a:ext uri="{FF2B5EF4-FFF2-40B4-BE49-F238E27FC236}">
              <a16:creationId xmlns:a16="http://schemas.microsoft.com/office/drawing/2014/main" id="{4C161555-1DED-4372-80B0-0EF0A229D9E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2" name="PoljeZBesedilom 2">
          <a:extLst>
            <a:ext uri="{FF2B5EF4-FFF2-40B4-BE49-F238E27FC236}">
              <a16:creationId xmlns:a16="http://schemas.microsoft.com/office/drawing/2014/main" id="{A7BA69EF-06D1-49E9-8A52-C52ADA16712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3" name="PoljeZBesedilom 2">
          <a:extLst>
            <a:ext uri="{FF2B5EF4-FFF2-40B4-BE49-F238E27FC236}">
              <a16:creationId xmlns:a16="http://schemas.microsoft.com/office/drawing/2014/main" id="{F1AF8F86-392F-401E-BD55-A80444B09BD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4" name="PoljeZBesedilom 2">
          <a:extLst>
            <a:ext uri="{FF2B5EF4-FFF2-40B4-BE49-F238E27FC236}">
              <a16:creationId xmlns:a16="http://schemas.microsoft.com/office/drawing/2014/main" id="{80CC156F-C001-4ABE-90B6-CFC6A17FF8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5" name="PoljeZBesedilom 2">
          <a:extLst>
            <a:ext uri="{FF2B5EF4-FFF2-40B4-BE49-F238E27FC236}">
              <a16:creationId xmlns:a16="http://schemas.microsoft.com/office/drawing/2014/main" id="{7ACE9DA7-46BF-4192-9DF2-925D984719C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6" name="PoljeZBesedilom 2">
          <a:extLst>
            <a:ext uri="{FF2B5EF4-FFF2-40B4-BE49-F238E27FC236}">
              <a16:creationId xmlns:a16="http://schemas.microsoft.com/office/drawing/2014/main" id="{9E3F9BDD-EFB2-4C7D-8C8A-D76926D78C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7" name="PoljeZBesedilom 10176">
          <a:extLst>
            <a:ext uri="{FF2B5EF4-FFF2-40B4-BE49-F238E27FC236}">
              <a16:creationId xmlns:a16="http://schemas.microsoft.com/office/drawing/2014/main" id="{A8348CCB-62FD-4072-A68B-73EB2D3F2BA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8" name="PoljeZBesedilom 2">
          <a:extLst>
            <a:ext uri="{FF2B5EF4-FFF2-40B4-BE49-F238E27FC236}">
              <a16:creationId xmlns:a16="http://schemas.microsoft.com/office/drawing/2014/main" id="{5A83CDEB-A92E-4136-AB60-F89B92453A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79" name="PoljeZBesedilom 2">
          <a:extLst>
            <a:ext uri="{FF2B5EF4-FFF2-40B4-BE49-F238E27FC236}">
              <a16:creationId xmlns:a16="http://schemas.microsoft.com/office/drawing/2014/main" id="{0F90627F-BA8F-4868-8CCD-ECD025CEA8C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80" name="PoljeZBesedilom 2">
          <a:extLst>
            <a:ext uri="{FF2B5EF4-FFF2-40B4-BE49-F238E27FC236}">
              <a16:creationId xmlns:a16="http://schemas.microsoft.com/office/drawing/2014/main" id="{843F8751-B056-45A6-93D9-2490BA7C69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81" name="PoljeZBesedilom 2">
          <a:extLst>
            <a:ext uri="{FF2B5EF4-FFF2-40B4-BE49-F238E27FC236}">
              <a16:creationId xmlns:a16="http://schemas.microsoft.com/office/drawing/2014/main" id="{0D09E7FB-8523-4D03-8B54-9E148DDB8BD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2" name="PoljeZBesedilom 2">
          <a:extLst>
            <a:ext uri="{FF2B5EF4-FFF2-40B4-BE49-F238E27FC236}">
              <a16:creationId xmlns:a16="http://schemas.microsoft.com/office/drawing/2014/main" id="{AD3C6763-3739-4210-A736-7A558ABB361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3" name="PoljeZBesedilom 10182">
          <a:extLst>
            <a:ext uri="{FF2B5EF4-FFF2-40B4-BE49-F238E27FC236}">
              <a16:creationId xmlns:a16="http://schemas.microsoft.com/office/drawing/2014/main" id="{D7EE8665-E357-4A82-B689-CCD65B6078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4" name="PoljeZBesedilom 2">
          <a:extLst>
            <a:ext uri="{FF2B5EF4-FFF2-40B4-BE49-F238E27FC236}">
              <a16:creationId xmlns:a16="http://schemas.microsoft.com/office/drawing/2014/main" id="{519318EE-2FDD-4E00-9212-5C620F14173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5" name="PoljeZBesedilom 2">
          <a:extLst>
            <a:ext uri="{FF2B5EF4-FFF2-40B4-BE49-F238E27FC236}">
              <a16:creationId xmlns:a16="http://schemas.microsoft.com/office/drawing/2014/main" id="{2D06EAB8-B699-447A-9BE0-3BF79FAA7E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6" name="PoljeZBesedilom 2">
          <a:extLst>
            <a:ext uri="{FF2B5EF4-FFF2-40B4-BE49-F238E27FC236}">
              <a16:creationId xmlns:a16="http://schemas.microsoft.com/office/drawing/2014/main" id="{D400D07B-5FB9-439A-9EE9-EE8CC82D990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187" name="PoljeZBesedilom 2">
          <a:extLst>
            <a:ext uri="{FF2B5EF4-FFF2-40B4-BE49-F238E27FC236}">
              <a16:creationId xmlns:a16="http://schemas.microsoft.com/office/drawing/2014/main" id="{5D736648-8601-4C18-8ACD-58426310441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88" name="PoljeZBesedilom 2">
          <a:extLst>
            <a:ext uri="{FF2B5EF4-FFF2-40B4-BE49-F238E27FC236}">
              <a16:creationId xmlns:a16="http://schemas.microsoft.com/office/drawing/2014/main" id="{0A047008-A90B-4F31-9FDC-78C6B67C134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89" name="PoljeZBesedilom 10188">
          <a:extLst>
            <a:ext uri="{FF2B5EF4-FFF2-40B4-BE49-F238E27FC236}">
              <a16:creationId xmlns:a16="http://schemas.microsoft.com/office/drawing/2014/main" id="{27E18308-8A72-4FEC-883E-FC4A0602A06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90" name="PoljeZBesedilom 2">
          <a:extLst>
            <a:ext uri="{FF2B5EF4-FFF2-40B4-BE49-F238E27FC236}">
              <a16:creationId xmlns:a16="http://schemas.microsoft.com/office/drawing/2014/main" id="{AA88A8F9-D9C0-42F8-A892-C3225919038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91" name="PoljeZBesedilom 2">
          <a:extLst>
            <a:ext uri="{FF2B5EF4-FFF2-40B4-BE49-F238E27FC236}">
              <a16:creationId xmlns:a16="http://schemas.microsoft.com/office/drawing/2014/main" id="{9DBE873E-2EDA-4D63-97C2-1B0276809E9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92" name="PoljeZBesedilom 2">
          <a:extLst>
            <a:ext uri="{FF2B5EF4-FFF2-40B4-BE49-F238E27FC236}">
              <a16:creationId xmlns:a16="http://schemas.microsoft.com/office/drawing/2014/main" id="{C1205175-2666-4945-9521-257CAC14AB4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193" name="PoljeZBesedilom 2">
          <a:extLst>
            <a:ext uri="{FF2B5EF4-FFF2-40B4-BE49-F238E27FC236}">
              <a16:creationId xmlns:a16="http://schemas.microsoft.com/office/drawing/2014/main" id="{3E610A16-A7B7-480B-9FA6-8B0F627222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194" name="PoljeZBesedilom 10193">
          <a:extLst>
            <a:ext uri="{FF2B5EF4-FFF2-40B4-BE49-F238E27FC236}">
              <a16:creationId xmlns:a16="http://schemas.microsoft.com/office/drawing/2014/main" id="{6D8EEDF7-1081-4300-9562-A6207CF26C1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195" name="PoljeZBesedilom 2">
          <a:extLst>
            <a:ext uri="{FF2B5EF4-FFF2-40B4-BE49-F238E27FC236}">
              <a16:creationId xmlns:a16="http://schemas.microsoft.com/office/drawing/2014/main" id="{8D0FB94A-0E5F-41C6-A9EE-5B922AF97B7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196" name="PoljeZBesedilom 2">
          <a:extLst>
            <a:ext uri="{FF2B5EF4-FFF2-40B4-BE49-F238E27FC236}">
              <a16:creationId xmlns:a16="http://schemas.microsoft.com/office/drawing/2014/main" id="{47B807FF-665C-4190-A9BF-358E46F46C72}"/>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197" name="PoljeZBesedilom 2">
          <a:extLst>
            <a:ext uri="{FF2B5EF4-FFF2-40B4-BE49-F238E27FC236}">
              <a16:creationId xmlns:a16="http://schemas.microsoft.com/office/drawing/2014/main" id="{375F0CCB-66EC-4658-8D87-ADAD3891DEB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198" name="PoljeZBesedilom 2">
          <a:extLst>
            <a:ext uri="{FF2B5EF4-FFF2-40B4-BE49-F238E27FC236}">
              <a16:creationId xmlns:a16="http://schemas.microsoft.com/office/drawing/2014/main" id="{526B18B8-F467-40FC-8165-4DED39282A5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199" name="PoljeZBesedilom 2">
          <a:extLst>
            <a:ext uri="{FF2B5EF4-FFF2-40B4-BE49-F238E27FC236}">
              <a16:creationId xmlns:a16="http://schemas.microsoft.com/office/drawing/2014/main" id="{02D5392B-410D-4783-B930-DEA26CBBF67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0" name="PoljeZBesedilom 10199">
          <a:extLst>
            <a:ext uri="{FF2B5EF4-FFF2-40B4-BE49-F238E27FC236}">
              <a16:creationId xmlns:a16="http://schemas.microsoft.com/office/drawing/2014/main" id="{ECC73606-2C60-4063-A612-18A22B8ECE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1" name="PoljeZBesedilom 2">
          <a:extLst>
            <a:ext uri="{FF2B5EF4-FFF2-40B4-BE49-F238E27FC236}">
              <a16:creationId xmlns:a16="http://schemas.microsoft.com/office/drawing/2014/main" id="{A9776471-AB39-474C-AB81-AC9A1125526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2" name="PoljeZBesedilom 2">
          <a:extLst>
            <a:ext uri="{FF2B5EF4-FFF2-40B4-BE49-F238E27FC236}">
              <a16:creationId xmlns:a16="http://schemas.microsoft.com/office/drawing/2014/main" id="{9A02E6E2-6196-423C-9B1D-E46BDF8301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3" name="PoljeZBesedilom 2">
          <a:extLst>
            <a:ext uri="{FF2B5EF4-FFF2-40B4-BE49-F238E27FC236}">
              <a16:creationId xmlns:a16="http://schemas.microsoft.com/office/drawing/2014/main" id="{6CC0AFC9-41E8-4A8F-A22E-C3EC272386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4" name="PoljeZBesedilom 2">
          <a:extLst>
            <a:ext uri="{FF2B5EF4-FFF2-40B4-BE49-F238E27FC236}">
              <a16:creationId xmlns:a16="http://schemas.microsoft.com/office/drawing/2014/main" id="{0A4FA85C-711A-4599-8E0E-4CF65BB63D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5" name="PoljeZBesedilom 2">
          <a:extLst>
            <a:ext uri="{FF2B5EF4-FFF2-40B4-BE49-F238E27FC236}">
              <a16:creationId xmlns:a16="http://schemas.microsoft.com/office/drawing/2014/main" id="{551328F9-4585-46D2-B21C-28AF37F777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6" name="PoljeZBesedilom 10205">
          <a:extLst>
            <a:ext uri="{FF2B5EF4-FFF2-40B4-BE49-F238E27FC236}">
              <a16:creationId xmlns:a16="http://schemas.microsoft.com/office/drawing/2014/main" id="{45FD7BCE-593E-46FE-BE5F-6CDB4F65F2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7" name="PoljeZBesedilom 2">
          <a:extLst>
            <a:ext uri="{FF2B5EF4-FFF2-40B4-BE49-F238E27FC236}">
              <a16:creationId xmlns:a16="http://schemas.microsoft.com/office/drawing/2014/main" id="{74FEFC84-194D-49E7-8490-8F492E5449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8" name="PoljeZBesedilom 2">
          <a:extLst>
            <a:ext uri="{FF2B5EF4-FFF2-40B4-BE49-F238E27FC236}">
              <a16:creationId xmlns:a16="http://schemas.microsoft.com/office/drawing/2014/main" id="{71E10967-C0DF-4C55-9C0F-80F7396FE9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09" name="PoljeZBesedilom 2">
          <a:extLst>
            <a:ext uri="{FF2B5EF4-FFF2-40B4-BE49-F238E27FC236}">
              <a16:creationId xmlns:a16="http://schemas.microsoft.com/office/drawing/2014/main" id="{2B89AA7F-2553-4A06-B6D8-22916A099B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210" name="PoljeZBesedilom 2">
          <a:extLst>
            <a:ext uri="{FF2B5EF4-FFF2-40B4-BE49-F238E27FC236}">
              <a16:creationId xmlns:a16="http://schemas.microsoft.com/office/drawing/2014/main" id="{589B8847-3C37-4D4E-9C68-65DF8F992C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1" name="PoljeZBesedilom 2">
          <a:extLst>
            <a:ext uri="{FF2B5EF4-FFF2-40B4-BE49-F238E27FC236}">
              <a16:creationId xmlns:a16="http://schemas.microsoft.com/office/drawing/2014/main" id="{1CF5D7C1-9D38-455B-BEF3-0F63510BC0B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2" name="PoljeZBesedilom 10211">
          <a:extLst>
            <a:ext uri="{FF2B5EF4-FFF2-40B4-BE49-F238E27FC236}">
              <a16:creationId xmlns:a16="http://schemas.microsoft.com/office/drawing/2014/main" id="{552FB392-19DB-4796-9AF2-FA19A751BB3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3" name="PoljeZBesedilom 2">
          <a:extLst>
            <a:ext uri="{FF2B5EF4-FFF2-40B4-BE49-F238E27FC236}">
              <a16:creationId xmlns:a16="http://schemas.microsoft.com/office/drawing/2014/main" id="{73752A04-1DA3-4BE9-90CC-D9774D677E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4" name="PoljeZBesedilom 2">
          <a:extLst>
            <a:ext uri="{FF2B5EF4-FFF2-40B4-BE49-F238E27FC236}">
              <a16:creationId xmlns:a16="http://schemas.microsoft.com/office/drawing/2014/main" id="{80AB10DD-763E-4952-B4D4-394203AA5B9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5" name="PoljeZBesedilom 2">
          <a:extLst>
            <a:ext uri="{FF2B5EF4-FFF2-40B4-BE49-F238E27FC236}">
              <a16:creationId xmlns:a16="http://schemas.microsoft.com/office/drawing/2014/main" id="{9D950E2E-D143-45C3-8B91-DFF0507244A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216" name="PoljeZBesedilom 2">
          <a:extLst>
            <a:ext uri="{FF2B5EF4-FFF2-40B4-BE49-F238E27FC236}">
              <a16:creationId xmlns:a16="http://schemas.microsoft.com/office/drawing/2014/main" id="{54C3A630-F159-402E-A302-1BBA0C8917A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17" name="PoljeZBesedilom 2">
          <a:extLst>
            <a:ext uri="{FF2B5EF4-FFF2-40B4-BE49-F238E27FC236}">
              <a16:creationId xmlns:a16="http://schemas.microsoft.com/office/drawing/2014/main" id="{D550F074-4999-4082-AEF2-FB4F29A460D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18" name="PoljeZBesedilom 10217">
          <a:extLst>
            <a:ext uri="{FF2B5EF4-FFF2-40B4-BE49-F238E27FC236}">
              <a16:creationId xmlns:a16="http://schemas.microsoft.com/office/drawing/2014/main" id="{259E75BE-E2AE-4070-8283-20E1E77EFAC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19" name="PoljeZBesedilom 2">
          <a:extLst>
            <a:ext uri="{FF2B5EF4-FFF2-40B4-BE49-F238E27FC236}">
              <a16:creationId xmlns:a16="http://schemas.microsoft.com/office/drawing/2014/main" id="{899B275E-0431-41DF-9B40-20DD7B5E37FA}"/>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20" name="PoljeZBesedilom 2">
          <a:extLst>
            <a:ext uri="{FF2B5EF4-FFF2-40B4-BE49-F238E27FC236}">
              <a16:creationId xmlns:a16="http://schemas.microsoft.com/office/drawing/2014/main" id="{3829F0AF-BDFB-4EFC-813F-2A274C412A6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21" name="PoljeZBesedilom 2">
          <a:extLst>
            <a:ext uri="{FF2B5EF4-FFF2-40B4-BE49-F238E27FC236}">
              <a16:creationId xmlns:a16="http://schemas.microsoft.com/office/drawing/2014/main" id="{9BD2C121-936A-4019-8CCD-80BD599BF71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222" name="PoljeZBesedilom 2">
          <a:extLst>
            <a:ext uri="{FF2B5EF4-FFF2-40B4-BE49-F238E27FC236}">
              <a16:creationId xmlns:a16="http://schemas.microsoft.com/office/drawing/2014/main" id="{53918F9D-84AE-4E46-ABF6-A75DAFECFF8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223" name="PoljeZBesedilom 10222">
          <a:extLst>
            <a:ext uri="{FF2B5EF4-FFF2-40B4-BE49-F238E27FC236}">
              <a16:creationId xmlns:a16="http://schemas.microsoft.com/office/drawing/2014/main" id="{964A18E7-2E18-4FB6-890B-E1A69E7E2C3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224" name="PoljeZBesedilom 2">
          <a:extLst>
            <a:ext uri="{FF2B5EF4-FFF2-40B4-BE49-F238E27FC236}">
              <a16:creationId xmlns:a16="http://schemas.microsoft.com/office/drawing/2014/main" id="{68293FB2-DE68-4AFE-A1FB-AE895FB3845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225" name="PoljeZBesedilom 2">
          <a:extLst>
            <a:ext uri="{FF2B5EF4-FFF2-40B4-BE49-F238E27FC236}">
              <a16:creationId xmlns:a16="http://schemas.microsoft.com/office/drawing/2014/main" id="{25DAD313-10E7-4FF4-A408-CE0D260F9AD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226" name="PoljeZBesedilom 2">
          <a:extLst>
            <a:ext uri="{FF2B5EF4-FFF2-40B4-BE49-F238E27FC236}">
              <a16:creationId xmlns:a16="http://schemas.microsoft.com/office/drawing/2014/main" id="{8B078D27-B064-4D13-B66D-77CEF89399C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227" name="PoljeZBesedilom 2">
          <a:extLst>
            <a:ext uri="{FF2B5EF4-FFF2-40B4-BE49-F238E27FC236}">
              <a16:creationId xmlns:a16="http://schemas.microsoft.com/office/drawing/2014/main" id="{0D70AC50-9AFF-4916-8B36-3F8DDE4F9DB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28" name="PoljeZBesedilom 2">
          <a:extLst>
            <a:ext uri="{FF2B5EF4-FFF2-40B4-BE49-F238E27FC236}">
              <a16:creationId xmlns:a16="http://schemas.microsoft.com/office/drawing/2014/main" id="{0CF45F6D-1B99-43BF-B4C1-148DFF96B5C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29" name="PoljeZBesedilom 10228">
          <a:extLst>
            <a:ext uri="{FF2B5EF4-FFF2-40B4-BE49-F238E27FC236}">
              <a16:creationId xmlns:a16="http://schemas.microsoft.com/office/drawing/2014/main" id="{66083F91-B073-4491-809D-9512269C7D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0" name="PoljeZBesedilom 2">
          <a:extLst>
            <a:ext uri="{FF2B5EF4-FFF2-40B4-BE49-F238E27FC236}">
              <a16:creationId xmlns:a16="http://schemas.microsoft.com/office/drawing/2014/main" id="{25CB8586-9DBC-4CC4-ABC7-A34C688654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1" name="PoljeZBesedilom 2">
          <a:extLst>
            <a:ext uri="{FF2B5EF4-FFF2-40B4-BE49-F238E27FC236}">
              <a16:creationId xmlns:a16="http://schemas.microsoft.com/office/drawing/2014/main" id="{9FA9B66B-F615-445D-93B3-CEDEFD23147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2" name="PoljeZBesedilom 2">
          <a:extLst>
            <a:ext uri="{FF2B5EF4-FFF2-40B4-BE49-F238E27FC236}">
              <a16:creationId xmlns:a16="http://schemas.microsoft.com/office/drawing/2014/main" id="{C2150030-A1EF-45B2-9640-B42797B9011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3" name="PoljeZBesedilom 2">
          <a:extLst>
            <a:ext uri="{FF2B5EF4-FFF2-40B4-BE49-F238E27FC236}">
              <a16:creationId xmlns:a16="http://schemas.microsoft.com/office/drawing/2014/main" id="{6BBE5934-3449-47BE-B311-00F8296601B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4" name="PoljeZBesedilom 2">
          <a:extLst>
            <a:ext uri="{FF2B5EF4-FFF2-40B4-BE49-F238E27FC236}">
              <a16:creationId xmlns:a16="http://schemas.microsoft.com/office/drawing/2014/main" id="{7F11DB86-7990-4DE6-B0EC-48C57DE5C8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5" name="PoljeZBesedilom 10234">
          <a:extLst>
            <a:ext uri="{FF2B5EF4-FFF2-40B4-BE49-F238E27FC236}">
              <a16:creationId xmlns:a16="http://schemas.microsoft.com/office/drawing/2014/main" id="{ED536135-1EFD-4780-AFF1-01E18734959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6" name="PoljeZBesedilom 2">
          <a:extLst>
            <a:ext uri="{FF2B5EF4-FFF2-40B4-BE49-F238E27FC236}">
              <a16:creationId xmlns:a16="http://schemas.microsoft.com/office/drawing/2014/main" id="{7EE6631E-274D-4E98-AC99-09AAB292FE0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7" name="PoljeZBesedilom 2">
          <a:extLst>
            <a:ext uri="{FF2B5EF4-FFF2-40B4-BE49-F238E27FC236}">
              <a16:creationId xmlns:a16="http://schemas.microsoft.com/office/drawing/2014/main" id="{974D4B80-541E-4458-A058-BA237D3F14D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8" name="PoljeZBesedilom 2">
          <a:extLst>
            <a:ext uri="{FF2B5EF4-FFF2-40B4-BE49-F238E27FC236}">
              <a16:creationId xmlns:a16="http://schemas.microsoft.com/office/drawing/2014/main" id="{C219A8BD-035E-4738-AC2A-EEF2514980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39" name="PoljeZBesedilom 2">
          <a:extLst>
            <a:ext uri="{FF2B5EF4-FFF2-40B4-BE49-F238E27FC236}">
              <a16:creationId xmlns:a16="http://schemas.microsoft.com/office/drawing/2014/main" id="{511780E1-E73C-4641-87CE-9780F536985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0" name="PoljeZBesedilom 2">
          <a:extLst>
            <a:ext uri="{FF2B5EF4-FFF2-40B4-BE49-F238E27FC236}">
              <a16:creationId xmlns:a16="http://schemas.microsoft.com/office/drawing/2014/main" id="{8E6F8211-70C5-484B-9281-81B067F4230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1" name="PoljeZBesedilom 10240">
          <a:extLst>
            <a:ext uri="{FF2B5EF4-FFF2-40B4-BE49-F238E27FC236}">
              <a16:creationId xmlns:a16="http://schemas.microsoft.com/office/drawing/2014/main" id="{31FEEE44-41AC-439A-AC1A-26A675BF3A2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2" name="PoljeZBesedilom 2">
          <a:extLst>
            <a:ext uri="{FF2B5EF4-FFF2-40B4-BE49-F238E27FC236}">
              <a16:creationId xmlns:a16="http://schemas.microsoft.com/office/drawing/2014/main" id="{3281087C-3084-40A8-A57F-429BB23D2A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3" name="PoljeZBesedilom 2">
          <a:extLst>
            <a:ext uri="{FF2B5EF4-FFF2-40B4-BE49-F238E27FC236}">
              <a16:creationId xmlns:a16="http://schemas.microsoft.com/office/drawing/2014/main" id="{223AAC31-A3CC-4C86-8D0B-01A01472896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4" name="PoljeZBesedilom 2">
          <a:extLst>
            <a:ext uri="{FF2B5EF4-FFF2-40B4-BE49-F238E27FC236}">
              <a16:creationId xmlns:a16="http://schemas.microsoft.com/office/drawing/2014/main" id="{21E5D322-2BCB-4396-99C1-0F218C076AB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5" name="PoljeZBesedilom 2">
          <a:extLst>
            <a:ext uri="{FF2B5EF4-FFF2-40B4-BE49-F238E27FC236}">
              <a16:creationId xmlns:a16="http://schemas.microsoft.com/office/drawing/2014/main" id="{2A2CBAA1-5796-403E-8AC2-148AAA3D46A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6" name="PoljeZBesedilom 2">
          <a:extLst>
            <a:ext uri="{FF2B5EF4-FFF2-40B4-BE49-F238E27FC236}">
              <a16:creationId xmlns:a16="http://schemas.microsoft.com/office/drawing/2014/main" id="{0492FFBF-9074-4E84-A702-52408486E5F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7" name="PoljeZBesedilom 10246">
          <a:extLst>
            <a:ext uri="{FF2B5EF4-FFF2-40B4-BE49-F238E27FC236}">
              <a16:creationId xmlns:a16="http://schemas.microsoft.com/office/drawing/2014/main" id="{675F649E-E8BA-4E89-A75E-1134286266D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8" name="PoljeZBesedilom 2">
          <a:extLst>
            <a:ext uri="{FF2B5EF4-FFF2-40B4-BE49-F238E27FC236}">
              <a16:creationId xmlns:a16="http://schemas.microsoft.com/office/drawing/2014/main" id="{7F1791A8-6771-4594-B0CF-DBC2FE242C1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49" name="PoljeZBesedilom 2">
          <a:extLst>
            <a:ext uri="{FF2B5EF4-FFF2-40B4-BE49-F238E27FC236}">
              <a16:creationId xmlns:a16="http://schemas.microsoft.com/office/drawing/2014/main" id="{5AB5D5D8-5E85-4966-8BF5-5801BCE21B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0" name="PoljeZBesedilom 2">
          <a:extLst>
            <a:ext uri="{FF2B5EF4-FFF2-40B4-BE49-F238E27FC236}">
              <a16:creationId xmlns:a16="http://schemas.microsoft.com/office/drawing/2014/main" id="{F00049EC-D5C4-4A3A-A691-AB0D7B9B216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1" name="PoljeZBesedilom 2">
          <a:extLst>
            <a:ext uri="{FF2B5EF4-FFF2-40B4-BE49-F238E27FC236}">
              <a16:creationId xmlns:a16="http://schemas.microsoft.com/office/drawing/2014/main" id="{6EC7ACE9-D9FC-425C-82B1-ACB04B3D24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2" name="PoljeZBesedilom 2">
          <a:extLst>
            <a:ext uri="{FF2B5EF4-FFF2-40B4-BE49-F238E27FC236}">
              <a16:creationId xmlns:a16="http://schemas.microsoft.com/office/drawing/2014/main" id="{DB7D2831-229A-4372-9A9F-BB6EB4F1553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3" name="PoljeZBesedilom 10252">
          <a:extLst>
            <a:ext uri="{FF2B5EF4-FFF2-40B4-BE49-F238E27FC236}">
              <a16:creationId xmlns:a16="http://schemas.microsoft.com/office/drawing/2014/main" id="{07BE96FE-4CFB-4661-893A-E10B69C968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4" name="PoljeZBesedilom 2">
          <a:extLst>
            <a:ext uri="{FF2B5EF4-FFF2-40B4-BE49-F238E27FC236}">
              <a16:creationId xmlns:a16="http://schemas.microsoft.com/office/drawing/2014/main" id="{7188485B-A057-4BFA-AB2A-904568BDC3C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5" name="PoljeZBesedilom 2">
          <a:extLst>
            <a:ext uri="{FF2B5EF4-FFF2-40B4-BE49-F238E27FC236}">
              <a16:creationId xmlns:a16="http://schemas.microsoft.com/office/drawing/2014/main" id="{F745677D-6CA1-43E8-A597-89129B10044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6" name="PoljeZBesedilom 2">
          <a:extLst>
            <a:ext uri="{FF2B5EF4-FFF2-40B4-BE49-F238E27FC236}">
              <a16:creationId xmlns:a16="http://schemas.microsoft.com/office/drawing/2014/main" id="{025ADF30-C965-4104-872C-90DF5CCA1E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57" name="PoljeZBesedilom 2">
          <a:extLst>
            <a:ext uri="{FF2B5EF4-FFF2-40B4-BE49-F238E27FC236}">
              <a16:creationId xmlns:a16="http://schemas.microsoft.com/office/drawing/2014/main" id="{0581FAEE-8E39-40A6-B2AB-26C0B079D33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58" name="PoljeZBesedilom 2">
          <a:extLst>
            <a:ext uri="{FF2B5EF4-FFF2-40B4-BE49-F238E27FC236}">
              <a16:creationId xmlns:a16="http://schemas.microsoft.com/office/drawing/2014/main" id="{86EAFC8D-8B8F-4869-B4CD-663FC4B8C33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59" name="PoljeZBesedilom 10258">
          <a:extLst>
            <a:ext uri="{FF2B5EF4-FFF2-40B4-BE49-F238E27FC236}">
              <a16:creationId xmlns:a16="http://schemas.microsoft.com/office/drawing/2014/main" id="{6B60BD2B-5AB3-4FDB-BB5A-DD46AE3D0BA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0" name="PoljeZBesedilom 2">
          <a:extLst>
            <a:ext uri="{FF2B5EF4-FFF2-40B4-BE49-F238E27FC236}">
              <a16:creationId xmlns:a16="http://schemas.microsoft.com/office/drawing/2014/main" id="{AB9D768F-E6BA-456C-8844-3D811C2CAA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1" name="PoljeZBesedilom 2">
          <a:extLst>
            <a:ext uri="{FF2B5EF4-FFF2-40B4-BE49-F238E27FC236}">
              <a16:creationId xmlns:a16="http://schemas.microsoft.com/office/drawing/2014/main" id="{0F165F08-9482-4AA0-90D8-2320BBD8E15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2" name="PoljeZBesedilom 2">
          <a:extLst>
            <a:ext uri="{FF2B5EF4-FFF2-40B4-BE49-F238E27FC236}">
              <a16:creationId xmlns:a16="http://schemas.microsoft.com/office/drawing/2014/main" id="{0707B9BC-8735-4BD8-A17E-07D44B1A6C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3" name="PoljeZBesedilom 2">
          <a:extLst>
            <a:ext uri="{FF2B5EF4-FFF2-40B4-BE49-F238E27FC236}">
              <a16:creationId xmlns:a16="http://schemas.microsoft.com/office/drawing/2014/main" id="{7D9450D1-B749-41EE-89CF-6D36FCB70D2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4" name="PoljeZBesedilom 2">
          <a:extLst>
            <a:ext uri="{FF2B5EF4-FFF2-40B4-BE49-F238E27FC236}">
              <a16:creationId xmlns:a16="http://schemas.microsoft.com/office/drawing/2014/main" id="{55321154-E50D-4E73-A427-917DEE1B05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5" name="PoljeZBesedilom 10264">
          <a:extLst>
            <a:ext uri="{FF2B5EF4-FFF2-40B4-BE49-F238E27FC236}">
              <a16:creationId xmlns:a16="http://schemas.microsoft.com/office/drawing/2014/main" id="{25719E05-D3EC-4727-8F2A-70571687296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6" name="PoljeZBesedilom 2">
          <a:extLst>
            <a:ext uri="{FF2B5EF4-FFF2-40B4-BE49-F238E27FC236}">
              <a16:creationId xmlns:a16="http://schemas.microsoft.com/office/drawing/2014/main" id="{71FB3278-8698-46FF-B471-0C4269223A4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7" name="PoljeZBesedilom 2">
          <a:extLst>
            <a:ext uri="{FF2B5EF4-FFF2-40B4-BE49-F238E27FC236}">
              <a16:creationId xmlns:a16="http://schemas.microsoft.com/office/drawing/2014/main" id="{0D41CE6C-8202-4D9B-A6E8-DB84C322DF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8" name="PoljeZBesedilom 2">
          <a:extLst>
            <a:ext uri="{FF2B5EF4-FFF2-40B4-BE49-F238E27FC236}">
              <a16:creationId xmlns:a16="http://schemas.microsoft.com/office/drawing/2014/main" id="{E651125A-3BB6-47A1-B5B2-050B92F06E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69" name="PoljeZBesedilom 2">
          <a:extLst>
            <a:ext uri="{FF2B5EF4-FFF2-40B4-BE49-F238E27FC236}">
              <a16:creationId xmlns:a16="http://schemas.microsoft.com/office/drawing/2014/main" id="{BC4683D7-2DC9-445E-8035-CB1ACB8B9C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0" name="PoljeZBesedilom 2">
          <a:extLst>
            <a:ext uri="{FF2B5EF4-FFF2-40B4-BE49-F238E27FC236}">
              <a16:creationId xmlns:a16="http://schemas.microsoft.com/office/drawing/2014/main" id="{D6E5C95C-8352-458E-B026-AABFCDDD44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1" name="PoljeZBesedilom 10270">
          <a:extLst>
            <a:ext uri="{FF2B5EF4-FFF2-40B4-BE49-F238E27FC236}">
              <a16:creationId xmlns:a16="http://schemas.microsoft.com/office/drawing/2014/main" id="{5E6DFC71-245C-4EB9-91C9-98215A2B58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2" name="PoljeZBesedilom 2">
          <a:extLst>
            <a:ext uri="{FF2B5EF4-FFF2-40B4-BE49-F238E27FC236}">
              <a16:creationId xmlns:a16="http://schemas.microsoft.com/office/drawing/2014/main" id="{31765929-88A5-47CE-B535-3C3189EAB92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3" name="PoljeZBesedilom 2">
          <a:extLst>
            <a:ext uri="{FF2B5EF4-FFF2-40B4-BE49-F238E27FC236}">
              <a16:creationId xmlns:a16="http://schemas.microsoft.com/office/drawing/2014/main" id="{4C202F83-ADA5-4B40-B2DA-F6A06C89D0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4" name="PoljeZBesedilom 2">
          <a:extLst>
            <a:ext uri="{FF2B5EF4-FFF2-40B4-BE49-F238E27FC236}">
              <a16:creationId xmlns:a16="http://schemas.microsoft.com/office/drawing/2014/main" id="{0A6618B4-52E5-48E7-BB20-AEB494AA105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5" name="PoljeZBesedilom 2">
          <a:extLst>
            <a:ext uri="{FF2B5EF4-FFF2-40B4-BE49-F238E27FC236}">
              <a16:creationId xmlns:a16="http://schemas.microsoft.com/office/drawing/2014/main" id="{5BC61CBA-BD21-4D73-ADFC-C414242EF8F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6" name="PoljeZBesedilom 2">
          <a:extLst>
            <a:ext uri="{FF2B5EF4-FFF2-40B4-BE49-F238E27FC236}">
              <a16:creationId xmlns:a16="http://schemas.microsoft.com/office/drawing/2014/main" id="{4E0A2B28-C6B3-41B4-8219-F6C5830DD5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7" name="PoljeZBesedilom 10276">
          <a:extLst>
            <a:ext uri="{FF2B5EF4-FFF2-40B4-BE49-F238E27FC236}">
              <a16:creationId xmlns:a16="http://schemas.microsoft.com/office/drawing/2014/main" id="{343A32D9-1242-4416-8B3D-D114F2AA1BB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8" name="PoljeZBesedilom 2">
          <a:extLst>
            <a:ext uri="{FF2B5EF4-FFF2-40B4-BE49-F238E27FC236}">
              <a16:creationId xmlns:a16="http://schemas.microsoft.com/office/drawing/2014/main" id="{5FA8D79B-7041-4547-8176-AA65472531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79" name="PoljeZBesedilom 2">
          <a:extLst>
            <a:ext uri="{FF2B5EF4-FFF2-40B4-BE49-F238E27FC236}">
              <a16:creationId xmlns:a16="http://schemas.microsoft.com/office/drawing/2014/main" id="{E0314B92-712F-4520-9D7B-FE7595AF8F3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80" name="PoljeZBesedilom 2">
          <a:extLst>
            <a:ext uri="{FF2B5EF4-FFF2-40B4-BE49-F238E27FC236}">
              <a16:creationId xmlns:a16="http://schemas.microsoft.com/office/drawing/2014/main" id="{1122EB73-D96B-43D2-9F9A-0D94727817D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281" name="PoljeZBesedilom 2">
          <a:extLst>
            <a:ext uri="{FF2B5EF4-FFF2-40B4-BE49-F238E27FC236}">
              <a16:creationId xmlns:a16="http://schemas.microsoft.com/office/drawing/2014/main" id="{132050FF-E2D2-47CC-ACA8-F98EDF51229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282" name="PoljeZBesedilom 10281">
          <a:extLst>
            <a:ext uri="{FF2B5EF4-FFF2-40B4-BE49-F238E27FC236}">
              <a16:creationId xmlns:a16="http://schemas.microsoft.com/office/drawing/2014/main" id="{A93F8325-C2FF-45AE-9E4A-C36077D0DF3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283" name="PoljeZBesedilom 2">
          <a:extLst>
            <a:ext uri="{FF2B5EF4-FFF2-40B4-BE49-F238E27FC236}">
              <a16:creationId xmlns:a16="http://schemas.microsoft.com/office/drawing/2014/main" id="{08C9CC0D-F538-43C0-A508-AF03E84B0E2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284" name="PoljeZBesedilom 2">
          <a:extLst>
            <a:ext uri="{FF2B5EF4-FFF2-40B4-BE49-F238E27FC236}">
              <a16:creationId xmlns:a16="http://schemas.microsoft.com/office/drawing/2014/main" id="{61857718-DD8B-43CC-AC5F-154DC32669F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285" name="PoljeZBesedilom 2">
          <a:extLst>
            <a:ext uri="{FF2B5EF4-FFF2-40B4-BE49-F238E27FC236}">
              <a16:creationId xmlns:a16="http://schemas.microsoft.com/office/drawing/2014/main" id="{B2FA9AA5-3961-4027-A9EC-EC08B16A06A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286" name="PoljeZBesedilom 2">
          <a:extLst>
            <a:ext uri="{FF2B5EF4-FFF2-40B4-BE49-F238E27FC236}">
              <a16:creationId xmlns:a16="http://schemas.microsoft.com/office/drawing/2014/main" id="{8BD04F08-6B9B-41A7-9A69-A01B0D48225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87" name="PoljeZBesedilom 2">
          <a:extLst>
            <a:ext uri="{FF2B5EF4-FFF2-40B4-BE49-F238E27FC236}">
              <a16:creationId xmlns:a16="http://schemas.microsoft.com/office/drawing/2014/main" id="{14832FD0-32B6-4598-995B-77CB07236D6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88" name="PoljeZBesedilom 10287">
          <a:extLst>
            <a:ext uri="{FF2B5EF4-FFF2-40B4-BE49-F238E27FC236}">
              <a16:creationId xmlns:a16="http://schemas.microsoft.com/office/drawing/2014/main" id="{61AD958B-F1E1-4C8A-9ABB-1F1B1806E44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89" name="PoljeZBesedilom 2">
          <a:extLst>
            <a:ext uri="{FF2B5EF4-FFF2-40B4-BE49-F238E27FC236}">
              <a16:creationId xmlns:a16="http://schemas.microsoft.com/office/drawing/2014/main" id="{98EBB239-42FF-47FF-9C43-329B17FE479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90" name="PoljeZBesedilom 2">
          <a:extLst>
            <a:ext uri="{FF2B5EF4-FFF2-40B4-BE49-F238E27FC236}">
              <a16:creationId xmlns:a16="http://schemas.microsoft.com/office/drawing/2014/main" id="{8C46A332-1F15-48E9-8614-179AB6BAD4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91" name="PoljeZBesedilom 2">
          <a:extLst>
            <a:ext uri="{FF2B5EF4-FFF2-40B4-BE49-F238E27FC236}">
              <a16:creationId xmlns:a16="http://schemas.microsoft.com/office/drawing/2014/main" id="{5ECF8A69-3380-4E6C-820E-A1833358C6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292" name="PoljeZBesedilom 2">
          <a:extLst>
            <a:ext uri="{FF2B5EF4-FFF2-40B4-BE49-F238E27FC236}">
              <a16:creationId xmlns:a16="http://schemas.microsoft.com/office/drawing/2014/main" id="{AD492BB4-6592-4A30-96E6-DA1FF58A55F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3" name="PoljeZBesedilom 2">
          <a:extLst>
            <a:ext uri="{FF2B5EF4-FFF2-40B4-BE49-F238E27FC236}">
              <a16:creationId xmlns:a16="http://schemas.microsoft.com/office/drawing/2014/main" id="{7721D12F-91C0-42F5-A3D7-C331A6CAB4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4" name="PoljeZBesedilom 10293">
          <a:extLst>
            <a:ext uri="{FF2B5EF4-FFF2-40B4-BE49-F238E27FC236}">
              <a16:creationId xmlns:a16="http://schemas.microsoft.com/office/drawing/2014/main" id="{1EA4DBDA-BC80-4D0B-A92C-01DC255D742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5" name="PoljeZBesedilom 2">
          <a:extLst>
            <a:ext uri="{FF2B5EF4-FFF2-40B4-BE49-F238E27FC236}">
              <a16:creationId xmlns:a16="http://schemas.microsoft.com/office/drawing/2014/main" id="{75B13980-3A1A-42DA-B158-3F9FF131696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6" name="PoljeZBesedilom 2">
          <a:extLst>
            <a:ext uri="{FF2B5EF4-FFF2-40B4-BE49-F238E27FC236}">
              <a16:creationId xmlns:a16="http://schemas.microsoft.com/office/drawing/2014/main" id="{4828175E-C7D1-4573-8A37-659704076B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7" name="PoljeZBesedilom 2">
          <a:extLst>
            <a:ext uri="{FF2B5EF4-FFF2-40B4-BE49-F238E27FC236}">
              <a16:creationId xmlns:a16="http://schemas.microsoft.com/office/drawing/2014/main" id="{732827D2-BE57-4DD1-BD85-3726AF368C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8" name="PoljeZBesedilom 2">
          <a:extLst>
            <a:ext uri="{FF2B5EF4-FFF2-40B4-BE49-F238E27FC236}">
              <a16:creationId xmlns:a16="http://schemas.microsoft.com/office/drawing/2014/main" id="{58B7CE80-BDEB-4B1F-8744-E3BED5FE42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299" name="PoljeZBesedilom 2">
          <a:extLst>
            <a:ext uri="{FF2B5EF4-FFF2-40B4-BE49-F238E27FC236}">
              <a16:creationId xmlns:a16="http://schemas.microsoft.com/office/drawing/2014/main" id="{C6AC32EE-F1A4-4E40-818B-7208D9CD84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300" name="PoljeZBesedilom 10299">
          <a:extLst>
            <a:ext uri="{FF2B5EF4-FFF2-40B4-BE49-F238E27FC236}">
              <a16:creationId xmlns:a16="http://schemas.microsoft.com/office/drawing/2014/main" id="{5030BC57-B3B9-4A5C-AE99-FACC7C8758F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301" name="PoljeZBesedilom 2">
          <a:extLst>
            <a:ext uri="{FF2B5EF4-FFF2-40B4-BE49-F238E27FC236}">
              <a16:creationId xmlns:a16="http://schemas.microsoft.com/office/drawing/2014/main" id="{863906EB-1402-47FC-BC77-23110911CB4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302" name="PoljeZBesedilom 2">
          <a:extLst>
            <a:ext uri="{FF2B5EF4-FFF2-40B4-BE49-F238E27FC236}">
              <a16:creationId xmlns:a16="http://schemas.microsoft.com/office/drawing/2014/main" id="{9B744F3E-A2B3-424B-9F3C-9A01BCE623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303" name="PoljeZBesedilom 2">
          <a:extLst>
            <a:ext uri="{FF2B5EF4-FFF2-40B4-BE49-F238E27FC236}">
              <a16:creationId xmlns:a16="http://schemas.microsoft.com/office/drawing/2014/main" id="{C1B23BEB-ECD0-4DEB-8DC9-9A824DFDBA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304" name="PoljeZBesedilom 2">
          <a:extLst>
            <a:ext uri="{FF2B5EF4-FFF2-40B4-BE49-F238E27FC236}">
              <a16:creationId xmlns:a16="http://schemas.microsoft.com/office/drawing/2014/main" id="{A13833D9-15BB-4BE8-8932-DB44C90966C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05" name="PoljeZBesedilom 2">
          <a:extLst>
            <a:ext uri="{FF2B5EF4-FFF2-40B4-BE49-F238E27FC236}">
              <a16:creationId xmlns:a16="http://schemas.microsoft.com/office/drawing/2014/main" id="{A4AD04D6-7FAD-433B-A95A-561A58DB78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06" name="PoljeZBesedilom 10305">
          <a:extLst>
            <a:ext uri="{FF2B5EF4-FFF2-40B4-BE49-F238E27FC236}">
              <a16:creationId xmlns:a16="http://schemas.microsoft.com/office/drawing/2014/main" id="{A3644BDB-78AB-4958-AC97-E417666535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07" name="PoljeZBesedilom 2">
          <a:extLst>
            <a:ext uri="{FF2B5EF4-FFF2-40B4-BE49-F238E27FC236}">
              <a16:creationId xmlns:a16="http://schemas.microsoft.com/office/drawing/2014/main" id="{AA5C67FB-21F0-48C0-920A-3A78121843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08" name="PoljeZBesedilom 2">
          <a:extLst>
            <a:ext uri="{FF2B5EF4-FFF2-40B4-BE49-F238E27FC236}">
              <a16:creationId xmlns:a16="http://schemas.microsoft.com/office/drawing/2014/main" id="{2895F1FF-051E-462E-8DCA-D5ABE732853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09" name="PoljeZBesedilom 2">
          <a:extLst>
            <a:ext uri="{FF2B5EF4-FFF2-40B4-BE49-F238E27FC236}">
              <a16:creationId xmlns:a16="http://schemas.microsoft.com/office/drawing/2014/main" id="{D87E468A-2B89-42CD-A6A3-4526A8EBC19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0" name="PoljeZBesedilom 2">
          <a:extLst>
            <a:ext uri="{FF2B5EF4-FFF2-40B4-BE49-F238E27FC236}">
              <a16:creationId xmlns:a16="http://schemas.microsoft.com/office/drawing/2014/main" id="{F916FFA4-7365-4473-BCEB-B2A0B7CA77A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1" name="PoljeZBesedilom 2">
          <a:extLst>
            <a:ext uri="{FF2B5EF4-FFF2-40B4-BE49-F238E27FC236}">
              <a16:creationId xmlns:a16="http://schemas.microsoft.com/office/drawing/2014/main" id="{D967D1D0-5F76-491C-A5CA-1619B9C2926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2" name="PoljeZBesedilom 10311">
          <a:extLst>
            <a:ext uri="{FF2B5EF4-FFF2-40B4-BE49-F238E27FC236}">
              <a16:creationId xmlns:a16="http://schemas.microsoft.com/office/drawing/2014/main" id="{500EDB2D-A707-40E9-97ED-0375AD436D4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3" name="PoljeZBesedilom 2">
          <a:extLst>
            <a:ext uri="{FF2B5EF4-FFF2-40B4-BE49-F238E27FC236}">
              <a16:creationId xmlns:a16="http://schemas.microsoft.com/office/drawing/2014/main" id="{D1444739-7937-4449-B47D-FEA34A27D8E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4" name="PoljeZBesedilom 2">
          <a:extLst>
            <a:ext uri="{FF2B5EF4-FFF2-40B4-BE49-F238E27FC236}">
              <a16:creationId xmlns:a16="http://schemas.microsoft.com/office/drawing/2014/main" id="{E7731017-09B6-49D4-A2D3-91E3AB70592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5" name="PoljeZBesedilom 2">
          <a:extLst>
            <a:ext uri="{FF2B5EF4-FFF2-40B4-BE49-F238E27FC236}">
              <a16:creationId xmlns:a16="http://schemas.microsoft.com/office/drawing/2014/main" id="{6B191E20-25C6-4D1C-8602-A1AC1014F7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16" name="PoljeZBesedilom 2">
          <a:extLst>
            <a:ext uri="{FF2B5EF4-FFF2-40B4-BE49-F238E27FC236}">
              <a16:creationId xmlns:a16="http://schemas.microsoft.com/office/drawing/2014/main" id="{522FFE1C-2CA7-409A-962E-C0E3C31FFE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17" name="PoljeZBesedilom 10316">
          <a:extLst>
            <a:ext uri="{FF2B5EF4-FFF2-40B4-BE49-F238E27FC236}">
              <a16:creationId xmlns:a16="http://schemas.microsoft.com/office/drawing/2014/main" id="{8B6DB875-E6CC-4F4D-BAA9-862B27B589C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18" name="PoljeZBesedilom 2">
          <a:extLst>
            <a:ext uri="{FF2B5EF4-FFF2-40B4-BE49-F238E27FC236}">
              <a16:creationId xmlns:a16="http://schemas.microsoft.com/office/drawing/2014/main" id="{F4FB7BB8-1D34-4240-B6C2-521F2220A6E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19" name="PoljeZBesedilom 2">
          <a:extLst>
            <a:ext uri="{FF2B5EF4-FFF2-40B4-BE49-F238E27FC236}">
              <a16:creationId xmlns:a16="http://schemas.microsoft.com/office/drawing/2014/main" id="{F122F92D-CA21-45BB-85C2-1EEB6D916CC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20" name="PoljeZBesedilom 2">
          <a:extLst>
            <a:ext uri="{FF2B5EF4-FFF2-40B4-BE49-F238E27FC236}">
              <a16:creationId xmlns:a16="http://schemas.microsoft.com/office/drawing/2014/main" id="{B8973950-EDD3-464F-BDAE-B8F23953F9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21" name="PoljeZBesedilom 2">
          <a:extLst>
            <a:ext uri="{FF2B5EF4-FFF2-40B4-BE49-F238E27FC236}">
              <a16:creationId xmlns:a16="http://schemas.microsoft.com/office/drawing/2014/main" id="{6AE9037C-602E-48FE-BF26-29625642BBB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2" name="PoljeZBesedilom 2">
          <a:extLst>
            <a:ext uri="{FF2B5EF4-FFF2-40B4-BE49-F238E27FC236}">
              <a16:creationId xmlns:a16="http://schemas.microsoft.com/office/drawing/2014/main" id="{3DA1B599-C773-4F1C-B94E-8E91993AA3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3" name="PoljeZBesedilom 10322">
          <a:extLst>
            <a:ext uri="{FF2B5EF4-FFF2-40B4-BE49-F238E27FC236}">
              <a16:creationId xmlns:a16="http://schemas.microsoft.com/office/drawing/2014/main" id="{6404C6DB-1E12-4044-B402-AB9D7EC689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4" name="PoljeZBesedilom 2">
          <a:extLst>
            <a:ext uri="{FF2B5EF4-FFF2-40B4-BE49-F238E27FC236}">
              <a16:creationId xmlns:a16="http://schemas.microsoft.com/office/drawing/2014/main" id="{BDEC5F75-E7C6-40B7-A3B9-5A830BD0DA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5" name="PoljeZBesedilom 2">
          <a:extLst>
            <a:ext uri="{FF2B5EF4-FFF2-40B4-BE49-F238E27FC236}">
              <a16:creationId xmlns:a16="http://schemas.microsoft.com/office/drawing/2014/main" id="{0781820C-8DF0-42CB-8175-1B05989ABB2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6" name="PoljeZBesedilom 2">
          <a:extLst>
            <a:ext uri="{FF2B5EF4-FFF2-40B4-BE49-F238E27FC236}">
              <a16:creationId xmlns:a16="http://schemas.microsoft.com/office/drawing/2014/main" id="{A53E5228-D31F-4F03-9DB7-40FC6DAE33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7" name="PoljeZBesedilom 2">
          <a:extLst>
            <a:ext uri="{FF2B5EF4-FFF2-40B4-BE49-F238E27FC236}">
              <a16:creationId xmlns:a16="http://schemas.microsoft.com/office/drawing/2014/main" id="{938C18EF-F63E-401D-B72B-D8382775EF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8" name="PoljeZBesedilom 2">
          <a:extLst>
            <a:ext uri="{FF2B5EF4-FFF2-40B4-BE49-F238E27FC236}">
              <a16:creationId xmlns:a16="http://schemas.microsoft.com/office/drawing/2014/main" id="{606FF02E-D923-4C82-89D6-2C6C2DA350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29" name="PoljeZBesedilom 10328">
          <a:extLst>
            <a:ext uri="{FF2B5EF4-FFF2-40B4-BE49-F238E27FC236}">
              <a16:creationId xmlns:a16="http://schemas.microsoft.com/office/drawing/2014/main" id="{82B38725-EE16-490B-A2A5-6BE1FEC957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0" name="PoljeZBesedilom 2">
          <a:extLst>
            <a:ext uri="{FF2B5EF4-FFF2-40B4-BE49-F238E27FC236}">
              <a16:creationId xmlns:a16="http://schemas.microsoft.com/office/drawing/2014/main" id="{B51D64E6-BAF6-4C0C-AAAF-F3BBEF5496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1" name="PoljeZBesedilom 2">
          <a:extLst>
            <a:ext uri="{FF2B5EF4-FFF2-40B4-BE49-F238E27FC236}">
              <a16:creationId xmlns:a16="http://schemas.microsoft.com/office/drawing/2014/main" id="{ED5089C0-83B7-4976-A3B9-1EC5479572C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2" name="PoljeZBesedilom 2">
          <a:extLst>
            <a:ext uri="{FF2B5EF4-FFF2-40B4-BE49-F238E27FC236}">
              <a16:creationId xmlns:a16="http://schemas.microsoft.com/office/drawing/2014/main" id="{C6DED7F1-EBE4-465F-BF84-9803A19B08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3" name="PoljeZBesedilom 2">
          <a:extLst>
            <a:ext uri="{FF2B5EF4-FFF2-40B4-BE49-F238E27FC236}">
              <a16:creationId xmlns:a16="http://schemas.microsoft.com/office/drawing/2014/main" id="{F531AC1B-B0BD-4C79-8D7B-7B5C9BB6CF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4" name="PoljeZBesedilom 2">
          <a:extLst>
            <a:ext uri="{FF2B5EF4-FFF2-40B4-BE49-F238E27FC236}">
              <a16:creationId xmlns:a16="http://schemas.microsoft.com/office/drawing/2014/main" id="{746019FD-8113-4F3B-956B-551748D9C9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5" name="PoljeZBesedilom 10334">
          <a:extLst>
            <a:ext uri="{FF2B5EF4-FFF2-40B4-BE49-F238E27FC236}">
              <a16:creationId xmlns:a16="http://schemas.microsoft.com/office/drawing/2014/main" id="{C6BC68A2-6525-4208-90E3-138D7ABB3C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6" name="PoljeZBesedilom 2">
          <a:extLst>
            <a:ext uri="{FF2B5EF4-FFF2-40B4-BE49-F238E27FC236}">
              <a16:creationId xmlns:a16="http://schemas.microsoft.com/office/drawing/2014/main" id="{73089E80-C37F-45F8-A565-097BFB01C12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7" name="PoljeZBesedilom 2">
          <a:extLst>
            <a:ext uri="{FF2B5EF4-FFF2-40B4-BE49-F238E27FC236}">
              <a16:creationId xmlns:a16="http://schemas.microsoft.com/office/drawing/2014/main" id="{F3F92A2B-3B47-4D61-AD0D-D144B4F98E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8" name="PoljeZBesedilom 2">
          <a:extLst>
            <a:ext uri="{FF2B5EF4-FFF2-40B4-BE49-F238E27FC236}">
              <a16:creationId xmlns:a16="http://schemas.microsoft.com/office/drawing/2014/main" id="{B67C1560-7472-4E6A-B6CD-7F38EEB71C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39" name="PoljeZBesedilom 2">
          <a:extLst>
            <a:ext uri="{FF2B5EF4-FFF2-40B4-BE49-F238E27FC236}">
              <a16:creationId xmlns:a16="http://schemas.microsoft.com/office/drawing/2014/main" id="{B2F847DA-E555-404D-A927-F2E08ABCA4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0" name="PoljeZBesedilom 2">
          <a:extLst>
            <a:ext uri="{FF2B5EF4-FFF2-40B4-BE49-F238E27FC236}">
              <a16:creationId xmlns:a16="http://schemas.microsoft.com/office/drawing/2014/main" id="{15F45029-6061-46C0-B82E-0B73A05E56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1" name="PoljeZBesedilom 10340">
          <a:extLst>
            <a:ext uri="{FF2B5EF4-FFF2-40B4-BE49-F238E27FC236}">
              <a16:creationId xmlns:a16="http://schemas.microsoft.com/office/drawing/2014/main" id="{E0BF2F75-69C7-4C49-8548-AC3D60E16C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2" name="PoljeZBesedilom 2">
          <a:extLst>
            <a:ext uri="{FF2B5EF4-FFF2-40B4-BE49-F238E27FC236}">
              <a16:creationId xmlns:a16="http://schemas.microsoft.com/office/drawing/2014/main" id="{F3649000-3197-4FFE-9992-D6A707F652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3" name="PoljeZBesedilom 2">
          <a:extLst>
            <a:ext uri="{FF2B5EF4-FFF2-40B4-BE49-F238E27FC236}">
              <a16:creationId xmlns:a16="http://schemas.microsoft.com/office/drawing/2014/main" id="{16EBCA27-939B-43EC-B709-40BED8DAB5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4" name="PoljeZBesedilom 2">
          <a:extLst>
            <a:ext uri="{FF2B5EF4-FFF2-40B4-BE49-F238E27FC236}">
              <a16:creationId xmlns:a16="http://schemas.microsoft.com/office/drawing/2014/main" id="{369A4F56-16A9-4D97-8386-E2D188C7243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5" name="PoljeZBesedilom 2">
          <a:extLst>
            <a:ext uri="{FF2B5EF4-FFF2-40B4-BE49-F238E27FC236}">
              <a16:creationId xmlns:a16="http://schemas.microsoft.com/office/drawing/2014/main" id="{80DD26C0-BB15-4301-BEAA-0123DA2181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6" name="PoljeZBesedilom 2">
          <a:extLst>
            <a:ext uri="{FF2B5EF4-FFF2-40B4-BE49-F238E27FC236}">
              <a16:creationId xmlns:a16="http://schemas.microsoft.com/office/drawing/2014/main" id="{4BDBE700-BB2E-49CB-89DE-49ACE75B1B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7" name="PoljeZBesedilom 10346">
          <a:extLst>
            <a:ext uri="{FF2B5EF4-FFF2-40B4-BE49-F238E27FC236}">
              <a16:creationId xmlns:a16="http://schemas.microsoft.com/office/drawing/2014/main" id="{CD3E00C6-A882-4A21-A9A4-33DE0764459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8" name="PoljeZBesedilom 2">
          <a:extLst>
            <a:ext uri="{FF2B5EF4-FFF2-40B4-BE49-F238E27FC236}">
              <a16:creationId xmlns:a16="http://schemas.microsoft.com/office/drawing/2014/main" id="{3B8FD8BA-292C-4C23-B819-92F76E2345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49" name="PoljeZBesedilom 2">
          <a:extLst>
            <a:ext uri="{FF2B5EF4-FFF2-40B4-BE49-F238E27FC236}">
              <a16:creationId xmlns:a16="http://schemas.microsoft.com/office/drawing/2014/main" id="{9BCEDFB0-1222-4ACB-B7B0-2887D88EAE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0" name="PoljeZBesedilom 2">
          <a:extLst>
            <a:ext uri="{FF2B5EF4-FFF2-40B4-BE49-F238E27FC236}">
              <a16:creationId xmlns:a16="http://schemas.microsoft.com/office/drawing/2014/main" id="{A20B1D6F-1382-4C5C-A110-EDB11C83211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1" name="PoljeZBesedilom 2">
          <a:extLst>
            <a:ext uri="{FF2B5EF4-FFF2-40B4-BE49-F238E27FC236}">
              <a16:creationId xmlns:a16="http://schemas.microsoft.com/office/drawing/2014/main" id="{84313F07-5165-428D-9874-3AE275EF673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2" name="PoljeZBesedilom 2">
          <a:extLst>
            <a:ext uri="{FF2B5EF4-FFF2-40B4-BE49-F238E27FC236}">
              <a16:creationId xmlns:a16="http://schemas.microsoft.com/office/drawing/2014/main" id="{1C8D38D3-2577-4015-8612-EF75E34455A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3" name="PoljeZBesedilom 10352">
          <a:extLst>
            <a:ext uri="{FF2B5EF4-FFF2-40B4-BE49-F238E27FC236}">
              <a16:creationId xmlns:a16="http://schemas.microsoft.com/office/drawing/2014/main" id="{C67C3E49-9328-4AF4-AF8B-C0E50AC467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4" name="PoljeZBesedilom 2">
          <a:extLst>
            <a:ext uri="{FF2B5EF4-FFF2-40B4-BE49-F238E27FC236}">
              <a16:creationId xmlns:a16="http://schemas.microsoft.com/office/drawing/2014/main" id="{07754054-1CF8-414C-AF58-23077D4689A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5" name="PoljeZBesedilom 2">
          <a:extLst>
            <a:ext uri="{FF2B5EF4-FFF2-40B4-BE49-F238E27FC236}">
              <a16:creationId xmlns:a16="http://schemas.microsoft.com/office/drawing/2014/main" id="{AC046A9B-D5CA-4D02-9BB4-08EBA2C50E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6" name="PoljeZBesedilom 2">
          <a:extLst>
            <a:ext uri="{FF2B5EF4-FFF2-40B4-BE49-F238E27FC236}">
              <a16:creationId xmlns:a16="http://schemas.microsoft.com/office/drawing/2014/main" id="{4E3C0933-456D-4652-AFAA-ED46C8D1C7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57" name="PoljeZBesedilom 2">
          <a:extLst>
            <a:ext uri="{FF2B5EF4-FFF2-40B4-BE49-F238E27FC236}">
              <a16:creationId xmlns:a16="http://schemas.microsoft.com/office/drawing/2014/main" id="{5B02FC24-F40F-4F4A-8380-4C84551B65B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58" name="PoljeZBesedilom 2">
          <a:extLst>
            <a:ext uri="{FF2B5EF4-FFF2-40B4-BE49-F238E27FC236}">
              <a16:creationId xmlns:a16="http://schemas.microsoft.com/office/drawing/2014/main" id="{6757BC02-783D-42F4-92E2-289EE7E07E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59" name="PoljeZBesedilom 10358">
          <a:extLst>
            <a:ext uri="{FF2B5EF4-FFF2-40B4-BE49-F238E27FC236}">
              <a16:creationId xmlns:a16="http://schemas.microsoft.com/office/drawing/2014/main" id="{7E08225E-E32E-4F44-BD1E-267F555E20A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60" name="PoljeZBesedilom 2">
          <a:extLst>
            <a:ext uri="{FF2B5EF4-FFF2-40B4-BE49-F238E27FC236}">
              <a16:creationId xmlns:a16="http://schemas.microsoft.com/office/drawing/2014/main" id="{4DBBFF6D-0463-42D6-AC7E-4A3D1D4B4E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61" name="PoljeZBesedilom 2">
          <a:extLst>
            <a:ext uri="{FF2B5EF4-FFF2-40B4-BE49-F238E27FC236}">
              <a16:creationId xmlns:a16="http://schemas.microsoft.com/office/drawing/2014/main" id="{B16E11C2-4A02-436D-8EF4-4F05FF0E7D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62" name="PoljeZBesedilom 2">
          <a:extLst>
            <a:ext uri="{FF2B5EF4-FFF2-40B4-BE49-F238E27FC236}">
              <a16:creationId xmlns:a16="http://schemas.microsoft.com/office/drawing/2014/main" id="{DF18FBBB-0685-4728-AEDF-5EA281771A9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63" name="PoljeZBesedilom 2">
          <a:extLst>
            <a:ext uri="{FF2B5EF4-FFF2-40B4-BE49-F238E27FC236}">
              <a16:creationId xmlns:a16="http://schemas.microsoft.com/office/drawing/2014/main" id="{42CA57E3-DD64-4796-979F-98BA9E7C29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4" name="PoljeZBesedilom 2">
          <a:extLst>
            <a:ext uri="{FF2B5EF4-FFF2-40B4-BE49-F238E27FC236}">
              <a16:creationId xmlns:a16="http://schemas.microsoft.com/office/drawing/2014/main" id="{481DF981-E9A0-499E-A085-8FA29EBB0D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5" name="PoljeZBesedilom 10364">
          <a:extLst>
            <a:ext uri="{FF2B5EF4-FFF2-40B4-BE49-F238E27FC236}">
              <a16:creationId xmlns:a16="http://schemas.microsoft.com/office/drawing/2014/main" id="{ACA85E9B-0BA7-4FE2-A7E1-FBF9AC5211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6" name="PoljeZBesedilom 2">
          <a:extLst>
            <a:ext uri="{FF2B5EF4-FFF2-40B4-BE49-F238E27FC236}">
              <a16:creationId xmlns:a16="http://schemas.microsoft.com/office/drawing/2014/main" id="{8EE9095D-E703-46C3-B50F-B8A9EC3F05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7" name="PoljeZBesedilom 2">
          <a:extLst>
            <a:ext uri="{FF2B5EF4-FFF2-40B4-BE49-F238E27FC236}">
              <a16:creationId xmlns:a16="http://schemas.microsoft.com/office/drawing/2014/main" id="{C89A13FF-30A1-4FAA-8B85-CC8090BC53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8" name="PoljeZBesedilom 2">
          <a:extLst>
            <a:ext uri="{FF2B5EF4-FFF2-40B4-BE49-F238E27FC236}">
              <a16:creationId xmlns:a16="http://schemas.microsoft.com/office/drawing/2014/main" id="{38A5235C-995F-4E1C-AC07-7B07FB6C9B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69" name="PoljeZBesedilom 2">
          <a:extLst>
            <a:ext uri="{FF2B5EF4-FFF2-40B4-BE49-F238E27FC236}">
              <a16:creationId xmlns:a16="http://schemas.microsoft.com/office/drawing/2014/main" id="{1496F54D-CB9A-4C01-BF97-D324C52EBF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0" name="PoljeZBesedilom 2">
          <a:extLst>
            <a:ext uri="{FF2B5EF4-FFF2-40B4-BE49-F238E27FC236}">
              <a16:creationId xmlns:a16="http://schemas.microsoft.com/office/drawing/2014/main" id="{5D80FEBA-9FE8-4820-A332-D94A5D91E03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1" name="PoljeZBesedilom 10370">
          <a:extLst>
            <a:ext uri="{FF2B5EF4-FFF2-40B4-BE49-F238E27FC236}">
              <a16:creationId xmlns:a16="http://schemas.microsoft.com/office/drawing/2014/main" id="{317777C7-3A99-41CE-B0F6-5D939F3EF6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2" name="PoljeZBesedilom 2">
          <a:extLst>
            <a:ext uri="{FF2B5EF4-FFF2-40B4-BE49-F238E27FC236}">
              <a16:creationId xmlns:a16="http://schemas.microsoft.com/office/drawing/2014/main" id="{9BD906F8-A523-4F6D-B32D-8592EC878C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3" name="PoljeZBesedilom 2">
          <a:extLst>
            <a:ext uri="{FF2B5EF4-FFF2-40B4-BE49-F238E27FC236}">
              <a16:creationId xmlns:a16="http://schemas.microsoft.com/office/drawing/2014/main" id="{3E7A8BB7-0435-4D4F-A921-838A96FF88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4" name="PoljeZBesedilom 2">
          <a:extLst>
            <a:ext uri="{FF2B5EF4-FFF2-40B4-BE49-F238E27FC236}">
              <a16:creationId xmlns:a16="http://schemas.microsoft.com/office/drawing/2014/main" id="{C74379B8-A801-41FF-87AD-97424BF8B7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375" name="PoljeZBesedilom 2">
          <a:extLst>
            <a:ext uri="{FF2B5EF4-FFF2-40B4-BE49-F238E27FC236}">
              <a16:creationId xmlns:a16="http://schemas.microsoft.com/office/drawing/2014/main" id="{35A6E8E6-883C-4ABA-A816-F3DE494F62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76" name="PoljeZBesedilom 2">
          <a:extLst>
            <a:ext uri="{FF2B5EF4-FFF2-40B4-BE49-F238E27FC236}">
              <a16:creationId xmlns:a16="http://schemas.microsoft.com/office/drawing/2014/main" id="{8E3C8D77-23F1-4E4B-8F07-57E8DD718B5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77" name="PoljeZBesedilom 10376">
          <a:extLst>
            <a:ext uri="{FF2B5EF4-FFF2-40B4-BE49-F238E27FC236}">
              <a16:creationId xmlns:a16="http://schemas.microsoft.com/office/drawing/2014/main" id="{528343A2-3605-4145-91AE-6CDB51E395D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78" name="PoljeZBesedilom 2">
          <a:extLst>
            <a:ext uri="{FF2B5EF4-FFF2-40B4-BE49-F238E27FC236}">
              <a16:creationId xmlns:a16="http://schemas.microsoft.com/office/drawing/2014/main" id="{5D2951FC-6BF6-4067-B4F2-2EAB4DBE018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79" name="PoljeZBesedilom 2">
          <a:extLst>
            <a:ext uri="{FF2B5EF4-FFF2-40B4-BE49-F238E27FC236}">
              <a16:creationId xmlns:a16="http://schemas.microsoft.com/office/drawing/2014/main" id="{9FCEDEE5-62D5-45C0-869F-D296DA28299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80" name="PoljeZBesedilom 2">
          <a:extLst>
            <a:ext uri="{FF2B5EF4-FFF2-40B4-BE49-F238E27FC236}">
              <a16:creationId xmlns:a16="http://schemas.microsoft.com/office/drawing/2014/main" id="{CE6F37B4-E335-41B9-9D92-268BE62ECE6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381" name="PoljeZBesedilom 2">
          <a:extLst>
            <a:ext uri="{FF2B5EF4-FFF2-40B4-BE49-F238E27FC236}">
              <a16:creationId xmlns:a16="http://schemas.microsoft.com/office/drawing/2014/main" id="{3399FF1C-46AE-4820-80ED-4D782FA6DC6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2" name="PoljeZBesedilom 2">
          <a:extLst>
            <a:ext uri="{FF2B5EF4-FFF2-40B4-BE49-F238E27FC236}">
              <a16:creationId xmlns:a16="http://schemas.microsoft.com/office/drawing/2014/main" id="{68F16007-F95E-4B6E-AE70-0D780D41B33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3" name="PoljeZBesedilom 10382">
          <a:extLst>
            <a:ext uri="{FF2B5EF4-FFF2-40B4-BE49-F238E27FC236}">
              <a16:creationId xmlns:a16="http://schemas.microsoft.com/office/drawing/2014/main" id="{C4D4C586-416E-4217-99CE-22AC7F5DAF8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4" name="PoljeZBesedilom 2">
          <a:extLst>
            <a:ext uri="{FF2B5EF4-FFF2-40B4-BE49-F238E27FC236}">
              <a16:creationId xmlns:a16="http://schemas.microsoft.com/office/drawing/2014/main" id="{A81E1113-B4DE-4C79-8C7A-1552CFBAFA7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5" name="PoljeZBesedilom 2">
          <a:extLst>
            <a:ext uri="{FF2B5EF4-FFF2-40B4-BE49-F238E27FC236}">
              <a16:creationId xmlns:a16="http://schemas.microsoft.com/office/drawing/2014/main" id="{0BEB387B-9605-45AA-8E72-CBF3AFD6988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6" name="PoljeZBesedilom 2">
          <a:extLst>
            <a:ext uri="{FF2B5EF4-FFF2-40B4-BE49-F238E27FC236}">
              <a16:creationId xmlns:a16="http://schemas.microsoft.com/office/drawing/2014/main" id="{0EF55F5E-A6F1-4FC6-A39C-A22C79DE7AD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87" name="PoljeZBesedilom 2">
          <a:extLst>
            <a:ext uri="{FF2B5EF4-FFF2-40B4-BE49-F238E27FC236}">
              <a16:creationId xmlns:a16="http://schemas.microsoft.com/office/drawing/2014/main" id="{912BF7C3-7556-42F8-94B4-BD6CDF894A9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88" name="PoljeZBesedilom 10387">
          <a:extLst>
            <a:ext uri="{FF2B5EF4-FFF2-40B4-BE49-F238E27FC236}">
              <a16:creationId xmlns:a16="http://schemas.microsoft.com/office/drawing/2014/main" id="{27D22329-C4B9-4B0B-86A9-598672C0122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89" name="PoljeZBesedilom 2">
          <a:extLst>
            <a:ext uri="{FF2B5EF4-FFF2-40B4-BE49-F238E27FC236}">
              <a16:creationId xmlns:a16="http://schemas.microsoft.com/office/drawing/2014/main" id="{2298E6BA-EE09-46F1-AA13-152D1D866B4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90" name="PoljeZBesedilom 2">
          <a:extLst>
            <a:ext uri="{FF2B5EF4-FFF2-40B4-BE49-F238E27FC236}">
              <a16:creationId xmlns:a16="http://schemas.microsoft.com/office/drawing/2014/main" id="{B661999E-3E1D-41C5-947E-85AC0D97D52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91" name="PoljeZBesedilom 2">
          <a:extLst>
            <a:ext uri="{FF2B5EF4-FFF2-40B4-BE49-F238E27FC236}">
              <a16:creationId xmlns:a16="http://schemas.microsoft.com/office/drawing/2014/main" id="{AD06C378-7115-4536-9F5A-AAEF452F50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92" name="PoljeZBesedilom 2">
          <a:extLst>
            <a:ext uri="{FF2B5EF4-FFF2-40B4-BE49-F238E27FC236}">
              <a16:creationId xmlns:a16="http://schemas.microsoft.com/office/drawing/2014/main" id="{5D9E9F22-2ED0-4E91-889F-ED99BB3648C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3" name="PoljeZBesedilom 2">
          <a:extLst>
            <a:ext uri="{FF2B5EF4-FFF2-40B4-BE49-F238E27FC236}">
              <a16:creationId xmlns:a16="http://schemas.microsoft.com/office/drawing/2014/main" id="{FB6DADED-B3A3-4C03-816B-0290B65F32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4" name="PoljeZBesedilom 10393">
          <a:extLst>
            <a:ext uri="{FF2B5EF4-FFF2-40B4-BE49-F238E27FC236}">
              <a16:creationId xmlns:a16="http://schemas.microsoft.com/office/drawing/2014/main" id="{076A62DE-961C-46F2-BE48-8D8F4EF0CA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5" name="PoljeZBesedilom 2">
          <a:extLst>
            <a:ext uri="{FF2B5EF4-FFF2-40B4-BE49-F238E27FC236}">
              <a16:creationId xmlns:a16="http://schemas.microsoft.com/office/drawing/2014/main" id="{447502E3-2137-4C22-BB8A-C59F85F8769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6" name="PoljeZBesedilom 2">
          <a:extLst>
            <a:ext uri="{FF2B5EF4-FFF2-40B4-BE49-F238E27FC236}">
              <a16:creationId xmlns:a16="http://schemas.microsoft.com/office/drawing/2014/main" id="{EE23A600-AF32-4E16-9F9E-6D0A9210327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7" name="PoljeZBesedilom 2">
          <a:extLst>
            <a:ext uri="{FF2B5EF4-FFF2-40B4-BE49-F238E27FC236}">
              <a16:creationId xmlns:a16="http://schemas.microsoft.com/office/drawing/2014/main" id="{E3C3FC23-743A-42DE-8AA0-9D2E8F51F76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398" name="PoljeZBesedilom 2">
          <a:extLst>
            <a:ext uri="{FF2B5EF4-FFF2-40B4-BE49-F238E27FC236}">
              <a16:creationId xmlns:a16="http://schemas.microsoft.com/office/drawing/2014/main" id="{86112CEE-7B74-4B47-B73A-582A53D3500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399" name="PoljeZBesedilom 10398">
          <a:extLst>
            <a:ext uri="{FF2B5EF4-FFF2-40B4-BE49-F238E27FC236}">
              <a16:creationId xmlns:a16="http://schemas.microsoft.com/office/drawing/2014/main" id="{DE6EDC68-EDAD-4E87-AAA1-81E6380B9AB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400" name="PoljeZBesedilom 2">
          <a:extLst>
            <a:ext uri="{FF2B5EF4-FFF2-40B4-BE49-F238E27FC236}">
              <a16:creationId xmlns:a16="http://schemas.microsoft.com/office/drawing/2014/main" id="{D03F41C6-7816-45E6-88C7-16820C0FD1C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401" name="PoljeZBesedilom 2">
          <a:extLst>
            <a:ext uri="{FF2B5EF4-FFF2-40B4-BE49-F238E27FC236}">
              <a16:creationId xmlns:a16="http://schemas.microsoft.com/office/drawing/2014/main" id="{57E2243A-A772-4844-9206-F351CA2C322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402" name="PoljeZBesedilom 2">
          <a:extLst>
            <a:ext uri="{FF2B5EF4-FFF2-40B4-BE49-F238E27FC236}">
              <a16:creationId xmlns:a16="http://schemas.microsoft.com/office/drawing/2014/main" id="{417E168A-56C3-420E-8A05-D028179DF60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403" name="PoljeZBesedilom 2">
          <a:extLst>
            <a:ext uri="{FF2B5EF4-FFF2-40B4-BE49-F238E27FC236}">
              <a16:creationId xmlns:a16="http://schemas.microsoft.com/office/drawing/2014/main" id="{158330E5-CAF5-4665-9520-5BBCCFD7165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4" name="PoljeZBesedilom 2">
          <a:extLst>
            <a:ext uri="{FF2B5EF4-FFF2-40B4-BE49-F238E27FC236}">
              <a16:creationId xmlns:a16="http://schemas.microsoft.com/office/drawing/2014/main" id="{2D6DA7CA-E30A-421A-944C-64DB730249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5" name="PoljeZBesedilom 10404">
          <a:extLst>
            <a:ext uri="{FF2B5EF4-FFF2-40B4-BE49-F238E27FC236}">
              <a16:creationId xmlns:a16="http://schemas.microsoft.com/office/drawing/2014/main" id="{496E4DFB-687C-437B-A30C-C4DBF4B4FB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6" name="PoljeZBesedilom 2">
          <a:extLst>
            <a:ext uri="{FF2B5EF4-FFF2-40B4-BE49-F238E27FC236}">
              <a16:creationId xmlns:a16="http://schemas.microsoft.com/office/drawing/2014/main" id="{B01D74B9-9019-4C38-84FE-8F83F67B603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7" name="PoljeZBesedilom 2">
          <a:extLst>
            <a:ext uri="{FF2B5EF4-FFF2-40B4-BE49-F238E27FC236}">
              <a16:creationId xmlns:a16="http://schemas.microsoft.com/office/drawing/2014/main" id="{C5C34873-79B4-4E7F-B6E5-DB3B35B60A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8" name="PoljeZBesedilom 2">
          <a:extLst>
            <a:ext uri="{FF2B5EF4-FFF2-40B4-BE49-F238E27FC236}">
              <a16:creationId xmlns:a16="http://schemas.microsoft.com/office/drawing/2014/main" id="{7BD2A792-90EB-4992-8B54-6C1B85EBDFE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09" name="PoljeZBesedilom 2">
          <a:extLst>
            <a:ext uri="{FF2B5EF4-FFF2-40B4-BE49-F238E27FC236}">
              <a16:creationId xmlns:a16="http://schemas.microsoft.com/office/drawing/2014/main" id="{94DFF240-4E22-4161-9CC2-27589A7743D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0" name="PoljeZBesedilom 2">
          <a:extLst>
            <a:ext uri="{FF2B5EF4-FFF2-40B4-BE49-F238E27FC236}">
              <a16:creationId xmlns:a16="http://schemas.microsoft.com/office/drawing/2014/main" id="{07DC03B4-B80A-4808-8794-4EEFA86981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1" name="PoljeZBesedilom 10410">
          <a:extLst>
            <a:ext uri="{FF2B5EF4-FFF2-40B4-BE49-F238E27FC236}">
              <a16:creationId xmlns:a16="http://schemas.microsoft.com/office/drawing/2014/main" id="{2D38710B-0A4A-4343-8C82-638605D6AA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2" name="PoljeZBesedilom 2">
          <a:extLst>
            <a:ext uri="{FF2B5EF4-FFF2-40B4-BE49-F238E27FC236}">
              <a16:creationId xmlns:a16="http://schemas.microsoft.com/office/drawing/2014/main" id="{1AED5272-6E27-4287-AA1D-647C1C83D89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3" name="PoljeZBesedilom 2">
          <a:extLst>
            <a:ext uri="{FF2B5EF4-FFF2-40B4-BE49-F238E27FC236}">
              <a16:creationId xmlns:a16="http://schemas.microsoft.com/office/drawing/2014/main" id="{4E2A8340-BE8C-44FC-B0E9-28AEAF1DF0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4" name="PoljeZBesedilom 2">
          <a:extLst>
            <a:ext uri="{FF2B5EF4-FFF2-40B4-BE49-F238E27FC236}">
              <a16:creationId xmlns:a16="http://schemas.microsoft.com/office/drawing/2014/main" id="{FAC552BF-D5AB-4D9F-B455-C2B010D4D1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5" name="PoljeZBesedilom 2">
          <a:extLst>
            <a:ext uri="{FF2B5EF4-FFF2-40B4-BE49-F238E27FC236}">
              <a16:creationId xmlns:a16="http://schemas.microsoft.com/office/drawing/2014/main" id="{19782C35-CB0E-46E9-9656-ABB28CF3E7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6" name="PoljeZBesedilom 2">
          <a:extLst>
            <a:ext uri="{FF2B5EF4-FFF2-40B4-BE49-F238E27FC236}">
              <a16:creationId xmlns:a16="http://schemas.microsoft.com/office/drawing/2014/main" id="{9C7B08CC-52E7-4B59-9490-22BDA547EFD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7" name="PoljeZBesedilom 10416">
          <a:extLst>
            <a:ext uri="{FF2B5EF4-FFF2-40B4-BE49-F238E27FC236}">
              <a16:creationId xmlns:a16="http://schemas.microsoft.com/office/drawing/2014/main" id="{49BFCDA3-9E34-413E-A56E-1328E26C2E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8" name="PoljeZBesedilom 2">
          <a:extLst>
            <a:ext uri="{FF2B5EF4-FFF2-40B4-BE49-F238E27FC236}">
              <a16:creationId xmlns:a16="http://schemas.microsoft.com/office/drawing/2014/main" id="{0C4674EF-9F73-49E0-8D7B-B42FEC86D99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19" name="PoljeZBesedilom 2">
          <a:extLst>
            <a:ext uri="{FF2B5EF4-FFF2-40B4-BE49-F238E27FC236}">
              <a16:creationId xmlns:a16="http://schemas.microsoft.com/office/drawing/2014/main" id="{EA09E064-89AD-4D65-B8CB-EA0A4043C4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0" name="PoljeZBesedilom 2">
          <a:extLst>
            <a:ext uri="{FF2B5EF4-FFF2-40B4-BE49-F238E27FC236}">
              <a16:creationId xmlns:a16="http://schemas.microsoft.com/office/drawing/2014/main" id="{B188B9FF-7B34-4270-9F7C-1C51E61E36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1" name="PoljeZBesedilom 2">
          <a:extLst>
            <a:ext uri="{FF2B5EF4-FFF2-40B4-BE49-F238E27FC236}">
              <a16:creationId xmlns:a16="http://schemas.microsoft.com/office/drawing/2014/main" id="{A974E982-5C39-45A6-ABB4-8E4660482D7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2" name="PoljeZBesedilom 2">
          <a:extLst>
            <a:ext uri="{FF2B5EF4-FFF2-40B4-BE49-F238E27FC236}">
              <a16:creationId xmlns:a16="http://schemas.microsoft.com/office/drawing/2014/main" id="{249012B9-7B9A-41C1-BAEC-C647DCB84F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3" name="PoljeZBesedilom 10422">
          <a:extLst>
            <a:ext uri="{FF2B5EF4-FFF2-40B4-BE49-F238E27FC236}">
              <a16:creationId xmlns:a16="http://schemas.microsoft.com/office/drawing/2014/main" id="{AEE1A335-79CE-454E-82C4-E5DC07337D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4" name="PoljeZBesedilom 2">
          <a:extLst>
            <a:ext uri="{FF2B5EF4-FFF2-40B4-BE49-F238E27FC236}">
              <a16:creationId xmlns:a16="http://schemas.microsoft.com/office/drawing/2014/main" id="{C617A3A3-FA92-4B0F-82F4-84745C3B35B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5" name="PoljeZBesedilom 2">
          <a:extLst>
            <a:ext uri="{FF2B5EF4-FFF2-40B4-BE49-F238E27FC236}">
              <a16:creationId xmlns:a16="http://schemas.microsoft.com/office/drawing/2014/main" id="{27510E16-5BE3-4831-8FEB-E6EB07D40AA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6" name="PoljeZBesedilom 2">
          <a:extLst>
            <a:ext uri="{FF2B5EF4-FFF2-40B4-BE49-F238E27FC236}">
              <a16:creationId xmlns:a16="http://schemas.microsoft.com/office/drawing/2014/main" id="{E040DE31-374A-468B-926C-5694D3D6342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27" name="PoljeZBesedilom 2">
          <a:extLst>
            <a:ext uri="{FF2B5EF4-FFF2-40B4-BE49-F238E27FC236}">
              <a16:creationId xmlns:a16="http://schemas.microsoft.com/office/drawing/2014/main" id="{64BD0838-E35B-4B35-AF31-C8B4FA7A51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28" name="PoljeZBesedilom 2">
          <a:extLst>
            <a:ext uri="{FF2B5EF4-FFF2-40B4-BE49-F238E27FC236}">
              <a16:creationId xmlns:a16="http://schemas.microsoft.com/office/drawing/2014/main" id="{55A93DDC-DC7F-460D-A337-F4A4E299B7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29" name="PoljeZBesedilom 10428">
          <a:extLst>
            <a:ext uri="{FF2B5EF4-FFF2-40B4-BE49-F238E27FC236}">
              <a16:creationId xmlns:a16="http://schemas.microsoft.com/office/drawing/2014/main" id="{07E9E39B-5496-4AB5-A3B7-FF52213A82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0" name="PoljeZBesedilom 2">
          <a:extLst>
            <a:ext uri="{FF2B5EF4-FFF2-40B4-BE49-F238E27FC236}">
              <a16:creationId xmlns:a16="http://schemas.microsoft.com/office/drawing/2014/main" id="{F094DF3E-BF18-4AE7-87CB-FC618D7555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1" name="PoljeZBesedilom 2">
          <a:extLst>
            <a:ext uri="{FF2B5EF4-FFF2-40B4-BE49-F238E27FC236}">
              <a16:creationId xmlns:a16="http://schemas.microsoft.com/office/drawing/2014/main" id="{D171FFF5-F393-4CA3-8518-DF06CD22D05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2" name="PoljeZBesedilom 2">
          <a:extLst>
            <a:ext uri="{FF2B5EF4-FFF2-40B4-BE49-F238E27FC236}">
              <a16:creationId xmlns:a16="http://schemas.microsoft.com/office/drawing/2014/main" id="{3976918A-0A54-447C-BF59-AFC9514D97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3" name="PoljeZBesedilom 2">
          <a:extLst>
            <a:ext uri="{FF2B5EF4-FFF2-40B4-BE49-F238E27FC236}">
              <a16:creationId xmlns:a16="http://schemas.microsoft.com/office/drawing/2014/main" id="{59D47ED6-634C-468A-AE58-3C7019D490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4" name="PoljeZBesedilom 2">
          <a:extLst>
            <a:ext uri="{FF2B5EF4-FFF2-40B4-BE49-F238E27FC236}">
              <a16:creationId xmlns:a16="http://schemas.microsoft.com/office/drawing/2014/main" id="{CD0DBBE8-9BB2-4E11-A63E-206B0F6B36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5" name="PoljeZBesedilom 10434">
          <a:extLst>
            <a:ext uri="{FF2B5EF4-FFF2-40B4-BE49-F238E27FC236}">
              <a16:creationId xmlns:a16="http://schemas.microsoft.com/office/drawing/2014/main" id="{A6927C23-B86A-4AB0-8454-C8150EB6F16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6" name="PoljeZBesedilom 2">
          <a:extLst>
            <a:ext uri="{FF2B5EF4-FFF2-40B4-BE49-F238E27FC236}">
              <a16:creationId xmlns:a16="http://schemas.microsoft.com/office/drawing/2014/main" id="{A1E1571F-AAB6-4FE4-A25A-BFCE7380D5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7" name="PoljeZBesedilom 2">
          <a:extLst>
            <a:ext uri="{FF2B5EF4-FFF2-40B4-BE49-F238E27FC236}">
              <a16:creationId xmlns:a16="http://schemas.microsoft.com/office/drawing/2014/main" id="{85D207B4-7A6A-4FA4-BA74-B724ABCD86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8" name="PoljeZBesedilom 2">
          <a:extLst>
            <a:ext uri="{FF2B5EF4-FFF2-40B4-BE49-F238E27FC236}">
              <a16:creationId xmlns:a16="http://schemas.microsoft.com/office/drawing/2014/main" id="{311BB986-A1CB-40EA-BFB0-DAE1960063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39" name="PoljeZBesedilom 2">
          <a:extLst>
            <a:ext uri="{FF2B5EF4-FFF2-40B4-BE49-F238E27FC236}">
              <a16:creationId xmlns:a16="http://schemas.microsoft.com/office/drawing/2014/main" id="{FDB317CE-F01D-4D1F-8BBB-65149BB8E1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0" name="PoljeZBesedilom 2">
          <a:extLst>
            <a:ext uri="{FF2B5EF4-FFF2-40B4-BE49-F238E27FC236}">
              <a16:creationId xmlns:a16="http://schemas.microsoft.com/office/drawing/2014/main" id="{1323A381-24EA-4937-80FF-BF4D926AE7B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1" name="PoljeZBesedilom 10440">
          <a:extLst>
            <a:ext uri="{FF2B5EF4-FFF2-40B4-BE49-F238E27FC236}">
              <a16:creationId xmlns:a16="http://schemas.microsoft.com/office/drawing/2014/main" id="{04A2235B-D702-4E88-A12F-6B2D2965F92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2" name="PoljeZBesedilom 2">
          <a:extLst>
            <a:ext uri="{FF2B5EF4-FFF2-40B4-BE49-F238E27FC236}">
              <a16:creationId xmlns:a16="http://schemas.microsoft.com/office/drawing/2014/main" id="{D118FBF1-8B43-4A89-8276-5564FCB59C1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3" name="PoljeZBesedilom 2">
          <a:extLst>
            <a:ext uri="{FF2B5EF4-FFF2-40B4-BE49-F238E27FC236}">
              <a16:creationId xmlns:a16="http://schemas.microsoft.com/office/drawing/2014/main" id="{96F5C68E-0A2B-4B0C-8A7F-531BFE9533C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4" name="PoljeZBesedilom 2">
          <a:extLst>
            <a:ext uri="{FF2B5EF4-FFF2-40B4-BE49-F238E27FC236}">
              <a16:creationId xmlns:a16="http://schemas.microsoft.com/office/drawing/2014/main" id="{22A1C774-48BB-4C75-8B5E-1A40291F730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45" name="PoljeZBesedilom 2">
          <a:extLst>
            <a:ext uri="{FF2B5EF4-FFF2-40B4-BE49-F238E27FC236}">
              <a16:creationId xmlns:a16="http://schemas.microsoft.com/office/drawing/2014/main" id="{CF9E4EB4-3B25-48C3-B1F2-D5AB130D40B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46" name="PoljeZBesedilom 2">
          <a:extLst>
            <a:ext uri="{FF2B5EF4-FFF2-40B4-BE49-F238E27FC236}">
              <a16:creationId xmlns:a16="http://schemas.microsoft.com/office/drawing/2014/main" id="{A4F9C10D-C06B-442B-8163-8E6521B3702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47" name="PoljeZBesedilom 10446">
          <a:extLst>
            <a:ext uri="{FF2B5EF4-FFF2-40B4-BE49-F238E27FC236}">
              <a16:creationId xmlns:a16="http://schemas.microsoft.com/office/drawing/2014/main" id="{1ABCC9AB-BD9F-4EE8-AE7E-2BFF5C4FCA9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48" name="PoljeZBesedilom 2">
          <a:extLst>
            <a:ext uri="{FF2B5EF4-FFF2-40B4-BE49-F238E27FC236}">
              <a16:creationId xmlns:a16="http://schemas.microsoft.com/office/drawing/2014/main" id="{36072A9B-112A-4A62-8840-68A19733C6B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49" name="PoljeZBesedilom 2">
          <a:extLst>
            <a:ext uri="{FF2B5EF4-FFF2-40B4-BE49-F238E27FC236}">
              <a16:creationId xmlns:a16="http://schemas.microsoft.com/office/drawing/2014/main" id="{AF5B5168-E0DD-4A90-AFBD-5F577407511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50" name="PoljeZBesedilom 2">
          <a:extLst>
            <a:ext uri="{FF2B5EF4-FFF2-40B4-BE49-F238E27FC236}">
              <a16:creationId xmlns:a16="http://schemas.microsoft.com/office/drawing/2014/main" id="{1C8250E1-5819-43E9-A0FE-ABFD83E8153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51" name="PoljeZBesedilom 2">
          <a:extLst>
            <a:ext uri="{FF2B5EF4-FFF2-40B4-BE49-F238E27FC236}">
              <a16:creationId xmlns:a16="http://schemas.microsoft.com/office/drawing/2014/main" id="{2DBCFA11-590F-407C-87C8-9951E2A7EC2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452" name="PoljeZBesedilom 10451">
          <a:extLst>
            <a:ext uri="{FF2B5EF4-FFF2-40B4-BE49-F238E27FC236}">
              <a16:creationId xmlns:a16="http://schemas.microsoft.com/office/drawing/2014/main" id="{22565DF3-2DEE-42A2-AA9E-FD132E6BA9F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453" name="PoljeZBesedilom 2">
          <a:extLst>
            <a:ext uri="{FF2B5EF4-FFF2-40B4-BE49-F238E27FC236}">
              <a16:creationId xmlns:a16="http://schemas.microsoft.com/office/drawing/2014/main" id="{5038BBF0-2530-4FE9-BA87-2B0314AB6D5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454" name="PoljeZBesedilom 2">
          <a:extLst>
            <a:ext uri="{FF2B5EF4-FFF2-40B4-BE49-F238E27FC236}">
              <a16:creationId xmlns:a16="http://schemas.microsoft.com/office/drawing/2014/main" id="{71B432D0-92D2-4BB9-8D34-DFD5FF08212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455" name="PoljeZBesedilom 2">
          <a:extLst>
            <a:ext uri="{FF2B5EF4-FFF2-40B4-BE49-F238E27FC236}">
              <a16:creationId xmlns:a16="http://schemas.microsoft.com/office/drawing/2014/main" id="{CD14A9F2-DBDE-42EE-8649-4F417B30798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456" name="PoljeZBesedilom 2">
          <a:extLst>
            <a:ext uri="{FF2B5EF4-FFF2-40B4-BE49-F238E27FC236}">
              <a16:creationId xmlns:a16="http://schemas.microsoft.com/office/drawing/2014/main" id="{E2C992EB-4C48-41BE-B882-B676330AE27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57" name="PoljeZBesedilom 2">
          <a:extLst>
            <a:ext uri="{FF2B5EF4-FFF2-40B4-BE49-F238E27FC236}">
              <a16:creationId xmlns:a16="http://schemas.microsoft.com/office/drawing/2014/main" id="{4DE705B0-5E76-4CA7-845D-79A49FC4CB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58" name="PoljeZBesedilom 10457">
          <a:extLst>
            <a:ext uri="{FF2B5EF4-FFF2-40B4-BE49-F238E27FC236}">
              <a16:creationId xmlns:a16="http://schemas.microsoft.com/office/drawing/2014/main" id="{FDFE5CE1-2F0F-4D74-BEF9-045C784F980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59" name="PoljeZBesedilom 2">
          <a:extLst>
            <a:ext uri="{FF2B5EF4-FFF2-40B4-BE49-F238E27FC236}">
              <a16:creationId xmlns:a16="http://schemas.microsoft.com/office/drawing/2014/main" id="{DAEF8857-630C-4F33-AEE7-506F3415D64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0" name="PoljeZBesedilom 2">
          <a:extLst>
            <a:ext uri="{FF2B5EF4-FFF2-40B4-BE49-F238E27FC236}">
              <a16:creationId xmlns:a16="http://schemas.microsoft.com/office/drawing/2014/main" id="{69522DDF-437A-457F-BF64-FA226619E1E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1" name="PoljeZBesedilom 2">
          <a:extLst>
            <a:ext uri="{FF2B5EF4-FFF2-40B4-BE49-F238E27FC236}">
              <a16:creationId xmlns:a16="http://schemas.microsoft.com/office/drawing/2014/main" id="{BEEAF4AC-D443-446C-941B-0AFFDEAADC7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2" name="PoljeZBesedilom 2">
          <a:extLst>
            <a:ext uri="{FF2B5EF4-FFF2-40B4-BE49-F238E27FC236}">
              <a16:creationId xmlns:a16="http://schemas.microsoft.com/office/drawing/2014/main" id="{B920E810-6921-418A-A94E-E50BF51273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3" name="PoljeZBesedilom 2">
          <a:extLst>
            <a:ext uri="{FF2B5EF4-FFF2-40B4-BE49-F238E27FC236}">
              <a16:creationId xmlns:a16="http://schemas.microsoft.com/office/drawing/2014/main" id="{E6BBD1C1-C2E2-454E-AE83-B149EC22665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4" name="PoljeZBesedilom 10463">
          <a:extLst>
            <a:ext uri="{FF2B5EF4-FFF2-40B4-BE49-F238E27FC236}">
              <a16:creationId xmlns:a16="http://schemas.microsoft.com/office/drawing/2014/main" id="{3833983A-6092-41EA-8000-F1E6099BCD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5" name="PoljeZBesedilom 2">
          <a:extLst>
            <a:ext uri="{FF2B5EF4-FFF2-40B4-BE49-F238E27FC236}">
              <a16:creationId xmlns:a16="http://schemas.microsoft.com/office/drawing/2014/main" id="{9866FBD3-7348-4CB6-9A1C-393AAA0ADE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6" name="PoljeZBesedilom 2">
          <a:extLst>
            <a:ext uri="{FF2B5EF4-FFF2-40B4-BE49-F238E27FC236}">
              <a16:creationId xmlns:a16="http://schemas.microsoft.com/office/drawing/2014/main" id="{1CBD4906-5E93-4C23-8F93-C479DCCD227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7" name="PoljeZBesedilom 2">
          <a:extLst>
            <a:ext uri="{FF2B5EF4-FFF2-40B4-BE49-F238E27FC236}">
              <a16:creationId xmlns:a16="http://schemas.microsoft.com/office/drawing/2014/main" id="{B4F0B2E1-3C1C-44C0-BF06-868174A972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8" name="PoljeZBesedilom 2">
          <a:extLst>
            <a:ext uri="{FF2B5EF4-FFF2-40B4-BE49-F238E27FC236}">
              <a16:creationId xmlns:a16="http://schemas.microsoft.com/office/drawing/2014/main" id="{ED91DA12-9D57-4B5E-9694-48660DFDD7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69" name="PoljeZBesedilom 2">
          <a:extLst>
            <a:ext uri="{FF2B5EF4-FFF2-40B4-BE49-F238E27FC236}">
              <a16:creationId xmlns:a16="http://schemas.microsoft.com/office/drawing/2014/main" id="{F12F8960-9BFA-4295-82FD-DA9CCAAA07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0" name="PoljeZBesedilom 10469">
          <a:extLst>
            <a:ext uri="{FF2B5EF4-FFF2-40B4-BE49-F238E27FC236}">
              <a16:creationId xmlns:a16="http://schemas.microsoft.com/office/drawing/2014/main" id="{C2B6AEC9-C56A-4902-807B-89287A2C63D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1" name="PoljeZBesedilom 2">
          <a:extLst>
            <a:ext uri="{FF2B5EF4-FFF2-40B4-BE49-F238E27FC236}">
              <a16:creationId xmlns:a16="http://schemas.microsoft.com/office/drawing/2014/main" id="{D6FB083A-E568-4EFF-897E-93FD3347EB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2" name="PoljeZBesedilom 2">
          <a:extLst>
            <a:ext uri="{FF2B5EF4-FFF2-40B4-BE49-F238E27FC236}">
              <a16:creationId xmlns:a16="http://schemas.microsoft.com/office/drawing/2014/main" id="{BF924971-CD24-4152-8563-DC3D0DC28D3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3" name="PoljeZBesedilom 2">
          <a:extLst>
            <a:ext uri="{FF2B5EF4-FFF2-40B4-BE49-F238E27FC236}">
              <a16:creationId xmlns:a16="http://schemas.microsoft.com/office/drawing/2014/main" id="{CA749A47-2CBD-4AF4-A17E-B712AD77DB3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4" name="PoljeZBesedilom 2">
          <a:extLst>
            <a:ext uri="{FF2B5EF4-FFF2-40B4-BE49-F238E27FC236}">
              <a16:creationId xmlns:a16="http://schemas.microsoft.com/office/drawing/2014/main" id="{A1AE8B76-B3FF-480A-B269-F5A7C3BFD3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5" name="PoljeZBesedilom 2">
          <a:extLst>
            <a:ext uri="{FF2B5EF4-FFF2-40B4-BE49-F238E27FC236}">
              <a16:creationId xmlns:a16="http://schemas.microsoft.com/office/drawing/2014/main" id="{748CBE01-01F2-4EB3-A0D5-9928E83A11D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6" name="PoljeZBesedilom 10475">
          <a:extLst>
            <a:ext uri="{FF2B5EF4-FFF2-40B4-BE49-F238E27FC236}">
              <a16:creationId xmlns:a16="http://schemas.microsoft.com/office/drawing/2014/main" id="{8BE94987-7A89-4143-9582-267F3741DE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7" name="PoljeZBesedilom 2">
          <a:extLst>
            <a:ext uri="{FF2B5EF4-FFF2-40B4-BE49-F238E27FC236}">
              <a16:creationId xmlns:a16="http://schemas.microsoft.com/office/drawing/2014/main" id="{2327530F-C215-4C93-A45B-562FEB6C8A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8" name="PoljeZBesedilom 2">
          <a:extLst>
            <a:ext uri="{FF2B5EF4-FFF2-40B4-BE49-F238E27FC236}">
              <a16:creationId xmlns:a16="http://schemas.microsoft.com/office/drawing/2014/main" id="{AA5F66E0-2F28-4D45-AFB0-3DBDF31F21B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79" name="PoljeZBesedilom 2">
          <a:extLst>
            <a:ext uri="{FF2B5EF4-FFF2-40B4-BE49-F238E27FC236}">
              <a16:creationId xmlns:a16="http://schemas.microsoft.com/office/drawing/2014/main" id="{752096F8-6D34-42AE-A03C-6AD2F520543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480" name="PoljeZBesedilom 2">
          <a:extLst>
            <a:ext uri="{FF2B5EF4-FFF2-40B4-BE49-F238E27FC236}">
              <a16:creationId xmlns:a16="http://schemas.microsoft.com/office/drawing/2014/main" id="{04C69BE2-F178-451C-97A7-151E64A2257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1" name="PoljeZBesedilom 2">
          <a:extLst>
            <a:ext uri="{FF2B5EF4-FFF2-40B4-BE49-F238E27FC236}">
              <a16:creationId xmlns:a16="http://schemas.microsoft.com/office/drawing/2014/main" id="{BAD9F95E-25F6-4129-A16E-B64CEA67E6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2" name="PoljeZBesedilom 10481">
          <a:extLst>
            <a:ext uri="{FF2B5EF4-FFF2-40B4-BE49-F238E27FC236}">
              <a16:creationId xmlns:a16="http://schemas.microsoft.com/office/drawing/2014/main" id="{6EDF2A4E-572D-438A-9E60-B5CBFD72F52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3" name="PoljeZBesedilom 2">
          <a:extLst>
            <a:ext uri="{FF2B5EF4-FFF2-40B4-BE49-F238E27FC236}">
              <a16:creationId xmlns:a16="http://schemas.microsoft.com/office/drawing/2014/main" id="{FDD08A73-DFCC-4B24-BF00-683641067E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4" name="PoljeZBesedilom 2">
          <a:extLst>
            <a:ext uri="{FF2B5EF4-FFF2-40B4-BE49-F238E27FC236}">
              <a16:creationId xmlns:a16="http://schemas.microsoft.com/office/drawing/2014/main" id="{7FCB5012-17D0-4F98-BB7D-FDC7EB7AA9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5" name="PoljeZBesedilom 2">
          <a:extLst>
            <a:ext uri="{FF2B5EF4-FFF2-40B4-BE49-F238E27FC236}">
              <a16:creationId xmlns:a16="http://schemas.microsoft.com/office/drawing/2014/main" id="{44CDCA9B-44F4-4F0F-B1CA-186739041E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6" name="PoljeZBesedilom 2">
          <a:extLst>
            <a:ext uri="{FF2B5EF4-FFF2-40B4-BE49-F238E27FC236}">
              <a16:creationId xmlns:a16="http://schemas.microsoft.com/office/drawing/2014/main" id="{04640801-5A71-4DAF-B749-2031E36AC3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7" name="PoljeZBesedilom 2">
          <a:extLst>
            <a:ext uri="{FF2B5EF4-FFF2-40B4-BE49-F238E27FC236}">
              <a16:creationId xmlns:a16="http://schemas.microsoft.com/office/drawing/2014/main" id="{05506F24-A5D2-475B-985B-16609F4E0E6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8" name="PoljeZBesedilom 10487">
          <a:extLst>
            <a:ext uri="{FF2B5EF4-FFF2-40B4-BE49-F238E27FC236}">
              <a16:creationId xmlns:a16="http://schemas.microsoft.com/office/drawing/2014/main" id="{717DBAC4-51E4-486E-9061-86DCA3E170C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89" name="PoljeZBesedilom 2">
          <a:extLst>
            <a:ext uri="{FF2B5EF4-FFF2-40B4-BE49-F238E27FC236}">
              <a16:creationId xmlns:a16="http://schemas.microsoft.com/office/drawing/2014/main" id="{89B93811-31B1-48D7-9C91-B05E216BF2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90" name="PoljeZBesedilom 2">
          <a:extLst>
            <a:ext uri="{FF2B5EF4-FFF2-40B4-BE49-F238E27FC236}">
              <a16:creationId xmlns:a16="http://schemas.microsoft.com/office/drawing/2014/main" id="{F34600C9-DE56-423A-A987-CE6FB38BB22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91" name="PoljeZBesedilom 2">
          <a:extLst>
            <a:ext uri="{FF2B5EF4-FFF2-40B4-BE49-F238E27FC236}">
              <a16:creationId xmlns:a16="http://schemas.microsoft.com/office/drawing/2014/main" id="{142A0570-9DE6-4DF0-BCA5-0995617471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492" name="PoljeZBesedilom 2">
          <a:extLst>
            <a:ext uri="{FF2B5EF4-FFF2-40B4-BE49-F238E27FC236}">
              <a16:creationId xmlns:a16="http://schemas.microsoft.com/office/drawing/2014/main" id="{621D9094-F566-4C22-979C-3EAAA9EDD2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3" name="PoljeZBesedilom 2">
          <a:extLst>
            <a:ext uri="{FF2B5EF4-FFF2-40B4-BE49-F238E27FC236}">
              <a16:creationId xmlns:a16="http://schemas.microsoft.com/office/drawing/2014/main" id="{BE422EEF-0A30-4A38-A75B-CF0B00A9C95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4" name="PoljeZBesedilom 10493">
          <a:extLst>
            <a:ext uri="{FF2B5EF4-FFF2-40B4-BE49-F238E27FC236}">
              <a16:creationId xmlns:a16="http://schemas.microsoft.com/office/drawing/2014/main" id="{E2D4C3E6-4734-465F-B7E8-6A2AD5C51E7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5" name="PoljeZBesedilom 2">
          <a:extLst>
            <a:ext uri="{FF2B5EF4-FFF2-40B4-BE49-F238E27FC236}">
              <a16:creationId xmlns:a16="http://schemas.microsoft.com/office/drawing/2014/main" id="{B18BE3B7-90F9-40A7-900B-CB9E58317BB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6" name="PoljeZBesedilom 2">
          <a:extLst>
            <a:ext uri="{FF2B5EF4-FFF2-40B4-BE49-F238E27FC236}">
              <a16:creationId xmlns:a16="http://schemas.microsoft.com/office/drawing/2014/main" id="{5099001C-7F91-4CD7-B0E5-35783E0BFAC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7" name="PoljeZBesedilom 2">
          <a:extLst>
            <a:ext uri="{FF2B5EF4-FFF2-40B4-BE49-F238E27FC236}">
              <a16:creationId xmlns:a16="http://schemas.microsoft.com/office/drawing/2014/main" id="{D68DD0EB-3052-4F84-8E85-6065DE582C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498" name="PoljeZBesedilom 2">
          <a:extLst>
            <a:ext uri="{FF2B5EF4-FFF2-40B4-BE49-F238E27FC236}">
              <a16:creationId xmlns:a16="http://schemas.microsoft.com/office/drawing/2014/main" id="{493FC922-4503-4FDA-A7F0-B30657DA792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499" name="PoljeZBesedilom 2">
          <a:extLst>
            <a:ext uri="{FF2B5EF4-FFF2-40B4-BE49-F238E27FC236}">
              <a16:creationId xmlns:a16="http://schemas.microsoft.com/office/drawing/2014/main" id="{81AA14CA-0473-4161-ADA6-E7BD4AB62E8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500" name="PoljeZBesedilom 10499">
          <a:extLst>
            <a:ext uri="{FF2B5EF4-FFF2-40B4-BE49-F238E27FC236}">
              <a16:creationId xmlns:a16="http://schemas.microsoft.com/office/drawing/2014/main" id="{00840E38-B80A-4CD5-BE0F-2DB007CAEE0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501" name="PoljeZBesedilom 2">
          <a:extLst>
            <a:ext uri="{FF2B5EF4-FFF2-40B4-BE49-F238E27FC236}">
              <a16:creationId xmlns:a16="http://schemas.microsoft.com/office/drawing/2014/main" id="{5FF27695-E7BE-4AB5-A4BB-43F52E8F221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502" name="PoljeZBesedilom 2">
          <a:extLst>
            <a:ext uri="{FF2B5EF4-FFF2-40B4-BE49-F238E27FC236}">
              <a16:creationId xmlns:a16="http://schemas.microsoft.com/office/drawing/2014/main" id="{6E9A8821-2421-4F80-81CA-EB9FCC29AB8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503" name="PoljeZBesedilom 2">
          <a:extLst>
            <a:ext uri="{FF2B5EF4-FFF2-40B4-BE49-F238E27FC236}">
              <a16:creationId xmlns:a16="http://schemas.microsoft.com/office/drawing/2014/main" id="{0AB82B84-EBAD-4456-B628-CF6D7D0CEA4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504" name="PoljeZBesedilom 2">
          <a:extLst>
            <a:ext uri="{FF2B5EF4-FFF2-40B4-BE49-F238E27FC236}">
              <a16:creationId xmlns:a16="http://schemas.microsoft.com/office/drawing/2014/main" id="{0CD9BA65-FA28-40E7-8338-480B9CB3067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505" name="PoljeZBesedilom 10504">
          <a:extLst>
            <a:ext uri="{FF2B5EF4-FFF2-40B4-BE49-F238E27FC236}">
              <a16:creationId xmlns:a16="http://schemas.microsoft.com/office/drawing/2014/main" id="{4FC500AC-80CA-4E36-8B94-31AB03E874E4}"/>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506" name="PoljeZBesedilom 2">
          <a:extLst>
            <a:ext uri="{FF2B5EF4-FFF2-40B4-BE49-F238E27FC236}">
              <a16:creationId xmlns:a16="http://schemas.microsoft.com/office/drawing/2014/main" id="{4EE63FCD-FD93-45DC-A59A-317DC00CD1B6}"/>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507" name="PoljeZBesedilom 2">
          <a:extLst>
            <a:ext uri="{FF2B5EF4-FFF2-40B4-BE49-F238E27FC236}">
              <a16:creationId xmlns:a16="http://schemas.microsoft.com/office/drawing/2014/main" id="{83DC462A-5500-4CCD-AFEC-71A140509D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508" name="PoljeZBesedilom 2">
          <a:extLst>
            <a:ext uri="{FF2B5EF4-FFF2-40B4-BE49-F238E27FC236}">
              <a16:creationId xmlns:a16="http://schemas.microsoft.com/office/drawing/2014/main" id="{6D9EF2A4-ACB7-408E-B77F-B5258C4C75D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509" name="PoljeZBesedilom 2">
          <a:extLst>
            <a:ext uri="{FF2B5EF4-FFF2-40B4-BE49-F238E27FC236}">
              <a16:creationId xmlns:a16="http://schemas.microsoft.com/office/drawing/2014/main" id="{ECE83CBC-D634-4943-BA1F-DC6B169AEDE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0" name="PoljeZBesedilom 2">
          <a:extLst>
            <a:ext uri="{FF2B5EF4-FFF2-40B4-BE49-F238E27FC236}">
              <a16:creationId xmlns:a16="http://schemas.microsoft.com/office/drawing/2014/main" id="{1AD3C1B1-2D77-4B4C-BCED-6B5E0D28958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1" name="PoljeZBesedilom 10510">
          <a:extLst>
            <a:ext uri="{FF2B5EF4-FFF2-40B4-BE49-F238E27FC236}">
              <a16:creationId xmlns:a16="http://schemas.microsoft.com/office/drawing/2014/main" id="{78A85D88-F57F-451E-94E1-D7210F3B3D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2" name="PoljeZBesedilom 2">
          <a:extLst>
            <a:ext uri="{FF2B5EF4-FFF2-40B4-BE49-F238E27FC236}">
              <a16:creationId xmlns:a16="http://schemas.microsoft.com/office/drawing/2014/main" id="{9B007B21-C6E9-48B0-A4BF-91B68CA1A0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3" name="PoljeZBesedilom 2">
          <a:extLst>
            <a:ext uri="{FF2B5EF4-FFF2-40B4-BE49-F238E27FC236}">
              <a16:creationId xmlns:a16="http://schemas.microsoft.com/office/drawing/2014/main" id="{90CFE106-82C2-4719-A13A-1DCEA73B418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4" name="PoljeZBesedilom 2">
          <a:extLst>
            <a:ext uri="{FF2B5EF4-FFF2-40B4-BE49-F238E27FC236}">
              <a16:creationId xmlns:a16="http://schemas.microsoft.com/office/drawing/2014/main" id="{9321D3D0-82A4-4F66-B9C3-62A335C7D9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5" name="PoljeZBesedilom 2">
          <a:extLst>
            <a:ext uri="{FF2B5EF4-FFF2-40B4-BE49-F238E27FC236}">
              <a16:creationId xmlns:a16="http://schemas.microsoft.com/office/drawing/2014/main" id="{B6F9BCB3-B4C5-454A-9F90-03FEEF766F1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6" name="PoljeZBesedilom 2">
          <a:extLst>
            <a:ext uri="{FF2B5EF4-FFF2-40B4-BE49-F238E27FC236}">
              <a16:creationId xmlns:a16="http://schemas.microsoft.com/office/drawing/2014/main" id="{CA2B12D9-B736-4D4F-AD5D-071BCAD192E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7" name="PoljeZBesedilom 10516">
          <a:extLst>
            <a:ext uri="{FF2B5EF4-FFF2-40B4-BE49-F238E27FC236}">
              <a16:creationId xmlns:a16="http://schemas.microsoft.com/office/drawing/2014/main" id="{9581063B-D417-456B-AC09-0F95BA4093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8" name="PoljeZBesedilom 2">
          <a:extLst>
            <a:ext uri="{FF2B5EF4-FFF2-40B4-BE49-F238E27FC236}">
              <a16:creationId xmlns:a16="http://schemas.microsoft.com/office/drawing/2014/main" id="{AABBAAE1-BF9D-4699-A544-2D5003E12E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19" name="PoljeZBesedilom 2">
          <a:extLst>
            <a:ext uri="{FF2B5EF4-FFF2-40B4-BE49-F238E27FC236}">
              <a16:creationId xmlns:a16="http://schemas.microsoft.com/office/drawing/2014/main" id="{D0CFE317-EB08-4932-806A-DBBF175B152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0" name="PoljeZBesedilom 2">
          <a:extLst>
            <a:ext uri="{FF2B5EF4-FFF2-40B4-BE49-F238E27FC236}">
              <a16:creationId xmlns:a16="http://schemas.microsoft.com/office/drawing/2014/main" id="{30333F3B-EFF6-4EE7-9DFB-3F7821BFADF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1" name="PoljeZBesedilom 2">
          <a:extLst>
            <a:ext uri="{FF2B5EF4-FFF2-40B4-BE49-F238E27FC236}">
              <a16:creationId xmlns:a16="http://schemas.microsoft.com/office/drawing/2014/main" id="{5B1C2083-547A-41E9-91B2-D48AECFEFB7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2" name="PoljeZBesedilom 2">
          <a:extLst>
            <a:ext uri="{FF2B5EF4-FFF2-40B4-BE49-F238E27FC236}">
              <a16:creationId xmlns:a16="http://schemas.microsoft.com/office/drawing/2014/main" id="{5FA01B4E-1586-4024-AE3C-44B90B5E1ED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3" name="PoljeZBesedilom 10522">
          <a:extLst>
            <a:ext uri="{FF2B5EF4-FFF2-40B4-BE49-F238E27FC236}">
              <a16:creationId xmlns:a16="http://schemas.microsoft.com/office/drawing/2014/main" id="{94FAFE90-735F-4E66-B3B0-8C7A2B6C925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4" name="PoljeZBesedilom 2">
          <a:extLst>
            <a:ext uri="{FF2B5EF4-FFF2-40B4-BE49-F238E27FC236}">
              <a16:creationId xmlns:a16="http://schemas.microsoft.com/office/drawing/2014/main" id="{63C0668F-25CA-4547-A5A2-829E764B053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5" name="PoljeZBesedilom 2">
          <a:extLst>
            <a:ext uri="{FF2B5EF4-FFF2-40B4-BE49-F238E27FC236}">
              <a16:creationId xmlns:a16="http://schemas.microsoft.com/office/drawing/2014/main" id="{9D408B1D-1F2B-4D8A-9AB0-00F9704EAE9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6" name="PoljeZBesedilom 2">
          <a:extLst>
            <a:ext uri="{FF2B5EF4-FFF2-40B4-BE49-F238E27FC236}">
              <a16:creationId xmlns:a16="http://schemas.microsoft.com/office/drawing/2014/main" id="{467377AA-05EE-4638-B825-AC05420DB1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7" name="PoljeZBesedilom 2">
          <a:extLst>
            <a:ext uri="{FF2B5EF4-FFF2-40B4-BE49-F238E27FC236}">
              <a16:creationId xmlns:a16="http://schemas.microsoft.com/office/drawing/2014/main" id="{350C4EA5-7DDC-4A17-B9D7-3F9A9BB113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8" name="PoljeZBesedilom 2">
          <a:extLst>
            <a:ext uri="{FF2B5EF4-FFF2-40B4-BE49-F238E27FC236}">
              <a16:creationId xmlns:a16="http://schemas.microsoft.com/office/drawing/2014/main" id="{EE045B6B-86B8-4B09-8969-A2A0A55FD1D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29" name="PoljeZBesedilom 10528">
          <a:extLst>
            <a:ext uri="{FF2B5EF4-FFF2-40B4-BE49-F238E27FC236}">
              <a16:creationId xmlns:a16="http://schemas.microsoft.com/office/drawing/2014/main" id="{297E98D8-B813-4FD2-9125-F691665082C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0" name="PoljeZBesedilom 2">
          <a:extLst>
            <a:ext uri="{FF2B5EF4-FFF2-40B4-BE49-F238E27FC236}">
              <a16:creationId xmlns:a16="http://schemas.microsoft.com/office/drawing/2014/main" id="{4B41E098-9902-455C-A2B8-341F3E5BF1A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1" name="PoljeZBesedilom 2">
          <a:extLst>
            <a:ext uri="{FF2B5EF4-FFF2-40B4-BE49-F238E27FC236}">
              <a16:creationId xmlns:a16="http://schemas.microsoft.com/office/drawing/2014/main" id="{F26D337F-5577-433B-9EB3-663E3BA06ED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2" name="PoljeZBesedilom 2">
          <a:extLst>
            <a:ext uri="{FF2B5EF4-FFF2-40B4-BE49-F238E27FC236}">
              <a16:creationId xmlns:a16="http://schemas.microsoft.com/office/drawing/2014/main" id="{5D02EE05-C466-4EFB-91F1-2440C886812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3" name="PoljeZBesedilom 2">
          <a:extLst>
            <a:ext uri="{FF2B5EF4-FFF2-40B4-BE49-F238E27FC236}">
              <a16:creationId xmlns:a16="http://schemas.microsoft.com/office/drawing/2014/main" id="{B1BADC6E-34AC-4C39-AB06-B1B2C944B91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4" name="PoljeZBesedilom 2">
          <a:extLst>
            <a:ext uri="{FF2B5EF4-FFF2-40B4-BE49-F238E27FC236}">
              <a16:creationId xmlns:a16="http://schemas.microsoft.com/office/drawing/2014/main" id="{625A3CAB-04ED-45C5-880C-5EB2F023A04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5" name="PoljeZBesedilom 10534">
          <a:extLst>
            <a:ext uri="{FF2B5EF4-FFF2-40B4-BE49-F238E27FC236}">
              <a16:creationId xmlns:a16="http://schemas.microsoft.com/office/drawing/2014/main" id="{990C56CC-3B60-48D8-97BF-83190BE5657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6" name="PoljeZBesedilom 2">
          <a:extLst>
            <a:ext uri="{FF2B5EF4-FFF2-40B4-BE49-F238E27FC236}">
              <a16:creationId xmlns:a16="http://schemas.microsoft.com/office/drawing/2014/main" id="{09F0C0ED-7C58-407C-92BC-70C05EBE45C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7" name="PoljeZBesedilom 2">
          <a:extLst>
            <a:ext uri="{FF2B5EF4-FFF2-40B4-BE49-F238E27FC236}">
              <a16:creationId xmlns:a16="http://schemas.microsoft.com/office/drawing/2014/main" id="{BC59B75C-43DC-4E72-97D1-EB5B49CEEFB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8" name="PoljeZBesedilom 2">
          <a:extLst>
            <a:ext uri="{FF2B5EF4-FFF2-40B4-BE49-F238E27FC236}">
              <a16:creationId xmlns:a16="http://schemas.microsoft.com/office/drawing/2014/main" id="{870ADB84-621E-4B23-9B25-15ABBBB86EB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39" name="PoljeZBesedilom 2">
          <a:extLst>
            <a:ext uri="{FF2B5EF4-FFF2-40B4-BE49-F238E27FC236}">
              <a16:creationId xmlns:a16="http://schemas.microsoft.com/office/drawing/2014/main" id="{690F29B0-873B-4FF7-82D7-AD90FC162C8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0" name="PoljeZBesedilom 2">
          <a:extLst>
            <a:ext uri="{FF2B5EF4-FFF2-40B4-BE49-F238E27FC236}">
              <a16:creationId xmlns:a16="http://schemas.microsoft.com/office/drawing/2014/main" id="{417023CB-BF18-41A3-B06F-173D6B8BFC5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1" name="PoljeZBesedilom 10540">
          <a:extLst>
            <a:ext uri="{FF2B5EF4-FFF2-40B4-BE49-F238E27FC236}">
              <a16:creationId xmlns:a16="http://schemas.microsoft.com/office/drawing/2014/main" id="{D901F930-8A8F-4528-AF95-97B567ED80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2" name="PoljeZBesedilom 2">
          <a:extLst>
            <a:ext uri="{FF2B5EF4-FFF2-40B4-BE49-F238E27FC236}">
              <a16:creationId xmlns:a16="http://schemas.microsoft.com/office/drawing/2014/main" id="{616FB514-EC21-44A4-9E5C-03F3298D72D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3" name="PoljeZBesedilom 2">
          <a:extLst>
            <a:ext uri="{FF2B5EF4-FFF2-40B4-BE49-F238E27FC236}">
              <a16:creationId xmlns:a16="http://schemas.microsoft.com/office/drawing/2014/main" id="{BFB72A4C-A4D4-4890-BF9D-EA634FAD86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4" name="PoljeZBesedilom 2">
          <a:extLst>
            <a:ext uri="{FF2B5EF4-FFF2-40B4-BE49-F238E27FC236}">
              <a16:creationId xmlns:a16="http://schemas.microsoft.com/office/drawing/2014/main" id="{897C8761-30E2-499B-A0C6-CB25F2884C3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5" name="PoljeZBesedilom 2">
          <a:extLst>
            <a:ext uri="{FF2B5EF4-FFF2-40B4-BE49-F238E27FC236}">
              <a16:creationId xmlns:a16="http://schemas.microsoft.com/office/drawing/2014/main" id="{6134210D-FF60-4957-968C-2767D06B71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6" name="PoljeZBesedilom 2">
          <a:extLst>
            <a:ext uri="{FF2B5EF4-FFF2-40B4-BE49-F238E27FC236}">
              <a16:creationId xmlns:a16="http://schemas.microsoft.com/office/drawing/2014/main" id="{4D1D85B4-BAC3-4951-9E00-A6CAC5F608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7" name="PoljeZBesedilom 10546">
          <a:extLst>
            <a:ext uri="{FF2B5EF4-FFF2-40B4-BE49-F238E27FC236}">
              <a16:creationId xmlns:a16="http://schemas.microsoft.com/office/drawing/2014/main" id="{47C34D0B-A991-47B9-B0A3-6644207C47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8" name="PoljeZBesedilom 2">
          <a:extLst>
            <a:ext uri="{FF2B5EF4-FFF2-40B4-BE49-F238E27FC236}">
              <a16:creationId xmlns:a16="http://schemas.microsoft.com/office/drawing/2014/main" id="{C175112E-0991-401F-964E-41D128F9B2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49" name="PoljeZBesedilom 2">
          <a:extLst>
            <a:ext uri="{FF2B5EF4-FFF2-40B4-BE49-F238E27FC236}">
              <a16:creationId xmlns:a16="http://schemas.microsoft.com/office/drawing/2014/main" id="{9696F8B3-097C-4AEC-B88A-270A7535E68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50" name="PoljeZBesedilom 2">
          <a:extLst>
            <a:ext uri="{FF2B5EF4-FFF2-40B4-BE49-F238E27FC236}">
              <a16:creationId xmlns:a16="http://schemas.microsoft.com/office/drawing/2014/main" id="{0E9DBAA5-D364-4578-8F46-9B2827B977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51" name="PoljeZBesedilom 2">
          <a:extLst>
            <a:ext uri="{FF2B5EF4-FFF2-40B4-BE49-F238E27FC236}">
              <a16:creationId xmlns:a16="http://schemas.microsoft.com/office/drawing/2014/main" id="{B382AE38-0910-4ABD-8FAF-2743F290EF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2" name="PoljeZBesedilom 2">
          <a:extLst>
            <a:ext uri="{FF2B5EF4-FFF2-40B4-BE49-F238E27FC236}">
              <a16:creationId xmlns:a16="http://schemas.microsoft.com/office/drawing/2014/main" id="{F9AC83C2-FDE4-4C96-B67A-45EEA4C5DB2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3" name="PoljeZBesedilom 10552">
          <a:extLst>
            <a:ext uri="{FF2B5EF4-FFF2-40B4-BE49-F238E27FC236}">
              <a16:creationId xmlns:a16="http://schemas.microsoft.com/office/drawing/2014/main" id="{29905180-A8B4-4F6D-AE12-E7A06F8059B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4" name="PoljeZBesedilom 2">
          <a:extLst>
            <a:ext uri="{FF2B5EF4-FFF2-40B4-BE49-F238E27FC236}">
              <a16:creationId xmlns:a16="http://schemas.microsoft.com/office/drawing/2014/main" id="{59588C5B-662B-4243-B2DF-AC1D9F8695A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5" name="PoljeZBesedilom 2">
          <a:extLst>
            <a:ext uri="{FF2B5EF4-FFF2-40B4-BE49-F238E27FC236}">
              <a16:creationId xmlns:a16="http://schemas.microsoft.com/office/drawing/2014/main" id="{FB33B80E-50E6-4697-8B51-71B7E76998A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6" name="PoljeZBesedilom 2">
          <a:extLst>
            <a:ext uri="{FF2B5EF4-FFF2-40B4-BE49-F238E27FC236}">
              <a16:creationId xmlns:a16="http://schemas.microsoft.com/office/drawing/2014/main" id="{AF6D591A-0C5E-4167-BAD2-78D758B57E2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7" name="PoljeZBesedilom 2">
          <a:extLst>
            <a:ext uri="{FF2B5EF4-FFF2-40B4-BE49-F238E27FC236}">
              <a16:creationId xmlns:a16="http://schemas.microsoft.com/office/drawing/2014/main" id="{EAF927AD-7037-4FC3-A69D-42D9CAD154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8" name="PoljeZBesedilom 2">
          <a:extLst>
            <a:ext uri="{FF2B5EF4-FFF2-40B4-BE49-F238E27FC236}">
              <a16:creationId xmlns:a16="http://schemas.microsoft.com/office/drawing/2014/main" id="{54686165-D0B5-4BEB-ABF9-DF235AD851C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59" name="PoljeZBesedilom 10558">
          <a:extLst>
            <a:ext uri="{FF2B5EF4-FFF2-40B4-BE49-F238E27FC236}">
              <a16:creationId xmlns:a16="http://schemas.microsoft.com/office/drawing/2014/main" id="{2EB0DAE0-242F-4E46-BBF6-DF661C116B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60" name="PoljeZBesedilom 2">
          <a:extLst>
            <a:ext uri="{FF2B5EF4-FFF2-40B4-BE49-F238E27FC236}">
              <a16:creationId xmlns:a16="http://schemas.microsoft.com/office/drawing/2014/main" id="{309A7E5A-F46E-4A27-802D-0F2F469D35E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61" name="PoljeZBesedilom 2">
          <a:extLst>
            <a:ext uri="{FF2B5EF4-FFF2-40B4-BE49-F238E27FC236}">
              <a16:creationId xmlns:a16="http://schemas.microsoft.com/office/drawing/2014/main" id="{C8D13A24-0CD5-4508-B889-8DA2E6239DC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62" name="PoljeZBesedilom 2">
          <a:extLst>
            <a:ext uri="{FF2B5EF4-FFF2-40B4-BE49-F238E27FC236}">
              <a16:creationId xmlns:a16="http://schemas.microsoft.com/office/drawing/2014/main" id="{719BD720-A0B4-4EC7-8865-5B4F971F17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63" name="PoljeZBesedilom 2">
          <a:extLst>
            <a:ext uri="{FF2B5EF4-FFF2-40B4-BE49-F238E27FC236}">
              <a16:creationId xmlns:a16="http://schemas.microsoft.com/office/drawing/2014/main" id="{3A9C1C09-7E90-4022-B00B-A2B38705271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64" name="PoljeZBesedilom 10563">
          <a:extLst>
            <a:ext uri="{FF2B5EF4-FFF2-40B4-BE49-F238E27FC236}">
              <a16:creationId xmlns:a16="http://schemas.microsoft.com/office/drawing/2014/main" id="{6F3B9104-71D5-444F-A9FD-271CCFB66A5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65" name="PoljeZBesedilom 2">
          <a:extLst>
            <a:ext uri="{FF2B5EF4-FFF2-40B4-BE49-F238E27FC236}">
              <a16:creationId xmlns:a16="http://schemas.microsoft.com/office/drawing/2014/main" id="{5CD8DB38-7E4C-473D-8CA2-87D5ED11CE9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66" name="PoljeZBesedilom 2">
          <a:extLst>
            <a:ext uri="{FF2B5EF4-FFF2-40B4-BE49-F238E27FC236}">
              <a16:creationId xmlns:a16="http://schemas.microsoft.com/office/drawing/2014/main" id="{15A86658-A320-4AD9-94C8-A77C42579A1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67" name="PoljeZBesedilom 2">
          <a:extLst>
            <a:ext uri="{FF2B5EF4-FFF2-40B4-BE49-F238E27FC236}">
              <a16:creationId xmlns:a16="http://schemas.microsoft.com/office/drawing/2014/main" id="{7458F6B0-051D-4FD7-BF77-5BB31AD2E1E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68" name="PoljeZBesedilom 2">
          <a:extLst>
            <a:ext uri="{FF2B5EF4-FFF2-40B4-BE49-F238E27FC236}">
              <a16:creationId xmlns:a16="http://schemas.microsoft.com/office/drawing/2014/main" id="{D9C7FD97-B09A-43FA-89BA-C6E889A2409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69" name="PoljeZBesedilom 2">
          <a:extLst>
            <a:ext uri="{FF2B5EF4-FFF2-40B4-BE49-F238E27FC236}">
              <a16:creationId xmlns:a16="http://schemas.microsoft.com/office/drawing/2014/main" id="{BB9C84FC-C26F-4ACB-990C-831DF5DC8B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70" name="PoljeZBesedilom 10569">
          <a:extLst>
            <a:ext uri="{FF2B5EF4-FFF2-40B4-BE49-F238E27FC236}">
              <a16:creationId xmlns:a16="http://schemas.microsoft.com/office/drawing/2014/main" id="{D6A1215F-906E-438C-BB61-F9C0F78815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71" name="PoljeZBesedilom 2">
          <a:extLst>
            <a:ext uri="{FF2B5EF4-FFF2-40B4-BE49-F238E27FC236}">
              <a16:creationId xmlns:a16="http://schemas.microsoft.com/office/drawing/2014/main" id="{958DEDCB-5198-4723-AD1B-E97EF18DAF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72" name="PoljeZBesedilom 2">
          <a:extLst>
            <a:ext uri="{FF2B5EF4-FFF2-40B4-BE49-F238E27FC236}">
              <a16:creationId xmlns:a16="http://schemas.microsoft.com/office/drawing/2014/main" id="{C2D4142B-A128-47AF-9258-16CD7ECDA3C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73" name="PoljeZBesedilom 2">
          <a:extLst>
            <a:ext uri="{FF2B5EF4-FFF2-40B4-BE49-F238E27FC236}">
              <a16:creationId xmlns:a16="http://schemas.microsoft.com/office/drawing/2014/main" id="{0ECB24B7-6F11-4277-996F-ADAE5B06C7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574" name="PoljeZBesedilom 2">
          <a:extLst>
            <a:ext uri="{FF2B5EF4-FFF2-40B4-BE49-F238E27FC236}">
              <a16:creationId xmlns:a16="http://schemas.microsoft.com/office/drawing/2014/main" id="{EC455901-B755-44E2-9189-8866FB7092C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75" name="PoljeZBesedilom 2">
          <a:extLst>
            <a:ext uri="{FF2B5EF4-FFF2-40B4-BE49-F238E27FC236}">
              <a16:creationId xmlns:a16="http://schemas.microsoft.com/office/drawing/2014/main" id="{D5A2614A-A13E-48D6-A027-1E37F52CBB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76" name="PoljeZBesedilom 10575">
          <a:extLst>
            <a:ext uri="{FF2B5EF4-FFF2-40B4-BE49-F238E27FC236}">
              <a16:creationId xmlns:a16="http://schemas.microsoft.com/office/drawing/2014/main" id="{A7ADB594-9834-41A5-8387-016284F722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77" name="PoljeZBesedilom 2">
          <a:extLst>
            <a:ext uri="{FF2B5EF4-FFF2-40B4-BE49-F238E27FC236}">
              <a16:creationId xmlns:a16="http://schemas.microsoft.com/office/drawing/2014/main" id="{2005CF85-BC08-42F2-A4A6-F07A222C554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78" name="PoljeZBesedilom 2">
          <a:extLst>
            <a:ext uri="{FF2B5EF4-FFF2-40B4-BE49-F238E27FC236}">
              <a16:creationId xmlns:a16="http://schemas.microsoft.com/office/drawing/2014/main" id="{28290473-17CA-4E24-80E1-01B1086622D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79" name="PoljeZBesedilom 2">
          <a:extLst>
            <a:ext uri="{FF2B5EF4-FFF2-40B4-BE49-F238E27FC236}">
              <a16:creationId xmlns:a16="http://schemas.microsoft.com/office/drawing/2014/main" id="{62C184E3-720B-43A5-AB36-A6C2B354F0A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0" name="PoljeZBesedilom 2">
          <a:extLst>
            <a:ext uri="{FF2B5EF4-FFF2-40B4-BE49-F238E27FC236}">
              <a16:creationId xmlns:a16="http://schemas.microsoft.com/office/drawing/2014/main" id="{97090617-65C5-44AC-8EE1-B1E535E174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1" name="PoljeZBesedilom 2">
          <a:extLst>
            <a:ext uri="{FF2B5EF4-FFF2-40B4-BE49-F238E27FC236}">
              <a16:creationId xmlns:a16="http://schemas.microsoft.com/office/drawing/2014/main" id="{0B6DBAB9-04F9-4372-B15F-A4C3DA64987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2" name="PoljeZBesedilom 10581">
          <a:extLst>
            <a:ext uri="{FF2B5EF4-FFF2-40B4-BE49-F238E27FC236}">
              <a16:creationId xmlns:a16="http://schemas.microsoft.com/office/drawing/2014/main" id="{95C5ACAB-70B5-43FE-B479-21EFC9F61FC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3" name="PoljeZBesedilom 2">
          <a:extLst>
            <a:ext uri="{FF2B5EF4-FFF2-40B4-BE49-F238E27FC236}">
              <a16:creationId xmlns:a16="http://schemas.microsoft.com/office/drawing/2014/main" id="{89CB17E5-4975-4FD2-992F-03F2A80A06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4" name="PoljeZBesedilom 2">
          <a:extLst>
            <a:ext uri="{FF2B5EF4-FFF2-40B4-BE49-F238E27FC236}">
              <a16:creationId xmlns:a16="http://schemas.microsoft.com/office/drawing/2014/main" id="{DCC42E19-9A26-4864-A0AF-4C2FCB1B12B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5" name="PoljeZBesedilom 2">
          <a:extLst>
            <a:ext uri="{FF2B5EF4-FFF2-40B4-BE49-F238E27FC236}">
              <a16:creationId xmlns:a16="http://schemas.microsoft.com/office/drawing/2014/main" id="{152EA0BD-5AAA-4CA1-B5EF-93FBFC22A80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586" name="PoljeZBesedilom 2">
          <a:extLst>
            <a:ext uri="{FF2B5EF4-FFF2-40B4-BE49-F238E27FC236}">
              <a16:creationId xmlns:a16="http://schemas.microsoft.com/office/drawing/2014/main" id="{51DBE80F-FB9E-43F4-BFDB-9F338BB73B5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87" name="PoljeZBesedilom 2">
          <a:extLst>
            <a:ext uri="{FF2B5EF4-FFF2-40B4-BE49-F238E27FC236}">
              <a16:creationId xmlns:a16="http://schemas.microsoft.com/office/drawing/2014/main" id="{1536CE00-5583-44DB-BD2F-5C3BACDA88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88" name="PoljeZBesedilom 10587">
          <a:extLst>
            <a:ext uri="{FF2B5EF4-FFF2-40B4-BE49-F238E27FC236}">
              <a16:creationId xmlns:a16="http://schemas.microsoft.com/office/drawing/2014/main" id="{4EE8B25F-E55B-4C22-903F-C2BF58A9BC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89" name="PoljeZBesedilom 2">
          <a:extLst>
            <a:ext uri="{FF2B5EF4-FFF2-40B4-BE49-F238E27FC236}">
              <a16:creationId xmlns:a16="http://schemas.microsoft.com/office/drawing/2014/main" id="{86D9AFAE-DA2E-4C30-92CF-1DC193C454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0" name="PoljeZBesedilom 2">
          <a:extLst>
            <a:ext uri="{FF2B5EF4-FFF2-40B4-BE49-F238E27FC236}">
              <a16:creationId xmlns:a16="http://schemas.microsoft.com/office/drawing/2014/main" id="{8ABF0AEE-23F9-4A0A-8FDC-97E4CDE972E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1" name="PoljeZBesedilom 2">
          <a:extLst>
            <a:ext uri="{FF2B5EF4-FFF2-40B4-BE49-F238E27FC236}">
              <a16:creationId xmlns:a16="http://schemas.microsoft.com/office/drawing/2014/main" id="{806A779A-CE57-4C90-B2C7-BB72F4DF29B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2" name="PoljeZBesedilom 2">
          <a:extLst>
            <a:ext uri="{FF2B5EF4-FFF2-40B4-BE49-F238E27FC236}">
              <a16:creationId xmlns:a16="http://schemas.microsoft.com/office/drawing/2014/main" id="{8FA66C52-E2A6-4756-AED7-BFBC298F2B0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3" name="PoljeZBesedilom 2">
          <a:extLst>
            <a:ext uri="{FF2B5EF4-FFF2-40B4-BE49-F238E27FC236}">
              <a16:creationId xmlns:a16="http://schemas.microsoft.com/office/drawing/2014/main" id="{58B41E27-7A3A-4CE0-8C74-D0FE24DCA4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4" name="PoljeZBesedilom 10593">
          <a:extLst>
            <a:ext uri="{FF2B5EF4-FFF2-40B4-BE49-F238E27FC236}">
              <a16:creationId xmlns:a16="http://schemas.microsoft.com/office/drawing/2014/main" id="{1124DDEB-F473-4C57-A24F-6564BDB766D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5" name="PoljeZBesedilom 2">
          <a:extLst>
            <a:ext uri="{FF2B5EF4-FFF2-40B4-BE49-F238E27FC236}">
              <a16:creationId xmlns:a16="http://schemas.microsoft.com/office/drawing/2014/main" id="{A58FDCD5-439A-4F78-882F-8879784EE2D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6" name="PoljeZBesedilom 2">
          <a:extLst>
            <a:ext uri="{FF2B5EF4-FFF2-40B4-BE49-F238E27FC236}">
              <a16:creationId xmlns:a16="http://schemas.microsoft.com/office/drawing/2014/main" id="{58CE82D5-29E1-492E-ADE8-EA881DACD03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7" name="PoljeZBesedilom 2">
          <a:extLst>
            <a:ext uri="{FF2B5EF4-FFF2-40B4-BE49-F238E27FC236}">
              <a16:creationId xmlns:a16="http://schemas.microsoft.com/office/drawing/2014/main" id="{36D096F4-FA9E-467B-87AB-7B713306F55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598" name="PoljeZBesedilom 2">
          <a:extLst>
            <a:ext uri="{FF2B5EF4-FFF2-40B4-BE49-F238E27FC236}">
              <a16:creationId xmlns:a16="http://schemas.microsoft.com/office/drawing/2014/main" id="{80A762A6-5D5F-4B5B-B223-26A5311906A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599" name="PoljeZBesedilom 10598">
          <a:extLst>
            <a:ext uri="{FF2B5EF4-FFF2-40B4-BE49-F238E27FC236}">
              <a16:creationId xmlns:a16="http://schemas.microsoft.com/office/drawing/2014/main" id="{76F39767-FC06-4ACE-B21D-30E553362FE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00" name="PoljeZBesedilom 2">
          <a:extLst>
            <a:ext uri="{FF2B5EF4-FFF2-40B4-BE49-F238E27FC236}">
              <a16:creationId xmlns:a16="http://schemas.microsoft.com/office/drawing/2014/main" id="{D0574DAF-438E-4C16-A685-BFB07016B9C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01" name="PoljeZBesedilom 2">
          <a:extLst>
            <a:ext uri="{FF2B5EF4-FFF2-40B4-BE49-F238E27FC236}">
              <a16:creationId xmlns:a16="http://schemas.microsoft.com/office/drawing/2014/main" id="{D27F3D1F-CA08-4BFE-BF86-D5F14C2E639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02" name="PoljeZBesedilom 2">
          <a:extLst>
            <a:ext uri="{FF2B5EF4-FFF2-40B4-BE49-F238E27FC236}">
              <a16:creationId xmlns:a16="http://schemas.microsoft.com/office/drawing/2014/main" id="{3A60FB5B-B482-4E13-A7D7-F6706A3578D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03" name="PoljeZBesedilom 2">
          <a:extLst>
            <a:ext uri="{FF2B5EF4-FFF2-40B4-BE49-F238E27FC236}">
              <a16:creationId xmlns:a16="http://schemas.microsoft.com/office/drawing/2014/main" id="{A2223F09-1424-464E-ABAB-847FFFF8B4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4" name="PoljeZBesedilom 2">
          <a:extLst>
            <a:ext uri="{FF2B5EF4-FFF2-40B4-BE49-F238E27FC236}">
              <a16:creationId xmlns:a16="http://schemas.microsoft.com/office/drawing/2014/main" id="{6E36367B-A5C1-4670-9740-5186B623F3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5" name="PoljeZBesedilom 10604">
          <a:extLst>
            <a:ext uri="{FF2B5EF4-FFF2-40B4-BE49-F238E27FC236}">
              <a16:creationId xmlns:a16="http://schemas.microsoft.com/office/drawing/2014/main" id="{98B0DA39-5036-4DC6-BC1E-080EE844831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6" name="PoljeZBesedilom 2">
          <a:extLst>
            <a:ext uri="{FF2B5EF4-FFF2-40B4-BE49-F238E27FC236}">
              <a16:creationId xmlns:a16="http://schemas.microsoft.com/office/drawing/2014/main" id="{20D63308-F5DA-4272-9577-AFF55B3991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7" name="PoljeZBesedilom 2">
          <a:extLst>
            <a:ext uri="{FF2B5EF4-FFF2-40B4-BE49-F238E27FC236}">
              <a16:creationId xmlns:a16="http://schemas.microsoft.com/office/drawing/2014/main" id="{87E9C439-8670-4228-9113-CE8F2C7C85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8" name="PoljeZBesedilom 2">
          <a:extLst>
            <a:ext uri="{FF2B5EF4-FFF2-40B4-BE49-F238E27FC236}">
              <a16:creationId xmlns:a16="http://schemas.microsoft.com/office/drawing/2014/main" id="{C27E68DC-607B-4935-993F-79F276EEDB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09" name="PoljeZBesedilom 2">
          <a:extLst>
            <a:ext uri="{FF2B5EF4-FFF2-40B4-BE49-F238E27FC236}">
              <a16:creationId xmlns:a16="http://schemas.microsoft.com/office/drawing/2014/main" id="{EDFB5C39-D763-4B7A-B2DF-548DA7BFE91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0" name="PoljeZBesedilom 2">
          <a:extLst>
            <a:ext uri="{FF2B5EF4-FFF2-40B4-BE49-F238E27FC236}">
              <a16:creationId xmlns:a16="http://schemas.microsoft.com/office/drawing/2014/main" id="{4D107DFB-1CA0-4B3D-B7D7-034DE9F2BDF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1" name="PoljeZBesedilom 10610">
          <a:extLst>
            <a:ext uri="{FF2B5EF4-FFF2-40B4-BE49-F238E27FC236}">
              <a16:creationId xmlns:a16="http://schemas.microsoft.com/office/drawing/2014/main" id="{2D3F73AA-87FB-4953-9A27-35C8EF9335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2" name="PoljeZBesedilom 2">
          <a:extLst>
            <a:ext uri="{FF2B5EF4-FFF2-40B4-BE49-F238E27FC236}">
              <a16:creationId xmlns:a16="http://schemas.microsoft.com/office/drawing/2014/main" id="{6E06313D-230C-40FF-95E2-94D45674D3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3" name="PoljeZBesedilom 2">
          <a:extLst>
            <a:ext uri="{FF2B5EF4-FFF2-40B4-BE49-F238E27FC236}">
              <a16:creationId xmlns:a16="http://schemas.microsoft.com/office/drawing/2014/main" id="{234F2ED7-4A9A-4B37-8182-976819BC42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4" name="PoljeZBesedilom 2">
          <a:extLst>
            <a:ext uri="{FF2B5EF4-FFF2-40B4-BE49-F238E27FC236}">
              <a16:creationId xmlns:a16="http://schemas.microsoft.com/office/drawing/2014/main" id="{265AC977-D61F-4095-A18A-1EE45B8EB15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5" name="PoljeZBesedilom 2">
          <a:extLst>
            <a:ext uri="{FF2B5EF4-FFF2-40B4-BE49-F238E27FC236}">
              <a16:creationId xmlns:a16="http://schemas.microsoft.com/office/drawing/2014/main" id="{B1EE14E8-DBCF-4C75-A326-59C03516DA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6" name="PoljeZBesedilom 2">
          <a:extLst>
            <a:ext uri="{FF2B5EF4-FFF2-40B4-BE49-F238E27FC236}">
              <a16:creationId xmlns:a16="http://schemas.microsoft.com/office/drawing/2014/main" id="{9D21805C-6FA2-431B-AB8C-AD5D8391A2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7" name="PoljeZBesedilom 10616">
          <a:extLst>
            <a:ext uri="{FF2B5EF4-FFF2-40B4-BE49-F238E27FC236}">
              <a16:creationId xmlns:a16="http://schemas.microsoft.com/office/drawing/2014/main" id="{23E78937-E9F7-4BC2-B141-45F6E80F90F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8" name="PoljeZBesedilom 2">
          <a:extLst>
            <a:ext uri="{FF2B5EF4-FFF2-40B4-BE49-F238E27FC236}">
              <a16:creationId xmlns:a16="http://schemas.microsoft.com/office/drawing/2014/main" id="{32DC0CD2-CBCF-4176-807E-20D5776C22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19" name="PoljeZBesedilom 2">
          <a:extLst>
            <a:ext uri="{FF2B5EF4-FFF2-40B4-BE49-F238E27FC236}">
              <a16:creationId xmlns:a16="http://schemas.microsoft.com/office/drawing/2014/main" id="{9A1889CD-81D1-4D57-A527-F6C32BBCEF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0" name="PoljeZBesedilom 2">
          <a:extLst>
            <a:ext uri="{FF2B5EF4-FFF2-40B4-BE49-F238E27FC236}">
              <a16:creationId xmlns:a16="http://schemas.microsoft.com/office/drawing/2014/main" id="{1F3994CA-4554-4CD1-90CB-B584AECA46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1" name="PoljeZBesedilom 2">
          <a:extLst>
            <a:ext uri="{FF2B5EF4-FFF2-40B4-BE49-F238E27FC236}">
              <a16:creationId xmlns:a16="http://schemas.microsoft.com/office/drawing/2014/main" id="{1DF426C9-5D41-494F-A9BC-436E109AF39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2" name="PoljeZBesedilom 2">
          <a:extLst>
            <a:ext uri="{FF2B5EF4-FFF2-40B4-BE49-F238E27FC236}">
              <a16:creationId xmlns:a16="http://schemas.microsoft.com/office/drawing/2014/main" id="{FBAA0F38-3DFE-455A-9FD5-0AD23879DF7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3" name="PoljeZBesedilom 10622">
          <a:extLst>
            <a:ext uri="{FF2B5EF4-FFF2-40B4-BE49-F238E27FC236}">
              <a16:creationId xmlns:a16="http://schemas.microsoft.com/office/drawing/2014/main" id="{18FDC0F5-3DFD-4EE5-ADFC-53F07E2E73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4" name="PoljeZBesedilom 2">
          <a:extLst>
            <a:ext uri="{FF2B5EF4-FFF2-40B4-BE49-F238E27FC236}">
              <a16:creationId xmlns:a16="http://schemas.microsoft.com/office/drawing/2014/main" id="{6C7699A2-B368-4CAF-B924-9F66BF5133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5" name="PoljeZBesedilom 2">
          <a:extLst>
            <a:ext uri="{FF2B5EF4-FFF2-40B4-BE49-F238E27FC236}">
              <a16:creationId xmlns:a16="http://schemas.microsoft.com/office/drawing/2014/main" id="{AE5EABE2-F2D0-4F36-9208-34868701A39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6" name="PoljeZBesedilom 2">
          <a:extLst>
            <a:ext uri="{FF2B5EF4-FFF2-40B4-BE49-F238E27FC236}">
              <a16:creationId xmlns:a16="http://schemas.microsoft.com/office/drawing/2014/main" id="{22744F77-9BB7-49E8-A66A-8A28B7DA84B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7" name="PoljeZBesedilom 2">
          <a:extLst>
            <a:ext uri="{FF2B5EF4-FFF2-40B4-BE49-F238E27FC236}">
              <a16:creationId xmlns:a16="http://schemas.microsoft.com/office/drawing/2014/main" id="{DCADE4F6-3ED8-4C20-9BC0-F16AD113D7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8" name="PoljeZBesedilom 2">
          <a:extLst>
            <a:ext uri="{FF2B5EF4-FFF2-40B4-BE49-F238E27FC236}">
              <a16:creationId xmlns:a16="http://schemas.microsoft.com/office/drawing/2014/main" id="{3A94E715-248F-4148-8AC9-85498EB5DF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29" name="PoljeZBesedilom 10628">
          <a:extLst>
            <a:ext uri="{FF2B5EF4-FFF2-40B4-BE49-F238E27FC236}">
              <a16:creationId xmlns:a16="http://schemas.microsoft.com/office/drawing/2014/main" id="{D6BEE89A-0539-4ADA-B4BD-F01B8CEB55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0" name="PoljeZBesedilom 2">
          <a:extLst>
            <a:ext uri="{FF2B5EF4-FFF2-40B4-BE49-F238E27FC236}">
              <a16:creationId xmlns:a16="http://schemas.microsoft.com/office/drawing/2014/main" id="{5F7A1836-B6B0-43B7-92F9-4886EE88646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1" name="PoljeZBesedilom 2">
          <a:extLst>
            <a:ext uri="{FF2B5EF4-FFF2-40B4-BE49-F238E27FC236}">
              <a16:creationId xmlns:a16="http://schemas.microsoft.com/office/drawing/2014/main" id="{DFD850DB-0EA4-4BC4-A213-46987678FF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2" name="PoljeZBesedilom 2">
          <a:extLst>
            <a:ext uri="{FF2B5EF4-FFF2-40B4-BE49-F238E27FC236}">
              <a16:creationId xmlns:a16="http://schemas.microsoft.com/office/drawing/2014/main" id="{3913D51C-75B2-4ACD-B28C-BFEF77BC5AE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3" name="PoljeZBesedilom 2">
          <a:extLst>
            <a:ext uri="{FF2B5EF4-FFF2-40B4-BE49-F238E27FC236}">
              <a16:creationId xmlns:a16="http://schemas.microsoft.com/office/drawing/2014/main" id="{CF6FC06A-0C37-4E21-8EE6-83A74C26A9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4" name="PoljeZBesedilom 2">
          <a:extLst>
            <a:ext uri="{FF2B5EF4-FFF2-40B4-BE49-F238E27FC236}">
              <a16:creationId xmlns:a16="http://schemas.microsoft.com/office/drawing/2014/main" id="{567D78C6-0637-4EE0-8350-44CFD98FBA0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5" name="PoljeZBesedilom 10634">
          <a:extLst>
            <a:ext uri="{FF2B5EF4-FFF2-40B4-BE49-F238E27FC236}">
              <a16:creationId xmlns:a16="http://schemas.microsoft.com/office/drawing/2014/main" id="{CE7E88C6-83F8-43FB-9174-97D6ACD5A84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6" name="PoljeZBesedilom 2">
          <a:extLst>
            <a:ext uri="{FF2B5EF4-FFF2-40B4-BE49-F238E27FC236}">
              <a16:creationId xmlns:a16="http://schemas.microsoft.com/office/drawing/2014/main" id="{8C8EB36F-4D5B-457A-96C0-BBF233B6B3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7" name="PoljeZBesedilom 2">
          <a:extLst>
            <a:ext uri="{FF2B5EF4-FFF2-40B4-BE49-F238E27FC236}">
              <a16:creationId xmlns:a16="http://schemas.microsoft.com/office/drawing/2014/main" id="{3FDE5C0A-A606-4178-A571-436D8E0D8C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8" name="PoljeZBesedilom 2">
          <a:extLst>
            <a:ext uri="{FF2B5EF4-FFF2-40B4-BE49-F238E27FC236}">
              <a16:creationId xmlns:a16="http://schemas.microsoft.com/office/drawing/2014/main" id="{FBF1D452-6E52-41FB-8188-FD7C5523A68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39" name="PoljeZBesedilom 2">
          <a:extLst>
            <a:ext uri="{FF2B5EF4-FFF2-40B4-BE49-F238E27FC236}">
              <a16:creationId xmlns:a16="http://schemas.microsoft.com/office/drawing/2014/main" id="{CFA0C075-2DB9-48B9-8DBC-046DFCE0710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0" name="PoljeZBesedilom 2">
          <a:extLst>
            <a:ext uri="{FF2B5EF4-FFF2-40B4-BE49-F238E27FC236}">
              <a16:creationId xmlns:a16="http://schemas.microsoft.com/office/drawing/2014/main" id="{351A3420-D9CC-4B9B-AEF8-497460EA515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1" name="PoljeZBesedilom 10640">
          <a:extLst>
            <a:ext uri="{FF2B5EF4-FFF2-40B4-BE49-F238E27FC236}">
              <a16:creationId xmlns:a16="http://schemas.microsoft.com/office/drawing/2014/main" id="{9FB42B92-4D5E-4197-B617-CAD202390F8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2" name="PoljeZBesedilom 2">
          <a:extLst>
            <a:ext uri="{FF2B5EF4-FFF2-40B4-BE49-F238E27FC236}">
              <a16:creationId xmlns:a16="http://schemas.microsoft.com/office/drawing/2014/main" id="{B3B8761A-9F0B-4A27-B456-104653B040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3" name="PoljeZBesedilom 2">
          <a:extLst>
            <a:ext uri="{FF2B5EF4-FFF2-40B4-BE49-F238E27FC236}">
              <a16:creationId xmlns:a16="http://schemas.microsoft.com/office/drawing/2014/main" id="{20825DE1-E184-46C8-8072-A961E5B7A5D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4" name="PoljeZBesedilom 2">
          <a:extLst>
            <a:ext uri="{FF2B5EF4-FFF2-40B4-BE49-F238E27FC236}">
              <a16:creationId xmlns:a16="http://schemas.microsoft.com/office/drawing/2014/main" id="{74094DFF-3444-4500-9743-0D1A17EFD7E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45" name="PoljeZBesedilom 2">
          <a:extLst>
            <a:ext uri="{FF2B5EF4-FFF2-40B4-BE49-F238E27FC236}">
              <a16:creationId xmlns:a16="http://schemas.microsoft.com/office/drawing/2014/main" id="{5EB22A21-9D1B-4ACA-BBA3-BDAE8AC3EB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46" name="PoljeZBesedilom 2">
          <a:extLst>
            <a:ext uri="{FF2B5EF4-FFF2-40B4-BE49-F238E27FC236}">
              <a16:creationId xmlns:a16="http://schemas.microsoft.com/office/drawing/2014/main" id="{2A586276-F4AA-4BCC-91AC-40221C5FDA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47" name="PoljeZBesedilom 10646">
          <a:extLst>
            <a:ext uri="{FF2B5EF4-FFF2-40B4-BE49-F238E27FC236}">
              <a16:creationId xmlns:a16="http://schemas.microsoft.com/office/drawing/2014/main" id="{5B4E3002-5ECA-46F7-A51B-8CC6016997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48" name="PoljeZBesedilom 2">
          <a:extLst>
            <a:ext uri="{FF2B5EF4-FFF2-40B4-BE49-F238E27FC236}">
              <a16:creationId xmlns:a16="http://schemas.microsoft.com/office/drawing/2014/main" id="{42224DAD-D802-4AAE-9310-166ACF9517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49" name="PoljeZBesedilom 2">
          <a:extLst>
            <a:ext uri="{FF2B5EF4-FFF2-40B4-BE49-F238E27FC236}">
              <a16:creationId xmlns:a16="http://schemas.microsoft.com/office/drawing/2014/main" id="{2AE44AE3-37F9-4A14-9E49-7ADA1CA2AE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0" name="PoljeZBesedilom 2">
          <a:extLst>
            <a:ext uri="{FF2B5EF4-FFF2-40B4-BE49-F238E27FC236}">
              <a16:creationId xmlns:a16="http://schemas.microsoft.com/office/drawing/2014/main" id="{7EA55CE2-61BB-4892-A829-08CD33664CB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1" name="PoljeZBesedilom 2">
          <a:extLst>
            <a:ext uri="{FF2B5EF4-FFF2-40B4-BE49-F238E27FC236}">
              <a16:creationId xmlns:a16="http://schemas.microsoft.com/office/drawing/2014/main" id="{CA104A04-1CBE-43C8-AD10-5CB53CD9A5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2" name="PoljeZBesedilom 2">
          <a:extLst>
            <a:ext uri="{FF2B5EF4-FFF2-40B4-BE49-F238E27FC236}">
              <a16:creationId xmlns:a16="http://schemas.microsoft.com/office/drawing/2014/main" id="{8167FB72-5842-4188-84A6-769B043873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3" name="PoljeZBesedilom 10652">
          <a:extLst>
            <a:ext uri="{FF2B5EF4-FFF2-40B4-BE49-F238E27FC236}">
              <a16:creationId xmlns:a16="http://schemas.microsoft.com/office/drawing/2014/main" id="{F934E646-A92F-414B-9F3F-E16EFD6D32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4" name="PoljeZBesedilom 2">
          <a:extLst>
            <a:ext uri="{FF2B5EF4-FFF2-40B4-BE49-F238E27FC236}">
              <a16:creationId xmlns:a16="http://schemas.microsoft.com/office/drawing/2014/main" id="{387A3722-A816-46AE-BC52-9E5EBDDB1E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5" name="PoljeZBesedilom 2">
          <a:extLst>
            <a:ext uri="{FF2B5EF4-FFF2-40B4-BE49-F238E27FC236}">
              <a16:creationId xmlns:a16="http://schemas.microsoft.com/office/drawing/2014/main" id="{C47F1B02-3E0F-4310-9A02-A3CC6A097B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6" name="PoljeZBesedilom 2">
          <a:extLst>
            <a:ext uri="{FF2B5EF4-FFF2-40B4-BE49-F238E27FC236}">
              <a16:creationId xmlns:a16="http://schemas.microsoft.com/office/drawing/2014/main" id="{634744C1-E341-433B-A77F-559E64FDB2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57" name="PoljeZBesedilom 2">
          <a:extLst>
            <a:ext uri="{FF2B5EF4-FFF2-40B4-BE49-F238E27FC236}">
              <a16:creationId xmlns:a16="http://schemas.microsoft.com/office/drawing/2014/main" id="{C274F2AF-87DE-4341-83DC-C176263B820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58" name="PoljeZBesedilom 2">
          <a:extLst>
            <a:ext uri="{FF2B5EF4-FFF2-40B4-BE49-F238E27FC236}">
              <a16:creationId xmlns:a16="http://schemas.microsoft.com/office/drawing/2014/main" id="{BFA317D8-435E-48B8-B504-7169D0D913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59" name="PoljeZBesedilom 10658">
          <a:extLst>
            <a:ext uri="{FF2B5EF4-FFF2-40B4-BE49-F238E27FC236}">
              <a16:creationId xmlns:a16="http://schemas.microsoft.com/office/drawing/2014/main" id="{D1911C54-210C-4A1D-B5A1-46DA1B2D145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60" name="PoljeZBesedilom 2">
          <a:extLst>
            <a:ext uri="{FF2B5EF4-FFF2-40B4-BE49-F238E27FC236}">
              <a16:creationId xmlns:a16="http://schemas.microsoft.com/office/drawing/2014/main" id="{11486267-6C54-4800-AB75-2EF71BA863C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61" name="PoljeZBesedilom 2">
          <a:extLst>
            <a:ext uri="{FF2B5EF4-FFF2-40B4-BE49-F238E27FC236}">
              <a16:creationId xmlns:a16="http://schemas.microsoft.com/office/drawing/2014/main" id="{E240298A-60D3-498D-B9BB-40CE03AC15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62" name="PoljeZBesedilom 2">
          <a:extLst>
            <a:ext uri="{FF2B5EF4-FFF2-40B4-BE49-F238E27FC236}">
              <a16:creationId xmlns:a16="http://schemas.microsoft.com/office/drawing/2014/main" id="{3BC06AB4-F905-4735-934D-7F883396A00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663" name="PoljeZBesedilom 2">
          <a:extLst>
            <a:ext uri="{FF2B5EF4-FFF2-40B4-BE49-F238E27FC236}">
              <a16:creationId xmlns:a16="http://schemas.microsoft.com/office/drawing/2014/main" id="{0D1B6042-BD49-4F0D-B3B8-58F6BB0AB6A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4" name="PoljeZBesedilom 2">
          <a:extLst>
            <a:ext uri="{FF2B5EF4-FFF2-40B4-BE49-F238E27FC236}">
              <a16:creationId xmlns:a16="http://schemas.microsoft.com/office/drawing/2014/main" id="{7D7A848A-ABFF-4C67-8120-E64B4C0DA9C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5" name="PoljeZBesedilom 10664">
          <a:extLst>
            <a:ext uri="{FF2B5EF4-FFF2-40B4-BE49-F238E27FC236}">
              <a16:creationId xmlns:a16="http://schemas.microsoft.com/office/drawing/2014/main" id="{08E34145-48CC-43F1-9245-A4A1E38E1F1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6" name="PoljeZBesedilom 2">
          <a:extLst>
            <a:ext uri="{FF2B5EF4-FFF2-40B4-BE49-F238E27FC236}">
              <a16:creationId xmlns:a16="http://schemas.microsoft.com/office/drawing/2014/main" id="{ADF38BC5-07AB-470A-93E2-400171ACF52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7" name="PoljeZBesedilom 2">
          <a:extLst>
            <a:ext uri="{FF2B5EF4-FFF2-40B4-BE49-F238E27FC236}">
              <a16:creationId xmlns:a16="http://schemas.microsoft.com/office/drawing/2014/main" id="{8C06FE83-D3B3-441B-977F-FACFDA7EC18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8" name="PoljeZBesedilom 2">
          <a:extLst>
            <a:ext uri="{FF2B5EF4-FFF2-40B4-BE49-F238E27FC236}">
              <a16:creationId xmlns:a16="http://schemas.microsoft.com/office/drawing/2014/main" id="{C2EAE9B3-1EF8-4BC7-84C8-7C042D585FB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69" name="PoljeZBesedilom 2">
          <a:extLst>
            <a:ext uri="{FF2B5EF4-FFF2-40B4-BE49-F238E27FC236}">
              <a16:creationId xmlns:a16="http://schemas.microsoft.com/office/drawing/2014/main" id="{C2E2D313-0DC1-4E02-B0AE-1EFA63FD296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70" name="PoljeZBesedilom 10669">
          <a:extLst>
            <a:ext uri="{FF2B5EF4-FFF2-40B4-BE49-F238E27FC236}">
              <a16:creationId xmlns:a16="http://schemas.microsoft.com/office/drawing/2014/main" id="{45875EFF-86B8-41EF-839C-F5B85317DEC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71" name="PoljeZBesedilom 2">
          <a:extLst>
            <a:ext uri="{FF2B5EF4-FFF2-40B4-BE49-F238E27FC236}">
              <a16:creationId xmlns:a16="http://schemas.microsoft.com/office/drawing/2014/main" id="{B3FC3D29-0D74-4619-8A40-EE4C62C655B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72" name="PoljeZBesedilom 2">
          <a:extLst>
            <a:ext uri="{FF2B5EF4-FFF2-40B4-BE49-F238E27FC236}">
              <a16:creationId xmlns:a16="http://schemas.microsoft.com/office/drawing/2014/main" id="{0032B0E2-CFA3-4CFD-AE0F-3124D213FF0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73" name="PoljeZBesedilom 2">
          <a:extLst>
            <a:ext uri="{FF2B5EF4-FFF2-40B4-BE49-F238E27FC236}">
              <a16:creationId xmlns:a16="http://schemas.microsoft.com/office/drawing/2014/main" id="{79E40EBE-27E5-4684-8683-A32D18AE682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74" name="PoljeZBesedilom 2">
          <a:extLst>
            <a:ext uri="{FF2B5EF4-FFF2-40B4-BE49-F238E27FC236}">
              <a16:creationId xmlns:a16="http://schemas.microsoft.com/office/drawing/2014/main" id="{EE570887-52D4-4188-A033-04C76AE93E7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75" name="PoljeZBesedilom 2">
          <a:extLst>
            <a:ext uri="{FF2B5EF4-FFF2-40B4-BE49-F238E27FC236}">
              <a16:creationId xmlns:a16="http://schemas.microsoft.com/office/drawing/2014/main" id="{6156A284-677D-4846-B6F2-22B1ED1D3A2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76" name="PoljeZBesedilom 10675">
          <a:extLst>
            <a:ext uri="{FF2B5EF4-FFF2-40B4-BE49-F238E27FC236}">
              <a16:creationId xmlns:a16="http://schemas.microsoft.com/office/drawing/2014/main" id="{035F65E7-15A6-4D1D-8BE3-2355A3277B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77" name="PoljeZBesedilom 2">
          <a:extLst>
            <a:ext uri="{FF2B5EF4-FFF2-40B4-BE49-F238E27FC236}">
              <a16:creationId xmlns:a16="http://schemas.microsoft.com/office/drawing/2014/main" id="{D7451B73-C1FE-4629-9505-43D151D8910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78" name="PoljeZBesedilom 2">
          <a:extLst>
            <a:ext uri="{FF2B5EF4-FFF2-40B4-BE49-F238E27FC236}">
              <a16:creationId xmlns:a16="http://schemas.microsoft.com/office/drawing/2014/main" id="{BE7040A3-F7CB-4D1B-8C18-4252979AC5E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79" name="PoljeZBesedilom 2">
          <a:extLst>
            <a:ext uri="{FF2B5EF4-FFF2-40B4-BE49-F238E27FC236}">
              <a16:creationId xmlns:a16="http://schemas.microsoft.com/office/drawing/2014/main" id="{394F6689-025B-4E9F-AC3B-14C7E611D6F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680" name="PoljeZBesedilom 2">
          <a:extLst>
            <a:ext uri="{FF2B5EF4-FFF2-40B4-BE49-F238E27FC236}">
              <a16:creationId xmlns:a16="http://schemas.microsoft.com/office/drawing/2014/main" id="{69AA671E-B803-4EB3-BC90-5D8746101D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81" name="PoljeZBesedilom 10680">
          <a:extLst>
            <a:ext uri="{FF2B5EF4-FFF2-40B4-BE49-F238E27FC236}">
              <a16:creationId xmlns:a16="http://schemas.microsoft.com/office/drawing/2014/main" id="{C087A0FA-9DE7-4736-B8A1-1BDC971C45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82" name="PoljeZBesedilom 2">
          <a:extLst>
            <a:ext uri="{FF2B5EF4-FFF2-40B4-BE49-F238E27FC236}">
              <a16:creationId xmlns:a16="http://schemas.microsoft.com/office/drawing/2014/main" id="{D4F2F4F6-7F1B-4560-A7DA-5D765B78760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83" name="PoljeZBesedilom 2">
          <a:extLst>
            <a:ext uri="{FF2B5EF4-FFF2-40B4-BE49-F238E27FC236}">
              <a16:creationId xmlns:a16="http://schemas.microsoft.com/office/drawing/2014/main" id="{3744E80C-0EFE-42FD-83C2-5C5D121A663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84" name="PoljeZBesedilom 2">
          <a:extLst>
            <a:ext uri="{FF2B5EF4-FFF2-40B4-BE49-F238E27FC236}">
              <a16:creationId xmlns:a16="http://schemas.microsoft.com/office/drawing/2014/main" id="{E3BE8A26-E98A-49A3-86D2-0A4C4CFB4B5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685" name="PoljeZBesedilom 2">
          <a:extLst>
            <a:ext uri="{FF2B5EF4-FFF2-40B4-BE49-F238E27FC236}">
              <a16:creationId xmlns:a16="http://schemas.microsoft.com/office/drawing/2014/main" id="{E31A706A-AC5D-41C0-BB28-DC6745832CF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86" name="PoljeZBesedilom 2">
          <a:extLst>
            <a:ext uri="{FF2B5EF4-FFF2-40B4-BE49-F238E27FC236}">
              <a16:creationId xmlns:a16="http://schemas.microsoft.com/office/drawing/2014/main" id="{B063095D-9DE6-4FCD-9C4A-576AA132CF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87" name="PoljeZBesedilom 10686">
          <a:extLst>
            <a:ext uri="{FF2B5EF4-FFF2-40B4-BE49-F238E27FC236}">
              <a16:creationId xmlns:a16="http://schemas.microsoft.com/office/drawing/2014/main" id="{848B3450-00FD-4FD7-BEED-2BF8BBBC458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88" name="PoljeZBesedilom 2">
          <a:extLst>
            <a:ext uri="{FF2B5EF4-FFF2-40B4-BE49-F238E27FC236}">
              <a16:creationId xmlns:a16="http://schemas.microsoft.com/office/drawing/2014/main" id="{32142D81-D906-44BA-9539-52E0E7817F0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89" name="PoljeZBesedilom 2">
          <a:extLst>
            <a:ext uri="{FF2B5EF4-FFF2-40B4-BE49-F238E27FC236}">
              <a16:creationId xmlns:a16="http://schemas.microsoft.com/office/drawing/2014/main" id="{7D47560E-81C9-40B2-AFD9-87CD270CAE6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0" name="PoljeZBesedilom 2">
          <a:extLst>
            <a:ext uri="{FF2B5EF4-FFF2-40B4-BE49-F238E27FC236}">
              <a16:creationId xmlns:a16="http://schemas.microsoft.com/office/drawing/2014/main" id="{344DE80D-8C74-44F2-960D-CAC0544FE75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1" name="PoljeZBesedilom 2">
          <a:extLst>
            <a:ext uri="{FF2B5EF4-FFF2-40B4-BE49-F238E27FC236}">
              <a16:creationId xmlns:a16="http://schemas.microsoft.com/office/drawing/2014/main" id="{55494267-315C-4155-8A43-9F85005A21F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2" name="PoljeZBesedilom 2">
          <a:extLst>
            <a:ext uri="{FF2B5EF4-FFF2-40B4-BE49-F238E27FC236}">
              <a16:creationId xmlns:a16="http://schemas.microsoft.com/office/drawing/2014/main" id="{627724D8-3276-4CEC-B970-09EF0B081BB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3" name="PoljeZBesedilom 10692">
          <a:extLst>
            <a:ext uri="{FF2B5EF4-FFF2-40B4-BE49-F238E27FC236}">
              <a16:creationId xmlns:a16="http://schemas.microsoft.com/office/drawing/2014/main" id="{31158DC7-4721-4B6E-B101-4619845D2F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4" name="PoljeZBesedilom 2">
          <a:extLst>
            <a:ext uri="{FF2B5EF4-FFF2-40B4-BE49-F238E27FC236}">
              <a16:creationId xmlns:a16="http://schemas.microsoft.com/office/drawing/2014/main" id="{A8BAAD70-79AA-45C8-8C3D-EF4EB88D3C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5" name="PoljeZBesedilom 2">
          <a:extLst>
            <a:ext uri="{FF2B5EF4-FFF2-40B4-BE49-F238E27FC236}">
              <a16:creationId xmlns:a16="http://schemas.microsoft.com/office/drawing/2014/main" id="{7E618553-0B0B-4871-AA01-68912C4981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6" name="PoljeZBesedilom 2">
          <a:extLst>
            <a:ext uri="{FF2B5EF4-FFF2-40B4-BE49-F238E27FC236}">
              <a16:creationId xmlns:a16="http://schemas.microsoft.com/office/drawing/2014/main" id="{ABC5E23E-37BC-4812-9924-7EA56628F13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697" name="PoljeZBesedilom 2">
          <a:extLst>
            <a:ext uri="{FF2B5EF4-FFF2-40B4-BE49-F238E27FC236}">
              <a16:creationId xmlns:a16="http://schemas.microsoft.com/office/drawing/2014/main" id="{B0F4F3B2-805A-470C-B9D5-D530B188481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98" name="PoljeZBesedilom 2">
          <a:extLst>
            <a:ext uri="{FF2B5EF4-FFF2-40B4-BE49-F238E27FC236}">
              <a16:creationId xmlns:a16="http://schemas.microsoft.com/office/drawing/2014/main" id="{CC515382-79BF-4C46-A047-4F96B137882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699" name="PoljeZBesedilom 10698">
          <a:extLst>
            <a:ext uri="{FF2B5EF4-FFF2-40B4-BE49-F238E27FC236}">
              <a16:creationId xmlns:a16="http://schemas.microsoft.com/office/drawing/2014/main" id="{E905C624-A927-4594-9ACF-B0488EDB85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0" name="PoljeZBesedilom 2">
          <a:extLst>
            <a:ext uri="{FF2B5EF4-FFF2-40B4-BE49-F238E27FC236}">
              <a16:creationId xmlns:a16="http://schemas.microsoft.com/office/drawing/2014/main" id="{C81862AF-C395-483B-B9B6-336D13F8BE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1" name="PoljeZBesedilom 2">
          <a:extLst>
            <a:ext uri="{FF2B5EF4-FFF2-40B4-BE49-F238E27FC236}">
              <a16:creationId xmlns:a16="http://schemas.microsoft.com/office/drawing/2014/main" id="{35C10875-AE32-490D-B081-2EDE7DB5B3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2" name="PoljeZBesedilom 2">
          <a:extLst>
            <a:ext uri="{FF2B5EF4-FFF2-40B4-BE49-F238E27FC236}">
              <a16:creationId xmlns:a16="http://schemas.microsoft.com/office/drawing/2014/main" id="{CB3BD043-1A0E-4C7A-93CB-16E0AE7165C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3" name="PoljeZBesedilom 2">
          <a:extLst>
            <a:ext uri="{FF2B5EF4-FFF2-40B4-BE49-F238E27FC236}">
              <a16:creationId xmlns:a16="http://schemas.microsoft.com/office/drawing/2014/main" id="{7AABDB6F-5A02-4FB2-873D-45810963D40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4" name="PoljeZBesedilom 2">
          <a:extLst>
            <a:ext uri="{FF2B5EF4-FFF2-40B4-BE49-F238E27FC236}">
              <a16:creationId xmlns:a16="http://schemas.microsoft.com/office/drawing/2014/main" id="{B61B17E7-F782-42F6-A796-6644BBEF41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5" name="PoljeZBesedilom 10704">
          <a:extLst>
            <a:ext uri="{FF2B5EF4-FFF2-40B4-BE49-F238E27FC236}">
              <a16:creationId xmlns:a16="http://schemas.microsoft.com/office/drawing/2014/main" id="{00D90F26-3D99-489A-83D3-EFB3848CA5C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6" name="PoljeZBesedilom 2">
          <a:extLst>
            <a:ext uri="{FF2B5EF4-FFF2-40B4-BE49-F238E27FC236}">
              <a16:creationId xmlns:a16="http://schemas.microsoft.com/office/drawing/2014/main" id="{F312D1A7-0251-4DC2-ADF2-2A8DBA07316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7" name="PoljeZBesedilom 2">
          <a:extLst>
            <a:ext uri="{FF2B5EF4-FFF2-40B4-BE49-F238E27FC236}">
              <a16:creationId xmlns:a16="http://schemas.microsoft.com/office/drawing/2014/main" id="{3BB15611-8F5F-4501-A542-58B06329121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8" name="PoljeZBesedilom 2">
          <a:extLst>
            <a:ext uri="{FF2B5EF4-FFF2-40B4-BE49-F238E27FC236}">
              <a16:creationId xmlns:a16="http://schemas.microsoft.com/office/drawing/2014/main" id="{2BA4FF67-B802-4ABB-A62C-FC3518DD22D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09" name="PoljeZBesedilom 2">
          <a:extLst>
            <a:ext uri="{FF2B5EF4-FFF2-40B4-BE49-F238E27FC236}">
              <a16:creationId xmlns:a16="http://schemas.microsoft.com/office/drawing/2014/main" id="{B538B9BF-1485-4FD4-91BC-E449B9B1CB2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0" name="PoljeZBesedilom 2">
          <a:extLst>
            <a:ext uri="{FF2B5EF4-FFF2-40B4-BE49-F238E27FC236}">
              <a16:creationId xmlns:a16="http://schemas.microsoft.com/office/drawing/2014/main" id="{555001DD-35A6-4958-BEC1-6B5254845B7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1" name="PoljeZBesedilom 10710">
          <a:extLst>
            <a:ext uri="{FF2B5EF4-FFF2-40B4-BE49-F238E27FC236}">
              <a16:creationId xmlns:a16="http://schemas.microsoft.com/office/drawing/2014/main" id="{FE4F24F2-3074-44E9-BBF2-C2A93070601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2" name="PoljeZBesedilom 2">
          <a:extLst>
            <a:ext uri="{FF2B5EF4-FFF2-40B4-BE49-F238E27FC236}">
              <a16:creationId xmlns:a16="http://schemas.microsoft.com/office/drawing/2014/main" id="{E4E9BC83-A7EE-4E03-9CD5-E4775D6C11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3" name="PoljeZBesedilom 2">
          <a:extLst>
            <a:ext uri="{FF2B5EF4-FFF2-40B4-BE49-F238E27FC236}">
              <a16:creationId xmlns:a16="http://schemas.microsoft.com/office/drawing/2014/main" id="{066E363E-EA65-4027-8DE0-1045FBF37CB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4" name="PoljeZBesedilom 2">
          <a:extLst>
            <a:ext uri="{FF2B5EF4-FFF2-40B4-BE49-F238E27FC236}">
              <a16:creationId xmlns:a16="http://schemas.microsoft.com/office/drawing/2014/main" id="{9CC40076-0999-4082-8817-C0C9CA3AF83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15" name="PoljeZBesedilom 2">
          <a:extLst>
            <a:ext uri="{FF2B5EF4-FFF2-40B4-BE49-F238E27FC236}">
              <a16:creationId xmlns:a16="http://schemas.microsoft.com/office/drawing/2014/main" id="{24A7006E-6E4F-43F7-8617-C9F87942BAE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16" name="PoljeZBesedilom 2">
          <a:extLst>
            <a:ext uri="{FF2B5EF4-FFF2-40B4-BE49-F238E27FC236}">
              <a16:creationId xmlns:a16="http://schemas.microsoft.com/office/drawing/2014/main" id="{5DEAD3FC-481B-404F-9CEF-E9A1B5FD25B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17" name="PoljeZBesedilom 10716">
          <a:extLst>
            <a:ext uri="{FF2B5EF4-FFF2-40B4-BE49-F238E27FC236}">
              <a16:creationId xmlns:a16="http://schemas.microsoft.com/office/drawing/2014/main" id="{962B19B9-59A1-483F-AD20-DE7EC2CA9BB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18" name="PoljeZBesedilom 2">
          <a:extLst>
            <a:ext uri="{FF2B5EF4-FFF2-40B4-BE49-F238E27FC236}">
              <a16:creationId xmlns:a16="http://schemas.microsoft.com/office/drawing/2014/main" id="{13D101D6-914C-4B30-8B80-49D6DD4C50F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19" name="PoljeZBesedilom 2">
          <a:extLst>
            <a:ext uri="{FF2B5EF4-FFF2-40B4-BE49-F238E27FC236}">
              <a16:creationId xmlns:a16="http://schemas.microsoft.com/office/drawing/2014/main" id="{C4F9E0D6-1A81-403D-A264-07B696DF4D6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20" name="PoljeZBesedilom 2">
          <a:extLst>
            <a:ext uri="{FF2B5EF4-FFF2-40B4-BE49-F238E27FC236}">
              <a16:creationId xmlns:a16="http://schemas.microsoft.com/office/drawing/2014/main" id="{72516467-6C01-4242-8104-B0BCF845F61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21" name="PoljeZBesedilom 2">
          <a:extLst>
            <a:ext uri="{FF2B5EF4-FFF2-40B4-BE49-F238E27FC236}">
              <a16:creationId xmlns:a16="http://schemas.microsoft.com/office/drawing/2014/main" id="{4D340BD8-A9C9-4A2A-B616-B2930933530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22" name="PoljeZBesedilom 10721">
          <a:extLst>
            <a:ext uri="{FF2B5EF4-FFF2-40B4-BE49-F238E27FC236}">
              <a16:creationId xmlns:a16="http://schemas.microsoft.com/office/drawing/2014/main" id="{752CC554-1596-4FA6-9B5C-C849CD59815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23" name="PoljeZBesedilom 2">
          <a:extLst>
            <a:ext uri="{FF2B5EF4-FFF2-40B4-BE49-F238E27FC236}">
              <a16:creationId xmlns:a16="http://schemas.microsoft.com/office/drawing/2014/main" id="{FA66E176-683C-4B2D-A1C8-18D807ADA2A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24" name="PoljeZBesedilom 2">
          <a:extLst>
            <a:ext uri="{FF2B5EF4-FFF2-40B4-BE49-F238E27FC236}">
              <a16:creationId xmlns:a16="http://schemas.microsoft.com/office/drawing/2014/main" id="{B1DDC2FF-B5E2-4204-94AA-628775822E2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25" name="PoljeZBesedilom 2">
          <a:extLst>
            <a:ext uri="{FF2B5EF4-FFF2-40B4-BE49-F238E27FC236}">
              <a16:creationId xmlns:a16="http://schemas.microsoft.com/office/drawing/2014/main" id="{9A5FD574-F6D5-4B87-B3D5-465C1009D9B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26" name="PoljeZBesedilom 2">
          <a:extLst>
            <a:ext uri="{FF2B5EF4-FFF2-40B4-BE49-F238E27FC236}">
              <a16:creationId xmlns:a16="http://schemas.microsoft.com/office/drawing/2014/main" id="{0C4E4E25-9212-47B6-80BC-D3970923B1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27" name="PoljeZBesedilom 2">
          <a:extLst>
            <a:ext uri="{FF2B5EF4-FFF2-40B4-BE49-F238E27FC236}">
              <a16:creationId xmlns:a16="http://schemas.microsoft.com/office/drawing/2014/main" id="{B77F00A8-63E9-48A7-8319-B075BAF638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28" name="PoljeZBesedilom 10727">
          <a:extLst>
            <a:ext uri="{FF2B5EF4-FFF2-40B4-BE49-F238E27FC236}">
              <a16:creationId xmlns:a16="http://schemas.microsoft.com/office/drawing/2014/main" id="{739140E3-A295-4DEA-AB23-831FC46615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29" name="PoljeZBesedilom 2">
          <a:extLst>
            <a:ext uri="{FF2B5EF4-FFF2-40B4-BE49-F238E27FC236}">
              <a16:creationId xmlns:a16="http://schemas.microsoft.com/office/drawing/2014/main" id="{D65246C6-7973-4E35-A283-9448D68E5B1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0" name="PoljeZBesedilom 2">
          <a:extLst>
            <a:ext uri="{FF2B5EF4-FFF2-40B4-BE49-F238E27FC236}">
              <a16:creationId xmlns:a16="http://schemas.microsoft.com/office/drawing/2014/main" id="{4AAD959B-B658-4E46-BAA1-14931BC9E63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1" name="PoljeZBesedilom 2">
          <a:extLst>
            <a:ext uri="{FF2B5EF4-FFF2-40B4-BE49-F238E27FC236}">
              <a16:creationId xmlns:a16="http://schemas.microsoft.com/office/drawing/2014/main" id="{C38557BD-1299-457C-925B-AE75339684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2" name="PoljeZBesedilom 2">
          <a:extLst>
            <a:ext uri="{FF2B5EF4-FFF2-40B4-BE49-F238E27FC236}">
              <a16:creationId xmlns:a16="http://schemas.microsoft.com/office/drawing/2014/main" id="{C5DC51E9-1769-4B25-B3A7-B9F0757C17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3" name="PoljeZBesedilom 2">
          <a:extLst>
            <a:ext uri="{FF2B5EF4-FFF2-40B4-BE49-F238E27FC236}">
              <a16:creationId xmlns:a16="http://schemas.microsoft.com/office/drawing/2014/main" id="{935E1A2B-4015-491F-9C4E-D7B0DA6C799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4" name="PoljeZBesedilom 10733">
          <a:extLst>
            <a:ext uri="{FF2B5EF4-FFF2-40B4-BE49-F238E27FC236}">
              <a16:creationId xmlns:a16="http://schemas.microsoft.com/office/drawing/2014/main" id="{625DB14E-A18D-4E51-940E-CB6D0F6080E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5" name="PoljeZBesedilom 2">
          <a:extLst>
            <a:ext uri="{FF2B5EF4-FFF2-40B4-BE49-F238E27FC236}">
              <a16:creationId xmlns:a16="http://schemas.microsoft.com/office/drawing/2014/main" id="{63F92249-78D8-4991-BE88-F82D689F6A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6" name="PoljeZBesedilom 2">
          <a:extLst>
            <a:ext uri="{FF2B5EF4-FFF2-40B4-BE49-F238E27FC236}">
              <a16:creationId xmlns:a16="http://schemas.microsoft.com/office/drawing/2014/main" id="{BF4754B2-534C-4AA3-9655-166D7CFAB6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7" name="PoljeZBesedilom 2">
          <a:extLst>
            <a:ext uri="{FF2B5EF4-FFF2-40B4-BE49-F238E27FC236}">
              <a16:creationId xmlns:a16="http://schemas.microsoft.com/office/drawing/2014/main" id="{4C5BC595-7693-4502-ABF2-F4B42A3DC5D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38" name="PoljeZBesedilom 2">
          <a:extLst>
            <a:ext uri="{FF2B5EF4-FFF2-40B4-BE49-F238E27FC236}">
              <a16:creationId xmlns:a16="http://schemas.microsoft.com/office/drawing/2014/main" id="{38EC33FC-9FD9-46C8-B174-1BAFCF5C1F8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39" name="PoljeZBesedilom 2">
          <a:extLst>
            <a:ext uri="{FF2B5EF4-FFF2-40B4-BE49-F238E27FC236}">
              <a16:creationId xmlns:a16="http://schemas.microsoft.com/office/drawing/2014/main" id="{A445D7C7-B164-4484-A45E-20C95582B2D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0" name="PoljeZBesedilom 10739">
          <a:extLst>
            <a:ext uri="{FF2B5EF4-FFF2-40B4-BE49-F238E27FC236}">
              <a16:creationId xmlns:a16="http://schemas.microsoft.com/office/drawing/2014/main" id="{498A954F-AF98-4BB1-BA27-80791043109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1" name="PoljeZBesedilom 2">
          <a:extLst>
            <a:ext uri="{FF2B5EF4-FFF2-40B4-BE49-F238E27FC236}">
              <a16:creationId xmlns:a16="http://schemas.microsoft.com/office/drawing/2014/main" id="{AFF251F8-1350-4C10-9990-1DEE8A3B407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2" name="PoljeZBesedilom 2">
          <a:extLst>
            <a:ext uri="{FF2B5EF4-FFF2-40B4-BE49-F238E27FC236}">
              <a16:creationId xmlns:a16="http://schemas.microsoft.com/office/drawing/2014/main" id="{E33EEF54-C9E8-48FA-A29D-34D75954AD6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3" name="PoljeZBesedilom 2">
          <a:extLst>
            <a:ext uri="{FF2B5EF4-FFF2-40B4-BE49-F238E27FC236}">
              <a16:creationId xmlns:a16="http://schemas.microsoft.com/office/drawing/2014/main" id="{4BA445C5-19E6-47E4-B420-EAE1C7490A0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4" name="PoljeZBesedilom 2">
          <a:extLst>
            <a:ext uri="{FF2B5EF4-FFF2-40B4-BE49-F238E27FC236}">
              <a16:creationId xmlns:a16="http://schemas.microsoft.com/office/drawing/2014/main" id="{77901CD9-F94C-4A9D-B120-0FADFE24E7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5" name="PoljeZBesedilom 2">
          <a:extLst>
            <a:ext uri="{FF2B5EF4-FFF2-40B4-BE49-F238E27FC236}">
              <a16:creationId xmlns:a16="http://schemas.microsoft.com/office/drawing/2014/main" id="{3D8A2113-DD0F-434D-A591-4CFCF4FE8F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6" name="PoljeZBesedilom 10745">
          <a:extLst>
            <a:ext uri="{FF2B5EF4-FFF2-40B4-BE49-F238E27FC236}">
              <a16:creationId xmlns:a16="http://schemas.microsoft.com/office/drawing/2014/main" id="{C18CE638-E829-4247-AB52-58DBC1A5EAA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7" name="PoljeZBesedilom 2">
          <a:extLst>
            <a:ext uri="{FF2B5EF4-FFF2-40B4-BE49-F238E27FC236}">
              <a16:creationId xmlns:a16="http://schemas.microsoft.com/office/drawing/2014/main" id="{6616A56A-5CC2-492D-B919-4F16998E881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8" name="PoljeZBesedilom 2">
          <a:extLst>
            <a:ext uri="{FF2B5EF4-FFF2-40B4-BE49-F238E27FC236}">
              <a16:creationId xmlns:a16="http://schemas.microsoft.com/office/drawing/2014/main" id="{2C409726-DECF-4780-8C29-87A445E02C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49" name="PoljeZBesedilom 2">
          <a:extLst>
            <a:ext uri="{FF2B5EF4-FFF2-40B4-BE49-F238E27FC236}">
              <a16:creationId xmlns:a16="http://schemas.microsoft.com/office/drawing/2014/main" id="{487C753F-950E-42F3-BFA9-98560D15CD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750" name="PoljeZBesedilom 2">
          <a:extLst>
            <a:ext uri="{FF2B5EF4-FFF2-40B4-BE49-F238E27FC236}">
              <a16:creationId xmlns:a16="http://schemas.microsoft.com/office/drawing/2014/main" id="{A65A6B21-627F-484E-B451-109A4776C3F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1" name="PoljeZBesedilom 2">
          <a:extLst>
            <a:ext uri="{FF2B5EF4-FFF2-40B4-BE49-F238E27FC236}">
              <a16:creationId xmlns:a16="http://schemas.microsoft.com/office/drawing/2014/main" id="{BFA30341-24E2-48BF-B075-FE1E22D4C96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2" name="PoljeZBesedilom 10751">
          <a:extLst>
            <a:ext uri="{FF2B5EF4-FFF2-40B4-BE49-F238E27FC236}">
              <a16:creationId xmlns:a16="http://schemas.microsoft.com/office/drawing/2014/main" id="{E60C7D96-A3B4-4434-AA11-4B843D4CABC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3" name="PoljeZBesedilom 2">
          <a:extLst>
            <a:ext uri="{FF2B5EF4-FFF2-40B4-BE49-F238E27FC236}">
              <a16:creationId xmlns:a16="http://schemas.microsoft.com/office/drawing/2014/main" id="{21D8FC31-CA18-4F36-BA4F-CD4AA458B6E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4" name="PoljeZBesedilom 2">
          <a:extLst>
            <a:ext uri="{FF2B5EF4-FFF2-40B4-BE49-F238E27FC236}">
              <a16:creationId xmlns:a16="http://schemas.microsoft.com/office/drawing/2014/main" id="{5035EC73-5905-44AB-81F0-F0330A3C9CB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5" name="PoljeZBesedilom 2">
          <a:extLst>
            <a:ext uri="{FF2B5EF4-FFF2-40B4-BE49-F238E27FC236}">
              <a16:creationId xmlns:a16="http://schemas.microsoft.com/office/drawing/2014/main" id="{3D97B437-457D-407D-ABA7-49022A8343B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756" name="PoljeZBesedilom 2">
          <a:extLst>
            <a:ext uri="{FF2B5EF4-FFF2-40B4-BE49-F238E27FC236}">
              <a16:creationId xmlns:a16="http://schemas.microsoft.com/office/drawing/2014/main" id="{F0F383E0-DF20-4E87-8C02-E699AC456472}"/>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57" name="PoljeZBesedilom 2">
          <a:extLst>
            <a:ext uri="{FF2B5EF4-FFF2-40B4-BE49-F238E27FC236}">
              <a16:creationId xmlns:a16="http://schemas.microsoft.com/office/drawing/2014/main" id="{0FB9E64F-DFDD-4E3D-BC08-248AD91E410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58" name="PoljeZBesedilom 10757">
          <a:extLst>
            <a:ext uri="{FF2B5EF4-FFF2-40B4-BE49-F238E27FC236}">
              <a16:creationId xmlns:a16="http://schemas.microsoft.com/office/drawing/2014/main" id="{15D2F90B-13E3-43F4-BBB5-26898BF057C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59" name="PoljeZBesedilom 2">
          <a:extLst>
            <a:ext uri="{FF2B5EF4-FFF2-40B4-BE49-F238E27FC236}">
              <a16:creationId xmlns:a16="http://schemas.microsoft.com/office/drawing/2014/main" id="{7A111D42-C0A5-44CD-A85D-A8F634B3EAF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60" name="PoljeZBesedilom 2">
          <a:extLst>
            <a:ext uri="{FF2B5EF4-FFF2-40B4-BE49-F238E27FC236}">
              <a16:creationId xmlns:a16="http://schemas.microsoft.com/office/drawing/2014/main" id="{CE98AEBF-345E-403F-ACEB-857696A6C8B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61" name="PoljeZBesedilom 2">
          <a:extLst>
            <a:ext uri="{FF2B5EF4-FFF2-40B4-BE49-F238E27FC236}">
              <a16:creationId xmlns:a16="http://schemas.microsoft.com/office/drawing/2014/main" id="{E095D84C-C953-40CB-813F-5DA2EF30D7D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762" name="PoljeZBesedilom 2">
          <a:extLst>
            <a:ext uri="{FF2B5EF4-FFF2-40B4-BE49-F238E27FC236}">
              <a16:creationId xmlns:a16="http://schemas.microsoft.com/office/drawing/2014/main" id="{520D792B-4822-420E-9BD6-013920B268B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63" name="PoljeZBesedilom 10762">
          <a:extLst>
            <a:ext uri="{FF2B5EF4-FFF2-40B4-BE49-F238E27FC236}">
              <a16:creationId xmlns:a16="http://schemas.microsoft.com/office/drawing/2014/main" id="{49C0C7A1-9BED-43D2-A110-C22FCD63B31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64" name="PoljeZBesedilom 2">
          <a:extLst>
            <a:ext uri="{FF2B5EF4-FFF2-40B4-BE49-F238E27FC236}">
              <a16:creationId xmlns:a16="http://schemas.microsoft.com/office/drawing/2014/main" id="{22DFC25B-1C2B-4A88-9475-CC1C1A6D7E2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65" name="PoljeZBesedilom 2">
          <a:extLst>
            <a:ext uri="{FF2B5EF4-FFF2-40B4-BE49-F238E27FC236}">
              <a16:creationId xmlns:a16="http://schemas.microsoft.com/office/drawing/2014/main" id="{ED6A9E8A-0B65-4431-A20D-5CC8B76734A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66" name="PoljeZBesedilom 2">
          <a:extLst>
            <a:ext uri="{FF2B5EF4-FFF2-40B4-BE49-F238E27FC236}">
              <a16:creationId xmlns:a16="http://schemas.microsoft.com/office/drawing/2014/main" id="{0A625183-F1CB-4CBD-9DDF-66B57B72559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767" name="PoljeZBesedilom 2">
          <a:extLst>
            <a:ext uri="{FF2B5EF4-FFF2-40B4-BE49-F238E27FC236}">
              <a16:creationId xmlns:a16="http://schemas.microsoft.com/office/drawing/2014/main" id="{9D64E2F6-A1CD-42CA-A605-4091A14FB5D1}"/>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68" name="PoljeZBesedilom 2">
          <a:extLst>
            <a:ext uri="{FF2B5EF4-FFF2-40B4-BE49-F238E27FC236}">
              <a16:creationId xmlns:a16="http://schemas.microsoft.com/office/drawing/2014/main" id="{5A81CAC9-883C-4205-801E-C8C0466984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69" name="PoljeZBesedilom 10768">
          <a:extLst>
            <a:ext uri="{FF2B5EF4-FFF2-40B4-BE49-F238E27FC236}">
              <a16:creationId xmlns:a16="http://schemas.microsoft.com/office/drawing/2014/main" id="{07CF3649-00F6-4779-BF2B-14E2F801F0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0" name="PoljeZBesedilom 2">
          <a:extLst>
            <a:ext uri="{FF2B5EF4-FFF2-40B4-BE49-F238E27FC236}">
              <a16:creationId xmlns:a16="http://schemas.microsoft.com/office/drawing/2014/main" id="{5B878B4C-8877-4CBD-9C91-145A8D95795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1" name="PoljeZBesedilom 2">
          <a:extLst>
            <a:ext uri="{FF2B5EF4-FFF2-40B4-BE49-F238E27FC236}">
              <a16:creationId xmlns:a16="http://schemas.microsoft.com/office/drawing/2014/main" id="{BB051C69-7D45-45E2-890B-626829C4E4E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2" name="PoljeZBesedilom 2">
          <a:extLst>
            <a:ext uri="{FF2B5EF4-FFF2-40B4-BE49-F238E27FC236}">
              <a16:creationId xmlns:a16="http://schemas.microsoft.com/office/drawing/2014/main" id="{E40FA8DA-8E06-4D07-8F1D-1068C98CD5A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3" name="PoljeZBesedilom 2">
          <a:extLst>
            <a:ext uri="{FF2B5EF4-FFF2-40B4-BE49-F238E27FC236}">
              <a16:creationId xmlns:a16="http://schemas.microsoft.com/office/drawing/2014/main" id="{9AC84D7D-9F98-40E1-BEB4-22B9BAF8873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4" name="PoljeZBesedilom 2">
          <a:extLst>
            <a:ext uri="{FF2B5EF4-FFF2-40B4-BE49-F238E27FC236}">
              <a16:creationId xmlns:a16="http://schemas.microsoft.com/office/drawing/2014/main" id="{7044891B-4041-4BD1-9066-5BB72E58F82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5" name="PoljeZBesedilom 10774">
          <a:extLst>
            <a:ext uri="{FF2B5EF4-FFF2-40B4-BE49-F238E27FC236}">
              <a16:creationId xmlns:a16="http://schemas.microsoft.com/office/drawing/2014/main" id="{DCA77C67-4187-4540-A381-B1D2DC976A5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6" name="PoljeZBesedilom 2">
          <a:extLst>
            <a:ext uri="{FF2B5EF4-FFF2-40B4-BE49-F238E27FC236}">
              <a16:creationId xmlns:a16="http://schemas.microsoft.com/office/drawing/2014/main" id="{0ED5B22C-FB61-4566-A882-31489CB37FC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7" name="PoljeZBesedilom 2">
          <a:extLst>
            <a:ext uri="{FF2B5EF4-FFF2-40B4-BE49-F238E27FC236}">
              <a16:creationId xmlns:a16="http://schemas.microsoft.com/office/drawing/2014/main" id="{0EA24801-316F-46A0-897B-ACD9A90E7DF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8" name="PoljeZBesedilom 2">
          <a:extLst>
            <a:ext uri="{FF2B5EF4-FFF2-40B4-BE49-F238E27FC236}">
              <a16:creationId xmlns:a16="http://schemas.microsoft.com/office/drawing/2014/main" id="{5C937847-0480-425B-9008-317BB2F2778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79" name="PoljeZBesedilom 2">
          <a:extLst>
            <a:ext uri="{FF2B5EF4-FFF2-40B4-BE49-F238E27FC236}">
              <a16:creationId xmlns:a16="http://schemas.microsoft.com/office/drawing/2014/main" id="{B22C0EFF-E7A0-4F69-BF69-F968F00C256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0" name="PoljeZBesedilom 2">
          <a:extLst>
            <a:ext uri="{FF2B5EF4-FFF2-40B4-BE49-F238E27FC236}">
              <a16:creationId xmlns:a16="http://schemas.microsoft.com/office/drawing/2014/main" id="{9E0F286B-5EEB-44F6-B9B5-6DFB8C66B36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1" name="PoljeZBesedilom 10780">
          <a:extLst>
            <a:ext uri="{FF2B5EF4-FFF2-40B4-BE49-F238E27FC236}">
              <a16:creationId xmlns:a16="http://schemas.microsoft.com/office/drawing/2014/main" id="{3F16F758-C588-4AA8-B0DF-FFDCB63BE8F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2" name="PoljeZBesedilom 2">
          <a:extLst>
            <a:ext uri="{FF2B5EF4-FFF2-40B4-BE49-F238E27FC236}">
              <a16:creationId xmlns:a16="http://schemas.microsoft.com/office/drawing/2014/main" id="{BC5B7DAE-15EA-42BE-944C-3563C3AF50A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3" name="PoljeZBesedilom 2">
          <a:extLst>
            <a:ext uri="{FF2B5EF4-FFF2-40B4-BE49-F238E27FC236}">
              <a16:creationId xmlns:a16="http://schemas.microsoft.com/office/drawing/2014/main" id="{2407EC23-7C75-4352-B6BC-6CA5D29E325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4" name="PoljeZBesedilom 2">
          <a:extLst>
            <a:ext uri="{FF2B5EF4-FFF2-40B4-BE49-F238E27FC236}">
              <a16:creationId xmlns:a16="http://schemas.microsoft.com/office/drawing/2014/main" id="{8F09CBD6-05B9-4FE1-BD96-57C7C9623B8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5" name="PoljeZBesedilom 2">
          <a:extLst>
            <a:ext uri="{FF2B5EF4-FFF2-40B4-BE49-F238E27FC236}">
              <a16:creationId xmlns:a16="http://schemas.microsoft.com/office/drawing/2014/main" id="{CD626995-E7AE-4CB7-AB20-EC91E9546DA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6" name="PoljeZBesedilom 2">
          <a:extLst>
            <a:ext uri="{FF2B5EF4-FFF2-40B4-BE49-F238E27FC236}">
              <a16:creationId xmlns:a16="http://schemas.microsoft.com/office/drawing/2014/main" id="{7E6695A0-1D10-4060-9A52-1E96A5C9D5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7" name="PoljeZBesedilom 10786">
          <a:extLst>
            <a:ext uri="{FF2B5EF4-FFF2-40B4-BE49-F238E27FC236}">
              <a16:creationId xmlns:a16="http://schemas.microsoft.com/office/drawing/2014/main" id="{3EC1B566-2D65-45A9-915B-1BEAAA3B2F3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8" name="PoljeZBesedilom 2">
          <a:extLst>
            <a:ext uri="{FF2B5EF4-FFF2-40B4-BE49-F238E27FC236}">
              <a16:creationId xmlns:a16="http://schemas.microsoft.com/office/drawing/2014/main" id="{4FCD5473-89FF-433A-9FB2-726E82D644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89" name="PoljeZBesedilom 2">
          <a:extLst>
            <a:ext uri="{FF2B5EF4-FFF2-40B4-BE49-F238E27FC236}">
              <a16:creationId xmlns:a16="http://schemas.microsoft.com/office/drawing/2014/main" id="{DEE56F8B-D161-4090-AC8A-961625E4B90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0" name="PoljeZBesedilom 2">
          <a:extLst>
            <a:ext uri="{FF2B5EF4-FFF2-40B4-BE49-F238E27FC236}">
              <a16:creationId xmlns:a16="http://schemas.microsoft.com/office/drawing/2014/main" id="{2DB6E681-AC21-4779-AEAF-FAB4BAF1640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1" name="PoljeZBesedilom 2">
          <a:extLst>
            <a:ext uri="{FF2B5EF4-FFF2-40B4-BE49-F238E27FC236}">
              <a16:creationId xmlns:a16="http://schemas.microsoft.com/office/drawing/2014/main" id="{25A883F3-F4D2-48B4-A5AB-C9EE68C89AF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2" name="PoljeZBesedilom 2">
          <a:extLst>
            <a:ext uri="{FF2B5EF4-FFF2-40B4-BE49-F238E27FC236}">
              <a16:creationId xmlns:a16="http://schemas.microsoft.com/office/drawing/2014/main" id="{17EE4C3F-E77C-4975-9EA4-96494635112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3" name="PoljeZBesedilom 10792">
          <a:extLst>
            <a:ext uri="{FF2B5EF4-FFF2-40B4-BE49-F238E27FC236}">
              <a16:creationId xmlns:a16="http://schemas.microsoft.com/office/drawing/2014/main" id="{209DC0CE-164D-400B-9E74-839DEF3F950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4" name="PoljeZBesedilom 2">
          <a:extLst>
            <a:ext uri="{FF2B5EF4-FFF2-40B4-BE49-F238E27FC236}">
              <a16:creationId xmlns:a16="http://schemas.microsoft.com/office/drawing/2014/main" id="{5D44C3F7-C2D0-4EBC-9717-BA5D16666F7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5" name="PoljeZBesedilom 2">
          <a:extLst>
            <a:ext uri="{FF2B5EF4-FFF2-40B4-BE49-F238E27FC236}">
              <a16:creationId xmlns:a16="http://schemas.microsoft.com/office/drawing/2014/main" id="{47088280-6749-4227-B0F7-263EF8819A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6" name="PoljeZBesedilom 2">
          <a:extLst>
            <a:ext uri="{FF2B5EF4-FFF2-40B4-BE49-F238E27FC236}">
              <a16:creationId xmlns:a16="http://schemas.microsoft.com/office/drawing/2014/main" id="{516BD01D-6CA4-4DB0-908B-68FBE7D1083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797" name="PoljeZBesedilom 2">
          <a:extLst>
            <a:ext uri="{FF2B5EF4-FFF2-40B4-BE49-F238E27FC236}">
              <a16:creationId xmlns:a16="http://schemas.microsoft.com/office/drawing/2014/main" id="{C07A8E8E-5244-410E-B3E7-E7B06061D6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98" name="PoljeZBesedilom 2">
          <a:extLst>
            <a:ext uri="{FF2B5EF4-FFF2-40B4-BE49-F238E27FC236}">
              <a16:creationId xmlns:a16="http://schemas.microsoft.com/office/drawing/2014/main" id="{1AEA3D01-CE15-406E-AA28-36E80F4F2D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799" name="PoljeZBesedilom 10798">
          <a:extLst>
            <a:ext uri="{FF2B5EF4-FFF2-40B4-BE49-F238E27FC236}">
              <a16:creationId xmlns:a16="http://schemas.microsoft.com/office/drawing/2014/main" id="{B1B86FBA-9E97-465E-ACD5-109BCEAD5F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0" name="PoljeZBesedilom 2">
          <a:extLst>
            <a:ext uri="{FF2B5EF4-FFF2-40B4-BE49-F238E27FC236}">
              <a16:creationId xmlns:a16="http://schemas.microsoft.com/office/drawing/2014/main" id="{60E395B4-2DD2-4D03-BB61-5D535E3AE0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1" name="PoljeZBesedilom 2">
          <a:extLst>
            <a:ext uri="{FF2B5EF4-FFF2-40B4-BE49-F238E27FC236}">
              <a16:creationId xmlns:a16="http://schemas.microsoft.com/office/drawing/2014/main" id="{C5EE6C59-FB57-4A0F-A8D8-E7166BC16B0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2" name="PoljeZBesedilom 2">
          <a:extLst>
            <a:ext uri="{FF2B5EF4-FFF2-40B4-BE49-F238E27FC236}">
              <a16:creationId xmlns:a16="http://schemas.microsoft.com/office/drawing/2014/main" id="{06CBF685-1389-4099-A400-BB5DC47E3EF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3" name="PoljeZBesedilom 2">
          <a:extLst>
            <a:ext uri="{FF2B5EF4-FFF2-40B4-BE49-F238E27FC236}">
              <a16:creationId xmlns:a16="http://schemas.microsoft.com/office/drawing/2014/main" id="{9DE3110D-D4D4-48F8-9E01-7F3164A846E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4" name="PoljeZBesedilom 2">
          <a:extLst>
            <a:ext uri="{FF2B5EF4-FFF2-40B4-BE49-F238E27FC236}">
              <a16:creationId xmlns:a16="http://schemas.microsoft.com/office/drawing/2014/main" id="{BF892F5C-D2EB-4EC2-8D6D-9AB35E8CCD0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5" name="PoljeZBesedilom 10804">
          <a:extLst>
            <a:ext uri="{FF2B5EF4-FFF2-40B4-BE49-F238E27FC236}">
              <a16:creationId xmlns:a16="http://schemas.microsoft.com/office/drawing/2014/main" id="{51116F57-6EAE-423E-AB47-BC5C991DD8C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6" name="PoljeZBesedilom 2">
          <a:extLst>
            <a:ext uri="{FF2B5EF4-FFF2-40B4-BE49-F238E27FC236}">
              <a16:creationId xmlns:a16="http://schemas.microsoft.com/office/drawing/2014/main" id="{7B89C1CD-55CA-4EBD-BB0B-626FE2CA31C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7" name="PoljeZBesedilom 2">
          <a:extLst>
            <a:ext uri="{FF2B5EF4-FFF2-40B4-BE49-F238E27FC236}">
              <a16:creationId xmlns:a16="http://schemas.microsoft.com/office/drawing/2014/main" id="{0A88279C-5D46-4265-8613-00ECCDB7D80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8" name="PoljeZBesedilom 2">
          <a:extLst>
            <a:ext uri="{FF2B5EF4-FFF2-40B4-BE49-F238E27FC236}">
              <a16:creationId xmlns:a16="http://schemas.microsoft.com/office/drawing/2014/main" id="{AEF28E9C-03AC-49E2-8208-2EC67908EC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09" name="PoljeZBesedilom 2">
          <a:extLst>
            <a:ext uri="{FF2B5EF4-FFF2-40B4-BE49-F238E27FC236}">
              <a16:creationId xmlns:a16="http://schemas.microsoft.com/office/drawing/2014/main" id="{AD0302E0-EE42-4470-8297-0571B850F9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0" name="PoljeZBesedilom 2">
          <a:extLst>
            <a:ext uri="{FF2B5EF4-FFF2-40B4-BE49-F238E27FC236}">
              <a16:creationId xmlns:a16="http://schemas.microsoft.com/office/drawing/2014/main" id="{CBBEB371-35D9-42CE-AB60-602F928A2A5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1" name="PoljeZBesedilom 10810">
          <a:extLst>
            <a:ext uri="{FF2B5EF4-FFF2-40B4-BE49-F238E27FC236}">
              <a16:creationId xmlns:a16="http://schemas.microsoft.com/office/drawing/2014/main" id="{A7DB0A39-8902-4E89-85E7-10A5DA57511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2" name="PoljeZBesedilom 2">
          <a:extLst>
            <a:ext uri="{FF2B5EF4-FFF2-40B4-BE49-F238E27FC236}">
              <a16:creationId xmlns:a16="http://schemas.microsoft.com/office/drawing/2014/main" id="{657AFA47-0DDC-4B38-B53F-7F1176182C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3" name="PoljeZBesedilom 2">
          <a:extLst>
            <a:ext uri="{FF2B5EF4-FFF2-40B4-BE49-F238E27FC236}">
              <a16:creationId xmlns:a16="http://schemas.microsoft.com/office/drawing/2014/main" id="{BEFB9445-4E1D-4953-B7E2-75E6EEA4E2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4" name="PoljeZBesedilom 2">
          <a:extLst>
            <a:ext uri="{FF2B5EF4-FFF2-40B4-BE49-F238E27FC236}">
              <a16:creationId xmlns:a16="http://schemas.microsoft.com/office/drawing/2014/main" id="{7A2FD9BB-71B0-42F3-B337-395069A3FBF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5" name="PoljeZBesedilom 2">
          <a:extLst>
            <a:ext uri="{FF2B5EF4-FFF2-40B4-BE49-F238E27FC236}">
              <a16:creationId xmlns:a16="http://schemas.microsoft.com/office/drawing/2014/main" id="{84820B8D-1A07-4040-81E1-609E7B4F23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6" name="PoljeZBesedilom 2">
          <a:extLst>
            <a:ext uri="{FF2B5EF4-FFF2-40B4-BE49-F238E27FC236}">
              <a16:creationId xmlns:a16="http://schemas.microsoft.com/office/drawing/2014/main" id="{42D1C99A-3805-4209-9DCD-D0E291F2955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7" name="PoljeZBesedilom 10816">
          <a:extLst>
            <a:ext uri="{FF2B5EF4-FFF2-40B4-BE49-F238E27FC236}">
              <a16:creationId xmlns:a16="http://schemas.microsoft.com/office/drawing/2014/main" id="{EC5EFA23-9B56-47A4-BF85-40F6A4C8CC7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8" name="PoljeZBesedilom 2">
          <a:extLst>
            <a:ext uri="{FF2B5EF4-FFF2-40B4-BE49-F238E27FC236}">
              <a16:creationId xmlns:a16="http://schemas.microsoft.com/office/drawing/2014/main" id="{79CC5ED9-DFD1-4702-9931-22135F01AC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19" name="PoljeZBesedilom 2">
          <a:extLst>
            <a:ext uri="{FF2B5EF4-FFF2-40B4-BE49-F238E27FC236}">
              <a16:creationId xmlns:a16="http://schemas.microsoft.com/office/drawing/2014/main" id="{D4B03BC0-864E-41E6-84F8-22BC871FBB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20" name="PoljeZBesedilom 2">
          <a:extLst>
            <a:ext uri="{FF2B5EF4-FFF2-40B4-BE49-F238E27FC236}">
              <a16:creationId xmlns:a16="http://schemas.microsoft.com/office/drawing/2014/main" id="{9EAC259C-862C-406C-A837-4D97E860AD5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21" name="PoljeZBesedilom 2">
          <a:extLst>
            <a:ext uri="{FF2B5EF4-FFF2-40B4-BE49-F238E27FC236}">
              <a16:creationId xmlns:a16="http://schemas.microsoft.com/office/drawing/2014/main" id="{670027C1-DC13-4FFF-95D7-300A4E9E0FD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22" name="PoljeZBesedilom 10821">
          <a:extLst>
            <a:ext uri="{FF2B5EF4-FFF2-40B4-BE49-F238E27FC236}">
              <a16:creationId xmlns:a16="http://schemas.microsoft.com/office/drawing/2014/main" id="{073FCB43-4641-4714-999F-B6EE7531951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23" name="PoljeZBesedilom 2">
          <a:extLst>
            <a:ext uri="{FF2B5EF4-FFF2-40B4-BE49-F238E27FC236}">
              <a16:creationId xmlns:a16="http://schemas.microsoft.com/office/drawing/2014/main" id="{8E026260-1577-4683-A37E-F901A8D5900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24" name="PoljeZBesedilom 2">
          <a:extLst>
            <a:ext uri="{FF2B5EF4-FFF2-40B4-BE49-F238E27FC236}">
              <a16:creationId xmlns:a16="http://schemas.microsoft.com/office/drawing/2014/main" id="{4102406E-937F-4ADA-AF19-0A9A5A5F489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25" name="PoljeZBesedilom 2">
          <a:extLst>
            <a:ext uri="{FF2B5EF4-FFF2-40B4-BE49-F238E27FC236}">
              <a16:creationId xmlns:a16="http://schemas.microsoft.com/office/drawing/2014/main" id="{A1C46AEF-E3FA-42F9-B660-A18F7CACE340}"/>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26" name="PoljeZBesedilom 2">
          <a:extLst>
            <a:ext uri="{FF2B5EF4-FFF2-40B4-BE49-F238E27FC236}">
              <a16:creationId xmlns:a16="http://schemas.microsoft.com/office/drawing/2014/main" id="{4D8A62E1-0B3D-4251-86FD-C6C52006D72E}"/>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27" name="PoljeZBesedilom 2">
          <a:extLst>
            <a:ext uri="{FF2B5EF4-FFF2-40B4-BE49-F238E27FC236}">
              <a16:creationId xmlns:a16="http://schemas.microsoft.com/office/drawing/2014/main" id="{5ABB9EC0-9868-41CA-B150-4E13D6A97EC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28" name="PoljeZBesedilom 10827">
          <a:extLst>
            <a:ext uri="{FF2B5EF4-FFF2-40B4-BE49-F238E27FC236}">
              <a16:creationId xmlns:a16="http://schemas.microsoft.com/office/drawing/2014/main" id="{FC18853F-E343-44FD-A528-49367F5270B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29" name="PoljeZBesedilom 2">
          <a:extLst>
            <a:ext uri="{FF2B5EF4-FFF2-40B4-BE49-F238E27FC236}">
              <a16:creationId xmlns:a16="http://schemas.microsoft.com/office/drawing/2014/main" id="{FC8DF1C9-C65B-4FF2-A603-31080D3F6B0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30" name="PoljeZBesedilom 2">
          <a:extLst>
            <a:ext uri="{FF2B5EF4-FFF2-40B4-BE49-F238E27FC236}">
              <a16:creationId xmlns:a16="http://schemas.microsoft.com/office/drawing/2014/main" id="{30F467E6-FF37-44AF-B723-F5E1023886F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31" name="PoljeZBesedilom 2">
          <a:extLst>
            <a:ext uri="{FF2B5EF4-FFF2-40B4-BE49-F238E27FC236}">
              <a16:creationId xmlns:a16="http://schemas.microsoft.com/office/drawing/2014/main" id="{9B7915E7-C7EC-4731-BD8A-2B9E44E1D72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0832" name="PoljeZBesedilom 2">
          <a:extLst>
            <a:ext uri="{FF2B5EF4-FFF2-40B4-BE49-F238E27FC236}">
              <a16:creationId xmlns:a16="http://schemas.microsoft.com/office/drawing/2014/main" id="{5BDC57BA-231B-415B-A804-CA33F1652B3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3" name="PoljeZBesedilom 2">
          <a:extLst>
            <a:ext uri="{FF2B5EF4-FFF2-40B4-BE49-F238E27FC236}">
              <a16:creationId xmlns:a16="http://schemas.microsoft.com/office/drawing/2014/main" id="{10856B4E-AEE3-4454-BAB3-B2B15974E7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4" name="PoljeZBesedilom 10833">
          <a:extLst>
            <a:ext uri="{FF2B5EF4-FFF2-40B4-BE49-F238E27FC236}">
              <a16:creationId xmlns:a16="http://schemas.microsoft.com/office/drawing/2014/main" id="{06CA5433-C0CE-4F7C-8990-D545DBC4EF1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5" name="PoljeZBesedilom 2">
          <a:extLst>
            <a:ext uri="{FF2B5EF4-FFF2-40B4-BE49-F238E27FC236}">
              <a16:creationId xmlns:a16="http://schemas.microsoft.com/office/drawing/2014/main" id="{11072270-9965-459C-A231-63C1A0E1EC7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6" name="PoljeZBesedilom 2">
          <a:extLst>
            <a:ext uri="{FF2B5EF4-FFF2-40B4-BE49-F238E27FC236}">
              <a16:creationId xmlns:a16="http://schemas.microsoft.com/office/drawing/2014/main" id="{9D9ED771-F404-49DF-BEED-A997AC71F3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7" name="PoljeZBesedilom 2">
          <a:extLst>
            <a:ext uri="{FF2B5EF4-FFF2-40B4-BE49-F238E27FC236}">
              <a16:creationId xmlns:a16="http://schemas.microsoft.com/office/drawing/2014/main" id="{FCD8B788-5D6F-40ED-BE72-6CC71ED4ABC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8" name="PoljeZBesedilom 2">
          <a:extLst>
            <a:ext uri="{FF2B5EF4-FFF2-40B4-BE49-F238E27FC236}">
              <a16:creationId xmlns:a16="http://schemas.microsoft.com/office/drawing/2014/main" id="{A653ACDC-FE3F-46FE-A8F6-2EBD2AEDFB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39" name="PoljeZBesedilom 2">
          <a:extLst>
            <a:ext uri="{FF2B5EF4-FFF2-40B4-BE49-F238E27FC236}">
              <a16:creationId xmlns:a16="http://schemas.microsoft.com/office/drawing/2014/main" id="{292F145B-4B5C-40DB-B659-12084B9512C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40" name="PoljeZBesedilom 10839">
          <a:extLst>
            <a:ext uri="{FF2B5EF4-FFF2-40B4-BE49-F238E27FC236}">
              <a16:creationId xmlns:a16="http://schemas.microsoft.com/office/drawing/2014/main" id="{9F6B68CC-7ACD-4BE8-8A90-29AF738D955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41" name="PoljeZBesedilom 2">
          <a:extLst>
            <a:ext uri="{FF2B5EF4-FFF2-40B4-BE49-F238E27FC236}">
              <a16:creationId xmlns:a16="http://schemas.microsoft.com/office/drawing/2014/main" id="{3D62CF19-F22F-45A4-928E-6E1BE85051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42" name="PoljeZBesedilom 2">
          <a:extLst>
            <a:ext uri="{FF2B5EF4-FFF2-40B4-BE49-F238E27FC236}">
              <a16:creationId xmlns:a16="http://schemas.microsoft.com/office/drawing/2014/main" id="{2F4212D8-BCA6-495F-A1F7-728A7D06EA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43" name="PoljeZBesedilom 2">
          <a:extLst>
            <a:ext uri="{FF2B5EF4-FFF2-40B4-BE49-F238E27FC236}">
              <a16:creationId xmlns:a16="http://schemas.microsoft.com/office/drawing/2014/main" id="{7C376E4C-673D-4A57-AE2D-36CAE42E404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844" name="PoljeZBesedilom 2">
          <a:extLst>
            <a:ext uri="{FF2B5EF4-FFF2-40B4-BE49-F238E27FC236}">
              <a16:creationId xmlns:a16="http://schemas.microsoft.com/office/drawing/2014/main" id="{09C56682-ED59-4876-9BEA-D79A8131B9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45" name="PoljeZBesedilom 2">
          <a:extLst>
            <a:ext uri="{FF2B5EF4-FFF2-40B4-BE49-F238E27FC236}">
              <a16:creationId xmlns:a16="http://schemas.microsoft.com/office/drawing/2014/main" id="{99C01F8B-544E-420D-B5AA-005323496E9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46" name="PoljeZBesedilom 10845">
          <a:extLst>
            <a:ext uri="{FF2B5EF4-FFF2-40B4-BE49-F238E27FC236}">
              <a16:creationId xmlns:a16="http://schemas.microsoft.com/office/drawing/2014/main" id="{8696C465-C917-4CFE-ADAC-3023361CAEE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47" name="PoljeZBesedilom 2">
          <a:extLst>
            <a:ext uri="{FF2B5EF4-FFF2-40B4-BE49-F238E27FC236}">
              <a16:creationId xmlns:a16="http://schemas.microsoft.com/office/drawing/2014/main" id="{601C1E1F-B921-4703-8A93-29E0CF92FA4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48" name="PoljeZBesedilom 2">
          <a:extLst>
            <a:ext uri="{FF2B5EF4-FFF2-40B4-BE49-F238E27FC236}">
              <a16:creationId xmlns:a16="http://schemas.microsoft.com/office/drawing/2014/main" id="{5582B47A-224D-466B-B000-32F7D4166A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49" name="PoljeZBesedilom 2">
          <a:extLst>
            <a:ext uri="{FF2B5EF4-FFF2-40B4-BE49-F238E27FC236}">
              <a16:creationId xmlns:a16="http://schemas.microsoft.com/office/drawing/2014/main" id="{60AC262B-1035-444D-9B74-191A32C134D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0" name="PoljeZBesedilom 2">
          <a:extLst>
            <a:ext uri="{FF2B5EF4-FFF2-40B4-BE49-F238E27FC236}">
              <a16:creationId xmlns:a16="http://schemas.microsoft.com/office/drawing/2014/main" id="{8380763F-DE97-4990-AE22-EBEB424C37C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1" name="PoljeZBesedilom 2">
          <a:extLst>
            <a:ext uri="{FF2B5EF4-FFF2-40B4-BE49-F238E27FC236}">
              <a16:creationId xmlns:a16="http://schemas.microsoft.com/office/drawing/2014/main" id="{8CB279A9-CF2E-4940-AC83-32B56FCEC5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2" name="PoljeZBesedilom 10851">
          <a:extLst>
            <a:ext uri="{FF2B5EF4-FFF2-40B4-BE49-F238E27FC236}">
              <a16:creationId xmlns:a16="http://schemas.microsoft.com/office/drawing/2014/main" id="{63517FC9-D009-4EB6-A7C7-4C199C3977B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3" name="PoljeZBesedilom 2">
          <a:extLst>
            <a:ext uri="{FF2B5EF4-FFF2-40B4-BE49-F238E27FC236}">
              <a16:creationId xmlns:a16="http://schemas.microsoft.com/office/drawing/2014/main" id="{DDF9C6E6-6E7E-4E4B-95C4-1C95B783459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4" name="PoljeZBesedilom 2">
          <a:extLst>
            <a:ext uri="{FF2B5EF4-FFF2-40B4-BE49-F238E27FC236}">
              <a16:creationId xmlns:a16="http://schemas.microsoft.com/office/drawing/2014/main" id="{FA4F8C1F-35E4-4470-A377-13455EF7C51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5" name="PoljeZBesedilom 2">
          <a:extLst>
            <a:ext uri="{FF2B5EF4-FFF2-40B4-BE49-F238E27FC236}">
              <a16:creationId xmlns:a16="http://schemas.microsoft.com/office/drawing/2014/main" id="{1629D7FD-CD06-43DD-B0F2-6AF6BDF16F6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856" name="PoljeZBesedilom 2">
          <a:extLst>
            <a:ext uri="{FF2B5EF4-FFF2-40B4-BE49-F238E27FC236}">
              <a16:creationId xmlns:a16="http://schemas.microsoft.com/office/drawing/2014/main" id="{2B8AFA34-7E7B-4736-9C3A-0D0D5BCBF37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57" name="PoljeZBesedilom 10856">
          <a:extLst>
            <a:ext uri="{FF2B5EF4-FFF2-40B4-BE49-F238E27FC236}">
              <a16:creationId xmlns:a16="http://schemas.microsoft.com/office/drawing/2014/main" id="{9F4E51FB-257D-467A-843C-91C3EB32A10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58" name="PoljeZBesedilom 2">
          <a:extLst>
            <a:ext uri="{FF2B5EF4-FFF2-40B4-BE49-F238E27FC236}">
              <a16:creationId xmlns:a16="http://schemas.microsoft.com/office/drawing/2014/main" id="{52C2BB96-6E19-493A-8FC1-686AF69812E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59" name="PoljeZBesedilom 2">
          <a:extLst>
            <a:ext uri="{FF2B5EF4-FFF2-40B4-BE49-F238E27FC236}">
              <a16:creationId xmlns:a16="http://schemas.microsoft.com/office/drawing/2014/main" id="{0C4E9D1A-44AD-4F06-B49F-6460D244954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60" name="PoljeZBesedilom 2">
          <a:extLst>
            <a:ext uri="{FF2B5EF4-FFF2-40B4-BE49-F238E27FC236}">
              <a16:creationId xmlns:a16="http://schemas.microsoft.com/office/drawing/2014/main" id="{96B82FBB-67FD-45E6-A7EE-CA8ABA8B590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861" name="PoljeZBesedilom 2">
          <a:extLst>
            <a:ext uri="{FF2B5EF4-FFF2-40B4-BE49-F238E27FC236}">
              <a16:creationId xmlns:a16="http://schemas.microsoft.com/office/drawing/2014/main" id="{6F141A9D-D6C8-4CE9-9AAE-C8631E24053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2" name="PoljeZBesedilom 2">
          <a:extLst>
            <a:ext uri="{FF2B5EF4-FFF2-40B4-BE49-F238E27FC236}">
              <a16:creationId xmlns:a16="http://schemas.microsoft.com/office/drawing/2014/main" id="{4C686708-5976-4BA2-945A-3B7A5F59EF4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3" name="PoljeZBesedilom 10862">
          <a:extLst>
            <a:ext uri="{FF2B5EF4-FFF2-40B4-BE49-F238E27FC236}">
              <a16:creationId xmlns:a16="http://schemas.microsoft.com/office/drawing/2014/main" id="{4F900CC7-995F-49B4-8EEA-7FA0A6C5526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4" name="PoljeZBesedilom 2">
          <a:extLst>
            <a:ext uri="{FF2B5EF4-FFF2-40B4-BE49-F238E27FC236}">
              <a16:creationId xmlns:a16="http://schemas.microsoft.com/office/drawing/2014/main" id="{163006E8-CC29-4074-BB87-0D35E233290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5" name="PoljeZBesedilom 2">
          <a:extLst>
            <a:ext uri="{FF2B5EF4-FFF2-40B4-BE49-F238E27FC236}">
              <a16:creationId xmlns:a16="http://schemas.microsoft.com/office/drawing/2014/main" id="{553BCEF0-06AA-4D3C-8613-146C7213E2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6" name="PoljeZBesedilom 2">
          <a:extLst>
            <a:ext uri="{FF2B5EF4-FFF2-40B4-BE49-F238E27FC236}">
              <a16:creationId xmlns:a16="http://schemas.microsoft.com/office/drawing/2014/main" id="{FB8A9C1E-743E-4DD4-9B7F-5694E49441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7" name="PoljeZBesedilom 2">
          <a:extLst>
            <a:ext uri="{FF2B5EF4-FFF2-40B4-BE49-F238E27FC236}">
              <a16:creationId xmlns:a16="http://schemas.microsoft.com/office/drawing/2014/main" id="{70121BE0-DF0B-4DCB-8FAB-B71E9DBE17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8" name="PoljeZBesedilom 2">
          <a:extLst>
            <a:ext uri="{FF2B5EF4-FFF2-40B4-BE49-F238E27FC236}">
              <a16:creationId xmlns:a16="http://schemas.microsoft.com/office/drawing/2014/main" id="{5180AE3E-81D9-4673-BBC7-9362A871979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69" name="PoljeZBesedilom 10868">
          <a:extLst>
            <a:ext uri="{FF2B5EF4-FFF2-40B4-BE49-F238E27FC236}">
              <a16:creationId xmlns:a16="http://schemas.microsoft.com/office/drawing/2014/main" id="{14350136-301F-4643-A387-0B434005CF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0" name="PoljeZBesedilom 2">
          <a:extLst>
            <a:ext uri="{FF2B5EF4-FFF2-40B4-BE49-F238E27FC236}">
              <a16:creationId xmlns:a16="http://schemas.microsoft.com/office/drawing/2014/main" id="{5B405F8C-2D52-4F5D-85C1-02A2A01AF6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1" name="PoljeZBesedilom 2">
          <a:extLst>
            <a:ext uri="{FF2B5EF4-FFF2-40B4-BE49-F238E27FC236}">
              <a16:creationId xmlns:a16="http://schemas.microsoft.com/office/drawing/2014/main" id="{2A266B46-DC2E-426B-AA54-AD382D700C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2" name="PoljeZBesedilom 2">
          <a:extLst>
            <a:ext uri="{FF2B5EF4-FFF2-40B4-BE49-F238E27FC236}">
              <a16:creationId xmlns:a16="http://schemas.microsoft.com/office/drawing/2014/main" id="{88FEE500-FFAD-4DCF-BD09-7DD02CBDBD0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3" name="PoljeZBesedilom 2">
          <a:extLst>
            <a:ext uri="{FF2B5EF4-FFF2-40B4-BE49-F238E27FC236}">
              <a16:creationId xmlns:a16="http://schemas.microsoft.com/office/drawing/2014/main" id="{CA41817F-7C82-448E-9B35-35AACF2395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4" name="PoljeZBesedilom 2">
          <a:extLst>
            <a:ext uri="{FF2B5EF4-FFF2-40B4-BE49-F238E27FC236}">
              <a16:creationId xmlns:a16="http://schemas.microsoft.com/office/drawing/2014/main" id="{B6683D6D-B8B7-461E-A8F2-4953275F80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5" name="PoljeZBesedilom 10874">
          <a:extLst>
            <a:ext uri="{FF2B5EF4-FFF2-40B4-BE49-F238E27FC236}">
              <a16:creationId xmlns:a16="http://schemas.microsoft.com/office/drawing/2014/main" id="{4CBF4643-F4C7-497D-B3FB-CB0A06F11B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6" name="PoljeZBesedilom 2">
          <a:extLst>
            <a:ext uri="{FF2B5EF4-FFF2-40B4-BE49-F238E27FC236}">
              <a16:creationId xmlns:a16="http://schemas.microsoft.com/office/drawing/2014/main" id="{36E0AE39-5532-4BD4-8D86-894EAB1B6BD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7" name="PoljeZBesedilom 2">
          <a:extLst>
            <a:ext uri="{FF2B5EF4-FFF2-40B4-BE49-F238E27FC236}">
              <a16:creationId xmlns:a16="http://schemas.microsoft.com/office/drawing/2014/main" id="{F434A5DF-AA59-4A5A-A928-CE9714D92D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8" name="PoljeZBesedilom 2">
          <a:extLst>
            <a:ext uri="{FF2B5EF4-FFF2-40B4-BE49-F238E27FC236}">
              <a16:creationId xmlns:a16="http://schemas.microsoft.com/office/drawing/2014/main" id="{BB231E6C-6363-4BA2-B50C-1CE9577A3B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79" name="PoljeZBesedilom 2">
          <a:extLst>
            <a:ext uri="{FF2B5EF4-FFF2-40B4-BE49-F238E27FC236}">
              <a16:creationId xmlns:a16="http://schemas.microsoft.com/office/drawing/2014/main" id="{037B0640-0152-429B-88E0-3E5C428317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0" name="PoljeZBesedilom 2">
          <a:extLst>
            <a:ext uri="{FF2B5EF4-FFF2-40B4-BE49-F238E27FC236}">
              <a16:creationId xmlns:a16="http://schemas.microsoft.com/office/drawing/2014/main" id="{B6486E48-955F-400D-9523-2FB5D59A9F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1" name="PoljeZBesedilom 10880">
          <a:extLst>
            <a:ext uri="{FF2B5EF4-FFF2-40B4-BE49-F238E27FC236}">
              <a16:creationId xmlns:a16="http://schemas.microsoft.com/office/drawing/2014/main" id="{FD4BF883-3FDD-46A8-8FE4-737F67D1B82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2" name="PoljeZBesedilom 2">
          <a:extLst>
            <a:ext uri="{FF2B5EF4-FFF2-40B4-BE49-F238E27FC236}">
              <a16:creationId xmlns:a16="http://schemas.microsoft.com/office/drawing/2014/main" id="{7CA6BCAD-769A-41DF-8015-1DF6E8176A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3" name="PoljeZBesedilom 2">
          <a:extLst>
            <a:ext uri="{FF2B5EF4-FFF2-40B4-BE49-F238E27FC236}">
              <a16:creationId xmlns:a16="http://schemas.microsoft.com/office/drawing/2014/main" id="{0B02BE95-1322-46AD-8E04-81C9AB53D19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4" name="PoljeZBesedilom 2">
          <a:extLst>
            <a:ext uri="{FF2B5EF4-FFF2-40B4-BE49-F238E27FC236}">
              <a16:creationId xmlns:a16="http://schemas.microsoft.com/office/drawing/2014/main" id="{AF442679-D589-4C90-A042-61791A7D65F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5" name="PoljeZBesedilom 2">
          <a:extLst>
            <a:ext uri="{FF2B5EF4-FFF2-40B4-BE49-F238E27FC236}">
              <a16:creationId xmlns:a16="http://schemas.microsoft.com/office/drawing/2014/main" id="{21FF49E0-E8DD-4A22-8178-17E43007C75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6" name="PoljeZBesedilom 2">
          <a:extLst>
            <a:ext uri="{FF2B5EF4-FFF2-40B4-BE49-F238E27FC236}">
              <a16:creationId xmlns:a16="http://schemas.microsoft.com/office/drawing/2014/main" id="{3B0FA959-4921-4843-9AD0-F26BEA150F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7" name="PoljeZBesedilom 10886">
          <a:extLst>
            <a:ext uri="{FF2B5EF4-FFF2-40B4-BE49-F238E27FC236}">
              <a16:creationId xmlns:a16="http://schemas.microsoft.com/office/drawing/2014/main" id="{1BE88A13-BB05-4957-B6B5-F58E3026A9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8" name="PoljeZBesedilom 2">
          <a:extLst>
            <a:ext uri="{FF2B5EF4-FFF2-40B4-BE49-F238E27FC236}">
              <a16:creationId xmlns:a16="http://schemas.microsoft.com/office/drawing/2014/main" id="{DB135F07-E225-48FD-8CBA-3620256FB1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89" name="PoljeZBesedilom 2">
          <a:extLst>
            <a:ext uri="{FF2B5EF4-FFF2-40B4-BE49-F238E27FC236}">
              <a16:creationId xmlns:a16="http://schemas.microsoft.com/office/drawing/2014/main" id="{AE9AC8B7-75ED-4567-B64B-901CF3CFFDD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0" name="PoljeZBesedilom 2">
          <a:extLst>
            <a:ext uri="{FF2B5EF4-FFF2-40B4-BE49-F238E27FC236}">
              <a16:creationId xmlns:a16="http://schemas.microsoft.com/office/drawing/2014/main" id="{66AF3DB2-DEB7-4D6A-89EB-0577D5EA86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1" name="PoljeZBesedilom 2">
          <a:extLst>
            <a:ext uri="{FF2B5EF4-FFF2-40B4-BE49-F238E27FC236}">
              <a16:creationId xmlns:a16="http://schemas.microsoft.com/office/drawing/2014/main" id="{87899A57-FB53-44CE-87F3-819D5E05BD8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2" name="PoljeZBesedilom 2">
          <a:extLst>
            <a:ext uri="{FF2B5EF4-FFF2-40B4-BE49-F238E27FC236}">
              <a16:creationId xmlns:a16="http://schemas.microsoft.com/office/drawing/2014/main" id="{72DD7E74-23E0-498F-BCA2-95172749576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3" name="PoljeZBesedilom 10892">
          <a:extLst>
            <a:ext uri="{FF2B5EF4-FFF2-40B4-BE49-F238E27FC236}">
              <a16:creationId xmlns:a16="http://schemas.microsoft.com/office/drawing/2014/main" id="{37BFF37D-184F-4024-89D0-8484F1C15E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4" name="PoljeZBesedilom 2">
          <a:extLst>
            <a:ext uri="{FF2B5EF4-FFF2-40B4-BE49-F238E27FC236}">
              <a16:creationId xmlns:a16="http://schemas.microsoft.com/office/drawing/2014/main" id="{2BC6D3BD-4717-4601-9930-118C2BEF70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5" name="PoljeZBesedilom 2">
          <a:extLst>
            <a:ext uri="{FF2B5EF4-FFF2-40B4-BE49-F238E27FC236}">
              <a16:creationId xmlns:a16="http://schemas.microsoft.com/office/drawing/2014/main" id="{E9EBC2C8-3EA1-4887-A978-BE5E7A8213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6" name="PoljeZBesedilom 2">
          <a:extLst>
            <a:ext uri="{FF2B5EF4-FFF2-40B4-BE49-F238E27FC236}">
              <a16:creationId xmlns:a16="http://schemas.microsoft.com/office/drawing/2014/main" id="{FC8BAFA5-C0E7-42FE-87E5-09DEE1FE09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897" name="PoljeZBesedilom 2">
          <a:extLst>
            <a:ext uri="{FF2B5EF4-FFF2-40B4-BE49-F238E27FC236}">
              <a16:creationId xmlns:a16="http://schemas.microsoft.com/office/drawing/2014/main" id="{6BC99DB6-8659-4F31-B9BE-ADFB25AC36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898" name="PoljeZBesedilom 2">
          <a:extLst>
            <a:ext uri="{FF2B5EF4-FFF2-40B4-BE49-F238E27FC236}">
              <a16:creationId xmlns:a16="http://schemas.microsoft.com/office/drawing/2014/main" id="{03D50A48-6A7D-4F8B-9A90-880B69B3083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899" name="PoljeZBesedilom 10898">
          <a:extLst>
            <a:ext uri="{FF2B5EF4-FFF2-40B4-BE49-F238E27FC236}">
              <a16:creationId xmlns:a16="http://schemas.microsoft.com/office/drawing/2014/main" id="{0EAA39A7-0537-43F9-9189-1AC17468555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00" name="PoljeZBesedilom 2">
          <a:extLst>
            <a:ext uri="{FF2B5EF4-FFF2-40B4-BE49-F238E27FC236}">
              <a16:creationId xmlns:a16="http://schemas.microsoft.com/office/drawing/2014/main" id="{2479DB3D-2745-4C40-BD71-045608780DE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01" name="PoljeZBesedilom 2">
          <a:extLst>
            <a:ext uri="{FF2B5EF4-FFF2-40B4-BE49-F238E27FC236}">
              <a16:creationId xmlns:a16="http://schemas.microsoft.com/office/drawing/2014/main" id="{DFA9F19B-2FD7-4996-BE7A-1793B8BE9D2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02" name="PoljeZBesedilom 2">
          <a:extLst>
            <a:ext uri="{FF2B5EF4-FFF2-40B4-BE49-F238E27FC236}">
              <a16:creationId xmlns:a16="http://schemas.microsoft.com/office/drawing/2014/main" id="{7307B2C1-E9EB-4CFC-978F-1101DB796BE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03" name="PoljeZBesedilom 2">
          <a:extLst>
            <a:ext uri="{FF2B5EF4-FFF2-40B4-BE49-F238E27FC236}">
              <a16:creationId xmlns:a16="http://schemas.microsoft.com/office/drawing/2014/main" id="{8B655B43-1E1F-4EEE-AEEE-4887F29594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4" name="PoljeZBesedilom 2">
          <a:extLst>
            <a:ext uri="{FF2B5EF4-FFF2-40B4-BE49-F238E27FC236}">
              <a16:creationId xmlns:a16="http://schemas.microsoft.com/office/drawing/2014/main" id="{5A590477-744F-427B-8FDA-03C6D7ED7C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5" name="PoljeZBesedilom 10904">
          <a:extLst>
            <a:ext uri="{FF2B5EF4-FFF2-40B4-BE49-F238E27FC236}">
              <a16:creationId xmlns:a16="http://schemas.microsoft.com/office/drawing/2014/main" id="{8D895ECA-889B-4FB9-8D37-9976D288CDF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6" name="PoljeZBesedilom 2">
          <a:extLst>
            <a:ext uri="{FF2B5EF4-FFF2-40B4-BE49-F238E27FC236}">
              <a16:creationId xmlns:a16="http://schemas.microsoft.com/office/drawing/2014/main" id="{5890D451-9172-4D5D-887F-807A633CF6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7" name="PoljeZBesedilom 2">
          <a:extLst>
            <a:ext uri="{FF2B5EF4-FFF2-40B4-BE49-F238E27FC236}">
              <a16:creationId xmlns:a16="http://schemas.microsoft.com/office/drawing/2014/main" id="{9379861C-D73A-409D-84DF-187C0213D7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8" name="PoljeZBesedilom 2">
          <a:extLst>
            <a:ext uri="{FF2B5EF4-FFF2-40B4-BE49-F238E27FC236}">
              <a16:creationId xmlns:a16="http://schemas.microsoft.com/office/drawing/2014/main" id="{263EDACF-ADCC-485C-B0F2-06B4B74F58B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09" name="PoljeZBesedilom 2">
          <a:extLst>
            <a:ext uri="{FF2B5EF4-FFF2-40B4-BE49-F238E27FC236}">
              <a16:creationId xmlns:a16="http://schemas.microsoft.com/office/drawing/2014/main" id="{C58E61C2-6287-45D9-AE16-73C47663E5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0" name="PoljeZBesedilom 2">
          <a:extLst>
            <a:ext uri="{FF2B5EF4-FFF2-40B4-BE49-F238E27FC236}">
              <a16:creationId xmlns:a16="http://schemas.microsoft.com/office/drawing/2014/main" id="{2DAAEA42-2934-4D4C-BE14-3F2E5C3A3C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1" name="PoljeZBesedilom 10910">
          <a:extLst>
            <a:ext uri="{FF2B5EF4-FFF2-40B4-BE49-F238E27FC236}">
              <a16:creationId xmlns:a16="http://schemas.microsoft.com/office/drawing/2014/main" id="{BF7B2A78-7014-4BEF-8BC0-F0F5FE17007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2" name="PoljeZBesedilom 2">
          <a:extLst>
            <a:ext uri="{FF2B5EF4-FFF2-40B4-BE49-F238E27FC236}">
              <a16:creationId xmlns:a16="http://schemas.microsoft.com/office/drawing/2014/main" id="{D6023B82-0AE1-4D72-B43F-92D6935BCA2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3" name="PoljeZBesedilom 2">
          <a:extLst>
            <a:ext uri="{FF2B5EF4-FFF2-40B4-BE49-F238E27FC236}">
              <a16:creationId xmlns:a16="http://schemas.microsoft.com/office/drawing/2014/main" id="{6293E3F5-386D-4139-9068-FDD1C78EFB7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4" name="PoljeZBesedilom 2">
          <a:extLst>
            <a:ext uri="{FF2B5EF4-FFF2-40B4-BE49-F238E27FC236}">
              <a16:creationId xmlns:a16="http://schemas.microsoft.com/office/drawing/2014/main" id="{09BB444B-8448-4B67-B699-498AB659B4C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15" name="PoljeZBesedilom 2">
          <a:extLst>
            <a:ext uri="{FF2B5EF4-FFF2-40B4-BE49-F238E27FC236}">
              <a16:creationId xmlns:a16="http://schemas.microsoft.com/office/drawing/2014/main" id="{21F1B479-7ADE-4020-ABE2-B6ACC8C1D5D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16" name="PoljeZBesedilom 2">
          <a:extLst>
            <a:ext uri="{FF2B5EF4-FFF2-40B4-BE49-F238E27FC236}">
              <a16:creationId xmlns:a16="http://schemas.microsoft.com/office/drawing/2014/main" id="{12FD41A4-4248-4CCE-BAAE-A37FE39B6C7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17" name="PoljeZBesedilom 10916">
          <a:extLst>
            <a:ext uri="{FF2B5EF4-FFF2-40B4-BE49-F238E27FC236}">
              <a16:creationId xmlns:a16="http://schemas.microsoft.com/office/drawing/2014/main" id="{7F5C0931-6A85-4AF1-B026-1E6C6D9CEC8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18" name="PoljeZBesedilom 2">
          <a:extLst>
            <a:ext uri="{FF2B5EF4-FFF2-40B4-BE49-F238E27FC236}">
              <a16:creationId xmlns:a16="http://schemas.microsoft.com/office/drawing/2014/main" id="{3235304A-921B-4DED-880A-495795D4F3B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19" name="PoljeZBesedilom 2">
          <a:extLst>
            <a:ext uri="{FF2B5EF4-FFF2-40B4-BE49-F238E27FC236}">
              <a16:creationId xmlns:a16="http://schemas.microsoft.com/office/drawing/2014/main" id="{2F58EA07-FB67-4D21-9152-C2D8ECC7BC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20" name="PoljeZBesedilom 2">
          <a:extLst>
            <a:ext uri="{FF2B5EF4-FFF2-40B4-BE49-F238E27FC236}">
              <a16:creationId xmlns:a16="http://schemas.microsoft.com/office/drawing/2014/main" id="{32978C2B-27F6-488C-BB1D-8F2DDE0E58E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21" name="PoljeZBesedilom 2">
          <a:extLst>
            <a:ext uri="{FF2B5EF4-FFF2-40B4-BE49-F238E27FC236}">
              <a16:creationId xmlns:a16="http://schemas.microsoft.com/office/drawing/2014/main" id="{9D9EB723-3CF7-4597-9519-45AC39EDA89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2" name="PoljeZBesedilom 2">
          <a:extLst>
            <a:ext uri="{FF2B5EF4-FFF2-40B4-BE49-F238E27FC236}">
              <a16:creationId xmlns:a16="http://schemas.microsoft.com/office/drawing/2014/main" id="{9A32662C-3A62-49AF-94BF-870FAF00AF8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3" name="PoljeZBesedilom 10922">
          <a:extLst>
            <a:ext uri="{FF2B5EF4-FFF2-40B4-BE49-F238E27FC236}">
              <a16:creationId xmlns:a16="http://schemas.microsoft.com/office/drawing/2014/main" id="{44D6F37C-3CF8-4ED6-AB96-799D7AC4E2A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4" name="PoljeZBesedilom 2">
          <a:extLst>
            <a:ext uri="{FF2B5EF4-FFF2-40B4-BE49-F238E27FC236}">
              <a16:creationId xmlns:a16="http://schemas.microsoft.com/office/drawing/2014/main" id="{F36E0B27-343E-4AC1-A48B-045D2633DB4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5" name="PoljeZBesedilom 2">
          <a:extLst>
            <a:ext uri="{FF2B5EF4-FFF2-40B4-BE49-F238E27FC236}">
              <a16:creationId xmlns:a16="http://schemas.microsoft.com/office/drawing/2014/main" id="{D9A60751-4085-4E70-B950-2656E708207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6" name="PoljeZBesedilom 2">
          <a:extLst>
            <a:ext uri="{FF2B5EF4-FFF2-40B4-BE49-F238E27FC236}">
              <a16:creationId xmlns:a16="http://schemas.microsoft.com/office/drawing/2014/main" id="{483BC0BD-76DE-40D1-B9DD-166D2006487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27" name="PoljeZBesedilom 2">
          <a:extLst>
            <a:ext uri="{FF2B5EF4-FFF2-40B4-BE49-F238E27FC236}">
              <a16:creationId xmlns:a16="http://schemas.microsoft.com/office/drawing/2014/main" id="{2354ADC4-07BA-4A52-9F9E-A99ADC07FF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28" name="PoljeZBesedilom 10927">
          <a:extLst>
            <a:ext uri="{FF2B5EF4-FFF2-40B4-BE49-F238E27FC236}">
              <a16:creationId xmlns:a16="http://schemas.microsoft.com/office/drawing/2014/main" id="{43330DD9-244D-4AF2-BAD2-82BE017ED9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29" name="PoljeZBesedilom 2">
          <a:extLst>
            <a:ext uri="{FF2B5EF4-FFF2-40B4-BE49-F238E27FC236}">
              <a16:creationId xmlns:a16="http://schemas.microsoft.com/office/drawing/2014/main" id="{89DA7584-187E-4159-9E90-1228DDCDE1F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30" name="PoljeZBesedilom 2">
          <a:extLst>
            <a:ext uri="{FF2B5EF4-FFF2-40B4-BE49-F238E27FC236}">
              <a16:creationId xmlns:a16="http://schemas.microsoft.com/office/drawing/2014/main" id="{15FF555F-DA61-46C8-96AF-94DE0FAC952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31" name="PoljeZBesedilom 2">
          <a:extLst>
            <a:ext uri="{FF2B5EF4-FFF2-40B4-BE49-F238E27FC236}">
              <a16:creationId xmlns:a16="http://schemas.microsoft.com/office/drawing/2014/main" id="{1BA6FD48-681A-44E0-914E-0BB74492BE9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32" name="PoljeZBesedilom 2">
          <a:extLst>
            <a:ext uri="{FF2B5EF4-FFF2-40B4-BE49-F238E27FC236}">
              <a16:creationId xmlns:a16="http://schemas.microsoft.com/office/drawing/2014/main" id="{366C3FE6-8CB6-40D2-83ED-C1FEBB118EC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3" name="PoljeZBesedilom 2">
          <a:extLst>
            <a:ext uri="{FF2B5EF4-FFF2-40B4-BE49-F238E27FC236}">
              <a16:creationId xmlns:a16="http://schemas.microsoft.com/office/drawing/2014/main" id="{EB6AE45C-5240-4916-BCF6-2AEC90B76C3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4" name="PoljeZBesedilom 10933">
          <a:extLst>
            <a:ext uri="{FF2B5EF4-FFF2-40B4-BE49-F238E27FC236}">
              <a16:creationId xmlns:a16="http://schemas.microsoft.com/office/drawing/2014/main" id="{C18C2EA9-03FB-4358-8644-69C253C3161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5" name="PoljeZBesedilom 2">
          <a:extLst>
            <a:ext uri="{FF2B5EF4-FFF2-40B4-BE49-F238E27FC236}">
              <a16:creationId xmlns:a16="http://schemas.microsoft.com/office/drawing/2014/main" id="{B181B821-E1D1-4784-956F-69D2883CD02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6" name="PoljeZBesedilom 2">
          <a:extLst>
            <a:ext uri="{FF2B5EF4-FFF2-40B4-BE49-F238E27FC236}">
              <a16:creationId xmlns:a16="http://schemas.microsoft.com/office/drawing/2014/main" id="{828CDC47-E82C-4289-88EA-25A8095BC5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7" name="PoljeZBesedilom 2">
          <a:extLst>
            <a:ext uri="{FF2B5EF4-FFF2-40B4-BE49-F238E27FC236}">
              <a16:creationId xmlns:a16="http://schemas.microsoft.com/office/drawing/2014/main" id="{DA7AFA6B-FE1E-4686-A3F6-A35A7AB094E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0938" name="PoljeZBesedilom 2">
          <a:extLst>
            <a:ext uri="{FF2B5EF4-FFF2-40B4-BE49-F238E27FC236}">
              <a16:creationId xmlns:a16="http://schemas.microsoft.com/office/drawing/2014/main" id="{9F9D0CEB-33C2-42C2-A6C1-283A51F4870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39" name="PoljeZBesedilom 10938">
          <a:extLst>
            <a:ext uri="{FF2B5EF4-FFF2-40B4-BE49-F238E27FC236}">
              <a16:creationId xmlns:a16="http://schemas.microsoft.com/office/drawing/2014/main" id="{7F27892B-86B4-4E85-9CBB-6B8EE40DFD7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40" name="PoljeZBesedilom 2">
          <a:extLst>
            <a:ext uri="{FF2B5EF4-FFF2-40B4-BE49-F238E27FC236}">
              <a16:creationId xmlns:a16="http://schemas.microsoft.com/office/drawing/2014/main" id="{EBFA790F-30A1-43BB-AADB-F396E204ED8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41" name="PoljeZBesedilom 2">
          <a:extLst>
            <a:ext uri="{FF2B5EF4-FFF2-40B4-BE49-F238E27FC236}">
              <a16:creationId xmlns:a16="http://schemas.microsoft.com/office/drawing/2014/main" id="{80C70B14-9008-4F6C-87F2-8C34B963977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42" name="PoljeZBesedilom 2">
          <a:extLst>
            <a:ext uri="{FF2B5EF4-FFF2-40B4-BE49-F238E27FC236}">
              <a16:creationId xmlns:a16="http://schemas.microsoft.com/office/drawing/2014/main" id="{543FE2A6-8AF6-4575-BDE8-BB80DBCB44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0943" name="PoljeZBesedilom 2">
          <a:extLst>
            <a:ext uri="{FF2B5EF4-FFF2-40B4-BE49-F238E27FC236}">
              <a16:creationId xmlns:a16="http://schemas.microsoft.com/office/drawing/2014/main" id="{56AEFABA-D7B4-49B6-A546-3E611EB1BDC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4" name="PoljeZBesedilom 2">
          <a:extLst>
            <a:ext uri="{FF2B5EF4-FFF2-40B4-BE49-F238E27FC236}">
              <a16:creationId xmlns:a16="http://schemas.microsoft.com/office/drawing/2014/main" id="{D1EE496C-0E46-4241-89FD-245449199D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5" name="PoljeZBesedilom 10944">
          <a:extLst>
            <a:ext uri="{FF2B5EF4-FFF2-40B4-BE49-F238E27FC236}">
              <a16:creationId xmlns:a16="http://schemas.microsoft.com/office/drawing/2014/main" id="{18056C81-C0AE-4F59-A67E-C209630B2FA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6" name="PoljeZBesedilom 2">
          <a:extLst>
            <a:ext uri="{FF2B5EF4-FFF2-40B4-BE49-F238E27FC236}">
              <a16:creationId xmlns:a16="http://schemas.microsoft.com/office/drawing/2014/main" id="{BE3D1549-5493-4BCB-A9BF-40E0EC0965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7" name="PoljeZBesedilom 2">
          <a:extLst>
            <a:ext uri="{FF2B5EF4-FFF2-40B4-BE49-F238E27FC236}">
              <a16:creationId xmlns:a16="http://schemas.microsoft.com/office/drawing/2014/main" id="{E94BA9D3-53D4-4C33-8F96-4F91C0AEB1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8" name="PoljeZBesedilom 2">
          <a:extLst>
            <a:ext uri="{FF2B5EF4-FFF2-40B4-BE49-F238E27FC236}">
              <a16:creationId xmlns:a16="http://schemas.microsoft.com/office/drawing/2014/main" id="{195636CC-79F1-479D-BC9A-6EB2F3244B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49" name="PoljeZBesedilom 2">
          <a:extLst>
            <a:ext uri="{FF2B5EF4-FFF2-40B4-BE49-F238E27FC236}">
              <a16:creationId xmlns:a16="http://schemas.microsoft.com/office/drawing/2014/main" id="{B6F966D6-343A-41E2-92DB-700F0DB3930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0" name="PoljeZBesedilom 2">
          <a:extLst>
            <a:ext uri="{FF2B5EF4-FFF2-40B4-BE49-F238E27FC236}">
              <a16:creationId xmlns:a16="http://schemas.microsoft.com/office/drawing/2014/main" id="{65820DAB-6B03-4ED8-A441-A708B08F21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1" name="PoljeZBesedilom 10950">
          <a:extLst>
            <a:ext uri="{FF2B5EF4-FFF2-40B4-BE49-F238E27FC236}">
              <a16:creationId xmlns:a16="http://schemas.microsoft.com/office/drawing/2014/main" id="{D7A5B88F-16EC-44D8-AFDC-35EED256C4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2" name="PoljeZBesedilom 2">
          <a:extLst>
            <a:ext uri="{FF2B5EF4-FFF2-40B4-BE49-F238E27FC236}">
              <a16:creationId xmlns:a16="http://schemas.microsoft.com/office/drawing/2014/main" id="{62377B3D-8F68-4A7D-8084-2BE4DD7228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3" name="PoljeZBesedilom 2">
          <a:extLst>
            <a:ext uri="{FF2B5EF4-FFF2-40B4-BE49-F238E27FC236}">
              <a16:creationId xmlns:a16="http://schemas.microsoft.com/office/drawing/2014/main" id="{9770DA66-A267-4919-815B-661A81D108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4" name="PoljeZBesedilom 2">
          <a:extLst>
            <a:ext uri="{FF2B5EF4-FFF2-40B4-BE49-F238E27FC236}">
              <a16:creationId xmlns:a16="http://schemas.microsoft.com/office/drawing/2014/main" id="{9DB62FF6-0216-46D1-A20A-1E41A060326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5" name="PoljeZBesedilom 2">
          <a:extLst>
            <a:ext uri="{FF2B5EF4-FFF2-40B4-BE49-F238E27FC236}">
              <a16:creationId xmlns:a16="http://schemas.microsoft.com/office/drawing/2014/main" id="{58F801CD-D535-4124-B7C6-6EDDAA26EB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6" name="PoljeZBesedilom 2">
          <a:extLst>
            <a:ext uri="{FF2B5EF4-FFF2-40B4-BE49-F238E27FC236}">
              <a16:creationId xmlns:a16="http://schemas.microsoft.com/office/drawing/2014/main" id="{10BAA71A-9C4F-4EAA-8ED8-72ACAA2340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7" name="PoljeZBesedilom 10956">
          <a:extLst>
            <a:ext uri="{FF2B5EF4-FFF2-40B4-BE49-F238E27FC236}">
              <a16:creationId xmlns:a16="http://schemas.microsoft.com/office/drawing/2014/main" id="{A85122DD-1AB0-4502-B35C-9EE059B220F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8" name="PoljeZBesedilom 2">
          <a:extLst>
            <a:ext uri="{FF2B5EF4-FFF2-40B4-BE49-F238E27FC236}">
              <a16:creationId xmlns:a16="http://schemas.microsoft.com/office/drawing/2014/main" id="{E6B93686-D66F-44F0-A04B-A4AF3B001F8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59" name="PoljeZBesedilom 2">
          <a:extLst>
            <a:ext uri="{FF2B5EF4-FFF2-40B4-BE49-F238E27FC236}">
              <a16:creationId xmlns:a16="http://schemas.microsoft.com/office/drawing/2014/main" id="{D31B5695-8F87-4E33-8529-9B9A71BCC3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0" name="PoljeZBesedilom 2">
          <a:extLst>
            <a:ext uri="{FF2B5EF4-FFF2-40B4-BE49-F238E27FC236}">
              <a16:creationId xmlns:a16="http://schemas.microsoft.com/office/drawing/2014/main" id="{B379B072-FCF5-406D-A350-E8B802E44B7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1" name="PoljeZBesedilom 2">
          <a:extLst>
            <a:ext uri="{FF2B5EF4-FFF2-40B4-BE49-F238E27FC236}">
              <a16:creationId xmlns:a16="http://schemas.microsoft.com/office/drawing/2014/main" id="{2AF32AC2-AA69-4E36-AB6C-D1DFD80F47F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2" name="PoljeZBesedilom 2">
          <a:extLst>
            <a:ext uri="{FF2B5EF4-FFF2-40B4-BE49-F238E27FC236}">
              <a16:creationId xmlns:a16="http://schemas.microsoft.com/office/drawing/2014/main" id="{5E0C6228-876D-43C6-814F-F4DDA883CB5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3" name="PoljeZBesedilom 10962">
          <a:extLst>
            <a:ext uri="{FF2B5EF4-FFF2-40B4-BE49-F238E27FC236}">
              <a16:creationId xmlns:a16="http://schemas.microsoft.com/office/drawing/2014/main" id="{843431A2-7A44-4EF6-95ED-174685A4D5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4" name="PoljeZBesedilom 2">
          <a:extLst>
            <a:ext uri="{FF2B5EF4-FFF2-40B4-BE49-F238E27FC236}">
              <a16:creationId xmlns:a16="http://schemas.microsoft.com/office/drawing/2014/main" id="{11FFF2FB-3DF7-4D61-B0B9-23080E93757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5" name="PoljeZBesedilom 2">
          <a:extLst>
            <a:ext uri="{FF2B5EF4-FFF2-40B4-BE49-F238E27FC236}">
              <a16:creationId xmlns:a16="http://schemas.microsoft.com/office/drawing/2014/main" id="{491CF3CE-8E6D-4433-BBFE-458A62939E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6" name="PoljeZBesedilom 2">
          <a:extLst>
            <a:ext uri="{FF2B5EF4-FFF2-40B4-BE49-F238E27FC236}">
              <a16:creationId xmlns:a16="http://schemas.microsoft.com/office/drawing/2014/main" id="{08C54BB8-F98A-40AF-8899-257F531B05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67" name="PoljeZBesedilom 2">
          <a:extLst>
            <a:ext uri="{FF2B5EF4-FFF2-40B4-BE49-F238E27FC236}">
              <a16:creationId xmlns:a16="http://schemas.microsoft.com/office/drawing/2014/main" id="{2E5F2CF1-6519-4201-B708-FAB8D13673D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68" name="PoljeZBesedilom 2">
          <a:extLst>
            <a:ext uri="{FF2B5EF4-FFF2-40B4-BE49-F238E27FC236}">
              <a16:creationId xmlns:a16="http://schemas.microsoft.com/office/drawing/2014/main" id="{A01102F8-8AC9-47D6-B72F-FD9B94091F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69" name="PoljeZBesedilom 10968">
          <a:extLst>
            <a:ext uri="{FF2B5EF4-FFF2-40B4-BE49-F238E27FC236}">
              <a16:creationId xmlns:a16="http://schemas.microsoft.com/office/drawing/2014/main" id="{967330F2-3234-4AE9-8659-5EC5BB3895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0" name="PoljeZBesedilom 2">
          <a:extLst>
            <a:ext uri="{FF2B5EF4-FFF2-40B4-BE49-F238E27FC236}">
              <a16:creationId xmlns:a16="http://schemas.microsoft.com/office/drawing/2014/main" id="{87432187-DE29-4AC1-9376-860D2BCF447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1" name="PoljeZBesedilom 2">
          <a:extLst>
            <a:ext uri="{FF2B5EF4-FFF2-40B4-BE49-F238E27FC236}">
              <a16:creationId xmlns:a16="http://schemas.microsoft.com/office/drawing/2014/main" id="{A2C8480A-3B6A-45DC-B519-E4AAE2502D8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2" name="PoljeZBesedilom 2">
          <a:extLst>
            <a:ext uri="{FF2B5EF4-FFF2-40B4-BE49-F238E27FC236}">
              <a16:creationId xmlns:a16="http://schemas.microsoft.com/office/drawing/2014/main" id="{1D176012-BA96-412D-8BCD-65A087F674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3" name="PoljeZBesedilom 2">
          <a:extLst>
            <a:ext uri="{FF2B5EF4-FFF2-40B4-BE49-F238E27FC236}">
              <a16:creationId xmlns:a16="http://schemas.microsoft.com/office/drawing/2014/main" id="{098368CF-B92E-4282-9BA0-397499B2668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4" name="PoljeZBesedilom 2">
          <a:extLst>
            <a:ext uri="{FF2B5EF4-FFF2-40B4-BE49-F238E27FC236}">
              <a16:creationId xmlns:a16="http://schemas.microsoft.com/office/drawing/2014/main" id="{9652216B-382A-44C1-8BF8-06DEA2D2FB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5" name="PoljeZBesedilom 10974">
          <a:extLst>
            <a:ext uri="{FF2B5EF4-FFF2-40B4-BE49-F238E27FC236}">
              <a16:creationId xmlns:a16="http://schemas.microsoft.com/office/drawing/2014/main" id="{EA019248-7D27-4BA1-AA55-C4E0EAE144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6" name="PoljeZBesedilom 2">
          <a:extLst>
            <a:ext uri="{FF2B5EF4-FFF2-40B4-BE49-F238E27FC236}">
              <a16:creationId xmlns:a16="http://schemas.microsoft.com/office/drawing/2014/main" id="{EAF58AD4-86FD-41C0-97A6-04983B1C6B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7" name="PoljeZBesedilom 2">
          <a:extLst>
            <a:ext uri="{FF2B5EF4-FFF2-40B4-BE49-F238E27FC236}">
              <a16:creationId xmlns:a16="http://schemas.microsoft.com/office/drawing/2014/main" id="{6D02FC93-CB9C-4CB6-AD1B-D95E55A168B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8" name="PoljeZBesedilom 2">
          <a:extLst>
            <a:ext uri="{FF2B5EF4-FFF2-40B4-BE49-F238E27FC236}">
              <a16:creationId xmlns:a16="http://schemas.microsoft.com/office/drawing/2014/main" id="{CA481CA1-7F6F-4929-8745-9A5E72709B4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0979" name="PoljeZBesedilom 2">
          <a:extLst>
            <a:ext uri="{FF2B5EF4-FFF2-40B4-BE49-F238E27FC236}">
              <a16:creationId xmlns:a16="http://schemas.microsoft.com/office/drawing/2014/main" id="{CE508F16-79AB-41E1-9F98-D61EE9FC4C4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0" name="PoljeZBesedilom 2">
          <a:extLst>
            <a:ext uri="{FF2B5EF4-FFF2-40B4-BE49-F238E27FC236}">
              <a16:creationId xmlns:a16="http://schemas.microsoft.com/office/drawing/2014/main" id="{0B48792A-C3FB-4103-BBC4-4998F9B28C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1" name="PoljeZBesedilom 10980">
          <a:extLst>
            <a:ext uri="{FF2B5EF4-FFF2-40B4-BE49-F238E27FC236}">
              <a16:creationId xmlns:a16="http://schemas.microsoft.com/office/drawing/2014/main" id="{AA20F95D-8CB0-44EE-96B5-80F4A5C7790A}"/>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2" name="PoljeZBesedilom 2">
          <a:extLst>
            <a:ext uri="{FF2B5EF4-FFF2-40B4-BE49-F238E27FC236}">
              <a16:creationId xmlns:a16="http://schemas.microsoft.com/office/drawing/2014/main" id="{27F95B5B-B6E6-476F-BC2E-7483FE75839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3" name="PoljeZBesedilom 2">
          <a:extLst>
            <a:ext uri="{FF2B5EF4-FFF2-40B4-BE49-F238E27FC236}">
              <a16:creationId xmlns:a16="http://schemas.microsoft.com/office/drawing/2014/main" id="{16F9D6A7-467B-4AF1-823B-5488F1EF1A6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4" name="PoljeZBesedilom 2">
          <a:extLst>
            <a:ext uri="{FF2B5EF4-FFF2-40B4-BE49-F238E27FC236}">
              <a16:creationId xmlns:a16="http://schemas.microsoft.com/office/drawing/2014/main" id="{ADE1BA6F-1057-438C-8C0B-1ECCBCF4CF0F}"/>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0985" name="PoljeZBesedilom 2">
          <a:extLst>
            <a:ext uri="{FF2B5EF4-FFF2-40B4-BE49-F238E27FC236}">
              <a16:creationId xmlns:a16="http://schemas.microsoft.com/office/drawing/2014/main" id="{A4B5CB99-15B8-40F7-8E6F-AEC3B8924CF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86" name="PoljeZBesedilom 2">
          <a:extLst>
            <a:ext uri="{FF2B5EF4-FFF2-40B4-BE49-F238E27FC236}">
              <a16:creationId xmlns:a16="http://schemas.microsoft.com/office/drawing/2014/main" id="{187115FF-980F-4051-8C26-1824E8F0379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87" name="PoljeZBesedilom 10986">
          <a:extLst>
            <a:ext uri="{FF2B5EF4-FFF2-40B4-BE49-F238E27FC236}">
              <a16:creationId xmlns:a16="http://schemas.microsoft.com/office/drawing/2014/main" id="{B90943B3-2743-4387-BDED-EBD7193D5002}"/>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88" name="PoljeZBesedilom 2">
          <a:extLst>
            <a:ext uri="{FF2B5EF4-FFF2-40B4-BE49-F238E27FC236}">
              <a16:creationId xmlns:a16="http://schemas.microsoft.com/office/drawing/2014/main" id="{674B1959-8BFB-4649-8FB1-F10309A353C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89" name="PoljeZBesedilom 2">
          <a:extLst>
            <a:ext uri="{FF2B5EF4-FFF2-40B4-BE49-F238E27FC236}">
              <a16:creationId xmlns:a16="http://schemas.microsoft.com/office/drawing/2014/main" id="{7B9F3D53-55A0-4E6A-9AD5-9DA3843F4CB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90" name="PoljeZBesedilom 2">
          <a:extLst>
            <a:ext uri="{FF2B5EF4-FFF2-40B4-BE49-F238E27FC236}">
              <a16:creationId xmlns:a16="http://schemas.microsoft.com/office/drawing/2014/main" id="{76C7FE09-4197-45BD-B0AB-3C3CA303338E}"/>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0991" name="PoljeZBesedilom 2">
          <a:extLst>
            <a:ext uri="{FF2B5EF4-FFF2-40B4-BE49-F238E27FC236}">
              <a16:creationId xmlns:a16="http://schemas.microsoft.com/office/drawing/2014/main" id="{322091DD-2E56-4766-80D5-E552DD6E9BA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992" name="PoljeZBesedilom 10991">
          <a:extLst>
            <a:ext uri="{FF2B5EF4-FFF2-40B4-BE49-F238E27FC236}">
              <a16:creationId xmlns:a16="http://schemas.microsoft.com/office/drawing/2014/main" id="{3D6E619D-DA6C-46EB-9DDD-3306B9A81E7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993" name="PoljeZBesedilom 2">
          <a:extLst>
            <a:ext uri="{FF2B5EF4-FFF2-40B4-BE49-F238E27FC236}">
              <a16:creationId xmlns:a16="http://schemas.microsoft.com/office/drawing/2014/main" id="{4B9371B8-8052-456F-BA60-33FDC4F26AD7}"/>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994" name="PoljeZBesedilom 2">
          <a:extLst>
            <a:ext uri="{FF2B5EF4-FFF2-40B4-BE49-F238E27FC236}">
              <a16:creationId xmlns:a16="http://schemas.microsoft.com/office/drawing/2014/main" id="{D62C5138-7B76-4022-B54F-4172261CE8C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995" name="PoljeZBesedilom 2">
          <a:extLst>
            <a:ext uri="{FF2B5EF4-FFF2-40B4-BE49-F238E27FC236}">
              <a16:creationId xmlns:a16="http://schemas.microsoft.com/office/drawing/2014/main" id="{D96D35E5-FDA8-497B-848F-6396CCF232C0}"/>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0996" name="PoljeZBesedilom 2">
          <a:extLst>
            <a:ext uri="{FF2B5EF4-FFF2-40B4-BE49-F238E27FC236}">
              <a16:creationId xmlns:a16="http://schemas.microsoft.com/office/drawing/2014/main" id="{48DB5AFF-B2F6-40C4-9E9F-75F8945D9CE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97" name="PoljeZBesedilom 2">
          <a:extLst>
            <a:ext uri="{FF2B5EF4-FFF2-40B4-BE49-F238E27FC236}">
              <a16:creationId xmlns:a16="http://schemas.microsoft.com/office/drawing/2014/main" id="{AA6B17E8-F7B5-4516-A6CF-FD52B3A8B17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98" name="PoljeZBesedilom 10997">
          <a:extLst>
            <a:ext uri="{FF2B5EF4-FFF2-40B4-BE49-F238E27FC236}">
              <a16:creationId xmlns:a16="http://schemas.microsoft.com/office/drawing/2014/main" id="{A20EE67F-FC92-4929-9687-D8972976ABD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0999" name="PoljeZBesedilom 2">
          <a:extLst>
            <a:ext uri="{FF2B5EF4-FFF2-40B4-BE49-F238E27FC236}">
              <a16:creationId xmlns:a16="http://schemas.microsoft.com/office/drawing/2014/main" id="{45215D96-6280-4145-8E29-546B50A309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0" name="PoljeZBesedilom 2">
          <a:extLst>
            <a:ext uri="{FF2B5EF4-FFF2-40B4-BE49-F238E27FC236}">
              <a16:creationId xmlns:a16="http://schemas.microsoft.com/office/drawing/2014/main" id="{DA2424AF-209F-4695-B27E-C1A6EDF7E88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1" name="PoljeZBesedilom 2">
          <a:extLst>
            <a:ext uri="{FF2B5EF4-FFF2-40B4-BE49-F238E27FC236}">
              <a16:creationId xmlns:a16="http://schemas.microsoft.com/office/drawing/2014/main" id="{2F4FE1D2-3637-4EEA-8573-E7E8F5658E1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2" name="PoljeZBesedilom 2">
          <a:extLst>
            <a:ext uri="{FF2B5EF4-FFF2-40B4-BE49-F238E27FC236}">
              <a16:creationId xmlns:a16="http://schemas.microsoft.com/office/drawing/2014/main" id="{1BFC3768-E858-486B-B749-90BD8F732BD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3" name="PoljeZBesedilom 2">
          <a:extLst>
            <a:ext uri="{FF2B5EF4-FFF2-40B4-BE49-F238E27FC236}">
              <a16:creationId xmlns:a16="http://schemas.microsoft.com/office/drawing/2014/main" id="{0E41AAF7-1121-4862-A30F-16691BEEAA1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4" name="PoljeZBesedilom 11003">
          <a:extLst>
            <a:ext uri="{FF2B5EF4-FFF2-40B4-BE49-F238E27FC236}">
              <a16:creationId xmlns:a16="http://schemas.microsoft.com/office/drawing/2014/main" id="{C7CD910C-E9EA-4079-AEC2-F6D509F93C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5" name="PoljeZBesedilom 2">
          <a:extLst>
            <a:ext uri="{FF2B5EF4-FFF2-40B4-BE49-F238E27FC236}">
              <a16:creationId xmlns:a16="http://schemas.microsoft.com/office/drawing/2014/main" id="{3A547138-20C9-4EEF-AFC7-D15C88834A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6" name="PoljeZBesedilom 2">
          <a:extLst>
            <a:ext uri="{FF2B5EF4-FFF2-40B4-BE49-F238E27FC236}">
              <a16:creationId xmlns:a16="http://schemas.microsoft.com/office/drawing/2014/main" id="{7B58FBAA-C745-4981-B04A-B8E06E2CB56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7" name="PoljeZBesedilom 2">
          <a:extLst>
            <a:ext uri="{FF2B5EF4-FFF2-40B4-BE49-F238E27FC236}">
              <a16:creationId xmlns:a16="http://schemas.microsoft.com/office/drawing/2014/main" id="{A21FE881-4451-4546-AE10-EACA692216E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8" name="PoljeZBesedilom 2">
          <a:extLst>
            <a:ext uri="{FF2B5EF4-FFF2-40B4-BE49-F238E27FC236}">
              <a16:creationId xmlns:a16="http://schemas.microsoft.com/office/drawing/2014/main" id="{55B0A098-8A03-4160-9D9F-56BB208B72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09" name="PoljeZBesedilom 2">
          <a:extLst>
            <a:ext uri="{FF2B5EF4-FFF2-40B4-BE49-F238E27FC236}">
              <a16:creationId xmlns:a16="http://schemas.microsoft.com/office/drawing/2014/main" id="{8DAF8EB0-DA7B-4DC1-B04F-CDF32DBDD18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0" name="PoljeZBesedilom 11009">
          <a:extLst>
            <a:ext uri="{FF2B5EF4-FFF2-40B4-BE49-F238E27FC236}">
              <a16:creationId xmlns:a16="http://schemas.microsoft.com/office/drawing/2014/main" id="{E362514B-EFA8-4991-B1E2-6EA48C6F25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1" name="PoljeZBesedilom 2">
          <a:extLst>
            <a:ext uri="{FF2B5EF4-FFF2-40B4-BE49-F238E27FC236}">
              <a16:creationId xmlns:a16="http://schemas.microsoft.com/office/drawing/2014/main" id="{60648894-C6BC-464A-8538-754A35106C7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2" name="PoljeZBesedilom 2">
          <a:extLst>
            <a:ext uri="{FF2B5EF4-FFF2-40B4-BE49-F238E27FC236}">
              <a16:creationId xmlns:a16="http://schemas.microsoft.com/office/drawing/2014/main" id="{C0729EA6-E2A5-45FF-B9B2-E5F6D9C9CA2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3" name="PoljeZBesedilom 2">
          <a:extLst>
            <a:ext uri="{FF2B5EF4-FFF2-40B4-BE49-F238E27FC236}">
              <a16:creationId xmlns:a16="http://schemas.microsoft.com/office/drawing/2014/main" id="{4A4790B9-14E7-412D-BFDE-93AC571CF9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4" name="PoljeZBesedilom 2">
          <a:extLst>
            <a:ext uri="{FF2B5EF4-FFF2-40B4-BE49-F238E27FC236}">
              <a16:creationId xmlns:a16="http://schemas.microsoft.com/office/drawing/2014/main" id="{3E55C79A-78D6-435A-98A9-BCBCD5850AC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5" name="PoljeZBesedilom 2">
          <a:extLst>
            <a:ext uri="{FF2B5EF4-FFF2-40B4-BE49-F238E27FC236}">
              <a16:creationId xmlns:a16="http://schemas.microsoft.com/office/drawing/2014/main" id="{F995DDC6-9754-43F0-8B45-376D0B48EA5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6" name="PoljeZBesedilom 11015">
          <a:extLst>
            <a:ext uri="{FF2B5EF4-FFF2-40B4-BE49-F238E27FC236}">
              <a16:creationId xmlns:a16="http://schemas.microsoft.com/office/drawing/2014/main" id="{2ECE554D-F0BD-4365-8235-DB21C0E576F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7" name="PoljeZBesedilom 2">
          <a:extLst>
            <a:ext uri="{FF2B5EF4-FFF2-40B4-BE49-F238E27FC236}">
              <a16:creationId xmlns:a16="http://schemas.microsoft.com/office/drawing/2014/main" id="{2CE8B7DB-0078-42F4-806F-B9C6E5EBFE1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8" name="PoljeZBesedilom 2">
          <a:extLst>
            <a:ext uri="{FF2B5EF4-FFF2-40B4-BE49-F238E27FC236}">
              <a16:creationId xmlns:a16="http://schemas.microsoft.com/office/drawing/2014/main" id="{5B3D4DC1-9311-44E2-A791-185F62F8BA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19" name="PoljeZBesedilom 2">
          <a:extLst>
            <a:ext uri="{FF2B5EF4-FFF2-40B4-BE49-F238E27FC236}">
              <a16:creationId xmlns:a16="http://schemas.microsoft.com/office/drawing/2014/main" id="{A5FDC74F-F099-43B3-A20C-F91DC889ADE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20" name="PoljeZBesedilom 2">
          <a:extLst>
            <a:ext uri="{FF2B5EF4-FFF2-40B4-BE49-F238E27FC236}">
              <a16:creationId xmlns:a16="http://schemas.microsoft.com/office/drawing/2014/main" id="{F97E58EF-E7BA-42CC-A524-DF82BF17C64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1" name="PoljeZBesedilom 2">
          <a:extLst>
            <a:ext uri="{FF2B5EF4-FFF2-40B4-BE49-F238E27FC236}">
              <a16:creationId xmlns:a16="http://schemas.microsoft.com/office/drawing/2014/main" id="{2BCBC27E-EE1E-4AC0-BFBD-D682C2A967A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2" name="PoljeZBesedilom 11021">
          <a:extLst>
            <a:ext uri="{FF2B5EF4-FFF2-40B4-BE49-F238E27FC236}">
              <a16:creationId xmlns:a16="http://schemas.microsoft.com/office/drawing/2014/main" id="{85961F6E-7E1E-4560-A031-19380868D9F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3" name="PoljeZBesedilom 2">
          <a:extLst>
            <a:ext uri="{FF2B5EF4-FFF2-40B4-BE49-F238E27FC236}">
              <a16:creationId xmlns:a16="http://schemas.microsoft.com/office/drawing/2014/main" id="{D86C129F-6A5A-4C77-A074-3C01DC73D1D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4" name="PoljeZBesedilom 2">
          <a:extLst>
            <a:ext uri="{FF2B5EF4-FFF2-40B4-BE49-F238E27FC236}">
              <a16:creationId xmlns:a16="http://schemas.microsoft.com/office/drawing/2014/main" id="{60E9EEFD-8339-4618-9BCD-877445A1F89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5" name="PoljeZBesedilom 2">
          <a:extLst>
            <a:ext uri="{FF2B5EF4-FFF2-40B4-BE49-F238E27FC236}">
              <a16:creationId xmlns:a16="http://schemas.microsoft.com/office/drawing/2014/main" id="{61B751FC-C5F9-4883-ACA9-5CB3EB7C2A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6" name="PoljeZBesedilom 2">
          <a:extLst>
            <a:ext uri="{FF2B5EF4-FFF2-40B4-BE49-F238E27FC236}">
              <a16:creationId xmlns:a16="http://schemas.microsoft.com/office/drawing/2014/main" id="{924E8075-2802-4B64-A882-88733235EB3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7" name="PoljeZBesedilom 2">
          <a:extLst>
            <a:ext uri="{FF2B5EF4-FFF2-40B4-BE49-F238E27FC236}">
              <a16:creationId xmlns:a16="http://schemas.microsoft.com/office/drawing/2014/main" id="{C6756B9E-7D44-4169-96EF-884349914D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8" name="PoljeZBesedilom 11027">
          <a:extLst>
            <a:ext uri="{FF2B5EF4-FFF2-40B4-BE49-F238E27FC236}">
              <a16:creationId xmlns:a16="http://schemas.microsoft.com/office/drawing/2014/main" id="{4682E1AA-795E-49F7-ABEF-FA7A6458467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29" name="PoljeZBesedilom 2">
          <a:extLst>
            <a:ext uri="{FF2B5EF4-FFF2-40B4-BE49-F238E27FC236}">
              <a16:creationId xmlns:a16="http://schemas.microsoft.com/office/drawing/2014/main" id="{48A45951-5266-4594-82E2-CF47B934DC8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30" name="PoljeZBesedilom 2">
          <a:extLst>
            <a:ext uri="{FF2B5EF4-FFF2-40B4-BE49-F238E27FC236}">
              <a16:creationId xmlns:a16="http://schemas.microsoft.com/office/drawing/2014/main" id="{A31905BF-EC17-4BE5-AEDF-89A337A7C8C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31" name="PoljeZBesedilom 2">
          <a:extLst>
            <a:ext uri="{FF2B5EF4-FFF2-40B4-BE49-F238E27FC236}">
              <a16:creationId xmlns:a16="http://schemas.microsoft.com/office/drawing/2014/main" id="{09E42C37-1529-4066-B014-70511659D7B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032" name="PoljeZBesedilom 2">
          <a:extLst>
            <a:ext uri="{FF2B5EF4-FFF2-40B4-BE49-F238E27FC236}">
              <a16:creationId xmlns:a16="http://schemas.microsoft.com/office/drawing/2014/main" id="{5E3F8306-A347-441A-B670-531F7D437A4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3" name="PoljeZBesedilom 2">
          <a:extLst>
            <a:ext uri="{FF2B5EF4-FFF2-40B4-BE49-F238E27FC236}">
              <a16:creationId xmlns:a16="http://schemas.microsoft.com/office/drawing/2014/main" id="{0504CAD4-ED88-4154-BEA0-4429C1279F3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4" name="PoljeZBesedilom 11033">
          <a:extLst>
            <a:ext uri="{FF2B5EF4-FFF2-40B4-BE49-F238E27FC236}">
              <a16:creationId xmlns:a16="http://schemas.microsoft.com/office/drawing/2014/main" id="{2880BDB3-9E41-4C5D-972F-DE8C153087D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5" name="PoljeZBesedilom 2">
          <a:extLst>
            <a:ext uri="{FF2B5EF4-FFF2-40B4-BE49-F238E27FC236}">
              <a16:creationId xmlns:a16="http://schemas.microsoft.com/office/drawing/2014/main" id="{DCF8D716-5407-42D7-B5CD-9A1F9560091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6" name="PoljeZBesedilom 2">
          <a:extLst>
            <a:ext uri="{FF2B5EF4-FFF2-40B4-BE49-F238E27FC236}">
              <a16:creationId xmlns:a16="http://schemas.microsoft.com/office/drawing/2014/main" id="{AB42B7B4-DB3E-4119-A51E-109C60F2D55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7" name="PoljeZBesedilom 2">
          <a:extLst>
            <a:ext uri="{FF2B5EF4-FFF2-40B4-BE49-F238E27FC236}">
              <a16:creationId xmlns:a16="http://schemas.microsoft.com/office/drawing/2014/main" id="{DB63A93B-9C07-479A-8D01-C9B4590A622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038" name="PoljeZBesedilom 2">
          <a:extLst>
            <a:ext uri="{FF2B5EF4-FFF2-40B4-BE49-F238E27FC236}">
              <a16:creationId xmlns:a16="http://schemas.microsoft.com/office/drawing/2014/main" id="{82E7E59F-FE72-4C29-BE2F-8F2D9551D11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39" name="PoljeZBesedilom 2">
          <a:extLst>
            <a:ext uri="{FF2B5EF4-FFF2-40B4-BE49-F238E27FC236}">
              <a16:creationId xmlns:a16="http://schemas.microsoft.com/office/drawing/2014/main" id="{5FFADC44-44C5-4162-8DDF-2F425368A86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40" name="PoljeZBesedilom 11039">
          <a:extLst>
            <a:ext uri="{FF2B5EF4-FFF2-40B4-BE49-F238E27FC236}">
              <a16:creationId xmlns:a16="http://schemas.microsoft.com/office/drawing/2014/main" id="{CAF83F40-B947-4910-B297-2C8B83713A6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41" name="PoljeZBesedilom 2">
          <a:extLst>
            <a:ext uri="{FF2B5EF4-FFF2-40B4-BE49-F238E27FC236}">
              <a16:creationId xmlns:a16="http://schemas.microsoft.com/office/drawing/2014/main" id="{BA0FD2A9-F090-408F-9769-5ADA918FEA48}"/>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42" name="PoljeZBesedilom 2">
          <a:extLst>
            <a:ext uri="{FF2B5EF4-FFF2-40B4-BE49-F238E27FC236}">
              <a16:creationId xmlns:a16="http://schemas.microsoft.com/office/drawing/2014/main" id="{284D2D8E-AFF7-4F40-A337-90CAE1153D1B}"/>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43" name="PoljeZBesedilom 2">
          <a:extLst>
            <a:ext uri="{FF2B5EF4-FFF2-40B4-BE49-F238E27FC236}">
              <a16:creationId xmlns:a16="http://schemas.microsoft.com/office/drawing/2014/main" id="{E2BFF157-AD1A-43FC-A362-593ED33FB65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044" name="PoljeZBesedilom 2">
          <a:extLst>
            <a:ext uri="{FF2B5EF4-FFF2-40B4-BE49-F238E27FC236}">
              <a16:creationId xmlns:a16="http://schemas.microsoft.com/office/drawing/2014/main" id="{CF07EFF5-9AE9-434D-B589-433884DD3959}"/>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045" name="PoljeZBesedilom 11044">
          <a:extLst>
            <a:ext uri="{FF2B5EF4-FFF2-40B4-BE49-F238E27FC236}">
              <a16:creationId xmlns:a16="http://schemas.microsoft.com/office/drawing/2014/main" id="{DE389862-BCEF-4C82-8F4C-6B08B311BAC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046" name="PoljeZBesedilom 2">
          <a:extLst>
            <a:ext uri="{FF2B5EF4-FFF2-40B4-BE49-F238E27FC236}">
              <a16:creationId xmlns:a16="http://schemas.microsoft.com/office/drawing/2014/main" id="{8275BB49-2B19-4F27-8DD7-0A58EE592C2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047" name="PoljeZBesedilom 2">
          <a:extLst>
            <a:ext uri="{FF2B5EF4-FFF2-40B4-BE49-F238E27FC236}">
              <a16:creationId xmlns:a16="http://schemas.microsoft.com/office/drawing/2014/main" id="{CC796FF6-20F3-4AB6-B5EA-B9E1A6066ED8}"/>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048" name="PoljeZBesedilom 2">
          <a:extLst>
            <a:ext uri="{FF2B5EF4-FFF2-40B4-BE49-F238E27FC236}">
              <a16:creationId xmlns:a16="http://schemas.microsoft.com/office/drawing/2014/main" id="{F0AA0C09-603D-4F37-A925-D4E3081318CB}"/>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049" name="PoljeZBesedilom 2">
          <a:extLst>
            <a:ext uri="{FF2B5EF4-FFF2-40B4-BE49-F238E27FC236}">
              <a16:creationId xmlns:a16="http://schemas.microsoft.com/office/drawing/2014/main" id="{099D9B8B-ED2A-40AD-B2B1-7FA59159E6D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0" name="PoljeZBesedilom 2">
          <a:extLst>
            <a:ext uri="{FF2B5EF4-FFF2-40B4-BE49-F238E27FC236}">
              <a16:creationId xmlns:a16="http://schemas.microsoft.com/office/drawing/2014/main" id="{475B1807-7602-478F-B3CA-38DDCCDAECD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1" name="PoljeZBesedilom 11050">
          <a:extLst>
            <a:ext uri="{FF2B5EF4-FFF2-40B4-BE49-F238E27FC236}">
              <a16:creationId xmlns:a16="http://schemas.microsoft.com/office/drawing/2014/main" id="{EB201325-F2B5-4670-90ED-87F80CD806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2" name="PoljeZBesedilom 2">
          <a:extLst>
            <a:ext uri="{FF2B5EF4-FFF2-40B4-BE49-F238E27FC236}">
              <a16:creationId xmlns:a16="http://schemas.microsoft.com/office/drawing/2014/main" id="{DBBA7CC6-4EEA-42EA-99B5-C90248CFA04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3" name="PoljeZBesedilom 2">
          <a:extLst>
            <a:ext uri="{FF2B5EF4-FFF2-40B4-BE49-F238E27FC236}">
              <a16:creationId xmlns:a16="http://schemas.microsoft.com/office/drawing/2014/main" id="{ED668F3D-9DF3-4241-961B-942A8651DE1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4" name="PoljeZBesedilom 2">
          <a:extLst>
            <a:ext uri="{FF2B5EF4-FFF2-40B4-BE49-F238E27FC236}">
              <a16:creationId xmlns:a16="http://schemas.microsoft.com/office/drawing/2014/main" id="{96914F34-B849-4DDC-982E-81628FDCD3F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5" name="PoljeZBesedilom 2">
          <a:extLst>
            <a:ext uri="{FF2B5EF4-FFF2-40B4-BE49-F238E27FC236}">
              <a16:creationId xmlns:a16="http://schemas.microsoft.com/office/drawing/2014/main" id="{D827AE53-770E-4AF1-A8B3-76B42C4F793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6" name="PoljeZBesedilom 2">
          <a:extLst>
            <a:ext uri="{FF2B5EF4-FFF2-40B4-BE49-F238E27FC236}">
              <a16:creationId xmlns:a16="http://schemas.microsoft.com/office/drawing/2014/main" id="{010ED495-B1C5-4835-9738-F5C248D1EC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7" name="PoljeZBesedilom 11056">
          <a:extLst>
            <a:ext uri="{FF2B5EF4-FFF2-40B4-BE49-F238E27FC236}">
              <a16:creationId xmlns:a16="http://schemas.microsoft.com/office/drawing/2014/main" id="{00E573F5-8E22-42AF-8542-3D51685C5CA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8" name="PoljeZBesedilom 2">
          <a:extLst>
            <a:ext uri="{FF2B5EF4-FFF2-40B4-BE49-F238E27FC236}">
              <a16:creationId xmlns:a16="http://schemas.microsoft.com/office/drawing/2014/main" id="{E9216022-D381-413B-A4AF-81C2FED7057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59" name="PoljeZBesedilom 2">
          <a:extLst>
            <a:ext uri="{FF2B5EF4-FFF2-40B4-BE49-F238E27FC236}">
              <a16:creationId xmlns:a16="http://schemas.microsoft.com/office/drawing/2014/main" id="{9F1B3048-9723-4307-BB51-652E79E80A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0" name="PoljeZBesedilom 2">
          <a:extLst>
            <a:ext uri="{FF2B5EF4-FFF2-40B4-BE49-F238E27FC236}">
              <a16:creationId xmlns:a16="http://schemas.microsoft.com/office/drawing/2014/main" id="{8A8E9B2D-C770-4499-8657-0127AC9337A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1" name="PoljeZBesedilom 2">
          <a:extLst>
            <a:ext uri="{FF2B5EF4-FFF2-40B4-BE49-F238E27FC236}">
              <a16:creationId xmlns:a16="http://schemas.microsoft.com/office/drawing/2014/main" id="{89D75F68-F3F9-4DD8-85DC-D91E3E2FE9E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2" name="PoljeZBesedilom 2">
          <a:extLst>
            <a:ext uri="{FF2B5EF4-FFF2-40B4-BE49-F238E27FC236}">
              <a16:creationId xmlns:a16="http://schemas.microsoft.com/office/drawing/2014/main" id="{7C11253C-0727-446C-B1A8-F3DCA265ADE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3" name="PoljeZBesedilom 11062">
          <a:extLst>
            <a:ext uri="{FF2B5EF4-FFF2-40B4-BE49-F238E27FC236}">
              <a16:creationId xmlns:a16="http://schemas.microsoft.com/office/drawing/2014/main" id="{5563A3D0-FEF3-4612-8B74-39E44919D9A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4" name="PoljeZBesedilom 2">
          <a:extLst>
            <a:ext uri="{FF2B5EF4-FFF2-40B4-BE49-F238E27FC236}">
              <a16:creationId xmlns:a16="http://schemas.microsoft.com/office/drawing/2014/main" id="{D12C0E7C-E2B7-478F-983E-83389FE832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5" name="PoljeZBesedilom 2">
          <a:extLst>
            <a:ext uri="{FF2B5EF4-FFF2-40B4-BE49-F238E27FC236}">
              <a16:creationId xmlns:a16="http://schemas.microsoft.com/office/drawing/2014/main" id="{4437BEFD-3C53-47C4-BE8B-8C4FDACD8CF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6" name="PoljeZBesedilom 2">
          <a:extLst>
            <a:ext uri="{FF2B5EF4-FFF2-40B4-BE49-F238E27FC236}">
              <a16:creationId xmlns:a16="http://schemas.microsoft.com/office/drawing/2014/main" id="{7FF6B585-7991-4710-AF81-678EF0233A7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7" name="PoljeZBesedilom 2">
          <a:extLst>
            <a:ext uri="{FF2B5EF4-FFF2-40B4-BE49-F238E27FC236}">
              <a16:creationId xmlns:a16="http://schemas.microsoft.com/office/drawing/2014/main" id="{22F37AE5-3023-4E5D-A04C-A7E68720F0A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8" name="PoljeZBesedilom 2">
          <a:extLst>
            <a:ext uri="{FF2B5EF4-FFF2-40B4-BE49-F238E27FC236}">
              <a16:creationId xmlns:a16="http://schemas.microsoft.com/office/drawing/2014/main" id="{546A5F4A-74C4-4FCD-8D6A-E315D675753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69" name="PoljeZBesedilom 11068">
          <a:extLst>
            <a:ext uri="{FF2B5EF4-FFF2-40B4-BE49-F238E27FC236}">
              <a16:creationId xmlns:a16="http://schemas.microsoft.com/office/drawing/2014/main" id="{FF2A80A7-E3AD-4EE0-9267-E678E5E78EB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0" name="PoljeZBesedilom 2">
          <a:extLst>
            <a:ext uri="{FF2B5EF4-FFF2-40B4-BE49-F238E27FC236}">
              <a16:creationId xmlns:a16="http://schemas.microsoft.com/office/drawing/2014/main" id="{4D55A668-7BFF-4DF5-B112-A5752C4F707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1" name="PoljeZBesedilom 2">
          <a:extLst>
            <a:ext uri="{FF2B5EF4-FFF2-40B4-BE49-F238E27FC236}">
              <a16:creationId xmlns:a16="http://schemas.microsoft.com/office/drawing/2014/main" id="{4D0A814D-BCDA-4E46-883E-73D235AE1C1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2" name="PoljeZBesedilom 2">
          <a:extLst>
            <a:ext uri="{FF2B5EF4-FFF2-40B4-BE49-F238E27FC236}">
              <a16:creationId xmlns:a16="http://schemas.microsoft.com/office/drawing/2014/main" id="{2C64E81C-E380-40E7-A7CC-5D0F62D01CB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3" name="PoljeZBesedilom 2">
          <a:extLst>
            <a:ext uri="{FF2B5EF4-FFF2-40B4-BE49-F238E27FC236}">
              <a16:creationId xmlns:a16="http://schemas.microsoft.com/office/drawing/2014/main" id="{58F4D61A-F986-44BC-85D8-5577BE1D6BD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4" name="PoljeZBesedilom 2">
          <a:extLst>
            <a:ext uri="{FF2B5EF4-FFF2-40B4-BE49-F238E27FC236}">
              <a16:creationId xmlns:a16="http://schemas.microsoft.com/office/drawing/2014/main" id="{A1685FBE-5250-4C8C-A887-F19B2310DEC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5" name="PoljeZBesedilom 11074">
          <a:extLst>
            <a:ext uri="{FF2B5EF4-FFF2-40B4-BE49-F238E27FC236}">
              <a16:creationId xmlns:a16="http://schemas.microsoft.com/office/drawing/2014/main" id="{AF8EABF4-0AA0-4712-9DBC-70321EFA684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6" name="PoljeZBesedilom 2">
          <a:extLst>
            <a:ext uri="{FF2B5EF4-FFF2-40B4-BE49-F238E27FC236}">
              <a16:creationId xmlns:a16="http://schemas.microsoft.com/office/drawing/2014/main" id="{8F443C30-5CDA-4120-8B82-AD2E4630D9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7" name="PoljeZBesedilom 2">
          <a:extLst>
            <a:ext uri="{FF2B5EF4-FFF2-40B4-BE49-F238E27FC236}">
              <a16:creationId xmlns:a16="http://schemas.microsoft.com/office/drawing/2014/main" id="{45F9D301-DDB7-4BDF-9428-CCCFF0C9AD4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8" name="PoljeZBesedilom 2">
          <a:extLst>
            <a:ext uri="{FF2B5EF4-FFF2-40B4-BE49-F238E27FC236}">
              <a16:creationId xmlns:a16="http://schemas.microsoft.com/office/drawing/2014/main" id="{5EF9B9B5-F96A-4807-BE2C-AAC1B2AAEE4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079" name="PoljeZBesedilom 2">
          <a:extLst>
            <a:ext uri="{FF2B5EF4-FFF2-40B4-BE49-F238E27FC236}">
              <a16:creationId xmlns:a16="http://schemas.microsoft.com/office/drawing/2014/main" id="{8D834675-7DF9-491D-B049-09C1B86D899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0" name="PoljeZBesedilom 2">
          <a:extLst>
            <a:ext uri="{FF2B5EF4-FFF2-40B4-BE49-F238E27FC236}">
              <a16:creationId xmlns:a16="http://schemas.microsoft.com/office/drawing/2014/main" id="{98203CAF-1F80-49B8-BB5A-623F720072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1" name="PoljeZBesedilom 11080">
          <a:extLst>
            <a:ext uri="{FF2B5EF4-FFF2-40B4-BE49-F238E27FC236}">
              <a16:creationId xmlns:a16="http://schemas.microsoft.com/office/drawing/2014/main" id="{D8172144-7DA1-450C-9FF5-7E5979F492A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2" name="PoljeZBesedilom 2">
          <a:extLst>
            <a:ext uri="{FF2B5EF4-FFF2-40B4-BE49-F238E27FC236}">
              <a16:creationId xmlns:a16="http://schemas.microsoft.com/office/drawing/2014/main" id="{82DD3301-2AFD-46CE-8B16-A61984D9700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3" name="PoljeZBesedilom 2">
          <a:extLst>
            <a:ext uri="{FF2B5EF4-FFF2-40B4-BE49-F238E27FC236}">
              <a16:creationId xmlns:a16="http://schemas.microsoft.com/office/drawing/2014/main" id="{17CB350A-AFF5-4E04-93D3-994B5013AA7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4" name="PoljeZBesedilom 2">
          <a:extLst>
            <a:ext uri="{FF2B5EF4-FFF2-40B4-BE49-F238E27FC236}">
              <a16:creationId xmlns:a16="http://schemas.microsoft.com/office/drawing/2014/main" id="{BBF6C82E-6A1B-44A1-B14A-16E9187979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5" name="PoljeZBesedilom 2">
          <a:extLst>
            <a:ext uri="{FF2B5EF4-FFF2-40B4-BE49-F238E27FC236}">
              <a16:creationId xmlns:a16="http://schemas.microsoft.com/office/drawing/2014/main" id="{1524BBE4-7CF6-4AB5-9161-3CA81057D24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6" name="PoljeZBesedilom 2">
          <a:extLst>
            <a:ext uri="{FF2B5EF4-FFF2-40B4-BE49-F238E27FC236}">
              <a16:creationId xmlns:a16="http://schemas.microsoft.com/office/drawing/2014/main" id="{A01C31A3-D711-4C8B-9DD6-3F466F2B5A1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7" name="PoljeZBesedilom 11086">
          <a:extLst>
            <a:ext uri="{FF2B5EF4-FFF2-40B4-BE49-F238E27FC236}">
              <a16:creationId xmlns:a16="http://schemas.microsoft.com/office/drawing/2014/main" id="{944E8E50-D70B-4674-957C-6F9624C9756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8" name="PoljeZBesedilom 2">
          <a:extLst>
            <a:ext uri="{FF2B5EF4-FFF2-40B4-BE49-F238E27FC236}">
              <a16:creationId xmlns:a16="http://schemas.microsoft.com/office/drawing/2014/main" id="{C9CC01A3-DD14-4582-8B68-F43500A0284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89" name="PoljeZBesedilom 2">
          <a:extLst>
            <a:ext uri="{FF2B5EF4-FFF2-40B4-BE49-F238E27FC236}">
              <a16:creationId xmlns:a16="http://schemas.microsoft.com/office/drawing/2014/main" id="{48EA3310-2F22-47EC-8175-5A13EDF5A72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90" name="PoljeZBesedilom 2">
          <a:extLst>
            <a:ext uri="{FF2B5EF4-FFF2-40B4-BE49-F238E27FC236}">
              <a16:creationId xmlns:a16="http://schemas.microsoft.com/office/drawing/2014/main" id="{5A1458C0-847A-4A72-9F33-B2213A2261E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091" name="PoljeZBesedilom 2">
          <a:extLst>
            <a:ext uri="{FF2B5EF4-FFF2-40B4-BE49-F238E27FC236}">
              <a16:creationId xmlns:a16="http://schemas.microsoft.com/office/drawing/2014/main" id="{D32801A2-31B5-447F-A50A-5F63F6D2820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2" name="PoljeZBesedilom 2">
          <a:extLst>
            <a:ext uri="{FF2B5EF4-FFF2-40B4-BE49-F238E27FC236}">
              <a16:creationId xmlns:a16="http://schemas.microsoft.com/office/drawing/2014/main" id="{932BE305-90B9-4D5A-8A64-25959A2063B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3" name="PoljeZBesedilom 11092">
          <a:extLst>
            <a:ext uri="{FF2B5EF4-FFF2-40B4-BE49-F238E27FC236}">
              <a16:creationId xmlns:a16="http://schemas.microsoft.com/office/drawing/2014/main" id="{D6AE1E8C-FF94-4722-B141-E706125F257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4" name="PoljeZBesedilom 2">
          <a:extLst>
            <a:ext uri="{FF2B5EF4-FFF2-40B4-BE49-F238E27FC236}">
              <a16:creationId xmlns:a16="http://schemas.microsoft.com/office/drawing/2014/main" id="{AFC819CC-E692-469A-806E-09BA718EAA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5" name="PoljeZBesedilom 2">
          <a:extLst>
            <a:ext uri="{FF2B5EF4-FFF2-40B4-BE49-F238E27FC236}">
              <a16:creationId xmlns:a16="http://schemas.microsoft.com/office/drawing/2014/main" id="{ABEA222A-5CCC-4973-890F-963B072BDBB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6" name="PoljeZBesedilom 2">
          <a:extLst>
            <a:ext uri="{FF2B5EF4-FFF2-40B4-BE49-F238E27FC236}">
              <a16:creationId xmlns:a16="http://schemas.microsoft.com/office/drawing/2014/main" id="{BCAF6E05-C9F1-4CE4-A185-F7D32CC8024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7" name="PoljeZBesedilom 2">
          <a:extLst>
            <a:ext uri="{FF2B5EF4-FFF2-40B4-BE49-F238E27FC236}">
              <a16:creationId xmlns:a16="http://schemas.microsoft.com/office/drawing/2014/main" id="{38C1AB70-0B04-46EC-B311-74854BFE955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8" name="PoljeZBesedilom 2">
          <a:extLst>
            <a:ext uri="{FF2B5EF4-FFF2-40B4-BE49-F238E27FC236}">
              <a16:creationId xmlns:a16="http://schemas.microsoft.com/office/drawing/2014/main" id="{DDF069AA-F716-4D46-AA5E-8971646D1DF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099" name="PoljeZBesedilom 11098">
          <a:extLst>
            <a:ext uri="{FF2B5EF4-FFF2-40B4-BE49-F238E27FC236}">
              <a16:creationId xmlns:a16="http://schemas.microsoft.com/office/drawing/2014/main" id="{E0836490-1636-48AC-BD25-A5552CA6612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00" name="PoljeZBesedilom 2">
          <a:extLst>
            <a:ext uri="{FF2B5EF4-FFF2-40B4-BE49-F238E27FC236}">
              <a16:creationId xmlns:a16="http://schemas.microsoft.com/office/drawing/2014/main" id="{AEDB7DB5-445A-4595-8742-B50B14A3445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01" name="PoljeZBesedilom 2">
          <a:extLst>
            <a:ext uri="{FF2B5EF4-FFF2-40B4-BE49-F238E27FC236}">
              <a16:creationId xmlns:a16="http://schemas.microsoft.com/office/drawing/2014/main" id="{3EED76F1-824A-4958-A120-213BEC3F128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02" name="PoljeZBesedilom 2">
          <a:extLst>
            <a:ext uri="{FF2B5EF4-FFF2-40B4-BE49-F238E27FC236}">
              <a16:creationId xmlns:a16="http://schemas.microsoft.com/office/drawing/2014/main" id="{E828A6C7-BA0B-4E52-9FC6-E3CB90A7EBB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03" name="PoljeZBesedilom 2">
          <a:extLst>
            <a:ext uri="{FF2B5EF4-FFF2-40B4-BE49-F238E27FC236}">
              <a16:creationId xmlns:a16="http://schemas.microsoft.com/office/drawing/2014/main" id="{6DC4236B-C5DC-4FA4-8786-29E695EF1C7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04" name="PoljeZBesedilom 11103">
          <a:extLst>
            <a:ext uri="{FF2B5EF4-FFF2-40B4-BE49-F238E27FC236}">
              <a16:creationId xmlns:a16="http://schemas.microsoft.com/office/drawing/2014/main" id="{0529EFED-37DF-4ED1-9E12-0B4309B7C413}"/>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05" name="PoljeZBesedilom 2">
          <a:extLst>
            <a:ext uri="{FF2B5EF4-FFF2-40B4-BE49-F238E27FC236}">
              <a16:creationId xmlns:a16="http://schemas.microsoft.com/office/drawing/2014/main" id="{4E447476-B69A-4EF3-8A04-184C02BF399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06" name="PoljeZBesedilom 2">
          <a:extLst>
            <a:ext uri="{FF2B5EF4-FFF2-40B4-BE49-F238E27FC236}">
              <a16:creationId xmlns:a16="http://schemas.microsoft.com/office/drawing/2014/main" id="{B77135F5-D94A-4967-BB74-06A588AA865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07" name="PoljeZBesedilom 2">
          <a:extLst>
            <a:ext uri="{FF2B5EF4-FFF2-40B4-BE49-F238E27FC236}">
              <a16:creationId xmlns:a16="http://schemas.microsoft.com/office/drawing/2014/main" id="{66EDCA78-59CF-4B1B-B5EF-1531442FD65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08" name="PoljeZBesedilom 2">
          <a:extLst>
            <a:ext uri="{FF2B5EF4-FFF2-40B4-BE49-F238E27FC236}">
              <a16:creationId xmlns:a16="http://schemas.microsoft.com/office/drawing/2014/main" id="{06246654-B2E6-49A0-9A6C-6D2A1B4F414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09" name="PoljeZBesedilom 2">
          <a:extLst>
            <a:ext uri="{FF2B5EF4-FFF2-40B4-BE49-F238E27FC236}">
              <a16:creationId xmlns:a16="http://schemas.microsoft.com/office/drawing/2014/main" id="{1D21727B-2323-48EC-BED9-1C83E1E29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10" name="PoljeZBesedilom 11109">
          <a:extLst>
            <a:ext uri="{FF2B5EF4-FFF2-40B4-BE49-F238E27FC236}">
              <a16:creationId xmlns:a16="http://schemas.microsoft.com/office/drawing/2014/main" id="{E1223058-B782-43A6-A2E9-A04DCECAA2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11" name="PoljeZBesedilom 2">
          <a:extLst>
            <a:ext uri="{FF2B5EF4-FFF2-40B4-BE49-F238E27FC236}">
              <a16:creationId xmlns:a16="http://schemas.microsoft.com/office/drawing/2014/main" id="{A2B38C34-54FB-4A24-80A6-C8BDE4099B47}"/>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12" name="PoljeZBesedilom 2">
          <a:extLst>
            <a:ext uri="{FF2B5EF4-FFF2-40B4-BE49-F238E27FC236}">
              <a16:creationId xmlns:a16="http://schemas.microsoft.com/office/drawing/2014/main" id="{AC0AE680-1D56-4CF1-81C1-CA4711EC4D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13" name="PoljeZBesedilom 2">
          <a:extLst>
            <a:ext uri="{FF2B5EF4-FFF2-40B4-BE49-F238E27FC236}">
              <a16:creationId xmlns:a16="http://schemas.microsoft.com/office/drawing/2014/main" id="{9A8A15A0-4ACD-4526-B797-3120EDCDBB5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114" name="PoljeZBesedilom 2">
          <a:extLst>
            <a:ext uri="{FF2B5EF4-FFF2-40B4-BE49-F238E27FC236}">
              <a16:creationId xmlns:a16="http://schemas.microsoft.com/office/drawing/2014/main" id="{AC12E1A7-198B-4776-BCF8-5A10B15C816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15" name="PoljeZBesedilom 2">
          <a:extLst>
            <a:ext uri="{FF2B5EF4-FFF2-40B4-BE49-F238E27FC236}">
              <a16:creationId xmlns:a16="http://schemas.microsoft.com/office/drawing/2014/main" id="{CD42D691-1AAD-4E8E-86E0-DB04BF05C45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16" name="PoljeZBesedilom 11115">
          <a:extLst>
            <a:ext uri="{FF2B5EF4-FFF2-40B4-BE49-F238E27FC236}">
              <a16:creationId xmlns:a16="http://schemas.microsoft.com/office/drawing/2014/main" id="{11AE8C4C-9808-4F29-8468-2D43D4F9D94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17" name="PoljeZBesedilom 2">
          <a:extLst>
            <a:ext uri="{FF2B5EF4-FFF2-40B4-BE49-F238E27FC236}">
              <a16:creationId xmlns:a16="http://schemas.microsoft.com/office/drawing/2014/main" id="{2C64249A-61CE-42B2-BFD6-057C78807A9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18" name="PoljeZBesedilom 2">
          <a:extLst>
            <a:ext uri="{FF2B5EF4-FFF2-40B4-BE49-F238E27FC236}">
              <a16:creationId xmlns:a16="http://schemas.microsoft.com/office/drawing/2014/main" id="{F207B9C9-B4D8-4C44-918D-B5FB4F32651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19" name="PoljeZBesedilom 2">
          <a:extLst>
            <a:ext uri="{FF2B5EF4-FFF2-40B4-BE49-F238E27FC236}">
              <a16:creationId xmlns:a16="http://schemas.microsoft.com/office/drawing/2014/main" id="{24544C3C-CA3B-4CEF-BFBD-2D84B25954F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0" name="PoljeZBesedilom 2">
          <a:extLst>
            <a:ext uri="{FF2B5EF4-FFF2-40B4-BE49-F238E27FC236}">
              <a16:creationId xmlns:a16="http://schemas.microsoft.com/office/drawing/2014/main" id="{2E76FBCF-4946-41B6-AA32-C2DCD703C2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1" name="PoljeZBesedilom 2">
          <a:extLst>
            <a:ext uri="{FF2B5EF4-FFF2-40B4-BE49-F238E27FC236}">
              <a16:creationId xmlns:a16="http://schemas.microsoft.com/office/drawing/2014/main" id="{E7002A68-14E1-4DC2-A7D0-B670183F358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2" name="PoljeZBesedilom 11121">
          <a:extLst>
            <a:ext uri="{FF2B5EF4-FFF2-40B4-BE49-F238E27FC236}">
              <a16:creationId xmlns:a16="http://schemas.microsoft.com/office/drawing/2014/main" id="{95C75705-C6A7-4A04-A58A-19D4A502F8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3" name="PoljeZBesedilom 2">
          <a:extLst>
            <a:ext uri="{FF2B5EF4-FFF2-40B4-BE49-F238E27FC236}">
              <a16:creationId xmlns:a16="http://schemas.microsoft.com/office/drawing/2014/main" id="{E5640E74-493B-413C-AFCA-79032960A46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4" name="PoljeZBesedilom 2">
          <a:extLst>
            <a:ext uri="{FF2B5EF4-FFF2-40B4-BE49-F238E27FC236}">
              <a16:creationId xmlns:a16="http://schemas.microsoft.com/office/drawing/2014/main" id="{60893DB8-2148-431A-9A64-DF3C68B14B0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5" name="PoljeZBesedilom 2">
          <a:extLst>
            <a:ext uri="{FF2B5EF4-FFF2-40B4-BE49-F238E27FC236}">
              <a16:creationId xmlns:a16="http://schemas.microsoft.com/office/drawing/2014/main" id="{C00D6F80-FB32-4B8C-A7AD-347BF1FC833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126" name="PoljeZBesedilom 2">
          <a:extLst>
            <a:ext uri="{FF2B5EF4-FFF2-40B4-BE49-F238E27FC236}">
              <a16:creationId xmlns:a16="http://schemas.microsoft.com/office/drawing/2014/main" id="{397CDB90-5DE2-48DC-8091-488B58E92A8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27" name="PoljeZBesedilom 2">
          <a:extLst>
            <a:ext uri="{FF2B5EF4-FFF2-40B4-BE49-F238E27FC236}">
              <a16:creationId xmlns:a16="http://schemas.microsoft.com/office/drawing/2014/main" id="{C5BBB9A0-DD09-40CA-A91C-13C5660650C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28" name="PoljeZBesedilom 11127">
          <a:extLst>
            <a:ext uri="{FF2B5EF4-FFF2-40B4-BE49-F238E27FC236}">
              <a16:creationId xmlns:a16="http://schemas.microsoft.com/office/drawing/2014/main" id="{D411F1B9-2D91-4261-88FB-51F6C490C2E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29" name="PoljeZBesedilom 2">
          <a:extLst>
            <a:ext uri="{FF2B5EF4-FFF2-40B4-BE49-F238E27FC236}">
              <a16:creationId xmlns:a16="http://schemas.microsoft.com/office/drawing/2014/main" id="{27CF6E56-C7E1-481B-B048-1629134B8ED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0" name="PoljeZBesedilom 2">
          <a:extLst>
            <a:ext uri="{FF2B5EF4-FFF2-40B4-BE49-F238E27FC236}">
              <a16:creationId xmlns:a16="http://schemas.microsoft.com/office/drawing/2014/main" id="{AF4DF691-028E-43DB-9F4E-86CFEA3E6D7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1" name="PoljeZBesedilom 2">
          <a:extLst>
            <a:ext uri="{FF2B5EF4-FFF2-40B4-BE49-F238E27FC236}">
              <a16:creationId xmlns:a16="http://schemas.microsoft.com/office/drawing/2014/main" id="{D7ADEB3B-D51F-440B-9122-D0A42C467D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2" name="PoljeZBesedilom 2">
          <a:extLst>
            <a:ext uri="{FF2B5EF4-FFF2-40B4-BE49-F238E27FC236}">
              <a16:creationId xmlns:a16="http://schemas.microsoft.com/office/drawing/2014/main" id="{3E6043BF-60FE-4BD0-927C-B4D248C0598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3" name="PoljeZBesedilom 2">
          <a:extLst>
            <a:ext uri="{FF2B5EF4-FFF2-40B4-BE49-F238E27FC236}">
              <a16:creationId xmlns:a16="http://schemas.microsoft.com/office/drawing/2014/main" id="{3CBD2949-3F39-461D-AF6C-C0EB9ECCC8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4" name="PoljeZBesedilom 11133">
          <a:extLst>
            <a:ext uri="{FF2B5EF4-FFF2-40B4-BE49-F238E27FC236}">
              <a16:creationId xmlns:a16="http://schemas.microsoft.com/office/drawing/2014/main" id="{3C913A3E-5017-4FCB-9947-089C02F28BC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5" name="PoljeZBesedilom 2">
          <a:extLst>
            <a:ext uri="{FF2B5EF4-FFF2-40B4-BE49-F238E27FC236}">
              <a16:creationId xmlns:a16="http://schemas.microsoft.com/office/drawing/2014/main" id="{D4C2F088-BD23-4F54-9C3F-3729FB9CC25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6" name="PoljeZBesedilom 2">
          <a:extLst>
            <a:ext uri="{FF2B5EF4-FFF2-40B4-BE49-F238E27FC236}">
              <a16:creationId xmlns:a16="http://schemas.microsoft.com/office/drawing/2014/main" id="{8F304CC2-24F2-440B-8511-FF1EE24C2E1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7" name="PoljeZBesedilom 2">
          <a:extLst>
            <a:ext uri="{FF2B5EF4-FFF2-40B4-BE49-F238E27FC236}">
              <a16:creationId xmlns:a16="http://schemas.microsoft.com/office/drawing/2014/main" id="{1B0847E6-B292-48E9-9DC2-8F0F10FAA2B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138" name="PoljeZBesedilom 2">
          <a:extLst>
            <a:ext uri="{FF2B5EF4-FFF2-40B4-BE49-F238E27FC236}">
              <a16:creationId xmlns:a16="http://schemas.microsoft.com/office/drawing/2014/main" id="{1460C7AA-3CAD-4D99-9955-3BC8DADC8F2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39" name="PoljeZBesedilom 11138">
          <a:extLst>
            <a:ext uri="{FF2B5EF4-FFF2-40B4-BE49-F238E27FC236}">
              <a16:creationId xmlns:a16="http://schemas.microsoft.com/office/drawing/2014/main" id="{06252F1C-9415-4330-AB99-D8ADBA0B294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40" name="PoljeZBesedilom 2">
          <a:extLst>
            <a:ext uri="{FF2B5EF4-FFF2-40B4-BE49-F238E27FC236}">
              <a16:creationId xmlns:a16="http://schemas.microsoft.com/office/drawing/2014/main" id="{F55F2372-93C1-4CBF-A25E-C4990F0F8F5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41" name="PoljeZBesedilom 2">
          <a:extLst>
            <a:ext uri="{FF2B5EF4-FFF2-40B4-BE49-F238E27FC236}">
              <a16:creationId xmlns:a16="http://schemas.microsoft.com/office/drawing/2014/main" id="{84755859-112E-4675-A4DF-6A05A7F14D1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42" name="PoljeZBesedilom 2">
          <a:extLst>
            <a:ext uri="{FF2B5EF4-FFF2-40B4-BE49-F238E27FC236}">
              <a16:creationId xmlns:a16="http://schemas.microsoft.com/office/drawing/2014/main" id="{6088EEDF-1AC4-485E-9DB9-9D9BE569675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143" name="PoljeZBesedilom 2">
          <a:extLst>
            <a:ext uri="{FF2B5EF4-FFF2-40B4-BE49-F238E27FC236}">
              <a16:creationId xmlns:a16="http://schemas.microsoft.com/office/drawing/2014/main" id="{7A03099C-7596-490D-A0B9-B1BA2D53256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4" name="PoljeZBesedilom 2">
          <a:extLst>
            <a:ext uri="{FF2B5EF4-FFF2-40B4-BE49-F238E27FC236}">
              <a16:creationId xmlns:a16="http://schemas.microsoft.com/office/drawing/2014/main" id="{435C1930-2000-432B-832A-EB868F2766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5" name="PoljeZBesedilom 11144">
          <a:extLst>
            <a:ext uri="{FF2B5EF4-FFF2-40B4-BE49-F238E27FC236}">
              <a16:creationId xmlns:a16="http://schemas.microsoft.com/office/drawing/2014/main" id="{D8F3732B-EC16-4BEC-83E5-6E76551F3D5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6" name="PoljeZBesedilom 2">
          <a:extLst>
            <a:ext uri="{FF2B5EF4-FFF2-40B4-BE49-F238E27FC236}">
              <a16:creationId xmlns:a16="http://schemas.microsoft.com/office/drawing/2014/main" id="{4C8C47D4-93D8-494B-9645-02A0D6B58A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7" name="PoljeZBesedilom 2">
          <a:extLst>
            <a:ext uri="{FF2B5EF4-FFF2-40B4-BE49-F238E27FC236}">
              <a16:creationId xmlns:a16="http://schemas.microsoft.com/office/drawing/2014/main" id="{41E8ADD0-8AF7-4FA7-AA67-550DF77C8F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8" name="PoljeZBesedilom 2">
          <a:extLst>
            <a:ext uri="{FF2B5EF4-FFF2-40B4-BE49-F238E27FC236}">
              <a16:creationId xmlns:a16="http://schemas.microsoft.com/office/drawing/2014/main" id="{DF4F7D6D-AAED-4E80-99BF-12468FFE85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49" name="PoljeZBesedilom 2">
          <a:extLst>
            <a:ext uri="{FF2B5EF4-FFF2-40B4-BE49-F238E27FC236}">
              <a16:creationId xmlns:a16="http://schemas.microsoft.com/office/drawing/2014/main" id="{CBD7BE02-AFEE-405F-8524-D411E6450AC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0" name="PoljeZBesedilom 2">
          <a:extLst>
            <a:ext uri="{FF2B5EF4-FFF2-40B4-BE49-F238E27FC236}">
              <a16:creationId xmlns:a16="http://schemas.microsoft.com/office/drawing/2014/main" id="{94F05AA1-1CDF-4A38-8A35-525A75BCFC4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1" name="PoljeZBesedilom 11150">
          <a:extLst>
            <a:ext uri="{FF2B5EF4-FFF2-40B4-BE49-F238E27FC236}">
              <a16:creationId xmlns:a16="http://schemas.microsoft.com/office/drawing/2014/main" id="{8ACAD939-029B-4260-BB94-21A456399F1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2" name="PoljeZBesedilom 2">
          <a:extLst>
            <a:ext uri="{FF2B5EF4-FFF2-40B4-BE49-F238E27FC236}">
              <a16:creationId xmlns:a16="http://schemas.microsoft.com/office/drawing/2014/main" id="{2DFEC5FE-CEF1-4E23-98DE-707AE66CAE5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3" name="PoljeZBesedilom 2">
          <a:extLst>
            <a:ext uri="{FF2B5EF4-FFF2-40B4-BE49-F238E27FC236}">
              <a16:creationId xmlns:a16="http://schemas.microsoft.com/office/drawing/2014/main" id="{91E40E12-25D9-487D-B076-0BCD939B822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4" name="PoljeZBesedilom 2">
          <a:extLst>
            <a:ext uri="{FF2B5EF4-FFF2-40B4-BE49-F238E27FC236}">
              <a16:creationId xmlns:a16="http://schemas.microsoft.com/office/drawing/2014/main" id="{4776D952-D3D4-4D41-9211-6F7BBB9F10F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5" name="PoljeZBesedilom 2">
          <a:extLst>
            <a:ext uri="{FF2B5EF4-FFF2-40B4-BE49-F238E27FC236}">
              <a16:creationId xmlns:a16="http://schemas.microsoft.com/office/drawing/2014/main" id="{6F9DE4FD-547B-4077-B064-0BD05DB7A2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6" name="PoljeZBesedilom 2">
          <a:extLst>
            <a:ext uri="{FF2B5EF4-FFF2-40B4-BE49-F238E27FC236}">
              <a16:creationId xmlns:a16="http://schemas.microsoft.com/office/drawing/2014/main" id="{FA13E5BF-60F1-41FA-B4E2-DE4775529C5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7" name="PoljeZBesedilom 11156">
          <a:extLst>
            <a:ext uri="{FF2B5EF4-FFF2-40B4-BE49-F238E27FC236}">
              <a16:creationId xmlns:a16="http://schemas.microsoft.com/office/drawing/2014/main" id="{4CE23BB8-0809-448D-A956-C33B4F1BEBD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8" name="PoljeZBesedilom 2">
          <a:extLst>
            <a:ext uri="{FF2B5EF4-FFF2-40B4-BE49-F238E27FC236}">
              <a16:creationId xmlns:a16="http://schemas.microsoft.com/office/drawing/2014/main" id="{415BDE57-CA42-4C87-9380-E4757DF327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59" name="PoljeZBesedilom 2">
          <a:extLst>
            <a:ext uri="{FF2B5EF4-FFF2-40B4-BE49-F238E27FC236}">
              <a16:creationId xmlns:a16="http://schemas.microsoft.com/office/drawing/2014/main" id="{1818DA1E-6EF4-4E48-A6BE-2BC7A9AAC26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0" name="PoljeZBesedilom 2">
          <a:extLst>
            <a:ext uri="{FF2B5EF4-FFF2-40B4-BE49-F238E27FC236}">
              <a16:creationId xmlns:a16="http://schemas.microsoft.com/office/drawing/2014/main" id="{7DD90286-B4AC-46EF-ADF6-8877EDC993D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1" name="PoljeZBesedilom 2">
          <a:extLst>
            <a:ext uri="{FF2B5EF4-FFF2-40B4-BE49-F238E27FC236}">
              <a16:creationId xmlns:a16="http://schemas.microsoft.com/office/drawing/2014/main" id="{786E0ACB-C962-4A3D-8285-1B8A60D99B7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2" name="PoljeZBesedilom 2">
          <a:extLst>
            <a:ext uri="{FF2B5EF4-FFF2-40B4-BE49-F238E27FC236}">
              <a16:creationId xmlns:a16="http://schemas.microsoft.com/office/drawing/2014/main" id="{9A9F8EE0-D40F-4645-AA7A-375F7885AE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3" name="PoljeZBesedilom 11162">
          <a:extLst>
            <a:ext uri="{FF2B5EF4-FFF2-40B4-BE49-F238E27FC236}">
              <a16:creationId xmlns:a16="http://schemas.microsoft.com/office/drawing/2014/main" id="{1E492F84-C866-4980-B4A3-EA4BF71E9D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4" name="PoljeZBesedilom 2">
          <a:extLst>
            <a:ext uri="{FF2B5EF4-FFF2-40B4-BE49-F238E27FC236}">
              <a16:creationId xmlns:a16="http://schemas.microsoft.com/office/drawing/2014/main" id="{C82313DB-6319-465D-902F-F2D22F8A9C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5" name="PoljeZBesedilom 2">
          <a:extLst>
            <a:ext uri="{FF2B5EF4-FFF2-40B4-BE49-F238E27FC236}">
              <a16:creationId xmlns:a16="http://schemas.microsoft.com/office/drawing/2014/main" id="{5A6F032C-BFAB-4E3C-8DDC-7606FC911B6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6" name="PoljeZBesedilom 2">
          <a:extLst>
            <a:ext uri="{FF2B5EF4-FFF2-40B4-BE49-F238E27FC236}">
              <a16:creationId xmlns:a16="http://schemas.microsoft.com/office/drawing/2014/main" id="{C80671E0-00CA-4EA3-8F0E-C5273219C43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7" name="PoljeZBesedilom 2">
          <a:extLst>
            <a:ext uri="{FF2B5EF4-FFF2-40B4-BE49-F238E27FC236}">
              <a16:creationId xmlns:a16="http://schemas.microsoft.com/office/drawing/2014/main" id="{BCFBE145-8585-4E67-9C06-7DD18FDD6E3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8" name="PoljeZBesedilom 2">
          <a:extLst>
            <a:ext uri="{FF2B5EF4-FFF2-40B4-BE49-F238E27FC236}">
              <a16:creationId xmlns:a16="http://schemas.microsoft.com/office/drawing/2014/main" id="{8E3A357E-EED0-48E6-8731-1303CEFC0F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69" name="PoljeZBesedilom 11168">
          <a:extLst>
            <a:ext uri="{FF2B5EF4-FFF2-40B4-BE49-F238E27FC236}">
              <a16:creationId xmlns:a16="http://schemas.microsoft.com/office/drawing/2014/main" id="{4F46EB73-877D-490D-987F-66536122CDB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0" name="PoljeZBesedilom 2">
          <a:extLst>
            <a:ext uri="{FF2B5EF4-FFF2-40B4-BE49-F238E27FC236}">
              <a16:creationId xmlns:a16="http://schemas.microsoft.com/office/drawing/2014/main" id="{D07A37AB-6613-4812-B186-5D395F38FA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1" name="PoljeZBesedilom 2">
          <a:extLst>
            <a:ext uri="{FF2B5EF4-FFF2-40B4-BE49-F238E27FC236}">
              <a16:creationId xmlns:a16="http://schemas.microsoft.com/office/drawing/2014/main" id="{F63C09CB-470B-4633-A5E2-94A486A0001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2" name="PoljeZBesedilom 2">
          <a:extLst>
            <a:ext uri="{FF2B5EF4-FFF2-40B4-BE49-F238E27FC236}">
              <a16:creationId xmlns:a16="http://schemas.microsoft.com/office/drawing/2014/main" id="{4A9706A5-33E3-4743-8212-1282809BC7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3" name="PoljeZBesedilom 2">
          <a:extLst>
            <a:ext uri="{FF2B5EF4-FFF2-40B4-BE49-F238E27FC236}">
              <a16:creationId xmlns:a16="http://schemas.microsoft.com/office/drawing/2014/main" id="{CF4E5CEE-F875-4407-ACD4-0E9AAD0B01B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4" name="PoljeZBesedilom 2">
          <a:extLst>
            <a:ext uri="{FF2B5EF4-FFF2-40B4-BE49-F238E27FC236}">
              <a16:creationId xmlns:a16="http://schemas.microsoft.com/office/drawing/2014/main" id="{52CCB861-F45F-479E-9D7B-29AA5AAD980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5" name="PoljeZBesedilom 11174">
          <a:extLst>
            <a:ext uri="{FF2B5EF4-FFF2-40B4-BE49-F238E27FC236}">
              <a16:creationId xmlns:a16="http://schemas.microsoft.com/office/drawing/2014/main" id="{08F34CAB-005E-4CC0-960B-C2CF1B4707F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6" name="PoljeZBesedilom 2">
          <a:extLst>
            <a:ext uri="{FF2B5EF4-FFF2-40B4-BE49-F238E27FC236}">
              <a16:creationId xmlns:a16="http://schemas.microsoft.com/office/drawing/2014/main" id="{6ABE754D-AAE1-4A87-95F4-53B6D396A80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7" name="PoljeZBesedilom 2">
          <a:extLst>
            <a:ext uri="{FF2B5EF4-FFF2-40B4-BE49-F238E27FC236}">
              <a16:creationId xmlns:a16="http://schemas.microsoft.com/office/drawing/2014/main" id="{BD56AF44-4541-4799-81A1-B5CB4FCBC3E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8" name="PoljeZBesedilom 2">
          <a:extLst>
            <a:ext uri="{FF2B5EF4-FFF2-40B4-BE49-F238E27FC236}">
              <a16:creationId xmlns:a16="http://schemas.microsoft.com/office/drawing/2014/main" id="{4D1D5B8E-0C36-4CA6-A3AA-E9989C7658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79" name="PoljeZBesedilom 2">
          <a:extLst>
            <a:ext uri="{FF2B5EF4-FFF2-40B4-BE49-F238E27FC236}">
              <a16:creationId xmlns:a16="http://schemas.microsoft.com/office/drawing/2014/main" id="{7702B7A9-C1B4-474F-90AB-62A472A9535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0" name="PoljeZBesedilom 2">
          <a:extLst>
            <a:ext uri="{FF2B5EF4-FFF2-40B4-BE49-F238E27FC236}">
              <a16:creationId xmlns:a16="http://schemas.microsoft.com/office/drawing/2014/main" id="{092ABD25-AD33-4E90-927A-2EDD8DADF82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1" name="PoljeZBesedilom 11180">
          <a:extLst>
            <a:ext uri="{FF2B5EF4-FFF2-40B4-BE49-F238E27FC236}">
              <a16:creationId xmlns:a16="http://schemas.microsoft.com/office/drawing/2014/main" id="{568F56B8-2C70-4429-9EB1-4C3345A1C17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2" name="PoljeZBesedilom 2">
          <a:extLst>
            <a:ext uri="{FF2B5EF4-FFF2-40B4-BE49-F238E27FC236}">
              <a16:creationId xmlns:a16="http://schemas.microsoft.com/office/drawing/2014/main" id="{E1995B24-94DD-47DB-9F0A-940D4CC73D9E}"/>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3" name="PoljeZBesedilom 2">
          <a:extLst>
            <a:ext uri="{FF2B5EF4-FFF2-40B4-BE49-F238E27FC236}">
              <a16:creationId xmlns:a16="http://schemas.microsoft.com/office/drawing/2014/main" id="{817D092F-A8E7-4422-975A-F91EBCB804D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4" name="PoljeZBesedilom 2">
          <a:extLst>
            <a:ext uri="{FF2B5EF4-FFF2-40B4-BE49-F238E27FC236}">
              <a16:creationId xmlns:a16="http://schemas.microsoft.com/office/drawing/2014/main" id="{0D231C70-57CF-4174-A78F-7750043129F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85" name="PoljeZBesedilom 2">
          <a:extLst>
            <a:ext uri="{FF2B5EF4-FFF2-40B4-BE49-F238E27FC236}">
              <a16:creationId xmlns:a16="http://schemas.microsoft.com/office/drawing/2014/main" id="{00D7C434-313E-4AEF-BB8C-17D60D084C4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86" name="PoljeZBesedilom 2">
          <a:extLst>
            <a:ext uri="{FF2B5EF4-FFF2-40B4-BE49-F238E27FC236}">
              <a16:creationId xmlns:a16="http://schemas.microsoft.com/office/drawing/2014/main" id="{15150A37-2E43-4FB4-8BD1-EB8D3C84FE8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87" name="PoljeZBesedilom 11186">
          <a:extLst>
            <a:ext uri="{FF2B5EF4-FFF2-40B4-BE49-F238E27FC236}">
              <a16:creationId xmlns:a16="http://schemas.microsoft.com/office/drawing/2014/main" id="{E612A63E-DE86-4A95-9A96-47799470EC5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88" name="PoljeZBesedilom 2">
          <a:extLst>
            <a:ext uri="{FF2B5EF4-FFF2-40B4-BE49-F238E27FC236}">
              <a16:creationId xmlns:a16="http://schemas.microsoft.com/office/drawing/2014/main" id="{16FE722A-CE5C-4666-8C4D-707E1F57010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89" name="PoljeZBesedilom 2">
          <a:extLst>
            <a:ext uri="{FF2B5EF4-FFF2-40B4-BE49-F238E27FC236}">
              <a16:creationId xmlns:a16="http://schemas.microsoft.com/office/drawing/2014/main" id="{09B7A387-01E0-48BA-B85F-663A3B8C001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0" name="PoljeZBesedilom 2">
          <a:extLst>
            <a:ext uri="{FF2B5EF4-FFF2-40B4-BE49-F238E27FC236}">
              <a16:creationId xmlns:a16="http://schemas.microsoft.com/office/drawing/2014/main" id="{3DD851B4-6116-45B9-BE32-C3628A04F26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1" name="PoljeZBesedilom 2">
          <a:extLst>
            <a:ext uri="{FF2B5EF4-FFF2-40B4-BE49-F238E27FC236}">
              <a16:creationId xmlns:a16="http://schemas.microsoft.com/office/drawing/2014/main" id="{5616C404-C164-4252-BBE7-5085B891CA2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2" name="PoljeZBesedilom 2">
          <a:extLst>
            <a:ext uri="{FF2B5EF4-FFF2-40B4-BE49-F238E27FC236}">
              <a16:creationId xmlns:a16="http://schemas.microsoft.com/office/drawing/2014/main" id="{ECB0B423-3CF9-4D25-B688-4098602F75F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3" name="PoljeZBesedilom 11192">
          <a:extLst>
            <a:ext uri="{FF2B5EF4-FFF2-40B4-BE49-F238E27FC236}">
              <a16:creationId xmlns:a16="http://schemas.microsoft.com/office/drawing/2014/main" id="{E0E7D5B9-FED0-4C35-95FE-671FB116D0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4" name="PoljeZBesedilom 2">
          <a:extLst>
            <a:ext uri="{FF2B5EF4-FFF2-40B4-BE49-F238E27FC236}">
              <a16:creationId xmlns:a16="http://schemas.microsoft.com/office/drawing/2014/main" id="{0BAE5C4F-6477-466A-81B3-1FFC31A59AF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5" name="PoljeZBesedilom 2">
          <a:extLst>
            <a:ext uri="{FF2B5EF4-FFF2-40B4-BE49-F238E27FC236}">
              <a16:creationId xmlns:a16="http://schemas.microsoft.com/office/drawing/2014/main" id="{53D28DD7-80AF-49B4-87C7-A4AF1DDFCE2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6" name="PoljeZBesedilom 2">
          <a:extLst>
            <a:ext uri="{FF2B5EF4-FFF2-40B4-BE49-F238E27FC236}">
              <a16:creationId xmlns:a16="http://schemas.microsoft.com/office/drawing/2014/main" id="{FD9846BE-8B6F-488D-B786-359F2E2C22B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197" name="PoljeZBesedilom 2">
          <a:extLst>
            <a:ext uri="{FF2B5EF4-FFF2-40B4-BE49-F238E27FC236}">
              <a16:creationId xmlns:a16="http://schemas.microsoft.com/office/drawing/2014/main" id="{F7BA7A18-037D-4A90-965A-2E7940D9BE1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98" name="PoljeZBesedilom 2">
          <a:extLst>
            <a:ext uri="{FF2B5EF4-FFF2-40B4-BE49-F238E27FC236}">
              <a16:creationId xmlns:a16="http://schemas.microsoft.com/office/drawing/2014/main" id="{98A6C7D0-7F1E-4C8C-9D81-627FF51D5CA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199" name="PoljeZBesedilom 11198">
          <a:extLst>
            <a:ext uri="{FF2B5EF4-FFF2-40B4-BE49-F238E27FC236}">
              <a16:creationId xmlns:a16="http://schemas.microsoft.com/office/drawing/2014/main" id="{5A009F2D-D0A5-4B65-A2F2-F7125D54E12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00" name="PoljeZBesedilom 2">
          <a:extLst>
            <a:ext uri="{FF2B5EF4-FFF2-40B4-BE49-F238E27FC236}">
              <a16:creationId xmlns:a16="http://schemas.microsoft.com/office/drawing/2014/main" id="{32D0FF5D-D035-4939-BDB8-B8426156E38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01" name="PoljeZBesedilom 2">
          <a:extLst>
            <a:ext uri="{FF2B5EF4-FFF2-40B4-BE49-F238E27FC236}">
              <a16:creationId xmlns:a16="http://schemas.microsoft.com/office/drawing/2014/main" id="{C0F64BE0-59BA-4134-948A-50C0B1B5F1E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02" name="PoljeZBesedilom 2">
          <a:extLst>
            <a:ext uri="{FF2B5EF4-FFF2-40B4-BE49-F238E27FC236}">
              <a16:creationId xmlns:a16="http://schemas.microsoft.com/office/drawing/2014/main" id="{EA72DF51-F0F5-4743-A586-CB5DAA695DE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03" name="PoljeZBesedilom 2">
          <a:extLst>
            <a:ext uri="{FF2B5EF4-FFF2-40B4-BE49-F238E27FC236}">
              <a16:creationId xmlns:a16="http://schemas.microsoft.com/office/drawing/2014/main" id="{6DF9C3D3-5EB9-43B6-BF86-12FB6B05350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4" name="PoljeZBesedilom 2">
          <a:extLst>
            <a:ext uri="{FF2B5EF4-FFF2-40B4-BE49-F238E27FC236}">
              <a16:creationId xmlns:a16="http://schemas.microsoft.com/office/drawing/2014/main" id="{C7FC4F20-FF62-4BA6-BDA2-CB9824FE8B1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5" name="PoljeZBesedilom 11204">
          <a:extLst>
            <a:ext uri="{FF2B5EF4-FFF2-40B4-BE49-F238E27FC236}">
              <a16:creationId xmlns:a16="http://schemas.microsoft.com/office/drawing/2014/main" id="{117E1F9B-7658-4CF6-B56E-7F2D3A1F89F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6" name="PoljeZBesedilom 2">
          <a:extLst>
            <a:ext uri="{FF2B5EF4-FFF2-40B4-BE49-F238E27FC236}">
              <a16:creationId xmlns:a16="http://schemas.microsoft.com/office/drawing/2014/main" id="{9CE46E04-2323-4237-AB89-045307AA1874}"/>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7" name="PoljeZBesedilom 2">
          <a:extLst>
            <a:ext uri="{FF2B5EF4-FFF2-40B4-BE49-F238E27FC236}">
              <a16:creationId xmlns:a16="http://schemas.microsoft.com/office/drawing/2014/main" id="{086B16F8-C9E3-4EDF-869E-429A9CF0E2C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8" name="PoljeZBesedilom 2">
          <a:extLst>
            <a:ext uri="{FF2B5EF4-FFF2-40B4-BE49-F238E27FC236}">
              <a16:creationId xmlns:a16="http://schemas.microsoft.com/office/drawing/2014/main" id="{CA1882AA-0738-43F0-B50D-458639DDA4D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09" name="PoljeZBesedilom 2">
          <a:extLst>
            <a:ext uri="{FF2B5EF4-FFF2-40B4-BE49-F238E27FC236}">
              <a16:creationId xmlns:a16="http://schemas.microsoft.com/office/drawing/2014/main" id="{E951B911-306D-42F3-89E5-AE8721E891C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10" name="PoljeZBesedilom 11209">
          <a:extLst>
            <a:ext uri="{FF2B5EF4-FFF2-40B4-BE49-F238E27FC236}">
              <a16:creationId xmlns:a16="http://schemas.microsoft.com/office/drawing/2014/main" id="{9913D992-7245-4373-9A65-6C56CB6AA3D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11" name="PoljeZBesedilom 2">
          <a:extLst>
            <a:ext uri="{FF2B5EF4-FFF2-40B4-BE49-F238E27FC236}">
              <a16:creationId xmlns:a16="http://schemas.microsoft.com/office/drawing/2014/main" id="{92C061E2-8141-40D2-9837-58CDCC96226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12" name="PoljeZBesedilom 2">
          <a:extLst>
            <a:ext uri="{FF2B5EF4-FFF2-40B4-BE49-F238E27FC236}">
              <a16:creationId xmlns:a16="http://schemas.microsoft.com/office/drawing/2014/main" id="{2B39AFFC-EE05-4B56-930D-C48B346F5F8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13" name="PoljeZBesedilom 2">
          <a:extLst>
            <a:ext uri="{FF2B5EF4-FFF2-40B4-BE49-F238E27FC236}">
              <a16:creationId xmlns:a16="http://schemas.microsoft.com/office/drawing/2014/main" id="{A0BF52E7-F571-4A82-8D46-DA57ED92B4E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14" name="PoljeZBesedilom 2">
          <a:extLst>
            <a:ext uri="{FF2B5EF4-FFF2-40B4-BE49-F238E27FC236}">
              <a16:creationId xmlns:a16="http://schemas.microsoft.com/office/drawing/2014/main" id="{55AEB0F2-9914-4ACE-8AE6-7A5442C590F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15" name="PoljeZBesedilom 2">
          <a:extLst>
            <a:ext uri="{FF2B5EF4-FFF2-40B4-BE49-F238E27FC236}">
              <a16:creationId xmlns:a16="http://schemas.microsoft.com/office/drawing/2014/main" id="{0D7B3529-610A-43FC-9CDE-7CD4BB8EE43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16" name="PoljeZBesedilom 11215">
          <a:extLst>
            <a:ext uri="{FF2B5EF4-FFF2-40B4-BE49-F238E27FC236}">
              <a16:creationId xmlns:a16="http://schemas.microsoft.com/office/drawing/2014/main" id="{76D202DC-3766-4523-8FB3-9A263DED5C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17" name="PoljeZBesedilom 2">
          <a:extLst>
            <a:ext uri="{FF2B5EF4-FFF2-40B4-BE49-F238E27FC236}">
              <a16:creationId xmlns:a16="http://schemas.microsoft.com/office/drawing/2014/main" id="{DA4D1112-2499-4464-85DA-0DB416762C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18" name="PoljeZBesedilom 2">
          <a:extLst>
            <a:ext uri="{FF2B5EF4-FFF2-40B4-BE49-F238E27FC236}">
              <a16:creationId xmlns:a16="http://schemas.microsoft.com/office/drawing/2014/main" id="{D286D201-9A49-42EF-B7F2-D138E2374E5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19" name="PoljeZBesedilom 2">
          <a:extLst>
            <a:ext uri="{FF2B5EF4-FFF2-40B4-BE49-F238E27FC236}">
              <a16:creationId xmlns:a16="http://schemas.microsoft.com/office/drawing/2014/main" id="{C0D1A460-9723-4E48-9698-52CFE2E01047}"/>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220" name="PoljeZBesedilom 2">
          <a:extLst>
            <a:ext uri="{FF2B5EF4-FFF2-40B4-BE49-F238E27FC236}">
              <a16:creationId xmlns:a16="http://schemas.microsoft.com/office/drawing/2014/main" id="{6249E52C-1B75-40A7-9AD6-C247813DD0F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21" name="PoljeZBesedilom 11220">
          <a:extLst>
            <a:ext uri="{FF2B5EF4-FFF2-40B4-BE49-F238E27FC236}">
              <a16:creationId xmlns:a16="http://schemas.microsoft.com/office/drawing/2014/main" id="{80F67197-410E-4935-B5C7-4511349F15E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22" name="PoljeZBesedilom 2">
          <a:extLst>
            <a:ext uri="{FF2B5EF4-FFF2-40B4-BE49-F238E27FC236}">
              <a16:creationId xmlns:a16="http://schemas.microsoft.com/office/drawing/2014/main" id="{32C51170-08A1-4AF8-886B-55E1870FBDE7}"/>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23" name="PoljeZBesedilom 2">
          <a:extLst>
            <a:ext uri="{FF2B5EF4-FFF2-40B4-BE49-F238E27FC236}">
              <a16:creationId xmlns:a16="http://schemas.microsoft.com/office/drawing/2014/main" id="{BC5D4B38-F67C-410C-ADB9-015C50A8A30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24" name="PoljeZBesedilom 2">
          <a:extLst>
            <a:ext uri="{FF2B5EF4-FFF2-40B4-BE49-F238E27FC236}">
              <a16:creationId xmlns:a16="http://schemas.microsoft.com/office/drawing/2014/main" id="{4AB58C44-3015-4B95-A885-25457BE1391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225" name="PoljeZBesedilom 2">
          <a:extLst>
            <a:ext uri="{FF2B5EF4-FFF2-40B4-BE49-F238E27FC236}">
              <a16:creationId xmlns:a16="http://schemas.microsoft.com/office/drawing/2014/main" id="{89749878-9796-4307-A307-CCB5FE5ECE1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26" name="PoljeZBesedilom 2">
          <a:extLst>
            <a:ext uri="{FF2B5EF4-FFF2-40B4-BE49-F238E27FC236}">
              <a16:creationId xmlns:a16="http://schemas.microsoft.com/office/drawing/2014/main" id="{E5138051-BFB7-42ED-A17C-D760DA8E6AA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27" name="PoljeZBesedilom 11226">
          <a:extLst>
            <a:ext uri="{FF2B5EF4-FFF2-40B4-BE49-F238E27FC236}">
              <a16:creationId xmlns:a16="http://schemas.microsoft.com/office/drawing/2014/main" id="{EA68A507-FCAC-4736-9524-27D9B4A19A9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28" name="PoljeZBesedilom 2">
          <a:extLst>
            <a:ext uri="{FF2B5EF4-FFF2-40B4-BE49-F238E27FC236}">
              <a16:creationId xmlns:a16="http://schemas.microsoft.com/office/drawing/2014/main" id="{7439CE7A-2716-4993-B7F0-5E2A8F669AE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29" name="PoljeZBesedilom 2">
          <a:extLst>
            <a:ext uri="{FF2B5EF4-FFF2-40B4-BE49-F238E27FC236}">
              <a16:creationId xmlns:a16="http://schemas.microsoft.com/office/drawing/2014/main" id="{BF9742FD-6949-4578-90CA-10B2BA6B7CD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0" name="PoljeZBesedilom 2">
          <a:extLst>
            <a:ext uri="{FF2B5EF4-FFF2-40B4-BE49-F238E27FC236}">
              <a16:creationId xmlns:a16="http://schemas.microsoft.com/office/drawing/2014/main" id="{3B86F3E4-278E-4289-B312-84B18285885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1" name="PoljeZBesedilom 2">
          <a:extLst>
            <a:ext uri="{FF2B5EF4-FFF2-40B4-BE49-F238E27FC236}">
              <a16:creationId xmlns:a16="http://schemas.microsoft.com/office/drawing/2014/main" id="{F60EEE09-055D-4F90-A3E7-6B8201B657A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2" name="PoljeZBesedilom 2">
          <a:extLst>
            <a:ext uri="{FF2B5EF4-FFF2-40B4-BE49-F238E27FC236}">
              <a16:creationId xmlns:a16="http://schemas.microsoft.com/office/drawing/2014/main" id="{A1C624F4-4621-4482-9382-1F322B8A7F0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3" name="PoljeZBesedilom 11232">
          <a:extLst>
            <a:ext uri="{FF2B5EF4-FFF2-40B4-BE49-F238E27FC236}">
              <a16:creationId xmlns:a16="http://schemas.microsoft.com/office/drawing/2014/main" id="{9C45F2ED-DFDD-44F9-86A0-A0A73AF7895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4" name="PoljeZBesedilom 2">
          <a:extLst>
            <a:ext uri="{FF2B5EF4-FFF2-40B4-BE49-F238E27FC236}">
              <a16:creationId xmlns:a16="http://schemas.microsoft.com/office/drawing/2014/main" id="{9E88B06A-3679-41BC-9EC9-6446440C7F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5" name="PoljeZBesedilom 2">
          <a:extLst>
            <a:ext uri="{FF2B5EF4-FFF2-40B4-BE49-F238E27FC236}">
              <a16:creationId xmlns:a16="http://schemas.microsoft.com/office/drawing/2014/main" id="{289032E8-1F4E-4BD1-9583-D407ABB0CB98}"/>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6" name="PoljeZBesedilom 2">
          <a:extLst>
            <a:ext uri="{FF2B5EF4-FFF2-40B4-BE49-F238E27FC236}">
              <a16:creationId xmlns:a16="http://schemas.microsoft.com/office/drawing/2014/main" id="{F4C676D2-E4AD-4424-A5B1-AE2775384B2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7" name="PoljeZBesedilom 2">
          <a:extLst>
            <a:ext uri="{FF2B5EF4-FFF2-40B4-BE49-F238E27FC236}">
              <a16:creationId xmlns:a16="http://schemas.microsoft.com/office/drawing/2014/main" id="{34A5BBD4-F75E-458D-9333-266517DD812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8" name="PoljeZBesedilom 2">
          <a:extLst>
            <a:ext uri="{FF2B5EF4-FFF2-40B4-BE49-F238E27FC236}">
              <a16:creationId xmlns:a16="http://schemas.microsoft.com/office/drawing/2014/main" id="{214DA279-ADE0-4504-8EB1-3C0A2369B08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39" name="PoljeZBesedilom 11238">
          <a:extLst>
            <a:ext uri="{FF2B5EF4-FFF2-40B4-BE49-F238E27FC236}">
              <a16:creationId xmlns:a16="http://schemas.microsoft.com/office/drawing/2014/main" id="{337F8C05-5BD6-43D6-A37E-A1ADC1F631E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0" name="PoljeZBesedilom 2">
          <a:extLst>
            <a:ext uri="{FF2B5EF4-FFF2-40B4-BE49-F238E27FC236}">
              <a16:creationId xmlns:a16="http://schemas.microsoft.com/office/drawing/2014/main" id="{1ACAF5C5-F369-49B8-9A3F-9576C30424C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1" name="PoljeZBesedilom 2">
          <a:extLst>
            <a:ext uri="{FF2B5EF4-FFF2-40B4-BE49-F238E27FC236}">
              <a16:creationId xmlns:a16="http://schemas.microsoft.com/office/drawing/2014/main" id="{4C9CC03B-0E3F-4458-AA8B-3CAE5F53B91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2" name="PoljeZBesedilom 2">
          <a:extLst>
            <a:ext uri="{FF2B5EF4-FFF2-40B4-BE49-F238E27FC236}">
              <a16:creationId xmlns:a16="http://schemas.microsoft.com/office/drawing/2014/main" id="{BA5526D4-6188-48F5-9F5F-0FC090A046B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3" name="PoljeZBesedilom 2">
          <a:extLst>
            <a:ext uri="{FF2B5EF4-FFF2-40B4-BE49-F238E27FC236}">
              <a16:creationId xmlns:a16="http://schemas.microsoft.com/office/drawing/2014/main" id="{C3E76208-C220-4F36-B621-69D30B5680A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4" name="PoljeZBesedilom 2">
          <a:extLst>
            <a:ext uri="{FF2B5EF4-FFF2-40B4-BE49-F238E27FC236}">
              <a16:creationId xmlns:a16="http://schemas.microsoft.com/office/drawing/2014/main" id="{F5ECA903-19AF-43BC-8315-83F105F6BE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5" name="PoljeZBesedilom 11244">
          <a:extLst>
            <a:ext uri="{FF2B5EF4-FFF2-40B4-BE49-F238E27FC236}">
              <a16:creationId xmlns:a16="http://schemas.microsoft.com/office/drawing/2014/main" id="{C43A7474-9A8E-4EFB-85E3-D0D02B1900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6" name="PoljeZBesedilom 2">
          <a:extLst>
            <a:ext uri="{FF2B5EF4-FFF2-40B4-BE49-F238E27FC236}">
              <a16:creationId xmlns:a16="http://schemas.microsoft.com/office/drawing/2014/main" id="{0ADA29A2-D009-48AC-BAA4-2DDECA78D9F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7" name="PoljeZBesedilom 2">
          <a:extLst>
            <a:ext uri="{FF2B5EF4-FFF2-40B4-BE49-F238E27FC236}">
              <a16:creationId xmlns:a16="http://schemas.microsoft.com/office/drawing/2014/main" id="{A7B2BAAC-AF7A-4268-AEE6-09D5D4AD0B0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8" name="PoljeZBesedilom 2">
          <a:extLst>
            <a:ext uri="{FF2B5EF4-FFF2-40B4-BE49-F238E27FC236}">
              <a16:creationId xmlns:a16="http://schemas.microsoft.com/office/drawing/2014/main" id="{C6DD0D7A-556C-4FD6-9131-36D9D1D38E0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49" name="PoljeZBesedilom 2">
          <a:extLst>
            <a:ext uri="{FF2B5EF4-FFF2-40B4-BE49-F238E27FC236}">
              <a16:creationId xmlns:a16="http://schemas.microsoft.com/office/drawing/2014/main" id="{99DB09BF-35BB-498A-8D4E-C57071B2BFB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0" name="PoljeZBesedilom 2">
          <a:extLst>
            <a:ext uri="{FF2B5EF4-FFF2-40B4-BE49-F238E27FC236}">
              <a16:creationId xmlns:a16="http://schemas.microsoft.com/office/drawing/2014/main" id="{8910A443-5E1F-48B6-8983-F1F652D9B39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1" name="PoljeZBesedilom 11250">
          <a:extLst>
            <a:ext uri="{FF2B5EF4-FFF2-40B4-BE49-F238E27FC236}">
              <a16:creationId xmlns:a16="http://schemas.microsoft.com/office/drawing/2014/main" id="{9EE45F98-3398-4757-B660-49245D59471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2" name="PoljeZBesedilom 2">
          <a:extLst>
            <a:ext uri="{FF2B5EF4-FFF2-40B4-BE49-F238E27FC236}">
              <a16:creationId xmlns:a16="http://schemas.microsoft.com/office/drawing/2014/main" id="{29D0BC0A-82D4-4C03-BE9F-8FA7CDB2299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3" name="PoljeZBesedilom 2">
          <a:extLst>
            <a:ext uri="{FF2B5EF4-FFF2-40B4-BE49-F238E27FC236}">
              <a16:creationId xmlns:a16="http://schemas.microsoft.com/office/drawing/2014/main" id="{9170C201-0998-4D21-AFD0-6146EC81F4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4" name="PoljeZBesedilom 2">
          <a:extLst>
            <a:ext uri="{FF2B5EF4-FFF2-40B4-BE49-F238E27FC236}">
              <a16:creationId xmlns:a16="http://schemas.microsoft.com/office/drawing/2014/main" id="{BBE7B494-ED3E-45F6-B193-6C789E68875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5" name="PoljeZBesedilom 2">
          <a:extLst>
            <a:ext uri="{FF2B5EF4-FFF2-40B4-BE49-F238E27FC236}">
              <a16:creationId xmlns:a16="http://schemas.microsoft.com/office/drawing/2014/main" id="{D0D89C9D-5721-45A9-9744-D739C53946A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6" name="PoljeZBesedilom 2">
          <a:extLst>
            <a:ext uri="{FF2B5EF4-FFF2-40B4-BE49-F238E27FC236}">
              <a16:creationId xmlns:a16="http://schemas.microsoft.com/office/drawing/2014/main" id="{A5A893D7-9027-4ADA-9A8A-6D5CDADC436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7" name="PoljeZBesedilom 11256">
          <a:extLst>
            <a:ext uri="{FF2B5EF4-FFF2-40B4-BE49-F238E27FC236}">
              <a16:creationId xmlns:a16="http://schemas.microsoft.com/office/drawing/2014/main" id="{DFB6EC0E-A45D-4132-9568-343BB31D9C8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8" name="PoljeZBesedilom 2">
          <a:extLst>
            <a:ext uri="{FF2B5EF4-FFF2-40B4-BE49-F238E27FC236}">
              <a16:creationId xmlns:a16="http://schemas.microsoft.com/office/drawing/2014/main" id="{3EA1DBC3-D733-4A51-800C-F95BC9D9414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59" name="PoljeZBesedilom 2">
          <a:extLst>
            <a:ext uri="{FF2B5EF4-FFF2-40B4-BE49-F238E27FC236}">
              <a16:creationId xmlns:a16="http://schemas.microsoft.com/office/drawing/2014/main" id="{A5037349-23B3-4DA5-9E2E-BE4E2D382EE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60" name="PoljeZBesedilom 2">
          <a:extLst>
            <a:ext uri="{FF2B5EF4-FFF2-40B4-BE49-F238E27FC236}">
              <a16:creationId xmlns:a16="http://schemas.microsoft.com/office/drawing/2014/main" id="{0430237C-E4BE-43C5-ACD9-0C65B484C3D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261" name="PoljeZBesedilom 2">
          <a:extLst>
            <a:ext uri="{FF2B5EF4-FFF2-40B4-BE49-F238E27FC236}">
              <a16:creationId xmlns:a16="http://schemas.microsoft.com/office/drawing/2014/main" id="{AD384D12-7D12-4EBB-AB1D-AA748BACF35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2" name="PoljeZBesedilom 2">
          <a:extLst>
            <a:ext uri="{FF2B5EF4-FFF2-40B4-BE49-F238E27FC236}">
              <a16:creationId xmlns:a16="http://schemas.microsoft.com/office/drawing/2014/main" id="{7EE04654-DA79-48D0-B7AA-491A600BDA1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3" name="PoljeZBesedilom 11262">
          <a:extLst>
            <a:ext uri="{FF2B5EF4-FFF2-40B4-BE49-F238E27FC236}">
              <a16:creationId xmlns:a16="http://schemas.microsoft.com/office/drawing/2014/main" id="{C15548BA-D759-4FA1-B984-9AEE4BEF1F84}"/>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4" name="PoljeZBesedilom 2">
          <a:extLst>
            <a:ext uri="{FF2B5EF4-FFF2-40B4-BE49-F238E27FC236}">
              <a16:creationId xmlns:a16="http://schemas.microsoft.com/office/drawing/2014/main" id="{BD6D16A2-AB3C-4EDE-BF0D-ABC8C0DF79D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5" name="PoljeZBesedilom 2">
          <a:extLst>
            <a:ext uri="{FF2B5EF4-FFF2-40B4-BE49-F238E27FC236}">
              <a16:creationId xmlns:a16="http://schemas.microsoft.com/office/drawing/2014/main" id="{F06FFC93-E00A-472F-B62E-0C59D91D9E3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6" name="PoljeZBesedilom 2">
          <a:extLst>
            <a:ext uri="{FF2B5EF4-FFF2-40B4-BE49-F238E27FC236}">
              <a16:creationId xmlns:a16="http://schemas.microsoft.com/office/drawing/2014/main" id="{5E906B7B-A09D-4781-95B4-D60BA5973F7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267" name="PoljeZBesedilom 2">
          <a:extLst>
            <a:ext uri="{FF2B5EF4-FFF2-40B4-BE49-F238E27FC236}">
              <a16:creationId xmlns:a16="http://schemas.microsoft.com/office/drawing/2014/main" id="{4C71B218-3529-4C36-A8D4-A85F1E6F2C6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68" name="PoljeZBesedilom 2">
          <a:extLst>
            <a:ext uri="{FF2B5EF4-FFF2-40B4-BE49-F238E27FC236}">
              <a16:creationId xmlns:a16="http://schemas.microsoft.com/office/drawing/2014/main" id="{46E6B99E-6331-4AB0-A3FD-D9217FA49CE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69" name="PoljeZBesedilom 11268">
          <a:extLst>
            <a:ext uri="{FF2B5EF4-FFF2-40B4-BE49-F238E27FC236}">
              <a16:creationId xmlns:a16="http://schemas.microsoft.com/office/drawing/2014/main" id="{B0B60B0B-7E0B-4B22-B702-D6B6F553614D}"/>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70" name="PoljeZBesedilom 2">
          <a:extLst>
            <a:ext uri="{FF2B5EF4-FFF2-40B4-BE49-F238E27FC236}">
              <a16:creationId xmlns:a16="http://schemas.microsoft.com/office/drawing/2014/main" id="{EA64926E-CFF4-47ED-AB2B-1101D8DCDD0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71" name="PoljeZBesedilom 2">
          <a:extLst>
            <a:ext uri="{FF2B5EF4-FFF2-40B4-BE49-F238E27FC236}">
              <a16:creationId xmlns:a16="http://schemas.microsoft.com/office/drawing/2014/main" id="{9207D38A-DC2C-4FE2-ADE6-3E09F0ACDFF0}"/>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72" name="PoljeZBesedilom 2">
          <a:extLst>
            <a:ext uri="{FF2B5EF4-FFF2-40B4-BE49-F238E27FC236}">
              <a16:creationId xmlns:a16="http://schemas.microsoft.com/office/drawing/2014/main" id="{D15C0300-0D77-43F3-8653-E30973230C06}"/>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273" name="PoljeZBesedilom 2">
          <a:extLst>
            <a:ext uri="{FF2B5EF4-FFF2-40B4-BE49-F238E27FC236}">
              <a16:creationId xmlns:a16="http://schemas.microsoft.com/office/drawing/2014/main" id="{F025BEB2-1FB3-4AAC-B205-8DFD24F48657}"/>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274" name="PoljeZBesedilom 11273">
          <a:extLst>
            <a:ext uri="{FF2B5EF4-FFF2-40B4-BE49-F238E27FC236}">
              <a16:creationId xmlns:a16="http://schemas.microsoft.com/office/drawing/2014/main" id="{F455A0C5-897C-4432-852B-8841CAC2D8FF}"/>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275" name="PoljeZBesedilom 2">
          <a:extLst>
            <a:ext uri="{FF2B5EF4-FFF2-40B4-BE49-F238E27FC236}">
              <a16:creationId xmlns:a16="http://schemas.microsoft.com/office/drawing/2014/main" id="{32228C77-BFFF-460C-A2DB-2E4FAE5C5B5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276" name="PoljeZBesedilom 2">
          <a:extLst>
            <a:ext uri="{FF2B5EF4-FFF2-40B4-BE49-F238E27FC236}">
              <a16:creationId xmlns:a16="http://schemas.microsoft.com/office/drawing/2014/main" id="{73082164-BDDB-46AB-A605-712365AFF4C9}"/>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277" name="PoljeZBesedilom 2">
          <a:extLst>
            <a:ext uri="{FF2B5EF4-FFF2-40B4-BE49-F238E27FC236}">
              <a16:creationId xmlns:a16="http://schemas.microsoft.com/office/drawing/2014/main" id="{2C56E3D7-F3D8-46BB-955E-EB4FD264E2B5}"/>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278" name="PoljeZBesedilom 2">
          <a:extLst>
            <a:ext uri="{FF2B5EF4-FFF2-40B4-BE49-F238E27FC236}">
              <a16:creationId xmlns:a16="http://schemas.microsoft.com/office/drawing/2014/main" id="{7C7B1E97-B784-4E63-B3EC-09C843CCE00D}"/>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79" name="PoljeZBesedilom 2">
          <a:extLst>
            <a:ext uri="{FF2B5EF4-FFF2-40B4-BE49-F238E27FC236}">
              <a16:creationId xmlns:a16="http://schemas.microsoft.com/office/drawing/2014/main" id="{57B34D04-1DDB-47E9-B4C9-C3B6243D135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0" name="PoljeZBesedilom 11279">
          <a:extLst>
            <a:ext uri="{FF2B5EF4-FFF2-40B4-BE49-F238E27FC236}">
              <a16:creationId xmlns:a16="http://schemas.microsoft.com/office/drawing/2014/main" id="{860FDADB-5A5C-4B9D-968E-56D07453764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1" name="PoljeZBesedilom 2">
          <a:extLst>
            <a:ext uri="{FF2B5EF4-FFF2-40B4-BE49-F238E27FC236}">
              <a16:creationId xmlns:a16="http://schemas.microsoft.com/office/drawing/2014/main" id="{46B54DCE-322E-405F-8A17-149326211A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2" name="PoljeZBesedilom 2">
          <a:extLst>
            <a:ext uri="{FF2B5EF4-FFF2-40B4-BE49-F238E27FC236}">
              <a16:creationId xmlns:a16="http://schemas.microsoft.com/office/drawing/2014/main" id="{20F7299D-0A44-44F4-8B0A-71638B6846D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3" name="PoljeZBesedilom 2">
          <a:extLst>
            <a:ext uri="{FF2B5EF4-FFF2-40B4-BE49-F238E27FC236}">
              <a16:creationId xmlns:a16="http://schemas.microsoft.com/office/drawing/2014/main" id="{583A0D7B-CA1D-4693-9CFA-D769BE5A8720}"/>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4" name="PoljeZBesedilom 2">
          <a:extLst>
            <a:ext uri="{FF2B5EF4-FFF2-40B4-BE49-F238E27FC236}">
              <a16:creationId xmlns:a16="http://schemas.microsoft.com/office/drawing/2014/main" id="{2B00E57B-223B-4F59-A008-00AF45CDC92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5" name="PoljeZBesedilom 2">
          <a:extLst>
            <a:ext uri="{FF2B5EF4-FFF2-40B4-BE49-F238E27FC236}">
              <a16:creationId xmlns:a16="http://schemas.microsoft.com/office/drawing/2014/main" id="{FEF870DE-0A5D-4DB8-A261-22475AFE706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6" name="PoljeZBesedilom 11285">
          <a:extLst>
            <a:ext uri="{FF2B5EF4-FFF2-40B4-BE49-F238E27FC236}">
              <a16:creationId xmlns:a16="http://schemas.microsoft.com/office/drawing/2014/main" id="{6AC8DF93-41CB-4AC6-AE02-06A168BE7E8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7" name="PoljeZBesedilom 2">
          <a:extLst>
            <a:ext uri="{FF2B5EF4-FFF2-40B4-BE49-F238E27FC236}">
              <a16:creationId xmlns:a16="http://schemas.microsoft.com/office/drawing/2014/main" id="{20C285F3-02F0-4960-A1E7-28264394E0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8" name="PoljeZBesedilom 2">
          <a:extLst>
            <a:ext uri="{FF2B5EF4-FFF2-40B4-BE49-F238E27FC236}">
              <a16:creationId xmlns:a16="http://schemas.microsoft.com/office/drawing/2014/main" id="{A9837519-1521-45B2-BBF7-8DC4C7160A8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89" name="PoljeZBesedilom 2">
          <a:extLst>
            <a:ext uri="{FF2B5EF4-FFF2-40B4-BE49-F238E27FC236}">
              <a16:creationId xmlns:a16="http://schemas.microsoft.com/office/drawing/2014/main" id="{90AC8A5A-B0BE-40C5-ABBC-EF1F026B9C6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0" name="PoljeZBesedilom 2">
          <a:extLst>
            <a:ext uri="{FF2B5EF4-FFF2-40B4-BE49-F238E27FC236}">
              <a16:creationId xmlns:a16="http://schemas.microsoft.com/office/drawing/2014/main" id="{DD0DC7B1-C49F-4DD8-A55C-3EF0932811E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1" name="PoljeZBesedilom 2">
          <a:extLst>
            <a:ext uri="{FF2B5EF4-FFF2-40B4-BE49-F238E27FC236}">
              <a16:creationId xmlns:a16="http://schemas.microsoft.com/office/drawing/2014/main" id="{C3B1F8C6-536F-4E2C-850F-253771193F5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2" name="PoljeZBesedilom 11291">
          <a:extLst>
            <a:ext uri="{FF2B5EF4-FFF2-40B4-BE49-F238E27FC236}">
              <a16:creationId xmlns:a16="http://schemas.microsoft.com/office/drawing/2014/main" id="{702D0E10-A5BF-4D72-A63A-100EFBC6FF8E}"/>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3" name="PoljeZBesedilom 2">
          <a:extLst>
            <a:ext uri="{FF2B5EF4-FFF2-40B4-BE49-F238E27FC236}">
              <a16:creationId xmlns:a16="http://schemas.microsoft.com/office/drawing/2014/main" id="{615CB2D8-5CB7-43C2-81F9-100370D2EA7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4" name="PoljeZBesedilom 2">
          <a:extLst>
            <a:ext uri="{FF2B5EF4-FFF2-40B4-BE49-F238E27FC236}">
              <a16:creationId xmlns:a16="http://schemas.microsoft.com/office/drawing/2014/main" id="{2F12163C-1D2F-4953-88FD-2AD750FD0C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5" name="PoljeZBesedilom 2">
          <a:extLst>
            <a:ext uri="{FF2B5EF4-FFF2-40B4-BE49-F238E27FC236}">
              <a16:creationId xmlns:a16="http://schemas.microsoft.com/office/drawing/2014/main" id="{2E3AF40B-FFF8-4DAA-B8CA-67750B107A6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6" name="PoljeZBesedilom 2">
          <a:extLst>
            <a:ext uri="{FF2B5EF4-FFF2-40B4-BE49-F238E27FC236}">
              <a16:creationId xmlns:a16="http://schemas.microsoft.com/office/drawing/2014/main" id="{2DF7B2E0-10F7-4F9E-961E-8D897CD283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7" name="PoljeZBesedilom 2">
          <a:extLst>
            <a:ext uri="{FF2B5EF4-FFF2-40B4-BE49-F238E27FC236}">
              <a16:creationId xmlns:a16="http://schemas.microsoft.com/office/drawing/2014/main" id="{A46FD478-742B-4709-AFD6-AB81557DAEB3}"/>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8" name="PoljeZBesedilom 11297">
          <a:extLst>
            <a:ext uri="{FF2B5EF4-FFF2-40B4-BE49-F238E27FC236}">
              <a16:creationId xmlns:a16="http://schemas.microsoft.com/office/drawing/2014/main" id="{1AE41D5C-D99A-4B2A-92F1-57A8881978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299" name="PoljeZBesedilom 2">
          <a:extLst>
            <a:ext uri="{FF2B5EF4-FFF2-40B4-BE49-F238E27FC236}">
              <a16:creationId xmlns:a16="http://schemas.microsoft.com/office/drawing/2014/main" id="{6096DF95-F9CC-4430-BD38-17AA42DC052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00" name="PoljeZBesedilom 2">
          <a:extLst>
            <a:ext uri="{FF2B5EF4-FFF2-40B4-BE49-F238E27FC236}">
              <a16:creationId xmlns:a16="http://schemas.microsoft.com/office/drawing/2014/main" id="{82F46713-7443-414C-8D11-13AC8D00EB3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01" name="PoljeZBesedilom 2">
          <a:extLst>
            <a:ext uri="{FF2B5EF4-FFF2-40B4-BE49-F238E27FC236}">
              <a16:creationId xmlns:a16="http://schemas.microsoft.com/office/drawing/2014/main" id="{2CAC3B93-C86F-408A-92B8-DB56F837F57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02" name="PoljeZBesedilom 2">
          <a:extLst>
            <a:ext uri="{FF2B5EF4-FFF2-40B4-BE49-F238E27FC236}">
              <a16:creationId xmlns:a16="http://schemas.microsoft.com/office/drawing/2014/main" id="{1A6C5681-3A2D-4650-8F79-E785572E9E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3" name="PoljeZBesedilom 2">
          <a:extLst>
            <a:ext uri="{FF2B5EF4-FFF2-40B4-BE49-F238E27FC236}">
              <a16:creationId xmlns:a16="http://schemas.microsoft.com/office/drawing/2014/main" id="{D0FD1036-F3BF-43FD-AB7C-23B60B466B7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4" name="PoljeZBesedilom 11303">
          <a:extLst>
            <a:ext uri="{FF2B5EF4-FFF2-40B4-BE49-F238E27FC236}">
              <a16:creationId xmlns:a16="http://schemas.microsoft.com/office/drawing/2014/main" id="{22F009E1-A1D3-4665-82A7-A567F25798B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5" name="PoljeZBesedilom 2">
          <a:extLst>
            <a:ext uri="{FF2B5EF4-FFF2-40B4-BE49-F238E27FC236}">
              <a16:creationId xmlns:a16="http://schemas.microsoft.com/office/drawing/2014/main" id="{A377CC33-54AC-4E51-A131-63134324FB4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6" name="PoljeZBesedilom 2">
          <a:extLst>
            <a:ext uri="{FF2B5EF4-FFF2-40B4-BE49-F238E27FC236}">
              <a16:creationId xmlns:a16="http://schemas.microsoft.com/office/drawing/2014/main" id="{D68DB555-97EB-46D3-B47C-F32A220375E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7" name="PoljeZBesedilom 2">
          <a:extLst>
            <a:ext uri="{FF2B5EF4-FFF2-40B4-BE49-F238E27FC236}">
              <a16:creationId xmlns:a16="http://schemas.microsoft.com/office/drawing/2014/main" id="{76FC6B53-DF9A-43B1-980A-638471EF8A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8" name="PoljeZBesedilom 2">
          <a:extLst>
            <a:ext uri="{FF2B5EF4-FFF2-40B4-BE49-F238E27FC236}">
              <a16:creationId xmlns:a16="http://schemas.microsoft.com/office/drawing/2014/main" id="{D09F586A-C92F-4EDA-AEE0-34111D6929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09" name="PoljeZBesedilom 2">
          <a:extLst>
            <a:ext uri="{FF2B5EF4-FFF2-40B4-BE49-F238E27FC236}">
              <a16:creationId xmlns:a16="http://schemas.microsoft.com/office/drawing/2014/main" id="{74E88B82-5979-4113-AC41-38443207573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10" name="PoljeZBesedilom 11309">
          <a:extLst>
            <a:ext uri="{FF2B5EF4-FFF2-40B4-BE49-F238E27FC236}">
              <a16:creationId xmlns:a16="http://schemas.microsoft.com/office/drawing/2014/main" id="{30B8D5FA-F4C9-4102-B31E-F0B97E657A4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11" name="PoljeZBesedilom 2">
          <a:extLst>
            <a:ext uri="{FF2B5EF4-FFF2-40B4-BE49-F238E27FC236}">
              <a16:creationId xmlns:a16="http://schemas.microsoft.com/office/drawing/2014/main" id="{5B0AD039-605F-4001-82EE-F76144276A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12" name="PoljeZBesedilom 2">
          <a:extLst>
            <a:ext uri="{FF2B5EF4-FFF2-40B4-BE49-F238E27FC236}">
              <a16:creationId xmlns:a16="http://schemas.microsoft.com/office/drawing/2014/main" id="{09085E9E-E2B4-4175-AE58-9D8EC94FE0D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13" name="PoljeZBesedilom 2">
          <a:extLst>
            <a:ext uri="{FF2B5EF4-FFF2-40B4-BE49-F238E27FC236}">
              <a16:creationId xmlns:a16="http://schemas.microsoft.com/office/drawing/2014/main" id="{798A283E-5F6D-4A32-B329-2C11108538B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314" name="PoljeZBesedilom 2">
          <a:extLst>
            <a:ext uri="{FF2B5EF4-FFF2-40B4-BE49-F238E27FC236}">
              <a16:creationId xmlns:a16="http://schemas.microsoft.com/office/drawing/2014/main" id="{34D87168-35DB-4BBE-80F6-D284708F42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15" name="PoljeZBesedilom 2">
          <a:extLst>
            <a:ext uri="{FF2B5EF4-FFF2-40B4-BE49-F238E27FC236}">
              <a16:creationId xmlns:a16="http://schemas.microsoft.com/office/drawing/2014/main" id="{2833D272-E944-4DDC-A146-A509F60FDAC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16" name="PoljeZBesedilom 11315">
          <a:extLst>
            <a:ext uri="{FF2B5EF4-FFF2-40B4-BE49-F238E27FC236}">
              <a16:creationId xmlns:a16="http://schemas.microsoft.com/office/drawing/2014/main" id="{DC7E35F6-5253-4C14-A5AA-510BA0BB6AD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17" name="PoljeZBesedilom 2">
          <a:extLst>
            <a:ext uri="{FF2B5EF4-FFF2-40B4-BE49-F238E27FC236}">
              <a16:creationId xmlns:a16="http://schemas.microsoft.com/office/drawing/2014/main" id="{AF287DFB-8E9A-4562-93DD-FB1F4C37A87C}"/>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18" name="PoljeZBesedilom 2">
          <a:extLst>
            <a:ext uri="{FF2B5EF4-FFF2-40B4-BE49-F238E27FC236}">
              <a16:creationId xmlns:a16="http://schemas.microsoft.com/office/drawing/2014/main" id="{A20D56D6-43F0-4B9A-A991-F51D9BEA9646}"/>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19" name="PoljeZBesedilom 2">
          <a:extLst>
            <a:ext uri="{FF2B5EF4-FFF2-40B4-BE49-F238E27FC236}">
              <a16:creationId xmlns:a16="http://schemas.microsoft.com/office/drawing/2014/main" id="{CB552679-E0F0-42F4-B934-E39D462F9D8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320" name="PoljeZBesedilom 2">
          <a:extLst>
            <a:ext uri="{FF2B5EF4-FFF2-40B4-BE49-F238E27FC236}">
              <a16:creationId xmlns:a16="http://schemas.microsoft.com/office/drawing/2014/main" id="{D48F987C-20CF-4BAC-9D92-D2D5A337E507}"/>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1" name="PoljeZBesedilom 2">
          <a:extLst>
            <a:ext uri="{FF2B5EF4-FFF2-40B4-BE49-F238E27FC236}">
              <a16:creationId xmlns:a16="http://schemas.microsoft.com/office/drawing/2014/main" id="{A793B219-054B-4DB3-8B10-DFB644BADCD5}"/>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2" name="PoljeZBesedilom 11321">
          <a:extLst>
            <a:ext uri="{FF2B5EF4-FFF2-40B4-BE49-F238E27FC236}">
              <a16:creationId xmlns:a16="http://schemas.microsoft.com/office/drawing/2014/main" id="{D831CF7F-3D7C-4149-9046-5F66CA212C54}"/>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3" name="PoljeZBesedilom 2">
          <a:extLst>
            <a:ext uri="{FF2B5EF4-FFF2-40B4-BE49-F238E27FC236}">
              <a16:creationId xmlns:a16="http://schemas.microsoft.com/office/drawing/2014/main" id="{FD16C28C-3C2B-42C5-B38C-522CE7164E2F}"/>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4" name="PoljeZBesedilom 2">
          <a:extLst>
            <a:ext uri="{FF2B5EF4-FFF2-40B4-BE49-F238E27FC236}">
              <a16:creationId xmlns:a16="http://schemas.microsoft.com/office/drawing/2014/main" id="{5D5AF385-7210-468F-8E6F-756611E98D43}"/>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5" name="PoljeZBesedilom 2">
          <a:extLst>
            <a:ext uri="{FF2B5EF4-FFF2-40B4-BE49-F238E27FC236}">
              <a16:creationId xmlns:a16="http://schemas.microsoft.com/office/drawing/2014/main" id="{1125C84F-7DA7-451F-846E-4A45B3D9462C}"/>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2950"/>
    <xdr:sp macro="" textlink="">
      <xdr:nvSpPr>
        <xdr:cNvPr id="11326" name="PoljeZBesedilom 2">
          <a:extLst>
            <a:ext uri="{FF2B5EF4-FFF2-40B4-BE49-F238E27FC236}">
              <a16:creationId xmlns:a16="http://schemas.microsoft.com/office/drawing/2014/main" id="{28371057-EE9F-4D9E-AC9A-5CEF0B363A91}"/>
            </a:ext>
          </a:extLst>
        </xdr:cNvPr>
        <xdr:cNvSpPr txBox="1"/>
      </xdr:nvSpPr>
      <xdr:spPr>
        <a:xfrm>
          <a:off x="8048106" y="2202180"/>
          <a:ext cx="184731" cy="2629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327" name="PoljeZBesedilom 11326">
          <a:extLst>
            <a:ext uri="{FF2B5EF4-FFF2-40B4-BE49-F238E27FC236}">
              <a16:creationId xmlns:a16="http://schemas.microsoft.com/office/drawing/2014/main" id="{E2228AD9-4536-42D3-A74D-4F33DF18E2FE}"/>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328" name="PoljeZBesedilom 2">
          <a:extLst>
            <a:ext uri="{FF2B5EF4-FFF2-40B4-BE49-F238E27FC236}">
              <a16:creationId xmlns:a16="http://schemas.microsoft.com/office/drawing/2014/main" id="{A85D7AD4-0187-4B8A-A988-B65E96F4E72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329" name="PoljeZBesedilom 2">
          <a:extLst>
            <a:ext uri="{FF2B5EF4-FFF2-40B4-BE49-F238E27FC236}">
              <a16:creationId xmlns:a16="http://schemas.microsoft.com/office/drawing/2014/main" id="{57369257-6D1C-4D28-8C0F-F587B244F483}"/>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330" name="PoljeZBesedilom 2">
          <a:extLst>
            <a:ext uri="{FF2B5EF4-FFF2-40B4-BE49-F238E27FC236}">
              <a16:creationId xmlns:a16="http://schemas.microsoft.com/office/drawing/2014/main" id="{D096528E-A7F0-42B6-8785-C8CD8BD867DA}"/>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74009"/>
    <xdr:sp macro="" textlink="">
      <xdr:nvSpPr>
        <xdr:cNvPr id="11331" name="PoljeZBesedilom 2">
          <a:extLst>
            <a:ext uri="{FF2B5EF4-FFF2-40B4-BE49-F238E27FC236}">
              <a16:creationId xmlns:a16="http://schemas.microsoft.com/office/drawing/2014/main" id="{8B7EE583-8DD4-4861-B05F-1C6C37FC908C}"/>
            </a:ext>
          </a:extLst>
        </xdr:cNvPr>
        <xdr:cNvSpPr txBox="1"/>
      </xdr:nvSpPr>
      <xdr:spPr>
        <a:xfrm>
          <a:off x="804810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2" name="PoljeZBesedilom 2">
          <a:extLst>
            <a:ext uri="{FF2B5EF4-FFF2-40B4-BE49-F238E27FC236}">
              <a16:creationId xmlns:a16="http://schemas.microsoft.com/office/drawing/2014/main" id="{E03F1DC1-C347-459E-8CBE-ECEDEAB7280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3" name="PoljeZBesedilom 11332">
          <a:extLst>
            <a:ext uri="{FF2B5EF4-FFF2-40B4-BE49-F238E27FC236}">
              <a16:creationId xmlns:a16="http://schemas.microsoft.com/office/drawing/2014/main" id="{F877FE05-2B44-4476-A8BE-D53B3E47BEA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4" name="PoljeZBesedilom 2">
          <a:extLst>
            <a:ext uri="{FF2B5EF4-FFF2-40B4-BE49-F238E27FC236}">
              <a16:creationId xmlns:a16="http://schemas.microsoft.com/office/drawing/2014/main" id="{CEF2BE0D-B7FC-49B4-96DF-7BCD1F5781C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5" name="PoljeZBesedilom 2">
          <a:extLst>
            <a:ext uri="{FF2B5EF4-FFF2-40B4-BE49-F238E27FC236}">
              <a16:creationId xmlns:a16="http://schemas.microsoft.com/office/drawing/2014/main" id="{ED0D8C4D-4568-405C-9B72-8E859F41641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6" name="PoljeZBesedilom 2">
          <a:extLst>
            <a:ext uri="{FF2B5EF4-FFF2-40B4-BE49-F238E27FC236}">
              <a16:creationId xmlns:a16="http://schemas.microsoft.com/office/drawing/2014/main" id="{4451D663-59BD-4795-A2B5-8D58A7DE3E2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7" name="PoljeZBesedilom 2">
          <a:extLst>
            <a:ext uri="{FF2B5EF4-FFF2-40B4-BE49-F238E27FC236}">
              <a16:creationId xmlns:a16="http://schemas.microsoft.com/office/drawing/2014/main" id="{C950A47D-5584-408E-B762-5462266DF10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8" name="PoljeZBesedilom 2">
          <a:extLst>
            <a:ext uri="{FF2B5EF4-FFF2-40B4-BE49-F238E27FC236}">
              <a16:creationId xmlns:a16="http://schemas.microsoft.com/office/drawing/2014/main" id="{B59938BB-98FD-41C0-929B-FC88C1F1BB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39" name="PoljeZBesedilom 11338">
          <a:extLst>
            <a:ext uri="{FF2B5EF4-FFF2-40B4-BE49-F238E27FC236}">
              <a16:creationId xmlns:a16="http://schemas.microsoft.com/office/drawing/2014/main" id="{959492C7-13D6-4819-A2C4-C3026A8ABB0A}"/>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0" name="PoljeZBesedilom 2">
          <a:extLst>
            <a:ext uri="{FF2B5EF4-FFF2-40B4-BE49-F238E27FC236}">
              <a16:creationId xmlns:a16="http://schemas.microsoft.com/office/drawing/2014/main" id="{F29A00CE-78FF-46C1-A3A1-8FF4DA131A7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1" name="PoljeZBesedilom 2">
          <a:extLst>
            <a:ext uri="{FF2B5EF4-FFF2-40B4-BE49-F238E27FC236}">
              <a16:creationId xmlns:a16="http://schemas.microsoft.com/office/drawing/2014/main" id="{AF1BE9D5-C661-4846-A399-1861CCC92A5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2" name="PoljeZBesedilom 2">
          <a:extLst>
            <a:ext uri="{FF2B5EF4-FFF2-40B4-BE49-F238E27FC236}">
              <a16:creationId xmlns:a16="http://schemas.microsoft.com/office/drawing/2014/main" id="{05AA1F19-87CF-4D34-A526-C8A445DA8C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3" name="PoljeZBesedilom 2">
          <a:extLst>
            <a:ext uri="{FF2B5EF4-FFF2-40B4-BE49-F238E27FC236}">
              <a16:creationId xmlns:a16="http://schemas.microsoft.com/office/drawing/2014/main" id="{1CD7A424-B535-435B-BC93-366BDE79B522}"/>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4" name="PoljeZBesedilom 2">
          <a:extLst>
            <a:ext uri="{FF2B5EF4-FFF2-40B4-BE49-F238E27FC236}">
              <a16:creationId xmlns:a16="http://schemas.microsoft.com/office/drawing/2014/main" id="{C0F04E36-7E99-46AA-A0A7-896E11DE3CD5}"/>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5" name="PoljeZBesedilom 11344">
          <a:extLst>
            <a:ext uri="{FF2B5EF4-FFF2-40B4-BE49-F238E27FC236}">
              <a16:creationId xmlns:a16="http://schemas.microsoft.com/office/drawing/2014/main" id="{8FBC5676-8F88-48A7-9F69-261FB2EFEAC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6" name="PoljeZBesedilom 2">
          <a:extLst>
            <a:ext uri="{FF2B5EF4-FFF2-40B4-BE49-F238E27FC236}">
              <a16:creationId xmlns:a16="http://schemas.microsoft.com/office/drawing/2014/main" id="{E1E1DD57-0AB2-4C08-A8CC-3CA52506F7B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7" name="PoljeZBesedilom 2">
          <a:extLst>
            <a:ext uri="{FF2B5EF4-FFF2-40B4-BE49-F238E27FC236}">
              <a16:creationId xmlns:a16="http://schemas.microsoft.com/office/drawing/2014/main" id="{63906BA0-4702-4628-829D-F26D0C4AF3D0}"/>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8" name="PoljeZBesedilom 2">
          <a:extLst>
            <a:ext uri="{FF2B5EF4-FFF2-40B4-BE49-F238E27FC236}">
              <a16:creationId xmlns:a16="http://schemas.microsoft.com/office/drawing/2014/main" id="{1AC1B3C8-9B38-42CF-A92B-A2F3CB053A1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49" name="PoljeZBesedilom 2">
          <a:extLst>
            <a:ext uri="{FF2B5EF4-FFF2-40B4-BE49-F238E27FC236}">
              <a16:creationId xmlns:a16="http://schemas.microsoft.com/office/drawing/2014/main" id="{253B30B6-406F-4893-A8E1-52E0A32E456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0" name="PoljeZBesedilom 2">
          <a:extLst>
            <a:ext uri="{FF2B5EF4-FFF2-40B4-BE49-F238E27FC236}">
              <a16:creationId xmlns:a16="http://schemas.microsoft.com/office/drawing/2014/main" id="{CCAC661C-868D-4A71-99FE-69CEBC6C3B1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1" name="PoljeZBesedilom 11350">
          <a:extLst>
            <a:ext uri="{FF2B5EF4-FFF2-40B4-BE49-F238E27FC236}">
              <a16:creationId xmlns:a16="http://schemas.microsoft.com/office/drawing/2014/main" id="{16072390-C8C2-4D38-9D30-F0AEDA684BE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2" name="PoljeZBesedilom 2">
          <a:extLst>
            <a:ext uri="{FF2B5EF4-FFF2-40B4-BE49-F238E27FC236}">
              <a16:creationId xmlns:a16="http://schemas.microsoft.com/office/drawing/2014/main" id="{25A23BCE-4DB5-49CA-908D-E1123EB81846}"/>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3" name="PoljeZBesedilom 2">
          <a:extLst>
            <a:ext uri="{FF2B5EF4-FFF2-40B4-BE49-F238E27FC236}">
              <a16:creationId xmlns:a16="http://schemas.microsoft.com/office/drawing/2014/main" id="{894D4E0C-F03F-4AA6-9D18-1E4FA40393B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4" name="PoljeZBesedilom 2">
          <a:extLst>
            <a:ext uri="{FF2B5EF4-FFF2-40B4-BE49-F238E27FC236}">
              <a16:creationId xmlns:a16="http://schemas.microsoft.com/office/drawing/2014/main" id="{3E88D7C0-EE39-4F69-B56E-FDF0CBD57C0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5" name="PoljeZBesedilom 2">
          <a:extLst>
            <a:ext uri="{FF2B5EF4-FFF2-40B4-BE49-F238E27FC236}">
              <a16:creationId xmlns:a16="http://schemas.microsoft.com/office/drawing/2014/main" id="{E8DC86C0-6089-495E-B94C-B361DD88A59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6" name="PoljeZBesedilom 2">
          <a:extLst>
            <a:ext uri="{FF2B5EF4-FFF2-40B4-BE49-F238E27FC236}">
              <a16:creationId xmlns:a16="http://schemas.microsoft.com/office/drawing/2014/main" id="{DA74566B-2943-4C76-B729-1D4A75F4219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7" name="PoljeZBesedilom 11356">
          <a:extLst>
            <a:ext uri="{FF2B5EF4-FFF2-40B4-BE49-F238E27FC236}">
              <a16:creationId xmlns:a16="http://schemas.microsoft.com/office/drawing/2014/main" id="{615EFFD5-FB8B-47CE-B706-6E9E789EC07D}"/>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8" name="PoljeZBesedilom 2">
          <a:extLst>
            <a:ext uri="{FF2B5EF4-FFF2-40B4-BE49-F238E27FC236}">
              <a16:creationId xmlns:a16="http://schemas.microsoft.com/office/drawing/2014/main" id="{1C598EFB-7AA6-4751-B509-72536BFEBB89}"/>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59" name="PoljeZBesedilom 2">
          <a:extLst>
            <a:ext uri="{FF2B5EF4-FFF2-40B4-BE49-F238E27FC236}">
              <a16:creationId xmlns:a16="http://schemas.microsoft.com/office/drawing/2014/main" id="{2BE2B63C-EB0C-4D4B-9C9F-6758407B2483}"/>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60" name="PoljeZBesedilom 2">
          <a:extLst>
            <a:ext uri="{FF2B5EF4-FFF2-40B4-BE49-F238E27FC236}">
              <a16:creationId xmlns:a16="http://schemas.microsoft.com/office/drawing/2014/main" id="{81930FB1-AD63-489F-B98B-806D717543FF}"/>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61" name="PoljeZBesedilom 2">
          <a:extLst>
            <a:ext uri="{FF2B5EF4-FFF2-40B4-BE49-F238E27FC236}">
              <a16:creationId xmlns:a16="http://schemas.microsoft.com/office/drawing/2014/main" id="{1233436D-F095-4336-A5E6-281A4F24C118}"/>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2" name="PoljeZBesedilom 2">
          <a:extLst>
            <a:ext uri="{FF2B5EF4-FFF2-40B4-BE49-F238E27FC236}">
              <a16:creationId xmlns:a16="http://schemas.microsoft.com/office/drawing/2014/main" id="{8EE99678-07D0-4FEF-A037-62EA28C46BE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3" name="PoljeZBesedilom 11362">
          <a:extLst>
            <a:ext uri="{FF2B5EF4-FFF2-40B4-BE49-F238E27FC236}">
              <a16:creationId xmlns:a16="http://schemas.microsoft.com/office/drawing/2014/main" id="{35DD20A4-7B9A-421E-A922-AE6A862FD73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4" name="PoljeZBesedilom 2">
          <a:extLst>
            <a:ext uri="{FF2B5EF4-FFF2-40B4-BE49-F238E27FC236}">
              <a16:creationId xmlns:a16="http://schemas.microsoft.com/office/drawing/2014/main" id="{5B70742D-DC0F-47C5-B786-7B447FD199B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5" name="PoljeZBesedilom 2">
          <a:extLst>
            <a:ext uri="{FF2B5EF4-FFF2-40B4-BE49-F238E27FC236}">
              <a16:creationId xmlns:a16="http://schemas.microsoft.com/office/drawing/2014/main" id="{3FBED2D3-252C-490F-B961-918A82B72FD1}"/>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6" name="PoljeZBesedilom 2">
          <a:extLst>
            <a:ext uri="{FF2B5EF4-FFF2-40B4-BE49-F238E27FC236}">
              <a16:creationId xmlns:a16="http://schemas.microsoft.com/office/drawing/2014/main" id="{8328892E-1326-4C09-86A6-CA81686546AA}"/>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7" name="PoljeZBesedilom 2">
          <a:extLst>
            <a:ext uri="{FF2B5EF4-FFF2-40B4-BE49-F238E27FC236}">
              <a16:creationId xmlns:a16="http://schemas.microsoft.com/office/drawing/2014/main" id="{618242CB-D24C-4B82-95E0-DB7820D1334D}"/>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8" name="PoljeZBesedilom 2">
          <a:extLst>
            <a:ext uri="{FF2B5EF4-FFF2-40B4-BE49-F238E27FC236}">
              <a16:creationId xmlns:a16="http://schemas.microsoft.com/office/drawing/2014/main" id="{2EE80B74-E48F-4C5F-A2B3-33561FACA519}"/>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69" name="PoljeZBesedilom 11368">
          <a:extLst>
            <a:ext uri="{FF2B5EF4-FFF2-40B4-BE49-F238E27FC236}">
              <a16:creationId xmlns:a16="http://schemas.microsoft.com/office/drawing/2014/main" id="{D0477886-E2DF-4469-B59B-5983A631916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70" name="PoljeZBesedilom 2">
          <a:extLst>
            <a:ext uri="{FF2B5EF4-FFF2-40B4-BE49-F238E27FC236}">
              <a16:creationId xmlns:a16="http://schemas.microsoft.com/office/drawing/2014/main" id="{2CEFB089-CAF6-4140-A22C-3DEF3491F4C5}"/>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71" name="PoljeZBesedilom 2">
          <a:extLst>
            <a:ext uri="{FF2B5EF4-FFF2-40B4-BE49-F238E27FC236}">
              <a16:creationId xmlns:a16="http://schemas.microsoft.com/office/drawing/2014/main" id="{1FBA04D0-7409-41A7-BB22-D305520F9CD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72" name="PoljeZBesedilom 2">
          <a:extLst>
            <a:ext uri="{FF2B5EF4-FFF2-40B4-BE49-F238E27FC236}">
              <a16:creationId xmlns:a16="http://schemas.microsoft.com/office/drawing/2014/main" id="{3425AD31-A408-4C08-8486-A0DDAA12E50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73" name="PoljeZBesedilom 2">
          <a:extLst>
            <a:ext uri="{FF2B5EF4-FFF2-40B4-BE49-F238E27FC236}">
              <a16:creationId xmlns:a16="http://schemas.microsoft.com/office/drawing/2014/main" id="{EC99AD4E-C3BF-4C80-B0D7-4D1DDC8AA71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4" name="PoljeZBesedilom 2">
          <a:extLst>
            <a:ext uri="{FF2B5EF4-FFF2-40B4-BE49-F238E27FC236}">
              <a16:creationId xmlns:a16="http://schemas.microsoft.com/office/drawing/2014/main" id="{AAE9713C-8955-4722-A66C-D37352FB737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5" name="PoljeZBesedilom 11374">
          <a:extLst>
            <a:ext uri="{FF2B5EF4-FFF2-40B4-BE49-F238E27FC236}">
              <a16:creationId xmlns:a16="http://schemas.microsoft.com/office/drawing/2014/main" id="{8708C83C-1F43-4DA7-8176-C49BF529FB3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6" name="PoljeZBesedilom 2">
          <a:extLst>
            <a:ext uri="{FF2B5EF4-FFF2-40B4-BE49-F238E27FC236}">
              <a16:creationId xmlns:a16="http://schemas.microsoft.com/office/drawing/2014/main" id="{30CC1B9A-7B83-475C-92A8-AC9241B39C8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7" name="PoljeZBesedilom 2">
          <a:extLst>
            <a:ext uri="{FF2B5EF4-FFF2-40B4-BE49-F238E27FC236}">
              <a16:creationId xmlns:a16="http://schemas.microsoft.com/office/drawing/2014/main" id="{B8D75D1C-A977-4E6F-B6BC-62182A66C44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8" name="PoljeZBesedilom 2">
          <a:extLst>
            <a:ext uri="{FF2B5EF4-FFF2-40B4-BE49-F238E27FC236}">
              <a16:creationId xmlns:a16="http://schemas.microsoft.com/office/drawing/2014/main" id="{F4129961-3340-4652-924D-004D32F2C8A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79" name="PoljeZBesedilom 2">
          <a:extLst>
            <a:ext uri="{FF2B5EF4-FFF2-40B4-BE49-F238E27FC236}">
              <a16:creationId xmlns:a16="http://schemas.microsoft.com/office/drawing/2014/main" id="{50EC6FFE-3BFA-4C51-BF1D-06B5EAC851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0" name="PoljeZBesedilom 2">
          <a:extLst>
            <a:ext uri="{FF2B5EF4-FFF2-40B4-BE49-F238E27FC236}">
              <a16:creationId xmlns:a16="http://schemas.microsoft.com/office/drawing/2014/main" id="{473B1286-4DEA-4AC2-8A43-448538F1C04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1" name="PoljeZBesedilom 11380">
          <a:extLst>
            <a:ext uri="{FF2B5EF4-FFF2-40B4-BE49-F238E27FC236}">
              <a16:creationId xmlns:a16="http://schemas.microsoft.com/office/drawing/2014/main" id="{222EAEC8-4F17-40E5-B032-F4A79E4C22F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2" name="PoljeZBesedilom 2">
          <a:extLst>
            <a:ext uri="{FF2B5EF4-FFF2-40B4-BE49-F238E27FC236}">
              <a16:creationId xmlns:a16="http://schemas.microsoft.com/office/drawing/2014/main" id="{88503C8A-A1DD-4E99-98DE-AEEC8B3DF8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3" name="PoljeZBesedilom 2">
          <a:extLst>
            <a:ext uri="{FF2B5EF4-FFF2-40B4-BE49-F238E27FC236}">
              <a16:creationId xmlns:a16="http://schemas.microsoft.com/office/drawing/2014/main" id="{3A43615D-F347-44BB-8726-C07635469D4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4" name="PoljeZBesedilom 2">
          <a:extLst>
            <a:ext uri="{FF2B5EF4-FFF2-40B4-BE49-F238E27FC236}">
              <a16:creationId xmlns:a16="http://schemas.microsoft.com/office/drawing/2014/main" id="{6927E4EE-8999-4CE8-AD9C-164E5A9EA48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385" name="PoljeZBesedilom 2">
          <a:extLst>
            <a:ext uri="{FF2B5EF4-FFF2-40B4-BE49-F238E27FC236}">
              <a16:creationId xmlns:a16="http://schemas.microsoft.com/office/drawing/2014/main" id="{7CB5AA03-B466-430D-B40B-ABD4A903CAE9}"/>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386" name="PoljeZBesedilom 11385">
          <a:extLst>
            <a:ext uri="{FF2B5EF4-FFF2-40B4-BE49-F238E27FC236}">
              <a16:creationId xmlns:a16="http://schemas.microsoft.com/office/drawing/2014/main" id="{C13F199F-0149-4CEB-B6B6-F87365EDC31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387" name="PoljeZBesedilom 2">
          <a:extLst>
            <a:ext uri="{FF2B5EF4-FFF2-40B4-BE49-F238E27FC236}">
              <a16:creationId xmlns:a16="http://schemas.microsoft.com/office/drawing/2014/main" id="{C3488B43-5319-49D2-A8B6-7F87D5207D0F}"/>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388" name="PoljeZBesedilom 2">
          <a:extLst>
            <a:ext uri="{FF2B5EF4-FFF2-40B4-BE49-F238E27FC236}">
              <a16:creationId xmlns:a16="http://schemas.microsoft.com/office/drawing/2014/main" id="{06F898DD-56ED-4BE4-A9C5-E4EDB92D262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389" name="PoljeZBesedilom 2">
          <a:extLst>
            <a:ext uri="{FF2B5EF4-FFF2-40B4-BE49-F238E27FC236}">
              <a16:creationId xmlns:a16="http://schemas.microsoft.com/office/drawing/2014/main" id="{22BF0040-AFE1-490E-8A56-3E7A63142408}"/>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390" name="PoljeZBesedilom 2">
          <a:extLst>
            <a:ext uri="{FF2B5EF4-FFF2-40B4-BE49-F238E27FC236}">
              <a16:creationId xmlns:a16="http://schemas.microsoft.com/office/drawing/2014/main" id="{8B1CD01C-2B4F-4038-8D88-AF9EE2531DD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1" name="PoljeZBesedilom 2">
          <a:extLst>
            <a:ext uri="{FF2B5EF4-FFF2-40B4-BE49-F238E27FC236}">
              <a16:creationId xmlns:a16="http://schemas.microsoft.com/office/drawing/2014/main" id="{D16638B6-0D82-479B-B6E6-47B51B9C60DE}"/>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2" name="PoljeZBesedilom 11391">
          <a:extLst>
            <a:ext uri="{FF2B5EF4-FFF2-40B4-BE49-F238E27FC236}">
              <a16:creationId xmlns:a16="http://schemas.microsoft.com/office/drawing/2014/main" id="{5CC82EF6-35F5-4359-BA4D-5621277269C1}"/>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3" name="PoljeZBesedilom 2">
          <a:extLst>
            <a:ext uri="{FF2B5EF4-FFF2-40B4-BE49-F238E27FC236}">
              <a16:creationId xmlns:a16="http://schemas.microsoft.com/office/drawing/2014/main" id="{8BE62716-8BA7-40D5-980D-50D89798E1E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4" name="PoljeZBesedilom 2">
          <a:extLst>
            <a:ext uri="{FF2B5EF4-FFF2-40B4-BE49-F238E27FC236}">
              <a16:creationId xmlns:a16="http://schemas.microsoft.com/office/drawing/2014/main" id="{4E3BCCD6-6BA7-4597-9C36-99F00226B43C}"/>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5" name="PoljeZBesedilom 2">
          <a:extLst>
            <a:ext uri="{FF2B5EF4-FFF2-40B4-BE49-F238E27FC236}">
              <a16:creationId xmlns:a16="http://schemas.microsoft.com/office/drawing/2014/main" id="{1A9CC049-7453-4E55-9D4A-6CF68B859404}"/>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550842</xdr:colOff>
      <xdr:row>1344</xdr:row>
      <xdr:rowOff>0</xdr:rowOff>
    </xdr:from>
    <xdr:ext cx="184731" cy="264560"/>
    <xdr:sp macro="" textlink="">
      <xdr:nvSpPr>
        <xdr:cNvPr id="11396" name="PoljeZBesedilom 2">
          <a:extLst>
            <a:ext uri="{FF2B5EF4-FFF2-40B4-BE49-F238E27FC236}">
              <a16:creationId xmlns:a16="http://schemas.microsoft.com/office/drawing/2014/main" id="{E89083FC-8D4E-478B-B643-B2CBA33E618B}"/>
            </a:ext>
          </a:extLst>
        </xdr:cNvPr>
        <xdr:cNvSpPr txBox="1"/>
      </xdr:nvSpPr>
      <xdr:spPr>
        <a:xfrm>
          <a:off x="8040213"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97" name="PoljeZBesedilom 2">
          <a:extLst>
            <a:ext uri="{FF2B5EF4-FFF2-40B4-BE49-F238E27FC236}">
              <a16:creationId xmlns:a16="http://schemas.microsoft.com/office/drawing/2014/main" id="{10B4D093-7282-4959-9E0D-3C5FAB67F6CF}"/>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98" name="PoljeZBesedilom 11397">
          <a:extLst>
            <a:ext uri="{FF2B5EF4-FFF2-40B4-BE49-F238E27FC236}">
              <a16:creationId xmlns:a16="http://schemas.microsoft.com/office/drawing/2014/main" id="{7D5463FB-59F5-40B1-867C-3E010F5FB1C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399" name="PoljeZBesedilom 2">
          <a:extLst>
            <a:ext uri="{FF2B5EF4-FFF2-40B4-BE49-F238E27FC236}">
              <a16:creationId xmlns:a16="http://schemas.microsoft.com/office/drawing/2014/main" id="{66E28EEE-18ED-4A8D-9162-20C13807FBB2}"/>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0" name="PoljeZBesedilom 2">
          <a:extLst>
            <a:ext uri="{FF2B5EF4-FFF2-40B4-BE49-F238E27FC236}">
              <a16:creationId xmlns:a16="http://schemas.microsoft.com/office/drawing/2014/main" id="{D72ABDB6-342C-489F-BF94-D45DDA6926E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1" name="PoljeZBesedilom 2">
          <a:extLst>
            <a:ext uri="{FF2B5EF4-FFF2-40B4-BE49-F238E27FC236}">
              <a16:creationId xmlns:a16="http://schemas.microsoft.com/office/drawing/2014/main" id="{0D973815-FA87-4AB6-B2E7-0D37D81CC8C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2" name="PoljeZBesedilom 2">
          <a:extLst>
            <a:ext uri="{FF2B5EF4-FFF2-40B4-BE49-F238E27FC236}">
              <a16:creationId xmlns:a16="http://schemas.microsoft.com/office/drawing/2014/main" id="{C279AF22-B3B4-4225-AA36-8F04814BA4AB}"/>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3" name="PoljeZBesedilom 2">
          <a:extLst>
            <a:ext uri="{FF2B5EF4-FFF2-40B4-BE49-F238E27FC236}">
              <a16:creationId xmlns:a16="http://schemas.microsoft.com/office/drawing/2014/main" id="{34280DE4-2780-4363-A466-8DF84383F9F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4" name="PoljeZBesedilom 11403">
          <a:extLst>
            <a:ext uri="{FF2B5EF4-FFF2-40B4-BE49-F238E27FC236}">
              <a16:creationId xmlns:a16="http://schemas.microsoft.com/office/drawing/2014/main" id="{34A2D950-F215-4429-A75C-6BF34B45CB54}"/>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5" name="PoljeZBesedilom 2">
          <a:extLst>
            <a:ext uri="{FF2B5EF4-FFF2-40B4-BE49-F238E27FC236}">
              <a16:creationId xmlns:a16="http://schemas.microsoft.com/office/drawing/2014/main" id="{2BEBCEC0-22AB-4898-AA6B-5F53BC963BCC}"/>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6" name="PoljeZBesedilom 2">
          <a:extLst>
            <a:ext uri="{FF2B5EF4-FFF2-40B4-BE49-F238E27FC236}">
              <a16:creationId xmlns:a16="http://schemas.microsoft.com/office/drawing/2014/main" id="{4A070F55-0E55-44A7-8081-0BF576955976}"/>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7" name="PoljeZBesedilom 2">
          <a:extLst>
            <a:ext uri="{FF2B5EF4-FFF2-40B4-BE49-F238E27FC236}">
              <a16:creationId xmlns:a16="http://schemas.microsoft.com/office/drawing/2014/main" id="{8E786FC1-6640-4269-8457-7A63D74E6AF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554652</xdr:colOff>
      <xdr:row>1344</xdr:row>
      <xdr:rowOff>0</xdr:rowOff>
    </xdr:from>
    <xdr:ext cx="184731" cy="264560"/>
    <xdr:sp macro="" textlink="">
      <xdr:nvSpPr>
        <xdr:cNvPr id="11408" name="PoljeZBesedilom 2">
          <a:extLst>
            <a:ext uri="{FF2B5EF4-FFF2-40B4-BE49-F238E27FC236}">
              <a16:creationId xmlns:a16="http://schemas.microsoft.com/office/drawing/2014/main" id="{5A2A60E4-6753-4B5D-8AAB-316E6CEA1827}"/>
            </a:ext>
          </a:extLst>
        </xdr:cNvPr>
        <xdr:cNvSpPr txBox="1"/>
      </xdr:nvSpPr>
      <xdr:spPr>
        <a:xfrm>
          <a:off x="8046201"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09" name="PoljeZBesedilom 2">
          <a:extLst>
            <a:ext uri="{FF2B5EF4-FFF2-40B4-BE49-F238E27FC236}">
              <a16:creationId xmlns:a16="http://schemas.microsoft.com/office/drawing/2014/main" id="{AAD778E3-5D9E-47EA-87E9-6C5E57B7EEC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0" name="PoljeZBesedilom 11409">
          <a:extLst>
            <a:ext uri="{FF2B5EF4-FFF2-40B4-BE49-F238E27FC236}">
              <a16:creationId xmlns:a16="http://schemas.microsoft.com/office/drawing/2014/main" id="{1C2251EF-5040-473E-B33C-9626A01B045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1" name="PoljeZBesedilom 2">
          <a:extLst>
            <a:ext uri="{FF2B5EF4-FFF2-40B4-BE49-F238E27FC236}">
              <a16:creationId xmlns:a16="http://schemas.microsoft.com/office/drawing/2014/main" id="{9D5E19FD-6781-477D-9C6E-7638B727E42B}"/>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2" name="PoljeZBesedilom 2">
          <a:extLst>
            <a:ext uri="{FF2B5EF4-FFF2-40B4-BE49-F238E27FC236}">
              <a16:creationId xmlns:a16="http://schemas.microsoft.com/office/drawing/2014/main" id="{18E6BDBA-BF8D-417F-BF16-463618274CF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3" name="PoljeZBesedilom 2">
          <a:extLst>
            <a:ext uri="{FF2B5EF4-FFF2-40B4-BE49-F238E27FC236}">
              <a16:creationId xmlns:a16="http://schemas.microsoft.com/office/drawing/2014/main" id="{B8FB51F5-450B-4F0A-98E6-2970F22350B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4" name="PoljeZBesedilom 2">
          <a:extLst>
            <a:ext uri="{FF2B5EF4-FFF2-40B4-BE49-F238E27FC236}">
              <a16:creationId xmlns:a16="http://schemas.microsoft.com/office/drawing/2014/main" id="{58540567-B639-4B07-B2F5-84C0306D08F8}"/>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5" name="PoljeZBesedilom 2">
          <a:extLst>
            <a:ext uri="{FF2B5EF4-FFF2-40B4-BE49-F238E27FC236}">
              <a16:creationId xmlns:a16="http://schemas.microsoft.com/office/drawing/2014/main" id="{0F8F57EA-DEB6-4481-8B2E-978E6FA3CB9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6" name="PoljeZBesedilom 11415">
          <a:extLst>
            <a:ext uri="{FF2B5EF4-FFF2-40B4-BE49-F238E27FC236}">
              <a16:creationId xmlns:a16="http://schemas.microsoft.com/office/drawing/2014/main" id="{FD83FED7-18A7-42D6-AC9C-B025F19FC5A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7" name="PoljeZBesedilom 2">
          <a:extLst>
            <a:ext uri="{FF2B5EF4-FFF2-40B4-BE49-F238E27FC236}">
              <a16:creationId xmlns:a16="http://schemas.microsoft.com/office/drawing/2014/main" id="{026885A8-7616-48B1-B11A-524BCE6C5682}"/>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8" name="PoljeZBesedilom 2">
          <a:extLst>
            <a:ext uri="{FF2B5EF4-FFF2-40B4-BE49-F238E27FC236}">
              <a16:creationId xmlns:a16="http://schemas.microsoft.com/office/drawing/2014/main" id="{81B2AA44-4841-4367-B1F5-7FC3A720C0E1}"/>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19" name="PoljeZBesedilom 2">
          <a:extLst>
            <a:ext uri="{FF2B5EF4-FFF2-40B4-BE49-F238E27FC236}">
              <a16:creationId xmlns:a16="http://schemas.microsoft.com/office/drawing/2014/main" id="{8CA57960-50F2-443B-9F17-23868055FC8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20" name="PoljeZBesedilom 2">
          <a:extLst>
            <a:ext uri="{FF2B5EF4-FFF2-40B4-BE49-F238E27FC236}">
              <a16:creationId xmlns:a16="http://schemas.microsoft.com/office/drawing/2014/main" id="{2C3B8075-D6D4-4315-911B-BAAD6EA3FD2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21" name="PoljeZBesedilom 11420">
          <a:extLst>
            <a:ext uri="{FF2B5EF4-FFF2-40B4-BE49-F238E27FC236}">
              <a16:creationId xmlns:a16="http://schemas.microsoft.com/office/drawing/2014/main" id="{3BF6714F-D306-4954-BDBF-55B8149C796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22" name="PoljeZBesedilom 2">
          <a:extLst>
            <a:ext uri="{FF2B5EF4-FFF2-40B4-BE49-F238E27FC236}">
              <a16:creationId xmlns:a16="http://schemas.microsoft.com/office/drawing/2014/main" id="{53404C9B-572A-4EB5-9D1D-EA941E8AD831}"/>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23" name="PoljeZBesedilom 2">
          <a:extLst>
            <a:ext uri="{FF2B5EF4-FFF2-40B4-BE49-F238E27FC236}">
              <a16:creationId xmlns:a16="http://schemas.microsoft.com/office/drawing/2014/main" id="{0F41E10C-36C3-4B2E-B546-8DDD0419CEB9}"/>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24" name="PoljeZBesedilom 2">
          <a:extLst>
            <a:ext uri="{FF2B5EF4-FFF2-40B4-BE49-F238E27FC236}">
              <a16:creationId xmlns:a16="http://schemas.microsoft.com/office/drawing/2014/main" id="{FF4E400C-9B2B-4F35-B793-A460A534FA4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25" name="PoljeZBesedilom 2">
          <a:extLst>
            <a:ext uri="{FF2B5EF4-FFF2-40B4-BE49-F238E27FC236}">
              <a16:creationId xmlns:a16="http://schemas.microsoft.com/office/drawing/2014/main" id="{33CBD578-0097-4BD1-A3A2-50F5B144AF8B}"/>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26" name="PoljeZBesedilom 2">
          <a:extLst>
            <a:ext uri="{FF2B5EF4-FFF2-40B4-BE49-F238E27FC236}">
              <a16:creationId xmlns:a16="http://schemas.microsoft.com/office/drawing/2014/main" id="{50F60C35-9937-4DED-BDF5-875C4EF065A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27" name="PoljeZBesedilom 11426">
          <a:extLst>
            <a:ext uri="{FF2B5EF4-FFF2-40B4-BE49-F238E27FC236}">
              <a16:creationId xmlns:a16="http://schemas.microsoft.com/office/drawing/2014/main" id="{8115906B-CDDC-4F23-9FDB-631F0F38E09A}"/>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28" name="PoljeZBesedilom 2">
          <a:extLst>
            <a:ext uri="{FF2B5EF4-FFF2-40B4-BE49-F238E27FC236}">
              <a16:creationId xmlns:a16="http://schemas.microsoft.com/office/drawing/2014/main" id="{F6D252AE-4BCA-4569-9CD6-1FE6C2D345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29" name="PoljeZBesedilom 2">
          <a:extLst>
            <a:ext uri="{FF2B5EF4-FFF2-40B4-BE49-F238E27FC236}">
              <a16:creationId xmlns:a16="http://schemas.microsoft.com/office/drawing/2014/main" id="{1F43E9AC-F438-42FC-A2CA-6B48545DC6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0" name="PoljeZBesedilom 2">
          <a:extLst>
            <a:ext uri="{FF2B5EF4-FFF2-40B4-BE49-F238E27FC236}">
              <a16:creationId xmlns:a16="http://schemas.microsoft.com/office/drawing/2014/main" id="{C9DA0E4F-E316-4C64-BE91-BAC4FCDC30E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1" name="PoljeZBesedilom 2">
          <a:extLst>
            <a:ext uri="{FF2B5EF4-FFF2-40B4-BE49-F238E27FC236}">
              <a16:creationId xmlns:a16="http://schemas.microsoft.com/office/drawing/2014/main" id="{ECB9EF90-22DC-452E-87B9-DE26BF2B10A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2" name="PoljeZBesedilom 2">
          <a:extLst>
            <a:ext uri="{FF2B5EF4-FFF2-40B4-BE49-F238E27FC236}">
              <a16:creationId xmlns:a16="http://schemas.microsoft.com/office/drawing/2014/main" id="{A556AD93-A921-4F04-95CB-1691083968A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3" name="PoljeZBesedilom 11432">
          <a:extLst>
            <a:ext uri="{FF2B5EF4-FFF2-40B4-BE49-F238E27FC236}">
              <a16:creationId xmlns:a16="http://schemas.microsoft.com/office/drawing/2014/main" id="{D0A0E1B9-4B06-4F16-AFB3-2A8AC69A71F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4" name="PoljeZBesedilom 2">
          <a:extLst>
            <a:ext uri="{FF2B5EF4-FFF2-40B4-BE49-F238E27FC236}">
              <a16:creationId xmlns:a16="http://schemas.microsoft.com/office/drawing/2014/main" id="{9E654466-3C16-4CF6-874B-DA9D2069CB9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5" name="PoljeZBesedilom 2">
          <a:extLst>
            <a:ext uri="{FF2B5EF4-FFF2-40B4-BE49-F238E27FC236}">
              <a16:creationId xmlns:a16="http://schemas.microsoft.com/office/drawing/2014/main" id="{CCC513A7-B517-485E-8C73-2281C521E88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6" name="PoljeZBesedilom 2">
          <a:extLst>
            <a:ext uri="{FF2B5EF4-FFF2-40B4-BE49-F238E27FC236}">
              <a16:creationId xmlns:a16="http://schemas.microsoft.com/office/drawing/2014/main" id="{15F3C6BA-EE66-443F-BC06-5DE5034486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7" name="PoljeZBesedilom 2">
          <a:extLst>
            <a:ext uri="{FF2B5EF4-FFF2-40B4-BE49-F238E27FC236}">
              <a16:creationId xmlns:a16="http://schemas.microsoft.com/office/drawing/2014/main" id="{670EE08C-A91C-475D-87F0-CC00B20A059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8" name="PoljeZBesedilom 2">
          <a:extLst>
            <a:ext uri="{FF2B5EF4-FFF2-40B4-BE49-F238E27FC236}">
              <a16:creationId xmlns:a16="http://schemas.microsoft.com/office/drawing/2014/main" id="{DB9F14CC-B028-4712-84F9-D7D9BCE747F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39" name="PoljeZBesedilom 11438">
          <a:extLst>
            <a:ext uri="{FF2B5EF4-FFF2-40B4-BE49-F238E27FC236}">
              <a16:creationId xmlns:a16="http://schemas.microsoft.com/office/drawing/2014/main" id="{444325BB-7E30-4268-90B7-C47E05B458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0" name="PoljeZBesedilom 2">
          <a:extLst>
            <a:ext uri="{FF2B5EF4-FFF2-40B4-BE49-F238E27FC236}">
              <a16:creationId xmlns:a16="http://schemas.microsoft.com/office/drawing/2014/main" id="{C7F137AE-E203-493D-9156-4B4E8CF1B60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1" name="PoljeZBesedilom 2">
          <a:extLst>
            <a:ext uri="{FF2B5EF4-FFF2-40B4-BE49-F238E27FC236}">
              <a16:creationId xmlns:a16="http://schemas.microsoft.com/office/drawing/2014/main" id="{A1B0130F-E761-4A8F-A328-CE0BC9D153B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2" name="PoljeZBesedilom 2">
          <a:extLst>
            <a:ext uri="{FF2B5EF4-FFF2-40B4-BE49-F238E27FC236}">
              <a16:creationId xmlns:a16="http://schemas.microsoft.com/office/drawing/2014/main" id="{2368DD53-4F40-4F06-AACA-4844EF1AA6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3" name="PoljeZBesedilom 2">
          <a:extLst>
            <a:ext uri="{FF2B5EF4-FFF2-40B4-BE49-F238E27FC236}">
              <a16:creationId xmlns:a16="http://schemas.microsoft.com/office/drawing/2014/main" id="{7156068D-9313-4A64-A8DB-EECF21F71EB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4" name="PoljeZBesedilom 2">
          <a:extLst>
            <a:ext uri="{FF2B5EF4-FFF2-40B4-BE49-F238E27FC236}">
              <a16:creationId xmlns:a16="http://schemas.microsoft.com/office/drawing/2014/main" id="{105538FC-C250-4F6F-8A3E-1EE153C6D3F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5" name="PoljeZBesedilom 11444">
          <a:extLst>
            <a:ext uri="{FF2B5EF4-FFF2-40B4-BE49-F238E27FC236}">
              <a16:creationId xmlns:a16="http://schemas.microsoft.com/office/drawing/2014/main" id="{045CBBE3-21E7-4362-BB46-03317A0FA72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6" name="PoljeZBesedilom 2">
          <a:extLst>
            <a:ext uri="{FF2B5EF4-FFF2-40B4-BE49-F238E27FC236}">
              <a16:creationId xmlns:a16="http://schemas.microsoft.com/office/drawing/2014/main" id="{D5749841-7CA4-4DC0-85D0-0C3DC83B396D}"/>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7" name="PoljeZBesedilom 2">
          <a:extLst>
            <a:ext uri="{FF2B5EF4-FFF2-40B4-BE49-F238E27FC236}">
              <a16:creationId xmlns:a16="http://schemas.microsoft.com/office/drawing/2014/main" id="{8814135F-5BB2-4413-AAE1-34E91CCC073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8" name="PoljeZBesedilom 2">
          <a:extLst>
            <a:ext uri="{FF2B5EF4-FFF2-40B4-BE49-F238E27FC236}">
              <a16:creationId xmlns:a16="http://schemas.microsoft.com/office/drawing/2014/main" id="{D3AFE197-C6BD-49D4-8E0F-FD86CA646330}"/>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49" name="PoljeZBesedilom 2">
          <a:extLst>
            <a:ext uri="{FF2B5EF4-FFF2-40B4-BE49-F238E27FC236}">
              <a16:creationId xmlns:a16="http://schemas.microsoft.com/office/drawing/2014/main" id="{002A7509-576C-4814-8F75-419B95C2744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0" name="PoljeZBesedilom 2">
          <a:extLst>
            <a:ext uri="{FF2B5EF4-FFF2-40B4-BE49-F238E27FC236}">
              <a16:creationId xmlns:a16="http://schemas.microsoft.com/office/drawing/2014/main" id="{FB1C2E48-985D-4409-B4E9-639801A2B22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1" name="PoljeZBesedilom 11450">
          <a:extLst>
            <a:ext uri="{FF2B5EF4-FFF2-40B4-BE49-F238E27FC236}">
              <a16:creationId xmlns:a16="http://schemas.microsoft.com/office/drawing/2014/main" id="{ED97A73F-AB9D-4BDD-A510-340086C63EFE}"/>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2" name="PoljeZBesedilom 2">
          <a:extLst>
            <a:ext uri="{FF2B5EF4-FFF2-40B4-BE49-F238E27FC236}">
              <a16:creationId xmlns:a16="http://schemas.microsoft.com/office/drawing/2014/main" id="{67D9DC1D-1890-49FF-95FC-C84C896B5F34}"/>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3" name="PoljeZBesedilom 2">
          <a:extLst>
            <a:ext uri="{FF2B5EF4-FFF2-40B4-BE49-F238E27FC236}">
              <a16:creationId xmlns:a16="http://schemas.microsoft.com/office/drawing/2014/main" id="{19068741-6B7A-45D0-B2BE-26E9E63081A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4" name="PoljeZBesedilom 2">
          <a:extLst>
            <a:ext uri="{FF2B5EF4-FFF2-40B4-BE49-F238E27FC236}">
              <a16:creationId xmlns:a16="http://schemas.microsoft.com/office/drawing/2014/main" id="{2ECB886C-1D11-4FED-8B9A-B734B616EF9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5" name="PoljeZBesedilom 2">
          <a:extLst>
            <a:ext uri="{FF2B5EF4-FFF2-40B4-BE49-F238E27FC236}">
              <a16:creationId xmlns:a16="http://schemas.microsoft.com/office/drawing/2014/main" id="{59A7C627-9DA6-4D9C-AE76-20CE28FDB95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6" name="PoljeZBesedilom 2">
          <a:extLst>
            <a:ext uri="{FF2B5EF4-FFF2-40B4-BE49-F238E27FC236}">
              <a16:creationId xmlns:a16="http://schemas.microsoft.com/office/drawing/2014/main" id="{D0A69E4C-79B7-4D3A-8A70-D98D29FC04B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7" name="PoljeZBesedilom 11456">
          <a:extLst>
            <a:ext uri="{FF2B5EF4-FFF2-40B4-BE49-F238E27FC236}">
              <a16:creationId xmlns:a16="http://schemas.microsoft.com/office/drawing/2014/main" id="{C95D1EB0-BD92-454C-8517-4C9167F6F879}"/>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8" name="PoljeZBesedilom 2">
          <a:extLst>
            <a:ext uri="{FF2B5EF4-FFF2-40B4-BE49-F238E27FC236}">
              <a16:creationId xmlns:a16="http://schemas.microsoft.com/office/drawing/2014/main" id="{C5DED933-B285-4E0B-94E6-8FBEA7DE21E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59" name="PoljeZBesedilom 2">
          <a:extLst>
            <a:ext uri="{FF2B5EF4-FFF2-40B4-BE49-F238E27FC236}">
              <a16:creationId xmlns:a16="http://schemas.microsoft.com/office/drawing/2014/main" id="{D58B8A7C-85AA-4413-8C3F-896AF7B65CF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60" name="PoljeZBesedilom 2">
          <a:extLst>
            <a:ext uri="{FF2B5EF4-FFF2-40B4-BE49-F238E27FC236}">
              <a16:creationId xmlns:a16="http://schemas.microsoft.com/office/drawing/2014/main" id="{FF5C9D6A-0306-459C-8AA5-D505F387FE42}"/>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61" name="PoljeZBesedilom 2">
          <a:extLst>
            <a:ext uri="{FF2B5EF4-FFF2-40B4-BE49-F238E27FC236}">
              <a16:creationId xmlns:a16="http://schemas.microsoft.com/office/drawing/2014/main" id="{352595E9-64B8-4E55-9625-2B7C9B2CE471}"/>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2" name="PoljeZBesedilom 2">
          <a:extLst>
            <a:ext uri="{FF2B5EF4-FFF2-40B4-BE49-F238E27FC236}">
              <a16:creationId xmlns:a16="http://schemas.microsoft.com/office/drawing/2014/main" id="{25DD58C8-0917-4BDE-A863-7B093742F11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3" name="PoljeZBesedilom 11462">
          <a:extLst>
            <a:ext uri="{FF2B5EF4-FFF2-40B4-BE49-F238E27FC236}">
              <a16:creationId xmlns:a16="http://schemas.microsoft.com/office/drawing/2014/main" id="{8AB8D060-1F12-4949-A907-E1AFD3839E4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4" name="PoljeZBesedilom 2">
          <a:extLst>
            <a:ext uri="{FF2B5EF4-FFF2-40B4-BE49-F238E27FC236}">
              <a16:creationId xmlns:a16="http://schemas.microsoft.com/office/drawing/2014/main" id="{2F5C9A17-6CB8-49DE-B6CE-4B8BAEEC6EDD}"/>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5" name="PoljeZBesedilom 2">
          <a:extLst>
            <a:ext uri="{FF2B5EF4-FFF2-40B4-BE49-F238E27FC236}">
              <a16:creationId xmlns:a16="http://schemas.microsoft.com/office/drawing/2014/main" id="{7096D21D-0648-4D25-9763-42875136A8D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6" name="PoljeZBesedilom 2">
          <a:extLst>
            <a:ext uri="{FF2B5EF4-FFF2-40B4-BE49-F238E27FC236}">
              <a16:creationId xmlns:a16="http://schemas.microsoft.com/office/drawing/2014/main" id="{825B8BBA-E96A-4FE4-99C9-C39FE1E59D71}"/>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67" name="PoljeZBesedilom 2">
          <a:extLst>
            <a:ext uri="{FF2B5EF4-FFF2-40B4-BE49-F238E27FC236}">
              <a16:creationId xmlns:a16="http://schemas.microsoft.com/office/drawing/2014/main" id="{63734D75-5261-409D-88AD-62A0F7AC5BC9}"/>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68" name="PoljeZBesedilom 2">
          <a:extLst>
            <a:ext uri="{FF2B5EF4-FFF2-40B4-BE49-F238E27FC236}">
              <a16:creationId xmlns:a16="http://schemas.microsoft.com/office/drawing/2014/main" id="{FE532448-BDF9-4654-86CC-F7C3ADC178E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69" name="PoljeZBesedilom 11468">
          <a:extLst>
            <a:ext uri="{FF2B5EF4-FFF2-40B4-BE49-F238E27FC236}">
              <a16:creationId xmlns:a16="http://schemas.microsoft.com/office/drawing/2014/main" id="{AD5D2F0D-2A39-438E-960C-DBAFBE819EAC}"/>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0" name="PoljeZBesedilom 2">
          <a:extLst>
            <a:ext uri="{FF2B5EF4-FFF2-40B4-BE49-F238E27FC236}">
              <a16:creationId xmlns:a16="http://schemas.microsoft.com/office/drawing/2014/main" id="{85C6EC72-B903-4D4F-839B-73D2D813B5E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1" name="PoljeZBesedilom 2">
          <a:extLst>
            <a:ext uri="{FF2B5EF4-FFF2-40B4-BE49-F238E27FC236}">
              <a16:creationId xmlns:a16="http://schemas.microsoft.com/office/drawing/2014/main" id="{A53DB31E-1D27-4999-A3B0-90A1AD91B40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2" name="PoljeZBesedilom 2">
          <a:extLst>
            <a:ext uri="{FF2B5EF4-FFF2-40B4-BE49-F238E27FC236}">
              <a16:creationId xmlns:a16="http://schemas.microsoft.com/office/drawing/2014/main" id="{EC515AC6-87B8-43CC-9E23-35901602924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3" name="PoljeZBesedilom 2">
          <a:extLst>
            <a:ext uri="{FF2B5EF4-FFF2-40B4-BE49-F238E27FC236}">
              <a16:creationId xmlns:a16="http://schemas.microsoft.com/office/drawing/2014/main" id="{96EBDFE3-0EB7-4209-B9BF-7B6222B7E38F}"/>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4" name="PoljeZBesedilom 2">
          <a:extLst>
            <a:ext uri="{FF2B5EF4-FFF2-40B4-BE49-F238E27FC236}">
              <a16:creationId xmlns:a16="http://schemas.microsoft.com/office/drawing/2014/main" id="{2EE5A3F6-248A-431C-A122-F54683B3A2C8}"/>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5" name="PoljeZBesedilom 11474">
          <a:extLst>
            <a:ext uri="{FF2B5EF4-FFF2-40B4-BE49-F238E27FC236}">
              <a16:creationId xmlns:a16="http://schemas.microsoft.com/office/drawing/2014/main" id="{EB5892A1-EB18-4095-B282-0F431AAEF177}"/>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6" name="PoljeZBesedilom 2">
          <a:extLst>
            <a:ext uri="{FF2B5EF4-FFF2-40B4-BE49-F238E27FC236}">
              <a16:creationId xmlns:a16="http://schemas.microsoft.com/office/drawing/2014/main" id="{34DE5C00-810A-496D-96DD-76D6E6BBD1B3}"/>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7" name="PoljeZBesedilom 2">
          <a:extLst>
            <a:ext uri="{FF2B5EF4-FFF2-40B4-BE49-F238E27FC236}">
              <a16:creationId xmlns:a16="http://schemas.microsoft.com/office/drawing/2014/main" id="{071C440A-5718-477C-B9AC-34433A3DC41B}"/>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8" name="PoljeZBesedilom 2">
          <a:extLst>
            <a:ext uri="{FF2B5EF4-FFF2-40B4-BE49-F238E27FC236}">
              <a16:creationId xmlns:a16="http://schemas.microsoft.com/office/drawing/2014/main" id="{C1FDBA6B-AEEE-4FA2-AC8D-503A6E704C25}"/>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558462</xdr:colOff>
      <xdr:row>1344</xdr:row>
      <xdr:rowOff>0</xdr:rowOff>
    </xdr:from>
    <xdr:ext cx="184731" cy="264560"/>
    <xdr:sp macro="" textlink="">
      <xdr:nvSpPr>
        <xdr:cNvPr id="11479" name="PoljeZBesedilom 2">
          <a:extLst>
            <a:ext uri="{FF2B5EF4-FFF2-40B4-BE49-F238E27FC236}">
              <a16:creationId xmlns:a16="http://schemas.microsoft.com/office/drawing/2014/main" id="{CDB5F87B-41E7-469A-BB7E-EBFD6F3C13A6}"/>
            </a:ext>
          </a:extLst>
        </xdr:cNvPr>
        <xdr:cNvSpPr txBox="1"/>
      </xdr:nvSpPr>
      <xdr:spPr>
        <a:xfrm>
          <a:off x="8052188"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0" name="PoljeZBesedilom 2">
          <a:extLst>
            <a:ext uri="{FF2B5EF4-FFF2-40B4-BE49-F238E27FC236}">
              <a16:creationId xmlns:a16="http://schemas.microsoft.com/office/drawing/2014/main" id="{7C48E56D-2A8F-420D-AEDB-EFB1FF0AB1F5}"/>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1" name="PoljeZBesedilom 11480">
          <a:extLst>
            <a:ext uri="{FF2B5EF4-FFF2-40B4-BE49-F238E27FC236}">
              <a16:creationId xmlns:a16="http://schemas.microsoft.com/office/drawing/2014/main" id="{79A5A937-5013-441F-94B9-7009F4F5468B}"/>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2" name="PoljeZBesedilom 2">
          <a:extLst>
            <a:ext uri="{FF2B5EF4-FFF2-40B4-BE49-F238E27FC236}">
              <a16:creationId xmlns:a16="http://schemas.microsoft.com/office/drawing/2014/main" id="{266541F2-56A5-4C7D-8317-B47DEEF46F38}"/>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3" name="PoljeZBesedilom 2">
          <a:extLst>
            <a:ext uri="{FF2B5EF4-FFF2-40B4-BE49-F238E27FC236}">
              <a16:creationId xmlns:a16="http://schemas.microsoft.com/office/drawing/2014/main" id="{27033D43-8CB5-4AE4-99C6-04B41FDB6BE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4" name="PoljeZBesedilom 2">
          <a:extLst>
            <a:ext uri="{FF2B5EF4-FFF2-40B4-BE49-F238E27FC236}">
              <a16:creationId xmlns:a16="http://schemas.microsoft.com/office/drawing/2014/main" id="{DE872AE0-C6D6-4E20-92B8-9BAE39F0C1F3}"/>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556557</xdr:colOff>
      <xdr:row>1344</xdr:row>
      <xdr:rowOff>0</xdr:rowOff>
    </xdr:from>
    <xdr:ext cx="184731" cy="264560"/>
    <xdr:sp macro="" textlink="">
      <xdr:nvSpPr>
        <xdr:cNvPr id="11485" name="PoljeZBesedilom 2">
          <a:extLst>
            <a:ext uri="{FF2B5EF4-FFF2-40B4-BE49-F238E27FC236}">
              <a16:creationId xmlns:a16="http://schemas.microsoft.com/office/drawing/2014/main" id="{AAB15BA3-2E9C-4D0E-9FA8-4846BE235180}"/>
            </a:ext>
          </a:extLst>
        </xdr:cNvPr>
        <xdr:cNvSpPr txBox="1"/>
      </xdr:nvSpPr>
      <xdr:spPr>
        <a:xfrm>
          <a:off x="804810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86" name="PoljeZBesedilom 2">
          <a:extLst>
            <a:ext uri="{FF2B5EF4-FFF2-40B4-BE49-F238E27FC236}">
              <a16:creationId xmlns:a16="http://schemas.microsoft.com/office/drawing/2014/main" id="{0F6E475C-E531-478B-B361-2F0D62E0DBA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87" name="PoljeZBesedilom 11486">
          <a:extLst>
            <a:ext uri="{FF2B5EF4-FFF2-40B4-BE49-F238E27FC236}">
              <a16:creationId xmlns:a16="http://schemas.microsoft.com/office/drawing/2014/main" id="{6D89318F-E7DD-4D82-9A2A-42FB979A388A}"/>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88" name="PoljeZBesedilom 2">
          <a:extLst>
            <a:ext uri="{FF2B5EF4-FFF2-40B4-BE49-F238E27FC236}">
              <a16:creationId xmlns:a16="http://schemas.microsoft.com/office/drawing/2014/main" id="{D698BCA6-7789-4140-9404-4465D6A7D66C}"/>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89" name="PoljeZBesedilom 2">
          <a:extLst>
            <a:ext uri="{FF2B5EF4-FFF2-40B4-BE49-F238E27FC236}">
              <a16:creationId xmlns:a16="http://schemas.microsoft.com/office/drawing/2014/main" id="{405AC335-C759-475D-92B5-2F4F7E1E589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90" name="PoljeZBesedilom 2">
          <a:extLst>
            <a:ext uri="{FF2B5EF4-FFF2-40B4-BE49-F238E27FC236}">
              <a16:creationId xmlns:a16="http://schemas.microsoft.com/office/drawing/2014/main" id="{5241E9F7-E736-40E0-9495-DEC5FD7F5F60}"/>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91" name="PoljeZBesedilom 2">
          <a:extLst>
            <a:ext uri="{FF2B5EF4-FFF2-40B4-BE49-F238E27FC236}">
              <a16:creationId xmlns:a16="http://schemas.microsoft.com/office/drawing/2014/main" id="{C215E93B-9893-4A6B-B028-A5756BCCA10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92" name="PoljeZBesedilom 11491">
          <a:extLst>
            <a:ext uri="{FF2B5EF4-FFF2-40B4-BE49-F238E27FC236}">
              <a16:creationId xmlns:a16="http://schemas.microsoft.com/office/drawing/2014/main" id="{6F7EFDB5-019F-4E60-BB9C-05E716E82384}"/>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93" name="PoljeZBesedilom 2">
          <a:extLst>
            <a:ext uri="{FF2B5EF4-FFF2-40B4-BE49-F238E27FC236}">
              <a16:creationId xmlns:a16="http://schemas.microsoft.com/office/drawing/2014/main" id="{D402E135-69BC-42B3-8F77-0AABAEAFC3F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94" name="PoljeZBesedilom 2">
          <a:extLst>
            <a:ext uri="{FF2B5EF4-FFF2-40B4-BE49-F238E27FC236}">
              <a16:creationId xmlns:a16="http://schemas.microsoft.com/office/drawing/2014/main" id="{4AD6DC3B-F058-4AD5-9870-EF472A74E58C}"/>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95" name="PoljeZBesedilom 2">
          <a:extLst>
            <a:ext uri="{FF2B5EF4-FFF2-40B4-BE49-F238E27FC236}">
              <a16:creationId xmlns:a16="http://schemas.microsoft.com/office/drawing/2014/main" id="{3C6C81F6-18C0-4323-92FE-1E7098635252}"/>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496" name="PoljeZBesedilom 2">
          <a:extLst>
            <a:ext uri="{FF2B5EF4-FFF2-40B4-BE49-F238E27FC236}">
              <a16:creationId xmlns:a16="http://schemas.microsoft.com/office/drawing/2014/main" id="{2B451B47-223A-4DBF-B56C-5976CBD1818D}"/>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97" name="PoljeZBesedilom 2">
          <a:extLst>
            <a:ext uri="{FF2B5EF4-FFF2-40B4-BE49-F238E27FC236}">
              <a16:creationId xmlns:a16="http://schemas.microsoft.com/office/drawing/2014/main" id="{368A32F8-5DF5-4E6C-985A-668D8B4FFA33}"/>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98" name="PoljeZBesedilom 11497">
          <a:extLst>
            <a:ext uri="{FF2B5EF4-FFF2-40B4-BE49-F238E27FC236}">
              <a16:creationId xmlns:a16="http://schemas.microsoft.com/office/drawing/2014/main" id="{53178994-A887-4210-9051-84B381A73A5D}"/>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499" name="PoljeZBesedilom 2">
          <a:extLst>
            <a:ext uri="{FF2B5EF4-FFF2-40B4-BE49-F238E27FC236}">
              <a16:creationId xmlns:a16="http://schemas.microsoft.com/office/drawing/2014/main" id="{48E4AC43-A899-439B-B34D-E5DB9B18850E}"/>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500" name="PoljeZBesedilom 2">
          <a:extLst>
            <a:ext uri="{FF2B5EF4-FFF2-40B4-BE49-F238E27FC236}">
              <a16:creationId xmlns:a16="http://schemas.microsoft.com/office/drawing/2014/main" id="{71268232-EC2F-4EB8-A5EE-1E9E304278FF}"/>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501" name="PoljeZBesedilom 2">
          <a:extLst>
            <a:ext uri="{FF2B5EF4-FFF2-40B4-BE49-F238E27FC236}">
              <a16:creationId xmlns:a16="http://schemas.microsoft.com/office/drawing/2014/main" id="{21ABE6B3-A0BF-4724-BAAA-EA0AA3B44806}"/>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64560"/>
    <xdr:sp macro="" textlink="">
      <xdr:nvSpPr>
        <xdr:cNvPr id="11502" name="PoljeZBesedilom 2">
          <a:extLst>
            <a:ext uri="{FF2B5EF4-FFF2-40B4-BE49-F238E27FC236}">
              <a16:creationId xmlns:a16="http://schemas.microsoft.com/office/drawing/2014/main" id="{C4ED1CD3-E200-487A-BC84-5BC24F016F75}"/>
            </a:ext>
          </a:extLst>
        </xdr:cNvPr>
        <xdr:cNvSpPr txBox="1"/>
      </xdr:nvSpPr>
      <xdr:spPr>
        <a:xfrm>
          <a:off x="8044296"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503" name="PoljeZBesedilom 11502">
          <a:extLst>
            <a:ext uri="{FF2B5EF4-FFF2-40B4-BE49-F238E27FC236}">
              <a16:creationId xmlns:a16="http://schemas.microsoft.com/office/drawing/2014/main" id="{E7328242-C7FD-429D-9788-88A5CE516DD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504" name="PoljeZBesedilom 2">
          <a:extLst>
            <a:ext uri="{FF2B5EF4-FFF2-40B4-BE49-F238E27FC236}">
              <a16:creationId xmlns:a16="http://schemas.microsoft.com/office/drawing/2014/main" id="{A35859D0-F5D4-49DC-98C1-A3C504E7E926}"/>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505" name="PoljeZBesedilom 2">
          <a:extLst>
            <a:ext uri="{FF2B5EF4-FFF2-40B4-BE49-F238E27FC236}">
              <a16:creationId xmlns:a16="http://schemas.microsoft.com/office/drawing/2014/main" id="{A26F4B31-2A7A-4805-A260-5801D972FD2A}"/>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506" name="PoljeZBesedilom 2">
          <a:extLst>
            <a:ext uri="{FF2B5EF4-FFF2-40B4-BE49-F238E27FC236}">
              <a16:creationId xmlns:a16="http://schemas.microsoft.com/office/drawing/2014/main" id="{B8ED1826-3A72-4670-A1CE-A69311CA399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8</xdr:col>
      <xdr:colOff>552747</xdr:colOff>
      <xdr:row>1344</xdr:row>
      <xdr:rowOff>0</xdr:rowOff>
    </xdr:from>
    <xdr:ext cx="184731" cy="274009"/>
    <xdr:sp macro="" textlink="">
      <xdr:nvSpPr>
        <xdr:cNvPr id="11507" name="PoljeZBesedilom 2">
          <a:extLst>
            <a:ext uri="{FF2B5EF4-FFF2-40B4-BE49-F238E27FC236}">
              <a16:creationId xmlns:a16="http://schemas.microsoft.com/office/drawing/2014/main" id="{819E0597-8AAF-4807-9BCD-54D76017B765}"/>
            </a:ext>
          </a:extLst>
        </xdr:cNvPr>
        <xdr:cNvSpPr txBox="1"/>
      </xdr:nvSpPr>
      <xdr:spPr>
        <a:xfrm>
          <a:off x="8044296" y="2202180"/>
          <a:ext cx="184731" cy="27400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5927" cy="264560"/>
    <xdr:sp macro="" textlink="">
      <xdr:nvSpPr>
        <xdr:cNvPr id="11508" name="PoljeZBesedilom 2">
          <a:extLst>
            <a:ext uri="{FF2B5EF4-FFF2-40B4-BE49-F238E27FC236}">
              <a16:creationId xmlns:a16="http://schemas.microsoft.com/office/drawing/2014/main" id="{31656FEB-B9C0-48BC-BF82-6A6B7BBEA05F}"/>
            </a:ext>
          </a:extLst>
        </xdr:cNvPr>
        <xdr:cNvSpPr txBox="1"/>
      </xdr:nvSpPr>
      <xdr:spPr>
        <a:xfrm>
          <a:off x="6758940" y="220218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5927" cy="264560"/>
    <xdr:sp macro="" textlink="">
      <xdr:nvSpPr>
        <xdr:cNvPr id="11509" name="PoljeZBesedilom 11508">
          <a:extLst>
            <a:ext uri="{FF2B5EF4-FFF2-40B4-BE49-F238E27FC236}">
              <a16:creationId xmlns:a16="http://schemas.microsoft.com/office/drawing/2014/main" id="{9687CA8D-23F7-41B8-AFF1-B8EDBF0C08EC}"/>
            </a:ext>
          </a:extLst>
        </xdr:cNvPr>
        <xdr:cNvSpPr txBox="1"/>
      </xdr:nvSpPr>
      <xdr:spPr>
        <a:xfrm>
          <a:off x="6758940" y="220218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5927" cy="264560"/>
    <xdr:sp macro="" textlink="">
      <xdr:nvSpPr>
        <xdr:cNvPr id="11510" name="PoljeZBesedilom 2">
          <a:extLst>
            <a:ext uri="{FF2B5EF4-FFF2-40B4-BE49-F238E27FC236}">
              <a16:creationId xmlns:a16="http://schemas.microsoft.com/office/drawing/2014/main" id="{F954A849-E7E7-4E9D-87F4-6456FFF44C98}"/>
            </a:ext>
          </a:extLst>
        </xdr:cNvPr>
        <xdr:cNvSpPr txBox="1"/>
      </xdr:nvSpPr>
      <xdr:spPr>
        <a:xfrm>
          <a:off x="6758940" y="220218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5927" cy="264560"/>
    <xdr:sp macro="" textlink="">
      <xdr:nvSpPr>
        <xdr:cNvPr id="11511" name="PoljeZBesedilom 11510">
          <a:extLst>
            <a:ext uri="{FF2B5EF4-FFF2-40B4-BE49-F238E27FC236}">
              <a16:creationId xmlns:a16="http://schemas.microsoft.com/office/drawing/2014/main" id="{2F123F11-4B91-4683-A15E-CAAB6D84905A}"/>
            </a:ext>
          </a:extLst>
        </xdr:cNvPr>
        <xdr:cNvSpPr txBox="1"/>
      </xdr:nvSpPr>
      <xdr:spPr>
        <a:xfrm>
          <a:off x="6758940" y="2202180"/>
          <a:ext cx="19592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2" name="PoljeZBesedilom 2">
          <a:extLst>
            <a:ext uri="{FF2B5EF4-FFF2-40B4-BE49-F238E27FC236}">
              <a16:creationId xmlns:a16="http://schemas.microsoft.com/office/drawing/2014/main" id="{1D117CAD-B7EA-49A0-B8E8-9065D6268361}"/>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3" name="PoljeZBesedilom 11512">
          <a:extLst>
            <a:ext uri="{FF2B5EF4-FFF2-40B4-BE49-F238E27FC236}">
              <a16:creationId xmlns:a16="http://schemas.microsoft.com/office/drawing/2014/main" id="{2FE60C4F-9008-4331-AB56-4318DDBF8BA2}"/>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4" name="PoljeZBesedilom 2">
          <a:extLst>
            <a:ext uri="{FF2B5EF4-FFF2-40B4-BE49-F238E27FC236}">
              <a16:creationId xmlns:a16="http://schemas.microsoft.com/office/drawing/2014/main" id="{2F876B5C-CCC3-43DE-9EAC-6A45D30BE6F4}"/>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5" name="PoljeZBesedilom 11514">
          <a:extLst>
            <a:ext uri="{FF2B5EF4-FFF2-40B4-BE49-F238E27FC236}">
              <a16:creationId xmlns:a16="http://schemas.microsoft.com/office/drawing/2014/main" id="{90824D31-D4FF-411E-87C8-170211289CAD}"/>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6" name="PoljeZBesedilom 2">
          <a:extLst>
            <a:ext uri="{FF2B5EF4-FFF2-40B4-BE49-F238E27FC236}">
              <a16:creationId xmlns:a16="http://schemas.microsoft.com/office/drawing/2014/main" id="{E6BE98F6-569D-436E-B147-72D7D95443E1}"/>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17" name="PoljeZBesedilom 11516">
          <a:extLst>
            <a:ext uri="{FF2B5EF4-FFF2-40B4-BE49-F238E27FC236}">
              <a16:creationId xmlns:a16="http://schemas.microsoft.com/office/drawing/2014/main" id="{3F7C733B-F338-4183-A8CB-0FD684EE1E5C}"/>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7788"/>
    <xdr:sp macro="" textlink="">
      <xdr:nvSpPr>
        <xdr:cNvPr id="11518" name="PoljeZBesedilom 2">
          <a:extLst>
            <a:ext uri="{FF2B5EF4-FFF2-40B4-BE49-F238E27FC236}">
              <a16:creationId xmlns:a16="http://schemas.microsoft.com/office/drawing/2014/main" id="{F579B504-F03F-4232-BDCB-A557AACEFD67}"/>
            </a:ext>
          </a:extLst>
        </xdr:cNvPr>
        <xdr:cNvSpPr txBox="1"/>
      </xdr:nvSpPr>
      <xdr:spPr>
        <a:xfrm>
          <a:off x="6758940" y="220218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7788"/>
    <xdr:sp macro="" textlink="">
      <xdr:nvSpPr>
        <xdr:cNvPr id="11519" name="PoljeZBesedilom 11518">
          <a:extLst>
            <a:ext uri="{FF2B5EF4-FFF2-40B4-BE49-F238E27FC236}">
              <a16:creationId xmlns:a16="http://schemas.microsoft.com/office/drawing/2014/main" id="{D187EA13-904D-4D82-86FE-5F3AAB636C31}"/>
            </a:ext>
          </a:extLst>
        </xdr:cNvPr>
        <xdr:cNvSpPr txBox="1"/>
      </xdr:nvSpPr>
      <xdr:spPr>
        <a:xfrm>
          <a:off x="6758940" y="2202180"/>
          <a:ext cx="191101" cy="2777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0" name="PoljeZBesedilom 2">
          <a:extLst>
            <a:ext uri="{FF2B5EF4-FFF2-40B4-BE49-F238E27FC236}">
              <a16:creationId xmlns:a16="http://schemas.microsoft.com/office/drawing/2014/main" id="{B04550F4-8265-465F-BF01-88C1E1BC8F5B}"/>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1" name="PoljeZBesedilom 11520">
          <a:extLst>
            <a:ext uri="{FF2B5EF4-FFF2-40B4-BE49-F238E27FC236}">
              <a16:creationId xmlns:a16="http://schemas.microsoft.com/office/drawing/2014/main" id="{53F4B946-65B5-40B5-B545-CD16FD32990C}"/>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2" name="PoljeZBesedilom 2">
          <a:extLst>
            <a:ext uri="{FF2B5EF4-FFF2-40B4-BE49-F238E27FC236}">
              <a16:creationId xmlns:a16="http://schemas.microsoft.com/office/drawing/2014/main" id="{862CC5AC-683C-4B9C-A3FC-7957D71E00E0}"/>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3" name="PoljeZBesedilom 11522">
          <a:extLst>
            <a:ext uri="{FF2B5EF4-FFF2-40B4-BE49-F238E27FC236}">
              <a16:creationId xmlns:a16="http://schemas.microsoft.com/office/drawing/2014/main" id="{40DDA12A-6A79-41A3-B7A5-B6370BF8B42E}"/>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4" name="PoljeZBesedilom 2">
          <a:extLst>
            <a:ext uri="{FF2B5EF4-FFF2-40B4-BE49-F238E27FC236}">
              <a16:creationId xmlns:a16="http://schemas.microsoft.com/office/drawing/2014/main" id="{AA74E38D-AB7B-4121-8FDC-1F97EAF58B76}"/>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5" name="PoljeZBesedilom 11524">
          <a:extLst>
            <a:ext uri="{FF2B5EF4-FFF2-40B4-BE49-F238E27FC236}">
              <a16:creationId xmlns:a16="http://schemas.microsoft.com/office/drawing/2014/main" id="{92ACD70D-D694-48E6-B714-25DD902EB88B}"/>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6" name="PoljeZBesedilom 2">
          <a:extLst>
            <a:ext uri="{FF2B5EF4-FFF2-40B4-BE49-F238E27FC236}">
              <a16:creationId xmlns:a16="http://schemas.microsoft.com/office/drawing/2014/main" id="{DB983E1D-7BB2-472C-928A-52B2D2DD3B88}"/>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27" name="PoljeZBesedilom 11526">
          <a:extLst>
            <a:ext uri="{FF2B5EF4-FFF2-40B4-BE49-F238E27FC236}">
              <a16:creationId xmlns:a16="http://schemas.microsoft.com/office/drawing/2014/main" id="{7D7F389F-7D91-424B-ABCA-31F38D340BD2}"/>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2341"/>
    <xdr:sp macro="" textlink="">
      <xdr:nvSpPr>
        <xdr:cNvPr id="11528" name="PoljeZBesedilom 2">
          <a:extLst>
            <a:ext uri="{FF2B5EF4-FFF2-40B4-BE49-F238E27FC236}">
              <a16:creationId xmlns:a16="http://schemas.microsoft.com/office/drawing/2014/main" id="{D57C0118-FCEE-4A73-9E12-3ABE945672C8}"/>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2341"/>
    <xdr:sp macro="" textlink="">
      <xdr:nvSpPr>
        <xdr:cNvPr id="11529" name="PoljeZBesedilom 11528">
          <a:extLst>
            <a:ext uri="{FF2B5EF4-FFF2-40B4-BE49-F238E27FC236}">
              <a16:creationId xmlns:a16="http://schemas.microsoft.com/office/drawing/2014/main" id="{CE1EC5B0-D3BE-4407-B771-1C24FEB3E756}"/>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0" name="PoljeZBesedilom 2">
          <a:extLst>
            <a:ext uri="{FF2B5EF4-FFF2-40B4-BE49-F238E27FC236}">
              <a16:creationId xmlns:a16="http://schemas.microsoft.com/office/drawing/2014/main" id="{2BFED337-BA5B-44E8-87E5-14E3B5C19F9A}"/>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1" name="PoljeZBesedilom 11530">
          <a:extLst>
            <a:ext uri="{FF2B5EF4-FFF2-40B4-BE49-F238E27FC236}">
              <a16:creationId xmlns:a16="http://schemas.microsoft.com/office/drawing/2014/main" id="{73140A2F-3E3D-436D-8AC7-2AF31B59884A}"/>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2" name="PoljeZBesedilom 2">
          <a:extLst>
            <a:ext uri="{FF2B5EF4-FFF2-40B4-BE49-F238E27FC236}">
              <a16:creationId xmlns:a16="http://schemas.microsoft.com/office/drawing/2014/main" id="{8FEE606D-7C02-4BFF-A653-0A7B03FBD124}"/>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3" name="PoljeZBesedilom 11532">
          <a:extLst>
            <a:ext uri="{FF2B5EF4-FFF2-40B4-BE49-F238E27FC236}">
              <a16:creationId xmlns:a16="http://schemas.microsoft.com/office/drawing/2014/main" id="{2AE67352-7CBB-4FAD-8E87-751757240B0E}"/>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4" name="PoljeZBesedilom 2">
          <a:extLst>
            <a:ext uri="{FF2B5EF4-FFF2-40B4-BE49-F238E27FC236}">
              <a16:creationId xmlns:a16="http://schemas.microsoft.com/office/drawing/2014/main" id="{B1140F7D-F92A-4B98-B716-2880603BA8A6}"/>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5" name="PoljeZBesedilom 11534">
          <a:extLst>
            <a:ext uri="{FF2B5EF4-FFF2-40B4-BE49-F238E27FC236}">
              <a16:creationId xmlns:a16="http://schemas.microsoft.com/office/drawing/2014/main" id="{3F488838-FC9B-47D1-8333-E16F654AA2D5}"/>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6" name="PoljeZBesedilom 2">
          <a:extLst>
            <a:ext uri="{FF2B5EF4-FFF2-40B4-BE49-F238E27FC236}">
              <a16:creationId xmlns:a16="http://schemas.microsoft.com/office/drawing/2014/main" id="{69714633-8EEE-4249-95B3-6D774D733726}"/>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37" name="PoljeZBesedilom 11536">
          <a:extLst>
            <a:ext uri="{FF2B5EF4-FFF2-40B4-BE49-F238E27FC236}">
              <a16:creationId xmlns:a16="http://schemas.microsoft.com/office/drawing/2014/main" id="{07DC7357-D7F9-45F4-81BB-94D4A1448494}"/>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2341"/>
    <xdr:sp macro="" textlink="">
      <xdr:nvSpPr>
        <xdr:cNvPr id="11538" name="PoljeZBesedilom 2">
          <a:extLst>
            <a:ext uri="{FF2B5EF4-FFF2-40B4-BE49-F238E27FC236}">
              <a16:creationId xmlns:a16="http://schemas.microsoft.com/office/drawing/2014/main" id="{3DB755AA-8FA4-4C3D-8419-C641E9D83D25}"/>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91101" cy="272341"/>
    <xdr:sp macro="" textlink="">
      <xdr:nvSpPr>
        <xdr:cNvPr id="11539" name="PoljeZBesedilom 11538">
          <a:extLst>
            <a:ext uri="{FF2B5EF4-FFF2-40B4-BE49-F238E27FC236}">
              <a16:creationId xmlns:a16="http://schemas.microsoft.com/office/drawing/2014/main" id="{2BA75F9B-EDBF-423B-937F-0D2309C49DDD}"/>
            </a:ext>
          </a:extLst>
        </xdr:cNvPr>
        <xdr:cNvSpPr txBox="1"/>
      </xdr:nvSpPr>
      <xdr:spPr>
        <a:xfrm>
          <a:off x="6758940" y="2202180"/>
          <a:ext cx="191101" cy="2723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40" name="PoljeZBesedilom 2">
          <a:extLst>
            <a:ext uri="{FF2B5EF4-FFF2-40B4-BE49-F238E27FC236}">
              <a16:creationId xmlns:a16="http://schemas.microsoft.com/office/drawing/2014/main" id="{5B70136F-E44F-400E-833E-C58F369D3484}"/>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41" name="PoljeZBesedilom 11540">
          <a:extLst>
            <a:ext uri="{FF2B5EF4-FFF2-40B4-BE49-F238E27FC236}">
              <a16:creationId xmlns:a16="http://schemas.microsoft.com/office/drawing/2014/main" id="{F3C38DB9-187B-4199-A164-9B2C895DF695}"/>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sl-SI"/>
        </a:p>
      </xdr:txBody>
    </xdr:sp>
    <xdr:clientData/>
  </xdr:oneCellAnchor>
  <xdr:oneCellAnchor>
    <xdr:from>
      <xdr:col>7</xdr:col>
      <xdr:colOff>0</xdr:colOff>
      <xdr:row>1425</xdr:row>
      <xdr:rowOff>0</xdr:rowOff>
    </xdr:from>
    <xdr:ext cx="184731" cy="264560"/>
    <xdr:sp macro="" textlink="">
      <xdr:nvSpPr>
        <xdr:cNvPr id="11542" name="PoljeZBesedilom 2">
          <a:extLst>
            <a:ext uri="{FF2B5EF4-FFF2-40B4-BE49-F238E27FC236}">
              <a16:creationId xmlns:a16="http://schemas.microsoft.com/office/drawing/2014/main" id="{E13A0607-09AB-44E8-8CB8-EA64925E63FF}"/>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1425</xdr:row>
      <xdr:rowOff>0</xdr:rowOff>
    </xdr:from>
    <xdr:ext cx="184731" cy="264560"/>
    <xdr:sp macro="" textlink="">
      <xdr:nvSpPr>
        <xdr:cNvPr id="11543" name="PoljeZBesedilom 11542">
          <a:extLst>
            <a:ext uri="{FF2B5EF4-FFF2-40B4-BE49-F238E27FC236}">
              <a16:creationId xmlns:a16="http://schemas.microsoft.com/office/drawing/2014/main" id="{8BAA0A69-6022-44A8-8F20-6D57271E3210}"/>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1425</xdr:row>
      <xdr:rowOff>0</xdr:rowOff>
    </xdr:from>
    <xdr:ext cx="184731" cy="264560"/>
    <xdr:sp macro="" textlink="">
      <xdr:nvSpPr>
        <xdr:cNvPr id="11544" name="PoljeZBesedilom 2">
          <a:extLst>
            <a:ext uri="{FF2B5EF4-FFF2-40B4-BE49-F238E27FC236}">
              <a16:creationId xmlns:a16="http://schemas.microsoft.com/office/drawing/2014/main" id="{EC5F85B6-B322-4E2E-973D-E80DFD1516B3}"/>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7</xdr:col>
      <xdr:colOff>0</xdr:colOff>
      <xdr:row>1425</xdr:row>
      <xdr:rowOff>0</xdr:rowOff>
    </xdr:from>
    <xdr:ext cx="184731" cy="264560"/>
    <xdr:sp macro="" textlink="">
      <xdr:nvSpPr>
        <xdr:cNvPr id="11545" name="PoljeZBesedilom 11544">
          <a:extLst>
            <a:ext uri="{FF2B5EF4-FFF2-40B4-BE49-F238E27FC236}">
              <a16:creationId xmlns:a16="http://schemas.microsoft.com/office/drawing/2014/main" id="{EA0E959F-9ABE-408C-A2C9-728B58799838}"/>
            </a:ext>
          </a:extLst>
        </xdr:cNvPr>
        <xdr:cNvSpPr txBox="1"/>
      </xdr:nvSpPr>
      <xdr:spPr>
        <a:xfrm>
          <a:off x="6758940" y="220218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neziris\AppData\Local\Microsoft\Windows\INetCache\Content.Outlook\EI3HTJN3\ARIS_Evidenca_opreme_202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univerzamb.sharepoint.com/sites/fsum/raziskovanje/Dokumenti%20v%20skupni%20rabi/Raziskovalna%20oprema/ARIS/Lo&#269;eno%20po%20skrbnikih/Dopolnjeno%20od%20skrbnikov/Vuherer.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niverzamb.sharepoint.com/sites/fsum/JN/RI/ARIS/Evidenca%20RI%20ARIS/2025/Lo&#269;eno%20po%20skrbnikih/Dopolnjeno%20od%20skrbnikov/Kokol/ARIS-RI-Evidenca-opreme-UM%20FS_Vanja%20Kokol_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Pojasnila k obrazcu"/>
      <sheetName val="Oprema"/>
      <sheetName val="Klasifikacija - Uni-Leeds"/>
      <sheetName val="Klasifikacij MERIL"/>
      <sheetName val="ARIS_Evidenca_opreme_2024"/>
    </sheetNames>
    <sheetDataSet>
      <sheetData sheetId="0" refreshError="1"/>
      <sheetData sheetId="1"/>
      <sheetData sheetId="2"/>
      <sheetData sheetId="3"/>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herer"/>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1"/>
      <sheetName val="Pojasnila k obrazcu"/>
      <sheetName val="Klasifikacija - Uni-Leeds"/>
      <sheetName val="Klasifikacij MERIL"/>
      <sheetName val="ARIS-RI-Evidenca-opreme-UM FS_V"/>
    </sheetNames>
    <sheetDataSet>
      <sheetData sheetId="0"/>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hyperlink" Target="http://portal.meril.eu/converis-esf/static/about" TargetMode="External"/><Relationship Id="rId1" Type="http://schemas.openxmlformats.org/officeDocument/2006/relationships/hyperlink" Target="http://researchsupport.leeds.ac.uk/index.php/academic_staff/research_equipment_infrastructure/"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fkkt.uni-lj.si/raziskovalna-infrastruktura/enota-za-analizo-organskih-molekul" TargetMode="External"/><Relationship Id="rId671" Type="http://schemas.openxmlformats.org/officeDocument/2006/relationships/hyperlink" Target="https://www.fs.uni-lj.si/research-equipment/klimatska-komora-za-karakterizacijo-materialov-in-procesov-ter-naprav-in-sistemov-na-podrocju-upravljanja-toplote/" TargetMode="External"/><Relationship Id="rId21" Type="http://schemas.openxmlformats.org/officeDocument/2006/relationships/hyperlink" Target="http://is.zrc-sazu.si/oprema" TargetMode="External"/><Relationship Id="rId324" Type="http://schemas.openxmlformats.org/officeDocument/2006/relationships/hyperlink" Target="http://www.lmk.si/raziskave/merilna-oprema-laboratorija/" TargetMode="External"/><Relationship Id="rId531" Type="http://schemas.openxmlformats.org/officeDocument/2006/relationships/hyperlink" Target="http://www.nib.si/infrastruktura/infrastrukturni-center-planta" TargetMode="External"/><Relationship Id="rId629" Type="http://schemas.openxmlformats.org/officeDocument/2006/relationships/hyperlink" Target="https://www.fs.uni-lj.si/research-equipment/pulzni-dinamicni-generator-tlaka-kapljevine/" TargetMode="External"/><Relationship Id="rId170" Type="http://schemas.openxmlformats.org/officeDocument/2006/relationships/hyperlink" Target="http://www.ffa.uni-lj.si/raziskave/raziskovalna-oprema/0/arrs" TargetMode="External"/><Relationship Id="rId268" Type="http://schemas.openxmlformats.org/officeDocument/2006/relationships/hyperlink" Target="https://www.bf.uni-lj.si/sl/novice/2022072012475118/na-oddelku-za-gozdarstvo-in-obnovljive-gozdne-vire-tudi-s-pomocjo-donacije-sidg-do-nove-raziskovalne-opreme-" TargetMode="External"/><Relationship Id="rId475" Type="http://schemas.openxmlformats.org/officeDocument/2006/relationships/hyperlink" Target="https://www.ki.si/odseki/d10-odsek-za-kemijo-materialov/elektrokataliza/oprema/" TargetMode="External"/><Relationship Id="rId682" Type="http://schemas.openxmlformats.org/officeDocument/2006/relationships/hyperlink" Target="http://is.zrc-sazu.si/oprema" TargetMode="External"/><Relationship Id="rId32" Type="http://schemas.openxmlformats.org/officeDocument/2006/relationships/hyperlink" Target="https://www.ung.si/sl/raziskave/laboratorij-za-vede-o-okolju-in-zivljenju/oprema/icp-ms/" TargetMode="External"/><Relationship Id="rId128" Type="http://schemas.openxmlformats.org/officeDocument/2006/relationships/hyperlink" Target="http://www.fs.um.si/raziskovanje/raziskovalna-oprema/" TargetMode="External"/><Relationship Id="rId335" Type="http://schemas.openxmlformats.org/officeDocument/2006/relationships/hyperlink" Target="https://ltfe.org/testcenter/" TargetMode="External"/><Relationship Id="rId542" Type="http://schemas.openxmlformats.org/officeDocument/2006/relationships/hyperlink" Target="http://www.nib.si/infrastruktura/infrastrukturni-center-planta" TargetMode="External"/><Relationship Id="rId181" Type="http://schemas.openxmlformats.org/officeDocument/2006/relationships/hyperlink" Target="http://www.ffa.uni-lj.si/raziskave/raziskovalna-oprema/0/arrs" TargetMode="External"/><Relationship Id="rId402" Type="http://schemas.openxmlformats.org/officeDocument/2006/relationships/hyperlink" Target="https://www.mf.uni-lj.si/application/files/7415/8391/7733/Razpolozljiva_raziskovalna_oprema_UL_MF.pdf" TargetMode="External"/><Relationship Id="rId279" Type="http://schemas.openxmlformats.org/officeDocument/2006/relationships/hyperlink" Target="https://www.bf.uni-lj.si/sl/enote/agronomija/raziskave/raziskovalna-oprema/" TargetMode="External"/><Relationship Id="rId486" Type="http://schemas.openxmlformats.org/officeDocument/2006/relationships/hyperlink" Target="http://www.ki.si/" TargetMode="External"/><Relationship Id="rId693" Type="http://schemas.openxmlformats.org/officeDocument/2006/relationships/hyperlink" Target="http://www.cipkebip.org/" TargetMode="External"/><Relationship Id="rId707" Type="http://schemas.openxmlformats.org/officeDocument/2006/relationships/hyperlink" Target="http://www.cipkebip.org/" TargetMode="External"/><Relationship Id="rId43" Type="http://schemas.openxmlformats.org/officeDocument/2006/relationships/hyperlink" Target="https://www.fmf.uni-lj.si/sl/raziskave/raziskovalna-oprema/mpms-3-squid-magnetometer-paket-22/" TargetMode="External"/><Relationship Id="rId139" Type="http://schemas.openxmlformats.org/officeDocument/2006/relationships/hyperlink" Target="http://www.fs.um.si/raziskovanje/raziskovalna-oprema/" TargetMode="External"/><Relationship Id="rId346" Type="http://schemas.openxmlformats.org/officeDocument/2006/relationships/hyperlink" Target="http://lbk.fe.uni-lj.si/ic/sl/oprema" TargetMode="External"/><Relationship Id="rId553" Type="http://schemas.openxmlformats.org/officeDocument/2006/relationships/hyperlink" Target="https://www.imt.si/organizacijske-enote/infrastrukturna-organizacijska-enota" TargetMode="External"/><Relationship Id="rId192" Type="http://schemas.openxmlformats.org/officeDocument/2006/relationships/hyperlink" Target="http://www.ffa.uni-lj.si/raziskave/raziskovalna-oprema/tekocinski-kromatograf-z-masnim-detektorjem" TargetMode="External"/><Relationship Id="rId206" Type="http://schemas.openxmlformats.org/officeDocument/2006/relationships/hyperlink" Target="http://www3.fgg.uni-lj.si/" TargetMode="External"/><Relationship Id="rId413" Type="http://schemas.openxmlformats.org/officeDocument/2006/relationships/hyperlink" Target="https://www.mf.uni-lj.si/ibk/oprema" TargetMode="External"/><Relationship Id="rId497" Type="http://schemas.openxmlformats.org/officeDocument/2006/relationships/hyperlink" Target="https://www.nanion.de/en/products/orbit-mini.html" TargetMode="External"/><Relationship Id="rId620" Type="http://schemas.openxmlformats.org/officeDocument/2006/relationships/hyperlink" Target="https://www.fs.uni-lj.si/research-equipment/sistem-za-spremljanje-nestacionarnih-procesov-pri-prenosu-toplote-in-snovi-z-infrardeco-hitrotekoco-kamero/" TargetMode="External"/><Relationship Id="rId718" Type="http://schemas.openxmlformats.org/officeDocument/2006/relationships/hyperlink" Target="http://www.cipkebip.org/" TargetMode="External"/><Relationship Id="rId357" Type="http://schemas.openxmlformats.org/officeDocument/2006/relationships/hyperlink" Target="http://lmk.si/raziskave/merilna-oprema-laboratorija/" TargetMode="External"/><Relationship Id="rId54" Type="http://schemas.openxmlformats.org/officeDocument/2006/relationships/hyperlink" Target="https://www.zag.si/raziskave-in-razvoj/seznam-opreme/seznam-opreme-podrobno/?id=133" TargetMode="External"/><Relationship Id="rId217" Type="http://schemas.openxmlformats.org/officeDocument/2006/relationships/hyperlink" Target="https://www.bf.uni-lj.si/sl/raziskave/raziskovalna-oprema/" TargetMode="External"/><Relationship Id="rId564" Type="http://schemas.openxmlformats.org/officeDocument/2006/relationships/hyperlink" Target="https://www.fs.uni-lj.si/research-equipment/hitrotekoci-sistem-za-spremljanje-dinamicnih-in-termicnih-procesov/" TargetMode="External"/><Relationship Id="rId424" Type="http://schemas.openxmlformats.org/officeDocument/2006/relationships/hyperlink" Target="https://www.mf.uni-lj.si/raziskovanje/oprema" TargetMode="External"/><Relationship Id="rId631" Type="http://schemas.openxmlformats.org/officeDocument/2006/relationships/hyperlink" Target="https://www.fs.uni-lj.si/research-equipment/instrument-discovery-dsc-2500-diferencna-dinamicna-kalorimetrija-z-vgrajenim-avtomatskim-vzorcevalnikom/" TargetMode="External"/><Relationship Id="rId729" Type="http://schemas.openxmlformats.org/officeDocument/2006/relationships/hyperlink" Target="http://www.cipkebip.org/" TargetMode="External"/><Relationship Id="rId270" Type="http://schemas.openxmlformats.org/officeDocument/2006/relationships/hyperlink" Target="https://www.bf.uni-lj.si/sl/raziskave/raziskovalna-oprema/2024030814015398/teresticni-laserski-skener-faro-focus-premium-70-z-dodatnimi-merilniki" TargetMode="External"/><Relationship Id="rId65" Type="http://schemas.openxmlformats.org/officeDocument/2006/relationships/hyperlink" Target="https://www.zag.si/raziskave-in-razvoj/seznam-opreme/seznam-opreme-podrobno/?id=144" TargetMode="External"/><Relationship Id="rId130" Type="http://schemas.openxmlformats.org/officeDocument/2006/relationships/hyperlink" Target="http://www.fs.um.si/raziskovanje/raziskovalna-oprema/" TargetMode="External"/><Relationship Id="rId368" Type="http://schemas.openxmlformats.org/officeDocument/2006/relationships/hyperlink" Target="https://briumdev.um.si/" TargetMode="External"/><Relationship Id="rId575" Type="http://schemas.openxmlformats.org/officeDocument/2006/relationships/hyperlink" Target="https://www.fs.uni-lj.si/research-equipment/oprema-za-raziskave-in-karakterizacijo-obrabnih-mehanizmov-na-podrocju-nanotribologije/" TargetMode="External"/><Relationship Id="rId228" Type="http://schemas.openxmlformats.org/officeDocument/2006/relationships/hyperlink" Target="https://www.bf.uni-lj.si/sl/raziskave/raziskovalna-oprema/" TargetMode="External"/><Relationship Id="rId435" Type="http://schemas.openxmlformats.org/officeDocument/2006/relationships/hyperlink" Target="https://www.mf.uni-lj.si/ibk/oprema" TargetMode="External"/><Relationship Id="rId642" Type="http://schemas.openxmlformats.org/officeDocument/2006/relationships/hyperlink" Target="https://www.fs.uni-lj.si/research-equipment/opticno-laserski-sistem-za-karakterizacijo-hitrostnih-razmer-v-posebnih-makro-in-mini-fluidnih-sistemih/" TargetMode="External"/><Relationship Id="rId281" Type="http://schemas.openxmlformats.org/officeDocument/2006/relationships/hyperlink" Target="https://www.bf.uni-lj.si/sl/enote/agronomija/raziskave/raziskovalna-oprema/" TargetMode="External"/><Relationship Id="rId502" Type="http://schemas.openxmlformats.org/officeDocument/2006/relationships/hyperlink" Target="https://www.ki.si/odseki/d07-odsek-za-polimerno-kemijo-in-tehnologijo/oprema/" TargetMode="External"/><Relationship Id="rId76" Type="http://schemas.openxmlformats.org/officeDocument/2006/relationships/hyperlink" Target="http://www.ntf.uni-lj.si/ntf/raziskovanje/raziskovalno-delo/raziskovalna-oprema/" TargetMode="External"/><Relationship Id="rId141" Type="http://schemas.openxmlformats.org/officeDocument/2006/relationships/hyperlink" Target="http://www.fs.um.si/raziskovanje/raziskovalna-oprema/" TargetMode="External"/><Relationship Id="rId379" Type="http://schemas.openxmlformats.org/officeDocument/2006/relationships/hyperlink" Target="http://www.mf.uni-lj.si/ifet" TargetMode="External"/><Relationship Id="rId586" Type="http://schemas.openxmlformats.org/officeDocument/2006/relationships/hyperlink" Target="https://www.fs.uni-lj.si/research-equipment/kalibrator-pospeskov-z-opremo/" TargetMode="External"/><Relationship Id="rId7" Type="http://schemas.openxmlformats.org/officeDocument/2006/relationships/hyperlink" Target="https://www.vf.uni-lj.si/podrocje/raziskovalna-oprema" TargetMode="External"/><Relationship Id="rId239" Type="http://schemas.openxmlformats.org/officeDocument/2006/relationships/hyperlink" Target="https://www.bf.uni-lj.si/sl/raziskave/raziskovalna-oprema/" TargetMode="External"/><Relationship Id="rId446" Type="http://schemas.openxmlformats.org/officeDocument/2006/relationships/hyperlink" Target="https://www.ki.si/odseki/d12-odsek-za-sintezno-biologijo-in-imunologijo/oprema/" TargetMode="External"/><Relationship Id="rId653" Type="http://schemas.openxmlformats.org/officeDocument/2006/relationships/hyperlink" Target="https://www.fs.uni-lj.si/research-equipment/ft-i04-femto-indenter-z-dodatki/" TargetMode="External"/><Relationship Id="rId292" Type="http://schemas.openxmlformats.org/officeDocument/2006/relationships/hyperlink" Target="https://www.bf.uni-lj.si/sl/raziskave/raziskovalna-oprema/2025022013202306/" TargetMode="External"/><Relationship Id="rId306" Type="http://schemas.openxmlformats.org/officeDocument/2006/relationships/hyperlink" Target="http://www.robolab.si/research/infrastructure/crc-robotics/yaskawa/" TargetMode="External"/><Relationship Id="rId87" Type="http://schemas.openxmlformats.org/officeDocument/2006/relationships/hyperlink" Target="https://www.fkkt.uni-lj.si/sl/raziskovalna-infrastruktura/enota-za-analizo-organskih-molekul/nmr-600/" TargetMode="External"/><Relationship Id="rId513" Type="http://schemas.openxmlformats.org/officeDocument/2006/relationships/hyperlink" Target="https://www.ki.si/odseki/d04-odsek-za-analizno-kemijo/raziskovalna-oprema/" TargetMode="External"/><Relationship Id="rId597" Type="http://schemas.openxmlformats.org/officeDocument/2006/relationships/hyperlink" Target="https://www.fs.uni-lj.si/research-equipment/digitalni-opticni-mikroskop-z-zajemom-topografije/" TargetMode="External"/><Relationship Id="rId720" Type="http://schemas.openxmlformats.org/officeDocument/2006/relationships/hyperlink" Target="http://www.cipkebip.org/" TargetMode="External"/><Relationship Id="rId152" Type="http://schemas.openxmlformats.org/officeDocument/2006/relationships/hyperlink" Target="http://www.fs.um.si/raziskovanje/raziskovalna-oprema/" TargetMode="External"/><Relationship Id="rId457" Type="http://schemas.openxmlformats.org/officeDocument/2006/relationships/hyperlink" Target="https://www.ki.si/odseki/d04-odsek-za-analizno-kemijo/l06-laboratorij-za-prehrambeno-kemijo/oprema/" TargetMode="External"/><Relationship Id="rId664" Type="http://schemas.openxmlformats.org/officeDocument/2006/relationships/hyperlink" Target="https://www.fs.uni-lj.si/research-equipment/opticni-sistem-za-spremljanje-emisije-reaktivnih-tokov-v-ir-in-uv-spektru/" TargetMode="External"/><Relationship Id="rId14" Type="http://schemas.openxmlformats.org/officeDocument/2006/relationships/hyperlink" Target="http://is.zrc-sazu.si/oprema" TargetMode="External"/><Relationship Id="rId317" Type="http://schemas.openxmlformats.org/officeDocument/2006/relationships/hyperlink" Target="http://lpvo.fe.uni-lj.si/raziskave/oprema/" TargetMode="External"/><Relationship Id="rId524" Type="http://schemas.openxmlformats.org/officeDocument/2006/relationships/hyperlink" Target="http://www.nib.si/mbp/sl/about-us/products-and-services/laboratory-equipment" TargetMode="External"/><Relationship Id="rId731" Type="http://schemas.openxmlformats.org/officeDocument/2006/relationships/hyperlink" Target="http://www.cipkebip.org/" TargetMode="External"/><Relationship Id="rId98" Type="http://schemas.openxmlformats.org/officeDocument/2006/relationships/hyperlink" Target="http://www.fkkt.uni-lj.si/sl/storitve/" TargetMode="External"/><Relationship Id="rId163" Type="http://schemas.openxmlformats.org/officeDocument/2006/relationships/hyperlink" Target="http://www.fs.um.si/raziskovanje/raziskovalna-oprema/" TargetMode="External"/><Relationship Id="rId370" Type="http://schemas.openxmlformats.org/officeDocument/2006/relationships/hyperlink" Target="https://briumdev.um.si/" TargetMode="External"/><Relationship Id="rId230" Type="http://schemas.openxmlformats.org/officeDocument/2006/relationships/hyperlink" Target="https://www.bf.uni-lj.si/sl/raziskave/raziskovalna-oprema/" TargetMode="External"/><Relationship Id="rId468" Type="http://schemas.openxmlformats.org/officeDocument/2006/relationships/hyperlink" Target="https://www.ki.si/odseki/d12-odsek-za-sintezno-biologijo-in-imunologijo/oprema/" TargetMode="External"/><Relationship Id="rId675" Type="http://schemas.openxmlformats.org/officeDocument/2006/relationships/hyperlink" Target="https://www.fs.uni-lj.si/research-equipment/raziskovalna-oprema-za-diagnosticiranje-hidravlicnih-komponent-in-sistemov/" TargetMode="External"/><Relationship Id="rId25" Type="http://schemas.openxmlformats.org/officeDocument/2006/relationships/hyperlink" Target="http://is.zrc-sazu.si/oprema" TargetMode="External"/><Relationship Id="rId328" Type="http://schemas.openxmlformats.org/officeDocument/2006/relationships/hyperlink" Target="http://www.robolab.si/research/infrastructure/other-equipment/optotrak-certus/" TargetMode="External"/><Relationship Id="rId535" Type="http://schemas.openxmlformats.org/officeDocument/2006/relationships/hyperlink" Target="http://www.nib.si/infrastruktura/infrastrukturni-center-planta" TargetMode="External"/><Relationship Id="rId742" Type="http://schemas.openxmlformats.org/officeDocument/2006/relationships/printerSettings" Target="../printerSettings/printerSettings1.bin"/><Relationship Id="rId174" Type="http://schemas.openxmlformats.org/officeDocument/2006/relationships/hyperlink" Target="http://www.ffa.uni-lj.si/raziskave/raziskovalna-oprema/0/arrs" TargetMode="External"/><Relationship Id="rId381" Type="http://schemas.openxmlformats.org/officeDocument/2006/relationships/hyperlink" Target="http://lnmcp.mf.uni-lj.si/Neuroendo/Oprema.html" TargetMode="External"/><Relationship Id="rId602" Type="http://schemas.openxmlformats.org/officeDocument/2006/relationships/hyperlink" Target="https://www.fs.uni-lj.si/research-equipment/vlakenski-laser-visokih-moci-z-nadzorom-in-upravljanjem-procesnih-parametrov-v-realnem-casu/" TargetMode="External"/><Relationship Id="rId241" Type="http://schemas.openxmlformats.org/officeDocument/2006/relationships/hyperlink" Target="https://www.bf.uni-lj.si/sl/raziskave/raziskovalna-oprema/" TargetMode="External"/><Relationship Id="rId479" Type="http://schemas.openxmlformats.org/officeDocument/2006/relationships/hyperlink" Target="https://www.ki.si/o-institutu/raziskovalna-infrastruktura/" TargetMode="External"/><Relationship Id="rId686" Type="http://schemas.openxmlformats.org/officeDocument/2006/relationships/hyperlink" Target="http://www.zvkds.si/" TargetMode="External"/><Relationship Id="rId36" Type="http://schemas.openxmlformats.org/officeDocument/2006/relationships/hyperlink" Target="http://www.fmf.uni-lj.si/si/" TargetMode="External"/><Relationship Id="rId339" Type="http://schemas.openxmlformats.org/officeDocument/2006/relationships/hyperlink" Target="http://lbk.fe.uni-lj.si/ic/sl/oprema" TargetMode="External"/><Relationship Id="rId546" Type="http://schemas.openxmlformats.org/officeDocument/2006/relationships/hyperlink" Target="http://www.nib.si/infrastruktura/infrastrukturni-center-planta" TargetMode="External"/><Relationship Id="rId101" Type="http://schemas.openxmlformats.org/officeDocument/2006/relationships/hyperlink" Target="http://www.fkkt.uni-lj.si/sl/storitve/" TargetMode="External"/><Relationship Id="rId185" Type="http://schemas.openxmlformats.org/officeDocument/2006/relationships/hyperlink" Target="http://www.ffa.uni-lj.si/raziskave/raziskovalna-oprema/0/arrs" TargetMode="External"/><Relationship Id="rId406" Type="http://schemas.openxmlformats.org/officeDocument/2006/relationships/hyperlink" Target="https://www.mf.uni-lj.si/ibk/oprema" TargetMode="External"/><Relationship Id="rId392" Type="http://schemas.openxmlformats.org/officeDocument/2006/relationships/hyperlink" Target="http://lnmcp.mf.uni-lj.si/Neuroendo/Oprema.html" TargetMode="External"/><Relationship Id="rId613" Type="http://schemas.openxmlformats.org/officeDocument/2006/relationships/hyperlink" Target="https://www.fs.uni-lj.si/research-equipment/merilni-sistem-za-360-merjenje-deformacij-povrsin-objektov-na-podlagi-korelacije-digitalnih-slik/" TargetMode="External"/><Relationship Id="rId697" Type="http://schemas.openxmlformats.org/officeDocument/2006/relationships/hyperlink" Target="http://www.cipkebip.org/" TargetMode="External"/><Relationship Id="rId252" Type="http://schemas.openxmlformats.org/officeDocument/2006/relationships/hyperlink" Target="https://www.bf.uni-lj.si/sl/raziskave/raziskovalna-oprema/" TargetMode="External"/><Relationship Id="rId47" Type="http://schemas.openxmlformats.org/officeDocument/2006/relationships/hyperlink" Target="https://www.zag.si/en/research-and-development/equipment-list/equipment-list-details/?id=127" TargetMode="External"/><Relationship Id="rId112" Type="http://schemas.openxmlformats.org/officeDocument/2006/relationships/hyperlink" Target="https://fkkt.uni-lj.si/raziskovalna-infrastruktura/enota-za-analizo-organskih-molekul" TargetMode="External"/><Relationship Id="rId557" Type="http://schemas.openxmlformats.org/officeDocument/2006/relationships/hyperlink" Target="https://www.imt.si/organizacijske-enote/infrastrukturna-organizacijska-enota" TargetMode="External"/><Relationship Id="rId196" Type="http://schemas.openxmlformats.org/officeDocument/2006/relationships/hyperlink" Target="https://www.ffa.uni-lj.si/raziskave/raziskovalna-oprema/bioslojni-interferometer-(bio-layer-interferometry---bli)-model-octet-r4" TargetMode="External"/><Relationship Id="rId417" Type="http://schemas.openxmlformats.org/officeDocument/2006/relationships/hyperlink" Target="http://www.mf.uni-lj.si/ris/oprema" TargetMode="External"/><Relationship Id="rId624" Type="http://schemas.openxmlformats.org/officeDocument/2006/relationships/hyperlink" Target="https://www.fs.uni-lj.si/research-equipment/sistem-za-raziskave-in-analizo-nir-in-swir-vlakenskih-laserjev/" TargetMode="External"/><Relationship Id="rId263" Type="http://schemas.openxmlformats.org/officeDocument/2006/relationships/hyperlink" Target="https://www.bf.uni-lj.si/sl/raziskave/raziskovalna-oprema/" TargetMode="External"/><Relationship Id="rId470" Type="http://schemas.openxmlformats.org/officeDocument/2006/relationships/hyperlink" Target="https://www.ki.si/odseki/d12-odsek-za-sintezno-biologijo-in-imunologijo/oprema/" TargetMode="External"/><Relationship Id="rId58" Type="http://schemas.openxmlformats.org/officeDocument/2006/relationships/hyperlink" Target="https://www.zag.si/raziskave-in-razvoj/seznam-opreme/seznam-opreme-podrobno/?id=137" TargetMode="External"/><Relationship Id="rId123" Type="http://schemas.openxmlformats.org/officeDocument/2006/relationships/hyperlink" Target="http://www.fs.um.si/raziskovanje/raziskovalna-oprema/" TargetMode="External"/><Relationship Id="rId330" Type="http://schemas.openxmlformats.org/officeDocument/2006/relationships/hyperlink" Target="http://lmk.si/raziskave/merilna-oprema-laboratorija/" TargetMode="External"/><Relationship Id="rId568" Type="http://schemas.openxmlformats.org/officeDocument/2006/relationships/hyperlink" Target="https://www.fs.uni-lj.si/research-equipment/naprava-za-analizo-degredacije-biolosko-razgradljivih-olj/" TargetMode="External"/><Relationship Id="rId428" Type="http://schemas.openxmlformats.org/officeDocument/2006/relationships/hyperlink" Target="https://www.mf.uni-lj.si/ibk/oprema" TargetMode="External"/><Relationship Id="rId635" Type="http://schemas.openxmlformats.org/officeDocument/2006/relationships/hyperlink" Target="https://www.fs.uni-lj.si/research-equipment/laserski-sistem-z-velikim-razponom-repeticije-ultrakratkih-bliskov-s-spremenljivo-dolzino-za-raziskave-v-optodinamiki/" TargetMode="External"/><Relationship Id="rId274" Type="http://schemas.openxmlformats.org/officeDocument/2006/relationships/hyperlink" Target="https://www.bf.uni-lj.si/sl/raziskave/raziskovalna-oprema/2022071308115607/micro-combi-tester-mct3--sistem-za-dolocanje-mikromehanskih-lastnosti-povrsin-lesa,-kompozitov-in-lesno-obdelovalnih-orodij" TargetMode="External"/><Relationship Id="rId481" Type="http://schemas.openxmlformats.org/officeDocument/2006/relationships/hyperlink" Target="https://www.ki.si/o-institutu/raziskovalna-infrastruktura/" TargetMode="External"/><Relationship Id="rId702" Type="http://schemas.openxmlformats.org/officeDocument/2006/relationships/hyperlink" Target="http://www.cipkebip.org/" TargetMode="External"/><Relationship Id="rId69" Type="http://schemas.openxmlformats.org/officeDocument/2006/relationships/hyperlink" Target="http://www.ntf.uni-lj.si/ntf/raziskovanje/raziskovalno-delo/raziskovalna-oprema/" TargetMode="External"/><Relationship Id="rId134" Type="http://schemas.openxmlformats.org/officeDocument/2006/relationships/hyperlink" Target="http://www.fs.um.si/raziskovanje/raziskovalna-oprema/" TargetMode="External"/><Relationship Id="rId579" Type="http://schemas.openxmlformats.org/officeDocument/2006/relationships/hyperlink" Target="https://www.fs.uni-lj.si/research-equipment/sistem-za-refunkcionalizacijo-konstrukcijskih-polimerov/" TargetMode="External"/><Relationship Id="rId341" Type="http://schemas.openxmlformats.org/officeDocument/2006/relationships/hyperlink" Target="http://lbk.fe.uni-lj.si/ic/sl/oprema" TargetMode="External"/><Relationship Id="rId439" Type="http://schemas.openxmlformats.org/officeDocument/2006/relationships/hyperlink" Target="http://ibk.mf.uni-lj.si/equipment" TargetMode="External"/><Relationship Id="rId646" Type="http://schemas.openxmlformats.org/officeDocument/2006/relationships/hyperlink" Target="https://www.fs.uni-lj.si/research-equipment/laboratorijska-naprava-smart-viscometer/" TargetMode="External"/><Relationship Id="rId201" Type="http://schemas.openxmlformats.org/officeDocument/2006/relationships/hyperlink" Target="https://www.ffa.uni-lj.si/raziskave/raziskovalna-oprema/" TargetMode="External"/><Relationship Id="rId285" Type="http://schemas.openxmlformats.org/officeDocument/2006/relationships/hyperlink" Target="https://www.bf.uni-lj.si/sl/raziskave/raziskovalna-oprema/2024031212063889/" TargetMode="External"/><Relationship Id="rId506" Type="http://schemas.openxmlformats.org/officeDocument/2006/relationships/hyperlink" Target="https://www.ki.si/odseki/d13-odsek-za-katalizo-in-reakcijsko-inzenirstvo/oprema-1/" TargetMode="External"/><Relationship Id="rId492" Type="http://schemas.openxmlformats.org/officeDocument/2006/relationships/hyperlink" Target="https://www.ki.si/odseki/d01-teoreticni-odsek/azmanov-racunski-center/" TargetMode="External"/><Relationship Id="rId713" Type="http://schemas.openxmlformats.org/officeDocument/2006/relationships/hyperlink" Target="http://www.cipkebip.org/" TargetMode="External"/><Relationship Id="rId145" Type="http://schemas.openxmlformats.org/officeDocument/2006/relationships/hyperlink" Target="http://www.fs.um.si/raziskovanje/raziskovalna-oprema/" TargetMode="External"/><Relationship Id="rId352" Type="http://schemas.openxmlformats.org/officeDocument/2006/relationships/hyperlink" Target="https://fe.uni-lj.si/o-fakulteti/katedre-in-laboratoriji/laboratorij-za-elektricna-omrezja-in-naprave/storitve/" TargetMode="External"/><Relationship Id="rId212" Type="http://schemas.openxmlformats.org/officeDocument/2006/relationships/hyperlink" Target="https://www.bf.uni-lj.si/sl/raziskave/raziskovalna-oprema/" TargetMode="External"/><Relationship Id="rId657" Type="http://schemas.openxmlformats.org/officeDocument/2006/relationships/hyperlink" Target="https://www.fs.uni-lj.si/research-equipment/visoko-kvalitetni-merilni-instrumentalni-sistem-za-zajem-podatkov-testiranje-in-kontrolo-fizicnih-fenomenov-proizvodnih-procesov-za-njihovo-zeleno-preobrazbo-in-izboljsanje-delovnega-okolja/" TargetMode="External"/><Relationship Id="rId296" Type="http://schemas.openxmlformats.org/officeDocument/2006/relationships/hyperlink" Target="https://www.bf.uni-lj.si/sl/enote/agronomija/raziskave/raziskovalna-oprema/2025021711522121/superhitrostna-vsestranska-hlajena-laboratorijska-centrifuga" TargetMode="External"/><Relationship Id="rId517" Type="http://schemas.openxmlformats.org/officeDocument/2006/relationships/hyperlink" Target="https://www.ki.si/odseki/d12-odsek-za-sintezno-biologijo-in-imunologijo/oprema/" TargetMode="External"/><Relationship Id="rId724" Type="http://schemas.openxmlformats.org/officeDocument/2006/relationships/hyperlink" Target="http://www.cipkebip.org/" TargetMode="External"/><Relationship Id="rId60" Type="http://schemas.openxmlformats.org/officeDocument/2006/relationships/hyperlink" Target="https://www.zag.si/raziskave-in-razvoj/seznam-opreme/seznam-opreme-podrobno/?id=139" TargetMode="External"/><Relationship Id="rId156" Type="http://schemas.openxmlformats.org/officeDocument/2006/relationships/hyperlink" Target="https://lavkon.fs.um.si/equipment/" TargetMode="External"/><Relationship Id="rId363" Type="http://schemas.openxmlformats.org/officeDocument/2006/relationships/hyperlink" Target="https://www.geo-zs.si/?option=com_content&amp;view=article&amp;id=1561" TargetMode="External"/><Relationship Id="rId570" Type="http://schemas.openxmlformats.org/officeDocument/2006/relationships/hyperlink" Target="https://www.fs.uni-lj.si/research-equipment/skenirna-naprava-cyclom-s-tipali/" TargetMode="External"/><Relationship Id="rId223" Type="http://schemas.openxmlformats.org/officeDocument/2006/relationships/hyperlink" Target="https://www.bf.uni-lj.si/sl/raziskave/raziskovalna-oprema/" TargetMode="External"/><Relationship Id="rId430" Type="http://schemas.openxmlformats.org/officeDocument/2006/relationships/hyperlink" Target="https://www.mf.uni-lj.si/ibk/oprema" TargetMode="External"/><Relationship Id="rId668" Type="http://schemas.openxmlformats.org/officeDocument/2006/relationships/hyperlink" Target="https://www.fs.uni-lj.si/research-equipment/raziskovalno-razvojni-sistem-za-uporovno-varjenje/" TargetMode="External"/><Relationship Id="rId18" Type="http://schemas.openxmlformats.org/officeDocument/2006/relationships/hyperlink" Target="http://is.zrc-sazu.si/oprema" TargetMode="External"/><Relationship Id="rId528" Type="http://schemas.openxmlformats.org/officeDocument/2006/relationships/hyperlink" Target="https://www.nib.si/mbp/sl/oprema-v-laboratoriju/1120-vrsticni-elektronski-mikroskop-sem-tescan-mira" TargetMode="External"/><Relationship Id="rId735"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167" Type="http://schemas.openxmlformats.org/officeDocument/2006/relationships/hyperlink" Target="https://www.fnm.um.si/index.php/domov-raziskovanje-odprti-dostop/" TargetMode="External"/><Relationship Id="rId374" Type="http://schemas.openxmlformats.org/officeDocument/2006/relationships/hyperlink" Target="http://www.mf.uni-lj.si/ris/oprema" TargetMode="External"/><Relationship Id="rId581" Type="http://schemas.openxmlformats.org/officeDocument/2006/relationships/hyperlink" Target="https://www.fs.uni-lj.si/research-equipment/naprava-za-merjenje-debelin-in-situ-mejnih-mazalnih-filmov-v-rangu-nanometrske-skale-2/" TargetMode="External"/><Relationship Id="rId71" Type="http://schemas.openxmlformats.org/officeDocument/2006/relationships/hyperlink" Target="http://www.ntf.uni-lj.si/ntf/raziskovanje/raziskovalno-delo/raziskovalna-oprema/" TargetMode="External"/><Relationship Id="rId234" Type="http://schemas.openxmlformats.org/officeDocument/2006/relationships/hyperlink" Target="https://www.bf.uni-lj.si/sl/raziskave/raziskovalna-oprema/" TargetMode="External"/><Relationship Id="rId679" Type="http://schemas.openxmlformats.org/officeDocument/2006/relationships/hyperlink" Target="https://www.fs.uni-lj.si/research-equipment/visoko-resolucijski-spektrometer-xps-za-tribokemijsko-karakterizacijo-mejnih-mazalnih-filmov-in-povrsin-z-mikrometrsko-natancnim-pozicioniranjem-in-analizo/" TargetMode="External"/><Relationship Id="rId2" Type="http://schemas.openxmlformats.org/officeDocument/2006/relationships/hyperlink" Target="https://www.vf.uni-lj.si/podrocje/raziskovalna-oprema" TargetMode="External"/><Relationship Id="rId29" Type="http://schemas.openxmlformats.org/officeDocument/2006/relationships/hyperlink" Target="https://ung.si/sl/raziskave/laboratorij-za-vede-o-okolju-in-zivljenju/oprema/sistem-za-vzorcenje-sape/" TargetMode="External"/><Relationship Id="rId441" Type="http://schemas.openxmlformats.org/officeDocument/2006/relationships/hyperlink" Target="https://www.ff.uni-lj.si/raziskovanje/raziskovalna-oprema" TargetMode="External"/><Relationship Id="rId539" Type="http://schemas.openxmlformats.org/officeDocument/2006/relationships/hyperlink" Target="http://www.nib.si/infrastruktura/infrastrukturni-center-planta" TargetMode="External"/><Relationship Id="rId178" Type="http://schemas.openxmlformats.org/officeDocument/2006/relationships/hyperlink" Target="http://www.ffa.uni-lj.si/raziskave/raziskovalna-oprema/0/arrs" TargetMode="External"/><Relationship Id="rId301" Type="http://schemas.openxmlformats.org/officeDocument/2006/relationships/hyperlink" Target="https://www.bf.uni-lj.si/sl/raziskave/raziskovalna-oprema/2024031409594544/" TargetMode="External"/><Relationship Id="rId82" Type="http://schemas.openxmlformats.org/officeDocument/2006/relationships/hyperlink" Target="http://www.fkkt.uni-lj.si/sl/raziskovalna-infrastruktura/enota-za-analizo-makromolekul/sistem-za-kromatografijo-bioloskih-makromolekul-sklopljen-z-naprednim-karakterizacijskim-sistemom/" TargetMode="External"/><Relationship Id="rId385" Type="http://schemas.openxmlformats.org/officeDocument/2006/relationships/hyperlink" Target="http://lnmcp.mf.uni-lj.si/Neuroendo/Oprema.html" TargetMode="External"/><Relationship Id="rId592" Type="http://schemas.openxmlformats.org/officeDocument/2006/relationships/hyperlink" Target="https://www.fs.uni-lj.si/research-equipment/vrsticni-elektronski-mikroskop-sem-z-delovanjem-pri-nizkem-vakuumu-lv-sem-in-eds-analizatorjem-z-moznostjo-analize-z-oljem-kontaminiranih-in-neprevodnih-vzorcev/" TargetMode="External"/><Relationship Id="rId606" Type="http://schemas.openxmlformats.org/officeDocument/2006/relationships/hyperlink" Target="https://www.fs.uni-lj.si/research-equipment/reometrski-sistem/" TargetMode="External"/><Relationship Id="rId245" Type="http://schemas.openxmlformats.org/officeDocument/2006/relationships/hyperlink" Target="https://www.bf.uni-lj.si/sl/raziskave/raziskovalna-oprema/" TargetMode="External"/><Relationship Id="rId452" Type="http://schemas.openxmlformats.org/officeDocument/2006/relationships/hyperlink" Target="https://www.ki.si/odseki/d10-odsek-za-kemijo-materialov/elektronska-mikroskopija-in-katalizatorji/elektronska-mikroskopija/" TargetMode="External"/><Relationship Id="rId105" Type="http://schemas.openxmlformats.org/officeDocument/2006/relationships/hyperlink" Target="http://www.fkkt.uni-lj.si/sl/storitve/" TargetMode="External"/><Relationship Id="rId312" Type="http://schemas.openxmlformats.org/officeDocument/2006/relationships/hyperlink" Target="http://lpvo.fe.uni-lj.si/raziskave/oprema/" TargetMode="External"/><Relationship Id="rId93" Type="http://schemas.openxmlformats.org/officeDocument/2006/relationships/hyperlink" Target="http://www.fkkt.uni-lj.si/sl/storitve/" TargetMode="External"/><Relationship Id="rId189" Type="http://schemas.openxmlformats.org/officeDocument/2006/relationships/hyperlink" Target="http://www.ffa.uni-lj.si/raziskave/raziskovalna-oprema/sistem-za-elektrostatsko-sukanje-nanovlaken" TargetMode="External"/><Relationship Id="rId396" Type="http://schemas.openxmlformats.org/officeDocument/2006/relationships/hyperlink" Target="http://www.mf.uni-lj.si/ris/oprema" TargetMode="External"/><Relationship Id="rId617" Type="http://schemas.openxmlformats.org/officeDocument/2006/relationships/hyperlink" Target="https://www.fs.uni-lj.si/research-equipment/pametni-sistem-nadzora-izdelovalnega-procesa/" TargetMode="External"/><Relationship Id="rId256" Type="http://schemas.openxmlformats.org/officeDocument/2006/relationships/hyperlink" Target="https://www.bf.uni-lj.si/sl/raziskave/raziskovalna-oprema/" TargetMode="External"/><Relationship Id="rId463" Type="http://schemas.openxmlformats.org/officeDocument/2006/relationships/hyperlink" Target="http://www.ki.si/" TargetMode="External"/><Relationship Id="rId670" Type="http://schemas.openxmlformats.org/officeDocument/2006/relationships/hyperlink" Target="https://www.fs.uni-lj.si/research-equipment/aktivna-racunalnisko-krmiljena-temperaturna-komora-kompatibilna-z-univerzalno-napravo-za-preizkusanje-materialov/" TargetMode="External"/><Relationship Id="rId116" Type="http://schemas.openxmlformats.org/officeDocument/2006/relationships/hyperlink" Target="https://fkkt.uni-lj.si/raziskovalna-infrastruktura/enota-za-analizo-organskih-molekul" TargetMode="External"/><Relationship Id="rId323" Type="http://schemas.openxmlformats.org/officeDocument/2006/relationships/hyperlink" Target="http://www.lmk.si/raziskave/merilna-oprema-laboratorija/" TargetMode="External"/><Relationship Id="rId530" Type="http://schemas.openxmlformats.org/officeDocument/2006/relationships/hyperlink" Target="http://www.nib.si/storitve-in-oprema/raziskovalna-oprema" TargetMode="External"/><Relationship Id="rId20" Type="http://schemas.openxmlformats.org/officeDocument/2006/relationships/hyperlink" Target="http://is.zrc-sazu.si/oprema" TargetMode="External"/><Relationship Id="rId62" Type="http://schemas.openxmlformats.org/officeDocument/2006/relationships/hyperlink" Target="https://www.zag.si/raziskave-in-razvoj/seznam-opreme/seznam-opreme-podrobno/?id=141" TargetMode="External"/><Relationship Id="rId365" Type="http://schemas.openxmlformats.org/officeDocument/2006/relationships/hyperlink" Target="https://briumdev.um.si/" TargetMode="External"/><Relationship Id="rId572" Type="http://schemas.openxmlformats.org/officeDocument/2006/relationships/hyperlink" Target="https://www.fs.uni-lj.si/research-equipment/sistem-za-popis-integritete-povrsin-po-mehanski-in-toplotni-obdelavi/" TargetMode="External"/><Relationship Id="rId628" Type="http://schemas.openxmlformats.org/officeDocument/2006/relationships/hyperlink" Target="https://www.fs.uni-lj.si/research-equipment/nano-tockovni-konfokalni-profilometer-z-visokolocljivo-3d-digitalno-mikroskopijo-za-sub-mikronske-analize-triboloskih-povrsin-na-realnih-inzenirskih-komponentah/" TargetMode="External"/><Relationship Id="rId225" Type="http://schemas.openxmlformats.org/officeDocument/2006/relationships/hyperlink" Target="https://www.bf.uni-lj.si/sl/raziskave/raziskovalna-oprema/" TargetMode="External"/><Relationship Id="rId267" Type="http://schemas.openxmlformats.org/officeDocument/2006/relationships/hyperlink" Target="https://www.bf.uni-lj.si/sl/raziskave/raziskovalna-oprema/2023031512591434/oprema-za-raziskave-krozenja-mineralnih-hranil-v-agroekosistemih" TargetMode="External"/><Relationship Id="rId432" Type="http://schemas.openxmlformats.org/officeDocument/2006/relationships/hyperlink" Target="https://www.ibc.mf.uni-lj.si/" TargetMode="External"/><Relationship Id="rId474" Type="http://schemas.openxmlformats.org/officeDocument/2006/relationships/hyperlink" Target="https://www.ki.si/index.php?id=704" TargetMode="External"/><Relationship Id="rId127" Type="http://schemas.openxmlformats.org/officeDocument/2006/relationships/hyperlink" Target="http://www.fs.um.si/raziskovanje/raziskovalna-oprema/" TargetMode="External"/><Relationship Id="rId681" Type="http://schemas.openxmlformats.org/officeDocument/2006/relationships/hyperlink" Target="http://www.fkbv.um.si/" TargetMode="External"/><Relationship Id="rId737" Type="http://schemas.openxmlformats.org/officeDocument/2006/relationships/hyperlink" Target="http://www.nanocenter.si/" TargetMode="External"/><Relationship Id="rId31" Type="http://schemas.openxmlformats.org/officeDocument/2006/relationships/hyperlink" Target="https://www.ung.si/sl/raziskave/laboratorij-za-vede-o-okolju-in-zivljenju/oprema/" TargetMode="External"/><Relationship Id="rId73" Type="http://schemas.openxmlformats.org/officeDocument/2006/relationships/hyperlink" Target="http://www.ntf.uni-lj.si/ntf/raziskovanje/raziskovalno-delo/raziskovalna-oprema/" TargetMode="External"/><Relationship Id="rId169" Type="http://schemas.openxmlformats.org/officeDocument/2006/relationships/hyperlink" Target="https://www.fnm.um.si/index.php/domov-raziskovanje-odprti-dostop/" TargetMode="External"/><Relationship Id="rId334" Type="http://schemas.openxmlformats.org/officeDocument/2006/relationships/hyperlink" Target="https://lmi.fe.uni-lj.si/en/racunski-streznik-lambda-hyperplane-2u/" TargetMode="External"/><Relationship Id="rId376" Type="http://schemas.openxmlformats.org/officeDocument/2006/relationships/hyperlink" Target="http://www.mf.uni-lj.si/ris/oprema" TargetMode="External"/><Relationship Id="rId541" Type="http://schemas.openxmlformats.org/officeDocument/2006/relationships/hyperlink" Target="http://www.nib.si/infrastruktura/infrastrukturni-center-planta" TargetMode="External"/><Relationship Id="rId583" Type="http://schemas.openxmlformats.org/officeDocument/2006/relationships/hyperlink" Target="https://www.fs.uni-lj.si/research-equipment/eksperimentalni-laserski-sistem-za-mikro-obdelave/" TargetMode="External"/><Relationship Id="rId639" Type="http://schemas.openxmlformats.org/officeDocument/2006/relationships/hyperlink" Target="https://www.fs.uni-lj.si/research-equipment/pozicionirno-analiticni-sistem-za-laserske-nano-obdelave/" TargetMode="External"/><Relationship Id="rId4" Type="http://schemas.openxmlformats.org/officeDocument/2006/relationships/hyperlink" Target="https://www.vf.uni-lj.si/podrocje/raziskovalna-oprema" TargetMode="External"/><Relationship Id="rId180" Type="http://schemas.openxmlformats.org/officeDocument/2006/relationships/hyperlink" Target="http://www.ffa.uni-lj.si/raziskave/raziskovalna-oprema/0/arrs" TargetMode="External"/><Relationship Id="rId236" Type="http://schemas.openxmlformats.org/officeDocument/2006/relationships/hyperlink" Target="https://www.bf.uni-lj.si/sl/raziskave/raziskovalna-oprema/" TargetMode="External"/><Relationship Id="rId278" Type="http://schemas.openxmlformats.org/officeDocument/2006/relationships/hyperlink" Target="https://bit.ly/3xuCu7A" TargetMode="External"/><Relationship Id="rId401" Type="http://schemas.openxmlformats.org/officeDocument/2006/relationships/hyperlink" Target="https://www.mf.uni-lj.si/application/files/7415/8391/7733/Razpolozljiva_raziskovalna_oprema_UL_MF.pdf" TargetMode="External"/><Relationship Id="rId443" Type="http://schemas.openxmlformats.org/officeDocument/2006/relationships/hyperlink" Target="https://www.ki.si/odseki/d12-odsek-za-sintezno-biologijo-in-imunologijo/oprema/" TargetMode="External"/><Relationship Id="rId650" Type="http://schemas.openxmlformats.org/officeDocument/2006/relationships/hyperlink" Target="https://www.fs.uni-lj.si/research-equipment/robotiziran-laserski-obdelovalni-sistem-z-optodinamskim-nadzorom/" TargetMode="External"/><Relationship Id="rId303" Type="http://schemas.openxmlformats.org/officeDocument/2006/relationships/hyperlink" Target="http://www.lmk.si/raziskave/merilna-oprema-laboratorija/" TargetMode="External"/><Relationship Id="rId485" Type="http://schemas.openxmlformats.org/officeDocument/2006/relationships/hyperlink" Target="http://www.ki.si/" TargetMode="External"/><Relationship Id="rId692" Type="http://schemas.openxmlformats.org/officeDocument/2006/relationships/hyperlink" Target="http://www.cipkebip.org/" TargetMode="External"/><Relationship Id="rId706" Type="http://schemas.openxmlformats.org/officeDocument/2006/relationships/hyperlink" Target="http://www.cipkebip.org/" TargetMode="External"/><Relationship Id="rId42" Type="http://schemas.openxmlformats.org/officeDocument/2006/relationships/hyperlink" Target="https://www.fmf.uni-lj.si/sl/raziskave/raziskovalna-oprema/izvor-1560nm-laserske-svetlobe-z-nizkim-sumom-za-kvantno-optiko-in-optomehanske-eksperimente-paket-22/" TargetMode="External"/><Relationship Id="rId84" Type="http://schemas.openxmlformats.org/officeDocument/2006/relationships/hyperlink" Target="http://www.fkkt.uni-lj.si/sl/raziskovalna-infrastruktura/enota-za-analizo-malih-molekul/sklopljen-sistem-za-termicno-analizo/" TargetMode="External"/><Relationship Id="rId138" Type="http://schemas.openxmlformats.org/officeDocument/2006/relationships/hyperlink" Target="http://www.fs.um.si/raziskovanje/raziskovalna-oprema/" TargetMode="External"/><Relationship Id="rId345" Type="http://schemas.openxmlformats.org/officeDocument/2006/relationships/hyperlink" Target="http://lbk.fe.uni-lj.si/ic/sl/oprema" TargetMode="External"/><Relationship Id="rId387" Type="http://schemas.openxmlformats.org/officeDocument/2006/relationships/hyperlink" Target="http://ibk.mf.uni-lj.si/equipment" TargetMode="External"/><Relationship Id="rId510" Type="http://schemas.openxmlformats.org/officeDocument/2006/relationships/hyperlink" Target="https://www.ki.si/o-institutu/raziskovalna-infrastruktura/" TargetMode="External"/><Relationship Id="rId552" Type="http://schemas.openxmlformats.org/officeDocument/2006/relationships/hyperlink" Target="https://www.imt.si/organizacijske-enote/infrastrukturna-organizacijska-enota" TargetMode="External"/><Relationship Id="rId594" Type="http://schemas.openxmlformats.org/officeDocument/2006/relationships/hyperlink" Target="https://www.fs.uni-lj.si/research-equipment/visokolocljiva-hitra-kamera-za-raziskave-laserskih-procesov-kavitacije-in-deformacij/" TargetMode="External"/><Relationship Id="rId608" Type="http://schemas.openxmlformats.org/officeDocument/2006/relationships/hyperlink" Target="https://www.fs.uni-lj.si/research-equipment/visoko-tog-visoko-precizen-in-visoko-hitrostni-vertikalni-obdelovalni-center-s-5-simultanimi-obdelovalnimi-osmi/" TargetMode="External"/><Relationship Id="rId191" Type="http://schemas.openxmlformats.org/officeDocument/2006/relationships/hyperlink" Target="http://www.ffa.uni-lj.si/raziskave/raziskovalna-oprema/dvovijacna-naprava-za-iztiskanje-talin-in-kontinuirano-vlazno-granuliranje" TargetMode="External"/><Relationship Id="rId205" Type="http://schemas.openxmlformats.org/officeDocument/2006/relationships/hyperlink" Target="http://www3.fgg.uni-lj.si/" TargetMode="External"/><Relationship Id="rId247" Type="http://schemas.openxmlformats.org/officeDocument/2006/relationships/hyperlink" Target="https://www.bf.uni-lj.si/sl/raziskave/raziskovalna-oprema/" TargetMode="External"/><Relationship Id="rId412" Type="http://schemas.openxmlformats.org/officeDocument/2006/relationships/hyperlink" Target="https://www.mf.uni-lj.si/ibk/oprema" TargetMode="External"/><Relationship Id="rId107" Type="http://schemas.openxmlformats.org/officeDocument/2006/relationships/hyperlink" Target="http://www.fkkt.uni-lj.si/sl/storitve/" TargetMode="External"/><Relationship Id="rId289" Type="http://schemas.openxmlformats.org/officeDocument/2006/relationships/hyperlink" Target="https://www.bf.uni-lj.si/sl/raziskave/raziskovalna-oprema/" TargetMode="External"/><Relationship Id="rId454" Type="http://schemas.openxmlformats.org/officeDocument/2006/relationships/hyperlink" Target="https://www.ki.si/odseki/d10-odsek-za-kemijo-materialov/razvoj-premazov/oprema/" TargetMode="External"/><Relationship Id="rId496" Type="http://schemas.openxmlformats.org/officeDocument/2006/relationships/hyperlink" Target="https://www.ki.si/odseki/d04-odsek-za-analizno-kemijo/" TargetMode="External"/><Relationship Id="rId661" Type="http://schemas.openxmlformats.org/officeDocument/2006/relationships/hyperlink" Target="https://www.fs.uni-lj.si/research-equipment/vecnamenska-naprava-nove-generacije-za-izdelavo-in-spremljanje-tokovnega-vedenja-visokokoncentriranih-multifunkcijskih-naprednih-materialov-v-majhnem-volumnu/" TargetMode="External"/><Relationship Id="rId717" Type="http://schemas.openxmlformats.org/officeDocument/2006/relationships/hyperlink" Target="http://www.cipkebip.org/" TargetMode="External"/><Relationship Id="rId11" Type="http://schemas.openxmlformats.org/officeDocument/2006/relationships/hyperlink" Target="https://www.vf.uni-lj.si/podrocje/raziskovalna-oprema" TargetMode="External"/><Relationship Id="rId53" Type="http://schemas.openxmlformats.org/officeDocument/2006/relationships/hyperlink" Target="https://www.zag.si/raziskave-in-razvoj/seznam-opreme/seznam-opreme-podrobno/?id=132" TargetMode="External"/><Relationship Id="rId149" Type="http://schemas.openxmlformats.org/officeDocument/2006/relationships/hyperlink" Target="http://www.fs.um.si/raziskovanje/raziskovalna-oprema/" TargetMode="External"/><Relationship Id="rId314" Type="http://schemas.openxmlformats.org/officeDocument/2006/relationships/hyperlink" Target="http://lpvo.fe.uni-lj.si/raziskave/oprema/" TargetMode="External"/><Relationship Id="rId356" Type="http://schemas.openxmlformats.org/officeDocument/2006/relationships/hyperlink" Target="http://lrtme.fe.uni-lj.si/lrtme/slo/projekti/oprema.html" TargetMode="External"/><Relationship Id="rId398" Type="http://schemas.openxmlformats.org/officeDocument/2006/relationships/hyperlink" Target="http://ibk.mf.uni-lj.si/equipment" TargetMode="External"/><Relationship Id="rId521" Type="http://schemas.openxmlformats.org/officeDocument/2006/relationships/hyperlink" Target="http://www.nib.si/storitve-in-oprema/raziskovalna-oprema" TargetMode="External"/><Relationship Id="rId563" Type="http://schemas.openxmlformats.org/officeDocument/2006/relationships/hyperlink" Target="http://hpc.fs.uni-lj.si/" TargetMode="External"/><Relationship Id="rId619" Type="http://schemas.openxmlformats.org/officeDocument/2006/relationships/hyperlink" Target="https://www.fs.uni-lj.si/research-equipment/multifunkcionalni-merilni-sistem-za-dolocanje-casovno-in-frekvencno-odvisnih-mehanskih-lastnosti-polimerov-in-kompozitov/" TargetMode="External"/><Relationship Id="rId95" Type="http://schemas.openxmlformats.org/officeDocument/2006/relationships/hyperlink" Target="http://www.fkkt.uni-lj.si/sl/storitve/" TargetMode="External"/><Relationship Id="rId160" Type="http://schemas.openxmlformats.org/officeDocument/2006/relationships/hyperlink" Target="http://www.fs.um.si/raziskovanje/raziskovalna-oprema/" TargetMode="External"/><Relationship Id="rId216" Type="http://schemas.openxmlformats.org/officeDocument/2006/relationships/hyperlink" Target="https://www.bf.uni-lj.si/sl/raziskave/raziskovalna-oprema/" TargetMode="External"/><Relationship Id="rId423" Type="http://schemas.openxmlformats.org/officeDocument/2006/relationships/hyperlink" Target="https://www.mf.uni-lj.si/ibk/oprema" TargetMode="External"/><Relationship Id="rId258" Type="http://schemas.openxmlformats.org/officeDocument/2006/relationships/hyperlink" Target="https://www.bf.uni-lj.si/sl/raziskave/raziskovalna-oprema/" TargetMode="External"/><Relationship Id="rId465" Type="http://schemas.openxmlformats.org/officeDocument/2006/relationships/hyperlink" Target="https://www.ki.si/odseki/d01-teoreticni-odsek/azmanov-racunski-center/" TargetMode="External"/><Relationship Id="rId630" Type="http://schemas.openxmlformats.org/officeDocument/2006/relationships/hyperlink" Target="https://www.fs.uni-lj.si/research-equipment/napredni-izdelovalni-in-testni-sistem-gorivnih-celic/" TargetMode="External"/><Relationship Id="rId672" Type="http://schemas.openxmlformats.org/officeDocument/2006/relationships/hyperlink" Target="https://www.fs.uni-lj.si/research-equipment/hitra-kamera-za-visokofrekvencna-opticna-merjenja-v-tekocinah/" TargetMode="External"/><Relationship Id="rId728" Type="http://schemas.openxmlformats.org/officeDocument/2006/relationships/hyperlink" Target="http://www.cipkebip.org/" TargetMode="External"/><Relationship Id="rId22" Type="http://schemas.openxmlformats.org/officeDocument/2006/relationships/hyperlink" Target="http://is.zrc-sazu.si/oprema" TargetMode="External"/><Relationship Id="rId64" Type="http://schemas.openxmlformats.org/officeDocument/2006/relationships/hyperlink" Target="https://www.zag.si/raziskave-in-razvoj/seznam-opreme/seznam-opreme-podrobno/?id=143" TargetMode="External"/><Relationship Id="rId118" Type="http://schemas.openxmlformats.org/officeDocument/2006/relationships/hyperlink" Target="https://fkkt.uni-lj.si/sl/raziskovalna-infrastruktura/enota-za-dediscinsko-znanost-e-rihssi/" TargetMode="External"/><Relationship Id="rId325" Type="http://schemas.openxmlformats.org/officeDocument/2006/relationships/hyperlink" Target="http://www.lmk.si/raziskave/merilna-oprema-laboratorija/" TargetMode="External"/><Relationship Id="rId367" Type="http://schemas.openxmlformats.org/officeDocument/2006/relationships/hyperlink" Target="https://briumdev.um.si/" TargetMode="External"/><Relationship Id="rId532" Type="http://schemas.openxmlformats.org/officeDocument/2006/relationships/hyperlink" Target="http://www.nib.si/infrastruktura/infrastrukturni-center-planta" TargetMode="External"/><Relationship Id="rId574" Type="http://schemas.openxmlformats.org/officeDocument/2006/relationships/hyperlink" Target="https://www.fs.uni-lj.si/research-equipment/merilna-in-racunalniska-oprema-za-specialna-razvojna-vrednotenja/" TargetMode="External"/><Relationship Id="rId171" Type="http://schemas.openxmlformats.org/officeDocument/2006/relationships/hyperlink" Target="http://www.ffa.uni-lj.si/raziskave/raziskovalna-oprema/0/arrs" TargetMode="External"/><Relationship Id="rId227" Type="http://schemas.openxmlformats.org/officeDocument/2006/relationships/hyperlink" Target="https://www.bf.uni-lj.si/sl/raziskave/raziskovalna-oprema/" TargetMode="External"/><Relationship Id="rId269" Type="http://schemas.openxmlformats.org/officeDocument/2006/relationships/hyperlink" Target="https://www.bf.uni-lj.si/sl/raziskave/raziskovalna-oprema/2024031108551223/namizni-diskretni-analizator-za-meritve-razlicnih-analitov-v-tekocih-ali-ekstrahiranih-vzorcih-hrane,-pijac,-odpadnih-vod-in-zemlje" TargetMode="External"/><Relationship Id="rId434" Type="http://schemas.openxmlformats.org/officeDocument/2006/relationships/hyperlink" Target="https://www.mf.uni-lj.si/ibk/oprema" TargetMode="External"/><Relationship Id="rId476" Type="http://schemas.openxmlformats.org/officeDocument/2006/relationships/hyperlink" Target="https://www.ki.si/o-institutu/raziskovalna-infrastruktura/" TargetMode="External"/><Relationship Id="rId641" Type="http://schemas.openxmlformats.org/officeDocument/2006/relationships/hyperlink" Target="https://www.fs.uni-lj.si/research-equipment/ftir-spektroskopija-z-fourierjevo-transformacijo/" TargetMode="External"/><Relationship Id="rId683" Type="http://schemas.openxmlformats.org/officeDocument/2006/relationships/hyperlink" Target="http://www.uirs.si/sl-si/Raziskovalna-oprema" TargetMode="External"/><Relationship Id="rId739" Type="http://schemas.openxmlformats.org/officeDocument/2006/relationships/hyperlink" Target="http://www.space.si/" TargetMode="External"/><Relationship Id="rId33" Type="http://schemas.openxmlformats.org/officeDocument/2006/relationships/hyperlink" Target="https://www.ung.si/sl/raziskave/center-za-kognitivne-znanosti-jezika/oprema/" TargetMode="External"/><Relationship Id="rId129" Type="http://schemas.openxmlformats.org/officeDocument/2006/relationships/hyperlink" Target="http://www.fs.um.si/raziskovanje/raziskovalna-oprema/" TargetMode="External"/><Relationship Id="rId280" Type="http://schemas.openxmlformats.org/officeDocument/2006/relationships/hyperlink" Target="https://www.bf.uni-lj.si/sl/enote/agronomija/raziskave/raziskovalna-oprema/" TargetMode="External"/><Relationship Id="rId336" Type="http://schemas.openxmlformats.org/officeDocument/2006/relationships/hyperlink" Target="https://ltfe.org/testcenter/" TargetMode="External"/><Relationship Id="rId501" Type="http://schemas.openxmlformats.org/officeDocument/2006/relationships/hyperlink" Target="http://www.ki.si/" TargetMode="External"/><Relationship Id="rId543" Type="http://schemas.openxmlformats.org/officeDocument/2006/relationships/hyperlink" Target="http://www.nib.si/infrastruktura/infrastrukturni-center-planta" TargetMode="External"/><Relationship Id="rId75" Type="http://schemas.openxmlformats.org/officeDocument/2006/relationships/hyperlink" Target="http://www.ntf.uni-lj.si/ntf/raziskovanje/raziskovalno-delo/raziskovalna-oprema/" TargetMode="External"/><Relationship Id="rId140" Type="http://schemas.openxmlformats.org/officeDocument/2006/relationships/hyperlink" Target="http://www.fs.um.si/raziskovanje/raziskovalna-oprema/" TargetMode="External"/><Relationship Id="rId182" Type="http://schemas.openxmlformats.org/officeDocument/2006/relationships/hyperlink" Target="http://www.ffa.uni-lj.si/raziskave/raziskovalna-oprema/0/arrs" TargetMode="External"/><Relationship Id="rId378" Type="http://schemas.openxmlformats.org/officeDocument/2006/relationships/hyperlink" Target="http://www.mf.uni-lj.si/ris/oprema" TargetMode="External"/><Relationship Id="rId403" Type="http://schemas.openxmlformats.org/officeDocument/2006/relationships/hyperlink" Target="https://www.mf.uni-lj.si/application/files/7415/8391/7733/Razpolozljiva_raziskovalna_oprema_UL_MF.pdf" TargetMode="External"/><Relationship Id="rId585" Type="http://schemas.openxmlformats.org/officeDocument/2006/relationships/hyperlink" Target="https://www.fs.uni-lj.si/research-equipment/profilometer-opticni-3d/" TargetMode="External"/><Relationship Id="rId6" Type="http://schemas.openxmlformats.org/officeDocument/2006/relationships/hyperlink" Target="https://www.vf.uni-lj.si/podrocje/raziskovalna-oprema" TargetMode="External"/><Relationship Id="rId238" Type="http://schemas.openxmlformats.org/officeDocument/2006/relationships/hyperlink" Target="https://www.bf.uni-lj.si/sl/raziskave/raziskovalna-oprema/" TargetMode="External"/><Relationship Id="rId445" Type="http://schemas.openxmlformats.org/officeDocument/2006/relationships/hyperlink" Target="https://www.ki.si/odseki/d04-odsek-za-analizno-kemijo/l06-laboratorij-za-prehrambeno-kemijo/oprema/" TargetMode="External"/><Relationship Id="rId487" Type="http://schemas.openxmlformats.org/officeDocument/2006/relationships/hyperlink" Target="http://www.ki.si/" TargetMode="External"/><Relationship Id="rId610" Type="http://schemas.openxmlformats.org/officeDocument/2006/relationships/hyperlink" Target="https://www.fs.uni-lj.si/research-equipment/kibernetsko-fizicni-obdelovalni-sistem/" TargetMode="External"/><Relationship Id="rId652" Type="http://schemas.openxmlformats.org/officeDocument/2006/relationships/hyperlink" Target="https://www.fs.uni-lj.si/research-equipment/sistem-za-tribolosko-in-nanomehansko-karakterizacijo-mejnih-povrsinskih-mazalnih-filmov-v-sirokem-obmocju-mehanskih-in-temperaturnih-obremenitev/" TargetMode="External"/><Relationship Id="rId694" Type="http://schemas.openxmlformats.org/officeDocument/2006/relationships/hyperlink" Target="http://www.cipkebip.org/" TargetMode="External"/><Relationship Id="rId708" Type="http://schemas.openxmlformats.org/officeDocument/2006/relationships/hyperlink" Target="http://www.cipkebip.org/" TargetMode="External"/><Relationship Id="rId291" Type="http://schemas.openxmlformats.org/officeDocument/2006/relationships/hyperlink" Target="https://www.bf.uni-lj.si/sl/raziskave/raziskovalna-oprema/" TargetMode="External"/><Relationship Id="rId305" Type="http://schemas.openxmlformats.org/officeDocument/2006/relationships/hyperlink" Target="http://www.lmk.si/raziskave/merilna-oprema-laboratorija/" TargetMode="External"/><Relationship Id="rId347" Type="http://schemas.openxmlformats.org/officeDocument/2006/relationships/hyperlink" Target="https://lpee.fe.uni-lj.si/orodja/oprema/" TargetMode="External"/><Relationship Id="rId512" Type="http://schemas.openxmlformats.org/officeDocument/2006/relationships/hyperlink" Target="https://www.ki.si/odseki/d10-odsek-za-kemijo-materialov/" TargetMode="External"/><Relationship Id="rId44" Type="http://schemas.openxmlformats.org/officeDocument/2006/relationships/hyperlink" Target="https://www.kis.si/Oprema/" TargetMode="External"/><Relationship Id="rId86" Type="http://schemas.openxmlformats.org/officeDocument/2006/relationships/hyperlink" Target="https://www.fkkt.uni-lj.si/sl/raziskovalna-infrastruktura/enota-za-analizo-makromolekul/ultra-visokolocljivostni-tekocinski-kromatograf-s-tandemsko-masno-spektrometrijo/" TargetMode="External"/><Relationship Id="rId151" Type="http://schemas.openxmlformats.org/officeDocument/2006/relationships/hyperlink" Target="http://www.fs.um.si/raziskovanje/raziskovalna-oprema/" TargetMode="External"/><Relationship Id="rId389" Type="http://schemas.openxmlformats.org/officeDocument/2006/relationships/hyperlink" Target="http://ibk.mf.uni-lj.si/equipment" TargetMode="External"/><Relationship Id="rId554" Type="http://schemas.openxmlformats.org/officeDocument/2006/relationships/hyperlink" Target="https://www.imt.si/organizacijske-enote/infrastrukturna-organizacijska-enota" TargetMode="External"/><Relationship Id="rId596" Type="http://schemas.openxmlformats.org/officeDocument/2006/relationships/hyperlink" Target="https://www.fs.uni-lj.si/research-equipment/xrd-system-za-merjenje-zaostalih-napetosti-in-zaostalega-avstenita/" TargetMode="External"/><Relationship Id="rId193" Type="http://schemas.openxmlformats.org/officeDocument/2006/relationships/hyperlink" Target="http://www.ffa.uni-lj.si/raziskave/raziskovalna-oprema/integrirani-sistem-konfokalnega-ramanskega-mikroskopa-in-mikroskopa-na-atomsko-silo-xplora-plus-omegascope" TargetMode="External"/><Relationship Id="rId207" Type="http://schemas.openxmlformats.org/officeDocument/2006/relationships/hyperlink" Target="http://www3.fgg.uni-lj.si/" TargetMode="External"/><Relationship Id="rId249" Type="http://schemas.openxmlformats.org/officeDocument/2006/relationships/hyperlink" Target="https://www.bf.uni-lj.si/sl/raziskave/raziskovalna-oprema/" TargetMode="External"/><Relationship Id="rId414" Type="http://schemas.openxmlformats.org/officeDocument/2006/relationships/hyperlink" Target="https://www.mf.uni-lj.si/ibk/oprema" TargetMode="External"/><Relationship Id="rId456" Type="http://schemas.openxmlformats.org/officeDocument/2006/relationships/hyperlink" Target="https://www.ki.si/odseki/d11-odsek-za-molekularno-biologijo-in-nanobiotehnologijo/oprema/" TargetMode="External"/><Relationship Id="rId498" Type="http://schemas.openxmlformats.org/officeDocument/2006/relationships/hyperlink" Target="https://www.ki.si/" TargetMode="External"/><Relationship Id="rId621" Type="http://schemas.openxmlformats.org/officeDocument/2006/relationships/hyperlink" Target="https://www.fs.uni-lj.si/research-equipment/laserski-sistem-za-raziskave-dielektricnega-preboja-v-vodi/" TargetMode="External"/><Relationship Id="rId663" Type="http://schemas.openxmlformats.org/officeDocument/2006/relationships/hyperlink" Target="https://www.fs.uni-lj.si/research-equipment/napredni-testni-sistem-gorivnih-celic/" TargetMode="External"/><Relationship Id="rId13" Type="http://schemas.openxmlformats.org/officeDocument/2006/relationships/hyperlink" Target="https://www.vf.uni-lj.si/podrocje/raziskovalna-oprema" TargetMode="External"/><Relationship Id="rId109" Type="http://schemas.openxmlformats.org/officeDocument/2006/relationships/hyperlink" Target="https://www.fkkt.uni-lj.si/sl/raziskovalna-infrastruktura/enota-za-analizo-malih-molekul/" TargetMode="External"/><Relationship Id="rId260" Type="http://schemas.openxmlformats.org/officeDocument/2006/relationships/hyperlink" Target="https://www.bf.uni-lj.si/sl/raziskave/raziskovalna-oprema/" TargetMode="External"/><Relationship Id="rId316" Type="http://schemas.openxmlformats.org/officeDocument/2006/relationships/hyperlink" Target="http://www.lucami.org/index.php/research/research-equipment/" TargetMode="External"/><Relationship Id="rId523" Type="http://schemas.openxmlformats.org/officeDocument/2006/relationships/hyperlink" Target="http://www.nib.si/mbp/sl/about-us/products-and-services/laboratory-equipment" TargetMode="External"/><Relationship Id="rId719" Type="http://schemas.openxmlformats.org/officeDocument/2006/relationships/hyperlink" Target="http://www.cipkebip.org/" TargetMode="External"/><Relationship Id="rId55" Type="http://schemas.openxmlformats.org/officeDocument/2006/relationships/hyperlink" Target="https://www.zag.si/raziskave-in-razvoj/seznam-opreme/seznam-opreme-podrobno/?id=134" TargetMode="External"/><Relationship Id="rId97" Type="http://schemas.openxmlformats.org/officeDocument/2006/relationships/hyperlink" Target="http://www.fkkt.uni-lj.si/sl/storitve/" TargetMode="External"/><Relationship Id="rId120" Type="http://schemas.openxmlformats.org/officeDocument/2006/relationships/hyperlink" Target="https://www.fkkt.uni-lj.si/sl/raziskovalna-infrastruktura/enota-za-dediscinsko-znanost-e-rihssi" TargetMode="External"/><Relationship Id="rId358" Type="http://schemas.openxmlformats.org/officeDocument/2006/relationships/hyperlink" Target="http://lmk.si/raziskave/merilna-oprema-laboratorija/" TargetMode="External"/><Relationship Id="rId565" Type="http://schemas.openxmlformats.org/officeDocument/2006/relationships/hyperlink" Target="https://www.fs.uni-lj.si/research-equipment/sistem-za-vizualno-karakterizacijo-obdelovalnih-procesov-in-parametrov/" TargetMode="External"/><Relationship Id="rId730" Type="http://schemas.openxmlformats.org/officeDocument/2006/relationships/hyperlink" Target="http://www.cipkebip.org/" TargetMode="External"/><Relationship Id="rId162" Type="http://schemas.openxmlformats.org/officeDocument/2006/relationships/hyperlink" Target="http://www.fs.um.si/raziskovanje/raziskovalna-oprema/" TargetMode="External"/><Relationship Id="rId218" Type="http://schemas.openxmlformats.org/officeDocument/2006/relationships/hyperlink" Target="https://www.bf.uni-lj.si/sl/raziskave/raziskovalna-oprema/73/tenziometer-k100-mk2" TargetMode="External"/><Relationship Id="rId425" Type="http://schemas.openxmlformats.org/officeDocument/2006/relationships/hyperlink" Target="http://ibk.mf.uni-lj.si/equipment/las-4000.html" TargetMode="External"/><Relationship Id="rId467" Type="http://schemas.openxmlformats.org/officeDocument/2006/relationships/hyperlink" Target="https://www.ki.si/odseki/d12-odsek-za-sintezno-biologijo-in-imunologijo/oprema/" TargetMode="External"/><Relationship Id="rId632" Type="http://schemas.openxmlformats.org/officeDocument/2006/relationships/hyperlink" Target="https://www.fs.uni-lj.si/research-equipment/modulna-robotizirana-montazna-linija/" TargetMode="External"/><Relationship Id="rId271" Type="http://schemas.openxmlformats.org/officeDocument/2006/relationships/hyperlink" Target="https://www.bf.uni-lj.si/sl/raziskave/raziskovalna-oprema/2024031108545511/sistem-za-analiziranje-bioloskih-in-okoljskih-vzorcev-v-ir-obmocju-s-fourierjevo-transformacijo-ftir,-tangor,-bruker" TargetMode="External"/><Relationship Id="rId674" Type="http://schemas.openxmlformats.org/officeDocument/2006/relationships/hyperlink" Target="https://www.fs.uni-lj.si/research-equipment/delovna-postaja-za-obdelavo-steklenih-opticnih-komponent/" TargetMode="External"/><Relationship Id="rId24" Type="http://schemas.openxmlformats.org/officeDocument/2006/relationships/hyperlink" Target="http://is.zrc-sazu.si/oprema" TargetMode="External"/><Relationship Id="rId66" Type="http://schemas.openxmlformats.org/officeDocument/2006/relationships/hyperlink" Target="https://www.zag.si/raziskave-in-razvoj/seznam-opreme/seznam-opreme-podrobno/?id=145" TargetMode="External"/><Relationship Id="rId131" Type="http://schemas.openxmlformats.org/officeDocument/2006/relationships/hyperlink" Target="http://www.fs.um.si/raziskovanje/raziskovalna-oprema/" TargetMode="External"/><Relationship Id="rId327" Type="http://schemas.openxmlformats.org/officeDocument/2006/relationships/hyperlink" Target="http://www.robolab.si/research/infrastructure/crc-robotics/yaskawa/" TargetMode="External"/><Relationship Id="rId369" Type="http://schemas.openxmlformats.org/officeDocument/2006/relationships/hyperlink" Target="https://briumdev.um.si/" TargetMode="External"/><Relationship Id="rId534" Type="http://schemas.openxmlformats.org/officeDocument/2006/relationships/hyperlink" Target="http://www.nib.si/infrastruktura/infrastrukturni-center-planta" TargetMode="External"/><Relationship Id="rId576" Type="http://schemas.openxmlformats.org/officeDocument/2006/relationships/hyperlink" Target="https://www.fs.uni-lj.si/research-equipment/laserska-izvora-z-opremo/" TargetMode="External"/><Relationship Id="rId741" Type="http://schemas.openxmlformats.org/officeDocument/2006/relationships/hyperlink" Target="https://fvz.upr.si/raziskovanje/" TargetMode="External"/><Relationship Id="rId173" Type="http://schemas.openxmlformats.org/officeDocument/2006/relationships/hyperlink" Target="http://www.ffa.uni-lj.si/raziskave/raziskovalna-oprema/0/arrs" TargetMode="External"/><Relationship Id="rId229" Type="http://schemas.openxmlformats.org/officeDocument/2006/relationships/hyperlink" Target="https://www.bf.uni-lj.si/sl/raziskave/raziskovalna-oprema/" TargetMode="External"/><Relationship Id="rId380" Type="http://schemas.openxmlformats.org/officeDocument/2006/relationships/hyperlink" Target="http://lnmcp.mf.uni-lj.si/Neuroendo/Oprema.html" TargetMode="External"/><Relationship Id="rId436" Type="http://schemas.openxmlformats.org/officeDocument/2006/relationships/hyperlink" Target="http://ibk.mf.uni-lj.si/equipment" TargetMode="External"/><Relationship Id="rId601" Type="http://schemas.openxmlformats.org/officeDocument/2006/relationships/hyperlink" Target="https://www.fs.uni-lj.si/research-equipment/stereo-vizualizacijski-sistem-za-analizo-visokofrekvencnih-pojavov-s-podrocja-dinamike-tekocin/" TargetMode="External"/><Relationship Id="rId643" Type="http://schemas.openxmlformats.org/officeDocument/2006/relationships/hyperlink" Target="https://www.fs.uni-lj.si/research-equipment/bmf-precision-inc-bmf-microarch-s240-10-micron-3d-printer-stereolitografski-dlp-3d-tiskalnik-z-locljivostjo-10-um-in-delovnim-obmocjem-100-x-100-x-75-mm/" TargetMode="External"/><Relationship Id="rId240" Type="http://schemas.openxmlformats.org/officeDocument/2006/relationships/hyperlink" Target="https://www.bf.uni-lj.si/sl/raziskave/raziskovalna-oprema/" TargetMode="External"/><Relationship Id="rId478" Type="http://schemas.openxmlformats.org/officeDocument/2006/relationships/hyperlink" Target="https://www.ki.si/o-institutu/raziskovalna-infrastruktura/" TargetMode="External"/><Relationship Id="rId685" Type="http://schemas.openxmlformats.org/officeDocument/2006/relationships/hyperlink" Target="http://www.zvkds.si/" TargetMode="External"/><Relationship Id="rId35" Type="http://schemas.openxmlformats.org/officeDocument/2006/relationships/hyperlink" Target="http://www.fmf.uni-lj.si/si/" TargetMode="External"/><Relationship Id="rId77" Type="http://schemas.openxmlformats.org/officeDocument/2006/relationships/hyperlink" Target="http://www.ntf.uni-lj.si/ntf/raziskovanje/raziskovalno-delo/raziskovalna-oprema/" TargetMode="External"/><Relationship Id="rId100" Type="http://schemas.openxmlformats.org/officeDocument/2006/relationships/hyperlink" Target="http://www.fkkt.uni-lj.si/sl/storitve/" TargetMode="External"/><Relationship Id="rId282" Type="http://schemas.openxmlformats.org/officeDocument/2006/relationships/hyperlink" Target="https://www.bf.uni-lj.si/sl/raziskave/raziskovalna-oprema/" TargetMode="External"/><Relationship Id="rId338" Type="http://schemas.openxmlformats.org/officeDocument/2006/relationships/hyperlink" Target="http://www.robolab.si/research/infrastructure" TargetMode="External"/><Relationship Id="rId503" Type="http://schemas.openxmlformats.org/officeDocument/2006/relationships/hyperlink" Target="https://www.ki.si/odseki/d07-odsek-za-polimerno-kemijo-in-tehnologijo/oprema/" TargetMode="External"/><Relationship Id="rId545" Type="http://schemas.openxmlformats.org/officeDocument/2006/relationships/hyperlink" Target="http://www.nib.si/infrastruktura/infrastrukturni-center-planta" TargetMode="External"/><Relationship Id="rId587" Type="http://schemas.openxmlformats.org/officeDocument/2006/relationships/hyperlink" Target="https://www.fs.uni-lj.si/research-equipment/oprema-za-nadzor-in-procesiranja-aktivnih-opticnih-vlaken-z-ohranjanjem-polarizacije/" TargetMode="External"/><Relationship Id="rId710" Type="http://schemas.openxmlformats.org/officeDocument/2006/relationships/hyperlink" Target="http://www.cipkebip.org/" TargetMode="External"/><Relationship Id="rId8" Type="http://schemas.openxmlformats.org/officeDocument/2006/relationships/hyperlink" Target="https://www.vf.uni-lj.si/podrocje/raziskovalna-oprema" TargetMode="External"/><Relationship Id="rId142" Type="http://schemas.openxmlformats.org/officeDocument/2006/relationships/hyperlink" Target="http://www.fs.um.si/raziskovanje/raziskovalna-oprema/" TargetMode="External"/><Relationship Id="rId184" Type="http://schemas.openxmlformats.org/officeDocument/2006/relationships/hyperlink" Target="http://www.ffa.uni-lj.si/raziskave/raziskovalna-oprema/0/arrs" TargetMode="External"/><Relationship Id="rId391" Type="http://schemas.openxmlformats.org/officeDocument/2006/relationships/hyperlink" Target="http://lnmcp.mf.uni-lj.si/Neuroendo/Oprema.html" TargetMode="External"/><Relationship Id="rId405" Type="http://schemas.openxmlformats.org/officeDocument/2006/relationships/hyperlink" Target="https://www.mf.uni-lj.si/ibk/oprema" TargetMode="External"/><Relationship Id="rId447" Type="http://schemas.openxmlformats.org/officeDocument/2006/relationships/hyperlink" Target="https://www.ki.si/odseki/d12-odsek-za-sintezno-biologijo-in-imunologijo/oprema/" TargetMode="External"/><Relationship Id="rId612" Type="http://schemas.openxmlformats.org/officeDocument/2006/relationships/hyperlink" Target="https://www.fs.uni-lj.si/research-equipment/elektrodinamicni-stresalnik-s-kontrolerjem-za-nadzor-ne-gaussovih-processov/" TargetMode="External"/><Relationship Id="rId251" Type="http://schemas.openxmlformats.org/officeDocument/2006/relationships/hyperlink" Target="https://www.bf.uni-lj.si/sl/raziskave/raziskovalna-oprema/" TargetMode="External"/><Relationship Id="rId489" Type="http://schemas.openxmlformats.org/officeDocument/2006/relationships/hyperlink" Target="http://www.cmm.ki.si/vrana/" TargetMode="External"/><Relationship Id="rId654" Type="http://schemas.openxmlformats.org/officeDocument/2006/relationships/hyperlink" Target="https://www.fs.uni-lj.si/research-equipment/univerzalna-naprava-za-mehansko-preizkusanje-materialov-in-nosilnosti-strukturnih-elementov/" TargetMode="External"/><Relationship Id="rId696" Type="http://schemas.openxmlformats.org/officeDocument/2006/relationships/hyperlink" Target="http://www.cipkebip.org/" TargetMode="External"/><Relationship Id="rId46" Type="http://schemas.openxmlformats.org/officeDocument/2006/relationships/hyperlink" Target="https://www.kis.si/Oprema/" TargetMode="External"/><Relationship Id="rId293" Type="http://schemas.openxmlformats.org/officeDocument/2006/relationships/hyperlink" Target="https://www.bf.uni-lj.si/sl/raziskave/raziskovalna-oprema/" TargetMode="External"/><Relationship Id="rId307" Type="http://schemas.openxmlformats.org/officeDocument/2006/relationships/hyperlink" Target="http://www.robolab.si/research/infrastructure/crc-robotics/ur5/" TargetMode="External"/><Relationship Id="rId349" Type="http://schemas.openxmlformats.org/officeDocument/2006/relationships/hyperlink" Target="http://lit.fe.uni-lj.si/oprema" TargetMode="External"/><Relationship Id="rId514" Type="http://schemas.openxmlformats.org/officeDocument/2006/relationships/hyperlink" Target="https://www.ki.si/odseki/d01-teoreticni-odsek/azmanov-racunski-center/" TargetMode="External"/><Relationship Id="rId556" Type="http://schemas.openxmlformats.org/officeDocument/2006/relationships/hyperlink" Target="https://www.imt.si/organizacijske-enote/infrastrukturna-organizacijska-enota" TargetMode="External"/><Relationship Id="rId721" Type="http://schemas.openxmlformats.org/officeDocument/2006/relationships/hyperlink" Target="http://www.cipkebip.org/" TargetMode="External"/><Relationship Id="rId88" Type="http://schemas.openxmlformats.org/officeDocument/2006/relationships/hyperlink" Target="https://www.fkkt.uni-lj.si/index.php?id=785" TargetMode="External"/><Relationship Id="rId111" Type="http://schemas.openxmlformats.org/officeDocument/2006/relationships/hyperlink" Target="https://fkkt.uni-lj.si/raziskovalna-infrastruktura/enota-za-analizo-malih-molekul" TargetMode="External"/><Relationship Id="rId153" Type="http://schemas.openxmlformats.org/officeDocument/2006/relationships/hyperlink" Target="http://www.kepoi.fs.um.si/upload/editor/hriber&#353;ek/Paket-opreme-19_dostopnost.pdf" TargetMode="External"/><Relationship Id="rId195" Type="http://schemas.openxmlformats.org/officeDocument/2006/relationships/hyperlink" Target="https://www.ffa.uni-lj.si/raziskave/raziskovalna-oprema/uhplc-sistem-sklopljen-z-masnim-detektorjem-(uhplc-ms)" TargetMode="External"/><Relationship Id="rId209" Type="http://schemas.openxmlformats.org/officeDocument/2006/relationships/hyperlink" Target="https://www.en.fgg.uni-lj.si/raziskovalna-oprema/" TargetMode="External"/><Relationship Id="rId360" Type="http://schemas.openxmlformats.org/officeDocument/2006/relationships/hyperlink" Target="http://lbk.fe.uni-lj.si/ic/sl/oprema" TargetMode="External"/><Relationship Id="rId416" Type="http://schemas.openxmlformats.org/officeDocument/2006/relationships/hyperlink" Target="http://www.mf.uni-lj.si/ris/oprema" TargetMode="External"/><Relationship Id="rId598" Type="http://schemas.openxmlformats.org/officeDocument/2006/relationships/hyperlink" Target="https://www.fs.uni-lj.si/research-equipment/nadgradnja-mts-100-kn-sistema-z-enoosnim-25-kn-servo-pulzirnim-preskusevaliscem/" TargetMode="External"/><Relationship Id="rId220" Type="http://schemas.openxmlformats.org/officeDocument/2006/relationships/hyperlink" Target="https://www.bf.uni-lj.si/sl/raziskave/raziskovalna-oprema/" TargetMode="External"/><Relationship Id="rId458" Type="http://schemas.openxmlformats.org/officeDocument/2006/relationships/hyperlink" Target="http://www.ki.si/" TargetMode="External"/><Relationship Id="rId623" Type="http://schemas.openxmlformats.org/officeDocument/2006/relationships/hyperlink" Target="https://www.fs.uni-lj.si/research-equipment/sistem-za-3d-tisk-s-selektivnim-laserskim-pretaljevanjem-kovinskega-prahu/" TargetMode="External"/><Relationship Id="rId665" Type="http://schemas.openxmlformats.org/officeDocument/2006/relationships/hyperlink" Target="https://www.fs.uni-lj.si/research-equipment/naprava-za-plazemsko-elektropolitsko-poliranje/" TargetMode="External"/><Relationship Id="rId15" Type="http://schemas.openxmlformats.org/officeDocument/2006/relationships/hyperlink" Target="http://is.zrc-sazu.si/oprema" TargetMode="External"/><Relationship Id="rId57" Type="http://schemas.openxmlformats.org/officeDocument/2006/relationships/hyperlink" Target="https://www.zag.si/raziskave-in-razvoj/seznam-opreme/seznam-opreme-podrobno/?id=136" TargetMode="External"/><Relationship Id="rId262" Type="http://schemas.openxmlformats.org/officeDocument/2006/relationships/hyperlink" Target="https://www.bf.uni-lj.si/sl/raziskave/raziskovalna-oprema/" TargetMode="External"/><Relationship Id="rId318" Type="http://schemas.openxmlformats.org/officeDocument/2006/relationships/hyperlink" Target="http://msc.fe.uni-lj.si/Hardware.asp" TargetMode="External"/><Relationship Id="rId525" Type="http://schemas.openxmlformats.org/officeDocument/2006/relationships/hyperlink" Target="http://www.nib.si/images/stories/datoteke2/Delovanje_centra/arrs-ri-evidenca-opreme-105-nib.pdf" TargetMode="External"/><Relationship Id="rId567" Type="http://schemas.openxmlformats.org/officeDocument/2006/relationships/hyperlink" Target="https://www.fs.uni-lj.si/research-equipment/laserski-izvori-z-opremo/" TargetMode="External"/><Relationship Id="rId732" Type="http://schemas.openxmlformats.org/officeDocument/2006/relationships/hyperlink" Target="http://www.cipkebip.org/" TargetMode="External"/><Relationship Id="rId99" Type="http://schemas.openxmlformats.org/officeDocument/2006/relationships/hyperlink" Target="http://www.fkkt.uni-lj.si/sl/storitve/" TargetMode="External"/><Relationship Id="rId122" Type="http://schemas.openxmlformats.org/officeDocument/2006/relationships/hyperlink" Target="http://www.fs.um.si/raziskovanje/raziskovalna-oprema/" TargetMode="External"/><Relationship Id="rId164" Type="http://schemas.openxmlformats.org/officeDocument/2006/relationships/hyperlink" Target="http://www.fs.um.si/raziskovanje/raziskovalna-oprema/" TargetMode="External"/><Relationship Id="rId371" Type="http://schemas.openxmlformats.org/officeDocument/2006/relationships/hyperlink" Target="https://www.fkkt.um.si/raziskovalna-oprema-aris/" TargetMode="External"/><Relationship Id="rId427" Type="http://schemas.openxmlformats.org/officeDocument/2006/relationships/hyperlink" Target="http://ibk.mf.uni-lj.si/equipment" TargetMode="External"/><Relationship Id="rId469" Type="http://schemas.openxmlformats.org/officeDocument/2006/relationships/hyperlink" Target="https://www.ki.si/odseki/d12-odsek-za-sintezno-biologijo-in-imunologijo/oprema/" TargetMode="External"/><Relationship Id="rId634" Type="http://schemas.openxmlformats.org/officeDocument/2006/relationships/hyperlink" Target="https://www.fs.uni-lj.si/research-equipment/naprava-za-testiranje-baterij/" TargetMode="External"/><Relationship Id="rId676" Type="http://schemas.openxmlformats.org/officeDocument/2006/relationships/hyperlink" Target="https://www.fs.uni-lj.si/research-equipment/visokonatancni-6-osni-laserski-merilni-sistem-za-umerjanje-in-diagnostiko-obdelovalnih-strojev/" TargetMode="External"/><Relationship Id="rId26" Type="http://schemas.openxmlformats.org/officeDocument/2006/relationships/hyperlink" Target="http://is.zrc-sazu.si/oprema" TargetMode="External"/><Relationship Id="rId231" Type="http://schemas.openxmlformats.org/officeDocument/2006/relationships/hyperlink" Target="https://www.bf.uni-lj.si/sl/raziskave/raziskovalna-oprema/" TargetMode="External"/><Relationship Id="rId273" Type="http://schemas.openxmlformats.org/officeDocument/2006/relationships/hyperlink" Target="https://www.bf.uni-lj.si/sl/raziskave/raziskovalna-oprema/2024031209223048/visoko-zmogljivi-ramanski-spektrometer" TargetMode="External"/><Relationship Id="rId329" Type="http://schemas.openxmlformats.org/officeDocument/2006/relationships/hyperlink" Target="http://lpvo.fe.uni-lj.si/raziskave/oprema/" TargetMode="External"/><Relationship Id="rId480" Type="http://schemas.openxmlformats.org/officeDocument/2006/relationships/hyperlink" Target="https://www.ki.si/o-institutu/raziskovalna-infrastruktura/" TargetMode="External"/><Relationship Id="rId536" Type="http://schemas.openxmlformats.org/officeDocument/2006/relationships/hyperlink" Target="http://www.nib.si/infrastruktura/infrastrukturni-center-planta" TargetMode="External"/><Relationship Id="rId701" Type="http://schemas.openxmlformats.org/officeDocument/2006/relationships/hyperlink" Target="http://www.cipkebip.org/" TargetMode="External"/><Relationship Id="rId68" Type="http://schemas.openxmlformats.org/officeDocument/2006/relationships/hyperlink" Target="http://www.ntf.uni-lj.si/ntf/raziskovanje/raziskovalno-delo/raziskovalna-oprema/" TargetMode="External"/><Relationship Id="rId133" Type="http://schemas.openxmlformats.org/officeDocument/2006/relationships/hyperlink" Target="http://www.fs.um.si/raziskovanje/raziskovalna-oprema/" TargetMode="External"/><Relationship Id="rId175" Type="http://schemas.openxmlformats.org/officeDocument/2006/relationships/hyperlink" Target="http://www.ffa.uni-lj.si/raziskave/raziskovalna-oprema/0/arrs" TargetMode="External"/><Relationship Id="rId340" Type="http://schemas.openxmlformats.org/officeDocument/2006/relationships/hyperlink" Target="http://lbk.fe.uni-lj.si/ic/sl/oprema" TargetMode="External"/><Relationship Id="rId578" Type="http://schemas.openxmlformats.org/officeDocument/2006/relationships/hyperlink" Target="https://www.fs.uni-lj.si/research-equipment/tlacni-senzor-s-procesno-enoto/" TargetMode="External"/><Relationship Id="rId743" Type="http://schemas.openxmlformats.org/officeDocument/2006/relationships/drawing" Target="../drawings/drawing1.xml"/><Relationship Id="rId200" Type="http://schemas.openxmlformats.org/officeDocument/2006/relationships/hyperlink" Target="https://www.ffa.uni-lj.si/raziskave/raziskovalna-oprema/" TargetMode="External"/><Relationship Id="rId382" Type="http://schemas.openxmlformats.org/officeDocument/2006/relationships/hyperlink" Target="http://lnmcp.mf.uni-lj.si/Neuroendo/Oprema.html" TargetMode="External"/><Relationship Id="rId438" Type="http://schemas.openxmlformats.org/officeDocument/2006/relationships/hyperlink" Target="http://ibk.mf.uni-lj.si/equipment" TargetMode="External"/><Relationship Id="rId603" Type="http://schemas.openxmlformats.org/officeDocument/2006/relationships/hyperlink" Target="https://www.fs.uni-lj.si/research-equipment/laserski-dopplerjev-merilni-sistem-za-merjenje-hitrosti-zraka/" TargetMode="External"/><Relationship Id="rId645" Type="http://schemas.openxmlformats.org/officeDocument/2006/relationships/hyperlink" Target="https://www.fs.uni-lj.si/research-equipment/hitrotekoca-video-kamera/" TargetMode="External"/><Relationship Id="rId687" Type="http://schemas.openxmlformats.org/officeDocument/2006/relationships/hyperlink" Target="https://www.fnm.um.si/index.php/raziskovalna-dejavnost/institut-za-fiziko/" TargetMode="External"/><Relationship Id="rId242" Type="http://schemas.openxmlformats.org/officeDocument/2006/relationships/hyperlink" Target="https://www.bf.uni-lj.si/sl/raziskave/raziskovalna-oprema/" TargetMode="External"/><Relationship Id="rId284" Type="http://schemas.openxmlformats.org/officeDocument/2006/relationships/hyperlink" Target="https://www.bf.uni-lj.si/sl/raziskave/raziskovalna-oprema/" TargetMode="External"/><Relationship Id="rId491" Type="http://schemas.openxmlformats.org/officeDocument/2006/relationships/hyperlink" Target="https://www.ki.si/odseki/d01-teoreticni-odsek/azmanov-racunski-center/" TargetMode="External"/><Relationship Id="rId505" Type="http://schemas.openxmlformats.org/officeDocument/2006/relationships/hyperlink" Target="https://www.ki.si/odseki/d04-odsek-za-analizno-kemijo/l06-laboratorij-za-prehrambeno-kemijo/oprema/" TargetMode="External"/><Relationship Id="rId712" Type="http://schemas.openxmlformats.org/officeDocument/2006/relationships/hyperlink" Target="http://www.cipkebip.org/" TargetMode="External"/><Relationship Id="rId37" Type="http://schemas.openxmlformats.org/officeDocument/2006/relationships/hyperlink" Target="http://www.fmf.uni-lj.si/si/" TargetMode="External"/><Relationship Id="rId79" Type="http://schemas.openxmlformats.org/officeDocument/2006/relationships/hyperlink" Target="http://www.ntf.uni-lj.si/ntf/raziskovanje/raziskovalno-delo/raziskovalna-oprema/" TargetMode="External"/><Relationship Id="rId102" Type="http://schemas.openxmlformats.org/officeDocument/2006/relationships/hyperlink" Target="http://www.fkkt.uni-lj.si/sl/storitve/" TargetMode="External"/><Relationship Id="rId144" Type="http://schemas.openxmlformats.org/officeDocument/2006/relationships/hyperlink" Target="http://www.fs.um.si/raziskovanje/raziskovalna-oprema/" TargetMode="External"/><Relationship Id="rId547" Type="http://schemas.openxmlformats.org/officeDocument/2006/relationships/hyperlink" Target="http://www.nib.si/infrastruktura/infrastrukturni-center-planta" TargetMode="External"/><Relationship Id="rId589" Type="http://schemas.openxmlformats.org/officeDocument/2006/relationships/hyperlink" Target="https://www.fs.uni-lj.si/research-equipment/pems-sistem/" TargetMode="External"/><Relationship Id="rId90" Type="http://schemas.openxmlformats.org/officeDocument/2006/relationships/hyperlink" Target="https://www.fkkt.uni-lj.si/sl/raziskovalna-infrastruktura/enota-za-analizo-malih-molekul/" TargetMode="External"/><Relationship Id="rId186" Type="http://schemas.openxmlformats.org/officeDocument/2006/relationships/hyperlink" Target="http://www.ffa.uni-lj.si/raziskave/raziskovalna-oprema/0/arrs" TargetMode="External"/><Relationship Id="rId351" Type="http://schemas.openxmlformats.org/officeDocument/2006/relationships/hyperlink" Target="https://lit.fe.uni-lj.si/si/raziskave/oprema/NAS/" TargetMode="External"/><Relationship Id="rId393" Type="http://schemas.openxmlformats.org/officeDocument/2006/relationships/hyperlink" Target="http://lnmcp.mf.uni-lj.si/Neuroendo/Oprema.html" TargetMode="External"/><Relationship Id="rId407" Type="http://schemas.openxmlformats.org/officeDocument/2006/relationships/hyperlink" Target="https://www.mf.uni-lj.si/ibk/oprema" TargetMode="External"/><Relationship Id="rId449" Type="http://schemas.openxmlformats.org/officeDocument/2006/relationships/hyperlink" Target="https://www.ki.si/odseki/d12-odsek-za-sintezno-biologijo-in-imunologijo/oprema/" TargetMode="External"/><Relationship Id="rId614" Type="http://schemas.openxmlformats.org/officeDocument/2006/relationships/hyperlink" Target="https://www.fs.uni-lj.si/research-equipment/vh1202-stacionarni-merilec-trdote/" TargetMode="External"/><Relationship Id="rId656" Type="http://schemas.openxmlformats.org/officeDocument/2006/relationships/hyperlink" Target="https://www.fs.uni-lj.si/research-equipment/sistem-za-ultra-hitro-opazovanje-procesov/" TargetMode="External"/><Relationship Id="rId211" Type="http://schemas.openxmlformats.org/officeDocument/2006/relationships/hyperlink" Target="https://www.fgg.uni-lj.si/wp-content/uploads/2024/03/ARRS-RI-Evidenca-opreme-UL-FGG-2024-koncna.pdf" TargetMode="External"/><Relationship Id="rId253" Type="http://schemas.openxmlformats.org/officeDocument/2006/relationships/hyperlink" Target="https://www.bf.uni-lj.si/sl/raziskave/raziskovalna-oprema/" TargetMode="External"/><Relationship Id="rId295" Type="http://schemas.openxmlformats.org/officeDocument/2006/relationships/hyperlink" Target="https://www.bf.uni-lj.si/sl/enote/agronomija/raziskave/raziskovalna-oprema/" TargetMode="External"/><Relationship Id="rId309" Type="http://schemas.openxmlformats.org/officeDocument/2006/relationships/hyperlink" Target="http://www.robolab.si/research/infrastructure/crc-robotics/fanuc/" TargetMode="External"/><Relationship Id="rId460" Type="http://schemas.openxmlformats.org/officeDocument/2006/relationships/hyperlink" Target="https://www.ki.si/odseki/d01-teoreticni-odsek/azmanov-racunski-center/" TargetMode="External"/><Relationship Id="rId516" Type="http://schemas.openxmlformats.org/officeDocument/2006/relationships/hyperlink" Target="https://www.ki.si/za-gospodarstvo/storitve/kemijska-analiza/mikroskopija/" TargetMode="External"/><Relationship Id="rId698" Type="http://schemas.openxmlformats.org/officeDocument/2006/relationships/hyperlink" Target="http://www.cipkebip.org/" TargetMode="External"/><Relationship Id="rId48" Type="http://schemas.openxmlformats.org/officeDocument/2006/relationships/hyperlink" Target="https://www.zag.si/en/research-and-development/equipment-list/equipment-list-details/?id=126" TargetMode="External"/><Relationship Id="rId113" Type="http://schemas.openxmlformats.org/officeDocument/2006/relationships/hyperlink" Target="https://fkkt.uni-lj.si/raziskovalna-infrastruktura/enota-za-analizo-organskih-molekul" TargetMode="External"/><Relationship Id="rId320" Type="http://schemas.openxmlformats.org/officeDocument/2006/relationships/hyperlink" Target="http://www.lmk.si/raziskave/merilna-oprema-laboratorija/" TargetMode="External"/><Relationship Id="rId558" Type="http://schemas.openxmlformats.org/officeDocument/2006/relationships/hyperlink" Target="https://www.imt.si/organizacijske-enote/infrastrukturna-organizacijska-enota" TargetMode="External"/><Relationship Id="rId723" Type="http://schemas.openxmlformats.org/officeDocument/2006/relationships/hyperlink" Target="http://www.cipkebip.org/" TargetMode="External"/><Relationship Id="rId155" Type="http://schemas.openxmlformats.org/officeDocument/2006/relationships/hyperlink" Target="http://www.fs.um.si/raziskovanje/raziskovalna-oprema/" TargetMode="External"/><Relationship Id="rId197" Type="http://schemas.openxmlformats.org/officeDocument/2006/relationships/hyperlink" Target="http://www.ffa.uni-lj.si/fakulteta/organiziranost/infrastrukturni-center/eatris-slovenija" TargetMode="External"/><Relationship Id="rId362" Type="http://schemas.openxmlformats.org/officeDocument/2006/relationships/hyperlink" Target="https://www.geo-zs.si/?option=com_content&amp;view=article&amp;id=973" TargetMode="External"/><Relationship Id="rId418" Type="http://schemas.openxmlformats.org/officeDocument/2006/relationships/hyperlink" Target="https://www.mf.uni-lj.si/raziskovanje" TargetMode="External"/><Relationship Id="rId625" Type="http://schemas.openxmlformats.org/officeDocument/2006/relationships/hyperlink" Target="https://www.fs.uni-lj.si/research-equipment/hitra-termokamera/" TargetMode="External"/><Relationship Id="rId222" Type="http://schemas.openxmlformats.org/officeDocument/2006/relationships/hyperlink" Target="https://www.bf.uni-lj.si/sl/raziskave/raziskovalna-oprema/" TargetMode="External"/><Relationship Id="rId264" Type="http://schemas.openxmlformats.org/officeDocument/2006/relationships/hyperlink" Target="https://www.bf.uni-lj.si/sl/raziskave/raziskovalna-oprema/" TargetMode="External"/><Relationship Id="rId471" Type="http://schemas.openxmlformats.org/officeDocument/2006/relationships/hyperlink" Target="https://www.ki.si/odseki/d10-odsek-za-kemijo-materialov/moderni-baterijski-sistemi/" TargetMode="External"/><Relationship Id="rId667" Type="http://schemas.openxmlformats.org/officeDocument/2006/relationships/hyperlink" Target="https://www.fs.uni-lj.si/research-equipment/streznik-supermicro-superserver-sys-241e/" TargetMode="External"/><Relationship Id="rId17" Type="http://schemas.openxmlformats.org/officeDocument/2006/relationships/hyperlink" Target="http://is.zrc-sazu.si/oprema" TargetMode="External"/><Relationship Id="rId59" Type="http://schemas.openxmlformats.org/officeDocument/2006/relationships/hyperlink" Target="https://www.zag.si/raziskave-in-razvoj/seznam-opreme/seznam-opreme-podrobno/?id=138" TargetMode="External"/><Relationship Id="rId124" Type="http://schemas.openxmlformats.org/officeDocument/2006/relationships/hyperlink" Target="http://www.fs.um.si/raziskovanje/raziskovalna-oprema/" TargetMode="External"/><Relationship Id="rId527" Type="http://schemas.openxmlformats.org/officeDocument/2006/relationships/hyperlink" Target="http://www.nib.si/storitve-in-oprema/raziskovalna-oprema" TargetMode="External"/><Relationship Id="rId569" Type="http://schemas.openxmlformats.org/officeDocument/2006/relationships/hyperlink" Target="https://www.fs.uni-lj.si/research-equipment/sistem-za-analizo-mikrodeformacij-submikronskih-vlaken-pri-termomehanskem-obremenjevanju-s-pulznim-laserjem/" TargetMode="External"/><Relationship Id="rId734" Type="http://schemas.openxmlformats.org/officeDocument/2006/relationships/hyperlink" Target="http://www.cipkebip.org/" TargetMode="External"/><Relationship Id="rId70" Type="http://schemas.openxmlformats.org/officeDocument/2006/relationships/hyperlink" Target="http://www.ntf.uni-lj.si/ntf/raziskovanje/raziskovalno-delo/raziskovalna-oprema/" TargetMode="External"/><Relationship Id="rId166" Type="http://schemas.openxmlformats.org/officeDocument/2006/relationships/hyperlink" Target="https://www.fnm.um.si/index.php/domov-raziskovanje-odprti-dostop/" TargetMode="External"/><Relationship Id="rId331" Type="http://schemas.openxmlformats.org/officeDocument/2006/relationships/hyperlink" Target="https://lst.fe.uni-lj.si/equipment/p19-146" TargetMode="External"/><Relationship Id="rId373" Type="http://schemas.openxmlformats.org/officeDocument/2006/relationships/hyperlink" Target="https://www.ijs.si/ijsw/Znotraj%20hi%C5%A1e/Desno?action=AttachFile&amp;do=get&amp;target=ARIS_Evidenca_opreme_2024.xlsx" TargetMode="External"/><Relationship Id="rId429" Type="http://schemas.openxmlformats.org/officeDocument/2006/relationships/hyperlink" Target="https://www.mf.uni-lj.si/ibk/oprema" TargetMode="External"/><Relationship Id="rId580" Type="http://schemas.openxmlformats.org/officeDocument/2006/relationships/hyperlink" Target="https://www.fs.uni-lj.si/research-equipment/naprava-za-izvajanje-prilagojenih-triboloskih-testov/" TargetMode="External"/><Relationship Id="rId636" Type="http://schemas.openxmlformats.org/officeDocument/2006/relationships/hyperlink" Target="https://www.fs.uni-lj.si/research-equipment/ramanski-spektrometer-z-opticnim-mikroskopom/" TargetMode="External"/><Relationship Id="rId1" Type="http://schemas.openxmlformats.org/officeDocument/2006/relationships/hyperlink" Target="https://www.vf.uni-lj.si/podrocje/raziskovalna-oprema" TargetMode="External"/><Relationship Id="rId233" Type="http://schemas.openxmlformats.org/officeDocument/2006/relationships/hyperlink" Target="https://www.bf.uni-lj.si/sl/raziskave/raziskovalna-oprema/" TargetMode="External"/><Relationship Id="rId440" Type="http://schemas.openxmlformats.org/officeDocument/2006/relationships/hyperlink" Target="https://www.ff.uni-lj.si/raziskovanje/raziskovalna-oprema" TargetMode="External"/><Relationship Id="rId678" Type="http://schemas.openxmlformats.org/officeDocument/2006/relationships/hyperlink" Target="https://www.fs.uni-lj.si/research-equipment/robot-arm-franka-research-3-mbs-rob-33/" TargetMode="External"/><Relationship Id="rId28" Type="http://schemas.openxmlformats.org/officeDocument/2006/relationships/hyperlink" Target="https://www.ung.si/sl/raziskave/laboratorij-za-raziskave-materialov/oprema/xrd-dostop/" TargetMode="External"/><Relationship Id="rId275" Type="http://schemas.openxmlformats.org/officeDocument/2006/relationships/hyperlink" Target="https://www.bf.uni-lj.si/sl/raziskave/raziskovalna-oprema/" TargetMode="External"/><Relationship Id="rId300" Type="http://schemas.openxmlformats.org/officeDocument/2006/relationships/hyperlink" Target="https://www.bf.uni-lj.si/sl/enote/biologija/raziskave/raziskovalna-oprema/" TargetMode="External"/><Relationship Id="rId482" Type="http://schemas.openxmlformats.org/officeDocument/2006/relationships/hyperlink" Target="https://www.ki.si/o-institutu/raziskovalna-infrastruktura/" TargetMode="External"/><Relationship Id="rId538" Type="http://schemas.openxmlformats.org/officeDocument/2006/relationships/hyperlink" Target="http://www.nib.si/infrastruktura/infrastrukturni-center-planta" TargetMode="External"/><Relationship Id="rId703" Type="http://schemas.openxmlformats.org/officeDocument/2006/relationships/hyperlink" Target="http://www.cipkebip.org/" TargetMode="External"/><Relationship Id="rId745" Type="http://schemas.openxmlformats.org/officeDocument/2006/relationships/comments" Target="../comments1.xml"/><Relationship Id="rId81" Type="http://schemas.openxmlformats.org/officeDocument/2006/relationships/hyperlink" Target="http://www.fkkt.uni-lj.si/sl/storitve/" TargetMode="External"/><Relationship Id="rId135" Type="http://schemas.openxmlformats.org/officeDocument/2006/relationships/hyperlink" Target="http://www.fs.um.si/raziskovanje/raziskovalna-oprema/" TargetMode="External"/><Relationship Id="rId177" Type="http://schemas.openxmlformats.org/officeDocument/2006/relationships/hyperlink" Target="http://www.ffa.uni-lj.si/raziskave/raziskovalna-oprema/0/arrs" TargetMode="External"/><Relationship Id="rId342" Type="http://schemas.openxmlformats.org/officeDocument/2006/relationships/hyperlink" Target="http://lbk.fe.uni-lj.si/ic/sl/oprema" TargetMode="External"/><Relationship Id="rId384" Type="http://schemas.openxmlformats.org/officeDocument/2006/relationships/hyperlink" Target="http://lnmcp.mf.uni-lj.si/Neuroendo/Oprema.html" TargetMode="External"/><Relationship Id="rId591" Type="http://schemas.openxmlformats.org/officeDocument/2006/relationships/hyperlink" Target="https://www.fs.uni-lj.si/research-equipment/sistem-za-analizo-hitrih-dogodkov-pri-prenosu-toplote-in-snovi-v-infrardecem-spektru/" TargetMode="External"/><Relationship Id="rId605" Type="http://schemas.openxmlformats.org/officeDocument/2006/relationships/hyperlink" Target="https://www.fs.uni-lj.si/research-equipment/visoko-prilagodljiv-laserski-obdelovalni-sistem/" TargetMode="External"/><Relationship Id="rId202" Type="http://schemas.openxmlformats.org/officeDocument/2006/relationships/hyperlink" Target="https://www.ffa.uni-lj.si/raziskave/raziskovalna-oprema/" TargetMode="External"/><Relationship Id="rId244" Type="http://schemas.openxmlformats.org/officeDocument/2006/relationships/hyperlink" Target="https://www.bf.uni-lj.si/sl/raziskave/raziskovalna-oprema/" TargetMode="External"/><Relationship Id="rId647" Type="http://schemas.openxmlformats.org/officeDocument/2006/relationships/hyperlink" Target="https://www.fs.uni-lj.si/research-equipment/profilometer-kontaktni-merilnik-hrapavosti/" TargetMode="External"/><Relationship Id="rId689" Type="http://schemas.openxmlformats.org/officeDocument/2006/relationships/hyperlink" Target="http://www.cipkebip.org/" TargetMode="External"/><Relationship Id="rId39" Type="http://schemas.openxmlformats.org/officeDocument/2006/relationships/hyperlink" Target="http://www.fmf.uni-lj.si/si/" TargetMode="External"/><Relationship Id="rId286" Type="http://schemas.openxmlformats.org/officeDocument/2006/relationships/hyperlink" Target="https://www.bf.uni-lj.si/sl/enote/biologija/o-oddelku/katedre-in-druge-enote/katedra-za-biokemijo/" TargetMode="External"/><Relationship Id="rId451" Type="http://schemas.openxmlformats.org/officeDocument/2006/relationships/hyperlink" Target="https://www.ki.si/odseki/d10-odsek-za-kemijo-materialov/elektronska-mikroskopija-in-katalizatorji/elektronska-mikroskopija/" TargetMode="External"/><Relationship Id="rId493" Type="http://schemas.openxmlformats.org/officeDocument/2006/relationships/hyperlink" Target="https://www.ki.si/odseki/d04-odsek-za-analizno-kemijo/" TargetMode="External"/><Relationship Id="rId507" Type="http://schemas.openxmlformats.org/officeDocument/2006/relationships/hyperlink" Target="https://www.ki.si/o-institutu/raziskovalna-infrastruktura/" TargetMode="External"/><Relationship Id="rId549" Type="http://schemas.openxmlformats.org/officeDocument/2006/relationships/hyperlink" Target="http://www.nib.si/infrastruktura/infrastrukturni-center-planta" TargetMode="External"/><Relationship Id="rId714" Type="http://schemas.openxmlformats.org/officeDocument/2006/relationships/hyperlink" Target="http://www.cipkebip.org/" TargetMode="External"/><Relationship Id="rId50" Type="http://schemas.openxmlformats.org/officeDocument/2006/relationships/hyperlink" Target="https://www.zag.si/raziskave-in-razvoj/seznam-opreme/seznam-opreme-podrobno/?id=129" TargetMode="External"/><Relationship Id="rId104" Type="http://schemas.openxmlformats.org/officeDocument/2006/relationships/hyperlink" Target="http://www.fkkt.uni-lj.si/sl/storitve/" TargetMode="External"/><Relationship Id="rId146" Type="http://schemas.openxmlformats.org/officeDocument/2006/relationships/hyperlink" Target="http://www.fs.um.si/raziskovanje/raziskovalna-oprema/" TargetMode="External"/><Relationship Id="rId188" Type="http://schemas.openxmlformats.org/officeDocument/2006/relationships/hyperlink" Target="http://www.ffa.uni-lj.si/raziskave/raziskovalna-oprema/lc-ms-ms-tipa-trojni-kvadrupol-(qqq)" TargetMode="External"/><Relationship Id="rId311" Type="http://schemas.openxmlformats.org/officeDocument/2006/relationships/hyperlink" Target="http://lso.fe.uni-lj.si/oprema.php?page=oprema/oprema_ZVA67.html" TargetMode="External"/><Relationship Id="rId353" Type="http://schemas.openxmlformats.org/officeDocument/2006/relationships/hyperlink" Target="http://leon.fe.uni-lj.si/" TargetMode="External"/><Relationship Id="rId395" Type="http://schemas.openxmlformats.org/officeDocument/2006/relationships/hyperlink" Target="https://www.mf.uni-lj.si/ibf/raziskovanje" TargetMode="External"/><Relationship Id="rId409" Type="http://schemas.openxmlformats.org/officeDocument/2006/relationships/hyperlink" Target="https://www.mf.uni-lj.si/ibk/oprema" TargetMode="External"/><Relationship Id="rId560" Type="http://schemas.openxmlformats.org/officeDocument/2006/relationships/hyperlink" Target="https://www.imt.si/organizacijske-enote/infrastrukturna-organizacijska-enota" TargetMode="External"/><Relationship Id="rId92" Type="http://schemas.openxmlformats.org/officeDocument/2006/relationships/hyperlink" Target="http://www.fkkt.uni-lj.si/sl/storitve/" TargetMode="External"/><Relationship Id="rId213" Type="http://schemas.openxmlformats.org/officeDocument/2006/relationships/hyperlink" Target="https://www.bf.uni-lj.si/sl/raziskave/raziskovalna-oprema/" TargetMode="External"/><Relationship Id="rId420" Type="http://schemas.openxmlformats.org/officeDocument/2006/relationships/hyperlink" Target="https://www.mf.uni-lj.si/ibk/oprema" TargetMode="External"/><Relationship Id="rId616" Type="http://schemas.openxmlformats.org/officeDocument/2006/relationships/hyperlink" Target="https://www.fs.uni-lj.si/research-equipment/naprava-za-merjenje-trenja-in-3d-porazdelitve-debelin-elasto-hidrodinamicnih-filmov-v-mikrometrskem-obmocju/" TargetMode="External"/><Relationship Id="rId658" Type="http://schemas.openxmlformats.org/officeDocument/2006/relationships/hyperlink" Target="https://www.fs.uni-lj.si/research-equipment/procesni-sistem-za-spremljanje-prenosa-toplote-in-snovi-z-visoko-krajevno-in-casovno-resolucijo/" TargetMode="External"/><Relationship Id="rId255" Type="http://schemas.openxmlformats.org/officeDocument/2006/relationships/hyperlink" Target="https://www.bf.uni-lj.si/sl/raziskave/raziskovalna-oprema/" TargetMode="External"/><Relationship Id="rId297" Type="http://schemas.openxmlformats.org/officeDocument/2006/relationships/hyperlink" Target="https://www.bf.uni-lj.si/sl/enote/agronomija/raziskave/raziskovalna-oprema/" TargetMode="External"/><Relationship Id="rId462" Type="http://schemas.openxmlformats.org/officeDocument/2006/relationships/hyperlink" Target="https://www.ki.si/odseki/d09-odsek-za-anorgansko-kemijo-in-tehnologijo/" TargetMode="External"/><Relationship Id="rId518" Type="http://schemas.openxmlformats.org/officeDocument/2006/relationships/hyperlink" Target="https://www.ki.si/odseki/d12-odsek-za-sintezno-biologijo-in-imunologijo/oprema/" TargetMode="External"/><Relationship Id="rId725" Type="http://schemas.openxmlformats.org/officeDocument/2006/relationships/hyperlink" Target="http://www.cipkebip.org/" TargetMode="External"/><Relationship Id="rId115" Type="http://schemas.openxmlformats.org/officeDocument/2006/relationships/hyperlink" Target="https://fkkt.uni-lj.si/raziskovalna-infrastruktura/enota-za-analizo-malih-molekul" TargetMode="External"/><Relationship Id="rId157" Type="http://schemas.openxmlformats.org/officeDocument/2006/relationships/hyperlink" Target="https://lavkon.fs.um.si/equipment/" TargetMode="External"/><Relationship Id="rId322" Type="http://schemas.openxmlformats.org/officeDocument/2006/relationships/hyperlink" Target="http://lpvo.fe.uni-lj.si/raziskave/oprema/" TargetMode="External"/><Relationship Id="rId364" Type="http://schemas.openxmlformats.org/officeDocument/2006/relationships/hyperlink" Target="https://ff.um.si/o-fakulteti/oddelki/oddelek-za-psihologijo/" TargetMode="External"/><Relationship Id="rId61" Type="http://schemas.openxmlformats.org/officeDocument/2006/relationships/hyperlink" Target="https://www.zag.si/raziskave-in-razvoj/seznam-opreme/seznam-opreme-podrobno/?id=140" TargetMode="External"/><Relationship Id="rId199" Type="http://schemas.openxmlformats.org/officeDocument/2006/relationships/hyperlink" Target="https://www.ffa.uni-lj.si/raziskave/raziskovalna-oprema/" TargetMode="External"/><Relationship Id="rId571" Type="http://schemas.openxmlformats.org/officeDocument/2006/relationships/hyperlink" Target="https://www.fs.uni-lj.si/research-equipment/cta-anemometer/" TargetMode="External"/><Relationship Id="rId627" Type="http://schemas.openxmlformats.org/officeDocument/2006/relationships/hyperlink" Target="https://www.fs.uni-lj.si/research-equipment/metalurski-opticni-mikroskop-zeiss-axioscope-5-z-dodatki/" TargetMode="External"/><Relationship Id="rId669" Type="http://schemas.openxmlformats.org/officeDocument/2006/relationships/hyperlink" Target="http://hpc.fs.uni-lj.si/" TargetMode="External"/><Relationship Id="rId19" Type="http://schemas.openxmlformats.org/officeDocument/2006/relationships/hyperlink" Target="http://is.zrc-sazu.si/oprema" TargetMode="External"/><Relationship Id="rId224" Type="http://schemas.openxmlformats.org/officeDocument/2006/relationships/hyperlink" Target="https://www.bf.uni-lj.si/sl/raziskave/raziskovalna-oprema/" TargetMode="External"/><Relationship Id="rId266" Type="http://schemas.openxmlformats.org/officeDocument/2006/relationships/hyperlink" Target="https://www.bf.uni-lj.si/sl/raziskave/raziskovalna-oprema/" TargetMode="External"/><Relationship Id="rId431" Type="http://schemas.openxmlformats.org/officeDocument/2006/relationships/hyperlink" Target="https://www.mf.uni-lj.si/ibf/raziskovanje" TargetMode="External"/><Relationship Id="rId473" Type="http://schemas.openxmlformats.org/officeDocument/2006/relationships/hyperlink" Target="http://www.ki.si/index.php?id=704" TargetMode="External"/><Relationship Id="rId529" Type="http://schemas.openxmlformats.org/officeDocument/2006/relationships/hyperlink" Target="http://www.nib.si/storitve-in-oprema/raziskovalna-oprema" TargetMode="External"/><Relationship Id="rId680" Type="http://schemas.openxmlformats.org/officeDocument/2006/relationships/hyperlink" Target="http://www.fkbv.um.si/" TargetMode="External"/><Relationship Id="rId736" Type="http://schemas.openxmlformats.org/officeDocument/2006/relationships/hyperlink" Target="http://sicris.si/public/jqm/prj.aspx?lang=slv&amp;opdescr=search&amp;opt=2&amp;subopt=400&amp;code1=cmn&amp;code2=auto&amp;psize=1&amp;hits=1&amp;page=1&amp;count=&amp;search_term=janez%20mlakar&amp;id=18383&amp;slng=&amp;order_by=" TargetMode="External"/><Relationship Id="rId30" Type="http://schemas.openxmlformats.org/officeDocument/2006/relationships/hyperlink" Target="https://www.ung.si/sl/raziskave/laboratorij-za-vede-o-okolju-in-zivljenju/oprema/" TargetMode="External"/><Relationship Id="rId126" Type="http://schemas.openxmlformats.org/officeDocument/2006/relationships/hyperlink" Target="http://www.fs.um.si/raziskovanje/raziskovalna-oprema/" TargetMode="External"/><Relationship Id="rId168" Type="http://schemas.openxmlformats.org/officeDocument/2006/relationships/hyperlink" Target="https://www.fnm.um.si/index.php/domov-raziskovanje-odprti-dostop/" TargetMode="External"/><Relationship Id="rId333" Type="http://schemas.openxmlformats.org/officeDocument/2006/relationships/hyperlink" Target="http://www.robolab.si/research/infrastructure" TargetMode="External"/><Relationship Id="rId540" Type="http://schemas.openxmlformats.org/officeDocument/2006/relationships/hyperlink" Target="http://www.nib.si/infrastruktura/infrastrukturni-center-planta" TargetMode="External"/><Relationship Id="rId72" Type="http://schemas.openxmlformats.org/officeDocument/2006/relationships/hyperlink" Target="http://www.ntf.uni-lj.si/ntf/raziskovanje/raziskovalno-delo/raziskovalna-oprema/" TargetMode="External"/><Relationship Id="rId375" Type="http://schemas.openxmlformats.org/officeDocument/2006/relationships/hyperlink" Target="http://www.mf.uni-lj.si/ris/oprema" TargetMode="External"/><Relationship Id="rId582" Type="http://schemas.openxmlformats.org/officeDocument/2006/relationships/hyperlink" Target="https://www.fs.uni-lj.si/research-equipment/sistem-za-karakterizacijo-vedenja-casovno-odvisnih-materialov-na-nano-in-mikro-skali-nanoindenter-sistem-za-nanoin-dentacijo/" TargetMode="External"/><Relationship Id="rId638" Type="http://schemas.openxmlformats.org/officeDocument/2006/relationships/hyperlink" Target="https://www.fs.uni-lj.si/research-equipment/etalonski-merilnik-pretoka-plina-s-pomicnim-batom/" TargetMode="External"/><Relationship Id="rId3" Type="http://schemas.openxmlformats.org/officeDocument/2006/relationships/hyperlink" Target="https://www.vf.uni-lj.si/podrocje/raziskovalna-oprema" TargetMode="External"/><Relationship Id="rId235" Type="http://schemas.openxmlformats.org/officeDocument/2006/relationships/hyperlink" Target="https://www.bf.uni-lj.si/sl/raziskave/raziskovalna-oprema/" TargetMode="External"/><Relationship Id="rId277" Type="http://schemas.openxmlformats.org/officeDocument/2006/relationships/hyperlink" Target="https://bit.ly/3xuCu7A" TargetMode="External"/><Relationship Id="rId400" Type="http://schemas.openxmlformats.org/officeDocument/2006/relationships/hyperlink" Target="https://elixir-slovenia.org/sl/dry-lab-slo/" TargetMode="External"/><Relationship Id="rId442" Type="http://schemas.openxmlformats.org/officeDocument/2006/relationships/hyperlink" Target="https://www.ki.si/odseki/d04-odsek-za-analizno-kemijo/l06-laboratorij-za-prehrambeno-kemijo/oprema/" TargetMode="External"/><Relationship Id="rId484" Type="http://schemas.openxmlformats.org/officeDocument/2006/relationships/hyperlink" Target="http://www.ki.si/" TargetMode="External"/><Relationship Id="rId705" Type="http://schemas.openxmlformats.org/officeDocument/2006/relationships/hyperlink" Target="http://www.cipkebip.org/" TargetMode="External"/><Relationship Id="rId137" Type="http://schemas.openxmlformats.org/officeDocument/2006/relationships/hyperlink" Target="http://www.fs.um.si/raziskovanje/raziskovalna-oprema/" TargetMode="External"/><Relationship Id="rId302" Type="http://schemas.openxmlformats.org/officeDocument/2006/relationships/hyperlink" Target="https://www.bf.uni-lj.si/sl/raziskave/raziskovalna-oprema/2023031512591434/merilec-koncentracije-toplogrednih-plinov-za-kontinuirane-meritve-tokov-co2,-ch4,-n2o;-picarro-g2508" TargetMode="External"/><Relationship Id="rId344" Type="http://schemas.openxmlformats.org/officeDocument/2006/relationships/hyperlink" Target="http://lbk.fe.uni-lj.si/ic/sl/oprema" TargetMode="External"/><Relationship Id="rId691" Type="http://schemas.openxmlformats.org/officeDocument/2006/relationships/hyperlink" Target="http://www.cipkebip.org/" TargetMode="External"/><Relationship Id="rId41" Type="http://schemas.openxmlformats.org/officeDocument/2006/relationships/hyperlink" Target="https://www.fmf.uni-lj.si/sl/raziskave/raziskovalna-oprema/diskovno-polje-za-hibridno-cpu-gpu-visoko-spominsko-intenzivno-racunalnisko-gruco-ulfmf-paket-22/" TargetMode="External"/><Relationship Id="rId83" Type="http://schemas.openxmlformats.org/officeDocument/2006/relationships/hyperlink" Target="http://www.fkkt.uni-lj.si/sl/raziskovalna-infrastruktura/enota-za-analizo-makromolekul/laserski-sistem-za-karakterizacijo-nanodelcev-v-raztopinah-in-suspenzijah-litesizertm-500/" TargetMode="External"/><Relationship Id="rId179" Type="http://schemas.openxmlformats.org/officeDocument/2006/relationships/hyperlink" Target="http://www.ffa.uni-lj.si/raziskave/raziskovalna-oprema/0/arrs" TargetMode="External"/><Relationship Id="rId386" Type="http://schemas.openxmlformats.org/officeDocument/2006/relationships/hyperlink" Target="http://ibk.mf.uni-lj.si/equipment" TargetMode="External"/><Relationship Id="rId551" Type="http://schemas.openxmlformats.org/officeDocument/2006/relationships/hyperlink" Target="https://www.imt.si/organizacijske-enote/infrastrukturna-organizacijska-enota" TargetMode="External"/><Relationship Id="rId593" Type="http://schemas.openxmlformats.org/officeDocument/2006/relationships/hyperlink" Target="https://www.fs.uni-lj.si/research-equipment/opticni-brezkontaktni-3d-mikroskop/" TargetMode="External"/><Relationship Id="rId607" Type="http://schemas.openxmlformats.org/officeDocument/2006/relationships/hyperlink" Target="https://www.fs.uni-lj.si/research-equipment/diagnosticna-oprema-za-hidravlicno-olje/" TargetMode="External"/><Relationship Id="rId649" Type="http://schemas.openxmlformats.org/officeDocument/2006/relationships/hyperlink" Target="https://www.fs.uni-lj.si/research-equipment/simulacijska-oprema-flexsim-gp/" TargetMode="External"/><Relationship Id="rId190" Type="http://schemas.openxmlformats.org/officeDocument/2006/relationships/hyperlink" Target="http://www.ffa.uni-lj.si/raziskave/raziskovalna-oprema/tekocinski-kromatograf-hplc" TargetMode="External"/><Relationship Id="rId204" Type="http://schemas.openxmlformats.org/officeDocument/2006/relationships/hyperlink" Target="https://www.ffa.uni-lj.si/raziskave/raziskovalna-oprema/" TargetMode="External"/><Relationship Id="rId246" Type="http://schemas.openxmlformats.org/officeDocument/2006/relationships/hyperlink" Target="https://www.bf.uni-lj.si/sl/raziskave/raziskovalna-oprema/" TargetMode="External"/><Relationship Id="rId288" Type="http://schemas.openxmlformats.org/officeDocument/2006/relationships/hyperlink" Target="https://www.bf.uni-lj.si/sl/raziskave/raziskovalna-oprema/2023031011093047/motorizirani-fluorescencni-stereomikroskop-smz25-nikon" TargetMode="External"/><Relationship Id="rId411" Type="http://schemas.openxmlformats.org/officeDocument/2006/relationships/hyperlink" Target="https://www.mf.uni-lj.si/ibk/oprema" TargetMode="External"/><Relationship Id="rId453" Type="http://schemas.openxmlformats.org/officeDocument/2006/relationships/hyperlink" Target="https://www.ki.si/index.php?id=704" TargetMode="External"/><Relationship Id="rId509" Type="http://schemas.openxmlformats.org/officeDocument/2006/relationships/hyperlink" Target="https://www.ki.si/odseki/d11-odsek-za-molekularno-biologijo-in-nanobiotehnologijo/" TargetMode="External"/><Relationship Id="rId660" Type="http://schemas.openxmlformats.org/officeDocument/2006/relationships/hyperlink" Target="https://www.fs.uni-lj.si/research-equipment/opticni-analitski-sistem-za-meritve-povrsin-v-vakuumu/" TargetMode="External"/><Relationship Id="rId106" Type="http://schemas.openxmlformats.org/officeDocument/2006/relationships/hyperlink" Target="http://www.fkkt.uni-lj.si/sl/storitve/" TargetMode="External"/><Relationship Id="rId313" Type="http://schemas.openxmlformats.org/officeDocument/2006/relationships/hyperlink" Target="http://lpvo.fe.uni-lj.si/raziskave/oprema/" TargetMode="External"/><Relationship Id="rId495" Type="http://schemas.openxmlformats.org/officeDocument/2006/relationships/hyperlink" Target="https://www.ki.si/odseki/d04-odsek-za-analizno-kemijo/" TargetMode="External"/><Relationship Id="rId716" Type="http://schemas.openxmlformats.org/officeDocument/2006/relationships/hyperlink" Target="http://www.cipkebip.org/" TargetMode="External"/><Relationship Id="rId10" Type="http://schemas.openxmlformats.org/officeDocument/2006/relationships/hyperlink" Target="https://www.vf.uni-lj.si/podrocje/raziskovalna-oprema" TargetMode="External"/><Relationship Id="rId52" Type="http://schemas.openxmlformats.org/officeDocument/2006/relationships/hyperlink" Target="https://www.zag.si/raziskave-in-razvoj/seznam-opreme/seznam-opreme-podrobno/?id=131" TargetMode="External"/><Relationship Id="rId94" Type="http://schemas.openxmlformats.org/officeDocument/2006/relationships/hyperlink" Target="http://www.fkkt.uni-lj.si/sl/storitve/" TargetMode="External"/><Relationship Id="rId148" Type="http://schemas.openxmlformats.org/officeDocument/2006/relationships/hyperlink" Target="http://www.fs.um.si/raziskovanje/raziskovalna-oprema/" TargetMode="External"/><Relationship Id="rId355" Type="http://schemas.openxmlformats.org/officeDocument/2006/relationships/hyperlink" Target="http://lpvo.fe.uni-lj.si/raziskave/oprema/" TargetMode="External"/><Relationship Id="rId397" Type="http://schemas.openxmlformats.org/officeDocument/2006/relationships/hyperlink" Target="https://www.mf.uni-lj.si/raziskovanje/oprema" TargetMode="External"/><Relationship Id="rId520" Type="http://schemas.openxmlformats.org/officeDocument/2006/relationships/hyperlink" Target="http://www.nib.si/images/stories/datoteke2/Delovanje_centra/arrs-ri-evidenca-opreme-105-nib.pdf" TargetMode="External"/><Relationship Id="rId562" Type="http://schemas.openxmlformats.org/officeDocument/2006/relationships/hyperlink" Target="http://hpc.fs.uni-lj.si/sites/default/files/FS_HPC_cenik_24032011.pdf" TargetMode="External"/><Relationship Id="rId618" Type="http://schemas.openxmlformats.org/officeDocument/2006/relationships/hyperlink" Target="https://www.fs.uni-lj.si/research-equipment/oprema-za-raziskave-distribuiranega-vodenja-naprednih-proizvodnih-sistemov/" TargetMode="External"/><Relationship Id="rId215" Type="http://schemas.openxmlformats.org/officeDocument/2006/relationships/hyperlink" Target="https://www.bf.uni-lj.si/sl/raziskave/raziskovalna-oprema/" TargetMode="External"/><Relationship Id="rId257" Type="http://schemas.openxmlformats.org/officeDocument/2006/relationships/hyperlink" Target="https://www.bf.uni-lj.si/sl/raziskave/raziskovalna-oprema/" TargetMode="External"/><Relationship Id="rId422" Type="http://schemas.openxmlformats.org/officeDocument/2006/relationships/hyperlink" Target="http://www.mf.uni-lj.si/CKF" TargetMode="External"/><Relationship Id="rId464" Type="http://schemas.openxmlformats.org/officeDocument/2006/relationships/hyperlink" Target="https://www.ki.si/odseki/d07-odsek-za-polimerno-kemijo-in-tehnologijo/" TargetMode="External"/><Relationship Id="rId299" Type="http://schemas.openxmlformats.org/officeDocument/2006/relationships/hyperlink" Target="https://www.bf.uni-lj.si/sl/raziskave/raziskovalna-oprema/" TargetMode="External"/><Relationship Id="rId727" Type="http://schemas.openxmlformats.org/officeDocument/2006/relationships/hyperlink" Target="http://www.cipkebip.org/" TargetMode="External"/><Relationship Id="rId63" Type="http://schemas.openxmlformats.org/officeDocument/2006/relationships/hyperlink" Target="https://www.zag.si/raziskave-in-razvoj/seznam-opreme/seznam-opreme-podrobno/?id=142" TargetMode="External"/><Relationship Id="rId159" Type="http://schemas.openxmlformats.org/officeDocument/2006/relationships/hyperlink" Target="http://www.fs.um.si/raziskovanje/raziskovalna-oprema/" TargetMode="External"/><Relationship Id="rId366" Type="http://schemas.openxmlformats.org/officeDocument/2006/relationships/hyperlink" Target="https://briumdev.um.si/" TargetMode="External"/><Relationship Id="rId573" Type="http://schemas.openxmlformats.org/officeDocument/2006/relationships/hyperlink" Target="https://www.fs.uni-lj.si/research-equipment/modificiran-ekstruder-z-regulacijo-termo-mehanske-obremenitve-materiala/" TargetMode="External"/><Relationship Id="rId226" Type="http://schemas.openxmlformats.org/officeDocument/2006/relationships/hyperlink" Target="https://www.bf.uni-lj.si/sl/raziskave/raziskovalna-oprema/" TargetMode="External"/><Relationship Id="rId433" Type="http://schemas.openxmlformats.org/officeDocument/2006/relationships/hyperlink" Target="http://www.imi.si/raziskovalna-dejavnost/raziskovalna-oprema" TargetMode="External"/><Relationship Id="rId640" Type="http://schemas.openxmlformats.org/officeDocument/2006/relationships/hyperlink" Target="https://www.fs.uni-lj.si/research-equipment/visoko-natancni-3d-mikro-edm-electircal-discharge-maschining-cnc-obdelovalni-stroj/" TargetMode="External"/><Relationship Id="rId738" Type="http://schemas.openxmlformats.org/officeDocument/2006/relationships/hyperlink" Target="http://www.space.si/" TargetMode="External"/><Relationship Id="rId74" Type="http://schemas.openxmlformats.org/officeDocument/2006/relationships/hyperlink" Target="http://www.ntf.uni-lj.si/ntf/raziskovanje/raziskovalno-delo/raziskovalna-oprema/" TargetMode="External"/><Relationship Id="rId377" Type="http://schemas.openxmlformats.org/officeDocument/2006/relationships/hyperlink" Target="http://www.mf.uni-lj.si/ris/oprema" TargetMode="External"/><Relationship Id="rId500" Type="http://schemas.openxmlformats.org/officeDocument/2006/relationships/hyperlink" Target="http://www.ki.si/" TargetMode="External"/><Relationship Id="rId584" Type="http://schemas.openxmlformats.org/officeDocument/2006/relationships/hyperlink" Target="https://www.fs.uni-lj.si/research-equipment/vertikalni-rezkalni-center-visokohitrostni-obdelovalni-stroj/" TargetMode="External"/><Relationship Id="rId5" Type="http://schemas.openxmlformats.org/officeDocument/2006/relationships/hyperlink" Target="https://www.vf.uni-lj.si/podrocje/raziskovalna-oprema" TargetMode="External"/><Relationship Id="rId237" Type="http://schemas.openxmlformats.org/officeDocument/2006/relationships/hyperlink" Target="https://www.bf.uni-lj.si/sl/raziskave/raziskovalna-oprema/" TargetMode="External"/><Relationship Id="rId444" Type="http://schemas.openxmlformats.org/officeDocument/2006/relationships/hyperlink" Target="https://www.ki.si/odseki/d12-odsek-za-sintezno-biologijo-in-imunologijo/oprema/" TargetMode="External"/><Relationship Id="rId651" Type="http://schemas.openxmlformats.org/officeDocument/2006/relationships/hyperlink" Target="https://www.fs.uni-lj.si/research-equipment/oprema-za-raziskave-na-podrocju-razvoja-hibridnih-digitalnih-dvojckov-za-ovrednotenje-vibracijske-poskodovanosti-naprav/" TargetMode="External"/><Relationship Id="rId290" Type="http://schemas.openxmlformats.org/officeDocument/2006/relationships/hyperlink" Target="https://www.bf.uni-lj.si/sl/raziskave/raziskovalna-oprema/" TargetMode="External"/><Relationship Id="rId304" Type="http://schemas.openxmlformats.org/officeDocument/2006/relationships/hyperlink" Target="http://lmfe.fe.uni-lj.si/o-nas/oprema/" TargetMode="External"/><Relationship Id="rId388" Type="http://schemas.openxmlformats.org/officeDocument/2006/relationships/hyperlink" Target="http://ibk.mf.uni-lj.si/equipment" TargetMode="External"/><Relationship Id="rId511" Type="http://schemas.openxmlformats.org/officeDocument/2006/relationships/hyperlink" Target="https://www.ki.si/odseki/d10-odsek-za-kemijo-materialov/" TargetMode="External"/><Relationship Id="rId609" Type="http://schemas.openxmlformats.org/officeDocument/2006/relationships/hyperlink" Target="https://www.fs.uni-lj.si/research-equipment/preizkusevalisce-virtual/" TargetMode="External"/><Relationship Id="rId85" Type="http://schemas.openxmlformats.org/officeDocument/2006/relationships/hyperlink" Target="http://www.fkkt.uni-lj.si/sl/raziskovalna-infrastruktura/enota-za-analizo-organskih-molekul/chnso/" TargetMode="External"/><Relationship Id="rId150" Type="http://schemas.openxmlformats.org/officeDocument/2006/relationships/hyperlink" Target="http://www.fs.um.si/raziskovanje/raziskovalna-oprema/" TargetMode="External"/><Relationship Id="rId595" Type="http://schemas.openxmlformats.org/officeDocument/2006/relationships/hyperlink" Target="https://www.fs.uni-lj.si/research-equipment/pikosekundni-vlakenski-laser-s-spremenljivo-dolzino-bliskov-za-optodinamske-mikroobdelave/" TargetMode="External"/><Relationship Id="rId248" Type="http://schemas.openxmlformats.org/officeDocument/2006/relationships/hyperlink" Target="https://www.bf.uni-lj.si/sl/raziskave/raziskovalna-oprema/" TargetMode="External"/><Relationship Id="rId455" Type="http://schemas.openxmlformats.org/officeDocument/2006/relationships/hyperlink" Target="https://www.ki.si/odseki/d10-odsek-za-kemijo-materialov/" TargetMode="External"/><Relationship Id="rId662" Type="http://schemas.openxmlformats.org/officeDocument/2006/relationships/hyperlink" Target="https://www.fs.uni-lj.si/research-equipment/termeraturna-komora-za-veckamerni-dvostranski-merilni-sistem/" TargetMode="External"/><Relationship Id="rId12" Type="http://schemas.openxmlformats.org/officeDocument/2006/relationships/hyperlink" Target="https://www.vf.uni-lj.si/podrocje/raziskovalna-oprema" TargetMode="External"/><Relationship Id="rId108" Type="http://schemas.openxmlformats.org/officeDocument/2006/relationships/hyperlink" Target="http://www.fkkt.uni-lj.si/sl/storitve/" TargetMode="External"/><Relationship Id="rId315" Type="http://schemas.openxmlformats.org/officeDocument/2006/relationships/hyperlink" Target="http://www.robolab.si/research/infrastructure/other-equipment/bimanual-teleoperation-system/" TargetMode="External"/><Relationship Id="rId522" Type="http://schemas.openxmlformats.org/officeDocument/2006/relationships/hyperlink" Target="http://www.nib.si/storitve-in-oprema/raziskovalna-oprema" TargetMode="External"/><Relationship Id="rId96" Type="http://schemas.openxmlformats.org/officeDocument/2006/relationships/hyperlink" Target="http://www.fkkt.uni-lj.si/sl/storitve/" TargetMode="External"/><Relationship Id="rId161" Type="http://schemas.openxmlformats.org/officeDocument/2006/relationships/hyperlink" Target="http://www.fs.um.si/raziskovanje/raziskovalna-oprema/" TargetMode="External"/><Relationship Id="rId399" Type="http://schemas.openxmlformats.org/officeDocument/2006/relationships/hyperlink" Target="http://ibk.mf.uni-lj.si/equipment" TargetMode="External"/><Relationship Id="rId259" Type="http://schemas.openxmlformats.org/officeDocument/2006/relationships/hyperlink" Target="https://www.bf.uni-lj.si/sl/raziskave/raziskovalna-oprema/" TargetMode="External"/><Relationship Id="rId466" Type="http://schemas.openxmlformats.org/officeDocument/2006/relationships/hyperlink" Target="https://www.ki.si/odseki/d01-teoreticni-odsek/azmanov-racunski-center/" TargetMode="External"/><Relationship Id="rId673" Type="http://schemas.openxmlformats.org/officeDocument/2006/relationships/hyperlink" Target="https://www.fs.uni-lj.si/research-equipment/sklopljen-sistem-za-pripravo-in-karakterizacijo-povrsin-narejenih-po-meri-z-namenom-manipulacije-vecfaznih-tokov/" TargetMode="External"/><Relationship Id="rId23" Type="http://schemas.openxmlformats.org/officeDocument/2006/relationships/hyperlink" Target="http://is.zrc-sazu.si/oprema" TargetMode="External"/><Relationship Id="rId119" Type="http://schemas.openxmlformats.org/officeDocument/2006/relationships/hyperlink" Target="https://fkkt.uni-lj.si/raziskovalna-infrastruktura/enota-za-analizo-organskih-molekul" TargetMode="External"/><Relationship Id="rId326" Type="http://schemas.openxmlformats.org/officeDocument/2006/relationships/hyperlink" Target="http://lso.fe.uni-lj.si/oprema.php?page=oprema/oprema_AndoAQ6317B.html" TargetMode="External"/><Relationship Id="rId533" Type="http://schemas.openxmlformats.org/officeDocument/2006/relationships/hyperlink" Target="http://www.nib.si/infrastruktura/infrastrukturni-center-planta" TargetMode="External"/><Relationship Id="rId740" Type="http://schemas.openxmlformats.org/officeDocument/2006/relationships/hyperlink" Target="https://fvz.upr.si/raziskovanje/" TargetMode="External"/><Relationship Id="rId172" Type="http://schemas.openxmlformats.org/officeDocument/2006/relationships/hyperlink" Target="http://www.ffa.uni-lj.si/raziskave/raziskovalna-oprema/0/arrs" TargetMode="External"/><Relationship Id="rId477" Type="http://schemas.openxmlformats.org/officeDocument/2006/relationships/hyperlink" Target="https://www.ki.si/o-institutu/raziskovalna-infrastruktura/" TargetMode="External"/><Relationship Id="rId600" Type="http://schemas.openxmlformats.org/officeDocument/2006/relationships/hyperlink" Target="https://www.fs.uni-lj.si/research-equipment/modularni-raziskovalni-hladilni-sistem/" TargetMode="External"/><Relationship Id="rId684" Type="http://schemas.openxmlformats.org/officeDocument/2006/relationships/hyperlink" Target="http://www.iam.upr.si/sl/oddelki/ot/raziskovalna-oprema/" TargetMode="External"/><Relationship Id="rId337" Type="http://schemas.openxmlformats.org/officeDocument/2006/relationships/hyperlink" Target="http://lmse.fe.uni-lj.si/activities/arrs.shtml" TargetMode="External"/><Relationship Id="rId34" Type="http://schemas.openxmlformats.org/officeDocument/2006/relationships/hyperlink" Target="https://www.ung.si/sl/raziskave/center-za-kognitivne-znanosti-jezika/oprema/" TargetMode="External"/><Relationship Id="rId544" Type="http://schemas.openxmlformats.org/officeDocument/2006/relationships/hyperlink" Target="http://www.nib.si/infrastruktura/infrastrukturni-center-planta" TargetMode="External"/><Relationship Id="rId183" Type="http://schemas.openxmlformats.org/officeDocument/2006/relationships/hyperlink" Target="http://www.ffa.uni-lj.si/raziskave/raziskovalna-oprema/0/arrs" TargetMode="External"/><Relationship Id="rId390" Type="http://schemas.openxmlformats.org/officeDocument/2006/relationships/hyperlink" Target="http://www.mf.uni-lj.si/CKF" TargetMode="External"/><Relationship Id="rId404" Type="http://schemas.openxmlformats.org/officeDocument/2006/relationships/hyperlink" Target="https://www.mf.uni-lj.si/ibk/oprema" TargetMode="External"/><Relationship Id="rId611" Type="http://schemas.openxmlformats.org/officeDocument/2006/relationships/hyperlink" Target="https://www.fs.uni-lj.si/research-equipment/polirni-stroj-ecoflow-80-afc/" TargetMode="External"/><Relationship Id="rId250" Type="http://schemas.openxmlformats.org/officeDocument/2006/relationships/hyperlink" Target="https://www.bf.uni-lj.si/sl/raziskave/raziskovalna-oprema/" TargetMode="External"/><Relationship Id="rId488" Type="http://schemas.openxmlformats.org/officeDocument/2006/relationships/hyperlink" Target="http://www.ki.si/" TargetMode="External"/><Relationship Id="rId695" Type="http://schemas.openxmlformats.org/officeDocument/2006/relationships/hyperlink" Target="http://www.cipkebip.org/" TargetMode="External"/><Relationship Id="rId709" Type="http://schemas.openxmlformats.org/officeDocument/2006/relationships/hyperlink" Target="http://www.cipkebip.org/" TargetMode="External"/><Relationship Id="rId45" Type="http://schemas.openxmlformats.org/officeDocument/2006/relationships/hyperlink" Target="https://www.kis.si/Oprema/" TargetMode="External"/><Relationship Id="rId110" Type="http://schemas.openxmlformats.org/officeDocument/2006/relationships/hyperlink" Target="https://www.fkkt.uni-lj.si/sl/raziskovalna-infrastruktura/enota-za-dediscinsko-znanost-e-rihssi/" TargetMode="External"/><Relationship Id="rId348" Type="http://schemas.openxmlformats.org/officeDocument/2006/relationships/hyperlink" Target="http://lit.fe.uni-lj.si/oprema" TargetMode="External"/><Relationship Id="rId555" Type="http://schemas.openxmlformats.org/officeDocument/2006/relationships/hyperlink" Target="https://www.imt.si/organizacijske-enote/infrastrukturna-organizacijska-enota" TargetMode="External"/><Relationship Id="rId194" Type="http://schemas.openxmlformats.org/officeDocument/2006/relationships/hyperlink" Target="https://www.ffa.uni-lj.si/raziskave/raziskovalna-oprema/tekocinski-kromatograf-sklopljen-z-visoko-resolucijskim-masnim-detektorjem-na-cas-preleta" TargetMode="External"/><Relationship Id="rId208" Type="http://schemas.openxmlformats.org/officeDocument/2006/relationships/hyperlink" Target="http://www3.fgg.uni-lj.si/" TargetMode="External"/><Relationship Id="rId415" Type="http://schemas.openxmlformats.org/officeDocument/2006/relationships/hyperlink" Target="https://www.mf.uni-lj.si/ibk/oprema" TargetMode="External"/><Relationship Id="rId622" Type="http://schemas.openxmlformats.org/officeDocument/2006/relationships/hyperlink" Target="https://www.fs.uni-lj.si/research-equipment/oprema-za-nadgradnjo-robotskega-sistema-v-napredni-3d-tiskalnik-kovin/" TargetMode="External"/><Relationship Id="rId261" Type="http://schemas.openxmlformats.org/officeDocument/2006/relationships/hyperlink" Target="https://www.bf.uni-lj.si/sl/enote/biologija/raziskave/raziskovalna-oprema/22/fplc" TargetMode="External"/><Relationship Id="rId499" Type="http://schemas.openxmlformats.org/officeDocument/2006/relationships/hyperlink" Target="http://www.ki.si/" TargetMode="External"/><Relationship Id="rId56" Type="http://schemas.openxmlformats.org/officeDocument/2006/relationships/hyperlink" Target="https://www.zag.si/raziskave-in-razvoj/seznam-opreme/seznam-opreme-podrobno/?id=135" TargetMode="External"/><Relationship Id="rId359" Type="http://schemas.openxmlformats.org/officeDocument/2006/relationships/hyperlink" Target="https://ltfe.org/testcenter/" TargetMode="External"/><Relationship Id="rId566" Type="http://schemas.openxmlformats.org/officeDocument/2006/relationships/hyperlink" Target="https://www.fs.uni-lj.si/research-equipment/naprava-za-raziskavo-fretinga-s-pripradajoco-opremo-za-analizo-povrsin/" TargetMode="External"/><Relationship Id="rId121" Type="http://schemas.openxmlformats.org/officeDocument/2006/relationships/hyperlink" Target="https://fkkt.uni-lj.si/raziskovalna-infrastruktura/enota-za-analizo-malih-molekul" TargetMode="External"/><Relationship Id="rId219" Type="http://schemas.openxmlformats.org/officeDocument/2006/relationships/hyperlink" Target="https://www.bf.uni-lj.si/sl/raziskave/raziskovalna-oprema/" TargetMode="External"/><Relationship Id="rId426" Type="http://schemas.openxmlformats.org/officeDocument/2006/relationships/hyperlink" Target="http://ibk.mf.uni-lj.si/equipment/quickgene-810.html" TargetMode="External"/><Relationship Id="rId633" Type="http://schemas.openxmlformats.org/officeDocument/2006/relationships/hyperlink" Target="https://www.fs.uni-lj.si/research-equipment/streznik-supermicro-sys-1029tp-dtr/" TargetMode="External"/><Relationship Id="rId67" Type="http://schemas.openxmlformats.org/officeDocument/2006/relationships/hyperlink" Target="https://www.zag.si/raziskave-in-razvoj/seznam-opreme/seznam-opreme-podrobno/?id=146" TargetMode="External"/><Relationship Id="rId272" Type="http://schemas.openxmlformats.org/officeDocument/2006/relationships/hyperlink" Target="https://www.bf.uni-lj.si/sl/raziskave/raziskovalna-oprema/2024011012171353/motorizirani-pokoncni-svetlobni-mikroskop-axio-imager-m2,-colibri-5,-kameri-axiocam-506-color-barvna-in-pcopixelfly-monokromatska" TargetMode="External"/><Relationship Id="rId577" Type="http://schemas.openxmlformats.org/officeDocument/2006/relationships/hyperlink" Target="https://www.fs.uni-lj.si/research-equipment/merilna-oprema-za-merjenje-temparaturnih-polj-termovizijska-kamera/" TargetMode="External"/><Relationship Id="rId700" Type="http://schemas.openxmlformats.org/officeDocument/2006/relationships/hyperlink" Target="http://www.cipkebip.org/" TargetMode="External"/><Relationship Id="rId132" Type="http://schemas.openxmlformats.org/officeDocument/2006/relationships/hyperlink" Target="http://www.fs.um.si/raziskovanje/raziskovalna-oprema/" TargetMode="External"/><Relationship Id="rId437" Type="http://schemas.openxmlformats.org/officeDocument/2006/relationships/hyperlink" Target="https://www.ibc.mf.uni-lj.si/" TargetMode="External"/><Relationship Id="rId644" Type="http://schemas.openxmlformats.org/officeDocument/2006/relationships/hyperlink" Target="https://www.fs.uni-lj.si/research-equipment/oprema-za-raziskave-pametnih-3d-natisnjenih-vibracijsko-in-temperaturno-obremenjenih-struktur/" TargetMode="External"/><Relationship Id="rId283" Type="http://schemas.openxmlformats.org/officeDocument/2006/relationships/hyperlink" Target="https://www.bf.uni-lj.si/sl/raziskave/raziskovalna-oprema/2023021413330946/tga-instrument-%E2%80%93-termogravimetrija-tga-2,-sistem-za-termicno-analizo--mettler-toledo" TargetMode="External"/><Relationship Id="rId490" Type="http://schemas.openxmlformats.org/officeDocument/2006/relationships/hyperlink" Target="https://www.ki.si/za-gospodarstvo/storitve/kemijska-analiza/termicna-analiza/termicna-karakterizacija-polimerov/" TargetMode="External"/><Relationship Id="rId504" Type="http://schemas.openxmlformats.org/officeDocument/2006/relationships/hyperlink" Target="https://www.ki.si/odseki/d09-odsek-za-anorgansko-kemijo-in-tehnologijo/" TargetMode="External"/><Relationship Id="rId711" Type="http://schemas.openxmlformats.org/officeDocument/2006/relationships/hyperlink" Target="http://www.cipkebip.org/" TargetMode="External"/><Relationship Id="rId78" Type="http://schemas.openxmlformats.org/officeDocument/2006/relationships/hyperlink" Target="http://www.ntf.uni-lj.si/ntf/raziskovanje/raziskovalno-delo/raziskovalna-oprema/" TargetMode="External"/><Relationship Id="rId143" Type="http://schemas.openxmlformats.org/officeDocument/2006/relationships/hyperlink" Target="http://www.fs.um.si/raziskovanje/raziskovalna-oprema/" TargetMode="External"/><Relationship Id="rId350" Type="http://schemas.openxmlformats.org/officeDocument/2006/relationships/hyperlink" Target="https://lit.fe.uni-lj.si/si/research/equipment/DL-Platform/" TargetMode="External"/><Relationship Id="rId588" Type="http://schemas.openxmlformats.org/officeDocument/2006/relationships/hyperlink" Target="https://www.fs.uni-lj.si/research-equipment/laserski-sistemi-in-merilni-pribor/" TargetMode="External"/><Relationship Id="rId9" Type="http://schemas.openxmlformats.org/officeDocument/2006/relationships/hyperlink" Target="https://www.vf.uni-lj.si/podrocje/raziskovalna-oprema" TargetMode="External"/><Relationship Id="rId210" Type="http://schemas.openxmlformats.org/officeDocument/2006/relationships/hyperlink" Target="https://www.en.fgg.uni-lj.si/raziskovalna-oprema/" TargetMode="External"/><Relationship Id="rId448" Type="http://schemas.openxmlformats.org/officeDocument/2006/relationships/hyperlink" Target="https://www.ki.si/odseki/d12-odsek-za-sintezno-biologijo-in-imunologijo/oprema/" TargetMode="External"/><Relationship Id="rId655" Type="http://schemas.openxmlformats.org/officeDocument/2006/relationships/hyperlink" Target="https://www.fs.uni-lj.si/research-equipment/sistem-za-termicno-karakterizacijo-multifunkcionalnih-energijskih-materialov/" TargetMode="External"/><Relationship Id="rId294" Type="http://schemas.openxmlformats.org/officeDocument/2006/relationships/hyperlink" Target="https://www.bf.uni-lj.si/sl/raziskave/raziskovalna-oprema/2025022013202306/" TargetMode="External"/><Relationship Id="rId308" Type="http://schemas.openxmlformats.org/officeDocument/2006/relationships/hyperlink" Target="http://www.robolab.si/research/infrastructure/crc-robotics/franka/" TargetMode="External"/><Relationship Id="rId515" Type="http://schemas.openxmlformats.org/officeDocument/2006/relationships/hyperlink" Target="https://www.ki.si/o-institutu/raziskovalna-infrastruktura/" TargetMode="External"/><Relationship Id="rId722" Type="http://schemas.openxmlformats.org/officeDocument/2006/relationships/hyperlink" Target="http://www.cipkebip.org/" TargetMode="External"/><Relationship Id="rId89" Type="http://schemas.openxmlformats.org/officeDocument/2006/relationships/hyperlink" Target="https://www.fkkt.uni-lj.si/sl/raziskovalna-infrastruktura/enota-za-analizo-malih-molekul/" TargetMode="External"/><Relationship Id="rId154" Type="http://schemas.openxmlformats.org/officeDocument/2006/relationships/hyperlink" Target="http://www.fs.um.si/raziskovanje/raziskovalna-oprema/" TargetMode="External"/><Relationship Id="rId361" Type="http://schemas.openxmlformats.org/officeDocument/2006/relationships/hyperlink" Target="http://lbk.fe.uni-lj.si/ic/sl/oprema" TargetMode="External"/><Relationship Id="rId599" Type="http://schemas.openxmlformats.org/officeDocument/2006/relationships/hyperlink" Target="https://www.fs.uni-lj.si/research-equipment/mikroskop-na-atomsko-silo-atomic-force-microscope-afm-z-moznostjo-kvantitativne-analize-mehanskih-lastnosti-inzenirskih-triboloskih-povrsin-in-mejnih-filmov/" TargetMode="External"/><Relationship Id="rId459" Type="http://schemas.openxmlformats.org/officeDocument/2006/relationships/hyperlink" Target="https://www.ki.si/departments/d06-department-of-food-chemistry/equipment/" TargetMode="External"/><Relationship Id="rId666" Type="http://schemas.openxmlformats.org/officeDocument/2006/relationships/hyperlink" Target="https://www.fs.uni-lj.si/research-equipment/oprema-za-robotski-strojni-vid-pickit-edu-hd-kit/" TargetMode="External"/><Relationship Id="rId16" Type="http://schemas.openxmlformats.org/officeDocument/2006/relationships/hyperlink" Target="http://is.zrc-sazu.si/oprema" TargetMode="External"/><Relationship Id="rId221" Type="http://schemas.openxmlformats.org/officeDocument/2006/relationships/hyperlink" Target="https://www.bf.uni-lj.si/sl/raziskave/raziskovalna-oprema/74/stroj-za-umetno-pospeseno-staranje,-atlas-suntest-xxxl" TargetMode="External"/><Relationship Id="rId319" Type="http://schemas.openxmlformats.org/officeDocument/2006/relationships/hyperlink" Target="http://lmse.fe.uni-lj.si/" TargetMode="External"/><Relationship Id="rId526" Type="http://schemas.openxmlformats.org/officeDocument/2006/relationships/hyperlink" Target="http://www.nib.si/images/stories/datoteke2/Delovanje_centra/arrs-ri-evidenca-opreme-105-nib.pdf" TargetMode="External"/><Relationship Id="rId733" Type="http://schemas.openxmlformats.org/officeDocument/2006/relationships/hyperlink" Target="http://www.cipkebip.org/" TargetMode="External"/><Relationship Id="rId165" Type="http://schemas.openxmlformats.org/officeDocument/2006/relationships/hyperlink" Target="https://www.fnm.um.si/index.php/domov-raziskovanje-odprti-dostop/" TargetMode="External"/><Relationship Id="rId372" Type="http://schemas.openxmlformats.org/officeDocument/2006/relationships/hyperlink" Target="https://www.ijs.si/ijsw/Znotraj%20hi%C5%A1e/Desno?action=AttachFile&amp;do=get&amp;target=ARIS_Evidenca_opreme_2024.xlsx" TargetMode="External"/><Relationship Id="rId677" Type="http://schemas.openxmlformats.org/officeDocument/2006/relationships/hyperlink" Target="https://www.fs.uni-lj.si/research-equipment/visokoresolucijski-sistem-analize-povrsin-za-izboljsan-prenos-toplote/" TargetMode="External"/><Relationship Id="rId232" Type="http://schemas.openxmlformats.org/officeDocument/2006/relationships/hyperlink" Target="https://www.bf.uni-lj.si/sl/raziskave/raziskovalna-oprema/" TargetMode="External"/><Relationship Id="rId27" Type="http://schemas.openxmlformats.org/officeDocument/2006/relationships/hyperlink" Target="http://www-lfos.ung.si/list-of-equipment/microraman" TargetMode="External"/><Relationship Id="rId537" Type="http://schemas.openxmlformats.org/officeDocument/2006/relationships/hyperlink" Target="http://www.nib.si/infrastruktura/infrastrukturni-center-planta" TargetMode="External"/><Relationship Id="rId744" Type="http://schemas.openxmlformats.org/officeDocument/2006/relationships/vmlDrawing" Target="../drawings/vmlDrawing1.vml"/><Relationship Id="rId80" Type="http://schemas.openxmlformats.org/officeDocument/2006/relationships/hyperlink" Target="http://www.fkkt.uni-lj.si/sl/storitve/" TargetMode="External"/><Relationship Id="rId176" Type="http://schemas.openxmlformats.org/officeDocument/2006/relationships/hyperlink" Target="http://www.ffa.uni-lj.si/raziskave/raziskovalna-oprema/0/arrs" TargetMode="External"/><Relationship Id="rId383" Type="http://schemas.openxmlformats.org/officeDocument/2006/relationships/hyperlink" Target="http://lnmcp.mf.uni-lj.si/Neuroendo/Oprema.html" TargetMode="External"/><Relationship Id="rId590" Type="http://schemas.openxmlformats.org/officeDocument/2006/relationships/hyperlink" Target="https://www.fs.uni-lj.si/research-equipment/3d-tiskalnik-projet-3510-sd/" TargetMode="External"/><Relationship Id="rId604" Type="http://schemas.openxmlformats.org/officeDocument/2006/relationships/hyperlink" Target="https://www.fs.uni-lj.si/research-equipment/naprava-za-merjenje-koncentracije-stevila-delcev-v-izpusnih-plinih-vozil-v-realnem-prometnem-toku/" TargetMode="External"/><Relationship Id="rId243" Type="http://schemas.openxmlformats.org/officeDocument/2006/relationships/hyperlink" Target="https://www.bf.uni-lj.si/sl/raziskave/raziskovalna-oprema/" TargetMode="External"/><Relationship Id="rId450" Type="http://schemas.openxmlformats.org/officeDocument/2006/relationships/hyperlink" Target="https://www.ki.si/index.php?id=704" TargetMode="External"/><Relationship Id="rId688" Type="http://schemas.openxmlformats.org/officeDocument/2006/relationships/hyperlink" Target="http://www.cipkebip.org/" TargetMode="External"/><Relationship Id="rId38" Type="http://schemas.openxmlformats.org/officeDocument/2006/relationships/hyperlink" Target="http://www.fmf.uni-lj.si/si/" TargetMode="External"/><Relationship Id="rId103" Type="http://schemas.openxmlformats.org/officeDocument/2006/relationships/hyperlink" Target="http://www.fkkt.uni-lj.si/sl/storitve/" TargetMode="External"/><Relationship Id="rId310" Type="http://schemas.openxmlformats.org/officeDocument/2006/relationships/hyperlink" Target="http://www.robolab.si/research/infrastructure/industrial-robotics/abb-irb-14000-yumi/" TargetMode="External"/><Relationship Id="rId548" Type="http://schemas.openxmlformats.org/officeDocument/2006/relationships/hyperlink" Target="http://www.nib.si/infrastruktura/infrastrukturni-center-planta" TargetMode="External"/><Relationship Id="rId91" Type="http://schemas.openxmlformats.org/officeDocument/2006/relationships/hyperlink" Target="https://www.fkkt.uni-lj.si/sl/raziskovalna-infrastruktura/" TargetMode="External"/><Relationship Id="rId187" Type="http://schemas.openxmlformats.org/officeDocument/2006/relationships/hyperlink" Target="http://www.ffa.uni-lj.si/raziskave/raziskovalna-oprema/laserski-difraktometer" TargetMode="External"/><Relationship Id="rId394" Type="http://schemas.openxmlformats.org/officeDocument/2006/relationships/hyperlink" Target="http://www.imi.si/raziskovalna-dejavnost/raziskovalna-oprema" TargetMode="External"/><Relationship Id="rId408" Type="http://schemas.openxmlformats.org/officeDocument/2006/relationships/hyperlink" Target="https://www.mf.uni-lj.si/ibk/oprema" TargetMode="External"/><Relationship Id="rId615" Type="http://schemas.openxmlformats.org/officeDocument/2006/relationships/hyperlink" Target="https://www.fs.uni-lj.si/research-equipment/modularni-raziskovalni-sistem-za-analizo-mikrofluidnih-toplotnih-stikal/" TargetMode="External"/><Relationship Id="rId254" Type="http://schemas.openxmlformats.org/officeDocument/2006/relationships/hyperlink" Target="https://www.bf.uni-lj.si/sl/raziskave/raziskovalna-oprema/" TargetMode="External"/><Relationship Id="rId699" Type="http://schemas.openxmlformats.org/officeDocument/2006/relationships/hyperlink" Target="http://www.cipkebip.org/" TargetMode="External"/><Relationship Id="rId49" Type="http://schemas.openxmlformats.org/officeDocument/2006/relationships/hyperlink" Target="https://www.zag.si/raziskave-in-razvoj/seznam-opreme/seznam-opreme-podrobno/?id=128" TargetMode="External"/><Relationship Id="rId114" Type="http://schemas.openxmlformats.org/officeDocument/2006/relationships/hyperlink" Target="https://fkkt.uni-lj.si/raziskovalna-infrastruktura/" TargetMode="External"/><Relationship Id="rId461" Type="http://schemas.openxmlformats.org/officeDocument/2006/relationships/hyperlink" Target="https://www.ki.si/odseki/d09-odsek-za-anorgansko-kemijo-in-tehnologijo/" TargetMode="External"/><Relationship Id="rId559" Type="http://schemas.openxmlformats.org/officeDocument/2006/relationships/hyperlink" Target="https://www.imt.si/organizacijske-enote/infrastrukturna-organizacijska-enota" TargetMode="External"/><Relationship Id="rId198" Type="http://schemas.openxmlformats.org/officeDocument/2006/relationships/hyperlink" Target="https://www.ffa.uni-lj.si/raziskave/raziskovalna-oprema/difuzijske-celice-za-vrednotenje-sprozanja-in-dermalne-absorpcije-z-avtomatiziranim-sistemom-vzorcenja-in-na-osnovi-sistema-suhe-toplote" TargetMode="External"/><Relationship Id="rId321" Type="http://schemas.openxmlformats.org/officeDocument/2006/relationships/hyperlink" Target="http://msc.fe.uni-lj.si/" TargetMode="External"/><Relationship Id="rId419" Type="http://schemas.openxmlformats.org/officeDocument/2006/relationships/hyperlink" Target="https://www.mf.uni-lj.si/raziskovanje/oprema" TargetMode="External"/><Relationship Id="rId626" Type="http://schemas.openxmlformats.org/officeDocument/2006/relationships/hyperlink" Target="https://www.fs.uni-lj.si/research-equipment/staticno-in-dinamicno-preizkusevalisce-step-engineering-ud08/" TargetMode="External"/><Relationship Id="rId265" Type="http://schemas.openxmlformats.org/officeDocument/2006/relationships/hyperlink" Target="https://www.bf.uni-lj.si/sl/raziskave/raziskovalna-oprema/" TargetMode="External"/><Relationship Id="rId472" Type="http://schemas.openxmlformats.org/officeDocument/2006/relationships/hyperlink" Target="https://www.ki.si/odseki/d04-odsek-za-analizno-kemijo/l06-laboratorij-za-prehrambeno-kemijo/oprema/" TargetMode="External"/><Relationship Id="rId125" Type="http://schemas.openxmlformats.org/officeDocument/2006/relationships/hyperlink" Target="http://www.fs.um.si/raziskovanje/raziskovalna-oprema/" TargetMode="External"/><Relationship Id="rId332" Type="http://schemas.openxmlformats.org/officeDocument/2006/relationships/hyperlink" Target="https://ltfe.org/testcenter/" TargetMode="External"/><Relationship Id="rId637" Type="http://schemas.openxmlformats.org/officeDocument/2006/relationships/hyperlink" Target="https://www.fs.uni-lj.si/research-equipment/modularni-sistem-za-karakterizacijo-izotropnih-in-anizotropnih-termicnih-lastnosti-aplikativnih-multifunkcionalnih-materialov/" TargetMode="External"/><Relationship Id="rId276" Type="http://schemas.openxmlformats.org/officeDocument/2006/relationships/hyperlink" Target="https://www.bf.uni-lj.si/sl/raziskave/raziskovalna-oprema/" TargetMode="External"/><Relationship Id="rId483" Type="http://schemas.openxmlformats.org/officeDocument/2006/relationships/hyperlink" Target="http://www.molekulske-interakcije.si/en/equipment/6/mst-monolith-nt115" TargetMode="External"/><Relationship Id="rId690" Type="http://schemas.openxmlformats.org/officeDocument/2006/relationships/hyperlink" Target="http://www.cipkebip.org/" TargetMode="External"/><Relationship Id="rId704" Type="http://schemas.openxmlformats.org/officeDocument/2006/relationships/hyperlink" Target="http://www.cipkebip.org/" TargetMode="External"/><Relationship Id="rId40" Type="http://schemas.openxmlformats.org/officeDocument/2006/relationships/hyperlink" Target="https://www.fmf.uni-lj.si/sl/raziskave/raziskovalna-oprema/napredni-sistem-za-analizo-in-shranjevanje-medicinskih-podatkov/" TargetMode="External"/><Relationship Id="rId136" Type="http://schemas.openxmlformats.org/officeDocument/2006/relationships/hyperlink" Target="http://www.fs.um.si/raziskovanje/raziskovalna-oprema/" TargetMode="External"/><Relationship Id="rId343" Type="http://schemas.openxmlformats.org/officeDocument/2006/relationships/hyperlink" Target="http://lbk.fe.uni-lj.si/ic/sl/oprema" TargetMode="External"/><Relationship Id="rId550" Type="http://schemas.openxmlformats.org/officeDocument/2006/relationships/hyperlink" Target="http://www.nib.si/infrastruktura/infrastrukturni-center-planta" TargetMode="External"/><Relationship Id="rId203" Type="http://schemas.openxmlformats.org/officeDocument/2006/relationships/hyperlink" Target="https://www.ffa.uni-lj.si/raziskave/raziskovalna-oprema/" TargetMode="External"/><Relationship Id="rId648" Type="http://schemas.openxmlformats.org/officeDocument/2006/relationships/hyperlink" Target="https://www.fs.uni-lj.si/research-equipment/stroj-za-oblikovanje-z-vbrizgavanjem-xplore/" TargetMode="External"/><Relationship Id="rId287" Type="http://schemas.openxmlformats.org/officeDocument/2006/relationships/hyperlink" Target="https://www.bf.uni-lj.si/sl/enote/mikrobiologija/raziskave/raziskovalna-oprema/2024031417003910/mikro-plinski-kromatograf-za-analizo-plinov-s-samodejnim-vzorcenjem" TargetMode="External"/><Relationship Id="rId410" Type="http://schemas.openxmlformats.org/officeDocument/2006/relationships/hyperlink" Target="http://www.mf.uni-lj.si/IBK/oprema" TargetMode="External"/><Relationship Id="rId494" Type="http://schemas.openxmlformats.org/officeDocument/2006/relationships/hyperlink" Target="https://www.ki.si/odseki/d04-odsek-za-analizno-kemijo/" TargetMode="External"/><Relationship Id="rId508" Type="http://schemas.openxmlformats.org/officeDocument/2006/relationships/hyperlink" Target="https://www.ki.si/odseki/d13-odsek-za-katalizo-in-reakcijsko-inzenirstvo/oprema-1/" TargetMode="External"/><Relationship Id="rId715" Type="http://schemas.openxmlformats.org/officeDocument/2006/relationships/hyperlink" Target="http://www.cipkebip.org/" TargetMode="External"/><Relationship Id="rId147" Type="http://schemas.openxmlformats.org/officeDocument/2006/relationships/hyperlink" Target="http://www.fs.um.si/raziskovanje/raziskovalna-oprema/" TargetMode="External"/><Relationship Id="rId354" Type="http://schemas.openxmlformats.org/officeDocument/2006/relationships/hyperlink" Target="http://lpee.fe.uni-lj.si/orodja/rtds/" TargetMode="External"/><Relationship Id="rId51" Type="http://schemas.openxmlformats.org/officeDocument/2006/relationships/hyperlink" Target="https://www.zag.si/raziskave-in-razvoj/seznam-opreme/seznam-opreme-podrobno/?id=130" TargetMode="External"/><Relationship Id="rId561" Type="http://schemas.openxmlformats.org/officeDocument/2006/relationships/hyperlink" Target="http://hpc.fs.uni-lj.si/sites/default/files/FS_HPC_cenik_24032011.pdf" TargetMode="External"/><Relationship Id="rId659" Type="http://schemas.openxmlformats.org/officeDocument/2006/relationships/hyperlink" Target="https://www.fs.uni-lj.si/research-equipment/elektronsko-opticni-analitski-sistem-za-karakterizacijo-pikosekundnih-laserskih-pulzov/" TargetMode="External"/><Relationship Id="rId214" Type="http://schemas.openxmlformats.org/officeDocument/2006/relationships/hyperlink" Target="https://www.bf.uni-lj.si/sl/raziskave/raziskovalna-oprema/" TargetMode="External"/><Relationship Id="rId298" Type="http://schemas.openxmlformats.org/officeDocument/2006/relationships/hyperlink" Target="https://www.bf.uni-lj.si/sl/raziskave/raziskovalna-oprema/" TargetMode="External"/><Relationship Id="rId421" Type="http://schemas.openxmlformats.org/officeDocument/2006/relationships/hyperlink" Target="https://www.mf.uni-lj.si/ibf/raziskovanje" TargetMode="External"/><Relationship Id="rId519" Type="http://schemas.openxmlformats.org/officeDocument/2006/relationships/hyperlink" Target="https://www.ki.si/odseki/d10-odsek-za-kemijo-materialov/" TargetMode="External"/><Relationship Id="rId158" Type="http://schemas.openxmlformats.org/officeDocument/2006/relationships/hyperlink" Target="http://www.fs.um.si/raziskovanje/raziskovalna-oprema/" TargetMode="External"/><Relationship Id="rId726" Type="http://schemas.openxmlformats.org/officeDocument/2006/relationships/hyperlink" Target="http://www.cipkebip.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20"/>
  <sheetViews>
    <sheetView showGridLines="0" workbookViewId="0">
      <pane ySplit="1" topLeftCell="A2" activePane="bottomLeft" state="frozen"/>
      <selection activeCell="A3" sqref="A3"/>
      <selection pane="bottomLeft" sqref="A1:B1"/>
    </sheetView>
  </sheetViews>
  <sheetFormatPr defaultColWidth="9.07421875" defaultRowHeight="12.45"/>
  <cols>
    <col min="1" max="1" width="17" style="24" customWidth="1"/>
    <col min="2" max="2" width="87.4609375" style="23" customWidth="1"/>
    <col min="3" max="16" width="9.07421875" style="1" customWidth="1"/>
    <col min="17" max="16384" width="9.07421875" style="1"/>
  </cols>
  <sheetData>
    <row r="1" spans="1:2">
      <c r="A1" s="67" t="s">
        <v>0</v>
      </c>
      <c r="B1" s="67"/>
    </row>
    <row r="2" spans="1:2" ht="9" customHeight="1">
      <c r="A2" s="25"/>
    </row>
    <row r="3" spans="1:2" ht="29.25" customHeight="1">
      <c r="A3" s="40" t="s">
        <v>1</v>
      </c>
      <c r="B3" s="34" t="s">
        <v>2</v>
      </c>
    </row>
    <row r="4" spans="1:2" ht="8.25" customHeight="1">
      <c r="A4" s="39"/>
      <c r="B4" s="34"/>
    </row>
    <row r="5" spans="1:2">
      <c r="A5" s="40" t="s">
        <v>3</v>
      </c>
      <c r="B5" s="35" t="s">
        <v>4</v>
      </c>
    </row>
    <row r="6" spans="1:2">
      <c r="A6" s="39"/>
      <c r="B6" s="34" t="s">
        <v>5</v>
      </c>
    </row>
    <row r="7" spans="1:2" ht="14.25" customHeight="1">
      <c r="A7" s="39"/>
      <c r="B7" s="36" t="s">
        <v>6</v>
      </c>
    </row>
    <row r="8" spans="1:2" ht="13.5" customHeight="1">
      <c r="A8" s="39"/>
      <c r="B8" s="37" t="s">
        <v>7</v>
      </c>
    </row>
    <row r="9" spans="1:2">
      <c r="A9" s="39"/>
      <c r="B9" s="36" t="s">
        <v>8</v>
      </c>
    </row>
    <row r="10" spans="1:2">
      <c r="A10" s="39"/>
      <c r="B10" s="38" t="s">
        <v>9</v>
      </c>
    </row>
    <row r="11" spans="1:2">
      <c r="A11" s="39"/>
      <c r="B11" s="38"/>
    </row>
    <row r="12" spans="1:2">
      <c r="A12" s="40" t="s">
        <v>10</v>
      </c>
      <c r="B12" s="34" t="s">
        <v>11</v>
      </c>
    </row>
    <row r="13" spans="1:2">
      <c r="A13" s="39"/>
      <c r="B13" s="34"/>
    </row>
    <row r="14" spans="1:2" ht="24.9">
      <c r="A14" s="55" t="s">
        <v>12</v>
      </c>
      <c r="B14" s="56" t="s">
        <v>13</v>
      </c>
    </row>
    <row r="15" spans="1:2">
      <c r="A15" s="57"/>
      <c r="B15" s="56"/>
    </row>
    <row r="16" spans="1:2" ht="24.9">
      <c r="A16" s="55" t="s">
        <v>14</v>
      </c>
      <c r="B16" s="56" t="s">
        <v>15</v>
      </c>
    </row>
    <row r="17" spans="1:2" ht="24.9">
      <c r="A17" s="57"/>
      <c r="B17" s="56" t="s">
        <v>16</v>
      </c>
    </row>
    <row r="18" spans="1:2">
      <c r="A18" s="57"/>
      <c r="B18" s="58" t="s">
        <v>17</v>
      </c>
    </row>
    <row r="19" spans="1:2">
      <c r="A19" s="39"/>
      <c r="B19" s="35"/>
    </row>
    <row r="20" spans="1:2" ht="24.9">
      <c r="A20" s="40" t="s">
        <v>18</v>
      </c>
      <c r="B20" s="35" t="s">
        <v>19</v>
      </c>
    </row>
  </sheetData>
  <mergeCells count="1">
    <mergeCell ref="A1:B1"/>
  </mergeCells>
  <phoneticPr fontId="0" type="noConversion"/>
  <hyperlinks>
    <hyperlink ref="B7" r:id="rId1" xr:uid="{00000000-0004-0000-0000-000000000000}"/>
    <hyperlink ref="B9" r:id="rId2" xr:uid="{00000000-0004-0000-0000-000001000000}"/>
  </hyperlinks>
  <pageMargins left="0.74803149606299213" right="0.74803149606299213" top="0.98425196850393704" bottom="0.98425196850393704" header="0" footer="0"/>
  <pageSetup paperSize="9" scale="84" fitToHeight="3"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pageSetUpPr fitToPage="1"/>
  </sheetPr>
  <dimension ref="A1:IV1616"/>
  <sheetViews>
    <sheetView showGridLines="0" tabSelected="1" zoomScale="110" zoomScaleNormal="110" zoomScaleSheetLayoutView="75" zoomScalePageLayoutView="110" workbookViewId="0">
      <pane ySplit="8" topLeftCell="A39" activePane="bottomLeft" state="frozen"/>
      <selection pane="bottomLeft" activeCell="E39" sqref="E39"/>
    </sheetView>
  </sheetViews>
  <sheetFormatPr defaultColWidth="9.07421875" defaultRowHeight="12.45"/>
  <cols>
    <col min="1" max="1" width="10" style="11" customWidth="1"/>
    <col min="2" max="2" width="10.3046875" style="11" customWidth="1"/>
    <col min="3" max="3" width="5.4609375" style="10" customWidth="1"/>
    <col min="4" max="4" width="9.69140625" style="61" customWidth="1"/>
    <col min="5" max="5" width="25" style="10" customWidth="1"/>
    <col min="6" max="6" width="14.07421875" style="66" customWidth="1"/>
    <col min="7" max="7" width="21.07421875" style="10" customWidth="1"/>
    <col min="8" max="8" width="10.4609375" style="10" customWidth="1"/>
    <col min="9" max="9" width="15.4609375" style="10" customWidth="1"/>
    <col min="10" max="10" width="12.3046875" style="122" customWidth="1"/>
    <col min="11" max="11" width="14.69140625" style="10" customWidth="1"/>
    <col min="12" max="12" width="10.69140625" style="10" customWidth="1"/>
    <col min="13" max="13" width="12.07421875" style="10" customWidth="1"/>
    <col min="14" max="14" width="19.69140625" style="10" customWidth="1"/>
    <col min="15" max="15" width="16.69140625" style="10" customWidth="1"/>
    <col min="16" max="16" width="25.765625" style="10" customWidth="1"/>
    <col min="17" max="17" width="14.4609375" style="10" customWidth="1"/>
    <col min="18" max="18" width="12.07421875" style="10" customWidth="1"/>
    <col min="19" max="19" width="10.765625" style="10" customWidth="1"/>
    <col min="20" max="20" width="12" style="10" customWidth="1"/>
    <col min="21" max="21" width="26.07421875" style="10" customWidth="1"/>
    <col min="22" max="23" width="16.07421875" style="10" customWidth="1"/>
    <col min="24" max="24" width="20.4609375" style="10" customWidth="1"/>
    <col min="25" max="25" width="7.4609375" style="10" customWidth="1"/>
    <col min="26" max="26" width="6.07421875" style="10" customWidth="1"/>
    <col min="27" max="27" width="6.3046875" style="10" customWidth="1"/>
    <col min="28" max="28" width="8.4609375" style="10" customWidth="1"/>
    <col min="29" max="29" width="5.3046875" style="10" customWidth="1"/>
    <col min="30" max="30" width="6" style="10" customWidth="1"/>
    <col min="31" max="31" width="12.07421875" style="10" customWidth="1"/>
    <col min="32" max="32" width="24.69140625" style="10" customWidth="1"/>
    <col min="33" max="33" width="19.4609375" style="10" customWidth="1"/>
    <col min="34" max="34" width="15.07421875" style="10" customWidth="1"/>
    <col min="35" max="35" width="6.4609375" style="10" customWidth="1"/>
    <col min="36" max="36" width="12.3046875" style="10" customWidth="1"/>
    <col min="37" max="37" width="11.4609375" style="10" customWidth="1"/>
    <col min="38" max="38" width="6" style="10" customWidth="1"/>
    <col min="39" max="39" width="12.4609375" style="10" customWidth="1"/>
    <col min="40" max="40" width="11.4609375" style="10" customWidth="1"/>
    <col min="41" max="41" width="6.4609375" style="10" customWidth="1"/>
    <col min="42" max="42" width="12.4609375" style="10" customWidth="1"/>
    <col min="43" max="43" width="11.4609375" style="10" customWidth="1"/>
    <col min="44" max="44" width="6.07421875" style="10" customWidth="1"/>
    <col min="45" max="45" width="13.4609375" style="10" customWidth="1"/>
    <col min="46" max="46" width="11.4609375" style="10" customWidth="1"/>
    <col min="47" max="47" width="5.765625" style="10" customWidth="1"/>
    <col min="48" max="48" width="13.07421875" style="10" customWidth="1"/>
    <col min="49" max="49" width="11" style="10" customWidth="1"/>
    <col min="50" max="50" width="5.765625" style="10" customWidth="1"/>
    <col min="51" max="56" width="9.07421875" customWidth="1"/>
    <col min="57" max="163" width="9.07421875" style="11" customWidth="1"/>
    <col min="164" max="16384" width="9.07421875" style="11"/>
  </cols>
  <sheetData>
    <row r="1" spans="1:56" s="21" customFormat="1" ht="28.5" customHeight="1">
      <c r="A1" s="33" t="s">
        <v>20</v>
      </c>
      <c r="D1" s="13"/>
      <c r="E1" s="13"/>
      <c r="F1" s="64"/>
      <c r="G1" s="13"/>
      <c r="H1" s="13"/>
      <c r="I1" s="14"/>
      <c r="J1" s="119"/>
      <c r="K1" s="14"/>
      <c r="L1" s="14"/>
      <c r="M1" s="14"/>
      <c r="N1" s="14"/>
      <c r="O1" s="14"/>
      <c r="P1" s="15"/>
      <c r="Q1" s="16"/>
      <c r="R1" s="16"/>
      <c r="S1" s="16"/>
      <c r="T1" s="16"/>
      <c r="U1" s="17"/>
      <c r="V1" s="16"/>
      <c r="W1" s="16"/>
      <c r="X1" s="14"/>
      <c r="Y1" s="26"/>
      <c r="Z1" s="26"/>
      <c r="AA1" s="26"/>
      <c r="AB1" s="26"/>
      <c r="AC1" s="26"/>
      <c r="AD1" s="26"/>
      <c r="AE1" s="26"/>
      <c r="AF1" s="18"/>
      <c r="AG1" s="19"/>
      <c r="AH1" s="19"/>
      <c r="AI1" s="18"/>
      <c r="AJ1" s="19"/>
      <c r="AK1" s="19"/>
      <c r="AL1" s="18"/>
      <c r="AM1" s="19"/>
      <c r="AN1" s="19"/>
      <c r="AO1" s="19"/>
      <c r="AP1" s="19"/>
      <c r="AQ1" s="19"/>
      <c r="AR1" s="19"/>
      <c r="AS1" s="19"/>
      <c r="AT1" s="19"/>
      <c r="AU1" s="19"/>
      <c r="AV1" s="20"/>
      <c r="AW1" s="20"/>
      <c r="AX1" s="20"/>
      <c r="AY1"/>
      <c r="AZ1"/>
      <c r="BA1"/>
      <c r="BB1"/>
      <c r="BC1"/>
      <c r="BD1"/>
    </row>
    <row r="2" spans="1:56" s="21" customFormat="1" ht="22.5" customHeight="1">
      <c r="C2" s="15"/>
      <c r="D2" s="14"/>
      <c r="E2" s="14"/>
      <c r="F2" s="15"/>
      <c r="G2" s="14"/>
      <c r="H2" s="22"/>
      <c r="I2" s="14"/>
      <c r="J2" s="119"/>
      <c r="K2" s="14"/>
      <c r="L2" s="14"/>
      <c r="M2" s="14"/>
      <c r="N2" s="14"/>
      <c r="O2" s="14"/>
      <c r="P2" s="15"/>
      <c r="Q2" s="16"/>
      <c r="R2" s="16"/>
      <c r="S2" s="16"/>
      <c r="T2" s="16"/>
      <c r="U2" s="17"/>
      <c r="V2" s="16"/>
      <c r="W2" s="16"/>
      <c r="X2" s="14"/>
      <c r="Y2" s="79"/>
      <c r="Z2" s="79"/>
      <c r="AA2" s="79"/>
      <c r="AB2" s="79"/>
      <c r="AC2" s="79"/>
      <c r="AD2" s="79"/>
      <c r="AE2" s="79"/>
      <c r="AF2" s="18"/>
      <c r="AG2" s="19"/>
      <c r="AH2" s="19"/>
      <c r="AI2" s="18"/>
      <c r="AJ2" s="19"/>
      <c r="AK2" s="19"/>
      <c r="AL2" s="18"/>
      <c r="AM2" s="19"/>
      <c r="AN2" s="19"/>
      <c r="AO2" s="19"/>
      <c r="AP2" s="19"/>
      <c r="AQ2" s="19"/>
      <c r="AR2" s="19"/>
      <c r="AS2" s="19"/>
      <c r="AT2" s="19"/>
      <c r="AU2" s="19"/>
      <c r="AV2" s="20"/>
      <c r="AW2" s="20"/>
      <c r="AX2" s="20"/>
      <c r="AY2"/>
      <c r="AZ2"/>
      <c r="BA2"/>
      <c r="BB2"/>
      <c r="BC2"/>
      <c r="BD2"/>
    </row>
    <row r="3" spans="1:56" s="21" customFormat="1" ht="6.75" customHeight="1">
      <c r="D3" s="46"/>
      <c r="E3" s="14"/>
      <c r="F3" s="15"/>
      <c r="G3" s="14"/>
      <c r="H3" s="22"/>
      <c r="I3" s="14"/>
      <c r="J3" s="119"/>
      <c r="K3" s="14"/>
      <c r="L3" s="14"/>
      <c r="M3" s="14"/>
      <c r="N3" s="14"/>
      <c r="O3" s="14"/>
      <c r="P3" s="15"/>
      <c r="Q3" s="16"/>
      <c r="R3" s="16"/>
      <c r="S3" s="16"/>
      <c r="T3" s="16"/>
      <c r="U3" s="17"/>
      <c r="V3" s="16"/>
      <c r="W3" s="16"/>
      <c r="X3" s="14"/>
      <c r="Y3" s="45"/>
      <c r="Z3" s="45"/>
      <c r="AA3" s="45"/>
      <c r="AB3" s="45"/>
      <c r="AC3" s="45"/>
      <c r="AD3" s="45"/>
      <c r="AE3" s="45"/>
      <c r="AF3" s="18"/>
      <c r="AG3" s="19"/>
      <c r="AH3" s="19"/>
      <c r="AI3" s="18"/>
      <c r="AJ3" s="19"/>
      <c r="AK3" s="19"/>
      <c r="AL3" s="18"/>
      <c r="AM3" s="19"/>
      <c r="AN3" s="19"/>
      <c r="AO3" s="19"/>
      <c r="AP3" s="19"/>
      <c r="AQ3" s="19"/>
      <c r="AR3" s="19"/>
      <c r="AS3" s="19"/>
      <c r="AT3" s="19"/>
      <c r="AU3" s="19"/>
      <c r="AV3" s="20"/>
      <c r="AW3" s="20"/>
      <c r="AX3" s="20"/>
      <c r="AY3"/>
      <c r="AZ3"/>
      <c r="BA3"/>
      <c r="BB3"/>
      <c r="BC3"/>
      <c r="BD3"/>
    </row>
    <row r="4" spans="1:56" s="21" customFormat="1" ht="8.25" customHeight="1">
      <c r="C4" s="15"/>
      <c r="D4" s="14"/>
      <c r="E4" s="59"/>
      <c r="F4" s="15"/>
      <c r="G4" s="14"/>
      <c r="H4" s="22"/>
      <c r="I4" s="14"/>
      <c r="J4" s="119"/>
      <c r="K4" s="14"/>
      <c r="L4" s="14"/>
      <c r="M4" s="14"/>
      <c r="N4" s="14"/>
      <c r="O4" s="14"/>
      <c r="P4" s="15"/>
      <c r="Q4" s="16"/>
      <c r="R4" s="16"/>
      <c r="S4" s="16"/>
      <c r="T4" s="16"/>
      <c r="U4" s="17"/>
      <c r="V4" s="16"/>
      <c r="W4" s="16"/>
      <c r="X4" s="14"/>
      <c r="Y4" s="45"/>
      <c r="Z4" s="45"/>
      <c r="AA4" s="45"/>
      <c r="AB4" s="45"/>
      <c r="AC4" s="45"/>
      <c r="AD4" s="45"/>
      <c r="AE4" s="45"/>
      <c r="AF4" s="18"/>
      <c r="AG4" s="19"/>
      <c r="AH4" s="19"/>
      <c r="AI4" s="18"/>
      <c r="AJ4" s="19"/>
      <c r="AK4" s="19"/>
      <c r="AL4" s="18"/>
      <c r="AM4" s="19"/>
      <c r="AN4" s="19"/>
      <c r="AO4" s="19"/>
      <c r="AP4" s="19"/>
      <c r="AQ4" s="19"/>
      <c r="AR4" s="19"/>
      <c r="AS4" s="19"/>
      <c r="AT4" s="19"/>
      <c r="AU4" s="19"/>
      <c r="AV4" s="20"/>
      <c r="AW4" s="20"/>
      <c r="AX4" s="20"/>
      <c r="AY4"/>
      <c r="AZ4"/>
      <c r="BA4"/>
      <c r="BB4"/>
      <c r="BC4"/>
      <c r="BD4"/>
    </row>
    <row r="5" spans="1:56" s="12" customFormat="1" ht="17.149999999999999" customHeight="1">
      <c r="C5" s="9"/>
      <c r="D5" s="9"/>
      <c r="E5" s="96" t="s">
        <v>21</v>
      </c>
      <c r="F5" s="97"/>
      <c r="G5" s="97"/>
      <c r="H5" s="97"/>
      <c r="I5" s="97"/>
      <c r="J5" s="97"/>
      <c r="K5" s="97"/>
      <c r="L5" s="97"/>
      <c r="M5" s="97"/>
      <c r="N5" s="97"/>
      <c r="O5" s="98"/>
      <c r="P5" s="9"/>
      <c r="Q5" s="27"/>
      <c r="R5" s="93" t="s">
        <v>22</v>
      </c>
      <c r="S5" s="94"/>
      <c r="T5" s="94"/>
      <c r="U5" s="95"/>
      <c r="V5" s="62"/>
      <c r="W5" s="63"/>
      <c r="X5" s="9"/>
      <c r="Y5" s="28"/>
      <c r="Z5" s="28"/>
      <c r="AA5" s="28"/>
      <c r="AB5" s="28"/>
      <c r="AC5" s="28"/>
      <c r="AD5" s="28"/>
      <c r="AE5" s="29"/>
      <c r="AF5" s="68" t="s">
        <v>13678</v>
      </c>
      <c r="AG5" s="69"/>
      <c r="AH5" s="69"/>
      <c r="AI5" s="69"/>
      <c r="AJ5" s="69"/>
      <c r="AK5" s="69"/>
      <c r="AL5" s="69"/>
      <c r="AM5" s="69"/>
      <c r="AN5" s="69"/>
      <c r="AO5" s="69"/>
      <c r="AP5" s="70"/>
      <c r="AQ5" s="70"/>
      <c r="AR5" s="70"/>
      <c r="AS5" s="69"/>
      <c r="AT5" s="69"/>
      <c r="AU5" s="69"/>
      <c r="AV5" s="69"/>
      <c r="AW5" s="69"/>
      <c r="AX5" s="71"/>
      <c r="AY5"/>
      <c r="AZ5"/>
      <c r="BA5"/>
      <c r="BB5"/>
      <c r="BC5"/>
      <c r="BD5"/>
    </row>
    <row r="6" spans="1:56" s="12" customFormat="1" ht="42" customHeight="1">
      <c r="A6" s="102" t="s">
        <v>23</v>
      </c>
      <c r="B6" s="99" t="s">
        <v>24</v>
      </c>
      <c r="C6" s="99" t="s">
        <v>25</v>
      </c>
      <c r="D6" s="99" t="s">
        <v>26</v>
      </c>
      <c r="E6" s="92" t="s">
        <v>27</v>
      </c>
      <c r="F6" s="104" t="s">
        <v>28</v>
      </c>
      <c r="G6" s="92" t="s">
        <v>29</v>
      </c>
      <c r="H6" s="92" t="s">
        <v>30</v>
      </c>
      <c r="I6" s="92" t="s">
        <v>31</v>
      </c>
      <c r="J6" s="120" t="s">
        <v>32</v>
      </c>
      <c r="K6" s="90" t="s">
        <v>33</v>
      </c>
      <c r="L6" s="92" t="s">
        <v>34</v>
      </c>
      <c r="M6" s="92" t="s">
        <v>35</v>
      </c>
      <c r="N6" s="92" t="s">
        <v>36</v>
      </c>
      <c r="O6" s="92" t="s">
        <v>37</v>
      </c>
      <c r="P6" s="99" t="s">
        <v>38</v>
      </c>
      <c r="Q6" s="101" t="s">
        <v>39</v>
      </c>
      <c r="R6" s="80" t="s">
        <v>40</v>
      </c>
      <c r="S6" s="80" t="s">
        <v>41</v>
      </c>
      <c r="T6" s="80" t="s">
        <v>42</v>
      </c>
      <c r="U6" s="80" t="s">
        <v>43</v>
      </c>
      <c r="V6" s="77" t="s">
        <v>44</v>
      </c>
      <c r="W6" s="77" t="s">
        <v>45</v>
      </c>
      <c r="X6" s="88" t="s">
        <v>46</v>
      </c>
      <c r="Y6" s="84" t="s">
        <v>47</v>
      </c>
      <c r="Z6" s="85"/>
      <c r="AA6" s="86"/>
      <c r="AB6" s="82" t="s">
        <v>48</v>
      </c>
      <c r="AC6" s="83" t="s">
        <v>49</v>
      </c>
      <c r="AD6" s="82" t="s">
        <v>50</v>
      </c>
      <c r="AE6" s="87" t="s">
        <v>51</v>
      </c>
      <c r="AF6" s="75" t="s">
        <v>52</v>
      </c>
      <c r="AG6" s="72" t="s">
        <v>53</v>
      </c>
      <c r="AH6" s="73"/>
      <c r="AI6" s="74"/>
      <c r="AJ6" s="72" t="s">
        <v>54</v>
      </c>
      <c r="AK6" s="73"/>
      <c r="AL6" s="74"/>
      <c r="AM6" s="72" t="s">
        <v>55</v>
      </c>
      <c r="AN6" s="73"/>
      <c r="AO6" s="74"/>
      <c r="AP6" s="72" t="s">
        <v>56</v>
      </c>
      <c r="AQ6" s="73"/>
      <c r="AR6" s="74"/>
      <c r="AS6" s="72" t="s">
        <v>57</v>
      </c>
      <c r="AT6" s="73"/>
      <c r="AU6" s="74"/>
      <c r="AV6" s="72" t="s">
        <v>57</v>
      </c>
      <c r="AW6" s="73"/>
      <c r="AX6" s="74"/>
      <c r="AY6"/>
      <c r="AZ6"/>
      <c r="BA6"/>
      <c r="BB6"/>
      <c r="BC6"/>
      <c r="BD6"/>
    </row>
    <row r="7" spans="1:56" s="12" customFormat="1" ht="27" customHeight="1">
      <c r="A7" s="103"/>
      <c r="B7" s="100"/>
      <c r="C7" s="100"/>
      <c r="D7" s="100"/>
      <c r="E7" s="92"/>
      <c r="F7" s="104"/>
      <c r="G7" s="92"/>
      <c r="H7" s="92"/>
      <c r="I7" s="92"/>
      <c r="J7" s="120"/>
      <c r="K7" s="91"/>
      <c r="L7" s="92"/>
      <c r="M7" s="92"/>
      <c r="N7" s="92"/>
      <c r="O7" s="92"/>
      <c r="P7" s="100"/>
      <c r="Q7" s="82"/>
      <c r="R7" s="81"/>
      <c r="S7" s="81"/>
      <c r="T7" s="81"/>
      <c r="U7" s="81"/>
      <c r="V7" s="78"/>
      <c r="W7" s="78"/>
      <c r="X7" s="89"/>
      <c r="Y7" s="47" t="s">
        <v>58</v>
      </c>
      <c r="Z7" s="47" t="s">
        <v>59</v>
      </c>
      <c r="AA7" s="47" t="s">
        <v>60</v>
      </c>
      <c r="AB7" s="82"/>
      <c r="AC7" s="83"/>
      <c r="AD7" s="82"/>
      <c r="AE7" s="87"/>
      <c r="AF7" s="76"/>
      <c r="AG7" s="30" t="s">
        <v>61</v>
      </c>
      <c r="AH7" s="31" t="s">
        <v>62</v>
      </c>
      <c r="AI7" s="32" t="s">
        <v>63</v>
      </c>
      <c r="AJ7" s="30" t="s">
        <v>61</v>
      </c>
      <c r="AK7" s="31" t="s">
        <v>62</v>
      </c>
      <c r="AL7" s="32" t="s">
        <v>63</v>
      </c>
      <c r="AM7" s="30" t="s">
        <v>61</v>
      </c>
      <c r="AN7" s="31" t="s">
        <v>62</v>
      </c>
      <c r="AO7" s="32" t="s">
        <v>63</v>
      </c>
      <c r="AP7" s="30" t="s">
        <v>61</v>
      </c>
      <c r="AQ7" s="31" t="s">
        <v>62</v>
      </c>
      <c r="AR7" s="32" t="s">
        <v>63</v>
      </c>
      <c r="AS7" s="30" t="s">
        <v>64</v>
      </c>
      <c r="AT7" s="31" t="s">
        <v>62</v>
      </c>
      <c r="AU7" s="32" t="s">
        <v>63</v>
      </c>
      <c r="AV7" s="30" t="s">
        <v>64</v>
      </c>
      <c r="AW7" s="31" t="s">
        <v>62</v>
      </c>
      <c r="AX7" s="32" t="s">
        <v>63</v>
      </c>
      <c r="AY7"/>
      <c r="AZ7"/>
      <c r="BA7"/>
      <c r="BB7"/>
      <c r="BC7"/>
      <c r="BD7"/>
    </row>
    <row r="8" spans="1:56" s="49" customFormat="1">
      <c r="A8" s="60">
        <v>1</v>
      </c>
      <c r="B8" s="48">
        <v>2</v>
      </c>
      <c r="C8" s="48">
        <v>3</v>
      </c>
      <c r="D8" s="48">
        <v>4</v>
      </c>
      <c r="E8" s="48">
        <v>5</v>
      </c>
      <c r="F8" s="65">
        <v>6</v>
      </c>
      <c r="G8" s="48">
        <v>7</v>
      </c>
      <c r="H8" s="48">
        <v>8</v>
      </c>
      <c r="I8" s="48">
        <v>9</v>
      </c>
      <c r="J8" s="121">
        <v>10</v>
      </c>
      <c r="K8" s="48">
        <v>11</v>
      </c>
      <c r="L8" s="48">
        <v>12</v>
      </c>
      <c r="M8" s="48">
        <v>13</v>
      </c>
      <c r="N8" s="48">
        <v>14</v>
      </c>
      <c r="O8" s="48">
        <v>15</v>
      </c>
      <c r="P8" s="48">
        <v>16</v>
      </c>
      <c r="Q8" s="48">
        <v>17</v>
      </c>
      <c r="R8" s="48">
        <v>18</v>
      </c>
      <c r="S8" s="48">
        <v>19</v>
      </c>
      <c r="T8" s="48">
        <v>20</v>
      </c>
      <c r="U8" s="48">
        <v>21</v>
      </c>
      <c r="V8" s="48">
        <v>22</v>
      </c>
      <c r="W8" s="48">
        <v>23</v>
      </c>
      <c r="X8" s="48">
        <v>24</v>
      </c>
      <c r="Y8" s="48">
        <v>25</v>
      </c>
      <c r="Z8" s="48">
        <v>26</v>
      </c>
      <c r="AA8" s="48">
        <v>27</v>
      </c>
      <c r="AB8" s="48">
        <v>28</v>
      </c>
      <c r="AC8" s="48">
        <v>29</v>
      </c>
      <c r="AD8" s="48">
        <v>30</v>
      </c>
      <c r="AE8" s="50">
        <v>31</v>
      </c>
      <c r="AF8" s="51">
        <v>32</v>
      </c>
      <c r="AG8" s="52">
        <v>33</v>
      </c>
      <c r="AH8" s="48">
        <v>34</v>
      </c>
      <c r="AI8" s="53">
        <v>35</v>
      </c>
      <c r="AJ8" s="52">
        <v>36</v>
      </c>
      <c r="AK8" s="48">
        <v>37</v>
      </c>
      <c r="AL8" s="53">
        <v>38</v>
      </c>
      <c r="AM8" s="52">
        <v>39</v>
      </c>
      <c r="AN8" s="48">
        <v>40</v>
      </c>
      <c r="AO8" s="53">
        <v>41</v>
      </c>
      <c r="AP8" s="52">
        <v>42</v>
      </c>
      <c r="AQ8" s="48">
        <v>43</v>
      </c>
      <c r="AR8" s="53">
        <v>44</v>
      </c>
      <c r="AS8" s="52">
        <v>45</v>
      </c>
      <c r="AT8" s="48">
        <v>46</v>
      </c>
      <c r="AU8" s="53">
        <v>47</v>
      </c>
      <c r="AV8" s="52">
        <v>48</v>
      </c>
      <c r="AW8" s="48">
        <v>49</v>
      </c>
      <c r="AX8" s="54">
        <v>48</v>
      </c>
      <c r="AY8"/>
      <c r="AZ8"/>
      <c r="BA8"/>
      <c r="BB8"/>
      <c r="BC8"/>
      <c r="BD8"/>
    </row>
    <row r="9" spans="1:56" s="110" customFormat="1" ht="205.75">
      <c r="A9" s="107">
        <v>101</v>
      </c>
      <c r="B9" s="107" t="s">
        <v>10788</v>
      </c>
      <c r="C9" s="111" t="s">
        <v>10789</v>
      </c>
      <c r="D9" s="124" t="s">
        <v>10790</v>
      </c>
      <c r="E9" s="112" t="s">
        <v>10791</v>
      </c>
      <c r="F9" s="129">
        <v>8274</v>
      </c>
      <c r="G9" s="112" t="s">
        <v>10792</v>
      </c>
      <c r="H9" s="111">
        <v>2002</v>
      </c>
      <c r="I9" s="112" t="s">
        <v>10793</v>
      </c>
      <c r="J9" s="113">
        <v>322000</v>
      </c>
      <c r="K9" s="126" t="s">
        <v>3586</v>
      </c>
      <c r="L9" s="112" t="s">
        <v>10794</v>
      </c>
      <c r="M9" s="112" t="s">
        <v>10795</v>
      </c>
      <c r="N9" s="112" t="s">
        <v>10796</v>
      </c>
      <c r="O9" s="112" t="s">
        <v>10797</v>
      </c>
      <c r="P9" s="112">
        <v>2454</v>
      </c>
      <c r="Q9" s="108">
        <v>48.2</v>
      </c>
      <c r="R9" s="108">
        <v>0</v>
      </c>
      <c r="S9" s="108">
        <v>16.8</v>
      </c>
      <c r="T9" s="108">
        <v>31.4</v>
      </c>
      <c r="U9" s="108">
        <v>48.2</v>
      </c>
      <c r="V9" s="109">
        <v>100</v>
      </c>
      <c r="W9" s="109">
        <v>100</v>
      </c>
      <c r="X9" s="127" t="s">
        <v>10798</v>
      </c>
      <c r="Y9" s="107">
        <v>3</v>
      </c>
      <c r="Z9" s="107">
        <v>9</v>
      </c>
      <c r="AA9" s="107">
        <v>2</v>
      </c>
      <c r="AB9" s="111">
        <v>44</v>
      </c>
      <c r="AC9" s="107">
        <v>202</v>
      </c>
      <c r="AD9" s="108">
        <v>23.3</v>
      </c>
      <c r="AE9" s="107">
        <v>5</v>
      </c>
      <c r="AF9" s="111">
        <v>100</v>
      </c>
      <c r="AG9" s="111" t="s">
        <v>9498</v>
      </c>
      <c r="AH9" s="111" t="s">
        <v>10799</v>
      </c>
      <c r="AI9" s="111">
        <v>50</v>
      </c>
      <c r="AJ9" s="111" t="s">
        <v>3367</v>
      </c>
      <c r="AK9" s="111" t="s">
        <v>8460</v>
      </c>
      <c r="AL9" s="111">
        <v>20</v>
      </c>
      <c r="AM9" s="111" t="s">
        <v>10800</v>
      </c>
      <c r="AN9" s="111" t="s">
        <v>858</v>
      </c>
      <c r="AO9" s="111">
        <v>10</v>
      </c>
      <c r="AP9" s="111" t="s">
        <v>8331</v>
      </c>
      <c r="AQ9" s="111" t="s">
        <v>10801</v>
      </c>
      <c r="AR9" s="111">
        <v>10</v>
      </c>
      <c r="AS9" s="111" t="s">
        <v>8100</v>
      </c>
      <c r="AT9" s="111" t="s">
        <v>10802</v>
      </c>
      <c r="AU9" s="111">
        <v>10</v>
      </c>
      <c r="AV9" s="111"/>
      <c r="AW9" s="111"/>
      <c r="AX9" s="111"/>
      <c r="AY9"/>
      <c r="AZ9"/>
      <c r="BA9"/>
      <c r="BB9"/>
      <c r="BC9"/>
      <c r="BD9"/>
    </row>
    <row r="10" spans="1:56" s="110" customFormat="1" ht="133.75">
      <c r="A10" s="107">
        <v>101</v>
      </c>
      <c r="B10" s="107" t="s">
        <v>10788</v>
      </c>
      <c r="C10" s="111" t="s">
        <v>10789</v>
      </c>
      <c r="D10" s="124" t="s">
        <v>10790</v>
      </c>
      <c r="E10" s="112" t="s">
        <v>10791</v>
      </c>
      <c r="F10" s="129">
        <v>8274</v>
      </c>
      <c r="G10" s="112" t="s">
        <v>10803</v>
      </c>
      <c r="H10" s="111">
        <v>2018</v>
      </c>
      <c r="I10" s="112" t="s">
        <v>10804</v>
      </c>
      <c r="J10" s="113">
        <v>54800</v>
      </c>
      <c r="K10" s="126" t="s">
        <v>213</v>
      </c>
      <c r="L10" s="112" t="s">
        <v>10805</v>
      </c>
      <c r="M10" s="112" t="s">
        <v>10806</v>
      </c>
      <c r="N10" s="112" t="s">
        <v>10807</v>
      </c>
      <c r="O10" s="112" t="s">
        <v>10808</v>
      </c>
      <c r="P10" s="112">
        <v>2978</v>
      </c>
      <c r="Q10" s="108">
        <v>48.2</v>
      </c>
      <c r="R10" s="108">
        <v>0</v>
      </c>
      <c r="S10" s="108">
        <v>16.8</v>
      </c>
      <c r="T10" s="108">
        <v>31.4</v>
      </c>
      <c r="U10" s="108">
        <v>48.2</v>
      </c>
      <c r="V10" s="109">
        <v>100</v>
      </c>
      <c r="W10" s="109">
        <v>20</v>
      </c>
      <c r="X10" s="127" t="s">
        <v>10798</v>
      </c>
      <c r="Y10" s="107">
        <v>3</v>
      </c>
      <c r="Z10" s="107">
        <v>9</v>
      </c>
      <c r="AA10" s="107">
        <v>1</v>
      </c>
      <c r="AB10" s="111">
        <v>44</v>
      </c>
      <c r="AC10" s="107">
        <v>146</v>
      </c>
      <c r="AD10" s="108">
        <v>23.3</v>
      </c>
      <c r="AE10" s="107">
        <v>5</v>
      </c>
      <c r="AF10" s="111">
        <v>100</v>
      </c>
      <c r="AG10" s="111" t="s">
        <v>9498</v>
      </c>
      <c r="AH10" s="111" t="s">
        <v>10791</v>
      </c>
      <c r="AI10" s="111">
        <v>100</v>
      </c>
      <c r="AJ10" s="111"/>
      <c r="AK10" s="111"/>
      <c r="AL10" s="111"/>
      <c r="AM10" s="111"/>
      <c r="AN10" s="111"/>
      <c r="AO10" s="111"/>
      <c r="AP10" s="111"/>
      <c r="AQ10" s="111"/>
      <c r="AR10" s="111"/>
      <c r="AS10" s="111"/>
      <c r="AT10" s="111"/>
      <c r="AU10" s="111"/>
      <c r="AV10" s="111"/>
      <c r="AW10" s="111"/>
      <c r="AX10" s="111"/>
      <c r="AY10"/>
      <c r="AZ10"/>
      <c r="BA10"/>
      <c r="BB10"/>
      <c r="BC10"/>
      <c r="BD10"/>
    </row>
    <row r="11" spans="1:56" s="110" customFormat="1" ht="174.9">
      <c r="A11" s="107">
        <v>103</v>
      </c>
      <c r="B11" s="107" t="s">
        <v>13697</v>
      </c>
      <c r="C11" s="111" t="s">
        <v>4347</v>
      </c>
      <c r="D11" s="124" t="s">
        <v>2512</v>
      </c>
      <c r="E11" s="112" t="s">
        <v>4348</v>
      </c>
      <c r="F11" s="129">
        <v>13822</v>
      </c>
      <c r="G11" s="112" t="s">
        <v>4349</v>
      </c>
      <c r="H11" s="111">
        <v>2010</v>
      </c>
      <c r="I11" s="112" t="s">
        <v>4350</v>
      </c>
      <c r="J11" s="113">
        <v>477428</v>
      </c>
      <c r="K11" s="126" t="s">
        <v>152</v>
      </c>
      <c r="L11" s="112" t="s">
        <v>4351</v>
      </c>
      <c r="M11" s="112" t="s">
        <v>4352</v>
      </c>
      <c r="N11" s="112" t="s">
        <v>4353</v>
      </c>
      <c r="O11" s="112" t="s">
        <v>4354</v>
      </c>
      <c r="P11" s="112" t="s">
        <v>4355</v>
      </c>
      <c r="Q11" s="108">
        <v>10.24</v>
      </c>
      <c r="R11" s="108">
        <v>0</v>
      </c>
      <c r="S11" s="108">
        <v>9.92</v>
      </c>
      <c r="T11" s="108">
        <v>5.29</v>
      </c>
      <c r="U11" s="108">
        <v>15.21</v>
      </c>
      <c r="V11" s="109">
        <v>147</v>
      </c>
      <c r="W11" s="109">
        <v>100</v>
      </c>
      <c r="X11" s="127" t="s">
        <v>4356</v>
      </c>
      <c r="Y11" s="107">
        <v>3</v>
      </c>
      <c r="Z11" s="107">
        <v>1</v>
      </c>
      <c r="AA11" s="107">
        <v>3</v>
      </c>
      <c r="AB11" s="111">
        <v>4</v>
      </c>
      <c r="AC11" s="107">
        <v>159.1</v>
      </c>
      <c r="AD11" s="108">
        <v>52.9</v>
      </c>
      <c r="AE11" s="107">
        <v>5</v>
      </c>
      <c r="AF11" s="111">
        <v>147</v>
      </c>
      <c r="AG11" s="111" t="s">
        <v>4357</v>
      </c>
      <c r="AH11" s="111" t="s">
        <v>4358</v>
      </c>
      <c r="AI11" s="111">
        <v>59</v>
      </c>
      <c r="AJ11" s="111" t="s">
        <v>4359</v>
      </c>
      <c r="AK11" s="111" t="s">
        <v>4360</v>
      </c>
      <c r="AL11" s="111">
        <v>21</v>
      </c>
      <c r="AM11" s="111" t="s">
        <v>4361</v>
      </c>
      <c r="AN11" s="111" t="s">
        <v>4362</v>
      </c>
      <c r="AO11" s="111">
        <v>3</v>
      </c>
      <c r="AP11" s="111" t="s">
        <v>4363</v>
      </c>
      <c r="AQ11" s="111" t="s">
        <v>4364</v>
      </c>
      <c r="AR11" s="111">
        <v>14</v>
      </c>
      <c r="AS11" s="111"/>
      <c r="AT11" s="111"/>
      <c r="AU11" s="111"/>
      <c r="AV11" s="111" t="s">
        <v>4365</v>
      </c>
      <c r="AW11" s="111"/>
      <c r="AX11" s="111">
        <v>3</v>
      </c>
      <c r="AY11"/>
      <c r="AZ11"/>
      <c r="BA11"/>
      <c r="BB11"/>
      <c r="BC11"/>
      <c r="BD11"/>
    </row>
    <row r="12" spans="1:56" s="110" customFormat="1" ht="257.14999999999998">
      <c r="A12" s="107">
        <v>103</v>
      </c>
      <c r="B12" s="107" t="s">
        <v>13697</v>
      </c>
      <c r="C12" s="111" t="s">
        <v>4366</v>
      </c>
      <c r="D12" s="124" t="s">
        <v>4367</v>
      </c>
      <c r="E12" s="112" t="s">
        <v>4368</v>
      </c>
      <c r="F12" s="129" t="s">
        <v>4369</v>
      </c>
      <c r="G12" s="112" t="s">
        <v>4370</v>
      </c>
      <c r="H12" s="111">
        <v>2007</v>
      </c>
      <c r="I12" s="112" t="s">
        <v>4371</v>
      </c>
      <c r="J12" s="113">
        <v>131495</v>
      </c>
      <c r="K12" s="126" t="s">
        <v>117</v>
      </c>
      <c r="L12" s="112" t="s">
        <v>4372</v>
      </c>
      <c r="M12" s="112" t="s">
        <v>4373</v>
      </c>
      <c r="N12" s="112" t="s">
        <v>4374</v>
      </c>
      <c r="O12" s="112" t="s">
        <v>4375</v>
      </c>
      <c r="P12" s="112" t="s">
        <v>4376</v>
      </c>
      <c r="Q12" s="108">
        <v>6.2099999999999991</v>
      </c>
      <c r="R12" s="108">
        <v>0</v>
      </c>
      <c r="S12" s="108">
        <v>2.73</v>
      </c>
      <c r="T12" s="108">
        <v>4.8499999999999996</v>
      </c>
      <c r="U12" s="108">
        <v>7.58</v>
      </c>
      <c r="V12" s="109">
        <v>100</v>
      </c>
      <c r="W12" s="109">
        <v>100</v>
      </c>
      <c r="X12" s="127" t="s">
        <v>4356</v>
      </c>
      <c r="Y12" s="107">
        <v>3</v>
      </c>
      <c r="Z12" s="107">
        <v>12</v>
      </c>
      <c r="AA12" s="107">
        <v>1</v>
      </c>
      <c r="AB12" s="111">
        <v>60</v>
      </c>
      <c r="AC12" s="107">
        <v>101</v>
      </c>
      <c r="AD12" s="108">
        <v>48.5</v>
      </c>
      <c r="AE12" s="107">
        <v>5</v>
      </c>
      <c r="AF12" s="111">
        <v>100</v>
      </c>
      <c r="AG12" s="111" t="s">
        <v>4367</v>
      </c>
      <c r="AH12" s="111" t="s">
        <v>4377</v>
      </c>
      <c r="AI12" s="111">
        <v>70</v>
      </c>
      <c r="AJ12" s="111" t="s">
        <v>4378</v>
      </c>
      <c r="AK12" s="111" t="s">
        <v>4379</v>
      </c>
      <c r="AL12" s="111">
        <v>10</v>
      </c>
      <c r="AM12" s="111" t="s">
        <v>4380</v>
      </c>
      <c r="AN12" s="111" t="s">
        <v>4368</v>
      </c>
      <c r="AO12" s="111">
        <v>10</v>
      </c>
      <c r="AP12" s="111"/>
      <c r="AQ12" s="111"/>
      <c r="AR12" s="111"/>
      <c r="AS12" s="111"/>
      <c r="AT12" s="111"/>
      <c r="AU12" s="111"/>
      <c r="AV12" s="111" t="s">
        <v>4381</v>
      </c>
      <c r="AW12" s="111"/>
      <c r="AX12" s="111">
        <v>10</v>
      </c>
      <c r="AY12"/>
      <c r="AZ12"/>
      <c r="BA12"/>
      <c r="BB12"/>
      <c r="BC12"/>
      <c r="BD12"/>
    </row>
    <row r="13" spans="1:56" s="110" customFormat="1" ht="72">
      <c r="A13" s="107">
        <v>103</v>
      </c>
      <c r="B13" s="107" t="s">
        <v>13697</v>
      </c>
      <c r="C13" s="111" t="s">
        <v>4382</v>
      </c>
      <c r="D13" s="124" t="s">
        <v>4383</v>
      </c>
      <c r="E13" s="112" t="s">
        <v>4384</v>
      </c>
      <c r="F13" s="129">
        <v>14126</v>
      </c>
      <c r="G13" s="112" t="s">
        <v>4385</v>
      </c>
      <c r="H13" s="111">
        <v>2008</v>
      </c>
      <c r="I13" s="112" t="s">
        <v>4386</v>
      </c>
      <c r="J13" s="113">
        <v>54631.89</v>
      </c>
      <c r="K13" s="126" t="s">
        <v>2049</v>
      </c>
      <c r="L13" s="112" t="s">
        <v>4387</v>
      </c>
      <c r="M13" s="112" t="s">
        <v>4388</v>
      </c>
      <c r="N13" s="112" t="s">
        <v>4389</v>
      </c>
      <c r="O13" s="112" t="s">
        <v>4390</v>
      </c>
      <c r="P13" s="112" t="s">
        <v>4391</v>
      </c>
      <c r="Q13" s="108">
        <v>5.42</v>
      </c>
      <c r="R13" s="108">
        <v>0</v>
      </c>
      <c r="S13" s="108">
        <v>1.1299999999999999</v>
      </c>
      <c r="T13" s="108">
        <v>4.8600000000000003</v>
      </c>
      <c r="U13" s="108">
        <v>5.99</v>
      </c>
      <c r="V13" s="109">
        <v>0</v>
      </c>
      <c r="W13" s="109">
        <v>100</v>
      </c>
      <c r="X13" s="127" t="s">
        <v>4356</v>
      </c>
      <c r="Y13" s="107">
        <v>1</v>
      </c>
      <c r="Z13" s="107">
        <v>7</v>
      </c>
      <c r="AA13" s="107">
        <v>6</v>
      </c>
      <c r="AB13" s="111">
        <v>60</v>
      </c>
      <c r="AC13" s="107"/>
      <c r="AD13" s="108">
        <v>48.6</v>
      </c>
      <c r="AE13" s="107">
        <v>5</v>
      </c>
      <c r="AF13" s="111">
        <v>0</v>
      </c>
      <c r="AG13" s="111"/>
      <c r="AH13" s="111"/>
      <c r="AI13" s="111"/>
      <c r="AJ13" s="111"/>
      <c r="AK13" s="111"/>
      <c r="AL13" s="111"/>
      <c r="AM13" s="111"/>
      <c r="AN13" s="111"/>
      <c r="AO13" s="111"/>
      <c r="AP13" s="111"/>
      <c r="AQ13" s="111"/>
      <c r="AR13" s="111"/>
      <c r="AS13" s="111"/>
      <c r="AT13" s="111"/>
      <c r="AU13" s="111"/>
      <c r="AV13" s="111"/>
      <c r="AW13" s="111"/>
      <c r="AX13" s="111"/>
      <c r="AY13"/>
      <c r="AZ13"/>
      <c r="BA13"/>
      <c r="BB13"/>
      <c r="BC13"/>
      <c r="BD13"/>
    </row>
    <row r="14" spans="1:56" s="110" customFormat="1" ht="216">
      <c r="A14" s="107">
        <v>103</v>
      </c>
      <c r="B14" s="107" t="s">
        <v>13697</v>
      </c>
      <c r="C14" s="111" t="s">
        <v>4366</v>
      </c>
      <c r="D14" s="124" t="s">
        <v>4367</v>
      </c>
      <c r="E14" s="112" t="s">
        <v>4368</v>
      </c>
      <c r="F14" s="129">
        <v>21418</v>
      </c>
      <c r="G14" s="112" t="s">
        <v>4392</v>
      </c>
      <c r="H14" s="111">
        <v>2013</v>
      </c>
      <c r="I14" s="112" t="s">
        <v>4393</v>
      </c>
      <c r="J14" s="113">
        <v>65671.28</v>
      </c>
      <c r="K14" s="126" t="s">
        <v>2049</v>
      </c>
      <c r="L14" s="112" t="s">
        <v>4394</v>
      </c>
      <c r="M14" s="112" t="s">
        <v>4395</v>
      </c>
      <c r="N14" s="112" t="s">
        <v>4396</v>
      </c>
      <c r="O14" s="112" t="s">
        <v>4397</v>
      </c>
      <c r="P14" s="112" t="s">
        <v>4398</v>
      </c>
      <c r="Q14" s="108">
        <v>5.53</v>
      </c>
      <c r="R14" s="108">
        <v>0</v>
      </c>
      <c r="S14" s="108">
        <v>1.36</v>
      </c>
      <c r="T14" s="108">
        <v>4.8499999999999996</v>
      </c>
      <c r="U14" s="108">
        <v>6.21</v>
      </c>
      <c r="V14" s="109">
        <v>100</v>
      </c>
      <c r="W14" s="109">
        <v>100</v>
      </c>
      <c r="X14" s="127" t="s">
        <v>4356</v>
      </c>
      <c r="Y14" s="107">
        <v>3</v>
      </c>
      <c r="Z14" s="107">
        <v>12</v>
      </c>
      <c r="AA14" s="107">
        <v>4</v>
      </c>
      <c r="AB14" s="111">
        <v>60</v>
      </c>
      <c r="AC14" s="107"/>
      <c r="AD14" s="108">
        <v>48.5</v>
      </c>
      <c r="AE14" s="107">
        <v>5</v>
      </c>
      <c r="AF14" s="111">
        <v>100</v>
      </c>
      <c r="AG14" s="111" t="s">
        <v>4367</v>
      </c>
      <c r="AH14" s="111" t="s">
        <v>4377</v>
      </c>
      <c r="AI14" s="111">
        <v>70</v>
      </c>
      <c r="AJ14" s="111" t="s">
        <v>4380</v>
      </c>
      <c r="AK14" s="111" t="s">
        <v>4368</v>
      </c>
      <c r="AL14" s="111">
        <v>30</v>
      </c>
      <c r="AM14" s="111"/>
      <c r="AN14" s="111"/>
      <c r="AO14" s="111"/>
      <c r="AP14" s="111"/>
      <c r="AQ14" s="111"/>
      <c r="AR14" s="111"/>
      <c r="AS14" s="111"/>
      <c r="AT14" s="111"/>
      <c r="AU14" s="111"/>
      <c r="AV14" s="111"/>
      <c r="AW14" s="111"/>
      <c r="AX14" s="111"/>
      <c r="AY14"/>
      <c r="AZ14"/>
      <c r="BA14"/>
      <c r="BB14"/>
      <c r="BC14"/>
      <c r="BD14"/>
    </row>
    <row r="15" spans="1:56" s="110" customFormat="1" ht="308.60000000000002">
      <c r="A15" s="107">
        <v>103</v>
      </c>
      <c r="B15" s="107" t="s">
        <v>13697</v>
      </c>
      <c r="C15" s="111" t="s">
        <v>4366</v>
      </c>
      <c r="D15" s="124" t="s">
        <v>4367</v>
      </c>
      <c r="E15" s="112" t="s">
        <v>4399</v>
      </c>
      <c r="F15" s="129">
        <v>15669</v>
      </c>
      <c r="G15" s="112" t="s">
        <v>4400</v>
      </c>
      <c r="H15" s="111">
        <v>2000</v>
      </c>
      <c r="I15" s="112" t="s">
        <v>4401</v>
      </c>
      <c r="J15" s="113">
        <v>78904.44</v>
      </c>
      <c r="K15" s="126" t="s">
        <v>3586</v>
      </c>
      <c r="L15" s="112" t="s">
        <v>4402</v>
      </c>
      <c r="M15" s="112" t="s">
        <v>4403</v>
      </c>
      <c r="N15" s="112" t="s">
        <v>4404</v>
      </c>
      <c r="O15" s="112" t="s">
        <v>4405</v>
      </c>
      <c r="P15" s="112" t="s">
        <v>4406</v>
      </c>
      <c r="Q15" s="108">
        <v>5.64</v>
      </c>
      <c r="R15" s="108">
        <v>0</v>
      </c>
      <c r="S15" s="108">
        <v>1.64</v>
      </c>
      <c r="T15" s="108">
        <v>4.82</v>
      </c>
      <c r="U15" s="108">
        <v>6.46</v>
      </c>
      <c r="V15" s="109">
        <v>5</v>
      </c>
      <c r="W15" s="109">
        <v>100</v>
      </c>
      <c r="X15" s="127" t="s">
        <v>4356</v>
      </c>
      <c r="Y15" s="107">
        <v>3</v>
      </c>
      <c r="Z15" s="107">
        <v>12</v>
      </c>
      <c r="AA15" s="107">
        <v>3</v>
      </c>
      <c r="AB15" s="111">
        <v>60</v>
      </c>
      <c r="AC15" s="107">
        <v>13</v>
      </c>
      <c r="AD15" s="108">
        <v>48.2</v>
      </c>
      <c r="AE15" s="107">
        <v>5</v>
      </c>
      <c r="AF15" s="111">
        <v>5</v>
      </c>
      <c r="AG15" s="111" t="s">
        <v>4367</v>
      </c>
      <c r="AH15" s="111" t="s">
        <v>4407</v>
      </c>
      <c r="AI15" s="111">
        <v>100</v>
      </c>
      <c r="AJ15" s="111"/>
      <c r="AK15" s="111"/>
      <c r="AL15" s="111"/>
      <c r="AM15" s="111"/>
      <c r="AN15" s="111"/>
      <c r="AO15" s="111"/>
      <c r="AP15" s="111"/>
      <c r="AQ15" s="111"/>
      <c r="AR15" s="111"/>
      <c r="AS15" s="111"/>
      <c r="AT15" s="111"/>
      <c r="AU15" s="111"/>
      <c r="AV15" s="111"/>
      <c r="AW15" s="111"/>
      <c r="AX15" s="111"/>
      <c r="AY15"/>
      <c r="AZ15"/>
      <c r="BA15"/>
      <c r="BB15"/>
      <c r="BC15"/>
      <c r="BD15"/>
    </row>
    <row r="16" spans="1:56" s="110" customFormat="1" ht="92.6">
      <c r="A16" s="107">
        <v>103</v>
      </c>
      <c r="B16" s="107" t="s">
        <v>13697</v>
      </c>
      <c r="C16" s="111" t="s">
        <v>4382</v>
      </c>
      <c r="D16" s="124" t="s">
        <v>4383</v>
      </c>
      <c r="E16" s="112" t="s">
        <v>4384</v>
      </c>
      <c r="F16" s="129">
        <v>14126</v>
      </c>
      <c r="G16" s="112" t="s">
        <v>4408</v>
      </c>
      <c r="H16" s="111">
        <v>2005</v>
      </c>
      <c r="I16" s="112" t="s">
        <v>4409</v>
      </c>
      <c r="J16" s="113">
        <v>123044.02</v>
      </c>
      <c r="K16" s="126" t="s">
        <v>132</v>
      </c>
      <c r="L16" s="112" t="s">
        <v>4387</v>
      </c>
      <c r="M16" s="112" t="s">
        <v>4388</v>
      </c>
      <c r="N16" s="112" t="s">
        <v>4410</v>
      </c>
      <c r="O16" s="112" t="s">
        <v>4411</v>
      </c>
      <c r="P16" s="112" t="s">
        <v>4412</v>
      </c>
      <c r="Q16" s="108">
        <v>6.14</v>
      </c>
      <c r="R16" s="108">
        <v>0</v>
      </c>
      <c r="S16" s="108">
        <v>2.56</v>
      </c>
      <c r="T16" s="108">
        <v>4.8600000000000003</v>
      </c>
      <c r="U16" s="108">
        <v>7.42</v>
      </c>
      <c r="V16" s="109">
        <v>0</v>
      </c>
      <c r="W16" s="109">
        <v>100</v>
      </c>
      <c r="X16" s="127" t="s">
        <v>4356</v>
      </c>
      <c r="Y16" s="107">
        <v>3</v>
      </c>
      <c r="Z16" s="107">
        <v>10</v>
      </c>
      <c r="AA16" s="107">
        <v>6</v>
      </c>
      <c r="AB16" s="111">
        <v>60</v>
      </c>
      <c r="AC16" s="107">
        <v>314</v>
      </c>
      <c r="AD16" s="108">
        <v>48.6</v>
      </c>
      <c r="AE16" s="107">
        <v>5</v>
      </c>
      <c r="AF16" s="111">
        <v>0</v>
      </c>
      <c r="AG16" s="111"/>
      <c r="AH16" s="111"/>
      <c r="AI16" s="111"/>
      <c r="AJ16" s="111"/>
      <c r="AK16" s="111"/>
      <c r="AL16" s="111"/>
      <c r="AM16" s="111"/>
      <c r="AN16" s="111"/>
      <c r="AO16" s="111"/>
      <c r="AP16" s="111"/>
      <c r="AQ16" s="111"/>
      <c r="AR16" s="111"/>
      <c r="AS16" s="111"/>
      <c r="AT16" s="111"/>
      <c r="AU16" s="111"/>
      <c r="AV16" s="111" t="s">
        <v>4413</v>
      </c>
      <c r="AW16" s="111"/>
      <c r="AX16" s="111">
        <v>10</v>
      </c>
      <c r="AY16"/>
      <c r="AZ16"/>
      <c r="BA16"/>
      <c r="BB16"/>
      <c r="BC16"/>
      <c r="BD16"/>
    </row>
    <row r="17" spans="1:56" s="110" customFormat="1" ht="61.75">
      <c r="A17" s="107">
        <v>103</v>
      </c>
      <c r="B17" s="107" t="s">
        <v>13697</v>
      </c>
      <c r="C17" s="111" t="s">
        <v>4382</v>
      </c>
      <c r="D17" s="124" t="s">
        <v>4383</v>
      </c>
      <c r="E17" s="112" t="s">
        <v>4384</v>
      </c>
      <c r="F17" s="129">
        <v>14126</v>
      </c>
      <c r="G17" s="112" t="s">
        <v>4414</v>
      </c>
      <c r="H17" s="111">
        <v>2002</v>
      </c>
      <c r="I17" s="112" t="s">
        <v>4415</v>
      </c>
      <c r="J17" s="113">
        <v>153698.79999999999</v>
      </c>
      <c r="K17" s="126" t="s">
        <v>382</v>
      </c>
      <c r="L17" s="112" t="s">
        <v>4387</v>
      </c>
      <c r="M17" s="112" t="s">
        <v>4388</v>
      </c>
      <c r="N17" s="112" t="s">
        <v>4416</v>
      </c>
      <c r="O17" s="112" t="s">
        <v>4417</v>
      </c>
      <c r="P17" s="112" t="s">
        <v>4418</v>
      </c>
      <c r="Q17" s="108">
        <v>6.45</v>
      </c>
      <c r="R17" s="108">
        <v>0</v>
      </c>
      <c r="S17" s="108">
        <v>3.19</v>
      </c>
      <c r="T17" s="108">
        <v>4.8600000000000003</v>
      </c>
      <c r="U17" s="108">
        <v>8.0500000000000007</v>
      </c>
      <c r="V17" s="109">
        <v>0</v>
      </c>
      <c r="W17" s="109">
        <v>100</v>
      </c>
      <c r="X17" s="127" t="s">
        <v>4356</v>
      </c>
      <c r="Y17" s="107">
        <v>3</v>
      </c>
      <c r="Z17" s="107">
        <v>1</v>
      </c>
      <c r="AA17" s="107">
        <v>2</v>
      </c>
      <c r="AB17" s="111">
        <v>60</v>
      </c>
      <c r="AC17" s="107">
        <v>16</v>
      </c>
      <c r="AD17" s="108">
        <v>48.6</v>
      </c>
      <c r="AE17" s="107">
        <v>5</v>
      </c>
      <c r="AF17" s="111">
        <v>0</v>
      </c>
      <c r="AG17" s="111"/>
      <c r="AH17" s="111"/>
      <c r="AI17" s="111"/>
      <c r="AJ17" s="111"/>
      <c r="AK17" s="111"/>
      <c r="AL17" s="111"/>
      <c r="AM17" s="111"/>
      <c r="AN17" s="111"/>
      <c r="AO17" s="111"/>
      <c r="AP17" s="111"/>
      <c r="AQ17" s="111"/>
      <c r="AR17" s="111"/>
      <c r="AS17" s="111"/>
      <c r="AT17" s="111"/>
      <c r="AU17" s="111"/>
      <c r="AV17" s="111"/>
      <c r="AW17" s="111"/>
      <c r="AX17" s="111"/>
      <c r="AY17"/>
      <c r="AZ17"/>
      <c r="BA17"/>
      <c r="BB17"/>
      <c r="BC17"/>
      <c r="BD17"/>
    </row>
    <row r="18" spans="1:56" s="110" customFormat="1" ht="82.3">
      <c r="A18" s="107">
        <v>103</v>
      </c>
      <c r="B18" s="107" t="s">
        <v>13697</v>
      </c>
      <c r="C18" s="111" t="s">
        <v>4419</v>
      </c>
      <c r="D18" s="124" t="s">
        <v>4420</v>
      </c>
      <c r="E18" s="112" t="s">
        <v>4421</v>
      </c>
      <c r="F18" s="129">
        <v>14231</v>
      </c>
      <c r="G18" s="112" t="s">
        <v>4422</v>
      </c>
      <c r="H18" s="111">
        <v>2011</v>
      </c>
      <c r="I18" s="112" t="s">
        <v>4422</v>
      </c>
      <c r="J18" s="113">
        <v>135315.84</v>
      </c>
      <c r="K18" s="126" t="s">
        <v>2049</v>
      </c>
      <c r="L18" s="112" t="s">
        <v>4387</v>
      </c>
      <c r="M18" s="112" t="s">
        <v>4423</v>
      </c>
      <c r="N18" s="112" t="s">
        <v>4424</v>
      </c>
      <c r="O18" s="112" t="s">
        <v>4425</v>
      </c>
      <c r="P18" s="112" t="s">
        <v>4426</v>
      </c>
      <c r="Q18" s="108">
        <v>5.98</v>
      </c>
      <c r="R18" s="108">
        <v>0</v>
      </c>
      <c r="S18" s="108">
        <v>2.81</v>
      </c>
      <c r="T18" s="108">
        <v>4.58</v>
      </c>
      <c r="U18" s="108">
        <v>7.3900000000000006</v>
      </c>
      <c r="V18" s="109">
        <v>100</v>
      </c>
      <c r="W18" s="109">
        <v>100</v>
      </c>
      <c r="X18" s="127" t="s">
        <v>4356</v>
      </c>
      <c r="Y18" s="107">
        <v>3</v>
      </c>
      <c r="Z18" s="107">
        <v>11</v>
      </c>
      <c r="AA18" s="107">
        <v>5</v>
      </c>
      <c r="AB18" s="111">
        <v>4</v>
      </c>
      <c r="AC18" s="107"/>
      <c r="AD18" s="108">
        <v>45.8</v>
      </c>
      <c r="AE18" s="107">
        <v>5</v>
      </c>
      <c r="AF18" s="111">
        <v>100</v>
      </c>
      <c r="AG18" s="111" t="s">
        <v>4420</v>
      </c>
      <c r="AH18" s="111" t="s">
        <v>4427</v>
      </c>
      <c r="AI18" s="111">
        <v>100</v>
      </c>
      <c r="AJ18" s="111"/>
      <c r="AK18" s="111"/>
      <c r="AL18" s="111"/>
      <c r="AM18" s="111"/>
      <c r="AN18" s="111"/>
      <c r="AO18" s="111"/>
      <c r="AP18" s="111"/>
      <c r="AQ18" s="111"/>
      <c r="AR18" s="111"/>
      <c r="AS18" s="111"/>
      <c r="AT18" s="111"/>
      <c r="AU18" s="111"/>
      <c r="AV18" s="111"/>
      <c r="AW18" s="111"/>
      <c r="AX18" s="111"/>
      <c r="AY18"/>
      <c r="AZ18"/>
      <c r="BA18"/>
      <c r="BB18"/>
      <c r="BC18"/>
      <c r="BD18"/>
    </row>
    <row r="19" spans="1:56" s="110" customFormat="1" ht="308.60000000000002">
      <c r="A19" s="107">
        <v>103</v>
      </c>
      <c r="B19" s="107" t="s">
        <v>13697</v>
      </c>
      <c r="C19" s="111" t="s">
        <v>4366</v>
      </c>
      <c r="D19" s="124" t="s">
        <v>4367</v>
      </c>
      <c r="E19" s="112" t="s">
        <v>4399</v>
      </c>
      <c r="F19" s="129">
        <v>15669</v>
      </c>
      <c r="G19" s="112" t="s">
        <v>4428</v>
      </c>
      <c r="H19" s="111">
        <v>2014</v>
      </c>
      <c r="I19" s="112" t="s">
        <v>4429</v>
      </c>
      <c r="J19" s="113">
        <v>53667.51</v>
      </c>
      <c r="K19" s="126" t="s">
        <v>2049</v>
      </c>
      <c r="L19" s="112" t="s">
        <v>4402</v>
      </c>
      <c r="M19" s="112" t="s">
        <v>4403</v>
      </c>
      <c r="N19" s="112" t="s">
        <v>4430</v>
      </c>
      <c r="O19" s="112" t="s">
        <v>4431</v>
      </c>
      <c r="P19" s="112" t="s">
        <v>4432</v>
      </c>
      <c r="Q19" s="108">
        <v>5.37</v>
      </c>
      <c r="R19" s="108">
        <v>0</v>
      </c>
      <c r="S19" s="108">
        <v>1.1100000000000001</v>
      </c>
      <c r="T19" s="108">
        <v>4.82</v>
      </c>
      <c r="U19" s="108">
        <v>5.9300000000000006</v>
      </c>
      <c r="V19" s="109">
        <v>70</v>
      </c>
      <c r="W19" s="109">
        <v>100</v>
      </c>
      <c r="X19" s="127" t="s">
        <v>4356</v>
      </c>
      <c r="Y19" s="107">
        <v>3</v>
      </c>
      <c r="Z19" s="107">
        <v>12</v>
      </c>
      <c r="AA19" s="107">
        <v>3</v>
      </c>
      <c r="AB19" s="111">
        <v>60</v>
      </c>
      <c r="AC19" s="107">
        <v>316</v>
      </c>
      <c r="AD19" s="108">
        <v>48.2</v>
      </c>
      <c r="AE19" s="107">
        <v>5</v>
      </c>
      <c r="AF19" s="111">
        <v>70</v>
      </c>
      <c r="AG19" s="111" t="s">
        <v>4367</v>
      </c>
      <c r="AH19" s="111" t="s">
        <v>4407</v>
      </c>
      <c r="AI19" s="111">
        <v>100</v>
      </c>
      <c r="AJ19" s="111"/>
      <c r="AK19" s="111"/>
      <c r="AL19" s="111"/>
      <c r="AM19" s="111"/>
      <c r="AN19" s="111"/>
      <c r="AO19" s="111"/>
      <c r="AP19" s="111"/>
      <c r="AQ19" s="111"/>
      <c r="AR19" s="111"/>
      <c r="AS19" s="111"/>
      <c r="AT19" s="111"/>
      <c r="AU19" s="111"/>
      <c r="AV19" s="111"/>
      <c r="AW19" s="111"/>
      <c r="AX19" s="111"/>
      <c r="AY19"/>
      <c r="AZ19"/>
      <c r="BA19"/>
      <c r="BB19"/>
      <c r="BC19"/>
      <c r="BD19"/>
    </row>
    <row r="20" spans="1:56" s="110" customFormat="1" ht="308.60000000000002">
      <c r="A20" s="107">
        <v>103</v>
      </c>
      <c r="B20" s="107" t="s">
        <v>13697</v>
      </c>
      <c r="C20" s="111" t="s">
        <v>4366</v>
      </c>
      <c r="D20" s="124" t="s">
        <v>4367</v>
      </c>
      <c r="E20" s="112" t="s">
        <v>4399</v>
      </c>
      <c r="F20" s="129">
        <v>15669</v>
      </c>
      <c r="G20" s="112" t="s">
        <v>4433</v>
      </c>
      <c r="H20" s="111">
        <v>2004</v>
      </c>
      <c r="I20" s="112" t="s">
        <v>4434</v>
      </c>
      <c r="J20" s="113">
        <v>85342.22</v>
      </c>
      <c r="K20" s="126" t="s">
        <v>132</v>
      </c>
      <c r="L20" s="112" t="s">
        <v>4402</v>
      </c>
      <c r="M20" s="112" t="s">
        <v>4403</v>
      </c>
      <c r="N20" s="112" t="s">
        <v>4430</v>
      </c>
      <c r="O20" s="112" t="s">
        <v>4431</v>
      </c>
      <c r="P20" s="112" t="s">
        <v>4435</v>
      </c>
      <c r="Q20" s="108">
        <v>5.7</v>
      </c>
      <c r="R20" s="108">
        <v>0</v>
      </c>
      <c r="S20" s="108">
        <v>1.77</v>
      </c>
      <c r="T20" s="108">
        <v>4.82</v>
      </c>
      <c r="U20" s="108">
        <v>6.59</v>
      </c>
      <c r="V20" s="109">
        <v>50</v>
      </c>
      <c r="W20" s="109">
        <v>100</v>
      </c>
      <c r="X20" s="127" t="s">
        <v>4356</v>
      </c>
      <c r="Y20" s="107">
        <v>3</v>
      </c>
      <c r="Z20" s="107">
        <v>12</v>
      </c>
      <c r="AA20" s="107">
        <v>3</v>
      </c>
      <c r="AB20" s="111">
        <v>60</v>
      </c>
      <c r="AC20" s="107">
        <v>316</v>
      </c>
      <c r="AD20" s="108">
        <v>48.2</v>
      </c>
      <c r="AE20" s="107">
        <v>5</v>
      </c>
      <c r="AF20" s="111">
        <v>50</v>
      </c>
      <c r="AG20" s="111" t="s">
        <v>4367</v>
      </c>
      <c r="AH20" s="111" t="s">
        <v>4407</v>
      </c>
      <c r="AI20" s="111">
        <v>100</v>
      </c>
      <c r="AJ20" s="111"/>
      <c r="AK20" s="111"/>
      <c r="AL20" s="111"/>
      <c r="AM20" s="111"/>
      <c r="AN20" s="111"/>
      <c r="AO20" s="111"/>
      <c r="AP20" s="111" t="s">
        <v>4436</v>
      </c>
      <c r="AQ20" s="111"/>
      <c r="AR20" s="111"/>
      <c r="AS20" s="111"/>
      <c r="AT20" s="111"/>
      <c r="AU20" s="111"/>
      <c r="AV20" s="111"/>
      <c r="AW20" s="111"/>
      <c r="AX20" s="111"/>
      <c r="AY20"/>
      <c r="AZ20"/>
      <c r="BA20"/>
      <c r="BB20"/>
      <c r="BC20"/>
      <c r="BD20"/>
    </row>
    <row r="21" spans="1:56" s="110" customFormat="1" ht="133.75">
      <c r="A21" s="107">
        <v>103</v>
      </c>
      <c r="B21" s="107" t="s">
        <v>13697</v>
      </c>
      <c r="C21" s="111" t="s">
        <v>4437</v>
      </c>
      <c r="D21" s="124" t="s">
        <v>4438</v>
      </c>
      <c r="E21" s="112" t="s">
        <v>4439</v>
      </c>
      <c r="F21" s="129" t="s">
        <v>4440</v>
      </c>
      <c r="G21" s="112" t="s">
        <v>4441</v>
      </c>
      <c r="H21" s="111">
        <v>2013</v>
      </c>
      <c r="I21" s="112" t="s">
        <v>4442</v>
      </c>
      <c r="J21" s="113">
        <v>167133.49</v>
      </c>
      <c r="K21" s="126" t="s">
        <v>2049</v>
      </c>
      <c r="L21" s="112" t="s">
        <v>4443</v>
      </c>
      <c r="M21" s="112" t="s">
        <v>4444</v>
      </c>
      <c r="N21" s="112" t="s">
        <v>4445</v>
      </c>
      <c r="O21" s="112" t="s">
        <v>4446</v>
      </c>
      <c r="P21" s="112" t="s">
        <v>4447</v>
      </c>
      <c r="Q21" s="108">
        <v>5.62</v>
      </c>
      <c r="R21" s="108">
        <v>0</v>
      </c>
      <c r="S21" s="108">
        <v>3.47</v>
      </c>
      <c r="T21" s="108">
        <v>3.89</v>
      </c>
      <c r="U21" s="108">
        <v>7.36</v>
      </c>
      <c r="V21" s="109">
        <v>100</v>
      </c>
      <c r="W21" s="109">
        <v>100</v>
      </c>
      <c r="X21" s="127" t="s">
        <v>4356</v>
      </c>
      <c r="Y21" s="107">
        <v>5</v>
      </c>
      <c r="Z21" s="107">
        <v>1</v>
      </c>
      <c r="AA21" s="107">
        <v>2</v>
      </c>
      <c r="AB21" s="111">
        <v>34</v>
      </c>
      <c r="AC21" s="107"/>
      <c r="AD21" s="108">
        <v>38.9</v>
      </c>
      <c r="AE21" s="107">
        <v>5</v>
      </c>
      <c r="AF21" s="111">
        <v>100</v>
      </c>
      <c r="AG21" s="111" t="s">
        <v>4448</v>
      </c>
      <c r="AH21" s="111" t="s">
        <v>4449</v>
      </c>
      <c r="AI21" s="111">
        <v>40</v>
      </c>
      <c r="AJ21" s="111" t="s">
        <v>4450</v>
      </c>
      <c r="AK21" s="111" t="s">
        <v>4451</v>
      </c>
      <c r="AL21" s="111">
        <v>30</v>
      </c>
      <c r="AM21" s="111" t="s">
        <v>4093</v>
      </c>
      <c r="AN21" s="111" t="s">
        <v>4439</v>
      </c>
      <c r="AO21" s="111">
        <v>20</v>
      </c>
      <c r="AP21" s="111"/>
      <c r="AQ21" s="111" t="s">
        <v>4452</v>
      </c>
      <c r="AR21" s="111">
        <v>10</v>
      </c>
      <c r="AS21" s="111"/>
      <c r="AT21" s="111"/>
      <c r="AU21" s="111"/>
      <c r="AV21" s="111"/>
      <c r="AW21" s="111"/>
      <c r="AX21" s="111"/>
      <c r="AY21"/>
      <c r="AZ21"/>
      <c r="BA21"/>
      <c r="BB21"/>
      <c r="BC21"/>
      <c r="BD21"/>
    </row>
    <row r="22" spans="1:56" s="110" customFormat="1" ht="82.3">
      <c r="A22" s="107">
        <v>103</v>
      </c>
      <c r="B22" s="107" t="s">
        <v>13697</v>
      </c>
      <c r="C22" s="111" t="s">
        <v>4453</v>
      </c>
      <c r="D22" s="124" t="s">
        <v>4363</v>
      </c>
      <c r="E22" s="112" t="s">
        <v>4454</v>
      </c>
      <c r="F22" s="129">
        <v>16256</v>
      </c>
      <c r="G22" s="112" t="s">
        <v>4455</v>
      </c>
      <c r="H22" s="111">
        <v>2011</v>
      </c>
      <c r="I22" s="112" t="s">
        <v>4456</v>
      </c>
      <c r="J22" s="113">
        <v>60582.77</v>
      </c>
      <c r="K22" s="126" t="s">
        <v>2049</v>
      </c>
      <c r="L22" s="112" t="s">
        <v>4387</v>
      </c>
      <c r="M22" s="112" t="s">
        <v>4388</v>
      </c>
      <c r="N22" s="112" t="s">
        <v>4457</v>
      </c>
      <c r="O22" s="112" t="s">
        <v>4458</v>
      </c>
      <c r="P22" s="112" t="s">
        <v>4459</v>
      </c>
      <c r="Q22" s="108">
        <v>5.73</v>
      </c>
      <c r="R22" s="108">
        <v>0</v>
      </c>
      <c r="S22" s="108">
        <v>1.26</v>
      </c>
      <c r="T22" s="108">
        <v>5.0999999999999996</v>
      </c>
      <c r="U22" s="108">
        <v>6.3599999999999994</v>
      </c>
      <c r="V22" s="109">
        <v>100</v>
      </c>
      <c r="W22" s="109">
        <v>100</v>
      </c>
      <c r="X22" s="127" t="s">
        <v>4356</v>
      </c>
      <c r="Y22" s="107">
        <v>3</v>
      </c>
      <c r="Z22" s="107">
        <v>2</v>
      </c>
      <c r="AA22" s="107">
        <v>3</v>
      </c>
      <c r="AB22" s="111">
        <v>44</v>
      </c>
      <c r="AC22" s="107"/>
      <c r="AD22" s="108">
        <v>51</v>
      </c>
      <c r="AE22" s="107">
        <v>5</v>
      </c>
      <c r="AF22" s="111">
        <v>100</v>
      </c>
      <c r="AG22" s="111" t="s">
        <v>4363</v>
      </c>
      <c r="AH22" s="111" t="s">
        <v>4460</v>
      </c>
      <c r="AI22" s="111">
        <v>80</v>
      </c>
      <c r="AJ22" s="111" t="s">
        <v>4448</v>
      </c>
      <c r="AK22" s="111" t="s">
        <v>4461</v>
      </c>
      <c r="AL22" s="111">
        <v>15</v>
      </c>
      <c r="AM22" s="111" t="s">
        <v>3845</v>
      </c>
      <c r="AN22" s="111" t="s">
        <v>4454</v>
      </c>
      <c r="AO22" s="111">
        <v>5</v>
      </c>
      <c r="AP22" s="111"/>
      <c r="AQ22" s="111"/>
      <c r="AR22" s="111"/>
      <c r="AS22" s="111"/>
      <c r="AT22" s="111"/>
      <c r="AU22" s="111"/>
      <c r="AV22" s="111"/>
      <c r="AW22" s="111"/>
      <c r="AX22" s="111"/>
      <c r="AY22"/>
      <c r="AZ22"/>
      <c r="BA22"/>
      <c r="BB22"/>
      <c r="BC22"/>
      <c r="BD22"/>
    </row>
    <row r="23" spans="1:56" s="110" customFormat="1" ht="61.75">
      <c r="A23" s="107">
        <v>103</v>
      </c>
      <c r="B23" s="107" t="s">
        <v>13697</v>
      </c>
      <c r="C23" s="111" t="s">
        <v>4419</v>
      </c>
      <c r="D23" s="124" t="s">
        <v>4420</v>
      </c>
      <c r="E23" s="112" t="s">
        <v>4462</v>
      </c>
      <c r="F23" s="129">
        <v>13530</v>
      </c>
      <c r="G23" s="112" t="s">
        <v>4463</v>
      </c>
      <c r="H23" s="111">
        <v>2007</v>
      </c>
      <c r="I23" s="112" t="s">
        <v>4464</v>
      </c>
      <c r="J23" s="113">
        <v>86603.38</v>
      </c>
      <c r="K23" s="126" t="s">
        <v>2049</v>
      </c>
      <c r="L23" s="112" t="s">
        <v>4387</v>
      </c>
      <c r="M23" s="112" t="s">
        <v>4388</v>
      </c>
      <c r="N23" s="112" t="s">
        <v>4465</v>
      </c>
      <c r="O23" s="112" t="s">
        <v>4466</v>
      </c>
      <c r="P23" s="112" t="s">
        <v>4467</v>
      </c>
      <c r="Q23" s="108">
        <v>6.21</v>
      </c>
      <c r="R23" s="108">
        <v>0</v>
      </c>
      <c r="S23" s="108">
        <v>1.8</v>
      </c>
      <c r="T23" s="108">
        <v>5.31</v>
      </c>
      <c r="U23" s="108">
        <v>7.1099999999999994</v>
      </c>
      <c r="V23" s="109">
        <v>100</v>
      </c>
      <c r="W23" s="109">
        <v>100</v>
      </c>
      <c r="X23" s="127" t="s">
        <v>4356</v>
      </c>
      <c r="Y23" s="107"/>
      <c r="Z23" s="107"/>
      <c r="AA23" s="107"/>
      <c r="AB23" s="111">
        <v>4</v>
      </c>
      <c r="AC23" s="107"/>
      <c r="AD23" s="108">
        <v>53.099999999999994</v>
      </c>
      <c r="AE23" s="107">
        <v>5</v>
      </c>
      <c r="AF23" s="111">
        <v>100</v>
      </c>
      <c r="AG23" s="111" t="s">
        <v>4420</v>
      </c>
      <c r="AH23" s="111" t="s">
        <v>4468</v>
      </c>
      <c r="AI23" s="111">
        <v>100</v>
      </c>
      <c r="AJ23" s="111" t="s">
        <v>4469</v>
      </c>
      <c r="AK23" s="111" t="s">
        <v>4470</v>
      </c>
      <c r="AL23" s="111"/>
      <c r="AM23" s="111"/>
      <c r="AN23" s="111"/>
      <c r="AO23" s="111"/>
      <c r="AP23" s="111"/>
      <c r="AQ23" s="111"/>
      <c r="AR23" s="111"/>
      <c r="AS23" s="111"/>
      <c r="AT23" s="111"/>
      <c r="AU23" s="111"/>
      <c r="AV23" s="111"/>
      <c r="AW23" s="111"/>
      <c r="AX23" s="111"/>
      <c r="AY23"/>
      <c r="AZ23"/>
      <c r="BA23"/>
      <c r="BB23"/>
      <c r="BC23"/>
      <c r="BD23"/>
    </row>
    <row r="24" spans="1:56" s="110" customFormat="1" ht="102.9">
      <c r="A24" s="107">
        <v>103</v>
      </c>
      <c r="B24" s="107" t="s">
        <v>13697</v>
      </c>
      <c r="C24" s="111" t="s">
        <v>4471</v>
      </c>
      <c r="D24" s="124" t="s">
        <v>4383</v>
      </c>
      <c r="E24" s="112" t="s">
        <v>4384</v>
      </c>
      <c r="F24" s="129">
        <v>14126</v>
      </c>
      <c r="G24" s="112" t="s">
        <v>1210</v>
      </c>
      <c r="H24" s="111">
        <v>2008</v>
      </c>
      <c r="I24" s="112" t="s">
        <v>4472</v>
      </c>
      <c r="J24" s="113">
        <v>73571.88</v>
      </c>
      <c r="K24" s="126" t="s">
        <v>2049</v>
      </c>
      <c r="L24" s="112" t="s">
        <v>4387</v>
      </c>
      <c r="M24" s="112" t="s">
        <v>4473</v>
      </c>
      <c r="N24" s="112" t="s">
        <v>4474</v>
      </c>
      <c r="O24" s="112" t="s">
        <v>4475</v>
      </c>
      <c r="P24" s="112" t="s">
        <v>4476</v>
      </c>
      <c r="Q24" s="108">
        <v>5.62</v>
      </c>
      <c r="R24" s="108">
        <v>0</v>
      </c>
      <c r="S24" s="108">
        <v>1.53</v>
      </c>
      <c r="T24" s="108">
        <v>4.8600000000000003</v>
      </c>
      <c r="U24" s="108">
        <v>6.3900000000000006</v>
      </c>
      <c r="V24" s="109">
        <v>40</v>
      </c>
      <c r="W24" s="109">
        <v>100</v>
      </c>
      <c r="X24" s="127" t="s">
        <v>4356</v>
      </c>
      <c r="Y24" s="107"/>
      <c r="Z24" s="107"/>
      <c r="AA24" s="107"/>
      <c r="AB24" s="111">
        <v>60</v>
      </c>
      <c r="AC24" s="107"/>
      <c r="AD24" s="108">
        <v>48.6</v>
      </c>
      <c r="AE24" s="107">
        <v>5</v>
      </c>
      <c r="AF24" s="111">
        <v>40</v>
      </c>
      <c r="AG24" s="111" t="s">
        <v>4383</v>
      </c>
      <c r="AH24" s="111" t="s">
        <v>4384</v>
      </c>
      <c r="AI24" s="111">
        <v>30</v>
      </c>
      <c r="AJ24" s="111"/>
      <c r="AK24" s="111"/>
      <c r="AL24" s="111"/>
      <c r="AM24" s="111" t="s">
        <v>4413</v>
      </c>
      <c r="AN24" s="111"/>
      <c r="AO24" s="111">
        <v>10</v>
      </c>
      <c r="AP24" s="111"/>
      <c r="AQ24" s="111"/>
      <c r="AR24" s="111"/>
      <c r="AS24" s="111"/>
      <c r="AT24" s="111"/>
      <c r="AU24" s="111"/>
      <c r="AV24" s="111"/>
      <c r="AW24" s="111"/>
      <c r="AX24" s="111"/>
      <c r="AY24"/>
      <c r="AZ24"/>
      <c r="BA24"/>
      <c r="BB24"/>
      <c r="BC24"/>
      <c r="BD24"/>
    </row>
    <row r="25" spans="1:56" s="110" customFormat="1" ht="133.75">
      <c r="A25" s="107">
        <v>103</v>
      </c>
      <c r="B25" s="107" t="s">
        <v>13697</v>
      </c>
      <c r="C25" s="111" t="s">
        <v>4477</v>
      </c>
      <c r="D25" s="124" t="s">
        <v>4478</v>
      </c>
      <c r="E25" s="112" t="s">
        <v>4479</v>
      </c>
      <c r="F25" s="129">
        <v>15639</v>
      </c>
      <c r="G25" s="112" t="s">
        <v>4480</v>
      </c>
      <c r="H25" s="111">
        <v>2010</v>
      </c>
      <c r="I25" s="112" t="s">
        <v>4481</v>
      </c>
      <c r="J25" s="113">
        <v>61587.06</v>
      </c>
      <c r="K25" s="126" t="s">
        <v>2049</v>
      </c>
      <c r="L25" s="112" t="s">
        <v>4482</v>
      </c>
      <c r="M25" s="112" t="s">
        <v>4483</v>
      </c>
      <c r="N25" s="112" t="s">
        <v>4484</v>
      </c>
      <c r="O25" s="112" t="s">
        <v>4485</v>
      </c>
      <c r="P25" s="112" t="s">
        <v>4486</v>
      </c>
      <c r="Q25" s="108">
        <v>4.28</v>
      </c>
      <c r="R25" s="108">
        <v>0</v>
      </c>
      <c r="S25" s="108">
        <v>1.28</v>
      </c>
      <c r="T25" s="108">
        <v>3.64</v>
      </c>
      <c r="U25" s="108">
        <v>4.92</v>
      </c>
      <c r="V25" s="109">
        <v>70</v>
      </c>
      <c r="W25" s="109">
        <v>100</v>
      </c>
      <c r="X25" s="127" t="s">
        <v>4356</v>
      </c>
      <c r="Y25" s="107">
        <v>1</v>
      </c>
      <c r="Z25" s="107">
        <v>8</v>
      </c>
      <c r="AA25" s="107">
        <v>1</v>
      </c>
      <c r="AB25" s="111">
        <v>66</v>
      </c>
      <c r="AC25" s="107"/>
      <c r="AD25" s="108">
        <v>36.4</v>
      </c>
      <c r="AE25" s="107">
        <v>5</v>
      </c>
      <c r="AF25" s="111">
        <v>70</v>
      </c>
      <c r="AG25" s="111" t="s">
        <v>4478</v>
      </c>
      <c r="AH25" s="111" t="s">
        <v>4487</v>
      </c>
      <c r="AI25" s="111">
        <v>75</v>
      </c>
      <c r="AJ25" s="111" t="s">
        <v>4367</v>
      </c>
      <c r="AK25" s="111" t="s">
        <v>4488</v>
      </c>
      <c r="AL25" s="111">
        <v>10</v>
      </c>
      <c r="AM25" s="111" t="s">
        <v>4448</v>
      </c>
      <c r="AN25" s="111" t="s">
        <v>4489</v>
      </c>
      <c r="AO25" s="111">
        <v>15</v>
      </c>
      <c r="AP25" s="111"/>
      <c r="AQ25" s="111"/>
      <c r="AR25" s="111"/>
      <c r="AS25" s="111"/>
      <c r="AT25" s="111"/>
      <c r="AU25" s="111"/>
      <c r="AV25" s="111"/>
      <c r="AW25" s="111"/>
      <c r="AX25" s="111"/>
      <c r="AY25"/>
      <c r="AZ25"/>
      <c r="BA25"/>
      <c r="BB25"/>
      <c r="BC25"/>
      <c r="BD25"/>
    </row>
    <row r="26" spans="1:56" s="110" customFormat="1" ht="164.6">
      <c r="A26" s="107">
        <v>103</v>
      </c>
      <c r="B26" s="107" t="s">
        <v>13697</v>
      </c>
      <c r="C26" s="111" t="s">
        <v>4347</v>
      </c>
      <c r="D26" s="124" t="s">
        <v>2512</v>
      </c>
      <c r="E26" s="112" t="s">
        <v>4348</v>
      </c>
      <c r="F26" s="129" t="s">
        <v>4490</v>
      </c>
      <c r="G26" s="112" t="s">
        <v>4491</v>
      </c>
      <c r="H26" s="111">
        <v>2010</v>
      </c>
      <c r="I26" s="112" t="s">
        <v>4492</v>
      </c>
      <c r="J26" s="113">
        <v>236342.83</v>
      </c>
      <c r="K26" s="126" t="s">
        <v>2049</v>
      </c>
      <c r="L26" s="112" t="s">
        <v>4493</v>
      </c>
      <c r="M26" s="112" t="s">
        <v>4494</v>
      </c>
      <c r="N26" s="112" t="s">
        <v>4495</v>
      </c>
      <c r="O26" s="112" t="s">
        <v>4496</v>
      </c>
      <c r="P26" s="112" t="s">
        <v>4497</v>
      </c>
      <c r="Q26" s="108">
        <v>7.74</v>
      </c>
      <c r="R26" s="108">
        <v>0</v>
      </c>
      <c r="S26" s="108">
        <v>4.91</v>
      </c>
      <c r="T26" s="108">
        <v>5.29</v>
      </c>
      <c r="U26" s="108">
        <v>10.199999999999999</v>
      </c>
      <c r="V26" s="109">
        <v>100</v>
      </c>
      <c r="W26" s="109">
        <v>100</v>
      </c>
      <c r="X26" s="127" t="s">
        <v>4356</v>
      </c>
      <c r="Y26" s="107">
        <v>3</v>
      </c>
      <c r="Z26" s="107">
        <v>2</v>
      </c>
      <c r="AA26" s="107">
        <v>3</v>
      </c>
      <c r="AB26" s="111">
        <v>4</v>
      </c>
      <c r="AC26" s="107"/>
      <c r="AD26" s="108">
        <v>52.9</v>
      </c>
      <c r="AE26" s="107">
        <v>5</v>
      </c>
      <c r="AF26" s="111">
        <v>100</v>
      </c>
      <c r="AG26" s="111" t="s">
        <v>4357</v>
      </c>
      <c r="AH26" s="111" t="s">
        <v>4358</v>
      </c>
      <c r="AI26" s="111">
        <v>50</v>
      </c>
      <c r="AJ26" s="111" t="s">
        <v>4498</v>
      </c>
      <c r="AK26" s="111" t="s">
        <v>4360</v>
      </c>
      <c r="AL26" s="111">
        <v>26</v>
      </c>
      <c r="AM26" s="111" t="s">
        <v>4361</v>
      </c>
      <c r="AN26" s="111" t="s">
        <v>4362</v>
      </c>
      <c r="AO26" s="111">
        <v>20</v>
      </c>
      <c r="AP26" s="111" t="s">
        <v>4363</v>
      </c>
      <c r="AQ26" s="111" t="s">
        <v>4364</v>
      </c>
      <c r="AR26" s="111">
        <v>2</v>
      </c>
      <c r="AS26" s="111"/>
      <c r="AT26" s="111"/>
      <c r="AU26" s="111"/>
      <c r="AV26" s="111" t="s">
        <v>4499</v>
      </c>
      <c r="AW26" s="111"/>
      <c r="AX26" s="111">
        <v>2</v>
      </c>
      <c r="AY26"/>
      <c r="AZ26"/>
      <c r="BA26"/>
      <c r="BB26"/>
      <c r="BC26"/>
      <c r="BD26"/>
    </row>
    <row r="27" spans="1:56" s="110" customFormat="1" ht="61.75">
      <c r="A27" s="107">
        <v>103</v>
      </c>
      <c r="B27" s="107" t="s">
        <v>13697</v>
      </c>
      <c r="C27" s="111" t="s">
        <v>4419</v>
      </c>
      <c r="D27" s="124" t="s">
        <v>4420</v>
      </c>
      <c r="E27" s="112" t="s">
        <v>4421</v>
      </c>
      <c r="F27" s="129">
        <v>14231</v>
      </c>
      <c r="G27" s="112" t="s">
        <v>4500</v>
      </c>
      <c r="H27" s="111">
        <v>2006</v>
      </c>
      <c r="I27" s="112" t="s">
        <v>4501</v>
      </c>
      <c r="J27" s="113">
        <v>410002</v>
      </c>
      <c r="K27" s="126" t="s">
        <v>132</v>
      </c>
      <c r="L27" s="112" t="s">
        <v>4387</v>
      </c>
      <c r="M27" s="112" t="s">
        <v>4388</v>
      </c>
      <c r="N27" s="112" t="s">
        <v>4502</v>
      </c>
      <c r="O27" s="112" t="s">
        <v>4503</v>
      </c>
      <c r="P27" s="112" t="s">
        <v>4504</v>
      </c>
      <c r="Q27" s="108">
        <v>8.83</v>
      </c>
      <c r="R27" s="108">
        <v>0</v>
      </c>
      <c r="S27" s="108">
        <v>8.52</v>
      </c>
      <c r="T27" s="108">
        <v>4.58</v>
      </c>
      <c r="U27" s="108">
        <v>13.1</v>
      </c>
      <c r="V27" s="109">
        <v>100</v>
      </c>
      <c r="W27" s="109">
        <v>100</v>
      </c>
      <c r="X27" s="127" t="s">
        <v>4356</v>
      </c>
      <c r="Y27" s="107"/>
      <c r="Z27" s="107"/>
      <c r="AA27" s="107"/>
      <c r="AB27" s="111">
        <v>4</v>
      </c>
      <c r="AC27" s="107">
        <v>319</v>
      </c>
      <c r="AD27" s="108">
        <v>45.8</v>
      </c>
      <c r="AE27" s="107">
        <v>5</v>
      </c>
      <c r="AF27" s="111">
        <v>100</v>
      </c>
      <c r="AG27" s="111" t="s">
        <v>4357</v>
      </c>
      <c r="AH27" s="111" t="s">
        <v>4358</v>
      </c>
      <c r="AI27" s="111">
        <v>51</v>
      </c>
      <c r="AJ27" s="111" t="s">
        <v>4359</v>
      </c>
      <c r="AK27" s="111" t="s">
        <v>4360</v>
      </c>
      <c r="AL27" s="111">
        <v>35</v>
      </c>
      <c r="AM27" s="111" t="s">
        <v>4361</v>
      </c>
      <c r="AN27" s="111" t="s">
        <v>4362</v>
      </c>
      <c r="AO27" s="111">
        <v>11</v>
      </c>
      <c r="AP27" s="111" t="s">
        <v>4363</v>
      </c>
      <c r="AQ27" s="111" t="s">
        <v>4364</v>
      </c>
      <c r="AR27" s="111">
        <v>2</v>
      </c>
      <c r="AS27" s="111"/>
      <c r="AT27" s="111"/>
      <c r="AU27" s="111"/>
      <c r="AV27" s="111" t="s">
        <v>4499</v>
      </c>
      <c r="AW27" s="111"/>
      <c r="AX27" s="111">
        <v>1</v>
      </c>
      <c r="AY27"/>
      <c r="AZ27"/>
      <c r="BA27"/>
      <c r="BB27"/>
      <c r="BC27"/>
      <c r="BD27"/>
    </row>
    <row r="28" spans="1:56" s="110" customFormat="1" ht="409.6">
      <c r="A28" s="107">
        <v>103</v>
      </c>
      <c r="B28" s="107" t="s">
        <v>13697</v>
      </c>
      <c r="C28" s="111" t="s">
        <v>4453</v>
      </c>
      <c r="D28" s="124" t="s">
        <v>4361</v>
      </c>
      <c r="E28" s="112" t="s">
        <v>4505</v>
      </c>
      <c r="F28" s="129">
        <v>8790</v>
      </c>
      <c r="G28" s="112" t="s">
        <v>4506</v>
      </c>
      <c r="H28" s="111">
        <v>2005</v>
      </c>
      <c r="I28" s="112" t="s">
        <v>4507</v>
      </c>
      <c r="J28" s="113">
        <v>296384</v>
      </c>
      <c r="K28" s="126" t="s">
        <v>132</v>
      </c>
      <c r="L28" s="112" t="s">
        <v>4508</v>
      </c>
      <c r="M28" s="112" t="s">
        <v>4509</v>
      </c>
      <c r="N28" s="112" t="s">
        <v>4510</v>
      </c>
      <c r="O28" s="112" t="s">
        <v>4511</v>
      </c>
      <c r="P28" s="112" t="s">
        <v>4512</v>
      </c>
      <c r="Q28" s="108">
        <v>8.61</v>
      </c>
      <c r="R28" s="108">
        <v>0</v>
      </c>
      <c r="S28" s="108">
        <v>6.16</v>
      </c>
      <c r="T28" s="108">
        <v>5.53</v>
      </c>
      <c r="U28" s="108">
        <v>11.690000000000001</v>
      </c>
      <c r="V28" s="109">
        <v>100</v>
      </c>
      <c r="W28" s="109">
        <v>100</v>
      </c>
      <c r="X28" s="127" t="s">
        <v>4356</v>
      </c>
      <c r="Y28" s="107">
        <v>3</v>
      </c>
      <c r="Z28" s="107">
        <v>8</v>
      </c>
      <c r="AA28" s="107">
        <v>1</v>
      </c>
      <c r="AB28" s="111">
        <v>60</v>
      </c>
      <c r="AC28" s="107">
        <v>313</v>
      </c>
      <c r="AD28" s="108">
        <v>55.300000000000004</v>
      </c>
      <c r="AE28" s="107">
        <v>5</v>
      </c>
      <c r="AF28" s="111">
        <v>100</v>
      </c>
      <c r="AG28" s="111" t="s">
        <v>4361</v>
      </c>
      <c r="AH28" s="111" t="s">
        <v>4505</v>
      </c>
      <c r="AI28" s="111">
        <v>60</v>
      </c>
      <c r="AJ28" s="111" t="s">
        <v>4363</v>
      </c>
      <c r="AK28" s="111" t="s">
        <v>4513</v>
      </c>
      <c r="AL28" s="111">
        <v>30</v>
      </c>
      <c r="AM28" s="111" t="s">
        <v>4413</v>
      </c>
      <c r="AN28" s="111"/>
      <c r="AO28" s="111">
        <v>10</v>
      </c>
      <c r="AP28" s="111"/>
      <c r="AQ28" s="111"/>
      <c r="AR28" s="111"/>
      <c r="AS28" s="111"/>
      <c r="AT28" s="111"/>
      <c r="AU28" s="111"/>
      <c r="AV28" s="111"/>
      <c r="AW28" s="111"/>
      <c r="AX28" s="111"/>
      <c r="AY28"/>
      <c r="AZ28"/>
      <c r="BA28"/>
      <c r="BB28"/>
      <c r="BC28"/>
      <c r="BD28"/>
    </row>
    <row r="29" spans="1:56" s="110" customFormat="1" ht="185.15">
      <c r="A29" s="107"/>
      <c r="B29" s="107" t="s">
        <v>13697</v>
      </c>
      <c r="C29" s="111" t="s">
        <v>4382</v>
      </c>
      <c r="D29" s="124" t="s">
        <v>4383</v>
      </c>
      <c r="E29" s="112" t="s">
        <v>4384</v>
      </c>
      <c r="F29" s="129">
        <v>34349</v>
      </c>
      <c r="G29" s="112" t="s">
        <v>4514</v>
      </c>
      <c r="H29" s="111">
        <v>2016</v>
      </c>
      <c r="I29" s="112" t="s">
        <v>4515</v>
      </c>
      <c r="J29" s="113">
        <v>139142.16</v>
      </c>
      <c r="K29" s="126" t="s">
        <v>109</v>
      </c>
      <c r="L29" s="112" t="s">
        <v>4516</v>
      </c>
      <c r="M29" s="112" t="s">
        <v>4517</v>
      </c>
      <c r="N29" s="112" t="s">
        <v>4518</v>
      </c>
      <c r="O29" s="112" t="s">
        <v>4519</v>
      </c>
      <c r="P29" s="112" t="s">
        <v>4520</v>
      </c>
      <c r="Q29" s="108">
        <v>6.3</v>
      </c>
      <c r="R29" s="108">
        <v>0</v>
      </c>
      <c r="S29" s="108">
        <v>2.89</v>
      </c>
      <c r="T29" s="108">
        <v>4.8600000000000003</v>
      </c>
      <c r="U29" s="108">
        <v>7.75</v>
      </c>
      <c r="V29" s="109">
        <v>100</v>
      </c>
      <c r="W29" s="109">
        <v>100</v>
      </c>
      <c r="X29" s="127" t="s">
        <v>4356</v>
      </c>
      <c r="Y29" s="107">
        <v>3</v>
      </c>
      <c r="Z29" s="107">
        <v>11</v>
      </c>
      <c r="AA29" s="107">
        <v>6</v>
      </c>
      <c r="AB29" s="111">
        <v>44</v>
      </c>
      <c r="AC29" s="107">
        <v>72</v>
      </c>
      <c r="AD29" s="108">
        <v>48.6</v>
      </c>
      <c r="AE29" s="107">
        <v>5</v>
      </c>
      <c r="AF29" s="111">
        <v>100</v>
      </c>
      <c r="AG29" s="111" t="s">
        <v>4383</v>
      </c>
      <c r="AH29" s="111" t="s">
        <v>4384</v>
      </c>
      <c r="AI29" s="111">
        <v>80</v>
      </c>
      <c r="AJ29" s="111" t="s">
        <v>4420</v>
      </c>
      <c r="AK29" s="111" t="s">
        <v>4421</v>
      </c>
      <c r="AL29" s="111">
        <v>20</v>
      </c>
      <c r="AM29" s="111"/>
      <c r="AN29" s="111"/>
      <c r="AO29" s="111"/>
      <c r="AP29" s="111"/>
      <c r="AQ29" s="111"/>
      <c r="AR29" s="111"/>
      <c r="AS29" s="111"/>
      <c r="AT29" s="111"/>
      <c r="AU29" s="111"/>
      <c r="AV29" s="111"/>
      <c r="AW29" s="111"/>
      <c r="AX29" s="111"/>
      <c r="AY29"/>
      <c r="AZ29"/>
      <c r="BA29"/>
      <c r="BB29"/>
      <c r="BC29"/>
      <c r="BD29"/>
    </row>
    <row r="30" spans="1:56" s="110" customFormat="1" ht="308.60000000000002">
      <c r="A30" s="107">
        <v>103</v>
      </c>
      <c r="B30" s="107" t="s">
        <v>13697</v>
      </c>
      <c r="C30" s="111" t="s">
        <v>4366</v>
      </c>
      <c r="D30" s="124" t="s">
        <v>4367</v>
      </c>
      <c r="E30" s="112" t="s">
        <v>4399</v>
      </c>
      <c r="F30" s="129">
        <v>15669</v>
      </c>
      <c r="G30" s="112" t="s">
        <v>4521</v>
      </c>
      <c r="H30" s="111">
        <v>2016</v>
      </c>
      <c r="I30" s="112" t="s">
        <v>4522</v>
      </c>
      <c r="J30" s="113">
        <v>97743.84</v>
      </c>
      <c r="K30" s="126" t="s">
        <v>109</v>
      </c>
      <c r="L30" s="112" t="s">
        <v>4402</v>
      </c>
      <c r="M30" s="112" t="s">
        <v>4403</v>
      </c>
      <c r="N30" s="112" t="s">
        <v>4523</v>
      </c>
      <c r="O30" s="112" t="s">
        <v>4524</v>
      </c>
      <c r="P30" s="112" t="s">
        <v>4525</v>
      </c>
      <c r="Q30" s="108">
        <v>5.83</v>
      </c>
      <c r="R30" s="108">
        <v>0</v>
      </c>
      <c r="S30" s="108">
        <v>2.0299999999999998</v>
      </c>
      <c r="T30" s="108">
        <v>4.82</v>
      </c>
      <c r="U30" s="108">
        <v>6.85</v>
      </c>
      <c r="V30" s="109">
        <v>100</v>
      </c>
      <c r="W30" s="109">
        <v>100</v>
      </c>
      <c r="X30" s="127" t="s">
        <v>4356</v>
      </c>
      <c r="Y30" s="107">
        <v>3</v>
      </c>
      <c r="Z30" s="107">
        <v>12</v>
      </c>
      <c r="AA30" s="107">
        <v>3</v>
      </c>
      <c r="AB30" s="111">
        <v>60</v>
      </c>
      <c r="AC30" s="107"/>
      <c r="AD30" s="108">
        <v>48.2</v>
      </c>
      <c r="AE30" s="107">
        <v>5</v>
      </c>
      <c r="AF30" s="111">
        <v>100</v>
      </c>
      <c r="AG30" s="111" t="s">
        <v>4367</v>
      </c>
      <c r="AH30" s="111" t="s">
        <v>4407</v>
      </c>
      <c r="AI30" s="111">
        <v>100</v>
      </c>
      <c r="AJ30" s="111"/>
      <c r="AK30" s="111"/>
      <c r="AL30" s="111"/>
      <c r="AM30" s="111"/>
      <c r="AN30" s="111"/>
      <c r="AO30" s="111"/>
      <c r="AP30" s="111"/>
      <c r="AQ30" s="111"/>
      <c r="AR30" s="111"/>
      <c r="AS30" s="111"/>
      <c r="AT30" s="111"/>
      <c r="AU30" s="111"/>
      <c r="AV30" s="111"/>
      <c r="AW30" s="111"/>
      <c r="AX30" s="111"/>
      <c r="AY30"/>
      <c r="AZ30"/>
      <c r="BA30"/>
      <c r="BB30"/>
      <c r="BC30"/>
      <c r="BD30"/>
    </row>
    <row r="31" spans="1:56" s="110" customFormat="1" ht="133.75">
      <c r="A31" s="107">
        <v>103</v>
      </c>
      <c r="B31" s="107" t="s">
        <v>13697</v>
      </c>
      <c r="C31" s="111" t="s">
        <v>4477</v>
      </c>
      <c r="D31" s="124" t="s">
        <v>4357</v>
      </c>
      <c r="E31" s="112" t="s">
        <v>4526</v>
      </c>
      <c r="F31" s="129">
        <v>15640</v>
      </c>
      <c r="G31" s="112" t="s">
        <v>4527</v>
      </c>
      <c r="H31" s="111">
        <v>2016</v>
      </c>
      <c r="I31" s="112" t="s">
        <v>4528</v>
      </c>
      <c r="J31" s="113">
        <v>161871.13</v>
      </c>
      <c r="K31" s="126" t="s">
        <v>109</v>
      </c>
      <c r="L31" s="112" t="s">
        <v>4482</v>
      </c>
      <c r="M31" s="112" t="s">
        <v>4483</v>
      </c>
      <c r="N31" s="112" t="s">
        <v>4529</v>
      </c>
      <c r="O31" s="112" t="s">
        <v>4530</v>
      </c>
      <c r="P31" s="112" t="s">
        <v>4531</v>
      </c>
      <c r="Q31" s="108">
        <v>5.58</v>
      </c>
      <c r="R31" s="108">
        <v>0</v>
      </c>
      <c r="S31" s="108">
        <v>3.36</v>
      </c>
      <c r="T31" s="108">
        <v>3.9</v>
      </c>
      <c r="U31" s="108">
        <v>7.26</v>
      </c>
      <c r="V31" s="109">
        <v>100</v>
      </c>
      <c r="W31" s="109">
        <v>100</v>
      </c>
      <c r="X31" s="127" t="s">
        <v>4532</v>
      </c>
      <c r="Y31" s="107">
        <v>3</v>
      </c>
      <c r="Z31" s="107">
        <v>4</v>
      </c>
      <c r="AA31" s="107">
        <v>1</v>
      </c>
      <c r="AB31" s="111">
        <v>4</v>
      </c>
      <c r="AC31" s="107"/>
      <c r="AD31" s="108">
        <v>39</v>
      </c>
      <c r="AE31" s="107">
        <v>5</v>
      </c>
      <c r="AF31" s="111">
        <v>100</v>
      </c>
      <c r="AG31" s="111" t="s">
        <v>4533</v>
      </c>
      <c r="AH31" s="111" t="s">
        <v>4534</v>
      </c>
      <c r="AI31" s="111">
        <v>25</v>
      </c>
      <c r="AJ31" s="111" t="s">
        <v>4478</v>
      </c>
      <c r="AK31" s="111" t="s">
        <v>4535</v>
      </c>
      <c r="AL31" s="111">
        <v>40</v>
      </c>
      <c r="AM31" s="111" t="s">
        <v>4536</v>
      </c>
      <c r="AN31" s="111" t="s">
        <v>4537</v>
      </c>
      <c r="AO31" s="111">
        <v>15</v>
      </c>
      <c r="AP31" s="111"/>
      <c r="AQ31" s="111"/>
      <c r="AR31" s="111"/>
      <c r="AS31" s="111"/>
      <c r="AT31" s="111"/>
      <c r="AU31" s="111"/>
      <c r="AV31" s="111" t="s">
        <v>4448</v>
      </c>
      <c r="AW31" s="111"/>
      <c r="AX31" s="111">
        <v>20</v>
      </c>
      <c r="AY31"/>
      <c r="AZ31"/>
      <c r="BA31"/>
      <c r="BB31"/>
      <c r="BC31"/>
      <c r="BD31"/>
    </row>
    <row r="32" spans="1:56" s="110" customFormat="1" ht="164.6">
      <c r="A32" s="107">
        <v>103</v>
      </c>
      <c r="B32" s="107" t="s">
        <v>13697</v>
      </c>
      <c r="C32" s="111" t="s">
        <v>4347</v>
      </c>
      <c r="D32" s="124" t="s">
        <v>4498</v>
      </c>
      <c r="E32" s="112" t="s">
        <v>4538</v>
      </c>
      <c r="F32" s="129" t="s">
        <v>4539</v>
      </c>
      <c r="G32" s="112" t="s">
        <v>4540</v>
      </c>
      <c r="H32" s="111">
        <v>2016</v>
      </c>
      <c r="I32" s="112" t="s">
        <v>4541</v>
      </c>
      <c r="J32" s="113">
        <v>46024.31</v>
      </c>
      <c r="K32" s="126" t="s">
        <v>109</v>
      </c>
      <c r="L32" s="112" t="s">
        <v>4542</v>
      </c>
      <c r="M32" s="112" t="s">
        <v>4543</v>
      </c>
      <c r="N32" s="112" t="s">
        <v>4544</v>
      </c>
      <c r="O32" s="112" t="s">
        <v>4545</v>
      </c>
      <c r="P32" s="112" t="s">
        <v>4546</v>
      </c>
      <c r="Q32" s="108">
        <v>5.45</v>
      </c>
      <c r="R32" s="108">
        <v>0</v>
      </c>
      <c r="S32" s="108">
        <v>0.96</v>
      </c>
      <c r="T32" s="108">
        <v>4.97</v>
      </c>
      <c r="U32" s="108">
        <v>5.93</v>
      </c>
      <c r="V32" s="109">
        <v>100</v>
      </c>
      <c r="W32" s="109">
        <v>100</v>
      </c>
      <c r="X32" s="127" t="s">
        <v>4547</v>
      </c>
      <c r="Y32" s="107">
        <v>3</v>
      </c>
      <c r="Z32" s="107">
        <v>11</v>
      </c>
      <c r="AA32" s="107">
        <v>4</v>
      </c>
      <c r="AB32" s="111">
        <v>4</v>
      </c>
      <c r="AC32" s="107">
        <v>52</v>
      </c>
      <c r="AD32" s="108">
        <v>49.7</v>
      </c>
      <c r="AE32" s="107">
        <v>5</v>
      </c>
      <c r="AF32" s="111">
        <v>100</v>
      </c>
      <c r="AG32" s="111" t="s">
        <v>4498</v>
      </c>
      <c r="AH32" s="111" t="s">
        <v>4538</v>
      </c>
      <c r="AI32" s="111">
        <v>3</v>
      </c>
      <c r="AJ32" s="111" t="s">
        <v>4361</v>
      </c>
      <c r="AK32" s="111" t="s">
        <v>4505</v>
      </c>
      <c r="AL32" s="111">
        <v>67</v>
      </c>
      <c r="AM32" s="111" t="s">
        <v>4357</v>
      </c>
      <c r="AN32" s="111" t="s">
        <v>4348</v>
      </c>
      <c r="AO32" s="111">
        <v>5</v>
      </c>
      <c r="AP32" s="111" t="s">
        <v>4363</v>
      </c>
      <c r="AQ32" s="111" t="s">
        <v>4513</v>
      </c>
      <c r="AR32" s="111">
        <v>8</v>
      </c>
      <c r="AS32" s="111" t="s">
        <v>4383</v>
      </c>
      <c r="AT32" s="111" t="s">
        <v>4548</v>
      </c>
      <c r="AU32" s="111">
        <v>4</v>
      </c>
      <c r="AV32" s="111" t="s">
        <v>4413</v>
      </c>
      <c r="AW32" s="111"/>
      <c r="AX32" s="111">
        <v>10</v>
      </c>
      <c r="AY32"/>
      <c r="AZ32"/>
      <c r="BA32"/>
      <c r="BB32"/>
      <c r="BC32"/>
      <c r="BD32"/>
    </row>
    <row r="33" spans="1:56" s="110" customFormat="1">
      <c r="A33" s="107"/>
      <c r="B33" s="107"/>
      <c r="C33" s="111"/>
      <c r="D33" s="124"/>
      <c r="E33" s="112"/>
      <c r="F33" s="129"/>
      <c r="G33" s="112"/>
      <c r="H33" s="111"/>
      <c r="I33" s="112"/>
      <c r="J33" s="113"/>
      <c r="K33" s="126"/>
      <c r="L33" s="112"/>
      <c r="M33" s="112"/>
      <c r="N33" s="112"/>
      <c r="O33" s="112"/>
      <c r="P33" s="112"/>
      <c r="Q33" s="108"/>
      <c r="R33" s="108"/>
      <c r="S33" s="108"/>
      <c r="T33" s="108"/>
      <c r="U33" s="108"/>
      <c r="V33" s="109"/>
      <c r="W33" s="109"/>
      <c r="X33" s="127"/>
      <c r="Y33" s="107"/>
      <c r="Z33" s="107"/>
      <c r="AA33" s="107"/>
      <c r="AB33" s="111"/>
      <c r="AC33" s="107"/>
      <c r="AD33" s="108">
        <v>0</v>
      </c>
      <c r="AE33" s="107"/>
      <c r="AF33" s="111"/>
      <c r="AG33" s="111" t="s">
        <v>4420</v>
      </c>
      <c r="AH33" s="111" t="s">
        <v>4421</v>
      </c>
      <c r="AI33" s="111">
        <v>1</v>
      </c>
      <c r="AJ33" s="111" t="s">
        <v>4469</v>
      </c>
      <c r="AK33" s="111" t="s">
        <v>4549</v>
      </c>
      <c r="AL33" s="111">
        <v>1</v>
      </c>
      <c r="AM33" s="111"/>
      <c r="AN33" s="111"/>
      <c r="AO33" s="111"/>
      <c r="AP33" s="111"/>
      <c r="AQ33" s="111"/>
      <c r="AR33" s="111"/>
      <c r="AS33" s="111"/>
      <c r="AT33" s="111"/>
      <c r="AU33" s="111"/>
      <c r="AV33" s="111"/>
      <c r="AW33" s="111"/>
      <c r="AX33" s="111"/>
      <c r="AY33"/>
      <c r="AZ33"/>
      <c r="BA33"/>
      <c r="BB33"/>
      <c r="BC33"/>
      <c r="BD33"/>
    </row>
    <row r="34" spans="1:56" s="110" customFormat="1" ht="308.60000000000002">
      <c r="A34" s="107">
        <v>103</v>
      </c>
      <c r="B34" s="107" t="s">
        <v>13697</v>
      </c>
      <c r="C34" s="111">
        <v>5</v>
      </c>
      <c r="D34" s="124" t="s">
        <v>4357</v>
      </c>
      <c r="E34" s="112" t="s">
        <v>4550</v>
      </c>
      <c r="F34" s="129">
        <v>23575</v>
      </c>
      <c r="G34" s="112" t="s">
        <v>4551</v>
      </c>
      <c r="H34" s="111">
        <v>2018</v>
      </c>
      <c r="I34" s="112" t="s">
        <v>4552</v>
      </c>
      <c r="J34" s="113">
        <v>175199.9</v>
      </c>
      <c r="K34" s="126" t="s">
        <v>213</v>
      </c>
      <c r="L34" s="112" t="s">
        <v>4402</v>
      </c>
      <c r="M34" s="112" t="s">
        <v>4403</v>
      </c>
      <c r="N34" s="112" t="s">
        <v>4553</v>
      </c>
      <c r="O34" s="112" t="s">
        <v>4554</v>
      </c>
      <c r="P34" s="112" t="s">
        <v>4555</v>
      </c>
      <c r="Q34" s="108">
        <v>6.12</v>
      </c>
      <c r="R34" s="108">
        <v>0</v>
      </c>
      <c r="S34" s="108">
        <v>3.64</v>
      </c>
      <c r="T34" s="108">
        <v>4.3</v>
      </c>
      <c r="U34" s="108">
        <v>7.9399999999999995</v>
      </c>
      <c r="V34" s="109">
        <v>100</v>
      </c>
      <c r="W34" s="109">
        <v>100</v>
      </c>
      <c r="X34" s="127" t="s">
        <v>4556</v>
      </c>
      <c r="Y34" s="107">
        <v>3</v>
      </c>
      <c r="Z34" s="107">
        <v>12</v>
      </c>
      <c r="AA34" s="107">
        <v>1</v>
      </c>
      <c r="AB34" s="111">
        <v>4</v>
      </c>
      <c r="AC34" s="107">
        <v>39</v>
      </c>
      <c r="AD34" s="108">
        <v>43</v>
      </c>
      <c r="AE34" s="107">
        <v>5</v>
      </c>
      <c r="AF34" s="111">
        <v>100</v>
      </c>
      <c r="AG34" s="111" t="s">
        <v>4557</v>
      </c>
      <c r="AH34" s="111" t="s">
        <v>4558</v>
      </c>
      <c r="AI34" s="111">
        <v>30</v>
      </c>
      <c r="AJ34" s="111" t="s">
        <v>4478</v>
      </c>
      <c r="AK34" s="111" t="s">
        <v>4559</v>
      </c>
      <c r="AL34" s="111">
        <v>15</v>
      </c>
      <c r="AM34" s="111" t="s">
        <v>4533</v>
      </c>
      <c r="AN34" s="111" t="s">
        <v>4560</v>
      </c>
      <c r="AO34" s="111">
        <v>15</v>
      </c>
      <c r="AP34" s="111" t="s">
        <v>4498</v>
      </c>
      <c r="AQ34" s="111" t="s">
        <v>4561</v>
      </c>
      <c r="AR34" s="111">
        <v>15</v>
      </c>
      <c r="AS34" s="111"/>
      <c r="AT34" s="111"/>
      <c r="AU34" s="111"/>
      <c r="AV34" s="111" t="s">
        <v>4448</v>
      </c>
      <c r="AW34" s="111" t="s">
        <v>4562</v>
      </c>
      <c r="AX34" s="111">
        <v>15</v>
      </c>
      <c r="AY34"/>
      <c r="AZ34"/>
      <c r="BA34"/>
      <c r="BB34"/>
      <c r="BC34"/>
      <c r="BD34"/>
    </row>
    <row r="35" spans="1:56" s="110" customFormat="1" ht="216">
      <c r="A35" s="107">
        <v>103</v>
      </c>
      <c r="B35" s="107" t="s">
        <v>13697</v>
      </c>
      <c r="C35" s="111" t="s">
        <v>4366</v>
      </c>
      <c r="D35" s="124" t="s">
        <v>4367</v>
      </c>
      <c r="E35" s="112" t="s">
        <v>4368</v>
      </c>
      <c r="F35" s="129">
        <v>21418</v>
      </c>
      <c r="G35" s="112" t="s">
        <v>4563</v>
      </c>
      <c r="H35" s="111">
        <v>2018</v>
      </c>
      <c r="I35" s="112" t="s">
        <v>4564</v>
      </c>
      <c r="J35" s="113">
        <v>71187.58</v>
      </c>
      <c r="K35" s="126" t="s">
        <v>13685</v>
      </c>
      <c r="L35" s="112" t="s">
        <v>4394</v>
      </c>
      <c r="M35" s="112" t="s">
        <v>4395</v>
      </c>
      <c r="N35" s="112" t="s">
        <v>4565</v>
      </c>
      <c r="O35" s="112" t="s">
        <v>4566</v>
      </c>
      <c r="P35" s="112" t="s">
        <v>4567</v>
      </c>
      <c r="Q35" s="108">
        <v>5.59</v>
      </c>
      <c r="R35" s="108">
        <v>0</v>
      </c>
      <c r="S35" s="108">
        <v>1.48</v>
      </c>
      <c r="T35" s="108">
        <v>4.8499999999999996</v>
      </c>
      <c r="U35" s="108">
        <v>6.33</v>
      </c>
      <c r="V35" s="109">
        <v>100</v>
      </c>
      <c r="W35" s="109">
        <v>100</v>
      </c>
      <c r="X35" s="127" t="s">
        <v>4568</v>
      </c>
      <c r="Y35" s="107">
        <v>3</v>
      </c>
      <c r="Z35" s="107">
        <v>12</v>
      </c>
      <c r="AA35" s="107">
        <v>2</v>
      </c>
      <c r="AB35" s="111">
        <v>60</v>
      </c>
      <c r="AC35" s="107">
        <v>28</v>
      </c>
      <c r="AD35" s="108">
        <v>48.5</v>
      </c>
      <c r="AE35" s="107">
        <v>5</v>
      </c>
      <c r="AF35" s="111">
        <v>100</v>
      </c>
      <c r="AG35" s="111" t="s">
        <v>4367</v>
      </c>
      <c r="AH35" s="111" t="s">
        <v>4377</v>
      </c>
      <c r="AI35" s="111">
        <v>90</v>
      </c>
      <c r="AJ35" s="111" t="s">
        <v>4380</v>
      </c>
      <c r="AK35" s="111" t="s">
        <v>4368</v>
      </c>
      <c r="AL35" s="111">
        <v>10</v>
      </c>
      <c r="AM35" s="111"/>
      <c r="AN35" s="111"/>
      <c r="AO35" s="111"/>
      <c r="AP35" s="111"/>
      <c r="AQ35" s="111"/>
      <c r="AR35" s="111"/>
      <c r="AS35" s="111"/>
      <c r="AT35" s="111"/>
      <c r="AU35" s="111"/>
      <c r="AV35" s="111"/>
      <c r="AW35" s="111"/>
      <c r="AX35" s="111"/>
      <c r="AY35"/>
      <c r="AZ35"/>
      <c r="BA35"/>
      <c r="BB35"/>
      <c r="BC35"/>
      <c r="BD35"/>
    </row>
    <row r="36" spans="1:56" s="110" customFormat="1" ht="123.45">
      <c r="A36" s="107">
        <v>103</v>
      </c>
      <c r="B36" s="107" t="s">
        <v>13697</v>
      </c>
      <c r="C36" s="111">
        <v>8</v>
      </c>
      <c r="D36" s="124" t="s">
        <v>4363</v>
      </c>
      <c r="E36" s="112" t="s">
        <v>4454</v>
      </c>
      <c r="F36" s="129">
        <v>16256</v>
      </c>
      <c r="G36" s="112" t="s">
        <v>4569</v>
      </c>
      <c r="H36" s="111">
        <v>2018</v>
      </c>
      <c r="I36" s="112" t="s">
        <v>4570</v>
      </c>
      <c r="J36" s="113">
        <v>297834.08</v>
      </c>
      <c r="K36" s="126" t="s">
        <v>213</v>
      </c>
      <c r="L36" s="112" t="s">
        <v>4387</v>
      </c>
      <c r="M36" s="112" t="s">
        <v>4388</v>
      </c>
      <c r="N36" s="112" t="s">
        <v>4571</v>
      </c>
      <c r="O36" s="112" t="s">
        <v>4572</v>
      </c>
      <c r="P36" s="112" t="s">
        <v>4573</v>
      </c>
      <c r="Q36" s="108">
        <v>8.19</v>
      </c>
      <c r="R36" s="108">
        <v>0</v>
      </c>
      <c r="S36" s="108">
        <v>6.19</v>
      </c>
      <c r="T36" s="108">
        <v>5.0999999999999996</v>
      </c>
      <c r="U36" s="108">
        <v>11.29</v>
      </c>
      <c r="V36" s="109">
        <v>100</v>
      </c>
      <c r="W36" s="109">
        <v>100</v>
      </c>
      <c r="X36" s="127" t="s">
        <v>4574</v>
      </c>
      <c r="Y36" s="107">
        <v>3</v>
      </c>
      <c r="Z36" s="107">
        <v>2</v>
      </c>
      <c r="AA36" s="107">
        <v>3</v>
      </c>
      <c r="AB36" s="111">
        <v>44</v>
      </c>
      <c r="AC36" s="107">
        <v>101</v>
      </c>
      <c r="AD36" s="108">
        <v>51</v>
      </c>
      <c r="AE36" s="107">
        <v>5</v>
      </c>
      <c r="AF36" s="111">
        <v>100</v>
      </c>
      <c r="AG36" s="111" t="s">
        <v>4363</v>
      </c>
      <c r="AH36" s="111" t="s">
        <v>4575</v>
      </c>
      <c r="AI36" s="111">
        <v>90</v>
      </c>
      <c r="AJ36" s="111" t="s">
        <v>4576</v>
      </c>
      <c r="AK36" s="111" t="s">
        <v>4577</v>
      </c>
      <c r="AL36" s="111">
        <v>5</v>
      </c>
      <c r="AM36" s="111" t="s">
        <v>4448</v>
      </c>
      <c r="AN36" s="111"/>
      <c r="AO36" s="111">
        <v>5</v>
      </c>
      <c r="AP36" s="111"/>
      <c r="AQ36" s="111"/>
      <c r="AR36" s="111"/>
      <c r="AS36" s="111"/>
      <c r="AT36" s="111"/>
      <c r="AU36" s="111"/>
      <c r="AV36" s="111"/>
      <c r="AW36" s="111"/>
      <c r="AX36" s="111"/>
      <c r="AY36"/>
      <c r="AZ36"/>
      <c r="BA36"/>
      <c r="BB36"/>
      <c r="BC36"/>
      <c r="BD36"/>
    </row>
    <row r="37" spans="1:56" s="110" customFormat="1" ht="72">
      <c r="A37" s="107">
        <v>103</v>
      </c>
      <c r="B37" s="107" t="s">
        <v>13697</v>
      </c>
      <c r="C37" s="111">
        <v>9</v>
      </c>
      <c r="D37" s="124" t="s">
        <v>4420</v>
      </c>
      <c r="E37" s="112" t="s">
        <v>4421</v>
      </c>
      <c r="F37" s="129">
        <v>14231</v>
      </c>
      <c r="G37" s="112" t="s">
        <v>4578</v>
      </c>
      <c r="H37" s="111">
        <v>2020</v>
      </c>
      <c r="I37" s="112" t="s">
        <v>4579</v>
      </c>
      <c r="J37" s="113">
        <v>193506.93</v>
      </c>
      <c r="K37" s="126" t="s">
        <v>204</v>
      </c>
      <c r="L37" s="112" t="s">
        <v>4387</v>
      </c>
      <c r="M37" s="112" t="s">
        <v>4388</v>
      </c>
      <c r="N37" s="112" t="s">
        <v>4502</v>
      </c>
      <c r="O37" s="112" t="s">
        <v>4503</v>
      </c>
      <c r="P37" s="112" t="s">
        <v>4580</v>
      </c>
      <c r="Q37" s="108">
        <v>6.59</v>
      </c>
      <c r="R37" s="108">
        <v>22.81</v>
      </c>
      <c r="S37" s="108">
        <v>4.0199999999999996</v>
      </c>
      <c r="T37" s="108">
        <v>4.58</v>
      </c>
      <c r="U37" s="108">
        <v>31.409999999999997</v>
      </c>
      <c r="V37" s="109">
        <v>100</v>
      </c>
      <c r="W37" s="109">
        <v>80</v>
      </c>
      <c r="X37" s="127" t="s">
        <v>4581</v>
      </c>
      <c r="Y37" s="107">
        <v>3</v>
      </c>
      <c r="Z37" s="107">
        <v>11</v>
      </c>
      <c r="AA37" s="107">
        <v>5</v>
      </c>
      <c r="AB37" s="111">
        <v>4</v>
      </c>
      <c r="AC37" s="107">
        <v>48</v>
      </c>
      <c r="AD37" s="108">
        <v>45.8</v>
      </c>
      <c r="AE37" s="107">
        <v>5</v>
      </c>
      <c r="AF37" s="111">
        <v>100</v>
      </c>
      <c r="AG37" s="111" t="s">
        <v>4420</v>
      </c>
      <c r="AH37" s="111" t="s">
        <v>4575</v>
      </c>
      <c r="AI37" s="111">
        <v>100</v>
      </c>
      <c r="AJ37" s="111"/>
      <c r="AK37" s="111"/>
      <c r="AL37" s="111"/>
      <c r="AM37" s="111"/>
      <c r="AN37" s="111"/>
      <c r="AO37" s="111"/>
      <c r="AP37" s="111"/>
      <c r="AQ37" s="111"/>
      <c r="AR37" s="111"/>
      <c r="AS37" s="111"/>
      <c r="AT37" s="111"/>
      <c r="AU37" s="111"/>
      <c r="AV37" s="111"/>
      <c r="AW37" s="111"/>
      <c r="AX37" s="111"/>
      <c r="AY37"/>
      <c r="AZ37"/>
      <c r="BA37"/>
      <c r="BB37"/>
      <c r="BC37"/>
      <c r="BD37"/>
    </row>
    <row r="38" spans="1:56" s="110" customFormat="1" ht="174.9">
      <c r="A38" s="107">
        <v>103</v>
      </c>
      <c r="B38" s="107" t="s">
        <v>13697</v>
      </c>
      <c r="C38" s="111">
        <v>1</v>
      </c>
      <c r="D38" s="124" t="s">
        <v>4357</v>
      </c>
      <c r="E38" s="112" t="s">
        <v>4348</v>
      </c>
      <c r="F38" s="129" t="s">
        <v>4490</v>
      </c>
      <c r="G38" s="112" t="s">
        <v>4582</v>
      </c>
      <c r="H38" s="111">
        <v>2021</v>
      </c>
      <c r="I38" s="112" t="s">
        <v>4583</v>
      </c>
      <c r="J38" s="113">
        <v>847840</v>
      </c>
      <c r="K38" s="126" t="s">
        <v>1711</v>
      </c>
      <c r="L38" s="112" t="s">
        <v>4584</v>
      </c>
      <c r="M38" s="112" t="s">
        <v>4352</v>
      </c>
      <c r="N38" s="112" t="s">
        <v>4353</v>
      </c>
      <c r="O38" s="112" t="s">
        <v>4354</v>
      </c>
      <c r="P38" s="112" t="s">
        <v>4585</v>
      </c>
      <c r="Q38" s="108">
        <v>39.020000000000003</v>
      </c>
      <c r="R38" s="108">
        <v>99.75</v>
      </c>
      <c r="S38" s="108">
        <v>17.61</v>
      </c>
      <c r="T38" s="108">
        <v>5.29</v>
      </c>
      <c r="U38" s="108">
        <v>122.65</v>
      </c>
      <c r="V38" s="109">
        <v>100</v>
      </c>
      <c r="W38" s="109">
        <v>63.33</v>
      </c>
      <c r="X38" s="127" t="s">
        <v>4586</v>
      </c>
      <c r="Y38" s="107">
        <v>3</v>
      </c>
      <c r="Z38" s="107">
        <v>1</v>
      </c>
      <c r="AA38" s="107">
        <v>3</v>
      </c>
      <c r="AB38" s="111">
        <v>4</v>
      </c>
      <c r="AC38" s="107">
        <v>5</v>
      </c>
      <c r="AD38" s="108">
        <v>52.9</v>
      </c>
      <c r="AE38" s="107">
        <v>5</v>
      </c>
      <c r="AF38" s="111">
        <v>100</v>
      </c>
      <c r="AG38" s="111" t="s">
        <v>4357</v>
      </c>
      <c r="AH38" s="111" t="s">
        <v>4358</v>
      </c>
      <c r="AI38" s="111">
        <v>28</v>
      </c>
      <c r="AJ38" s="111" t="s">
        <v>4359</v>
      </c>
      <c r="AK38" s="111" t="s">
        <v>4360</v>
      </c>
      <c r="AL38" s="111">
        <v>14</v>
      </c>
      <c r="AM38" s="111" t="s">
        <v>4361</v>
      </c>
      <c r="AN38" s="111" t="s">
        <v>4362</v>
      </c>
      <c r="AO38" s="111">
        <v>13</v>
      </c>
      <c r="AP38" s="111" t="s">
        <v>4363</v>
      </c>
      <c r="AQ38" s="111" t="s">
        <v>4364</v>
      </c>
      <c r="AR38" s="111">
        <v>20</v>
      </c>
      <c r="AS38" s="111"/>
      <c r="AT38" s="111"/>
      <c r="AU38" s="111"/>
      <c r="AV38" s="111" t="s">
        <v>4587</v>
      </c>
      <c r="AW38" s="111"/>
      <c r="AX38" s="111">
        <v>2</v>
      </c>
      <c r="AY38"/>
      <c r="AZ38"/>
      <c r="BA38"/>
      <c r="BB38"/>
      <c r="BC38"/>
      <c r="BD38"/>
    </row>
    <row r="39" spans="1:56" s="110" customFormat="1" ht="257.14999999999998">
      <c r="A39" s="107">
        <v>103</v>
      </c>
      <c r="B39" s="107" t="s">
        <v>13697</v>
      </c>
      <c r="C39" s="111">
        <v>9</v>
      </c>
      <c r="D39" s="124" t="s">
        <v>4420</v>
      </c>
      <c r="E39" s="112" t="s">
        <v>4549</v>
      </c>
      <c r="F39" s="129">
        <v>15670</v>
      </c>
      <c r="G39" s="112" t="s">
        <v>4588</v>
      </c>
      <c r="H39" s="111">
        <v>2021</v>
      </c>
      <c r="I39" s="112" t="s">
        <v>4589</v>
      </c>
      <c r="J39" s="113">
        <v>153903.54999999999</v>
      </c>
      <c r="K39" s="126" t="s">
        <v>1711</v>
      </c>
      <c r="L39" s="112" t="s">
        <v>4590</v>
      </c>
      <c r="M39" s="112" t="s">
        <v>4591</v>
      </c>
      <c r="N39" s="112" t="s">
        <v>4592</v>
      </c>
      <c r="O39" s="112" t="s">
        <v>4593</v>
      </c>
      <c r="P39" s="112" t="s">
        <v>4594</v>
      </c>
      <c r="Q39" s="108">
        <v>7.82</v>
      </c>
      <c r="R39" s="108">
        <v>18.11</v>
      </c>
      <c r="S39" s="108">
        <v>3.2</v>
      </c>
      <c r="T39" s="108">
        <v>4.41</v>
      </c>
      <c r="U39" s="108">
        <v>25.72</v>
      </c>
      <c r="V39" s="109">
        <v>100</v>
      </c>
      <c r="W39" s="109">
        <v>68.33</v>
      </c>
      <c r="X39" s="127" t="s">
        <v>4595</v>
      </c>
      <c r="Y39" s="107">
        <v>3</v>
      </c>
      <c r="Z39" s="107">
        <v>11</v>
      </c>
      <c r="AA39" s="107">
        <v>4</v>
      </c>
      <c r="AB39" s="111">
        <v>44</v>
      </c>
      <c r="AC39" s="107">
        <v>18</v>
      </c>
      <c r="AD39" s="108">
        <v>44.1</v>
      </c>
      <c r="AE39" s="107">
        <v>5</v>
      </c>
      <c r="AF39" s="111">
        <v>100</v>
      </c>
      <c r="AG39" s="111" t="s">
        <v>4596</v>
      </c>
      <c r="AH39" s="111" t="s">
        <v>4597</v>
      </c>
      <c r="AI39" s="111">
        <v>30</v>
      </c>
      <c r="AJ39" s="111" t="s">
        <v>4598</v>
      </c>
      <c r="AK39" s="111" t="s">
        <v>4599</v>
      </c>
      <c r="AL39" s="111">
        <v>60</v>
      </c>
      <c r="AM39" s="111" t="s">
        <v>4600</v>
      </c>
      <c r="AN39" s="111" t="s">
        <v>4599</v>
      </c>
      <c r="AO39" s="111">
        <v>10</v>
      </c>
      <c r="AP39" s="111"/>
      <c r="AQ39" s="111"/>
      <c r="AR39" s="111"/>
      <c r="AS39" s="111"/>
      <c r="AT39" s="111"/>
      <c r="AU39" s="111"/>
      <c r="AV39" s="111"/>
      <c r="AW39" s="111"/>
      <c r="AX39" s="111"/>
      <c r="AY39"/>
      <c r="AZ39"/>
      <c r="BA39"/>
      <c r="BB39"/>
      <c r="BC39"/>
      <c r="BD39"/>
    </row>
    <row r="40" spans="1:56" s="110" customFormat="1" ht="257.14999999999998">
      <c r="A40" s="107">
        <v>103</v>
      </c>
      <c r="B40" s="107" t="s">
        <v>13697</v>
      </c>
      <c r="C40" s="111">
        <v>6</v>
      </c>
      <c r="D40" s="124" t="s">
        <v>4367</v>
      </c>
      <c r="E40" s="112" t="s">
        <v>4601</v>
      </c>
      <c r="F40" s="129">
        <v>30336</v>
      </c>
      <c r="G40" s="112" t="s">
        <v>4602</v>
      </c>
      <c r="H40" s="111">
        <v>2022</v>
      </c>
      <c r="I40" s="112" t="s">
        <v>4603</v>
      </c>
      <c r="J40" s="113">
        <v>189805.95</v>
      </c>
      <c r="K40" s="126" t="s">
        <v>1977</v>
      </c>
      <c r="L40" s="112" t="s">
        <v>4604</v>
      </c>
      <c r="M40" s="112" t="s">
        <v>4591</v>
      </c>
      <c r="N40" s="112" t="s">
        <v>4605</v>
      </c>
      <c r="O40" s="112" t="s">
        <v>4606</v>
      </c>
      <c r="P40" s="112" t="s">
        <v>4607</v>
      </c>
      <c r="Q40" s="108">
        <v>5.39</v>
      </c>
      <c r="R40" s="108">
        <v>22.33</v>
      </c>
      <c r="S40" s="108">
        <v>3.94</v>
      </c>
      <c r="T40" s="108">
        <v>3.43</v>
      </c>
      <c r="U40" s="108">
        <v>29.7</v>
      </c>
      <c r="V40" s="109">
        <v>100</v>
      </c>
      <c r="W40" s="109">
        <v>48.33</v>
      </c>
      <c r="X40" s="127" t="s">
        <v>4608</v>
      </c>
      <c r="Y40" s="107">
        <v>3</v>
      </c>
      <c r="Z40" s="107">
        <v>12</v>
      </c>
      <c r="AA40" s="107">
        <v>3</v>
      </c>
      <c r="AB40" s="111">
        <v>60</v>
      </c>
      <c r="AC40" s="107">
        <v>41</v>
      </c>
      <c r="AD40" s="108">
        <v>34.300000000000004</v>
      </c>
      <c r="AE40" s="107">
        <v>5</v>
      </c>
      <c r="AF40" s="111">
        <v>100</v>
      </c>
      <c r="AG40" s="111" t="s">
        <v>4609</v>
      </c>
      <c r="AH40" s="111" t="s">
        <v>4610</v>
      </c>
      <c r="AI40" s="111">
        <v>100</v>
      </c>
      <c r="AJ40" s="111"/>
      <c r="AK40" s="111"/>
      <c r="AL40" s="111"/>
      <c r="AM40" s="111"/>
      <c r="AN40" s="111"/>
      <c r="AO40" s="111"/>
      <c r="AP40" s="111"/>
      <c r="AQ40" s="111"/>
      <c r="AR40" s="111"/>
      <c r="AS40" s="111"/>
      <c r="AT40" s="111"/>
      <c r="AU40" s="111"/>
      <c r="AV40" s="111"/>
      <c r="AW40" s="111"/>
      <c r="AX40" s="111"/>
      <c r="AY40"/>
      <c r="AZ40"/>
      <c r="BA40"/>
      <c r="BB40"/>
      <c r="BC40"/>
      <c r="BD40"/>
    </row>
    <row r="41" spans="1:56" s="110" customFormat="1" ht="61.75">
      <c r="A41" s="107">
        <v>103</v>
      </c>
      <c r="B41" s="107" t="s">
        <v>13697</v>
      </c>
      <c r="C41" s="111" t="s">
        <v>4453</v>
      </c>
      <c r="D41" s="124" t="s">
        <v>4363</v>
      </c>
      <c r="E41" s="112" t="s">
        <v>4454</v>
      </c>
      <c r="F41" s="129">
        <v>16256</v>
      </c>
      <c r="G41" s="112" t="s">
        <v>4611</v>
      </c>
      <c r="H41" s="111">
        <v>2022</v>
      </c>
      <c r="I41" s="112"/>
      <c r="J41" s="113">
        <v>74842.45</v>
      </c>
      <c r="K41" s="126" t="s">
        <v>1977</v>
      </c>
      <c r="L41" s="112" t="s">
        <v>4387</v>
      </c>
      <c r="M41" s="112" t="s">
        <v>4388</v>
      </c>
      <c r="N41" s="112" t="s">
        <v>4612</v>
      </c>
      <c r="O41" s="112" t="s">
        <v>4613</v>
      </c>
      <c r="P41" s="112" t="s">
        <v>4614</v>
      </c>
      <c r="Q41" s="108">
        <v>6.75</v>
      </c>
      <c r="R41" s="108">
        <v>8.8000000000000007</v>
      </c>
      <c r="S41" s="108">
        <v>1.55</v>
      </c>
      <c r="T41" s="108">
        <v>5.0999999999999996</v>
      </c>
      <c r="U41" s="108">
        <v>15.450000000000001</v>
      </c>
      <c r="V41" s="109">
        <v>100</v>
      </c>
      <c r="W41" s="109">
        <v>46.67</v>
      </c>
      <c r="X41" s="127" t="s">
        <v>4608</v>
      </c>
      <c r="Y41" s="107">
        <v>6</v>
      </c>
      <c r="Z41" s="107">
        <v>4</v>
      </c>
      <c r="AA41" s="107">
        <v>1</v>
      </c>
      <c r="AB41" s="111">
        <v>45</v>
      </c>
      <c r="AC41" s="107">
        <v>39</v>
      </c>
      <c r="AD41" s="108">
        <v>51</v>
      </c>
      <c r="AE41" s="107">
        <v>5</v>
      </c>
      <c r="AF41" s="111">
        <v>100</v>
      </c>
      <c r="AG41" s="111" t="s">
        <v>4363</v>
      </c>
      <c r="AH41" s="111" t="s">
        <v>4615</v>
      </c>
      <c r="AI41" s="111">
        <v>80</v>
      </c>
      <c r="AJ41" s="111" t="s">
        <v>4616</v>
      </c>
      <c r="AK41" s="111" t="s">
        <v>4617</v>
      </c>
      <c r="AL41" s="111">
        <v>5</v>
      </c>
      <c r="AM41" s="111" t="s">
        <v>4448</v>
      </c>
      <c r="AN41" s="111" t="s">
        <v>4562</v>
      </c>
      <c r="AO41" s="111">
        <v>10</v>
      </c>
      <c r="AP41" s="111" t="s">
        <v>4618</v>
      </c>
      <c r="AQ41" s="111" t="s">
        <v>4619</v>
      </c>
      <c r="AR41" s="111">
        <v>5</v>
      </c>
      <c r="AS41" s="111"/>
      <c r="AT41" s="111"/>
      <c r="AU41" s="111"/>
      <c r="AV41" s="111"/>
      <c r="AW41" s="111"/>
      <c r="AX41" s="111"/>
      <c r="AY41"/>
      <c r="AZ41"/>
      <c r="BA41"/>
      <c r="BB41"/>
      <c r="BC41"/>
      <c r="BD41"/>
    </row>
    <row r="42" spans="1:56" s="110" customFormat="1" ht="318.89999999999998">
      <c r="A42" s="107">
        <v>103</v>
      </c>
      <c r="B42" s="107" t="s">
        <v>13697</v>
      </c>
      <c r="C42" s="111" t="s">
        <v>4453</v>
      </c>
      <c r="D42" s="124" t="s">
        <v>4361</v>
      </c>
      <c r="E42" s="112" t="s">
        <v>4620</v>
      </c>
      <c r="F42" s="129">
        <v>8790</v>
      </c>
      <c r="G42" s="112" t="s">
        <v>4621</v>
      </c>
      <c r="H42" s="111">
        <v>2022</v>
      </c>
      <c r="I42" s="112" t="s">
        <v>4622</v>
      </c>
      <c r="J42" s="113">
        <v>114931.9792</v>
      </c>
      <c r="K42" s="126" t="s">
        <v>1977</v>
      </c>
      <c r="L42" s="112" t="s">
        <v>4623</v>
      </c>
      <c r="M42" s="112" t="s">
        <v>4624</v>
      </c>
      <c r="N42" s="112" t="s">
        <v>4625</v>
      </c>
      <c r="O42" s="112" t="s">
        <v>4626</v>
      </c>
      <c r="P42" s="112" t="s">
        <v>4627</v>
      </c>
      <c r="Q42" s="108">
        <v>5.57</v>
      </c>
      <c r="R42" s="108">
        <v>13.52</v>
      </c>
      <c r="S42" s="108">
        <v>2.39</v>
      </c>
      <c r="T42" s="108">
        <v>3.03</v>
      </c>
      <c r="U42" s="108">
        <v>18.940000000000001</v>
      </c>
      <c r="V42" s="109">
        <v>100</v>
      </c>
      <c r="W42" s="109">
        <v>48.33</v>
      </c>
      <c r="X42" s="127" t="s">
        <v>4608</v>
      </c>
      <c r="Y42" s="107">
        <v>1</v>
      </c>
      <c r="Z42" s="107">
        <v>7</v>
      </c>
      <c r="AA42" s="107">
        <v>1</v>
      </c>
      <c r="AB42" s="111">
        <v>44</v>
      </c>
      <c r="AC42" s="107">
        <v>140</v>
      </c>
      <c r="AD42" s="108">
        <v>30.299999999999997</v>
      </c>
      <c r="AE42" s="107">
        <v>5</v>
      </c>
      <c r="AF42" s="111">
        <v>100</v>
      </c>
      <c r="AG42" s="111" t="s">
        <v>4361</v>
      </c>
      <c r="AH42" s="111" t="s">
        <v>4628</v>
      </c>
      <c r="AI42" s="111">
        <v>90</v>
      </c>
      <c r="AJ42" s="111" t="s">
        <v>4448</v>
      </c>
      <c r="AK42" s="111" t="s">
        <v>4629</v>
      </c>
      <c r="AL42" s="111">
        <v>10</v>
      </c>
      <c r="AM42" s="111"/>
      <c r="AN42" s="111"/>
      <c r="AO42" s="111"/>
      <c r="AP42" s="111"/>
      <c r="AQ42" s="111"/>
      <c r="AR42" s="111"/>
      <c r="AS42" s="111"/>
      <c r="AT42" s="111"/>
      <c r="AU42" s="111"/>
      <c r="AV42" s="111"/>
      <c r="AW42" s="111"/>
      <c r="AX42" s="111"/>
      <c r="AY42"/>
      <c r="AZ42"/>
      <c r="BA42"/>
      <c r="BB42"/>
      <c r="BC42"/>
      <c r="BD42"/>
    </row>
    <row r="43" spans="1:56" s="110" customFormat="1" ht="92.6">
      <c r="A43" s="107">
        <v>103</v>
      </c>
      <c r="B43" s="107" t="s">
        <v>13697</v>
      </c>
      <c r="C43" s="111">
        <v>6</v>
      </c>
      <c r="D43" s="124" t="s">
        <v>4367</v>
      </c>
      <c r="E43" s="112" t="s">
        <v>4630</v>
      </c>
      <c r="F43" s="129">
        <v>10983</v>
      </c>
      <c r="G43" s="112" t="s">
        <v>4631</v>
      </c>
      <c r="H43" s="111">
        <v>2022</v>
      </c>
      <c r="I43" s="112" t="s">
        <v>4632</v>
      </c>
      <c r="J43" s="113">
        <v>78076.36</v>
      </c>
      <c r="K43" s="126" t="s">
        <v>1977</v>
      </c>
      <c r="L43" s="112" t="s">
        <v>4387</v>
      </c>
      <c r="M43" s="112" t="s">
        <v>4473</v>
      </c>
      <c r="N43" s="112" t="s">
        <v>4633</v>
      </c>
      <c r="O43" s="112" t="s">
        <v>4634</v>
      </c>
      <c r="P43" s="112" t="s">
        <v>4635</v>
      </c>
      <c r="Q43" s="108">
        <v>7.84</v>
      </c>
      <c r="R43" s="108">
        <v>9.19</v>
      </c>
      <c r="S43" s="108">
        <v>1.62</v>
      </c>
      <c r="T43" s="108">
        <v>5.19</v>
      </c>
      <c r="U43" s="108">
        <v>16</v>
      </c>
      <c r="V43" s="109">
        <v>100</v>
      </c>
      <c r="W43" s="109">
        <v>50</v>
      </c>
      <c r="X43" s="127" t="s">
        <v>4636</v>
      </c>
      <c r="Y43" s="107">
        <v>6</v>
      </c>
      <c r="Z43" s="107">
        <v>1</v>
      </c>
      <c r="AA43" s="107" t="s">
        <v>4637</v>
      </c>
      <c r="AB43" s="111">
        <v>14</v>
      </c>
      <c r="AC43" s="107">
        <v>40</v>
      </c>
      <c r="AD43" s="108">
        <v>51.900000000000006</v>
      </c>
      <c r="AE43" s="107">
        <v>5</v>
      </c>
      <c r="AF43" s="111">
        <v>100</v>
      </c>
      <c r="AG43" s="111" t="s">
        <v>4367</v>
      </c>
      <c r="AH43" s="111" t="s">
        <v>4638</v>
      </c>
      <c r="AI43" s="111">
        <v>75</v>
      </c>
      <c r="AJ43" s="111" t="s">
        <v>4639</v>
      </c>
      <c r="AK43" s="111" t="s">
        <v>4640</v>
      </c>
      <c r="AL43" s="111">
        <v>10</v>
      </c>
      <c r="AM43" s="111" t="s">
        <v>2171</v>
      </c>
      <c r="AN43" s="111" t="s">
        <v>4640</v>
      </c>
      <c r="AO43" s="111">
        <v>5</v>
      </c>
      <c r="AP43" s="111" t="s">
        <v>4641</v>
      </c>
      <c r="AQ43" s="111" t="s">
        <v>4640</v>
      </c>
      <c r="AR43" s="111">
        <v>5</v>
      </c>
      <c r="AS43" s="111" t="s">
        <v>4642</v>
      </c>
      <c r="AT43" s="111" t="s">
        <v>4640</v>
      </c>
      <c r="AU43" s="111">
        <v>5</v>
      </c>
      <c r="AV43" s="111"/>
      <c r="AW43" s="111"/>
      <c r="AX43" s="111"/>
      <c r="AY43"/>
      <c r="AZ43"/>
      <c r="BA43"/>
      <c r="BB43"/>
      <c r="BC43"/>
      <c r="BD43"/>
    </row>
    <row r="44" spans="1:56" s="110" customFormat="1" ht="257.14999999999998">
      <c r="A44" s="107">
        <v>103</v>
      </c>
      <c r="B44" s="107" t="s">
        <v>13697</v>
      </c>
      <c r="C44" s="111">
        <v>9</v>
      </c>
      <c r="D44" s="124" t="s">
        <v>4420</v>
      </c>
      <c r="E44" s="112" t="s">
        <v>4549</v>
      </c>
      <c r="F44" s="129">
        <v>15670</v>
      </c>
      <c r="G44" s="112" t="s">
        <v>4643</v>
      </c>
      <c r="H44" s="111">
        <v>2022</v>
      </c>
      <c r="I44" s="112" t="s">
        <v>4644</v>
      </c>
      <c r="J44" s="113">
        <v>92183.61</v>
      </c>
      <c r="K44" s="126" t="s">
        <v>1977</v>
      </c>
      <c r="L44" s="112" t="s">
        <v>4590</v>
      </c>
      <c r="M44" s="112" t="s">
        <v>4591</v>
      </c>
      <c r="N44" s="112" t="s">
        <v>4645</v>
      </c>
      <c r="O44" s="112" t="s">
        <v>4646</v>
      </c>
      <c r="P44" s="112" t="s">
        <v>4647</v>
      </c>
      <c r="Q44" s="108">
        <v>6.44</v>
      </c>
      <c r="R44" s="108">
        <v>10.84</v>
      </c>
      <c r="S44" s="108">
        <v>1.91</v>
      </c>
      <c r="T44" s="108">
        <v>4.41</v>
      </c>
      <c r="U44" s="108">
        <v>17.16</v>
      </c>
      <c r="V44" s="109">
        <v>100</v>
      </c>
      <c r="W44" s="109">
        <v>23.33</v>
      </c>
      <c r="X44" s="127" t="s">
        <v>4648</v>
      </c>
      <c r="Y44" s="107">
        <v>3</v>
      </c>
      <c r="Z44" s="107">
        <v>11</v>
      </c>
      <c r="AA44" s="107">
        <v>5</v>
      </c>
      <c r="AB44" s="111">
        <v>4</v>
      </c>
      <c r="AC44" s="107">
        <v>138</v>
      </c>
      <c r="AD44" s="108">
        <v>44.1</v>
      </c>
      <c r="AE44" s="107">
        <v>5</v>
      </c>
      <c r="AF44" s="111">
        <v>100</v>
      </c>
      <c r="AG44" s="111" t="s">
        <v>4420</v>
      </c>
      <c r="AH44" s="111" t="s">
        <v>4597</v>
      </c>
      <c r="AI44" s="111">
        <v>10</v>
      </c>
      <c r="AJ44" s="111" t="s">
        <v>4598</v>
      </c>
      <c r="AK44" s="111" t="s">
        <v>4599</v>
      </c>
      <c r="AL44" s="111">
        <v>80</v>
      </c>
      <c r="AM44" s="111" t="s">
        <v>4600</v>
      </c>
      <c r="AN44" s="111" t="s">
        <v>4599</v>
      </c>
      <c r="AO44" s="111">
        <v>10</v>
      </c>
      <c r="AP44" s="111"/>
      <c r="AQ44" s="111"/>
      <c r="AR44" s="111"/>
      <c r="AS44" s="111"/>
      <c r="AT44" s="111"/>
      <c r="AU44" s="111"/>
      <c r="AV44" s="111"/>
      <c r="AW44" s="111"/>
      <c r="AX44" s="111"/>
      <c r="AY44"/>
      <c r="AZ44"/>
      <c r="BA44"/>
      <c r="BB44"/>
      <c r="BC44"/>
      <c r="BD44"/>
    </row>
    <row r="45" spans="1:56" s="110" customFormat="1" ht="82.3">
      <c r="A45" s="107">
        <v>103</v>
      </c>
      <c r="B45" s="107" t="s">
        <v>13697</v>
      </c>
      <c r="C45" s="111">
        <v>1</v>
      </c>
      <c r="D45" s="124" t="s">
        <v>4363</v>
      </c>
      <c r="E45" s="112" t="s">
        <v>4649</v>
      </c>
      <c r="F45" s="129">
        <v>14680</v>
      </c>
      <c r="G45" s="112" t="s">
        <v>4650</v>
      </c>
      <c r="H45" s="111">
        <v>2023</v>
      </c>
      <c r="I45" s="112" t="s">
        <v>4651</v>
      </c>
      <c r="J45" s="113">
        <v>96602.46</v>
      </c>
      <c r="K45" s="126" t="s">
        <v>1992</v>
      </c>
      <c r="L45" s="112" t="s">
        <v>4652</v>
      </c>
      <c r="M45" s="112" t="s">
        <v>4653</v>
      </c>
      <c r="N45" s="112" t="s">
        <v>4654</v>
      </c>
      <c r="O45" s="112" t="s">
        <v>4655</v>
      </c>
      <c r="P45" s="112" t="s">
        <v>4656</v>
      </c>
      <c r="Q45" s="108">
        <v>6.85</v>
      </c>
      <c r="R45" s="108">
        <v>11.36</v>
      </c>
      <c r="S45" s="108">
        <v>2.0099999999999998</v>
      </c>
      <c r="T45" s="108">
        <v>4.71</v>
      </c>
      <c r="U45" s="108">
        <v>18.079999999999998</v>
      </c>
      <c r="V45" s="109">
        <v>100</v>
      </c>
      <c r="W45" s="109">
        <v>30</v>
      </c>
      <c r="X45" s="127" t="s">
        <v>4657</v>
      </c>
      <c r="Y45" s="107">
        <v>3</v>
      </c>
      <c r="Z45" s="107">
        <v>1</v>
      </c>
      <c r="AA45" s="107">
        <v>2</v>
      </c>
      <c r="AB45" s="111">
        <v>4</v>
      </c>
      <c r="AC45" s="107">
        <v>53</v>
      </c>
      <c r="AD45" s="108">
        <v>47.1</v>
      </c>
      <c r="AE45" s="107">
        <v>5</v>
      </c>
      <c r="AF45" s="111">
        <v>100</v>
      </c>
      <c r="AG45" s="111" t="s">
        <v>4363</v>
      </c>
      <c r="AH45" s="111" t="s">
        <v>4597</v>
      </c>
      <c r="AI45" s="111">
        <v>60</v>
      </c>
      <c r="AJ45" s="111" t="s">
        <v>4658</v>
      </c>
      <c r="AK45" s="111" t="s">
        <v>4599</v>
      </c>
      <c r="AL45" s="111">
        <v>30</v>
      </c>
      <c r="AM45" s="111" t="s">
        <v>4659</v>
      </c>
      <c r="AN45" s="111" t="s">
        <v>4660</v>
      </c>
      <c r="AO45" s="111">
        <v>10</v>
      </c>
      <c r="AP45" s="111"/>
      <c r="AQ45" s="111"/>
      <c r="AR45" s="111"/>
      <c r="AS45" s="111"/>
      <c r="AT45" s="111"/>
      <c r="AU45" s="111"/>
      <c r="AV45" s="111"/>
      <c r="AW45" s="111"/>
      <c r="AX45" s="111"/>
      <c r="AY45"/>
      <c r="AZ45"/>
      <c r="BA45"/>
      <c r="BB45"/>
      <c r="BC45"/>
      <c r="BD45"/>
    </row>
    <row r="46" spans="1:56" s="110" customFormat="1" ht="288">
      <c r="A46" s="107">
        <v>103</v>
      </c>
      <c r="B46" s="107" t="s">
        <v>13697</v>
      </c>
      <c r="C46" s="111">
        <v>8</v>
      </c>
      <c r="D46" s="124" t="s">
        <v>4363</v>
      </c>
      <c r="E46" s="112" t="s">
        <v>4661</v>
      </c>
      <c r="F46" s="129">
        <v>33865</v>
      </c>
      <c r="G46" s="112" t="s">
        <v>4662</v>
      </c>
      <c r="H46" s="111">
        <v>2023</v>
      </c>
      <c r="I46" s="112" t="s">
        <v>4663</v>
      </c>
      <c r="J46" s="113">
        <v>59402.33</v>
      </c>
      <c r="K46" s="126" t="s">
        <v>1992</v>
      </c>
      <c r="L46" s="112" t="s">
        <v>4664</v>
      </c>
      <c r="M46" s="112" t="s">
        <v>4665</v>
      </c>
      <c r="N46" s="112" t="s">
        <v>4666</v>
      </c>
      <c r="O46" s="112" t="s">
        <v>4667</v>
      </c>
      <c r="P46" s="112" t="s">
        <v>4668</v>
      </c>
      <c r="Q46" s="108">
        <v>3.7</v>
      </c>
      <c r="R46" s="108">
        <v>6.99</v>
      </c>
      <c r="S46" s="108">
        <v>1.23</v>
      </c>
      <c r="T46" s="108">
        <v>3.09</v>
      </c>
      <c r="U46" s="108">
        <v>11.31</v>
      </c>
      <c r="V46" s="109">
        <v>100</v>
      </c>
      <c r="W46" s="109">
        <v>30</v>
      </c>
      <c r="X46" s="127" t="s">
        <v>4669</v>
      </c>
      <c r="Y46" s="107">
        <v>3</v>
      </c>
      <c r="Z46" s="107">
        <v>11</v>
      </c>
      <c r="AA46" s="107">
        <v>3</v>
      </c>
      <c r="AB46" s="111">
        <v>4</v>
      </c>
      <c r="AC46" s="107">
        <v>54</v>
      </c>
      <c r="AD46" s="108">
        <v>30.9</v>
      </c>
      <c r="AE46" s="107">
        <v>5</v>
      </c>
      <c r="AF46" s="111">
        <v>100</v>
      </c>
      <c r="AG46" s="111" t="s">
        <v>4670</v>
      </c>
      <c r="AH46" s="111" t="s">
        <v>4671</v>
      </c>
      <c r="AI46" s="111">
        <v>60</v>
      </c>
      <c r="AJ46" s="111" t="s">
        <v>4672</v>
      </c>
      <c r="AK46" s="111" t="s">
        <v>4599</v>
      </c>
      <c r="AL46" s="111">
        <v>40</v>
      </c>
      <c r="AM46" s="111"/>
      <c r="AN46" s="111"/>
      <c r="AO46" s="111"/>
      <c r="AP46" s="111"/>
      <c r="AQ46" s="111"/>
      <c r="AR46" s="111"/>
      <c r="AS46" s="111"/>
      <c r="AT46" s="111"/>
      <c r="AU46" s="111"/>
      <c r="AV46" s="111"/>
      <c r="AW46" s="111"/>
      <c r="AX46" s="111"/>
      <c r="AY46"/>
      <c r="AZ46"/>
      <c r="BA46"/>
      <c r="BB46"/>
      <c r="BC46"/>
      <c r="BD46"/>
    </row>
    <row r="47" spans="1:56" s="110" customFormat="1" ht="257.14999999999998">
      <c r="A47" s="107">
        <v>103</v>
      </c>
      <c r="B47" s="107" t="s">
        <v>13697</v>
      </c>
      <c r="C47" s="111">
        <v>9</v>
      </c>
      <c r="D47" s="124" t="s">
        <v>4420</v>
      </c>
      <c r="E47" s="112" t="s">
        <v>4673</v>
      </c>
      <c r="F47" s="129">
        <v>17844</v>
      </c>
      <c r="G47" s="112" t="s">
        <v>4674</v>
      </c>
      <c r="H47" s="111">
        <v>2023</v>
      </c>
      <c r="I47" s="112" t="s">
        <v>4675</v>
      </c>
      <c r="J47" s="113">
        <v>227416.03</v>
      </c>
      <c r="K47" s="126" t="s">
        <v>1992</v>
      </c>
      <c r="L47" s="112" t="s">
        <v>4590</v>
      </c>
      <c r="M47" s="112" t="s">
        <v>4591</v>
      </c>
      <c r="N47" s="112" t="s">
        <v>4676</v>
      </c>
      <c r="O47" s="112" t="s">
        <v>4677</v>
      </c>
      <c r="P47" s="112" t="s">
        <v>4678</v>
      </c>
      <c r="Q47" s="108">
        <v>10.23</v>
      </c>
      <c r="R47" s="108">
        <v>26.75</v>
      </c>
      <c r="S47" s="108">
        <v>4.72</v>
      </c>
      <c r="T47" s="108">
        <v>5.2</v>
      </c>
      <c r="U47" s="108">
        <v>36.67</v>
      </c>
      <c r="V47" s="109">
        <v>100</v>
      </c>
      <c r="W47" s="109">
        <v>28.33</v>
      </c>
      <c r="X47" s="127" t="s">
        <v>4679</v>
      </c>
      <c r="Y47" s="107">
        <v>3</v>
      </c>
      <c r="Z47" s="107">
        <v>11</v>
      </c>
      <c r="AA47" s="107">
        <v>5</v>
      </c>
      <c r="AB47" s="111">
        <v>4</v>
      </c>
      <c r="AC47" s="107">
        <v>55</v>
      </c>
      <c r="AD47" s="108">
        <v>52</v>
      </c>
      <c r="AE47" s="107">
        <v>5</v>
      </c>
      <c r="AF47" s="111">
        <v>100</v>
      </c>
      <c r="AG47" s="111" t="s">
        <v>4420</v>
      </c>
      <c r="AH47" s="111" t="s">
        <v>4597</v>
      </c>
      <c r="AI47" s="111">
        <v>10</v>
      </c>
      <c r="AJ47" s="111" t="s">
        <v>4680</v>
      </c>
      <c r="AK47" s="111" t="s">
        <v>4599</v>
      </c>
      <c r="AL47" s="111">
        <v>80</v>
      </c>
      <c r="AM47" s="111" t="s">
        <v>4600</v>
      </c>
      <c r="AN47" s="111" t="s">
        <v>4599</v>
      </c>
      <c r="AO47" s="111">
        <v>10</v>
      </c>
      <c r="AP47" s="111"/>
      <c r="AQ47" s="111"/>
      <c r="AR47" s="111"/>
      <c r="AS47" s="111"/>
      <c r="AT47" s="111"/>
      <c r="AU47" s="111"/>
      <c r="AV47" s="111"/>
      <c r="AW47" s="111"/>
      <c r="AX47" s="111"/>
      <c r="AY47"/>
      <c r="AZ47"/>
      <c r="BA47"/>
      <c r="BB47"/>
      <c r="BC47"/>
      <c r="BD47"/>
    </row>
    <row r="48" spans="1:56" s="110" customFormat="1" ht="370.3">
      <c r="A48" s="107">
        <v>103</v>
      </c>
      <c r="B48" s="107" t="s">
        <v>13697</v>
      </c>
      <c r="C48" s="111">
        <v>1</v>
      </c>
      <c r="D48" s="124" t="s">
        <v>2512</v>
      </c>
      <c r="E48" s="112" t="s">
        <v>4681</v>
      </c>
      <c r="F48" s="129">
        <v>8385</v>
      </c>
      <c r="G48" s="112" t="s">
        <v>4682</v>
      </c>
      <c r="H48" s="111">
        <v>2023</v>
      </c>
      <c r="I48" s="112" t="s">
        <v>4683</v>
      </c>
      <c r="J48" s="113">
        <v>101365.93</v>
      </c>
      <c r="K48" s="126" t="s">
        <v>1992</v>
      </c>
      <c r="L48" s="112" t="s">
        <v>4684</v>
      </c>
      <c r="M48" s="112" t="s">
        <v>4685</v>
      </c>
      <c r="N48" s="112" t="s">
        <v>4686</v>
      </c>
      <c r="O48" s="112" t="s">
        <v>4687</v>
      </c>
      <c r="P48" s="112" t="s">
        <v>4688</v>
      </c>
      <c r="Q48" s="108">
        <v>4.57</v>
      </c>
      <c r="R48" s="108">
        <v>11.93</v>
      </c>
      <c r="S48" s="108">
        <v>2.11</v>
      </c>
      <c r="T48" s="108">
        <v>3.51</v>
      </c>
      <c r="U48" s="108">
        <v>17.549999999999997</v>
      </c>
      <c r="V48" s="109">
        <v>100</v>
      </c>
      <c r="W48" s="109">
        <v>26.67</v>
      </c>
      <c r="X48" s="127" t="s">
        <v>4657</v>
      </c>
      <c r="Y48" s="107">
        <v>3</v>
      </c>
      <c r="Z48" s="107">
        <v>2</v>
      </c>
      <c r="AA48" s="107">
        <v>3</v>
      </c>
      <c r="AB48" s="111">
        <v>4</v>
      </c>
      <c r="AC48" s="107">
        <v>56</v>
      </c>
      <c r="AD48" s="108">
        <v>35.1</v>
      </c>
      <c r="AE48" s="107">
        <v>5</v>
      </c>
      <c r="AF48" s="111">
        <v>100</v>
      </c>
      <c r="AG48" s="111" t="s">
        <v>4357</v>
      </c>
      <c r="AH48" s="111" t="s">
        <v>4689</v>
      </c>
      <c r="AI48" s="111">
        <v>30</v>
      </c>
      <c r="AJ48" s="111" t="s">
        <v>4498</v>
      </c>
      <c r="AK48" s="111" t="s">
        <v>4597</v>
      </c>
      <c r="AL48" s="111">
        <v>60</v>
      </c>
      <c r="AM48" s="111" t="s">
        <v>4363</v>
      </c>
      <c r="AN48" s="111" t="s">
        <v>4597</v>
      </c>
      <c r="AO48" s="111">
        <v>10</v>
      </c>
      <c r="AP48" s="111"/>
      <c r="AQ48" s="111"/>
      <c r="AR48" s="111"/>
      <c r="AS48" s="111"/>
      <c r="AT48" s="111"/>
      <c r="AU48" s="111"/>
      <c r="AV48" s="111"/>
      <c r="AW48" s="111"/>
      <c r="AX48" s="111"/>
      <c r="AY48"/>
      <c r="AZ48"/>
      <c r="BA48"/>
      <c r="BB48"/>
      <c r="BC48"/>
      <c r="BD48"/>
    </row>
    <row r="49" spans="1:56" s="110" customFormat="1" ht="61.75">
      <c r="A49" s="107">
        <v>103</v>
      </c>
      <c r="B49" s="107" t="s">
        <v>13697</v>
      </c>
      <c r="C49" s="111">
        <v>6</v>
      </c>
      <c r="D49" s="124" t="s">
        <v>4367</v>
      </c>
      <c r="E49" s="112" t="s">
        <v>4690</v>
      </c>
      <c r="F49" s="129">
        <v>15669</v>
      </c>
      <c r="G49" s="112" t="s">
        <v>4691</v>
      </c>
      <c r="H49" s="111">
        <v>2023</v>
      </c>
      <c r="I49" s="112" t="s">
        <v>4692</v>
      </c>
      <c r="J49" s="113">
        <v>153196.21</v>
      </c>
      <c r="K49" s="126" t="s">
        <v>1992</v>
      </c>
      <c r="L49" s="112" t="s">
        <v>4693</v>
      </c>
      <c r="M49" s="112" t="s">
        <v>4694</v>
      </c>
      <c r="N49" s="112" t="s">
        <v>4695</v>
      </c>
      <c r="O49" s="112" t="s">
        <v>4696</v>
      </c>
      <c r="P49" s="112" t="s">
        <v>4697</v>
      </c>
      <c r="Q49" s="108">
        <v>4.96</v>
      </c>
      <c r="R49" s="108">
        <v>18.02</v>
      </c>
      <c r="S49" s="108">
        <v>3.18</v>
      </c>
      <c r="T49" s="108">
        <v>3.37</v>
      </c>
      <c r="U49" s="108">
        <v>24.57</v>
      </c>
      <c r="V49" s="109">
        <v>100</v>
      </c>
      <c r="W49" s="109">
        <v>26.67</v>
      </c>
      <c r="X49" s="127" t="s">
        <v>4698</v>
      </c>
      <c r="Y49" s="107">
        <v>3</v>
      </c>
      <c r="Z49" s="107">
        <v>12</v>
      </c>
      <c r="AA49" s="107">
        <v>3</v>
      </c>
      <c r="AB49" s="111">
        <v>60</v>
      </c>
      <c r="AC49" s="107">
        <v>58</v>
      </c>
      <c r="AD49" s="108">
        <v>33.700000000000003</v>
      </c>
      <c r="AE49" s="107">
        <v>5</v>
      </c>
      <c r="AF49" s="111">
        <v>100</v>
      </c>
      <c r="AG49" s="111" t="s">
        <v>4367</v>
      </c>
      <c r="AH49" s="111" t="s">
        <v>4407</v>
      </c>
      <c r="AI49" s="111">
        <v>100</v>
      </c>
      <c r="AJ49" s="111"/>
      <c r="AK49" s="111"/>
      <c r="AL49" s="111"/>
      <c r="AM49" s="111"/>
      <c r="AN49" s="111"/>
      <c r="AO49" s="111"/>
      <c r="AP49" s="111"/>
      <c r="AQ49" s="111"/>
      <c r="AR49" s="111"/>
      <c r="AS49" s="111"/>
      <c r="AT49" s="111"/>
      <c r="AU49" s="111"/>
      <c r="AV49" s="111"/>
      <c r="AW49" s="111"/>
      <c r="AX49" s="111"/>
      <c r="AY49"/>
      <c r="AZ49"/>
      <c r="BA49"/>
      <c r="BB49"/>
      <c r="BC49"/>
      <c r="BD49"/>
    </row>
    <row r="50" spans="1:56" s="110" customFormat="1" ht="144">
      <c r="A50" s="107">
        <v>103</v>
      </c>
      <c r="B50" s="107" t="s">
        <v>13697</v>
      </c>
      <c r="C50" s="111" t="s">
        <v>4699</v>
      </c>
      <c r="D50" s="124" t="s">
        <v>4361</v>
      </c>
      <c r="E50" s="112" t="s">
        <v>4700</v>
      </c>
      <c r="F50" s="129">
        <v>14115</v>
      </c>
      <c r="G50" s="112" t="s">
        <v>4701</v>
      </c>
      <c r="H50" s="111">
        <v>2023</v>
      </c>
      <c r="I50" s="112" t="s">
        <v>4702</v>
      </c>
      <c r="J50" s="113">
        <v>737620.8</v>
      </c>
      <c r="K50" s="126" t="s">
        <v>1992</v>
      </c>
      <c r="L50" s="112" t="s">
        <v>4703</v>
      </c>
      <c r="M50" s="112" t="s">
        <v>4704</v>
      </c>
      <c r="N50" s="112" t="s">
        <v>4705</v>
      </c>
      <c r="O50" s="112" t="s">
        <v>4706</v>
      </c>
      <c r="P50" s="112" t="s">
        <v>4707</v>
      </c>
      <c r="Q50" s="108">
        <v>35.08</v>
      </c>
      <c r="R50" s="108">
        <v>86.78</v>
      </c>
      <c r="S50" s="108">
        <v>15.32</v>
      </c>
      <c r="T50" s="108">
        <v>5.74</v>
      </c>
      <c r="U50" s="108">
        <v>107.84</v>
      </c>
      <c r="V50" s="109">
        <v>100</v>
      </c>
      <c r="W50" s="109">
        <v>20</v>
      </c>
      <c r="X50" s="127" t="s">
        <v>4669</v>
      </c>
      <c r="Y50" s="107">
        <v>3</v>
      </c>
      <c r="Z50" s="107">
        <v>5</v>
      </c>
      <c r="AA50" s="107">
        <v>1</v>
      </c>
      <c r="AB50" s="111">
        <v>4</v>
      </c>
      <c r="AC50" s="107">
        <v>57</v>
      </c>
      <c r="AD50" s="108">
        <v>57.4</v>
      </c>
      <c r="AE50" s="107">
        <v>5</v>
      </c>
      <c r="AF50" s="111">
        <v>100</v>
      </c>
      <c r="AG50" s="111" t="s">
        <v>4708</v>
      </c>
      <c r="AH50" s="111" t="s">
        <v>4709</v>
      </c>
      <c r="AI50" s="111">
        <v>30</v>
      </c>
      <c r="AJ50" s="111" t="s">
        <v>4363</v>
      </c>
      <c r="AK50" s="111" t="s">
        <v>4710</v>
      </c>
      <c r="AL50" s="111">
        <v>10</v>
      </c>
      <c r="AM50" s="111" t="s">
        <v>4711</v>
      </c>
      <c r="AN50" s="111" t="s">
        <v>4712</v>
      </c>
      <c r="AO50" s="111">
        <v>10</v>
      </c>
      <c r="AP50" s="111" t="s">
        <v>4713</v>
      </c>
      <c r="AQ50" s="111" t="s">
        <v>4712</v>
      </c>
      <c r="AR50" s="111">
        <v>10</v>
      </c>
      <c r="AS50" s="111" t="s">
        <v>4420</v>
      </c>
      <c r="AT50" s="111" t="s">
        <v>4714</v>
      </c>
      <c r="AU50" s="111">
        <v>15</v>
      </c>
      <c r="AV50" s="111" t="s">
        <v>4715</v>
      </c>
      <c r="AW50" s="111" t="s">
        <v>4716</v>
      </c>
      <c r="AX50" s="111">
        <v>5</v>
      </c>
      <c r="AY50"/>
      <c r="AZ50"/>
      <c r="BA50"/>
      <c r="BB50"/>
      <c r="BC50"/>
      <c r="BD50"/>
    </row>
    <row r="51" spans="1:56" s="110" customFormat="1" ht="123.45">
      <c r="A51" s="107">
        <v>103</v>
      </c>
      <c r="B51" s="107" t="s">
        <v>13697</v>
      </c>
      <c r="C51" s="111">
        <v>8</v>
      </c>
      <c r="D51" s="124" t="s">
        <v>958</v>
      </c>
      <c r="E51" s="112" t="s">
        <v>4617</v>
      </c>
      <c r="F51" s="129">
        <v>34546</v>
      </c>
      <c r="G51" s="112" t="s">
        <v>4717</v>
      </c>
      <c r="H51" s="111">
        <v>2024</v>
      </c>
      <c r="I51" s="112" t="s">
        <v>4718</v>
      </c>
      <c r="J51" s="113">
        <v>89319.78</v>
      </c>
      <c r="K51" s="126" t="s">
        <v>3519</v>
      </c>
      <c r="L51" s="112" t="s">
        <v>4719</v>
      </c>
      <c r="M51" s="112" t="s">
        <v>4720</v>
      </c>
      <c r="N51" s="112" t="s">
        <v>4721</v>
      </c>
      <c r="O51" s="112" t="s">
        <v>4722</v>
      </c>
      <c r="P51" s="112" t="s">
        <v>4723</v>
      </c>
      <c r="Q51" s="108">
        <v>13.71</v>
      </c>
      <c r="R51" s="108">
        <v>10.51</v>
      </c>
      <c r="S51" s="108">
        <v>1.86</v>
      </c>
      <c r="T51" s="108">
        <v>2.8</v>
      </c>
      <c r="U51" s="108">
        <v>15.17</v>
      </c>
      <c r="V51" s="109">
        <v>100</v>
      </c>
      <c r="W51" s="109">
        <v>11.67</v>
      </c>
      <c r="X51" s="127" t="s">
        <v>4669</v>
      </c>
      <c r="Y51" s="107">
        <v>3</v>
      </c>
      <c r="Z51" s="107">
        <v>12</v>
      </c>
      <c r="AA51" s="107">
        <v>2</v>
      </c>
      <c r="AB51" s="111">
        <v>44</v>
      </c>
      <c r="AC51" s="107">
        <v>76</v>
      </c>
      <c r="AD51" s="108">
        <v>28</v>
      </c>
      <c r="AE51" s="107">
        <v>5</v>
      </c>
      <c r="AF51" s="111">
        <v>100</v>
      </c>
      <c r="AG51" s="111" t="s">
        <v>4363</v>
      </c>
      <c r="AH51" s="111" t="s">
        <v>4724</v>
      </c>
      <c r="AI51" s="111">
        <v>100</v>
      </c>
      <c r="AJ51" s="111"/>
      <c r="AK51" s="111"/>
      <c r="AL51" s="111"/>
      <c r="AM51" s="111"/>
      <c r="AN51" s="111"/>
      <c r="AO51" s="111"/>
      <c r="AP51" s="111"/>
      <c r="AQ51" s="111"/>
      <c r="AR51" s="111"/>
      <c r="AS51" s="111"/>
      <c r="AT51" s="111"/>
      <c r="AU51" s="111"/>
      <c r="AV51" s="111"/>
      <c r="AW51" s="111"/>
      <c r="AX51" s="111"/>
      <c r="AY51"/>
      <c r="AZ51"/>
      <c r="BA51"/>
      <c r="BB51"/>
      <c r="BC51"/>
      <c r="BD51"/>
    </row>
    <row r="52" spans="1:56" s="110" customFormat="1" ht="226.3">
      <c r="A52" s="107">
        <v>103</v>
      </c>
      <c r="B52" s="107" t="s">
        <v>13697</v>
      </c>
      <c r="C52" s="111">
        <v>1</v>
      </c>
      <c r="D52" s="124" t="s">
        <v>4498</v>
      </c>
      <c r="E52" s="112" t="s">
        <v>4725</v>
      </c>
      <c r="F52" s="129">
        <v>50561</v>
      </c>
      <c r="G52" s="112" t="s">
        <v>4726</v>
      </c>
      <c r="H52" s="111">
        <v>2024</v>
      </c>
      <c r="I52" s="112" t="s">
        <v>4727</v>
      </c>
      <c r="J52" s="113">
        <v>238268.09</v>
      </c>
      <c r="K52" s="126" t="s">
        <v>3519</v>
      </c>
      <c r="L52" s="112" t="s">
        <v>4728</v>
      </c>
      <c r="M52" s="112" t="s">
        <v>4729</v>
      </c>
      <c r="N52" s="112" t="s">
        <v>4730</v>
      </c>
      <c r="O52" s="112" t="s">
        <v>4731</v>
      </c>
      <c r="P52" s="112" t="s">
        <v>4732</v>
      </c>
      <c r="Q52" s="108">
        <v>5.04</v>
      </c>
      <c r="R52" s="108">
        <v>32.700000000000003</v>
      </c>
      <c r="S52" s="108">
        <v>4.95</v>
      </c>
      <c r="T52" s="108">
        <v>2.57</v>
      </c>
      <c r="U52" s="108">
        <v>40.220000000000006</v>
      </c>
      <c r="V52" s="109">
        <v>0</v>
      </c>
      <c r="W52" s="109">
        <v>3.33</v>
      </c>
      <c r="X52" s="127" t="s">
        <v>4733</v>
      </c>
      <c r="Y52" s="107">
        <v>4</v>
      </c>
      <c r="Z52" s="107">
        <v>5</v>
      </c>
      <c r="AA52" s="107">
        <v>1</v>
      </c>
      <c r="AB52" s="111">
        <v>4</v>
      </c>
      <c r="AC52" s="107">
        <v>78</v>
      </c>
      <c r="AD52" s="108">
        <v>25.7</v>
      </c>
      <c r="AE52" s="107">
        <v>5</v>
      </c>
      <c r="AF52" s="111" t="s">
        <v>4734</v>
      </c>
      <c r="AG52" s="111" t="s">
        <v>4498</v>
      </c>
      <c r="AH52" s="111" t="s">
        <v>4538</v>
      </c>
      <c r="AI52" s="111">
        <v>50</v>
      </c>
      <c r="AJ52" s="111" t="s">
        <v>4357</v>
      </c>
      <c r="AK52" s="111" t="s">
        <v>4348</v>
      </c>
      <c r="AL52" s="111">
        <v>50</v>
      </c>
      <c r="AM52" s="111"/>
      <c r="AN52" s="111"/>
      <c r="AO52" s="111"/>
      <c r="AP52" s="111"/>
      <c r="AQ52" s="111"/>
      <c r="AR52" s="111"/>
      <c r="AS52" s="111"/>
      <c r="AT52" s="111"/>
      <c r="AU52" s="111"/>
      <c r="AV52" s="111"/>
      <c r="AW52" s="111"/>
      <c r="AX52" s="111"/>
      <c r="AY52"/>
      <c r="AZ52"/>
      <c r="BA52"/>
      <c r="BB52"/>
      <c r="BC52"/>
      <c r="BD52"/>
    </row>
    <row r="53" spans="1:56" s="110" customFormat="1" ht="92.6">
      <c r="A53" s="107">
        <v>103</v>
      </c>
      <c r="B53" s="107" t="s">
        <v>13697</v>
      </c>
      <c r="C53" s="111">
        <v>5</v>
      </c>
      <c r="D53" s="124" t="s">
        <v>4735</v>
      </c>
      <c r="E53" s="112" t="s">
        <v>4537</v>
      </c>
      <c r="F53" s="129">
        <v>6416</v>
      </c>
      <c r="G53" s="112" t="s">
        <v>4736</v>
      </c>
      <c r="H53" s="111">
        <v>2024</v>
      </c>
      <c r="I53" s="112" t="s">
        <v>4737</v>
      </c>
      <c r="J53" s="113">
        <v>80138.429999999993</v>
      </c>
      <c r="K53" s="126" t="s">
        <v>3519</v>
      </c>
      <c r="L53" s="112" t="s">
        <v>4738</v>
      </c>
      <c r="M53" s="112" t="s">
        <v>4739</v>
      </c>
      <c r="N53" s="112" t="s">
        <v>4740</v>
      </c>
      <c r="O53" s="112" t="s">
        <v>4741</v>
      </c>
      <c r="P53" s="112" t="s">
        <v>4742</v>
      </c>
      <c r="Q53" s="108">
        <v>6.62</v>
      </c>
      <c r="R53" s="108">
        <v>9.44</v>
      </c>
      <c r="S53" s="108">
        <v>1.66</v>
      </c>
      <c r="T53" s="108">
        <v>3.9</v>
      </c>
      <c r="U53" s="108">
        <v>15.02</v>
      </c>
      <c r="V53" s="109">
        <v>100</v>
      </c>
      <c r="W53" s="109">
        <v>3.33</v>
      </c>
      <c r="X53" s="127" t="s">
        <v>4532</v>
      </c>
      <c r="Y53" s="107">
        <v>2</v>
      </c>
      <c r="Z53" s="107">
        <v>1</v>
      </c>
      <c r="AA53" s="107">
        <v>3</v>
      </c>
      <c r="AB53" s="111">
        <v>60</v>
      </c>
      <c r="AC53" s="107">
        <v>5</v>
      </c>
      <c r="AD53" s="108">
        <v>39</v>
      </c>
      <c r="AE53" s="107">
        <v>5</v>
      </c>
      <c r="AF53" s="111">
        <v>100</v>
      </c>
      <c r="AG53" s="111" t="s">
        <v>4533</v>
      </c>
      <c r="AH53" s="111" t="s">
        <v>4534</v>
      </c>
      <c r="AI53" s="111">
        <v>25</v>
      </c>
      <c r="AJ53" s="111" t="s">
        <v>4478</v>
      </c>
      <c r="AK53" s="111" t="s">
        <v>4535</v>
      </c>
      <c r="AL53" s="111">
        <v>40</v>
      </c>
      <c r="AM53" s="111" t="s">
        <v>4536</v>
      </c>
      <c r="AN53" s="111" t="s">
        <v>4537</v>
      </c>
      <c r="AO53" s="111">
        <v>15</v>
      </c>
      <c r="AP53" s="111"/>
      <c r="AQ53" s="111"/>
      <c r="AR53" s="111"/>
      <c r="AS53" s="111"/>
      <c r="AT53" s="111"/>
      <c r="AU53" s="111"/>
      <c r="AV53" s="111" t="s">
        <v>4448</v>
      </c>
      <c r="AW53" s="111"/>
      <c r="AX53" s="111">
        <v>20</v>
      </c>
      <c r="AY53"/>
      <c r="AZ53"/>
      <c r="BA53"/>
      <c r="BB53"/>
      <c r="BC53"/>
      <c r="BD53"/>
    </row>
    <row r="54" spans="1:56" s="110" customFormat="1" ht="205.75">
      <c r="A54" s="107">
        <v>103</v>
      </c>
      <c r="B54" s="107" t="s">
        <v>13697</v>
      </c>
      <c r="C54" s="111">
        <v>1</v>
      </c>
      <c r="D54" s="124" t="s">
        <v>4743</v>
      </c>
      <c r="E54" s="112" t="s">
        <v>4744</v>
      </c>
      <c r="F54" s="129">
        <v>31995</v>
      </c>
      <c r="G54" s="112" t="s">
        <v>4745</v>
      </c>
      <c r="H54" s="111">
        <v>2024</v>
      </c>
      <c r="I54" s="112" t="s">
        <v>4746</v>
      </c>
      <c r="J54" s="113">
        <v>93585.79</v>
      </c>
      <c r="K54" s="126" t="s">
        <v>3519</v>
      </c>
      <c r="L54" s="112" t="s">
        <v>4747</v>
      </c>
      <c r="M54" s="112" t="s">
        <v>4748</v>
      </c>
      <c r="N54" s="112" t="s">
        <v>4749</v>
      </c>
      <c r="O54" s="112" t="s">
        <v>4750</v>
      </c>
      <c r="P54" s="112" t="s">
        <v>4751</v>
      </c>
      <c r="Q54" s="108">
        <v>9.1199999999999992</v>
      </c>
      <c r="R54" s="108">
        <v>11.01</v>
      </c>
      <c r="S54" s="108">
        <v>1.94</v>
      </c>
      <c r="T54" s="108">
        <v>3.75</v>
      </c>
      <c r="U54" s="108">
        <v>16.7</v>
      </c>
      <c r="V54" s="109">
        <v>100</v>
      </c>
      <c r="W54" s="109">
        <v>8.33</v>
      </c>
      <c r="X54" s="127" t="s">
        <v>4657</v>
      </c>
      <c r="Y54" s="107">
        <v>1</v>
      </c>
      <c r="Z54" s="107">
        <v>7</v>
      </c>
      <c r="AA54" s="107">
        <v>6</v>
      </c>
      <c r="AB54" s="111">
        <v>44</v>
      </c>
      <c r="AC54" s="107">
        <v>108</v>
      </c>
      <c r="AD54" s="108">
        <v>37.5</v>
      </c>
      <c r="AE54" s="107">
        <v>5</v>
      </c>
      <c r="AF54" s="111" t="s">
        <v>4752</v>
      </c>
      <c r="AG54" s="111" t="s">
        <v>4357</v>
      </c>
      <c r="AH54" s="111" t="s">
        <v>4753</v>
      </c>
      <c r="AI54" s="111">
        <v>50</v>
      </c>
      <c r="AJ54" s="111" t="s">
        <v>4609</v>
      </c>
      <c r="AK54" s="111" t="s">
        <v>4753</v>
      </c>
      <c r="AL54" s="111">
        <v>10</v>
      </c>
      <c r="AM54" s="111" t="s">
        <v>4413</v>
      </c>
      <c r="AN54" s="111" t="s">
        <v>4754</v>
      </c>
      <c r="AO54" s="111">
        <v>30</v>
      </c>
      <c r="AP54" s="111"/>
      <c r="AQ54" s="111"/>
      <c r="AR54" s="111"/>
      <c r="AS54" s="111"/>
      <c r="AT54" s="111"/>
      <c r="AU54" s="111"/>
      <c r="AV54" s="111" t="s">
        <v>4448</v>
      </c>
      <c r="AW54" s="111"/>
      <c r="AX54" s="111">
        <v>10</v>
      </c>
      <c r="AY54"/>
      <c r="AZ54"/>
      <c r="BA54"/>
      <c r="BB54"/>
      <c r="BC54"/>
      <c r="BD54"/>
    </row>
    <row r="55" spans="1:56" s="110" customFormat="1" ht="349.75">
      <c r="A55" s="107">
        <v>103</v>
      </c>
      <c r="B55" s="107" t="s">
        <v>13697</v>
      </c>
      <c r="C55" s="111">
        <v>3</v>
      </c>
      <c r="D55" s="124" t="s">
        <v>4755</v>
      </c>
      <c r="E55" s="112" t="s">
        <v>4756</v>
      </c>
      <c r="F55" s="129">
        <v>36313</v>
      </c>
      <c r="G55" s="112" t="s">
        <v>4757</v>
      </c>
      <c r="H55" s="111">
        <v>2024</v>
      </c>
      <c r="I55" s="112" t="s">
        <v>4758</v>
      </c>
      <c r="J55" s="113">
        <v>304326.11</v>
      </c>
      <c r="K55" s="126" t="s">
        <v>3519</v>
      </c>
      <c r="L55" s="112" t="s">
        <v>4728</v>
      </c>
      <c r="M55" s="112" t="s">
        <v>4729</v>
      </c>
      <c r="N55" s="112" t="s">
        <v>4759</v>
      </c>
      <c r="O55" s="112" t="s">
        <v>4760</v>
      </c>
      <c r="P55" s="112" t="s">
        <v>4761</v>
      </c>
      <c r="Q55" s="108">
        <v>20.329999999999998</v>
      </c>
      <c r="R55" s="108">
        <v>35.799999999999997</v>
      </c>
      <c r="S55" s="108">
        <v>6.32</v>
      </c>
      <c r="T55" s="108">
        <v>2.86</v>
      </c>
      <c r="U55" s="108">
        <v>44.98</v>
      </c>
      <c r="V55" s="109">
        <v>50</v>
      </c>
      <c r="W55" s="109">
        <v>3.33</v>
      </c>
      <c r="X55" s="127" t="s">
        <v>4657</v>
      </c>
      <c r="Y55" s="107">
        <v>3</v>
      </c>
      <c r="Z55" s="107">
        <v>1</v>
      </c>
      <c r="AA55" s="107">
        <v>2</v>
      </c>
      <c r="AB55" s="111">
        <v>4</v>
      </c>
      <c r="AC55" s="107">
        <v>6</v>
      </c>
      <c r="AD55" s="108">
        <v>28.6</v>
      </c>
      <c r="AE55" s="107">
        <v>5</v>
      </c>
      <c r="AF55" s="111" t="s">
        <v>4762</v>
      </c>
      <c r="AG55" s="111" t="s">
        <v>4763</v>
      </c>
      <c r="AH55" s="111" t="s">
        <v>4764</v>
      </c>
      <c r="AI55" s="111">
        <v>50</v>
      </c>
      <c r="AJ55" s="111" t="s">
        <v>4765</v>
      </c>
      <c r="AK55" s="111" t="s">
        <v>4766</v>
      </c>
      <c r="AL55" s="111">
        <v>10</v>
      </c>
      <c r="AM55" s="111"/>
      <c r="AN55" s="111"/>
      <c r="AO55" s="111"/>
      <c r="AP55" s="111"/>
      <c r="AQ55" s="111"/>
      <c r="AR55" s="111"/>
      <c r="AS55" s="111"/>
      <c r="AT55" s="111"/>
      <c r="AU55" s="111"/>
      <c r="AV55" s="111"/>
      <c r="AW55" s="111"/>
      <c r="AX55" s="111"/>
      <c r="AY55"/>
      <c r="AZ55"/>
      <c r="BA55"/>
      <c r="BB55"/>
      <c r="BC55"/>
      <c r="BD55"/>
    </row>
    <row r="56" spans="1:56" s="110" customFormat="1" ht="257.14999999999998">
      <c r="A56" s="107">
        <v>103</v>
      </c>
      <c r="B56" s="107" t="s">
        <v>13697</v>
      </c>
      <c r="C56" s="111">
        <v>9</v>
      </c>
      <c r="D56" s="124" t="s">
        <v>4420</v>
      </c>
      <c r="E56" s="112" t="s">
        <v>4549</v>
      </c>
      <c r="F56" s="129">
        <v>15670</v>
      </c>
      <c r="G56" s="112" t="s">
        <v>4767</v>
      </c>
      <c r="H56" s="111">
        <v>2024</v>
      </c>
      <c r="I56" s="112" t="s">
        <v>4768</v>
      </c>
      <c r="J56" s="113">
        <v>247831.08</v>
      </c>
      <c r="K56" s="126" t="s">
        <v>3519</v>
      </c>
      <c r="L56" s="112" t="s">
        <v>4590</v>
      </c>
      <c r="M56" s="112" t="s">
        <v>4591</v>
      </c>
      <c r="N56" s="112" t="s">
        <v>4769</v>
      </c>
      <c r="O56" s="112" t="s">
        <v>4770</v>
      </c>
      <c r="P56" s="112" t="s">
        <v>4771</v>
      </c>
      <c r="Q56" s="108">
        <v>9.9</v>
      </c>
      <c r="R56" s="108">
        <v>29.16</v>
      </c>
      <c r="S56" s="108">
        <v>5.15</v>
      </c>
      <c r="T56" s="108">
        <v>4.41</v>
      </c>
      <c r="U56" s="108">
        <v>38.72</v>
      </c>
      <c r="V56" s="109">
        <v>100</v>
      </c>
      <c r="W56" s="109">
        <v>5</v>
      </c>
      <c r="X56" s="127" t="s">
        <v>4772</v>
      </c>
      <c r="Y56" s="107">
        <v>3</v>
      </c>
      <c r="Z56" s="107">
        <v>11</v>
      </c>
      <c r="AA56" s="107">
        <v>5</v>
      </c>
      <c r="AB56" s="111">
        <v>4</v>
      </c>
      <c r="AC56" s="107">
        <v>167</v>
      </c>
      <c r="AD56" s="108">
        <v>44.1</v>
      </c>
      <c r="AE56" s="107">
        <v>5</v>
      </c>
      <c r="AF56" s="111">
        <v>100</v>
      </c>
      <c r="AG56" s="111" t="s">
        <v>4469</v>
      </c>
      <c r="AH56" s="111" t="s">
        <v>4597</v>
      </c>
      <c r="AI56" s="111">
        <v>40</v>
      </c>
      <c r="AJ56" s="111" t="s">
        <v>4773</v>
      </c>
      <c r="AK56" s="111" t="s">
        <v>4599</v>
      </c>
      <c r="AL56" s="111">
        <v>50</v>
      </c>
      <c r="AM56" s="111" t="s">
        <v>4600</v>
      </c>
      <c r="AN56" s="111" t="s">
        <v>4599</v>
      </c>
      <c r="AO56" s="111">
        <v>10</v>
      </c>
      <c r="AP56" s="111"/>
      <c r="AQ56" s="111"/>
      <c r="AR56" s="111"/>
      <c r="AS56" s="111"/>
      <c r="AT56" s="111"/>
      <c r="AU56" s="111"/>
      <c r="AV56" s="111"/>
      <c r="AW56" s="111"/>
      <c r="AX56" s="111"/>
      <c r="AY56"/>
      <c r="AZ56"/>
      <c r="BA56"/>
      <c r="BB56"/>
      <c r="BC56"/>
      <c r="BD56"/>
    </row>
    <row r="57" spans="1:56" s="110" customFormat="1" ht="113.15">
      <c r="A57" s="107">
        <v>104</v>
      </c>
      <c r="B57" s="107" t="s">
        <v>65</v>
      </c>
      <c r="C57" s="111">
        <v>6</v>
      </c>
      <c r="D57" s="124" t="s">
        <v>66</v>
      </c>
      <c r="E57" s="112" t="s">
        <v>67</v>
      </c>
      <c r="F57" s="129" t="s">
        <v>68</v>
      </c>
      <c r="G57" s="112" t="s">
        <v>69</v>
      </c>
      <c r="H57" s="111">
        <v>2019</v>
      </c>
      <c r="I57" s="112" t="s">
        <v>70</v>
      </c>
      <c r="J57" s="113">
        <v>74830.259999999995</v>
      </c>
      <c r="K57" s="126" t="s">
        <v>12213</v>
      </c>
      <c r="L57" s="112" t="s">
        <v>71</v>
      </c>
      <c r="M57" s="112" t="s">
        <v>72</v>
      </c>
      <c r="N57" s="112" t="s">
        <v>73</v>
      </c>
      <c r="O57" s="112" t="s">
        <v>74</v>
      </c>
      <c r="P57" s="112" t="s">
        <v>75</v>
      </c>
      <c r="Q57" s="108">
        <f t="shared" ref="Q57:Q67" si="0">U57</f>
        <v>51.28</v>
      </c>
      <c r="R57" s="108">
        <v>8.8000000000000007</v>
      </c>
      <c r="S57" s="108">
        <v>1</v>
      </c>
      <c r="T57" s="108">
        <v>41.48</v>
      </c>
      <c r="U57" s="108">
        <f t="shared" ref="U57:U67" si="1">SUM(R57:T57)</f>
        <v>51.28</v>
      </c>
      <c r="V57" s="109">
        <v>12.083333333333334</v>
      </c>
      <c r="W57" s="109">
        <v>1</v>
      </c>
      <c r="X57" s="127" t="s">
        <v>76</v>
      </c>
      <c r="Y57" s="107">
        <v>3</v>
      </c>
      <c r="Z57" s="107">
        <v>11</v>
      </c>
      <c r="AA57" s="107">
        <v>5</v>
      </c>
      <c r="AB57" s="111">
        <v>4</v>
      </c>
      <c r="AC57" s="107"/>
      <c r="AD57" s="108">
        <v>0</v>
      </c>
      <c r="AE57" s="107">
        <v>5</v>
      </c>
      <c r="AF57" s="111">
        <v>0</v>
      </c>
      <c r="AG57" s="111" t="s">
        <v>208</v>
      </c>
      <c r="AH57" s="111" t="s">
        <v>208</v>
      </c>
      <c r="AI57" s="111">
        <v>0</v>
      </c>
      <c r="AJ57" s="111" t="s">
        <v>78</v>
      </c>
      <c r="AK57" s="111" t="s">
        <v>78</v>
      </c>
      <c r="AL57" s="111" t="s">
        <v>78</v>
      </c>
      <c r="AM57" s="111" t="s">
        <v>78</v>
      </c>
      <c r="AN57" s="111" t="s">
        <v>78</v>
      </c>
      <c r="AO57" s="111" t="s">
        <v>78</v>
      </c>
      <c r="AP57" s="111" t="s">
        <v>78</v>
      </c>
      <c r="AQ57" s="111" t="s">
        <v>78</v>
      </c>
      <c r="AR57" s="111" t="s">
        <v>78</v>
      </c>
      <c r="AS57" s="111" t="s">
        <v>78</v>
      </c>
      <c r="AT57" s="111" t="s">
        <v>78</v>
      </c>
      <c r="AU57" s="111" t="s">
        <v>78</v>
      </c>
      <c r="AV57" s="111" t="s">
        <v>78</v>
      </c>
      <c r="AW57" s="111" t="s">
        <v>78</v>
      </c>
      <c r="AX57" s="111" t="s">
        <v>78</v>
      </c>
      <c r="AY57"/>
      <c r="AZ57"/>
      <c r="BA57"/>
      <c r="BB57"/>
      <c r="BC57"/>
      <c r="BD57"/>
    </row>
    <row r="58" spans="1:56" s="110" customFormat="1" ht="318.89999999999998">
      <c r="A58" s="107">
        <v>104</v>
      </c>
      <c r="B58" s="107" t="s">
        <v>65</v>
      </c>
      <c r="C58" s="111">
        <v>12</v>
      </c>
      <c r="D58" s="124" t="s">
        <v>79</v>
      </c>
      <c r="E58" s="112" t="s">
        <v>80</v>
      </c>
      <c r="F58" s="129">
        <v>23939</v>
      </c>
      <c r="G58" s="112" t="s">
        <v>81</v>
      </c>
      <c r="H58" s="111">
        <v>2021</v>
      </c>
      <c r="I58" s="112" t="s">
        <v>82</v>
      </c>
      <c r="J58" s="113">
        <v>71942</v>
      </c>
      <c r="K58" s="126" t="s">
        <v>10849</v>
      </c>
      <c r="L58" s="112" t="s">
        <v>83</v>
      </c>
      <c r="M58" s="112" t="s">
        <v>84</v>
      </c>
      <c r="N58" s="112" t="s">
        <v>85</v>
      </c>
      <c r="O58" s="112" t="s">
        <v>86</v>
      </c>
      <c r="P58" s="112" t="s">
        <v>87</v>
      </c>
      <c r="Q58" s="108">
        <v>23.609317647058823</v>
      </c>
      <c r="R58" s="108">
        <v>3.4</v>
      </c>
      <c r="S58" s="108">
        <v>1.7647058823529411</v>
      </c>
      <c r="T58" s="108">
        <v>18.444611764705883</v>
      </c>
      <c r="U58" s="108">
        <v>23.609317647058823</v>
      </c>
      <c r="V58" s="109">
        <v>100</v>
      </c>
      <c r="W58" s="109">
        <v>0.91</v>
      </c>
      <c r="X58" s="127" t="s">
        <v>88</v>
      </c>
      <c r="Y58" s="107">
        <v>3</v>
      </c>
      <c r="Z58" s="107">
        <v>11</v>
      </c>
      <c r="AA58" s="107">
        <v>5</v>
      </c>
      <c r="AB58" s="111">
        <v>4</v>
      </c>
      <c r="AC58" s="107"/>
      <c r="AD58" s="108">
        <v>0</v>
      </c>
      <c r="AE58" s="107">
        <v>5</v>
      </c>
      <c r="AF58" s="111">
        <v>100</v>
      </c>
      <c r="AG58" s="111" t="s">
        <v>79</v>
      </c>
      <c r="AH58" s="111" t="s">
        <v>89</v>
      </c>
      <c r="AI58" s="111">
        <v>30</v>
      </c>
      <c r="AJ58" s="111" t="s">
        <v>90</v>
      </c>
      <c r="AK58" s="111" t="s">
        <v>91</v>
      </c>
      <c r="AL58" s="111">
        <v>40</v>
      </c>
      <c r="AM58" s="111" t="s">
        <v>92</v>
      </c>
      <c r="AN58" s="111" t="s">
        <v>93</v>
      </c>
      <c r="AO58" s="111">
        <v>20</v>
      </c>
      <c r="AP58" s="111" t="s">
        <v>94</v>
      </c>
      <c r="AQ58" s="111" t="s">
        <v>89</v>
      </c>
      <c r="AR58" s="111">
        <v>10</v>
      </c>
      <c r="AS58" s="111" t="s">
        <v>78</v>
      </c>
      <c r="AT58" s="111" t="s">
        <v>78</v>
      </c>
      <c r="AU58" s="111" t="s">
        <v>78</v>
      </c>
      <c r="AV58" s="111" t="s">
        <v>78</v>
      </c>
      <c r="AW58" s="111" t="s">
        <v>78</v>
      </c>
      <c r="AX58" s="111" t="s">
        <v>78</v>
      </c>
      <c r="AY58"/>
      <c r="AZ58"/>
      <c r="BA58"/>
      <c r="BB58"/>
      <c r="BC58"/>
      <c r="BD58"/>
    </row>
    <row r="59" spans="1:56" s="110" customFormat="1" ht="144">
      <c r="A59" s="107">
        <v>104</v>
      </c>
      <c r="B59" s="107" t="s">
        <v>65</v>
      </c>
      <c r="C59" s="111">
        <v>12</v>
      </c>
      <c r="D59" s="124" t="s">
        <v>79</v>
      </c>
      <c r="E59" s="112" t="s">
        <v>95</v>
      </c>
      <c r="F59" s="129" t="s">
        <v>96</v>
      </c>
      <c r="G59" s="112" t="s">
        <v>97</v>
      </c>
      <c r="H59" s="111">
        <v>2020</v>
      </c>
      <c r="I59" s="112" t="s">
        <v>98</v>
      </c>
      <c r="J59" s="113">
        <v>444278.3</v>
      </c>
      <c r="K59" s="126" t="s">
        <v>204</v>
      </c>
      <c r="L59" s="112" t="s">
        <v>71</v>
      </c>
      <c r="M59" s="112" t="s">
        <v>72</v>
      </c>
      <c r="N59" s="112" t="s">
        <v>99</v>
      </c>
      <c r="O59" s="112" t="s">
        <v>100</v>
      </c>
      <c r="P59" s="112" t="s">
        <v>101</v>
      </c>
      <c r="Q59" s="108">
        <v>98.88</v>
      </c>
      <c r="R59" s="108">
        <v>7.18</v>
      </c>
      <c r="S59" s="108">
        <v>8</v>
      </c>
      <c r="T59" s="108">
        <v>39</v>
      </c>
      <c r="U59" s="108">
        <v>98.88</v>
      </c>
      <c r="V59" s="109">
        <v>100</v>
      </c>
      <c r="W59" s="109">
        <v>0.79999999999999993</v>
      </c>
      <c r="X59" s="127" t="s">
        <v>88</v>
      </c>
      <c r="Y59" s="107">
        <v>3</v>
      </c>
      <c r="Z59" s="107">
        <v>11</v>
      </c>
      <c r="AA59" s="107">
        <v>6</v>
      </c>
      <c r="AB59" s="111">
        <v>66</v>
      </c>
      <c r="AC59" s="107" t="s">
        <v>102</v>
      </c>
      <c r="AD59" s="108">
        <v>0</v>
      </c>
      <c r="AE59" s="107">
        <v>5</v>
      </c>
      <c r="AF59" s="111">
        <v>100</v>
      </c>
      <c r="AG59" s="111" t="s">
        <v>79</v>
      </c>
      <c r="AH59" s="111" t="s">
        <v>93</v>
      </c>
      <c r="AI59" s="111">
        <v>50</v>
      </c>
      <c r="AJ59" s="111" t="s">
        <v>90</v>
      </c>
      <c r="AK59" s="111" t="s">
        <v>91</v>
      </c>
      <c r="AL59" s="111">
        <v>20</v>
      </c>
      <c r="AM59" s="111" t="s">
        <v>103</v>
      </c>
      <c r="AN59" s="111" t="s">
        <v>89</v>
      </c>
      <c r="AO59" s="111">
        <v>20</v>
      </c>
      <c r="AP59" s="111" t="s">
        <v>104</v>
      </c>
      <c r="AQ59" s="111" t="s">
        <v>105</v>
      </c>
      <c r="AR59" s="111">
        <v>10</v>
      </c>
      <c r="AS59" s="111" t="s">
        <v>78</v>
      </c>
      <c r="AT59" s="111" t="s">
        <v>78</v>
      </c>
      <c r="AU59" s="111" t="s">
        <v>78</v>
      </c>
      <c r="AV59" s="111" t="s">
        <v>78</v>
      </c>
      <c r="AW59" s="111" t="s">
        <v>78</v>
      </c>
      <c r="AX59" s="111" t="s">
        <v>78</v>
      </c>
      <c r="AY59"/>
      <c r="AZ59"/>
      <c r="BA59"/>
      <c r="BB59"/>
      <c r="BC59"/>
      <c r="BD59"/>
    </row>
    <row r="60" spans="1:56" s="110" customFormat="1" ht="113.15">
      <c r="A60" s="107">
        <v>104</v>
      </c>
      <c r="B60" s="107" t="s">
        <v>65</v>
      </c>
      <c r="C60" s="111">
        <v>6</v>
      </c>
      <c r="D60" s="124" t="s">
        <v>66</v>
      </c>
      <c r="E60" s="112" t="s">
        <v>106</v>
      </c>
      <c r="F60" s="129">
        <v>24445</v>
      </c>
      <c r="G60" s="112" t="s">
        <v>107</v>
      </c>
      <c r="H60" s="111">
        <v>2017</v>
      </c>
      <c r="I60" s="112" t="s">
        <v>108</v>
      </c>
      <c r="J60" s="113">
        <v>144436</v>
      </c>
      <c r="K60" s="126" t="s">
        <v>109</v>
      </c>
      <c r="L60" s="112" t="s">
        <v>71</v>
      </c>
      <c r="M60" s="112" t="s">
        <v>72</v>
      </c>
      <c r="N60" s="112" t="s">
        <v>73</v>
      </c>
      <c r="O60" s="112" t="s">
        <v>74</v>
      </c>
      <c r="P60" s="112" t="s">
        <v>110</v>
      </c>
      <c r="Q60" s="108">
        <f t="shared" si="0"/>
        <v>43.01</v>
      </c>
      <c r="R60" s="108">
        <v>0</v>
      </c>
      <c r="S60" s="108">
        <v>2</v>
      </c>
      <c r="T60" s="108">
        <v>41.01</v>
      </c>
      <c r="U60" s="108">
        <f t="shared" si="1"/>
        <v>43.01</v>
      </c>
      <c r="V60" s="109">
        <v>44</v>
      </c>
      <c r="W60" s="109">
        <v>1</v>
      </c>
      <c r="X60" s="127" t="s">
        <v>76</v>
      </c>
      <c r="Y60" s="107">
        <v>3</v>
      </c>
      <c r="Z60" s="107">
        <v>11</v>
      </c>
      <c r="AA60" s="107">
        <v>5</v>
      </c>
      <c r="AB60" s="111">
        <v>4</v>
      </c>
      <c r="AC60" s="107" t="s">
        <v>111</v>
      </c>
      <c r="AD60" s="108">
        <v>0</v>
      </c>
      <c r="AE60" s="107">
        <v>5</v>
      </c>
      <c r="AF60" s="111">
        <v>20</v>
      </c>
      <c r="AG60" s="111" t="s">
        <v>77</v>
      </c>
      <c r="AH60" s="111" t="s">
        <v>112</v>
      </c>
      <c r="AI60" s="111">
        <v>20</v>
      </c>
      <c r="AJ60" s="111" t="s">
        <v>78</v>
      </c>
      <c r="AK60" s="111" t="s">
        <v>78</v>
      </c>
      <c r="AL60" s="111" t="s">
        <v>78</v>
      </c>
      <c r="AM60" s="111" t="s">
        <v>78</v>
      </c>
      <c r="AN60" s="111" t="s">
        <v>78</v>
      </c>
      <c r="AO60" s="111" t="s">
        <v>78</v>
      </c>
      <c r="AP60" s="111" t="s">
        <v>78</v>
      </c>
      <c r="AQ60" s="111" t="s">
        <v>78</v>
      </c>
      <c r="AR60" s="111" t="s">
        <v>78</v>
      </c>
      <c r="AS60" s="111" t="s">
        <v>78</v>
      </c>
      <c r="AT60" s="111" t="s">
        <v>78</v>
      </c>
      <c r="AU60" s="111" t="s">
        <v>78</v>
      </c>
      <c r="AV60" s="111" t="s">
        <v>78</v>
      </c>
      <c r="AW60" s="111" t="s">
        <v>78</v>
      </c>
      <c r="AX60" s="111" t="s">
        <v>78</v>
      </c>
      <c r="AY60"/>
      <c r="AZ60"/>
      <c r="BA60"/>
      <c r="BB60"/>
      <c r="BC60"/>
      <c r="BD60"/>
    </row>
    <row r="61" spans="1:56" s="110" customFormat="1" ht="185.15">
      <c r="A61" s="107">
        <v>104</v>
      </c>
      <c r="B61" s="107" t="s">
        <v>65</v>
      </c>
      <c r="C61" s="111">
        <v>10</v>
      </c>
      <c r="D61" s="124" t="s">
        <v>113</v>
      </c>
      <c r="E61" s="112" t="s">
        <v>114</v>
      </c>
      <c r="F61" s="129">
        <v>11517</v>
      </c>
      <c r="G61" s="112" t="s">
        <v>115</v>
      </c>
      <c r="H61" s="111">
        <v>2011</v>
      </c>
      <c r="I61" s="112" t="s">
        <v>116</v>
      </c>
      <c r="J61" s="113">
        <v>248911.37</v>
      </c>
      <c r="K61" s="126" t="s">
        <v>117</v>
      </c>
      <c r="L61" s="112" t="s">
        <v>118</v>
      </c>
      <c r="M61" s="112" t="s">
        <v>119</v>
      </c>
      <c r="N61" s="112" t="s">
        <v>120</v>
      </c>
      <c r="O61" s="112" t="s">
        <v>121</v>
      </c>
      <c r="P61" s="112" t="s">
        <v>122</v>
      </c>
      <c r="Q61" s="108">
        <f t="shared" si="0"/>
        <v>12.705882352941176</v>
      </c>
      <c r="R61" s="108">
        <v>0</v>
      </c>
      <c r="S61" s="108">
        <v>0</v>
      </c>
      <c r="T61" s="108">
        <v>12.705882352941176</v>
      </c>
      <c r="U61" s="108">
        <f t="shared" si="1"/>
        <v>12.705882352941176</v>
      </c>
      <c r="V61" s="109">
        <v>100</v>
      </c>
      <c r="W61" s="109">
        <v>1</v>
      </c>
      <c r="X61" s="127" t="s">
        <v>123</v>
      </c>
      <c r="Y61" s="107">
        <v>3</v>
      </c>
      <c r="Z61" s="107">
        <v>6</v>
      </c>
      <c r="AA61" s="107">
        <v>1</v>
      </c>
      <c r="AB61" s="111">
        <v>4</v>
      </c>
      <c r="AC61" s="107">
        <v>87</v>
      </c>
      <c r="AD61" s="108">
        <v>0</v>
      </c>
      <c r="AE61" s="107">
        <v>5</v>
      </c>
      <c r="AF61" s="111">
        <v>100</v>
      </c>
      <c r="AG61" s="111" t="s">
        <v>113</v>
      </c>
      <c r="AH61" s="111" t="s">
        <v>124</v>
      </c>
      <c r="AI61" s="111">
        <v>40</v>
      </c>
      <c r="AJ61" s="111" t="s">
        <v>125</v>
      </c>
      <c r="AK61" s="111" t="s">
        <v>126</v>
      </c>
      <c r="AL61" s="111">
        <v>30</v>
      </c>
      <c r="AM61" s="111" t="s">
        <v>127</v>
      </c>
      <c r="AN61" s="111" t="s">
        <v>128</v>
      </c>
      <c r="AO61" s="111">
        <v>30</v>
      </c>
      <c r="AP61" s="111" t="s">
        <v>78</v>
      </c>
      <c r="AQ61" s="111" t="s">
        <v>78</v>
      </c>
      <c r="AR61" s="111" t="s">
        <v>78</v>
      </c>
      <c r="AS61" s="111" t="s">
        <v>78</v>
      </c>
      <c r="AT61" s="111" t="s">
        <v>78</v>
      </c>
      <c r="AU61" s="111" t="s">
        <v>78</v>
      </c>
      <c r="AV61" s="111" t="s">
        <v>78</v>
      </c>
      <c r="AW61" s="111" t="s">
        <v>78</v>
      </c>
      <c r="AX61" s="111" t="s">
        <v>78</v>
      </c>
      <c r="AY61"/>
      <c r="AZ61"/>
      <c r="BA61"/>
      <c r="BB61"/>
      <c r="BC61"/>
      <c r="BD61"/>
    </row>
    <row r="62" spans="1:56" s="110" customFormat="1" ht="51.45">
      <c r="A62" s="107">
        <v>104</v>
      </c>
      <c r="B62" s="107" t="s">
        <v>65</v>
      </c>
      <c r="C62" s="111">
        <v>12</v>
      </c>
      <c r="D62" s="124" t="s">
        <v>79</v>
      </c>
      <c r="E62" s="112" t="s">
        <v>129</v>
      </c>
      <c r="F62" s="129">
        <v>14360</v>
      </c>
      <c r="G62" s="112" t="s">
        <v>130</v>
      </c>
      <c r="H62" s="111">
        <v>2004</v>
      </c>
      <c r="I62" s="112" t="s">
        <v>131</v>
      </c>
      <c r="J62" s="113">
        <v>33812</v>
      </c>
      <c r="K62" s="126" t="s">
        <v>132</v>
      </c>
      <c r="L62" s="112" t="s">
        <v>133</v>
      </c>
      <c r="M62" s="112" t="s">
        <v>134</v>
      </c>
      <c r="N62" s="112" t="s">
        <v>135</v>
      </c>
      <c r="O62" s="112" t="s">
        <v>136</v>
      </c>
      <c r="P62" s="112" t="s">
        <v>137</v>
      </c>
      <c r="Q62" s="108">
        <f t="shared" si="0"/>
        <v>18.461764705882352</v>
      </c>
      <c r="R62" s="108">
        <v>0</v>
      </c>
      <c r="S62" s="108">
        <v>0</v>
      </c>
      <c r="T62" s="108">
        <v>18.461764705882352</v>
      </c>
      <c r="U62" s="108">
        <f t="shared" si="1"/>
        <v>18.461764705882352</v>
      </c>
      <c r="V62" s="109">
        <v>100</v>
      </c>
      <c r="W62" s="109">
        <v>1</v>
      </c>
      <c r="X62" s="127" t="s">
        <v>88</v>
      </c>
      <c r="Y62" s="107">
        <v>3</v>
      </c>
      <c r="Z62" s="107">
        <v>1</v>
      </c>
      <c r="AA62" s="107">
        <v>7</v>
      </c>
      <c r="AB62" s="111">
        <v>4</v>
      </c>
      <c r="AC62" s="107">
        <v>99</v>
      </c>
      <c r="AD62" s="108">
        <v>0</v>
      </c>
      <c r="AE62" s="107">
        <v>5</v>
      </c>
      <c r="AF62" s="111">
        <v>100</v>
      </c>
      <c r="AG62" s="111" t="s">
        <v>79</v>
      </c>
      <c r="AH62" s="111" t="s">
        <v>93</v>
      </c>
      <c r="AI62" s="111">
        <v>40</v>
      </c>
      <c r="AJ62" s="111" t="s">
        <v>138</v>
      </c>
      <c r="AK62" s="111" t="s">
        <v>139</v>
      </c>
      <c r="AL62" s="111">
        <v>10</v>
      </c>
      <c r="AM62" s="111" t="s">
        <v>140</v>
      </c>
      <c r="AN62" s="111" t="s">
        <v>93</v>
      </c>
      <c r="AO62" s="111">
        <v>40</v>
      </c>
      <c r="AP62" s="111" t="s">
        <v>141</v>
      </c>
      <c r="AQ62" s="111" t="s">
        <v>142</v>
      </c>
      <c r="AR62" s="111">
        <v>10</v>
      </c>
      <c r="AS62" s="111" t="s">
        <v>78</v>
      </c>
      <c r="AT62" s="111" t="s">
        <v>78</v>
      </c>
      <c r="AU62" s="111" t="s">
        <v>78</v>
      </c>
      <c r="AV62" s="111" t="s">
        <v>78</v>
      </c>
      <c r="AW62" s="111" t="s">
        <v>78</v>
      </c>
      <c r="AX62" s="111" t="s">
        <v>78</v>
      </c>
      <c r="AY62"/>
      <c r="AZ62"/>
      <c r="BA62"/>
      <c r="BB62"/>
      <c r="BC62"/>
      <c r="BD62"/>
    </row>
    <row r="63" spans="1:56" s="110" customFormat="1" ht="216">
      <c r="A63" s="107">
        <v>104</v>
      </c>
      <c r="B63" s="107" t="s">
        <v>65</v>
      </c>
      <c r="C63" s="111">
        <v>12</v>
      </c>
      <c r="D63" s="124" t="s">
        <v>79</v>
      </c>
      <c r="E63" s="112" t="s">
        <v>129</v>
      </c>
      <c r="F63" s="129">
        <v>14360</v>
      </c>
      <c r="G63" s="112" t="s">
        <v>143</v>
      </c>
      <c r="H63" s="111">
        <v>2006</v>
      </c>
      <c r="I63" s="112" t="s">
        <v>144</v>
      </c>
      <c r="J63" s="113">
        <v>189202</v>
      </c>
      <c r="K63" s="126" t="s">
        <v>132</v>
      </c>
      <c r="L63" s="112" t="s">
        <v>145</v>
      </c>
      <c r="M63" s="112" t="s">
        <v>146</v>
      </c>
      <c r="N63" s="112" t="s">
        <v>147</v>
      </c>
      <c r="O63" s="112" t="s">
        <v>148</v>
      </c>
      <c r="P63" s="112" t="s">
        <v>149</v>
      </c>
      <c r="Q63" s="108">
        <f t="shared" si="0"/>
        <v>14.769411764705882</v>
      </c>
      <c r="R63" s="108">
        <v>0</v>
      </c>
      <c r="S63" s="108">
        <v>0</v>
      </c>
      <c r="T63" s="108">
        <v>14.769411764705882</v>
      </c>
      <c r="U63" s="108">
        <f t="shared" si="1"/>
        <v>14.769411764705882</v>
      </c>
      <c r="V63" s="109">
        <v>100</v>
      </c>
      <c r="W63" s="109">
        <v>1</v>
      </c>
      <c r="X63" s="127" t="s">
        <v>88</v>
      </c>
      <c r="Y63" s="107">
        <v>3</v>
      </c>
      <c r="Z63" s="107">
        <v>4</v>
      </c>
      <c r="AA63" s="107">
        <v>7</v>
      </c>
      <c r="AB63" s="111">
        <v>4</v>
      </c>
      <c r="AC63" s="107">
        <v>101</v>
      </c>
      <c r="AD63" s="108">
        <v>0</v>
      </c>
      <c r="AE63" s="107">
        <v>5</v>
      </c>
      <c r="AF63" s="111">
        <v>100</v>
      </c>
      <c r="AG63" s="111" t="s">
        <v>141</v>
      </c>
      <c r="AH63" s="111" t="s">
        <v>142</v>
      </c>
      <c r="AI63" s="111">
        <v>25</v>
      </c>
      <c r="AJ63" s="111" t="s">
        <v>140</v>
      </c>
      <c r="AK63" s="111" t="s">
        <v>93</v>
      </c>
      <c r="AL63" s="111">
        <v>25</v>
      </c>
      <c r="AM63" s="111" t="s">
        <v>79</v>
      </c>
      <c r="AN63" s="111" t="s">
        <v>93</v>
      </c>
      <c r="AO63" s="111">
        <v>25</v>
      </c>
      <c r="AP63" s="111" t="s">
        <v>138</v>
      </c>
      <c r="AQ63" s="111" t="s">
        <v>139</v>
      </c>
      <c r="AR63" s="111">
        <v>25</v>
      </c>
      <c r="AS63" s="111" t="s">
        <v>78</v>
      </c>
      <c r="AT63" s="111" t="s">
        <v>78</v>
      </c>
      <c r="AU63" s="111" t="s">
        <v>78</v>
      </c>
      <c r="AV63" s="111" t="s">
        <v>78</v>
      </c>
      <c r="AW63" s="111" t="s">
        <v>78</v>
      </c>
      <c r="AX63" s="111" t="s">
        <v>78</v>
      </c>
      <c r="AY63"/>
      <c r="AZ63"/>
      <c r="BA63"/>
      <c r="BB63"/>
      <c r="BC63"/>
      <c r="BD63"/>
    </row>
    <row r="64" spans="1:56" s="110" customFormat="1" ht="92.6">
      <c r="A64" s="107">
        <v>104</v>
      </c>
      <c r="B64" s="107" t="s">
        <v>65</v>
      </c>
      <c r="C64" s="111">
        <v>12</v>
      </c>
      <c r="D64" s="124" t="s">
        <v>79</v>
      </c>
      <c r="E64" s="112" t="s">
        <v>129</v>
      </c>
      <c r="F64" s="129">
        <v>14360</v>
      </c>
      <c r="G64" s="112" t="s">
        <v>150</v>
      </c>
      <c r="H64" s="111">
        <v>2009</v>
      </c>
      <c r="I64" s="112" t="s">
        <v>151</v>
      </c>
      <c r="J64" s="113">
        <f>6476+16468+17246</f>
        <v>40190</v>
      </c>
      <c r="K64" s="126" t="s">
        <v>152</v>
      </c>
      <c r="L64" s="112" t="s">
        <v>153</v>
      </c>
      <c r="M64" s="112" t="s">
        <v>154</v>
      </c>
      <c r="N64" s="112" t="s">
        <v>155</v>
      </c>
      <c r="O64" s="112" t="s">
        <v>156</v>
      </c>
      <c r="P64" s="112" t="s">
        <v>157</v>
      </c>
      <c r="Q64" s="108">
        <f t="shared" si="0"/>
        <v>14.77</v>
      </c>
      <c r="R64" s="108">
        <v>0</v>
      </c>
      <c r="S64" s="108">
        <v>0</v>
      </c>
      <c r="T64" s="108">
        <v>14.77</v>
      </c>
      <c r="U64" s="108">
        <f t="shared" si="1"/>
        <v>14.77</v>
      </c>
      <c r="V64" s="109">
        <v>100</v>
      </c>
      <c r="W64" s="109">
        <v>1</v>
      </c>
      <c r="X64" s="127" t="s">
        <v>88</v>
      </c>
      <c r="Y64" s="107">
        <v>2</v>
      </c>
      <c r="Z64" s="107">
        <v>1</v>
      </c>
      <c r="AA64" s="107">
        <v>3</v>
      </c>
      <c r="AB64" s="111">
        <v>5</v>
      </c>
      <c r="AC64" s="107">
        <v>98</v>
      </c>
      <c r="AD64" s="108">
        <v>0</v>
      </c>
      <c r="AE64" s="107">
        <v>5</v>
      </c>
      <c r="AF64" s="111">
        <v>100</v>
      </c>
      <c r="AG64" s="111" t="s">
        <v>140</v>
      </c>
      <c r="AH64" s="111" t="s">
        <v>93</v>
      </c>
      <c r="AI64" s="111">
        <v>30</v>
      </c>
      <c r="AJ64" s="111" t="s">
        <v>158</v>
      </c>
      <c r="AK64" s="111" t="s">
        <v>159</v>
      </c>
      <c r="AL64" s="111">
        <v>20</v>
      </c>
      <c r="AM64" s="111" t="s">
        <v>79</v>
      </c>
      <c r="AN64" s="111" t="s">
        <v>93</v>
      </c>
      <c r="AO64" s="111">
        <v>40</v>
      </c>
      <c r="AP64" s="111" t="s">
        <v>138</v>
      </c>
      <c r="AQ64" s="111" t="s">
        <v>139</v>
      </c>
      <c r="AR64" s="111">
        <v>10</v>
      </c>
      <c r="AS64" s="111" t="s">
        <v>78</v>
      </c>
      <c r="AT64" s="111" t="s">
        <v>78</v>
      </c>
      <c r="AU64" s="111" t="s">
        <v>78</v>
      </c>
      <c r="AV64" s="111" t="s">
        <v>78</v>
      </c>
      <c r="AW64" s="111" t="s">
        <v>78</v>
      </c>
      <c r="AX64" s="111" t="s">
        <v>78</v>
      </c>
      <c r="AY64"/>
      <c r="AZ64"/>
      <c r="BA64"/>
      <c r="BB64"/>
      <c r="BC64"/>
      <c r="BD64"/>
    </row>
    <row r="65" spans="1:56" s="110" customFormat="1" ht="92.6">
      <c r="A65" s="107">
        <v>104</v>
      </c>
      <c r="B65" s="107" t="s">
        <v>65</v>
      </c>
      <c r="C65" s="111">
        <v>11</v>
      </c>
      <c r="D65" s="124" t="s">
        <v>160</v>
      </c>
      <c r="E65" s="112" t="s">
        <v>161</v>
      </c>
      <c r="F65" s="129">
        <v>18325</v>
      </c>
      <c r="G65" s="112" t="s">
        <v>162</v>
      </c>
      <c r="H65" s="111">
        <v>2007</v>
      </c>
      <c r="I65" s="112" t="s">
        <v>163</v>
      </c>
      <c r="J65" s="113">
        <v>52862</v>
      </c>
      <c r="K65" s="126" t="s">
        <v>12213</v>
      </c>
      <c r="L65" s="112" t="s">
        <v>164</v>
      </c>
      <c r="M65" s="112" t="s">
        <v>165</v>
      </c>
      <c r="N65" s="112" t="s">
        <v>166</v>
      </c>
      <c r="O65" s="112" t="s">
        <v>167</v>
      </c>
      <c r="P65" s="112" t="s">
        <v>168</v>
      </c>
      <c r="Q65" s="108">
        <f t="shared" si="0"/>
        <v>10</v>
      </c>
      <c r="R65" s="108">
        <v>0</v>
      </c>
      <c r="S65" s="108">
        <v>0</v>
      </c>
      <c r="T65" s="108">
        <v>10</v>
      </c>
      <c r="U65" s="108">
        <f t="shared" si="1"/>
        <v>10</v>
      </c>
      <c r="V65" s="109">
        <v>100</v>
      </c>
      <c r="W65" s="109">
        <v>1</v>
      </c>
      <c r="X65" s="127" t="s">
        <v>169</v>
      </c>
      <c r="Y65" s="107">
        <v>2</v>
      </c>
      <c r="Z65" s="107">
        <v>1</v>
      </c>
      <c r="AA65" s="107">
        <v>3</v>
      </c>
      <c r="AB65" s="111">
        <v>8</v>
      </c>
      <c r="AC65" s="107" t="s">
        <v>170</v>
      </c>
      <c r="AD65" s="108">
        <v>0</v>
      </c>
      <c r="AE65" s="107">
        <v>5</v>
      </c>
      <c r="AF65" s="111">
        <v>100</v>
      </c>
      <c r="AG65" s="111" t="s">
        <v>160</v>
      </c>
      <c r="AH65" s="111" t="s">
        <v>171</v>
      </c>
      <c r="AI65" s="111">
        <v>50</v>
      </c>
      <c r="AJ65" s="111" t="s">
        <v>172</v>
      </c>
      <c r="AK65" s="111" t="s">
        <v>171</v>
      </c>
      <c r="AL65" s="111">
        <v>50</v>
      </c>
      <c r="AM65" s="111" t="s">
        <v>78</v>
      </c>
      <c r="AN65" s="111" t="s">
        <v>78</v>
      </c>
      <c r="AO65" s="111" t="s">
        <v>78</v>
      </c>
      <c r="AP65" s="111" t="s">
        <v>78</v>
      </c>
      <c r="AQ65" s="111" t="s">
        <v>78</v>
      </c>
      <c r="AR65" s="111" t="s">
        <v>78</v>
      </c>
      <c r="AS65" s="111" t="s">
        <v>78</v>
      </c>
      <c r="AT65" s="111" t="s">
        <v>78</v>
      </c>
      <c r="AU65" s="111" t="s">
        <v>78</v>
      </c>
      <c r="AV65" s="111" t="s">
        <v>78</v>
      </c>
      <c r="AW65" s="111" t="s">
        <v>78</v>
      </c>
      <c r="AX65" s="111" t="s">
        <v>78</v>
      </c>
      <c r="AY65"/>
      <c r="AZ65"/>
      <c r="BA65"/>
      <c r="BB65"/>
      <c r="BC65"/>
      <c r="BD65"/>
    </row>
    <row r="66" spans="1:56" s="110" customFormat="1" ht="216">
      <c r="A66" s="107">
        <v>104</v>
      </c>
      <c r="B66" s="107" t="s">
        <v>65</v>
      </c>
      <c r="C66" s="111">
        <v>10</v>
      </c>
      <c r="D66" s="124" t="s">
        <v>113</v>
      </c>
      <c r="E66" s="112" t="s">
        <v>173</v>
      </c>
      <c r="F66" s="129" t="s">
        <v>174</v>
      </c>
      <c r="G66" s="112" t="s">
        <v>175</v>
      </c>
      <c r="H66" s="111">
        <v>2013</v>
      </c>
      <c r="I66" s="112" t="s">
        <v>176</v>
      </c>
      <c r="J66" s="113">
        <v>410607</v>
      </c>
      <c r="K66" s="126" t="s">
        <v>12213</v>
      </c>
      <c r="L66" s="112" t="s">
        <v>177</v>
      </c>
      <c r="M66" s="112" t="s">
        <v>178</v>
      </c>
      <c r="N66" s="112" t="s">
        <v>179</v>
      </c>
      <c r="O66" s="112" t="s">
        <v>180</v>
      </c>
      <c r="P66" s="112" t="s">
        <v>181</v>
      </c>
      <c r="Q66" s="108">
        <f t="shared" si="0"/>
        <v>235</v>
      </c>
      <c r="R66" s="108">
        <v>0</v>
      </c>
      <c r="S66" s="108">
        <v>200</v>
      </c>
      <c r="T66" s="108">
        <v>35</v>
      </c>
      <c r="U66" s="108">
        <f t="shared" si="1"/>
        <v>235</v>
      </c>
      <c r="V66" s="109">
        <v>93.083333333333329</v>
      </c>
      <c r="W66" s="109">
        <v>1</v>
      </c>
      <c r="X66" s="127" t="s">
        <v>123</v>
      </c>
      <c r="Y66" s="107">
        <v>3</v>
      </c>
      <c r="Z66" s="107">
        <v>5</v>
      </c>
      <c r="AA66" s="107">
        <v>2</v>
      </c>
      <c r="AB66" s="111">
        <v>44</v>
      </c>
      <c r="AC66" s="107"/>
      <c r="AD66" s="108">
        <v>45</v>
      </c>
      <c r="AE66" s="107">
        <v>5</v>
      </c>
      <c r="AF66" s="111">
        <v>100</v>
      </c>
      <c r="AG66" s="111" t="s">
        <v>182</v>
      </c>
      <c r="AH66" s="111" t="s">
        <v>183</v>
      </c>
      <c r="AI66" s="111">
        <v>77</v>
      </c>
      <c r="AJ66" s="111" t="s">
        <v>184</v>
      </c>
      <c r="AK66" s="111" t="s">
        <v>185</v>
      </c>
      <c r="AL66" s="111">
        <v>13</v>
      </c>
      <c r="AM66" s="111" t="s">
        <v>186</v>
      </c>
      <c r="AN66" s="111" t="s">
        <v>187</v>
      </c>
      <c r="AO66" s="111">
        <v>0</v>
      </c>
      <c r="AP66" s="111" t="s">
        <v>188</v>
      </c>
      <c r="AQ66" s="111" t="s">
        <v>189</v>
      </c>
      <c r="AR66" s="111">
        <v>5</v>
      </c>
      <c r="AS66" s="111" t="s">
        <v>190</v>
      </c>
      <c r="AT66" s="111" t="s">
        <v>191</v>
      </c>
      <c r="AU66" s="111">
        <v>5</v>
      </c>
      <c r="AV66" s="111" t="s">
        <v>78</v>
      </c>
      <c r="AW66" s="111" t="s">
        <v>78</v>
      </c>
      <c r="AX66" s="111" t="s">
        <v>78</v>
      </c>
      <c r="AY66"/>
      <c r="AZ66"/>
      <c r="BA66"/>
      <c r="BB66"/>
      <c r="BC66"/>
      <c r="BD66"/>
    </row>
    <row r="67" spans="1:56" s="110" customFormat="1" ht="133.75">
      <c r="A67" s="107">
        <v>104</v>
      </c>
      <c r="B67" s="107" t="s">
        <v>65</v>
      </c>
      <c r="C67" s="111">
        <v>10</v>
      </c>
      <c r="D67" s="124" t="s">
        <v>113</v>
      </c>
      <c r="E67" s="112" t="s">
        <v>173</v>
      </c>
      <c r="F67" s="129" t="s">
        <v>174</v>
      </c>
      <c r="G67" s="112" t="s">
        <v>192</v>
      </c>
      <c r="H67" s="111">
        <v>2016</v>
      </c>
      <c r="I67" s="112" t="s">
        <v>193</v>
      </c>
      <c r="J67" s="113">
        <v>82670</v>
      </c>
      <c r="K67" s="126" t="s">
        <v>12213</v>
      </c>
      <c r="L67" s="112" t="s">
        <v>194</v>
      </c>
      <c r="M67" s="112" t="s">
        <v>195</v>
      </c>
      <c r="N67" s="112" t="s">
        <v>196</v>
      </c>
      <c r="O67" s="112" t="s">
        <v>197</v>
      </c>
      <c r="P67" s="112" t="s">
        <v>198</v>
      </c>
      <c r="Q67" s="108">
        <f t="shared" si="0"/>
        <v>0</v>
      </c>
      <c r="R67" s="108">
        <v>0</v>
      </c>
      <c r="S67" s="108">
        <v>0</v>
      </c>
      <c r="T67" s="108">
        <v>0</v>
      </c>
      <c r="U67" s="108">
        <f t="shared" si="1"/>
        <v>0</v>
      </c>
      <c r="V67" s="109">
        <v>5.416666666666667</v>
      </c>
      <c r="W67" s="109">
        <v>1</v>
      </c>
      <c r="X67" s="127" t="s">
        <v>123</v>
      </c>
      <c r="Y67" s="107">
        <v>3</v>
      </c>
      <c r="Z67" s="107">
        <v>5</v>
      </c>
      <c r="AA67" s="107">
        <v>2</v>
      </c>
      <c r="AB67" s="111">
        <v>44</v>
      </c>
      <c r="AC67" s="107"/>
      <c r="AD67" s="108">
        <v>25</v>
      </c>
      <c r="AE67" s="107">
        <v>5</v>
      </c>
      <c r="AF67" s="111">
        <v>25</v>
      </c>
      <c r="AG67" s="111" t="s">
        <v>13704</v>
      </c>
      <c r="AH67" s="111" t="s">
        <v>199</v>
      </c>
      <c r="AI67" s="111">
        <v>10</v>
      </c>
      <c r="AJ67" s="111" t="s">
        <v>188</v>
      </c>
      <c r="AK67" s="111" t="s">
        <v>200</v>
      </c>
      <c r="AL67" s="111">
        <v>15</v>
      </c>
      <c r="AM67" s="111" t="s">
        <v>78</v>
      </c>
      <c r="AN67" s="111" t="s">
        <v>78</v>
      </c>
      <c r="AO67" s="111" t="s">
        <v>78</v>
      </c>
      <c r="AP67" s="111" t="s">
        <v>78</v>
      </c>
      <c r="AQ67" s="111" t="s">
        <v>78</v>
      </c>
      <c r="AR67" s="111" t="s">
        <v>78</v>
      </c>
      <c r="AS67" s="111" t="s">
        <v>78</v>
      </c>
      <c r="AT67" s="111" t="s">
        <v>78</v>
      </c>
      <c r="AU67" s="111" t="s">
        <v>78</v>
      </c>
      <c r="AV67" s="111" t="s">
        <v>78</v>
      </c>
      <c r="AW67" s="111" t="s">
        <v>78</v>
      </c>
      <c r="AX67" s="111" t="s">
        <v>78</v>
      </c>
      <c r="AY67"/>
      <c r="AZ67"/>
      <c r="BA67"/>
      <c r="BB67"/>
      <c r="BC67"/>
      <c r="BD67"/>
    </row>
    <row r="68" spans="1:56" s="110" customFormat="1" ht="113.15">
      <c r="A68" s="107">
        <v>104</v>
      </c>
      <c r="B68" s="107" t="s">
        <v>65</v>
      </c>
      <c r="C68" s="111">
        <v>6</v>
      </c>
      <c r="D68" s="124" t="s">
        <v>66</v>
      </c>
      <c r="E68" s="112" t="s">
        <v>201</v>
      </c>
      <c r="F68" s="129">
        <v>28562</v>
      </c>
      <c r="G68" s="112" t="s">
        <v>202</v>
      </c>
      <c r="H68" s="111">
        <v>2020</v>
      </c>
      <c r="I68" s="112" t="s">
        <v>203</v>
      </c>
      <c r="J68" s="113">
        <v>80619.509999999995</v>
      </c>
      <c r="K68" s="126" t="s">
        <v>204</v>
      </c>
      <c r="L68" s="112" t="s">
        <v>71</v>
      </c>
      <c r="M68" s="112" t="s">
        <v>72</v>
      </c>
      <c r="N68" s="112" t="s">
        <v>205</v>
      </c>
      <c r="O68" s="112" t="s">
        <v>206</v>
      </c>
      <c r="P68" s="112" t="s">
        <v>207</v>
      </c>
      <c r="Q68" s="108">
        <f>U68</f>
        <v>56.18</v>
      </c>
      <c r="R68" s="108">
        <v>2.0699999999999998</v>
      </c>
      <c r="S68" s="108">
        <v>5.5</v>
      </c>
      <c r="T68" s="108">
        <v>48.61</v>
      </c>
      <c r="U68" s="108">
        <f t="shared" ref="U68:U89" si="2">SUM(R68:T68)</f>
        <v>56.18</v>
      </c>
      <c r="V68" s="109">
        <v>2</v>
      </c>
      <c r="W68" s="109">
        <v>0.89926545075751518</v>
      </c>
      <c r="X68" s="127" t="s">
        <v>169</v>
      </c>
      <c r="Y68" s="107">
        <v>3</v>
      </c>
      <c r="Z68" s="107">
        <v>11</v>
      </c>
      <c r="AA68" s="107">
        <v>5</v>
      </c>
      <c r="AB68" s="111">
        <v>4</v>
      </c>
      <c r="AC68" s="107">
        <v>92</v>
      </c>
      <c r="AD68" s="108"/>
      <c r="AE68" s="107">
        <v>5</v>
      </c>
      <c r="AF68" s="111">
        <v>0</v>
      </c>
      <c r="AG68" s="111" t="s">
        <v>208</v>
      </c>
      <c r="AH68" s="111" t="s">
        <v>208</v>
      </c>
      <c r="AI68" s="111">
        <v>0</v>
      </c>
      <c r="AJ68" s="111" t="s">
        <v>78</v>
      </c>
      <c r="AK68" s="111" t="s">
        <v>78</v>
      </c>
      <c r="AL68" s="111" t="s">
        <v>78</v>
      </c>
      <c r="AM68" s="111" t="s">
        <v>78</v>
      </c>
      <c r="AN68" s="111" t="s">
        <v>78</v>
      </c>
      <c r="AO68" s="111" t="s">
        <v>78</v>
      </c>
      <c r="AP68" s="111" t="s">
        <v>78</v>
      </c>
      <c r="AQ68" s="111" t="s">
        <v>78</v>
      </c>
      <c r="AR68" s="111" t="s">
        <v>78</v>
      </c>
      <c r="AS68" s="111" t="s">
        <v>78</v>
      </c>
      <c r="AT68" s="111" t="s">
        <v>78</v>
      </c>
      <c r="AU68" s="111" t="s">
        <v>78</v>
      </c>
      <c r="AV68" s="111" t="s">
        <v>78</v>
      </c>
      <c r="AW68" s="111" t="s">
        <v>78</v>
      </c>
      <c r="AX68" s="111" t="s">
        <v>78</v>
      </c>
      <c r="AY68"/>
      <c r="AZ68"/>
      <c r="BA68"/>
      <c r="BB68"/>
      <c r="BC68"/>
      <c r="BD68"/>
    </row>
    <row r="69" spans="1:56" s="110" customFormat="1" ht="123.45">
      <c r="A69" s="107">
        <v>104</v>
      </c>
      <c r="B69" s="107" t="s">
        <v>65</v>
      </c>
      <c r="C69" s="111">
        <v>10</v>
      </c>
      <c r="D69" s="124" t="s">
        <v>113</v>
      </c>
      <c r="E69" s="112" t="s">
        <v>209</v>
      </c>
      <c r="F69" s="129" t="s">
        <v>210</v>
      </c>
      <c r="G69" s="112" t="s">
        <v>211</v>
      </c>
      <c r="H69" s="111">
        <v>2019</v>
      </c>
      <c r="I69" s="112" t="s">
        <v>212</v>
      </c>
      <c r="J69" s="113">
        <v>482636.82</v>
      </c>
      <c r="K69" s="126" t="s">
        <v>213</v>
      </c>
      <c r="L69" s="112" t="s">
        <v>214</v>
      </c>
      <c r="M69" s="112" t="s">
        <v>72</v>
      </c>
      <c r="N69" s="112" t="s">
        <v>215</v>
      </c>
      <c r="O69" s="112" t="s">
        <v>216</v>
      </c>
      <c r="P69" s="112" t="s">
        <v>217</v>
      </c>
      <c r="Q69" s="108">
        <v>40.97</v>
      </c>
      <c r="R69" s="108">
        <v>40.97</v>
      </c>
      <c r="S69" s="108">
        <v>20</v>
      </c>
      <c r="T69" s="108">
        <v>40</v>
      </c>
      <c r="U69" s="108">
        <f t="shared" si="2"/>
        <v>100.97</v>
      </c>
      <c r="V69" s="109">
        <v>80</v>
      </c>
      <c r="W69" s="109">
        <v>1</v>
      </c>
      <c r="X69" s="127" t="s">
        <v>218</v>
      </c>
      <c r="Y69" s="107">
        <v>3</v>
      </c>
      <c r="Z69" s="107">
        <v>1</v>
      </c>
      <c r="AA69" s="107">
        <v>2</v>
      </c>
      <c r="AB69" s="111">
        <v>44</v>
      </c>
      <c r="AC69" s="107" t="s">
        <v>219</v>
      </c>
      <c r="AD69" s="108">
        <v>40</v>
      </c>
      <c r="AE69" s="107">
        <v>5</v>
      </c>
      <c r="AF69" s="111">
        <v>80</v>
      </c>
      <c r="AG69" s="111" t="s">
        <v>113</v>
      </c>
      <c r="AH69" s="111" t="s">
        <v>220</v>
      </c>
      <c r="AI69" s="111">
        <v>50</v>
      </c>
      <c r="AJ69" s="111" t="s">
        <v>221</v>
      </c>
      <c r="AK69" s="111" t="s">
        <v>222</v>
      </c>
      <c r="AL69" s="111">
        <v>30</v>
      </c>
      <c r="AM69" s="111" t="s">
        <v>78</v>
      </c>
      <c r="AN69" s="111" t="s">
        <v>78</v>
      </c>
      <c r="AO69" s="111" t="s">
        <v>78</v>
      </c>
      <c r="AP69" s="111" t="s">
        <v>78</v>
      </c>
      <c r="AQ69" s="111" t="s">
        <v>78</v>
      </c>
      <c r="AR69" s="111" t="s">
        <v>78</v>
      </c>
      <c r="AS69" s="111" t="s">
        <v>78</v>
      </c>
      <c r="AT69" s="111" t="s">
        <v>78</v>
      </c>
      <c r="AU69" s="111" t="s">
        <v>78</v>
      </c>
      <c r="AV69" s="111" t="s">
        <v>78</v>
      </c>
      <c r="AW69" s="111" t="s">
        <v>78</v>
      </c>
      <c r="AX69" s="111" t="s">
        <v>78</v>
      </c>
      <c r="AY69"/>
      <c r="AZ69"/>
      <c r="BA69"/>
      <c r="BB69"/>
      <c r="BC69"/>
      <c r="BD69"/>
    </row>
    <row r="70" spans="1:56" s="110" customFormat="1" ht="409.6">
      <c r="A70" s="107">
        <v>104</v>
      </c>
      <c r="B70" s="107" t="s">
        <v>65</v>
      </c>
      <c r="C70" s="111">
        <v>10</v>
      </c>
      <c r="D70" s="124" t="s">
        <v>113</v>
      </c>
      <c r="E70" s="112" t="s">
        <v>223</v>
      </c>
      <c r="F70" s="129">
        <v>27920</v>
      </c>
      <c r="G70" s="112" t="s">
        <v>224</v>
      </c>
      <c r="H70" s="111">
        <v>2008</v>
      </c>
      <c r="I70" s="112" t="s">
        <v>225</v>
      </c>
      <c r="J70" s="113">
        <v>85458</v>
      </c>
      <c r="K70" s="126" t="s">
        <v>12213</v>
      </c>
      <c r="L70" s="112" t="s">
        <v>118</v>
      </c>
      <c r="M70" s="112" t="s">
        <v>119</v>
      </c>
      <c r="N70" s="112" t="s">
        <v>226</v>
      </c>
      <c r="O70" s="112" t="s">
        <v>227</v>
      </c>
      <c r="P70" s="112" t="s">
        <v>228</v>
      </c>
      <c r="Q70" s="108">
        <f t="shared" ref="Q70:Q89" si="3">U70</f>
        <v>7.88</v>
      </c>
      <c r="R70" s="108">
        <v>0</v>
      </c>
      <c r="S70" s="108">
        <v>1.88</v>
      </c>
      <c r="T70" s="108">
        <v>6</v>
      </c>
      <c r="U70" s="108">
        <f t="shared" si="2"/>
        <v>7.88</v>
      </c>
      <c r="V70" s="109">
        <v>63.083333333333336</v>
      </c>
      <c r="W70" s="109">
        <v>1</v>
      </c>
      <c r="X70" s="127" t="s">
        <v>229</v>
      </c>
      <c r="Y70" s="107">
        <v>1</v>
      </c>
      <c r="Z70" s="107">
        <v>1</v>
      </c>
      <c r="AA70" s="107">
        <v>7</v>
      </c>
      <c r="AB70" s="111">
        <v>60</v>
      </c>
      <c r="AC70" s="107"/>
      <c r="AD70" s="108">
        <v>0</v>
      </c>
      <c r="AE70" s="107">
        <v>5</v>
      </c>
      <c r="AF70" s="111">
        <v>68</v>
      </c>
      <c r="AG70" s="111" t="s">
        <v>113</v>
      </c>
      <c r="AH70" s="111" t="s">
        <v>230</v>
      </c>
      <c r="AI70" s="111">
        <v>32</v>
      </c>
      <c r="AJ70" s="111" t="s">
        <v>231</v>
      </c>
      <c r="AK70" s="111" t="s">
        <v>232</v>
      </c>
      <c r="AL70" s="111">
        <v>9</v>
      </c>
      <c r="AM70" s="111" t="s">
        <v>233</v>
      </c>
      <c r="AN70" s="111" t="s">
        <v>78</v>
      </c>
      <c r="AO70" s="111">
        <v>9</v>
      </c>
      <c r="AP70" s="111" t="s">
        <v>234</v>
      </c>
      <c r="AQ70" s="111" t="s">
        <v>235</v>
      </c>
      <c r="AR70" s="111">
        <v>14</v>
      </c>
      <c r="AS70" s="111" t="s">
        <v>236</v>
      </c>
      <c r="AT70" s="111" t="s">
        <v>237</v>
      </c>
      <c r="AU70" s="111">
        <v>2</v>
      </c>
      <c r="AV70" s="111" t="s">
        <v>238</v>
      </c>
      <c r="AW70" s="111" t="s">
        <v>239</v>
      </c>
      <c r="AX70" s="111">
        <v>2</v>
      </c>
      <c r="AY70"/>
      <c r="AZ70"/>
      <c r="BA70"/>
      <c r="BB70"/>
      <c r="BC70"/>
      <c r="BD70"/>
    </row>
    <row r="71" spans="1:56" s="110" customFormat="1" ht="257.14999999999998">
      <c r="A71" s="107">
        <v>104</v>
      </c>
      <c r="B71" s="107" t="s">
        <v>65</v>
      </c>
      <c r="C71" s="111">
        <v>11</v>
      </c>
      <c r="D71" s="124" t="s">
        <v>160</v>
      </c>
      <c r="E71" s="112" t="s">
        <v>240</v>
      </c>
      <c r="F71" s="129">
        <v>55663</v>
      </c>
      <c r="G71" s="112" t="s">
        <v>241</v>
      </c>
      <c r="H71" s="111">
        <v>2007</v>
      </c>
      <c r="I71" s="112" t="s">
        <v>242</v>
      </c>
      <c r="J71" s="113">
        <v>39332</v>
      </c>
      <c r="K71" s="126" t="s">
        <v>117</v>
      </c>
      <c r="L71" s="112" t="s">
        <v>243</v>
      </c>
      <c r="M71" s="112" t="s">
        <v>244</v>
      </c>
      <c r="N71" s="112" t="s">
        <v>245</v>
      </c>
      <c r="O71" s="112" t="s">
        <v>246</v>
      </c>
      <c r="P71" s="112" t="s">
        <v>247</v>
      </c>
      <c r="Q71" s="108">
        <f t="shared" si="3"/>
        <v>14.7694117647059</v>
      </c>
      <c r="R71" s="108">
        <v>0</v>
      </c>
      <c r="S71" s="108">
        <v>0</v>
      </c>
      <c r="T71" s="108">
        <v>14.7694117647059</v>
      </c>
      <c r="U71" s="108">
        <f t="shared" si="2"/>
        <v>14.7694117647059</v>
      </c>
      <c r="V71" s="109">
        <v>29.5</v>
      </c>
      <c r="W71" s="109">
        <v>1</v>
      </c>
      <c r="X71" s="127" t="s">
        <v>248</v>
      </c>
      <c r="Y71" s="107">
        <v>4</v>
      </c>
      <c r="Z71" s="107">
        <v>6</v>
      </c>
      <c r="AA71" s="107">
        <v>2</v>
      </c>
      <c r="AB71" s="111">
        <v>35</v>
      </c>
      <c r="AC71" s="107">
        <v>80</v>
      </c>
      <c r="AD71" s="108">
        <v>0</v>
      </c>
      <c r="AE71" s="107">
        <v>5</v>
      </c>
      <c r="AF71" s="111">
        <v>51</v>
      </c>
      <c r="AG71" s="111" t="s">
        <v>79</v>
      </c>
      <c r="AH71" s="111" t="s">
        <v>93</v>
      </c>
      <c r="AI71" s="111">
        <v>45</v>
      </c>
      <c r="AJ71" s="111" t="s">
        <v>160</v>
      </c>
      <c r="AK71" s="111" t="s">
        <v>249</v>
      </c>
      <c r="AL71" s="111">
        <v>2</v>
      </c>
      <c r="AM71" s="111" t="s">
        <v>250</v>
      </c>
      <c r="AN71" s="111" t="s">
        <v>251</v>
      </c>
      <c r="AO71" s="111">
        <v>0</v>
      </c>
      <c r="AP71" s="111" t="s">
        <v>252</v>
      </c>
      <c r="AQ71" s="111" t="s">
        <v>253</v>
      </c>
      <c r="AR71" s="111">
        <v>4</v>
      </c>
      <c r="AS71" s="111" t="s">
        <v>78</v>
      </c>
      <c r="AT71" s="111" t="s">
        <v>78</v>
      </c>
      <c r="AU71" s="111" t="s">
        <v>78</v>
      </c>
      <c r="AV71" s="111" t="s">
        <v>78</v>
      </c>
      <c r="AW71" s="111" t="s">
        <v>78</v>
      </c>
      <c r="AX71" s="111" t="s">
        <v>78</v>
      </c>
      <c r="AY71"/>
      <c r="AZ71"/>
      <c r="BA71"/>
      <c r="BB71"/>
      <c r="BC71"/>
      <c r="BD71"/>
    </row>
    <row r="72" spans="1:56" s="110" customFormat="1" ht="409.6">
      <c r="A72" s="107">
        <v>104</v>
      </c>
      <c r="B72" s="107" t="s">
        <v>65</v>
      </c>
      <c r="C72" s="111">
        <v>11</v>
      </c>
      <c r="D72" s="124" t="s">
        <v>160</v>
      </c>
      <c r="E72" s="112" t="s">
        <v>254</v>
      </c>
      <c r="F72" s="129">
        <v>35382</v>
      </c>
      <c r="G72" s="112" t="s">
        <v>255</v>
      </c>
      <c r="H72" s="111">
        <v>2021</v>
      </c>
      <c r="I72" s="112" t="s">
        <v>256</v>
      </c>
      <c r="J72" s="113">
        <v>1921259.68</v>
      </c>
      <c r="K72" s="126" t="s">
        <v>257</v>
      </c>
      <c r="L72" s="112" t="s">
        <v>258</v>
      </c>
      <c r="M72" s="112" t="s">
        <v>259</v>
      </c>
      <c r="N72" s="112" t="s">
        <v>260</v>
      </c>
      <c r="O72" s="112" t="s">
        <v>261</v>
      </c>
      <c r="P72" s="112" t="s">
        <v>262</v>
      </c>
      <c r="Q72" s="108">
        <f t="shared" si="3"/>
        <v>159.41999999999999</v>
      </c>
      <c r="R72" s="108">
        <v>113.98</v>
      </c>
      <c r="S72" s="108">
        <v>22.9</v>
      </c>
      <c r="T72" s="108">
        <v>22.54</v>
      </c>
      <c r="U72" s="108">
        <f t="shared" si="2"/>
        <v>159.41999999999999</v>
      </c>
      <c r="V72" s="109">
        <v>100.41666666666667</v>
      </c>
      <c r="W72" s="109">
        <v>0.8</v>
      </c>
      <c r="X72" s="127" t="s">
        <v>263</v>
      </c>
      <c r="Y72" s="107">
        <v>3</v>
      </c>
      <c r="Z72" s="107">
        <v>5</v>
      </c>
      <c r="AA72" s="107">
        <v>3</v>
      </c>
      <c r="AB72" s="111">
        <v>66</v>
      </c>
      <c r="AC72" s="107" t="s">
        <v>264</v>
      </c>
      <c r="AD72" s="108">
        <v>22.54</v>
      </c>
      <c r="AE72" s="107">
        <v>5</v>
      </c>
      <c r="AF72" s="111">
        <v>100</v>
      </c>
      <c r="AG72" s="111" t="s">
        <v>160</v>
      </c>
      <c r="AH72" s="111" t="s">
        <v>249</v>
      </c>
      <c r="AI72" s="111">
        <v>76</v>
      </c>
      <c r="AJ72" s="111" t="s">
        <v>79</v>
      </c>
      <c r="AK72" s="111" t="s">
        <v>93</v>
      </c>
      <c r="AL72" s="111">
        <v>12</v>
      </c>
      <c r="AM72" s="111" t="s">
        <v>265</v>
      </c>
      <c r="AN72" s="111" t="s">
        <v>266</v>
      </c>
      <c r="AO72" s="111">
        <v>0</v>
      </c>
      <c r="AP72" s="111" t="s">
        <v>267</v>
      </c>
      <c r="AQ72" s="111" t="s">
        <v>268</v>
      </c>
      <c r="AR72" s="111">
        <v>8</v>
      </c>
      <c r="AS72" s="111" t="s">
        <v>269</v>
      </c>
      <c r="AT72" s="111" t="s">
        <v>270</v>
      </c>
      <c r="AU72" s="111">
        <v>4</v>
      </c>
      <c r="AV72" s="111" t="s">
        <v>78</v>
      </c>
      <c r="AW72" s="111" t="s">
        <v>78</v>
      </c>
      <c r="AX72" s="111" t="s">
        <v>78</v>
      </c>
      <c r="AY72"/>
      <c r="AZ72"/>
      <c r="BA72"/>
      <c r="BB72"/>
      <c r="BC72"/>
      <c r="BD72"/>
    </row>
    <row r="73" spans="1:56" s="110" customFormat="1" ht="205.75">
      <c r="A73" s="107">
        <v>104</v>
      </c>
      <c r="B73" s="107" t="s">
        <v>65</v>
      </c>
      <c r="C73" s="111">
        <v>7</v>
      </c>
      <c r="D73" s="124" t="s">
        <v>238</v>
      </c>
      <c r="E73" s="112" t="s">
        <v>271</v>
      </c>
      <c r="F73" s="129" t="s">
        <v>272</v>
      </c>
      <c r="G73" s="112" t="s">
        <v>273</v>
      </c>
      <c r="H73" s="111">
        <v>2021</v>
      </c>
      <c r="I73" s="112" t="s">
        <v>274</v>
      </c>
      <c r="J73" s="113">
        <v>63374</v>
      </c>
      <c r="K73" s="126" t="s">
        <v>1711</v>
      </c>
      <c r="L73" s="112" t="s">
        <v>275</v>
      </c>
      <c r="M73" s="112" t="s">
        <v>276</v>
      </c>
      <c r="N73" s="112" t="s">
        <v>277</v>
      </c>
      <c r="O73" s="112" t="s">
        <v>278</v>
      </c>
      <c r="P73" s="112" t="s">
        <v>279</v>
      </c>
      <c r="Q73" s="108">
        <v>34.19</v>
      </c>
      <c r="R73" s="108">
        <v>3.07</v>
      </c>
      <c r="S73" s="108">
        <v>5.88</v>
      </c>
      <c r="T73" s="108">
        <v>25</v>
      </c>
      <c r="U73" s="108">
        <v>34.19</v>
      </c>
      <c r="V73" s="109">
        <v>45</v>
      </c>
      <c r="W73" s="109">
        <v>0.70018378755385502</v>
      </c>
      <c r="X73" s="127" t="s">
        <v>263</v>
      </c>
      <c r="Y73" s="107">
        <v>3</v>
      </c>
      <c r="Z73" s="107">
        <v>7</v>
      </c>
      <c r="AA73" s="107">
        <v>2</v>
      </c>
      <c r="AB73" s="111">
        <v>4</v>
      </c>
      <c r="AC73" s="107" t="s">
        <v>280</v>
      </c>
      <c r="AD73" s="108">
        <v>15.5</v>
      </c>
      <c r="AE73" s="107">
        <v>5</v>
      </c>
      <c r="AF73" s="111">
        <v>90</v>
      </c>
      <c r="AG73" s="111" t="s">
        <v>231</v>
      </c>
      <c r="AH73" s="111" t="s">
        <v>78</v>
      </c>
      <c r="AI73" s="111">
        <v>90</v>
      </c>
      <c r="AJ73" s="111" t="s">
        <v>78</v>
      </c>
      <c r="AK73" s="111" t="s">
        <v>78</v>
      </c>
      <c r="AL73" s="111" t="s">
        <v>78</v>
      </c>
      <c r="AM73" s="111" t="s">
        <v>78</v>
      </c>
      <c r="AN73" s="111" t="s">
        <v>78</v>
      </c>
      <c r="AO73" s="111" t="s">
        <v>78</v>
      </c>
      <c r="AP73" s="111" t="s">
        <v>78</v>
      </c>
      <c r="AQ73" s="111" t="s">
        <v>78</v>
      </c>
      <c r="AR73" s="111" t="s">
        <v>78</v>
      </c>
      <c r="AS73" s="111" t="s">
        <v>78</v>
      </c>
      <c r="AT73" s="111" t="s">
        <v>78</v>
      </c>
      <c r="AU73" s="111" t="s">
        <v>78</v>
      </c>
      <c r="AV73" s="111" t="s">
        <v>78</v>
      </c>
      <c r="AW73" s="111" t="s">
        <v>78</v>
      </c>
      <c r="AX73" s="111" t="s">
        <v>78</v>
      </c>
      <c r="AY73"/>
      <c r="AZ73"/>
      <c r="BA73"/>
      <c r="BB73"/>
      <c r="BC73"/>
      <c r="BD73"/>
    </row>
    <row r="74" spans="1:56" s="110" customFormat="1" ht="113.15">
      <c r="A74" s="107">
        <v>104</v>
      </c>
      <c r="B74" s="107" t="s">
        <v>65</v>
      </c>
      <c r="C74" s="111">
        <v>6</v>
      </c>
      <c r="D74" s="124" t="s">
        <v>66</v>
      </c>
      <c r="E74" s="112" t="s">
        <v>106</v>
      </c>
      <c r="F74" s="129">
        <v>24445</v>
      </c>
      <c r="G74" s="112" t="s">
        <v>281</v>
      </c>
      <c r="H74" s="111">
        <v>2011</v>
      </c>
      <c r="I74" s="112" t="s">
        <v>282</v>
      </c>
      <c r="J74" s="113">
        <v>209339</v>
      </c>
      <c r="K74" s="126" t="s">
        <v>152</v>
      </c>
      <c r="L74" s="112" t="s">
        <v>71</v>
      </c>
      <c r="M74" s="112" t="s">
        <v>72</v>
      </c>
      <c r="N74" s="112" t="s">
        <v>283</v>
      </c>
      <c r="O74" s="112" t="s">
        <v>284</v>
      </c>
      <c r="P74" s="112" t="s">
        <v>285</v>
      </c>
      <c r="Q74" s="108">
        <f t="shared" si="3"/>
        <v>51.36</v>
      </c>
      <c r="R74" s="108">
        <v>0</v>
      </c>
      <c r="S74" s="108">
        <v>2.75</v>
      </c>
      <c r="T74" s="108">
        <v>48.61</v>
      </c>
      <c r="U74" s="108">
        <f t="shared" si="2"/>
        <v>51.36</v>
      </c>
      <c r="V74" s="109">
        <v>56.333333333333336</v>
      </c>
      <c r="W74" s="109">
        <v>1</v>
      </c>
      <c r="X74" s="127" t="s">
        <v>76</v>
      </c>
      <c r="Y74" s="107">
        <v>3</v>
      </c>
      <c r="Z74" s="107">
        <v>11</v>
      </c>
      <c r="AA74" s="107">
        <v>5</v>
      </c>
      <c r="AB74" s="111">
        <v>4</v>
      </c>
      <c r="AC74" s="107">
        <v>95</v>
      </c>
      <c r="AD74" s="108">
        <v>0</v>
      </c>
      <c r="AE74" s="107">
        <v>5</v>
      </c>
      <c r="AF74" s="111">
        <v>85</v>
      </c>
      <c r="AG74" s="111" t="s">
        <v>77</v>
      </c>
      <c r="AH74" s="111" t="s">
        <v>10697</v>
      </c>
      <c r="AI74" s="111">
        <v>30</v>
      </c>
      <c r="AJ74" s="111" t="s">
        <v>77</v>
      </c>
      <c r="AK74" s="111" t="s">
        <v>10698</v>
      </c>
      <c r="AL74" s="111">
        <v>35</v>
      </c>
      <c r="AM74" s="111" t="s">
        <v>77</v>
      </c>
      <c r="AN74" s="111" t="s">
        <v>10699</v>
      </c>
      <c r="AO74" s="111">
        <v>20</v>
      </c>
      <c r="AP74" s="111" t="s">
        <v>78</v>
      </c>
      <c r="AQ74" s="111" t="s">
        <v>78</v>
      </c>
      <c r="AR74" s="111" t="s">
        <v>78</v>
      </c>
      <c r="AS74" s="111" t="s">
        <v>78</v>
      </c>
      <c r="AT74" s="111" t="s">
        <v>78</v>
      </c>
      <c r="AU74" s="111" t="s">
        <v>78</v>
      </c>
      <c r="AV74" s="111" t="s">
        <v>78</v>
      </c>
      <c r="AW74" s="111" t="s">
        <v>78</v>
      </c>
      <c r="AX74" s="111" t="s">
        <v>78</v>
      </c>
      <c r="AY74"/>
      <c r="AZ74"/>
      <c r="BA74"/>
      <c r="BB74"/>
      <c r="BC74"/>
      <c r="BD74"/>
    </row>
    <row r="75" spans="1:56" s="110" customFormat="1" ht="246.9">
      <c r="A75" s="107">
        <v>104</v>
      </c>
      <c r="B75" s="107" t="s">
        <v>65</v>
      </c>
      <c r="C75" s="111">
        <v>13</v>
      </c>
      <c r="D75" s="124" t="s">
        <v>286</v>
      </c>
      <c r="E75" s="112" t="s">
        <v>287</v>
      </c>
      <c r="F75" s="129">
        <v>25446</v>
      </c>
      <c r="G75" s="112" t="s">
        <v>288</v>
      </c>
      <c r="H75" s="111">
        <v>2020</v>
      </c>
      <c r="I75" s="112" t="s">
        <v>288</v>
      </c>
      <c r="J75" s="113">
        <v>71859.539999999994</v>
      </c>
      <c r="K75" s="126" t="s">
        <v>12213</v>
      </c>
      <c r="L75" s="112" t="s">
        <v>289</v>
      </c>
      <c r="M75" s="112" t="s">
        <v>290</v>
      </c>
      <c r="N75" s="112" t="s">
        <v>291</v>
      </c>
      <c r="O75" s="112" t="s">
        <v>292</v>
      </c>
      <c r="P75" s="112" t="s">
        <v>293</v>
      </c>
      <c r="Q75" s="108">
        <f t="shared" si="3"/>
        <v>26.45</v>
      </c>
      <c r="R75" s="108">
        <v>8.4499999999999993</v>
      </c>
      <c r="S75" s="108">
        <v>3</v>
      </c>
      <c r="T75" s="108">
        <v>15</v>
      </c>
      <c r="U75" s="108">
        <f t="shared" si="2"/>
        <v>26.45</v>
      </c>
      <c r="V75" s="109">
        <v>66.666666666666671</v>
      </c>
      <c r="W75" s="109">
        <v>1</v>
      </c>
      <c r="X75" s="127" t="s">
        <v>294</v>
      </c>
      <c r="Y75" s="107">
        <v>3</v>
      </c>
      <c r="Z75" s="107">
        <v>11</v>
      </c>
      <c r="AA75" s="107">
        <v>5</v>
      </c>
      <c r="AB75" s="111">
        <v>66</v>
      </c>
      <c r="AC75" s="107"/>
      <c r="AD75" s="108">
        <v>15</v>
      </c>
      <c r="AE75" s="107">
        <v>5</v>
      </c>
      <c r="AF75" s="111">
        <v>100</v>
      </c>
      <c r="AG75" s="111" t="s">
        <v>286</v>
      </c>
      <c r="AH75" s="111" t="s">
        <v>295</v>
      </c>
      <c r="AI75" s="111">
        <v>100</v>
      </c>
      <c r="AJ75" s="111" t="s">
        <v>78</v>
      </c>
      <c r="AK75" s="111" t="s">
        <v>78</v>
      </c>
      <c r="AL75" s="111" t="s">
        <v>78</v>
      </c>
      <c r="AM75" s="111" t="s">
        <v>78</v>
      </c>
      <c r="AN75" s="111" t="s">
        <v>78</v>
      </c>
      <c r="AO75" s="111" t="s">
        <v>78</v>
      </c>
      <c r="AP75" s="111" t="s">
        <v>78</v>
      </c>
      <c r="AQ75" s="111" t="s">
        <v>78</v>
      </c>
      <c r="AR75" s="111" t="s">
        <v>78</v>
      </c>
      <c r="AS75" s="111" t="s">
        <v>78</v>
      </c>
      <c r="AT75" s="111" t="s">
        <v>78</v>
      </c>
      <c r="AU75" s="111" t="s">
        <v>78</v>
      </c>
      <c r="AV75" s="111" t="s">
        <v>78</v>
      </c>
      <c r="AW75" s="111" t="s">
        <v>78</v>
      </c>
      <c r="AX75" s="111" t="s">
        <v>78</v>
      </c>
      <c r="AY75"/>
      <c r="AZ75"/>
      <c r="BA75"/>
      <c r="BB75"/>
      <c r="BC75"/>
      <c r="BD75"/>
    </row>
    <row r="76" spans="1:56" s="110" customFormat="1" ht="246.9">
      <c r="A76" s="107">
        <v>104</v>
      </c>
      <c r="B76" s="107" t="s">
        <v>65</v>
      </c>
      <c r="C76" s="111">
        <v>13</v>
      </c>
      <c r="D76" s="124" t="s">
        <v>286</v>
      </c>
      <c r="E76" s="112" t="s">
        <v>287</v>
      </c>
      <c r="F76" s="129">
        <v>25446</v>
      </c>
      <c r="G76" s="112" t="s">
        <v>296</v>
      </c>
      <c r="H76" s="111">
        <v>2020</v>
      </c>
      <c r="I76" s="112" t="s">
        <v>297</v>
      </c>
      <c r="J76" s="113">
        <v>62835.68</v>
      </c>
      <c r="K76" s="126" t="s">
        <v>12213</v>
      </c>
      <c r="L76" s="112" t="s">
        <v>289</v>
      </c>
      <c r="M76" s="112" t="s">
        <v>290</v>
      </c>
      <c r="N76" s="112" t="s">
        <v>298</v>
      </c>
      <c r="O76" s="112" t="s">
        <v>299</v>
      </c>
      <c r="P76" s="112" t="s">
        <v>300</v>
      </c>
      <c r="Q76" s="108">
        <f t="shared" si="3"/>
        <v>7.39</v>
      </c>
      <c r="R76" s="108">
        <v>7.39</v>
      </c>
      <c r="S76" s="108">
        <v>0</v>
      </c>
      <c r="T76" s="108">
        <v>0</v>
      </c>
      <c r="U76" s="108">
        <f t="shared" si="2"/>
        <v>7.39</v>
      </c>
      <c r="V76" s="109">
        <v>100</v>
      </c>
      <c r="W76" s="109">
        <v>1</v>
      </c>
      <c r="X76" s="127" t="s">
        <v>294</v>
      </c>
      <c r="Y76" s="107">
        <v>1</v>
      </c>
      <c r="Z76" s="107">
        <v>7</v>
      </c>
      <c r="AA76" s="107">
        <v>6</v>
      </c>
      <c r="AB76" s="111">
        <v>44</v>
      </c>
      <c r="AC76" s="107"/>
      <c r="AD76" s="108">
        <v>15</v>
      </c>
      <c r="AE76" s="107">
        <v>5</v>
      </c>
      <c r="AF76" s="111">
        <v>100</v>
      </c>
      <c r="AG76" s="111" t="s">
        <v>286</v>
      </c>
      <c r="AH76" s="111" t="s">
        <v>295</v>
      </c>
      <c r="AI76" s="111">
        <v>100</v>
      </c>
      <c r="AJ76" s="111" t="s">
        <v>78</v>
      </c>
      <c r="AK76" s="111" t="s">
        <v>78</v>
      </c>
      <c r="AL76" s="111" t="s">
        <v>78</v>
      </c>
      <c r="AM76" s="111" t="s">
        <v>78</v>
      </c>
      <c r="AN76" s="111" t="s">
        <v>78</v>
      </c>
      <c r="AO76" s="111" t="s">
        <v>78</v>
      </c>
      <c r="AP76" s="111" t="s">
        <v>78</v>
      </c>
      <c r="AQ76" s="111" t="s">
        <v>78</v>
      </c>
      <c r="AR76" s="111" t="s">
        <v>78</v>
      </c>
      <c r="AS76" s="111" t="s">
        <v>78</v>
      </c>
      <c r="AT76" s="111" t="s">
        <v>78</v>
      </c>
      <c r="AU76" s="111" t="s">
        <v>78</v>
      </c>
      <c r="AV76" s="111" t="s">
        <v>78</v>
      </c>
      <c r="AW76" s="111" t="s">
        <v>78</v>
      </c>
      <c r="AX76" s="111" t="s">
        <v>78</v>
      </c>
      <c r="AY76"/>
      <c r="AZ76"/>
      <c r="BA76"/>
      <c r="BB76"/>
      <c r="BC76"/>
      <c r="BD76"/>
    </row>
    <row r="77" spans="1:56" s="110" customFormat="1" ht="246.9">
      <c r="A77" s="107">
        <v>104</v>
      </c>
      <c r="B77" s="107" t="s">
        <v>65</v>
      </c>
      <c r="C77" s="111">
        <v>13</v>
      </c>
      <c r="D77" s="124" t="s">
        <v>286</v>
      </c>
      <c r="E77" s="112" t="s">
        <v>287</v>
      </c>
      <c r="F77" s="129">
        <v>25446</v>
      </c>
      <c r="G77" s="112" t="s">
        <v>301</v>
      </c>
      <c r="H77" s="111">
        <v>2016</v>
      </c>
      <c r="I77" s="112" t="s">
        <v>302</v>
      </c>
      <c r="J77" s="113">
        <f>47389+11873</f>
        <v>59262</v>
      </c>
      <c r="K77" s="126" t="s">
        <v>12213</v>
      </c>
      <c r="L77" s="112" t="s">
        <v>289</v>
      </c>
      <c r="M77" s="112" t="s">
        <v>290</v>
      </c>
      <c r="N77" s="112" t="s">
        <v>303</v>
      </c>
      <c r="O77" s="112" t="s">
        <v>304</v>
      </c>
      <c r="P77" s="112" t="s">
        <v>305</v>
      </c>
      <c r="Q77" s="108">
        <f t="shared" si="3"/>
        <v>0</v>
      </c>
      <c r="R77" s="108">
        <v>0</v>
      </c>
      <c r="S77" s="108">
        <v>0</v>
      </c>
      <c r="T77" s="108">
        <v>0</v>
      </c>
      <c r="U77" s="108">
        <f t="shared" si="2"/>
        <v>0</v>
      </c>
      <c r="V77" s="109">
        <v>100</v>
      </c>
      <c r="W77" s="109">
        <v>1</v>
      </c>
      <c r="X77" s="127" t="s">
        <v>294</v>
      </c>
      <c r="Y77" s="107">
        <v>3</v>
      </c>
      <c r="Z77" s="107">
        <v>11</v>
      </c>
      <c r="AA77" s="107">
        <v>5</v>
      </c>
      <c r="AB77" s="111">
        <v>66</v>
      </c>
      <c r="AC77" s="107"/>
      <c r="AD77" s="108">
        <v>15</v>
      </c>
      <c r="AE77" s="107">
        <v>5</v>
      </c>
      <c r="AF77" s="111">
        <v>100</v>
      </c>
      <c r="AG77" s="111" t="s">
        <v>286</v>
      </c>
      <c r="AH77" s="111" t="s">
        <v>306</v>
      </c>
      <c r="AI77" s="111">
        <v>100</v>
      </c>
      <c r="AJ77" s="111" t="s">
        <v>78</v>
      </c>
      <c r="AK77" s="111" t="s">
        <v>78</v>
      </c>
      <c r="AL77" s="111" t="s">
        <v>78</v>
      </c>
      <c r="AM77" s="111" t="s">
        <v>78</v>
      </c>
      <c r="AN77" s="111" t="s">
        <v>78</v>
      </c>
      <c r="AO77" s="111" t="s">
        <v>78</v>
      </c>
      <c r="AP77" s="111" t="s">
        <v>78</v>
      </c>
      <c r="AQ77" s="111" t="s">
        <v>78</v>
      </c>
      <c r="AR77" s="111" t="s">
        <v>78</v>
      </c>
      <c r="AS77" s="111" t="s">
        <v>78</v>
      </c>
      <c r="AT77" s="111" t="s">
        <v>78</v>
      </c>
      <c r="AU77" s="111" t="s">
        <v>78</v>
      </c>
      <c r="AV77" s="111" t="s">
        <v>78</v>
      </c>
      <c r="AW77" s="111" t="s">
        <v>78</v>
      </c>
      <c r="AX77" s="111" t="s">
        <v>78</v>
      </c>
      <c r="AY77"/>
      <c r="AZ77"/>
      <c r="BA77"/>
      <c r="BB77"/>
      <c r="BC77"/>
      <c r="BD77"/>
    </row>
    <row r="78" spans="1:56" s="110" customFormat="1" ht="144">
      <c r="A78" s="107">
        <v>104</v>
      </c>
      <c r="B78" s="107" t="s">
        <v>65</v>
      </c>
      <c r="C78" s="111">
        <v>3</v>
      </c>
      <c r="D78" s="124" t="s">
        <v>307</v>
      </c>
      <c r="E78" s="112" t="s">
        <v>308</v>
      </c>
      <c r="F78" s="129" t="s">
        <v>309</v>
      </c>
      <c r="G78" s="112" t="s">
        <v>310</v>
      </c>
      <c r="H78" s="111">
        <v>2014</v>
      </c>
      <c r="I78" s="112" t="s">
        <v>311</v>
      </c>
      <c r="J78" s="113">
        <v>132743</v>
      </c>
      <c r="K78" s="126" t="s">
        <v>12213</v>
      </c>
      <c r="L78" s="112" t="s">
        <v>312</v>
      </c>
      <c r="M78" s="112" t="s">
        <v>313</v>
      </c>
      <c r="N78" s="112" t="s">
        <v>314</v>
      </c>
      <c r="O78" s="112" t="s">
        <v>315</v>
      </c>
      <c r="P78" s="112" t="s">
        <v>316</v>
      </c>
      <c r="Q78" s="108">
        <f t="shared" si="3"/>
        <v>0</v>
      </c>
      <c r="R78" s="108">
        <v>0</v>
      </c>
      <c r="S78" s="108">
        <v>0</v>
      </c>
      <c r="T78" s="108">
        <v>0</v>
      </c>
      <c r="U78" s="108">
        <f t="shared" si="2"/>
        <v>0</v>
      </c>
      <c r="V78" s="109">
        <v>100</v>
      </c>
      <c r="W78" s="109">
        <v>1</v>
      </c>
      <c r="X78" s="127" t="s">
        <v>317</v>
      </c>
      <c r="Y78" s="107">
        <v>6</v>
      </c>
      <c r="Z78" s="107">
        <v>1</v>
      </c>
      <c r="AA78" s="107">
        <v>4</v>
      </c>
      <c r="AB78" s="111">
        <v>14</v>
      </c>
      <c r="AC78" s="107"/>
      <c r="AD78" s="108">
        <v>0</v>
      </c>
      <c r="AE78" s="107">
        <v>2</v>
      </c>
      <c r="AF78" s="111">
        <v>100</v>
      </c>
      <c r="AG78" s="111" t="s">
        <v>307</v>
      </c>
      <c r="AH78" s="111" t="s">
        <v>318</v>
      </c>
      <c r="AI78" s="111">
        <v>76</v>
      </c>
      <c r="AJ78" s="111" t="s">
        <v>319</v>
      </c>
      <c r="AK78" s="111" t="s">
        <v>320</v>
      </c>
      <c r="AL78" s="111">
        <v>5</v>
      </c>
      <c r="AM78" s="111" t="s">
        <v>250</v>
      </c>
      <c r="AN78" s="111" t="s">
        <v>321</v>
      </c>
      <c r="AO78" s="111">
        <v>10</v>
      </c>
      <c r="AP78" s="111" t="s">
        <v>160</v>
      </c>
      <c r="AQ78" s="111" t="s">
        <v>322</v>
      </c>
      <c r="AR78" s="111">
        <v>5</v>
      </c>
      <c r="AS78" s="111" t="s">
        <v>234</v>
      </c>
      <c r="AT78" s="111" t="s">
        <v>323</v>
      </c>
      <c r="AU78" s="111">
        <v>4</v>
      </c>
      <c r="AV78" s="111" t="s">
        <v>78</v>
      </c>
      <c r="AW78" s="111" t="s">
        <v>78</v>
      </c>
      <c r="AX78" s="111" t="s">
        <v>78</v>
      </c>
      <c r="AY78"/>
      <c r="AZ78"/>
      <c r="BA78"/>
      <c r="BB78"/>
      <c r="BC78"/>
      <c r="BD78"/>
    </row>
    <row r="79" spans="1:56" s="110" customFormat="1" ht="409.6">
      <c r="A79" s="107">
        <v>104</v>
      </c>
      <c r="B79" s="107" t="s">
        <v>65</v>
      </c>
      <c r="C79" s="111">
        <v>9</v>
      </c>
      <c r="D79" s="124" t="s">
        <v>231</v>
      </c>
      <c r="E79" s="112" t="s">
        <v>324</v>
      </c>
      <c r="F79" s="129">
        <v>15790</v>
      </c>
      <c r="G79" s="112" t="s">
        <v>325</v>
      </c>
      <c r="H79" s="111">
        <v>2012</v>
      </c>
      <c r="I79" s="112" t="s">
        <v>326</v>
      </c>
      <c r="J79" s="113">
        <v>133284</v>
      </c>
      <c r="K79" s="126" t="s">
        <v>12213</v>
      </c>
      <c r="L79" s="112" t="s">
        <v>327</v>
      </c>
      <c r="M79" s="112" t="s">
        <v>328</v>
      </c>
      <c r="N79" s="112" t="s">
        <v>329</v>
      </c>
      <c r="O79" s="112" t="s">
        <v>330</v>
      </c>
      <c r="P79" s="112" t="s">
        <v>331</v>
      </c>
      <c r="Q79" s="108">
        <f t="shared" si="3"/>
        <v>2.1235294117647059</v>
      </c>
      <c r="R79" s="108">
        <v>0</v>
      </c>
      <c r="S79" s="108">
        <v>0.58823529411764708</v>
      </c>
      <c r="T79" s="108">
        <v>1.5352941176470587</v>
      </c>
      <c r="U79" s="108">
        <f t="shared" si="2"/>
        <v>2.1235294117647059</v>
      </c>
      <c r="V79" s="109">
        <v>99.166666666666671</v>
      </c>
      <c r="W79" s="109">
        <v>1</v>
      </c>
      <c r="X79" s="127" t="s">
        <v>332</v>
      </c>
      <c r="Y79" s="107">
        <v>3</v>
      </c>
      <c r="Z79" s="107">
        <v>12</v>
      </c>
      <c r="AA79" s="107">
        <v>3</v>
      </c>
      <c r="AB79" s="111">
        <v>4</v>
      </c>
      <c r="AC79" s="107" t="s">
        <v>170</v>
      </c>
      <c r="AD79" s="108">
        <v>0</v>
      </c>
      <c r="AE79" s="107">
        <v>5</v>
      </c>
      <c r="AF79" s="111">
        <v>100</v>
      </c>
      <c r="AG79" s="111" t="s">
        <v>231</v>
      </c>
      <c r="AH79" s="111" t="s">
        <v>333</v>
      </c>
      <c r="AI79" s="111">
        <v>100</v>
      </c>
      <c r="AJ79" s="111" t="s">
        <v>78</v>
      </c>
      <c r="AK79" s="111" t="s">
        <v>78</v>
      </c>
      <c r="AL79" s="111" t="s">
        <v>78</v>
      </c>
      <c r="AM79" s="111" t="s">
        <v>78</v>
      </c>
      <c r="AN79" s="111" t="s">
        <v>78</v>
      </c>
      <c r="AO79" s="111" t="s">
        <v>78</v>
      </c>
      <c r="AP79" s="111" t="s">
        <v>78</v>
      </c>
      <c r="AQ79" s="111" t="s">
        <v>78</v>
      </c>
      <c r="AR79" s="111" t="s">
        <v>78</v>
      </c>
      <c r="AS79" s="111" t="s">
        <v>78</v>
      </c>
      <c r="AT79" s="111" t="s">
        <v>78</v>
      </c>
      <c r="AU79" s="111" t="s">
        <v>78</v>
      </c>
      <c r="AV79" s="111" t="s">
        <v>78</v>
      </c>
      <c r="AW79" s="111" t="s">
        <v>78</v>
      </c>
      <c r="AX79" s="111" t="s">
        <v>78</v>
      </c>
      <c r="AY79"/>
      <c r="AZ79"/>
      <c r="BA79"/>
      <c r="BB79"/>
      <c r="BC79"/>
      <c r="BD79"/>
    </row>
    <row r="80" spans="1:56" s="110" customFormat="1" ht="401.15">
      <c r="A80" s="107">
        <v>104</v>
      </c>
      <c r="B80" s="107" t="s">
        <v>65</v>
      </c>
      <c r="C80" s="111">
        <v>9</v>
      </c>
      <c r="D80" s="124" t="s">
        <v>231</v>
      </c>
      <c r="E80" s="112" t="s">
        <v>324</v>
      </c>
      <c r="F80" s="129">
        <v>15790</v>
      </c>
      <c r="G80" s="112" t="s">
        <v>334</v>
      </c>
      <c r="H80" s="111">
        <v>2012</v>
      </c>
      <c r="I80" s="112" t="s">
        <v>335</v>
      </c>
      <c r="J80" s="113">
        <v>54437</v>
      </c>
      <c r="K80" s="126" t="s">
        <v>12213</v>
      </c>
      <c r="L80" s="112" t="s">
        <v>327</v>
      </c>
      <c r="M80" s="112" t="s">
        <v>328</v>
      </c>
      <c r="N80" s="112" t="s">
        <v>336</v>
      </c>
      <c r="O80" s="112" t="s">
        <v>337</v>
      </c>
      <c r="P80" s="112" t="s">
        <v>338</v>
      </c>
      <c r="Q80" s="108">
        <f t="shared" si="3"/>
        <v>9.7705882352941167</v>
      </c>
      <c r="R80" s="108">
        <v>0</v>
      </c>
      <c r="S80" s="108">
        <v>8.235294117647058</v>
      </c>
      <c r="T80" s="108">
        <v>1.5352941176470587</v>
      </c>
      <c r="U80" s="108">
        <f t="shared" si="2"/>
        <v>9.7705882352941167</v>
      </c>
      <c r="V80" s="109">
        <v>92.916666666666671</v>
      </c>
      <c r="W80" s="109">
        <v>1</v>
      </c>
      <c r="X80" s="127" t="s">
        <v>332</v>
      </c>
      <c r="Y80" s="107">
        <v>3</v>
      </c>
      <c r="Z80" s="107">
        <v>12</v>
      </c>
      <c r="AA80" s="107">
        <v>3</v>
      </c>
      <c r="AB80" s="111">
        <v>4</v>
      </c>
      <c r="AC80" s="107" t="s">
        <v>170</v>
      </c>
      <c r="AD80" s="108">
        <v>0</v>
      </c>
      <c r="AE80" s="107">
        <v>5</v>
      </c>
      <c r="AF80" s="111">
        <v>98</v>
      </c>
      <c r="AG80" s="111" t="s">
        <v>231</v>
      </c>
      <c r="AH80" s="111" t="s">
        <v>339</v>
      </c>
      <c r="AI80" s="111">
        <v>98</v>
      </c>
      <c r="AJ80" s="111" t="s">
        <v>78</v>
      </c>
      <c r="AK80" s="111" t="s">
        <v>78</v>
      </c>
      <c r="AL80" s="111" t="s">
        <v>78</v>
      </c>
      <c r="AM80" s="111" t="s">
        <v>78</v>
      </c>
      <c r="AN80" s="111" t="s">
        <v>78</v>
      </c>
      <c r="AO80" s="111" t="s">
        <v>78</v>
      </c>
      <c r="AP80" s="111" t="s">
        <v>78</v>
      </c>
      <c r="AQ80" s="111" t="s">
        <v>78</v>
      </c>
      <c r="AR80" s="111" t="s">
        <v>78</v>
      </c>
      <c r="AS80" s="111" t="s">
        <v>78</v>
      </c>
      <c r="AT80" s="111" t="s">
        <v>78</v>
      </c>
      <c r="AU80" s="111" t="s">
        <v>78</v>
      </c>
      <c r="AV80" s="111" t="s">
        <v>78</v>
      </c>
      <c r="AW80" s="111" t="s">
        <v>78</v>
      </c>
      <c r="AX80" s="111" t="s">
        <v>78</v>
      </c>
      <c r="AY80"/>
      <c r="AZ80"/>
      <c r="BA80"/>
      <c r="BB80"/>
      <c r="BC80"/>
      <c r="BD80"/>
    </row>
    <row r="81" spans="1:56" s="110" customFormat="1" ht="144">
      <c r="A81" s="107">
        <v>104</v>
      </c>
      <c r="B81" s="107" t="s">
        <v>65</v>
      </c>
      <c r="C81" s="111">
        <v>9</v>
      </c>
      <c r="D81" s="124" t="s">
        <v>231</v>
      </c>
      <c r="E81" s="112" t="s">
        <v>271</v>
      </c>
      <c r="F81" s="129">
        <v>25023</v>
      </c>
      <c r="G81" s="112" t="s">
        <v>340</v>
      </c>
      <c r="H81" s="111">
        <v>2020</v>
      </c>
      <c r="I81" s="112" t="s">
        <v>341</v>
      </c>
      <c r="J81" s="113">
        <v>77384.81</v>
      </c>
      <c r="K81" s="126" t="s">
        <v>342</v>
      </c>
      <c r="L81" s="112" t="s">
        <v>343</v>
      </c>
      <c r="M81" s="112" t="s">
        <v>344</v>
      </c>
      <c r="N81" s="112" t="s">
        <v>345</v>
      </c>
      <c r="O81" s="112" t="s">
        <v>346</v>
      </c>
      <c r="P81" s="112" t="s">
        <v>347</v>
      </c>
      <c r="Q81" s="108">
        <f t="shared" si="3"/>
        <v>48.07</v>
      </c>
      <c r="R81" s="108">
        <v>7.0000000000000007E-2</v>
      </c>
      <c r="S81" s="108">
        <v>5.5</v>
      </c>
      <c r="T81" s="108">
        <v>42.5</v>
      </c>
      <c r="U81" s="108">
        <f t="shared" si="2"/>
        <v>48.07</v>
      </c>
      <c r="V81" s="109">
        <v>45</v>
      </c>
      <c r="W81" s="109">
        <v>0.849632505397377</v>
      </c>
      <c r="X81" s="127" t="s">
        <v>348</v>
      </c>
      <c r="Y81" s="107">
        <v>3</v>
      </c>
      <c r="Z81" s="107">
        <v>7</v>
      </c>
      <c r="AA81" s="107">
        <v>2</v>
      </c>
      <c r="AB81" s="111">
        <v>4</v>
      </c>
      <c r="AC81" s="107" t="s">
        <v>349</v>
      </c>
      <c r="AD81" s="108">
        <v>0</v>
      </c>
      <c r="AE81" s="107">
        <v>5</v>
      </c>
      <c r="AF81" s="111">
        <v>90</v>
      </c>
      <c r="AG81" s="111" t="s">
        <v>231</v>
      </c>
      <c r="AH81" s="111" t="s">
        <v>78</v>
      </c>
      <c r="AI81" s="111">
        <v>90</v>
      </c>
      <c r="AJ81" s="111" t="s">
        <v>78</v>
      </c>
      <c r="AK81" s="111" t="s">
        <v>78</v>
      </c>
      <c r="AL81" s="111" t="s">
        <v>78</v>
      </c>
      <c r="AM81" s="111" t="s">
        <v>78</v>
      </c>
      <c r="AN81" s="111" t="s">
        <v>78</v>
      </c>
      <c r="AO81" s="111" t="s">
        <v>78</v>
      </c>
      <c r="AP81" s="111" t="s">
        <v>78</v>
      </c>
      <c r="AQ81" s="111" t="s">
        <v>78</v>
      </c>
      <c r="AR81" s="111" t="s">
        <v>78</v>
      </c>
      <c r="AS81" s="111" t="s">
        <v>78</v>
      </c>
      <c r="AT81" s="111" t="s">
        <v>78</v>
      </c>
      <c r="AU81" s="111" t="s">
        <v>78</v>
      </c>
      <c r="AV81" s="111" t="s">
        <v>78</v>
      </c>
      <c r="AW81" s="111" t="s">
        <v>78</v>
      </c>
      <c r="AX81" s="111" t="s">
        <v>78</v>
      </c>
      <c r="AY81"/>
      <c r="AZ81"/>
      <c r="BA81"/>
      <c r="BB81"/>
      <c r="BC81"/>
      <c r="BD81"/>
    </row>
    <row r="82" spans="1:56" s="110" customFormat="1" ht="144">
      <c r="A82" s="107">
        <v>104</v>
      </c>
      <c r="B82" s="107" t="s">
        <v>65</v>
      </c>
      <c r="C82" s="111">
        <v>7</v>
      </c>
      <c r="D82" s="124" t="s">
        <v>231</v>
      </c>
      <c r="E82" s="112" t="s">
        <v>271</v>
      </c>
      <c r="F82" s="129" t="s">
        <v>272</v>
      </c>
      <c r="G82" s="112" t="s">
        <v>350</v>
      </c>
      <c r="H82" s="111">
        <v>2021</v>
      </c>
      <c r="I82" s="112" t="s">
        <v>351</v>
      </c>
      <c r="J82" s="113">
        <v>221630</v>
      </c>
      <c r="K82" s="126" t="s">
        <v>1711</v>
      </c>
      <c r="L82" s="112" t="s">
        <v>327</v>
      </c>
      <c r="M82" s="112" t="s">
        <v>328</v>
      </c>
      <c r="N82" s="112" t="s">
        <v>352</v>
      </c>
      <c r="O82" s="112" t="s">
        <v>353</v>
      </c>
      <c r="P82" s="112" t="s">
        <v>354</v>
      </c>
      <c r="Q82" s="108">
        <v>101.07</v>
      </c>
      <c r="R82" s="108">
        <v>1.8</v>
      </c>
      <c r="S82" s="108">
        <v>15</v>
      </c>
      <c r="T82" s="108">
        <v>60</v>
      </c>
      <c r="U82" s="108">
        <v>101.07</v>
      </c>
      <c r="V82" s="109">
        <v>45</v>
      </c>
      <c r="W82" s="109">
        <v>0.68348666277918657</v>
      </c>
      <c r="X82" s="127" t="s">
        <v>355</v>
      </c>
      <c r="Y82" s="107">
        <v>3</v>
      </c>
      <c r="Z82" s="107">
        <v>7</v>
      </c>
      <c r="AA82" s="107">
        <v>2</v>
      </c>
      <c r="AB82" s="111">
        <v>4</v>
      </c>
      <c r="AC82" s="107" t="s">
        <v>280</v>
      </c>
      <c r="AD82" s="108">
        <v>0</v>
      </c>
      <c r="AE82" s="107">
        <v>5</v>
      </c>
      <c r="AF82" s="111">
        <v>90</v>
      </c>
      <c r="AG82" s="111" t="s">
        <v>231</v>
      </c>
      <c r="AH82" s="111" t="s">
        <v>78</v>
      </c>
      <c r="AI82" s="111">
        <v>90</v>
      </c>
      <c r="AJ82" s="111" t="s">
        <v>78</v>
      </c>
      <c r="AK82" s="111" t="s">
        <v>78</v>
      </c>
      <c r="AL82" s="111" t="s">
        <v>78</v>
      </c>
      <c r="AM82" s="111" t="s">
        <v>78</v>
      </c>
      <c r="AN82" s="111" t="s">
        <v>78</v>
      </c>
      <c r="AO82" s="111" t="s">
        <v>78</v>
      </c>
      <c r="AP82" s="111" t="s">
        <v>78</v>
      </c>
      <c r="AQ82" s="111" t="s">
        <v>78</v>
      </c>
      <c r="AR82" s="111" t="s">
        <v>78</v>
      </c>
      <c r="AS82" s="111" t="s">
        <v>78</v>
      </c>
      <c r="AT82" s="111" t="s">
        <v>78</v>
      </c>
      <c r="AU82" s="111" t="s">
        <v>78</v>
      </c>
      <c r="AV82" s="111" t="s">
        <v>78</v>
      </c>
      <c r="AW82" s="111" t="s">
        <v>78</v>
      </c>
      <c r="AX82" s="111" t="s">
        <v>78</v>
      </c>
      <c r="AY82"/>
      <c r="AZ82"/>
      <c r="BA82"/>
      <c r="BB82"/>
      <c r="BC82"/>
      <c r="BD82"/>
    </row>
    <row r="83" spans="1:56" s="110" customFormat="1" ht="298.3">
      <c r="A83" s="107">
        <v>104</v>
      </c>
      <c r="B83" s="107" t="s">
        <v>65</v>
      </c>
      <c r="C83" s="111">
        <v>14</v>
      </c>
      <c r="D83" s="124" t="s">
        <v>250</v>
      </c>
      <c r="E83" s="112" t="s">
        <v>356</v>
      </c>
      <c r="F83" s="129">
        <v>13627</v>
      </c>
      <c r="G83" s="112" t="s">
        <v>357</v>
      </c>
      <c r="H83" s="111">
        <v>2011</v>
      </c>
      <c r="I83" s="112" t="s">
        <v>358</v>
      </c>
      <c r="J83" s="113">
        <v>70988</v>
      </c>
      <c r="K83" s="126" t="s">
        <v>10849</v>
      </c>
      <c r="L83" s="112" t="s">
        <v>359</v>
      </c>
      <c r="M83" s="112" t="s">
        <v>360</v>
      </c>
      <c r="N83" s="112" t="s">
        <v>361</v>
      </c>
      <c r="O83" s="112" t="s">
        <v>362</v>
      </c>
      <c r="P83" s="112" t="s">
        <v>363</v>
      </c>
      <c r="Q83" s="108">
        <f t="shared" si="3"/>
        <v>6.2</v>
      </c>
      <c r="R83" s="108">
        <v>0</v>
      </c>
      <c r="S83" s="108">
        <v>4.7</v>
      </c>
      <c r="T83" s="108">
        <v>1.5</v>
      </c>
      <c r="U83" s="108">
        <f t="shared" si="2"/>
        <v>6.2</v>
      </c>
      <c r="V83" s="109">
        <v>90</v>
      </c>
      <c r="W83" s="109">
        <v>1</v>
      </c>
      <c r="X83" s="127" t="s">
        <v>317</v>
      </c>
      <c r="Y83" s="107">
        <v>6</v>
      </c>
      <c r="Z83" s="107">
        <v>1</v>
      </c>
      <c r="AA83" s="107">
        <v>4</v>
      </c>
      <c r="AB83" s="111">
        <v>14</v>
      </c>
      <c r="AC83" s="107"/>
      <c r="AD83" s="108">
        <v>0</v>
      </c>
      <c r="AE83" s="107">
        <v>2</v>
      </c>
      <c r="AF83" s="111">
        <v>90</v>
      </c>
      <c r="AG83" s="111" t="s">
        <v>319</v>
      </c>
      <c r="AH83" s="111" t="s">
        <v>364</v>
      </c>
      <c r="AI83" s="111">
        <v>20</v>
      </c>
      <c r="AJ83" s="111" t="s">
        <v>250</v>
      </c>
      <c r="AK83" s="111" t="s">
        <v>365</v>
      </c>
      <c r="AL83" s="111">
        <v>15</v>
      </c>
      <c r="AM83" s="111" t="s">
        <v>234</v>
      </c>
      <c r="AN83" s="111" t="s">
        <v>366</v>
      </c>
      <c r="AO83" s="111">
        <v>45</v>
      </c>
      <c r="AP83" s="111" t="s">
        <v>307</v>
      </c>
      <c r="AQ83" s="111" t="s">
        <v>367</v>
      </c>
      <c r="AR83" s="111">
        <v>10</v>
      </c>
      <c r="AS83" s="111" t="s">
        <v>78</v>
      </c>
      <c r="AT83" s="111" t="s">
        <v>78</v>
      </c>
      <c r="AU83" s="111" t="s">
        <v>78</v>
      </c>
      <c r="AV83" s="111" t="s">
        <v>78</v>
      </c>
      <c r="AW83" s="111" t="s">
        <v>78</v>
      </c>
      <c r="AX83" s="111" t="s">
        <v>78</v>
      </c>
      <c r="AY83"/>
      <c r="AZ83"/>
      <c r="BA83"/>
      <c r="BB83"/>
      <c r="BC83"/>
      <c r="BD83"/>
    </row>
    <row r="84" spans="1:56" s="110" customFormat="1" ht="144">
      <c r="A84" s="107">
        <v>104</v>
      </c>
      <c r="B84" s="107" t="s">
        <v>65</v>
      </c>
      <c r="C84" s="111">
        <v>3</v>
      </c>
      <c r="D84" s="124" t="s">
        <v>307</v>
      </c>
      <c r="E84" s="112" t="s">
        <v>356</v>
      </c>
      <c r="F84" s="129">
        <v>13627</v>
      </c>
      <c r="G84" s="112" t="s">
        <v>368</v>
      </c>
      <c r="H84" s="111">
        <v>2016</v>
      </c>
      <c r="I84" s="112" t="s">
        <v>369</v>
      </c>
      <c r="J84" s="113">
        <v>117439</v>
      </c>
      <c r="K84" s="126" t="s">
        <v>109</v>
      </c>
      <c r="L84" s="112" t="s">
        <v>312</v>
      </c>
      <c r="M84" s="112" t="s">
        <v>313</v>
      </c>
      <c r="N84" s="112" t="s">
        <v>314</v>
      </c>
      <c r="O84" s="112" t="s">
        <v>315</v>
      </c>
      <c r="P84" s="112" t="s">
        <v>370</v>
      </c>
      <c r="Q84" s="108">
        <f t="shared" si="3"/>
        <v>0</v>
      </c>
      <c r="R84" s="108">
        <v>0</v>
      </c>
      <c r="S84" s="108">
        <v>0</v>
      </c>
      <c r="T84" s="108">
        <v>0</v>
      </c>
      <c r="U84" s="108">
        <f t="shared" si="2"/>
        <v>0</v>
      </c>
      <c r="V84" s="109">
        <v>95</v>
      </c>
      <c r="W84" s="109">
        <v>1</v>
      </c>
      <c r="X84" s="127" t="s">
        <v>317</v>
      </c>
      <c r="Y84" s="107">
        <v>6</v>
      </c>
      <c r="Z84" s="107">
        <v>1</v>
      </c>
      <c r="AA84" s="107">
        <v>4</v>
      </c>
      <c r="AB84" s="111">
        <v>14</v>
      </c>
      <c r="AC84" s="107"/>
      <c r="AD84" s="108">
        <v>0</v>
      </c>
      <c r="AE84" s="107">
        <v>5</v>
      </c>
      <c r="AF84" s="111">
        <v>95</v>
      </c>
      <c r="AG84" s="111" t="s">
        <v>307</v>
      </c>
      <c r="AH84" s="111" t="s">
        <v>318</v>
      </c>
      <c r="AI84" s="111">
        <v>25</v>
      </c>
      <c r="AJ84" s="111" t="s">
        <v>319</v>
      </c>
      <c r="AK84" s="111" t="s">
        <v>371</v>
      </c>
      <c r="AL84" s="111">
        <v>10</v>
      </c>
      <c r="AM84" s="111" t="s">
        <v>250</v>
      </c>
      <c r="AN84" s="111" t="s">
        <v>321</v>
      </c>
      <c r="AO84" s="111">
        <v>10</v>
      </c>
      <c r="AP84" s="111" t="s">
        <v>234</v>
      </c>
      <c r="AQ84" s="111" t="s">
        <v>323</v>
      </c>
      <c r="AR84" s="111">
        <v>50</v>
      </c>
      <c r="AS84" s="111" t="s">
        <v>78</v>
      </c>
      <c r="AT84" s="111" t="s">
        <v>78</v>
      </c>
      <c r="AU84" s="111" t="s">
        <v>78</v>
      </c>
      <c r="AV84" s="111" t="s">
        <v>78</v>
      </c>
      <c r="AW84" s="111" t="s">
        <v>78</v>
      </c>
      <c r="AX84" s="111" t="s">
        <v>78</v>
      </c>
      <c r="AY84"/>
      <c r="AZ84"/>
      <c r="BA84"/>
      <c r="BB84"/>
      <c r="BC84"/>
      <c r="BD84"/>
    </row>
    <row r="85" spans="1:56" s="110" customFormat="1" ht="51.45">
      <c r="A85" s="107">
        <v>104</v>
      </c>
      <c r="B85" s="107" t="s">
        <v>65</v>
      </c>
      <c r="C85" s="111">
        <v>12</v>
      </c>
      <c r="D85" s="124" t="s">
        <v>79</v>
      </c>
      <c r="E85" s="112" t="s">
        <v>80</v>
      </c>
      <c r="F85" s="129">
        <v>23939</v>
      </c>
      <c r="G85" s="112" t="s">
        <v>372</v>
      </c>
      <c r="H85" s="111">
        <v>2010</v>
      </c>
      <c r="I85" s="112" t="s">
        <v>373</v>
      </c>
      <c r="J85" s="113">
        <v>35452</v>
      </c>
      <c r="K85" s="126" t="s">
        <v>152</v>
      </c>
      <c r="L85" s="112" t="s">
        <v>374</v>
      </c>
      <c r="M85" s="112" t="s">
        <v>375</v>
      </c>
      <c r="N85" s="112" t="s">
        <v>376</v>
      </c>
      <c r="O85" s="112" t="s">
        <v>377</v>
      </c>
      <c r="P85" s="112" t="s">
        <v>378</v>
      </c>
      <c r="Q85" s="108">
        <f t="shared" si="3"/>
        <v>0</v>
      </c>
      <c r="R85" s="108">
        <v>0</v>
      </c>
      <c r="S85" s="108">
        <v>0</v>
      </c>
      <c r="T85" s="108">
        <v>0</v>
      </c>
      <c r="U85" s="108">
        <f t="shared" si="2"/>
        <v>0</v>
      </c>
      <c r="V85" s="109">
        <v>100</v>
      </c>
      <c r="W85" s="109">
        <v>1</v>
      </c>
      <c r="X85" s="127" t="s">
        <v>88</v>
      </c>
      <c r="Y85" s="107">
        <v>2</v>
      </c>
      <c r="Z85" s="107">
        <v>2</v>
      </c>
      <c r="AA85" s="107">
        <v>2</v>
      </c>
      <c r="AB85" s="111">
        <v>11</v>
      </c>
      <c r="AC85" s="107">
        <v>98</v>
      </c>
      <c r="AD85" s="108">
        <v>0</v>
      </c>
      <c r="AE85" s="107">
        <v>5</v>
      </c>
      <c r="AF85" s="111">
        <v>100</v>
      </c>
      <c r="AG85" s="111" t="s">
        <v>79</v>
      </c>
      <c r="AH85" s="111" t="s">
        <v>93</v>
      </c>
      <c r="AI85" s="111">
        <v>55</v>
      </c>
      <c r="AJ85" s="111" t="s">
        <v>140</v>
      </c>
      <c r="AK85" s="111" t="s">
        <v>93</v>
      </c>
      <c r="AL85" s="111">
        <v>15</v>
      </c>
      <c r="AM85" s="111" t="s">
        <v>90</v>
      </c>
      <c r="AN85" s="111" t="s">
        <v>91</v>
      </c>
      <c r="AO85" s="111">
        <v>15</v>
      </c>
      <c r="AP85" s="111" t="s">
        <v>92</v>
      </c>
      <c r="AQ85" s="111" t="s">
        <v>379</v>
      </c>
      <c r="AR85" s="111">
        <v>15</v>
      </c>
      <c r="AS85" s="111" t="s">
        <v>78</v>
      </c>
      <c r="AT85" s="111" t="s">
        <v>78</v>
      </c>
      <c r="AU85" s="111" t="s">
        <v>78</v>
      </c>
      <c r="AV85" s="111" t="s">
        <v>78</v>
      </c>
      <c r="AW85" s="111" t="s">
        <v>78</v>
      </c>
      <c r="AX85" s="111" t="s">
        <v>78</v>
      </c>
      <c r="AY85"/>
      <c r="AZ85"/>
      <c r="BA85"/>
      <c r="BB85"/>
      <c r="BC85"/>
      <c r="BD85"/>
    </row>
    <row r="86" spans="1:56" s="110" customFormat="1" ht="318.89999999999998">
      <c r="A86" s="107">
        <v>104</v>
      </c>
      <c r="B86" s="107" t="s">
        <v>65</v>
      </c>
      <c r="C86" s="111">
        <v>12</v>
      </c>
      <c r="D86" s="124" t="s">
        <v>79</v>
      </c>
      <c r="E86" s="112" t="s">
        <v>80</v>
      </c>
      <c r="F86" s="129">
        <v>23939</v>
      </c>
      <c r="G86" s="112" t="s">
        <v>380</v>
      </c>
      <c r="H86" s="111">
        <v>2002</v>
      </c>
      <c r="I86" s="112" t="s">
        <v>381</v>
      </c>
      <c r="J86" s="113">
        <v>55063</v>
      </c>
      <c r="K86" s="126" t="s">
        <v>382</v>
      </c>
      <c r="L86" s="112" t="s">
        <v>383</v>
      </c>
      <c r="M86" s="112" t="s">
        <v>84</v>
      </c>
      <c r="N86" s="112" t="s">
        <v>85</v>
      </c>
      <c r="O86" s="112" t="s">
        <v>384</v>
      </c>
      <c r="P86" s="112" t="s">
        <v>385</v>
      </c>
      <c r="Q86" s="108">
        <f t="shared" si="3"/>
        <v>20.209317647058825</v>
      </c>
      <c r="R86" s="108">
        <v>0</v>
      </c>
      <c r="S86" s="108">
        <v>1.7647058823529411</v>
      </c>
      <c r="T86" s="108">
        <v>18.444611764705883</v>
      </c>
      <c r="U86" s="108">
        <f t="shared" si="2"/>
        <v>20.209317647058825</v>
      </c>
      <c r="V86" s="109">
        <v>80</v>
      </c>
      <c r="W86" s="109">
        <v>1</v>
      </c>
      <c r="X86" s="127" t="s">
        <v>88</v>
      </c>
      <c r="Y86" s="107">
        <v>3</v>
      </c>
      <c r="Z86" s="107">
        <v>11</v>
      </c>
      <c r="AA86" s="107">
        <v>5</v>
      </c>
      <c r="AB86" s="111">
        <v>4</v>
      </c>
      <c r="AC86" s="107">
        <v>175</v>
      </c>
      <c r="AD86" s="108">
        <v>30</v>
      </c>
      <c r="AE86" s="107">
        <v>5</v>
      </c>
      <c r="AF86" s="111">
        <v>80</v>
      </c>
      <c r="AG86" s="111" t="s">
        <v>79</v>
      </c>
      <c r="AH86" s="111" t="s">
        <v>93</v>
      </c>
      <c r="AI86" s="111">
        <v>50</v>
      </c>
      <c r="AJ86" s="111" t="s">
        <v>140</v>
      </c>
      <c r="AK86" s="111" t="s">
        <v>93</v>
      </c>
      <c r="AL86" s="111">
        <v>10</v>
      </c>
      <c r="AM86" s="111" t="s">
        <v>138</v>
      </c>
      <c r="AN86" s="111" t="s">
        <v>139</v>
      </c>
      <c r="AO86" s="111">
        <v>10</v>
      </c>
      <c r="AP86" s="111" t="s">
        <v>90</v>
      </c>
      <c r="AQ86" s="111" t="s">
        <v>91</v>
      </c>
      <c r="AR86" s="111">
        <v>10</v>
      </c>
      <c r="AS86" s="111" t="s">
        <v>78</v>
      </c>
      <c r="AT86" s="111" t="s">
        <v>78</v>
      </c>
      <c r="AU86" s="111" t="s">
        <v>78</v>
      </c>
      <c r="AV86" s="111" t="s">
        <v>78</v>
      </c>
      <c r="AW86" s="111" t="s">
        <v>78</v>
      </c>
      <c r="AX86" s="111" t="s">
        <v>78</v>
      </c>
      <c r="AY86"/>
      <c r="AZ86"/>
      <c r="BA86"/>
      <c r="BB86"/>
      <c r="BC86"/>
      <c r="BD86"/>
    </row>
    <row r="87" spans="1:56" s="110" customFormat="1" ht="318.89999999999998">
      <c r="A87" s="107">
        <v>104</v>
      </c>
      <c r="B87" s="107" t="s">
        <v>65</v>
      </c>
      <c r="C87" s="111">
        <v>12</v>
      </c>
      <c r="D87" s="124" t="s">
        <v>79</v>
      </c>
      <c r="E87" s="112" t="s">
        <v>80</v>
      </c>
      <c r="F87" s="129">
        <v>23939</v>
      </c>
      <c r="G87" s="112" t="s">
        <v>386</v>
      </c>
      <c r="H87" s="111">
        <v>2017</v>
      </c>
      <c r="I87" s="112" t="s">
        <v>387</v>
      </c>
      <c r="J87" s="113">
        <v>35543</v>
      </c>
      <c r="K87" s="126" t="s">
        <v>10849</v>
      </c>
      <c r="L87" s="112" t="s">
        <v>83</v>
      </c>
      <c r="M87" s="112" t="s">
        <v>84</v>
      </c>
      <c r="N87" s="112" t="s">
        <v>85</v>
      </c>
      <c r="O87" s="112" t="s">
        <v>86</v>
      </c>
      <c r="P87" s="112" t="s">
        <v>388</v>
      </c>
      <c r="Q87" s="108">
        <f t="shared" si="3"/>
        <v>20.209317647058825</v>
      </c>
      <c r="R87" s="108">
        <v>0</v>
      </c>
      <c r="S87" s="108">
        <v>1.7647058823529411</v>
      </c>
      <c r="T87" s="108">
        <v>18.444611764705883</v>
      </c>
      <c r="U87" s="108">
        <f t="shared" si="2"/>
        <v>20.209317647058825</v>
      </c>
      <c r="V87" s="109">
        <v>100</v>
      </c>
      <c r="W87" s="109">
        <v>1</v>
      </c>
      <c r="X87" s="127" t="s">
        <v>88</v>
      </c>
      <c r="Y87" s="107">
        <v>3</v>
      </c>
      <c r="Z87" s="107">
        <v>11</v>
      </c>
      <c r="AA87" s="107">
        <v>5</v>
      </c>
      <c r="AB87" s="111">
        <v>4</v>
      </c>
      <c r="AC87" s="107"/>
      <c r="AD87" s="108">
        <v>0</v>
      </c>
      <c r="AE87" s="107">
        <v>5</v>
      </c>
      <c r="AF87" s="111">
        <v>100</v>
      </c>
      <c r="AG87" s="111" t="s">
        <v>79</v>
      </c>
      <c r="AH87" s="111" t="s">
        <v>93</v>
      </c>
      <c r="AI87" s="111">
        <v>40</v>
      </c>
      <c r="AJ87" s="111" t="s">
        <v>103</v>
      </c>
      <c r="AK87" s="111" t="s">
        <v>89</v>
      </c>
      <c r="AL87" s="111">
        <v>10</v>
      </c>
      <c r="AM87" s="111" t="s">
        <v>90</v>
      </c>
      <c r="AN87" s="111" t="s">
        <v>389</v>
      </c>
      <c r="AO87" s="111">
        <v>30</v>
      </c>
      <c r="AP87" s="111" t="s">
        <v>92</v>
      </c>
      <c r="AQ87" s="111" t="s">
        <v>390</v>
      </c>
      <c r="AR87" s="111">
        <v>20</v>
      </c>
      <c r="AS87" s="111" t="s">
        <v>78</v>
      </c>
      <c r="AT87" s="111" t="s">
        <v>78</v>
      </c>
      <c r="AU87" s="111" t="s">
        <v>78</v>
      </c>
      <c r="AV87" s="111" t="s">
        <v>78</v>
      </c>
      <c r="AW87" s="111" t="s">
        <v>78</v>
      </c>
      <c r="AX87" s="111" t="s">
        <v>78</v>
      </c>
      <c r="AY87"/>
      <c r="AZ87"/>
      <c r="BA87"/>
      <c r="BB87"/>
      <c r="BC87"/>
      <c r="BD87"/>
    </row>
    <row r="88" spans="1:56" s="110" customFormat="1" ht="216">
      <c r="A88" s="107">
        <v>104</v>
      </c>
      <c r="B88" s="107" t="s">
        <v>65</v>
      </c>
      <c r="C88" s="111">
        <v>12</v>
      </c>
      <c r="D88" s="124" t="s">
        <v>79</v>
      </c>
      <c r="E88" s="112" t="s">
        <v>80</v>
      </c>
      <c r="F88" s="129">
        <v>23939</v>
      </c>
      <c r="G88" s="112" t="s">
        <v>391</v>
      </c>
      <c r="H88" s="111">
        <v>2010</v>
      </c>
      <c r="I88" s="112" t="s">
        <v>392</v>
      </c>
      <c r="J88" s="113">
        <v>95216</v>
      </c>
      <c r="K88" s="126" t="s">
        <v>152</v>
      </c>
      <c r="L88" s="112" t="s">
        <v>393</v>
      </c>
      <c r="M88" s="112" t="s">
        <v>394</v>
      </c>
      <c r="N88" s="112" t="s">
        <v>395</v>
      </c>
      <c r="O88" s="112" t="s">
        <v>396</v>
      </c>
      <c r="P88" s="112" t="s">
        <v>397</v>
      </c>
      <c r="Q88" s="108">
        <f t="shared" si="3"/>
        <v>27.819155724975296</v>
      </c>
      <c r="R88" s="108">
        <v>0</v>
      </c>
      <c r="S88" s="108">
        <v>7.0591557249752928</v>
      </c>
      <c r="T88" s="108">
        <v>20.76</v>
      </c>
      <c r="U88" s="108">
        <f t="shared" si="2"/>
        <v>27.819155724975296</v>
      </c>
      <c r="V88" s="109">
        <v>100</v>
      </c>
      <c r="W88" s="109">
        <v>1</v>
      </c>
      <c r="X88" s="127" t="s">
        <v>88</v>
      </c>
      <c r="Y88" s="107">
        <v>2</v>
      </c>
      <c r="Z88" s="107">
        <v>1</v>
      </c>
      <c r="AA88" s="107">
        <v>3</v>
      </c>
      <c r="AB88" s="111">
        <v>5</v>
      </c>
      <c r="AC88" s="107">
        <v>98</v>
      </c>
      <c r="AD88" s="108">
        <v>0</v>
      </c>
      <c r="AE88" s="107">
        <v>5</v>
      </c>
      <c r="AF88" s="111">
        <v>100</v>
      </c>
      <c r="AG88" s="111" t="s">
        <v>79</v>
      </c>
      <c r="AH88" s="111" t="s">
        <v>93</v>
      </c>
      <c r="AI88" s="111">
        <v>50</v>
      </c>
      <c r="AJ88" s="111" t="s">
        <v>140</v>
      </c>
      <c r="AK88" s="111" t="s">
        <v>93</v>
      </c>
      <c r="AL88" s="111">
        <v>10</v>
      </c>
      <c r="AM88" s="111" t="s">
        <v>141</v>
      </c>
      <c r="AN88" s="111" t="s">
        <v>142</v>
      </c>
      <c r="AO88" s="111">
        <v>20</v>
      </c>
      <c r="AP88" s="111" t="s">
        <v>158</v>
      </c>
      <c r="AQ88" s="111" t="s">
        <v>398</v>
      </c>
      <c r="AR88" s="111">
        <v>10</v>
      </c>
      <c r="AS88" s="111" t="s">
        <v>399</v>
      </c>
      <c r="AT88" s="111" t="s">
        <v>142</v>
      </c>
      <c r="AU88" s="111">
        <v>10</v>
      </c>
      <c r="AV88" s="111" t="s">
        <v>78</v>
      </c>
      <c r="AW88" s="111" t="s">
        <v>78</v>
      </c>
      <c r="AX88" s="111" t="s">
        <v>78</v>
      </c>
      <c r="AY88"/>
      <c r="AZ88"/>
      <c r="BA88"/>
      <c r="BB88"/>
      <c r="BC88"/>
      <c r="BD88"/>
    </row>
    <row r="89" spans="1:56" s="110" customFormat="1" ht="92.6">
      <c r="A89" s="107">
        <v>104</v>
      </c>
      <c r="B89" s="107" t="s">
        <v>65</v>
      </c>
      <c r="C89" s="111">
        <v>12</v>
      </c>
      <c r="D89" s="124" t="s">
        <v>79</v>
      </c>
      <c r="E89" s="112" t="s">
        <v>80</v>
      </c>
      <c r="F89" s="129">
        <v>23939</v>
      </c>
      <c r="G89" s="112" t="s">
        <v>400</v>
      </c>
      <c r="H89" s="111">
        <v>2010</v>
      </c>
      <c r="I89" s="112" t="s">
        <v>401</v>
      </c>
      <c r="J89" s="113">
        <v>8152</v>
      </c>
      <c r="K89" s="126" t="s">
        <v>152</v>
      </c>
      <c r="L89" s="112" t="s">
        <v>402</v>
      </c>
      <c r="M89" s="112" t="s">
        <v>403</v>
      </c>
      <c r="N89" s="112" t="s">
        <v>404</v>
      </c>
      <c r="O89" s="112" t="s">
        <v>405</v>
      </c>
      <c r="P89" s="112" t="s">
        <v>406</v>
      </c>
      <c r="Q89" s="108">
        <f t="shared" si="3"/>
        <v>3.5295778624876433</v>
      </c>
      <c r="R89" s="108">
        <v>0</v>
      </c>
      <c r="S89" s="108">
        <v>1.7647889312438232</v>
      </c>
      <c r="T89" s="108">
        <v>1.7647889312438201</v>
      </c>
      <c r="U89" s="108">
        <f t="shared" si="2"/>
        <v>3.5295778624876433</v>
      </c>
      <c r="V89" s="109">
        <v>100</v>
      </c>
      <c r="W89" s="109">
        <v>1</v>
      </c>
      <c r="X89" s="127" t="s">
        <v>88</v>
      </c>
      <c r="Y89" s="107">
        <v>2</v>
      </c>
      <c r="Z89" s="107">
        <v>1</v>
      </c>
      <c r="AA89" s="107">
        <v>3</v>
      </c>
      <c r="AB89" s="111">
        <v>11</v>
      </c>
      <c r="AC89" s="107">
        <v>98</v>
      </c>
      <c r="AD89" s="108">
        <v>0</v>
      </c>
      <c r="AE89" s="107">
        <v>5</v>
      </c>
      <c r="AF89" s="111">
        <v>100</v>
      </c>
      <c r="AG89" s="111" t="s">
        <v>79</v>
      </c>
      <c r="AH89" s="111" t="s">
        <v>93</v>
      </c>
      <c r="AI89" s="111">
        <v>40</v>
      </c>
      <c r="AJ89" s="111" t="s">
        <v>138</v>
      </c>
      <c r="AK89" s="111" t="s">
        <v>139</v>
      </c>
      <c r="AL89" s="111">
        <v>20</v>
      </c>
      <c r="AM89" s="111" t="s">
        <v>407</v>
      </c>
      <c r="AN89" s="111" t="s">
        <v>408</v>
      </c>
      <c r="AO89" s="111">
        <v>20</v>
      </c>
      <c r="AP89" s="111" t="s">
        <v>141</v>
      </c>
      <c r="AQ89" s="111" t="s">
        <v>142</v>
      </c>
      <c r="AR89" s="111">
        <v>20</v>
      </c>
      <c r="AS89" s="111" t="s">
        <v>78</v>
      </c>
      <c r="AT89" s="111" t="s">
        <v>78</v>
      </c>
      <c r="AU89" s="111" t="s">
        <v>78</v>
      </c>
      <c r="AV89" s="111" t="s">
        <v>78</v>
      </c>
      <c r="AW89" s="111" t="s">
        <v>78</v>
      </c>
      <c r="AX89" s="111" t="s">
        <v>78</v>
      </c>
      <c r="AY89"/>
      <c r="AZ89"/>
      <c r="BA89"/>
      <c r="BB89"/>
      <c r="BC89"/>
      <c r="BD89"/>
    </row>
    <row r="90" spans="1:56" s="110" customFormat="1" ht="257.14999999999998">
      <c r="A90" s="107">
        <v>104</v>
      </c>
      <c r="B90" s="107" t="s">
        <v>65</v>
      </c>
      <c r="C90" s="111">
        <v>12</v>
      </c>
      <c r="D90" s="124" t="s">
        <v>79</v>
      </c>
      <c r="E90" s="112" t="s">
        <v>80</v>
      </c>
      <c r="F90" s="129">
        <v>23939</v>
      </c>
      <c r="G90" s="112" t="s">
        <v>409</v>
      </c>
      <c r="H90" s="111">
        <v>2020</v>
      </c>
      <c r="I90" s="112" t="s">
        <v>410</v>
      </c>
      <c r="J90" s="113">
        <v>208110</v>
      </c>
      <c r="K90" s="126" t="s">
        <v>342</v>
      </c>
      <c r="L90" s="112" t="s">
        <v>411</v>
      </c>
      <c r="M90" s="112" t="s">
        <v>84</v>
      </c>
      <c r="N90" s="112" t="s">
        <v>412</v>
      </c>
      <c r="O90" s="112" t="s">
        <v>413</v>
      </c>
      <c r="P90" s="112" t="s">
        <v>414</v>
      </c>
      <c r="Q90" s="108">
        <v>72</v>
      </c>
      <c r="R90" s="108">
        <v>0</v>
      </c>
      <c r="S90" s="108">
        <v>24</v>
      </c>
      <c r="T90" s="108">
        <v>24</v>
      </c>
      <c r="U90" s="108">
        <v>72</v>
      </c>
      <c r="V90" s="109">
        <v>100</v>
      </c>
      <c r="W90" s="109">
        <v>0.88272120200333892</v>
      </c>
      <c r="X90" s="127" t="s">
        <v>88</v>
      </c>
      <c r="Y90" s="107">
        <v>2</v>
      </c>
      <c r="Z90" s="107">
        <v>5</v>
      </c>
      <c r="AA90" s="107">
        <v>6</v>
      </c>
      <c r="AB90" s="111">
        <v>11</v>
      </c>
      <c r="AC90" s="107" t="s">
        <v>415</v>
      </c>
      <c r="AD90" s="108">
        <v>24</v>
      </c>
      <c r="AE90" s="107">
        <v>5</v>
      </c>
      <c r="AF90" s="111">
        <v>100</v>
      </c>
      <c r="AG90" s="111" t="s">
        <v>79</v>
      </c>
      <c r="AH90" s="111" t="s">
        <v>93</v>
      </c>
      <c r="AI90" s="111">
        <v>30</v>
      </c>
      <c r="AJ90" s="111" t="s">
        <v>140</v>
      </c>
      <c r="AK90" s="111" t="s">
        <v>93</v>
      </c>
      <c r="AL90" s="111">
        <v>20</v>
      </c>
      <c r="AM90" s="111" t="s">
        <v>141</v>
      </c>
      <c r="AN90" s="111" t="s">
        <v>142</v>
      </c>
      <c r="AO90" s="111">
        <v>20</v>
      </c>
      <c r="AP90" s="111" t="s">
        <v>407</v>
      </c>
      <c r="AQ90" s="111" t="s">
        <v>139</v>
      </c>
      <c r="AR90" s="111">
        <v>30</v>
      </c>
      <c r="AS90" s="111" t="s">
        <v>78</v>
      </c>
      <c r="AT90" s="111" t="s">
        <v>78</v>
      </c>
      <c r="AU90" s="111" t="s">
        <v>78</v>
      </c>
      <c r="AV90" s="111" t="s">
        <v>78</v>
      </c>
      <c r="AW90" s="111" t="s">
        <v>78</v>
      </c>
      <c r="AX90" s="111" t="s">
        <v>78</v>
      </c>
      <c r="AY90"/>
      <c r="AZ90"/>
      <c r="BA90"/>
      <c r="BB90"/>
      <c r="BC90"/>
      <c r="BD90"/>
    </row>
    <row r="91" spans="1:56" s="110" customFormat="1" ht="308.60000000000002">
      <c r="A91" s="107">
        <v>104</v>
      </c>
      <c r="B91" s="107" t="s">
        <v>65</v>
      </c>
      <c r="C91" s="111">
        <v>10</v>
      </c>
      <c r="D91" s="124" t="s">
        <v>113</v>
      </c>
      <c r="E91" s="112" t="s">
        <v>416</v>
      </c>
      <c r="F91" s="129">
        <v>28561</v>
      </c>
      <c r="G91" s="112" t="s">
        <v>417</v>
      </c>
      <c r="H91" s="111">
        <v>2017</v>
      </c>
      <c r="I91" s="112" t="s">
        <v>418</v>
      </c>
      <c r="J91" s="113">
        <v>43484</v>
      </c>
      <c r="K91" s="126" t="s">
        <v>10849</v>
      </c>
      <c r="L91" s="112" t="s">
        <v>419</v>
      </c>
      <c r="M91" s="112" t="s">
        <v>420</v>
      </c>
      <c r="N91" s="112" t="s">
        <v>421</v>
      </c>
      <c r="O91" s="112" t="s">
        <v>422</v>
      </c>
      <c r="P91" s="112" t="s">
        <v>423</v>
      </c>
      <c r="Q91" s="108">
        <f t="shared" ref="Q91:Q101" si="4">U91</f>
        <v>0</v>
      </c>
      <c r="R91" s="108">
        <v>0</v>
      </c>
      <c r="S91" s="108">
        <v>0</v>
      </c>
      <c r="T91" s="108">
        <v>0</v>
      </c>
      <c r="U91" s="108">
        <f t="shared" ref="U91:U101" si="5">SUM(R91:T91)</f>
        <v>0</v>
      </c>
      <c r="V91" s="109">
        <v>100</v>
      </c>
      <c r="W91" s="109">
        <v>1</v>
      </c>
      <c r="X91" s="127" t="s">
        <v>424</v>
      </c>
      <c r="Y91" s="107">
        <v>4</v>
      </c>
      <c r="Z91" s="107">
        <v>2</v>
      </c>
      <c r="AA91" s="107">
        <v>3</v>
      </c>
      <c r="AB91" s="111">
        <v>31</v>
      </c>
      <c r="AC91" s="107"/>
      <c r="AD91" s="108">
        <v>0</v>
      </c>
      <c r="AE91" s="107">
        <v>5</v>
      </c>
      <c r="AF91" s="111">
        <v>100</v>
      </c>
      <c r="AG91" s="111" t="s">
        <v>425</v>
      </c>
      <c r="AH91" s="111" t="s">
        <v>416</v>
      </c>
      <c r="AI91" s="111">
        <v>100</v>
      </c>
      <c r="AJ91" s="111" t="s">
        <v>78</v>
      </c>
      <c r="AK91" s="111" t="s">
        <v>78</v>
      </c>
      <c r="AL91" s="111" t="s">
        <v>78</v>
      </c>
      <c r="AM91" s="111" t="s">
        <v>78</v>
      </c>
      <c r="AN91" s="111" t="s">
        <v>78</v>
      </c>
      <c r="AO91" s="111" t="s">
        <v>78</v>
      </c>
      <c r="AP91" s="111" t="s">
        <v>78</v>
      </c>
      <c r="AQ91" s="111" t="s">
        <v>78</v>
      </c>
      <c r="AR91" s="111" t="s">
        <v>78</v>
      </c>
      <c r="AS91" s="111" t="s">
        <v>78</v>
      </c>
      <c r="AT91" s="111" t="s">
        <v>78</v>
      </c>
      <c r="AU91" s="111" t="s">
        <v>78</v>
      </c>
      <c r="AV91" s="111" t="s">
        <v>78</v>
      </c>
      <c r="AW91" s="111" t="s">
        <v>78</v>
      </c>
      <c r="AX91" s="111" t="s">
        <v>78</v>
      </c>
      <c r="AY91"/>
      <c r="AZ91"/>
      <c r="BA91"/>
      <c r="BB91"/>
      <c r="BC91"/>
      <c r="BD91"/>
    </row>
    <row r="92" spans="1:56" s="110" customFormat="1" ht="113.15">
      <c r="A92" s="107">
        <v>104</v>
      </c>
      <c r="B92" s="107" t="s">
        <v>65</v>
      </c>
      <c r="C92" s="111">
        <v>6</v>
      </c>
      <c r="D92" s="124" t="s">
        <v>66</v>
      </c>
      <c r="E92" s="112" t="s">
        <v>67</v>
      </c>
      <c r="F92" s="129">
        <v>34548</v>
      </c>
      <c r="G92" s="112" t="s">
        <v>426</v>
      </c>
      <c r="H92" s="111">
        <v>2018</v>
      </c>
      <c r="I92" s="112" t="s">
        <v>427</v>
      </c>
      <c r="J92" s="113">
        <v>132555.22</v>
      </c>
      <c r="K92" s="126" t="s">
        <v>213</v>
      </c>
      <c r="L92" s="112" t="s">
        <v>71</v>
      </c>
      <c r="M92" s="112" t="s">
        <v>72</v>
      </c>
      <c r="N92" s="112" t="s">
        <v>73</v>
      </c>
      <c r="O92" s="112" t="s">
        <v>74</v>
      </c>
      <c r="P92" s="112" t="s">
        <v>428</v>
      </c>
      <c r="Q92" s="108">
        <f t="shared" si="4"/>
        <v>66.789999999999992</v>
      </c>
      <c r="R92" s="108">
        <v>15.48</v>
      </c>
      <c r="S92" s="108">
        <v>2.7</v>
      </c>
      <c r="T92" s="108">
        <v>48.61</v>
      </c>
      <c r="U92" s="108">
        <f t="shared" si="5"/>
        <v>66.789999999999992</v>
      </c>
      <c r="V92" s="109">
        <v>25.333333333333332</v>
      </c>
      <c r="W92" s="109">
        <v>1</v>
      </c>
      <c r="X92" s="127" t="s">
        <v>76</v>
      </c>
      <c r="Y92" s="107">
        <v>3</v>
      </c>
      <c r="Z92" s="107">
        <v>11</v>
      </c>
      <c r="AA92" s="107">
        <v>5</v>
      </c>
      <c r="AB92" s="111">
        <v>4</v>
      </c>
      <c r="AC92" s="107" t="s">
        <v>429</v>
      </c>
      <c r="AD92" s="108">
        <v>0</v>
      </c>
      <c r="AE92" s="107">
        <v>5</v>
      </c>
      <c r="AF92" s="111">
        <v>0</v>
      </c>
      <c r="AG92" s="111" t="s">
        <v>208</v>
      </c>
      <c r="AH92" s="111" t="s">
        <v>208</v>
      </c>
      <c r="AI92" s="111">
        <v>0</v>
      </c>
      <c r="AJ92" s="111" t="s">
        <v>78</v>
      </c>
      <c r="AK92" s="111" t="s">
        <v>78</v>
      </c>
      <c r="AL92" s="111" t="s">
        <v>78</v>
      </c>
      <c r="AM92" s="111" t="s">
        <v>78</v>
      </c>
      <c r="AN92" s="111" t="s">
        <v>78</v>
      </c>
      <c r="AO92" s="111" t="s">
        <v>78</v>
      </c>
      <c r="AP92" s="111" t="s">
        <v>78</v>
      </c>
      <c r="AQ92" s="111" t="s">
        <v>78</v>
      </c>
      <c r="AR92" s="111" t="s">
        <v>78</v>
      </c>
      <c r="AS92" s="111" t="s">
        <v>78</v>
      </c>
      <c r="AT92" s="111" t="s">
        <v>78</v>
      </c>
      <c r="AU92" s="111" t="s">
        <v>78</v>
      </c>
      <c r="AV92" s="111" t="s">
        <v>78</v>
      </c>
      <c r="AW92" s="111" t="s">
        <v>78</v>
      </c>
      <c r="AX92" s="111" t="s">
        <v>78</v>
      </c>
      <c r="AY92"/>
      <c r="AZ92"/>
      <c r="BA92"/>
      <c r="BB92"/>
      <c r="BC92"/>
      <c r="BD92"/>
    </row>
    <row r="93" spans="1:56" s="110" customFormat="1" ht="318.89999999999998">
      <c r="A93" s="107">
        <v>104</v>
      </c>
      <c r="B93" s="107" t="s">
        <v>65</v>
      </c>
      <c r="C93" s="111">
        <v>11</v>
      </c>
      <c r="D93" s="124" t="s">
        <v>160</v>
      </c>
      <c r="E93" s="112" t="s">
        <v>430</v>
      </c>
      <c r="F93" s="129" t="s">
        <v>431</v>
      </c>
      <c r="G93" s="112" t="s">
        <v>432</v>
      </c>
      <c r="H93" s="111">
        <v>2005</v>
      </c>
      <c r="I93" s="112" t="s">
        <v>433</v>
      </c>
      <c r="J93" s="113">
        <v>85052</v>
      </c>
      <c r="K93" s="126" t="s">
        <v>132</v>
      </c>
      <c r="L93" s="112" t="s">
        <v>434</v>
      </c>
      <c r="M93" s="112" t="s">
        <v>435</v>
      </c>
      <c r="N93" s="112" t="s">
        <v>436</v>
      </c>
      <c r="O93" s="112" t="s">
        <v>437</v>
      </c>
      <c r="P93" s="112" t="s">
        <v>438</v>
      </c>
      <c r="Q93" s="108">
        <f t="shared" si="4"/>
        <v>7.7664705882352942</v>
      </c>
      <c r="R93" s="108">
        <v>0</v>
      </c>
      <c r="S93" s="108">
        <v>2.9411764705882355</v>
      </c>
      <c r="T93" s="108">
        <v>4.8252941176470587</v>
      </c>
      <c r="U93" s="108">
        <f t="shared" si="5"/>
        <v>7.7664705882352942</v>
      </c>
      <c r="V93" s="109">
        <v>8.1666666666666661</v>
      </c>
      <c r="W93" s="109">
        <v>1</v>
      </c>
      <c r="X93" s="127" t="s">
        <v>439</v>
      </c>
      <c r="Y93" s="107">
        <v>3</v>
      </c>
      <c r="Z93" s="107">
        <v>12</v>
      </c>
      <c r="AA93" s="107">
        <v>3</v>
      </c>
      <c r="AB93" s="111">
        <v>4</v>
      </c>
      <c r="AC93" s="107">
        <v>92</v>
      </c>
      <c r="AD93" s="108">
        <v>9.6</v>
      </c>
      <c r="AE93" s="107">
        <v>5</v>
      </c>
      <c r="AF93" s="111">
        <v>5</v>
      </c>
      <c r="AG93" s="111" t="s">
        <v>90</v>
      </c>
      <c r="AH93" s="111" t="s">
        <v>379</v>
      </c>
      <c r="AI93" s="111">
        <v>0</v>
      </c>
      <c r="AJ93" s="111" t="s">
        <v>440</v>
      </c>
      <c r="AK93" s="111" t="s">
        <v>430</v>
      </c>
      <c r="AL93" s="111">
        <v>5</v>
      </c>
      <c r="AM93" s="111" t="s">
        <v>78</v>
      </c>
      <c r="AN93" s="111" t="s">
        <v>78</v>
      </c>
      <c r="AO93" s="111" t="s">
        <v>78</v>
      </c>
      <c r="AP93" s="111" t="s">
        <v>78</v>
      </c>
      <c r="AQ93" s="111" t="s">
        <v>78</v>
      </c>
      <c r="AR93" s="111" t="s">
        <v>78</v>
      </c>
      <c r="AS93" s="111" t="s">
        <v>78</v>
      </c>
      <c r="AT93" s="111" t="s">
        <v>78</v>
      </c>
      <c r="AU93" s="111" t="s">
        <v>78</v>
      </c>
      <c r="AV93" s="111" t="s">
        <v>78</v>
      </c>
      <c r="AW93" s="111" t="s">
        <v>78</v>
      </c>
      <c r="AX93" s="111" t="s">
        <v>78</v>
      </c>
      <c r="AY93"/>
      <c r="AZ93"/>
      <c r="BA93"/>
      <c r="BB93"/>
      <c r="BC93"/>
      <c r="BD93"/>
    </row>
    <row r="94" spans="1:56" s="110" customFormat="1" ht="154.30000000000001">
      <c r="A94" s="107">
        <v>104</v>
      </c>
      <c r="B94" s="107" t="s">
        <v>65</v>
      </c>
      <c r="C94" s="111">
        <v>11</v>
      </c>
      <c r="D94" s="124" t="s">
        <v>160</v>
      </c>
      <c r="E94" s="112" t="s">
        <v>430</v>
      </c>
      <c r="F94" s="129" t="s">
        <v>431</v>
      </c>
      <c r="G94" s="112" t="s">
        <v>441</v>
      </c>
      <c r="H94" s="111">
        <v>2016</v>
      </c>
      <c r="I94" s="112" t="s">
        <v>442</v>
      </c>
      <c r="J94" s="113">
        <v>90201</v>
      </c>
      <c r="K94" s="126" t="s">
        <v>109</v>
      </c>
      <c r="L94" s="112" t="s">
        <v>443</v>
      </c>
      <c r="M94" s="112" t="s">
        <v>444</v>
      </c>
      <c r="N94" s="112" t="s">
        <v>445</v>
      </c>
      <c r="O94" s="112" t="s">
        <v>446</v>
      </c>
      <c r="P94" s="112" t="s">
        <v>447</v>
      </c>
      <c r="Q94" s="108">
        <f t="shared" si="4"/>
        <v>0</v>
      </c>
      <c r="R94" s="108">
        <v>0</v>
      </c>
      <c r="S94" s="108">
        <v>0</v>
      </c>
      <c r="T94" s="108">
        <v>0</v>
      </c>
      <c r="U94" s="108">
        <f t="shared" si="5"/>
        <v>0</v>
      </c>
      <c r="V94" s="109">
        <v>85.25</v>
      </c>
      <c r="W94" s="109">
        <v>1</v>
      </c>
      <c r="X94" s="127" t="s">
        <v>169</v>
      </c>
      <c r="Y94" s="107">
        <v>4</v>
      </c>
      <c r="Z94" s="107">
        <v>5</v>
      </c>
      <c r="AA94" s="107">
        <v>2</v>
      </c>
      <c r="AB94" s="111"/>
      <c r="AC94" s="107"/>
      <c r="AD94" s="108">
        <v>9.6</v>
      </c>
      <c r="AE94" s="107">
        <v>5</v>
      </c>
      <c r="AF94" s="111">
        <v>90</v>
      </c>
      <c r="AG94" s="111" t="s">
        <v>448</v>
      </c>
      <c r="AH94" s="111" t="s">
        <v>449</v>
      </c>
      <c r="AI94" s="111">
        <v>0</v>
      </c>
      <c r="AJ94" s="111" t="s">
        <v>450</v>
      </c>
      <c r="AK94" s="111" t="s">
        <v>379</v>
      </c>
      <c r="AL94" s="111">
        <v>25</v>
      </c>
      <c r="AM94" s="111" t="s">
        <v>451</v>
      </c>
      <c r="AN94" s="111" t="s">
        <v>452</v>
      </c>
      <c r="AO94" s="111">
        <v>40</v>
      </c>
      <c r="AP94" s="111" t="s">
        <v>440</v>
      </c>
      <c r="AQ94" s="111" t="s">
        <v>453</v>
      </c>
      <c r="AR94" s="111">
        <v>25</v>
      </c>
      <c r="AS94" s="111" t="s">
        <v>454</v>
      </c>
      <c r="AT94" s="111" t="s">
        <v>430</v>
      </c>
      <c r="AU94" s="111">
        <v>0</v>
      </c>
      <c r="AV94" s="111" t="s">
        <v>78</v>
      </c>
      <c r="AW94" s="111" t="s">
        <v>78</v>
      </c>
      <c r="AX94" s="111" t="s">
        <v>78</v>
      </c>
      <c r="AY94"/>
      <c r="AZ94"/>
      <c r="BA94"/>
      <c r="BB94"/>
      <c r="BC94"/>
      <c r="BD94"/>
    </row>
    <row r="95" spans="1:56" s="110" customFormat="1" ht="205.75">
      <c r="A95" s="107">
        <v>104</v>
      </c>
      <c r="B95" s="107" t="s">
        <v>65</v>
      </c>
      <c r="C95" s="111">
        <v>10</v>
      </c>
      <c r="D95" s="124" t="s">
        <v>113</v>
      </c>
      <c r="E95" s="112" t="s">
        <v>455</v>
      </c>
      <c r="F95" s="129" t="s">
        <v>456</v>
      </c>
      <c r="G95" s="112" t="s">
        <v>457</v>
      </c>
      <c r="H95" s="111">
        <v>2020</v>
      </c>
      <c r="I95" s="112" t="s">
        <v>458</v>
      </c>
      <c r="J95" s="113">
        <v>171613.5</v>
      </c>
      <c r="K95" s="126" t="s">
        <v>342</v>
      </c>
      <c r="L95" s="112" t="s">
        <v>459</v>
      </c>
      <c r="M95" s="112" t="s">
        <v>460</v>
      </c>
      <c r="N95" s="112" t="s">
        <v>461</v>
      </c>
      <c r="O95" s="112" t="s">
        <v>462</v>
      </c>
      <c r="P95" s="112" t="s">
        <v>463</v>
      </c>
      <c r="Q95" s="108">
        <f t="shared" si="4"/>
        <v>75.36</v>
      </c>
      <c r="R95" s="108">
        <v>14.9</v>
      </c>
      <c r="S95" s="108">
        <v>6.54</v>
      </c>
      <c r="T95" s="108">
        <v>53.92</v>
      </c>
      <c r="U95" s="108">
        <f t="shared" si="5"/>
        <v>75.36</v>
      </c>
      <c r="V95" s="109">
        <v>100</v>
      </c>
      <c r="W95" s="109">
        <v>0.89926561721542886</v>
      </c>
      <c r="X95" s="127" t="s">
        <v>464</v>
      </c>
      <c r="Y95" s="107">
        <v>3</v>
      </c>
      <c r="Z95" s="107">
        <v>3</v>
      </c>
      <c r="AA95" s="107">
        <v>3</v>
      </c>
      <c r="AB95" s="111">
        <v>44</v>
      </c>
      <c r="AC95" s="107" t="s">
        <v>465</v>
      </c>
      <c r="AD95" s="108">
        <v>53.92</v>
      </c>
      <c r="AE95" s="107">
        <v>5</v>
      </c>
      <c r="AF95" s="111">
        <v>100</v>
      </c>
      <c r="AG95" s="111" t="s">
        <v>466</v>
      </c>
      <c r="AH95" s="111" t="s">
        <v>78</v>
      </c>
      <c r="AI95" s="111">
        <v>30</v>
      </c>
      <c r="AJ95" s="111" t="s">
        <v>78</v>
      </c>
      <c r="AK95" s="111" t="s">
        <v>78</v>
      </c>
      <c r="AL95" s="111" t="s">
        <v>78</v>
      </c>
      <c r="AM95" s="111" t="s">
        <v>78</v>
      </c>
      <c r="AN95" s="111" t="s">
        <v>78</v>
      </c>
      <c r="AO95" s="111" t="s">
        <v>78</v>
      </c>
      <c r="AP95" s="111" t="s">
        <v>78</v>
      </c>
      <c r="AQ95" s="111" t="s">
        <v>78</v>
      </c>
      <c r="AR95" s="111" t="s">
        <v>78</v>
      </c>
      <c r="AS95" s="111" t="s">
        <v>467</v>
      </c>
      <c r="AT95" s="111" t="s">
        <v>78</v>
      </c>
      <c r="AU95" s="111">
        <v>70</v>
      </c>
      <c r="AV95" s="111" t="s">
        <v>78</v>
      </c>
      <c r="AW95" s="111" t="s">
        <v>78</v>
      </c>
      <c r="AX95" s="111" t="s">
        <v>78</v>
      </c>
      <c r="AY95"/>
      <c r="AZ95"/>
      <c r="BA95"/>
      <c r="BB95"/>
      <c r="BC95"/>
      <c r="BD95"/>
    </row>
    <row r="96" spans="1:56" s="110" customFormat="1" ht="409.6">
      <c r="A96" s="107">
        <v>104</v>
      </c>
      <c r="B96" s="107" t="s">
        <v>65</v>
      </c>
      <c r="C96" s="111">
        <v>5</v>
      </c>
      <c r="D96" s="124" t="s">
        <v>468</v>
      </c>
      <c r="E96" s="112" t="s">
        <v>469</v>
      </c>
      <c r="F96" s="129">
        <v>11874</v>
      </c>
      <c r="G96" s="112" t="s">
        <v>470</v>
      </c>
      <c r="H96" s="111">
        <v>2003</v>
      </c>
      <c r="I96" s="112" t="s">
        <v>471</v>
      </c>
      <c r="J96" s="113">
        <v>109084</v>
      </c>
      <c r="K96" s="126" t="s">
        <v>382</v>
      </c>
      <c r="L96" s="112" t="s">
        <v>472</v>
      </c>
      <c r="M96" s="112" t="s">
        <v>473</v>
      </c>
      <c r="N96" s="112" t="s">
        <v>474</v>
      </c>
      <c r="O96" s="112" t="s">
        <v>475</v>
      </c>
      <c r="P96" s="112" t="s">
        <v>476</v>
      </c>
      <c r="Q96" s="108">
        <f t="shared" si="4"/>
        <v>7.2809294117647063</v>
      </c>
      <c r="R96" s="108">
        <v>0</v>
      </c>
      <c r="S96" s="108">
        <v>0.70588235294117652</v>
      </c>
      <c r="T96" s="108">
        <v>6.5750470588235297</v>
      </c>
      <c r="U96" s="108">
        <f t="shared" si="5"/>
        <v>7.2809294117647063</v>
      </c>
      <c r="V96" s="109">
        <v>100</v>
      </c>
      <c r="W96" s="109">
        <v>1</v>
      </c>
      <c r="X96" s="127" t="s">
        <v>477</v>
      </c>
      <c r="Y96" s="107">
        <v>3</v>
      </c>
      <c r="Z96" s="107">
        <v>11</v>
      </c>
      <c r="AA96" s="107">
        <v>4</v>
      </c>
      <c r="AB96" s="111">
        <v>4</v>
      </c>
      <c r="AC96" s="107">
        <v>174</v>
      </c>
      <c r="AD96" s="108">
        <v>0</v>
      </c>
      <c r="AE96" s="107">
        <v>5</v>
      </c>
      <c r="AF96" s="111">
        <v>100</v>
      </c>
      <c r="AG96" s="111" t="s">
        <v>234</v>
      </c>
      <c r="AH96" s="111" t="s">
        <v>478</v>
      </c>
      <c r="AI96" s="111">
        <v>100</v>
      </c>
      <c r="AJ96" s="111" t="s">
        <v>78</v>
      </c>
      <c r="AK96" s="111" t="s">
        <v>78</v>
      </c>
      <c r="AL96" s="111" t="s">
        <v>78</v>
      </c>
      <c r="AM96" s="111" t="s">
        <v>78</v>
      </c>
      <c r="AN96" s="111" t="s">
        <v>78</v>
      </c>
      <c r="AO96" s="111" t="s">
        <v>78</v>
      </c>
      <c r="AP96" s="111" t="s">
        <v>78</v>
      </c>
      <c r="AQ96" s="111" t="s">
        <v>78</v>
      </c>
      <c r="AR96" s="111" t="s">
        <v>78</v>
      </c>
      <c r="AS96" s="111" t="s">
        <v>78</v>
      </c>
      <c r="AT96" s="111" t="s">
        <v>78</v>
      </c>
      <c r="AU96" s="111" t="s">
        <v>78</v>
      </c>
      <c r="AV96" s="111" t="s">
        <v>78</v>
      </c>
      <c r="AW96" s="111" t="s">
        <v>78</v>
      </c>
      <c r="AX96" s="111" t="s">
        <v>78</v>
      </c>
      <c r="AY96"/>
      <c r="AZ96"/>
      <c r="BA96"/>
      <c r="BB96"/>
      <c r="BC96"/>
      <c r="BD96"/>
    </row>
    <row r="97" spans="1:56" s="110" customFormat="1" ht="409.6">
      <c r="A97" s="107">
        <v>104</v>
      </c>
      <c r="B97" s="107" t="s">
        <v>65</v>
      </c>
      <c r="C97" s="111">
        <v>5</v>
      </c>
      <c r="D97" s="124" t="s">
        <v>468</v>
      </c>
      <c r="E97" s="112" t="s">
        <v>469</v>
      </c>
      <c r="F97" s="129">
        <v>11874</v>
      </c>
      <c r="G97" s="112" t="s">
        <v>479</v>
      </c>
      <c r="H97" s="111">
        <v>2021</v>
      </c>
      <c r="I97" s="112" t="s">
        <v>480</v>
      </c>
      <c r="J97" s="113">
        <v>96268.72</v>
      </c>
      <c r="K97" s="126" t="s">
        <v>117</v>
      </c>
      <c r="L97" s="112" t="s">
        <v>481</v>
      </c>
      <c r="M97" s="112" t="s">
        <v>473</v>
      </c>
      <c r="N97" s="112" t="s">
        <v>482</v>
      </c>
      <c r="O97" s="112" t="s">
        <v>483</v>
      </c>
      <c r="P97" s="112" t="s">
        <v>484</v>
      </c>
      <c r="Q97" s="108">
        <f t="shared" si="4"/>
        <v>16.09470588235294</v>
      </c>
      <c r="R97" s="108">
        <v>11.33</v>
      </c>
      <c r="S97" s="108">
        <v>0.35294117647058826</v>
      </c>
      <c r="T97" s="108">
        <v>4.4117647058823533</v>
      </c>
      <c r="U97" s="108">
        <f t="shared" si="5"/>
        <v>16.09470588235294</v>
      </c>
      <c r="V97" s="109">
        <v>100</v>
      </c>
      <c r="W97" s="109">
        <v>1</v>
      </c>
      <c r="X97" s="127" t="s">
        <v>477</v>
      </c>
      <c r="Y97" s="107">
        <v>3</v>
      </c>
      <c r="Z97" s="107">
        <v>7</v>
      </c>
      <c r="AA97" s="107">
        <v>2</v>
      </c>
      <c r="AB97" s="111">
        <v>4</v>
      </c>
      <c r="AC97" s="107">
        <v>81</v>
      </c>
      <c r="AD97" s="108">
        <v>0</v>
      </c>
      <c r="AE97" s="107">
        <v>5</v>
      </c>
      <c r="AF97" s="111">
        <v>100</v>
      </c>
      <c r="AG97" s="111" t="s">
        <v>234</v>
      </c>
      <c r="AH97" s="111" t="s">
        <v>478</v>
      </c>
      <c r="AI97" s="111">
        <v>100</v>
      </c>
      <c r="AJ97" s="111" t="s">
        <v>78</v>
      </c>
      <c r="AK97" s="111" t="s">
        <v>78</v>
      </c>
      <c r="AL97" s="111" t="s">
        <v>78</v>
      </c>
      <c r="AM97" s="111" t="s">
        <v>78</v>
      </c>
      <c r="AN97" s="111" t="s">
        <v>78</v>
      </c>
      <c r="AO97" s="111" t="s">
        <v>78</v>
      </c>
      <c r="AP97" s="111" t="s">
        <v>78</v>
      </c>
      <c r="AQ97" s="111" t="s">
        <v>78</v>
      </c>
      <c r="AR97" s="111" t="s">
        <v>78</v>
      </c>
      <c r="AS97" s="111" t="s">
        <v>78</v>
      </c>
      <c r="AT97" s="111" t="s">
        <v>78</v>
      </c>
      <c r="AU97" s="111" t="s">
        <v>78</v>
      </c>
      <c r="AV97" s="111" t="s">
        <v>78</v>
      </c>
      <c r="AW97" s="111" t="s">
        <v>78</v>
      </c>
      <c r="AX97" s="111" t="s">
        <v>78</v>
      </c>
      <c r="AY97"/>
      <c r="AZ97"/>
      <c r="BA97"/>
      <c r="BB97"/>
      <c r="BC97"/>
      <c r="BD97"/>
    </row>
    <row r="98" spans="1:56" s="110" customFormat="1" ht="409.6">
      <c r="A98" s="107">
        <v>104</v>
      </c>
      <c r="B98" s="107" t="s">
        <v>65</v>
      </c>
      <c r="C98" s="111">
        <v>5</v>
      </c>
      <c r="D98" s="124" t="s">
        <v>468</v>
      </c>
      <c r="E98" s="112" t="s">
        <v>469</v>
      </c>
      <c r="F98" s="129" t="s">
        <v>485</v>
      </c>
      <c r="G98" s="112" t="s">
        <v>486</v>
      </c>
      <c r="H98" s="111">
        <v>2010</v>
      </c>
      <c r="I98" s="112" t="s">
        <v>487</v>
      </c>
      <c r="J98" s="113">
        <v>102630</v>
      </c>
      <c r="K98" s="126" t="s">
        <v>152</v>
      </c>
      <c r="L98" s="112" t="s">
        <v>488</v>
      </c>
      <c r="M98" s="112" t="s">
        <v>489</v>
      </c>
      <c r="N98" s="112" t="s">
        <v>490</v>
      </c>
      <c r="O98" s="112" t="s">
        <v>491</v>
      </c>
      <c r="P98" s="112" t="s">
        <v>492</v>
      </c>
      <c r="Q98" s="108">
        <f t="shared" si="4"/>
        <v>10.678823529411765</v>
      </c>
      <c r="R98" s="108">
        <v>0</v>
      </c>
      <c r="S98" s="108">
        <v>2.9411764705882355</v>
      </c>
      <c r="T98" s="108">
        <v>7.7376470588235291</v>
      </c>
      <c r="U98" s="108">
        <f t="shared" si="5"/>
        <v>10.678823529411765</v>
      </c>
      <c r="V98" s="109">
        <v>100</v>
      </c>
      <c r="W98" s="109">
        <v>1</v>
      </c>
      <c r="X98" s="127" t="s">
        <v>477</v>
      </c>
      <c r="Y98" s="107">
        <v>1</v>
      </c>
      <c r="Z98" s="107">
        <v>7</v>
      </c>
      <c r="AA98" s="107">
        <v>6</v>
      </c>
      <c r="AB98" s="111">
        <v>4</v>
      </c>
      <c r="AC98" s="107">
        <v>99</v>
      </c>
      <c r="AD98" s="108">
        <v>0</v>
      </c>
      <c r="AE98" s="107">
        <v>5</v>
      </c>
      <c r="AF98" s="111">
        <v>100</v>
      </c>
      <c r="AG98" s="111" t="s">
        <v>468</v>
      </c>
      <c r="AH98" s="111" t="s">
        <v>493</v>
      </c>
      <c r="AI98" s="111">
        <v>100</v>
      </c>
      <c r="AJ98" s="111" t="s">
        <v>78</v>
      </c>
      <c r="AK98" s="111" t="s">
        <v>78</v>
      </c>
      <c r="AL98" s="111" t="s">
        <v>78</v>
      </c>
      <c r="AM98" s="111" t="s">
        <v>78</v>
      </c>
      <c r="AN98" s="111" t="s">
        <v>78</v>
      </c>
      <c r="AO98" s="111" t="s">
        <v>78</v>
      </c>
      <c r="AP98" s="111" t="s">
        <v>78</v>
      </c>
      <c r="AQ98" s="111" t="s">
        <v>78</v>
      </c>
      <c r="AR98" s="111" t="s">
        <v>78</v>
      </c>
      <c r="AS98" s="111" t="s">
        <v>78</v>
      </c>
      <c r="AT98" s="111" t="s">
        <v>78</v>
      </c>
      <c r="AU98" s="111" t="s">
        <v>78</v>
      </c>
      <c r="AV98" s="111" t="s">
        <v>78</v>
      </c>
      <c r="AW98" s="111" t="s">
        <v>78</v>
      </c>
      <c r="AX98" s="111" t="s">
        <v>78</v>
      </c>
      <c r="AY98"/>
      <c r="AZ98"/>
      <c r="BA98"/>
      <c r="BB98"/>
      <c r="BC98"/>
      <c r="BD98"/>
    </row>
    <row r="99" spans="1:56" s="110" customFormat="1" ht="409.6">
      <c r="A99" s="107">
        <v>104</v>
      </c>
      <c r="B99" s="107" t="s">
        <v>65</v>
      </c>
      <c r="C99" s="111">
        <v>5</v>
      </c>
      <c r="D99" s="124" t="s">
        <v>468</v>
      </c>
      <c r="E99" s="112" t="s">
        <v>469</v>
      </c>
      <c r="F99" s="129">
        <v>11874</v>
      </c>
      <c r="G99" s="112" t="s">
        <v>494</v>
      </c>
      <c r="H99" s="111">
        <v>2015</v>
      </c>
      <c r="I99" s="112" t="s">
        <v>495</v>
      </c>
      <c r="J99" s="113">
        <v>48667</v>
      </c>
      <c r="K99" s="126" t="s">
        <v>109</v>
      </c>
      <c r="L99" s="112" t="s">
        <v>472</v>
      </c>
      <c r="M99" s="112" t="s">
        <v>473</v>
      </c>
      <c r="N99" s="112" t="s">
        <v>496</v>
      </c>
      <c r="O99" s="112" t="s">
        <v>497</v>
      </c>
      <c r="P99" s="112" t="s">
        <v>498</v>
      </c>
      <c r="Q99" s="108">
        <f t="shared" si="4"/>
        <v>7.13</v>
      </c>
      <c r="R99" s="108">
        <v>0</v>
      </c>
      <c r="S99" s="108">
        <v>0.55000000000000004</v>
      </c>
      <c r="T99" s="108">
        <v>6.58</v>
      </c>
      <c r="U99" s="108">
        <f t="shared" si="5"/>
        <v>7.13</v>
      </c>
      <c r="V99" s="109">
        <v>52.5</v>
      </c>
      <c r="W99" s="109">
        <v>1</v>
      </c>
      <c r="X99" s="127" t="s">
        <v>477</v>
      </c>
      <c r="Y99" s="107">
        <v>3</v>
      </c>
      <c r="Z99" s="107">
        <v>2</v>
      </c>
      <c r="AA99" s="107">
        <v>3</v>
      </c>
      <c r="AB99" s="111">
        <v>4</v>
      </c>
      <c r="AC99" s="107"/>
      <c r="AD99" s="108">
        <v>0</v>
      </c>
      <c r="AE99" s="107">
        <v>5</v>
      </c>
      <c r="AF99" s="111">
        <v>100</v>
      </c>
      <c r="AG99" s="111" t="s">
        <v>468</v>
      </c>
      <c r="AH99" s="111" t="s">
        <v>493</v>
      </c>
      <c r="AI99" s="111">
        <v>50</v>
      </c>
      <c r="AJ99" s="111" t="s">
        <v>468</v>
      </c>
      <c r="AK99" s="111" t="s">
        <v>499</v>
      </c>
      <c r="AL99" s="111">
        <v>50</v>
      </c>
      <c r="AM99" s="111" t="s">
        <v>78</v>
      </c>
      <c r="AN99" s="111" t="s">
        <v>78</v>
      </c>
      <c r="AO99" s="111" t="s">
        <v>78</v>
      </c>
      <c r="AP99" s="111" t="s">
        <v>78</v>
      </c>
      <c r="AQ99" s="111" t="s">
        <v>78</v>
      </c>
      <c r="AR99" s="111" t="s">
        <v>78</v>
      </c>
      <c r="AS99" s="111" t="s">
        <v>78</v>
      </c>
      <c r="AT99" s="111" t="s">
        <v>78</v>
      </c>
      <c r="AU99" s="111" t="s">
        <v>78</v>
      </c>
      <c r="AV99" s="111" t="s">
        <v>78</v>
      </c>
      <c r="AW99" s="111" t="s">
        <v>78</v>
      </c>
      <c r="AX99" s="111" t="s">
        <v>78</v>
      </c>
      <c r="AY99"/>
      <c r="AZ99"/>
      <c r="BA99"/>
      <c r="BB99"/>
      <c r="BC99"/>
      <c r="BD99"/>
    </row>
    <row r="100" spans="1:56" s="110" customFormat="1" ht="236.6">
      <c r="A100" s="107">
        <v>104</v>
      </c>
      <c r="B100" s="107" t="s">
        <v>65</v>
      </c>
      <c r="C100" s="111">
        <v>5</v>
      </c>
      <c r="D100" s="124" t="s">
        <v>468</v>
      </c>
      <c r="E100" s="112" t="s">
        <v>469</v>
      </c>
      <c r="F100" s="129">
        <v>11874</v>
      </c>
      <c r="G100" s="112" t="s">
        <v>500</v>
      </c>
      <c r="H100" s="111">
        <v>2021</v>
      </c>
      <c r="I100" s="112" t="s">
        <v>501</v>
      </c>
      <c r="J100" s="113">
        <v>72049.820000000007</v>
      </c>
      <c r="K100" s="126" t="s">
        <v>12213</v>
      </c>
      <c r="L100" s="112" t="s">
        <v>472</v>
      </c>
      <c r="M100" s="112" t="s">
        <v>473</v>
      </c>
      <c r="N100" s="112" t="s">
        <v>502</v>
      </c>
      <c r="O100" s="112" t="s">
        <v>503</v>
      </c>
      <c r="P100" s="112" t="s">
        <v>504</v>
      </c>
      <c r="Q100" s="108">
        <f t="shared" si="4"/>
        <v>21.22</v>
      </c>
      <c r="R100" s="108">
        <v>8.48</v>
      </c>
      <c r="S100" s="108">
        <v>5</v>
      </c>
      <c r="T100" s="108">
        <v>7.74</v>
      </c>
      <c r="U100" s="108">
        <f t="shared" si="5"/>
        <v>21.22</v>
      </c>
      <c r="V100" s="109">
        <v>100</v>
      </c>
      <c r="W100" s="109">
        <v>0.98950000000000005</v>
      </c>
      <c r="X100" s="127" t="s">
        <v>477</v>
      </c>
      <c r="Y100" s="107">
        <v>3</v>
      </c>
      <c r="Z100" s="107">
        <v>11</v>
      </c>
      <c r="AA100" s="107">
        <v>5</v>
      </c>
      <c r="AB100" s="111">
        <v>4</v>
      </c>
      <c r="AC100" s="107"/>
      <c r="AD100" s="108">
        <v>0</v>
      </c>
      <c r="AE100" s="107">
        <v>5</v>
      </c>
      <c r="AF100" s="111">
        <v>100</v>
      </c>
      <c r="AG100" s="111" t="s">
        <v>468</v>
      </c>
      <c r="AH100" s="111" t="s">
        <v>505</v>
      </c>
      <c r="AI100" s="111">
        <v>100</v>
      </c>
      <c r="AJ100" s="111" t="s">
        <v>78</v>
      </c>
      <c r="AK100" s="111" t="s">
        <v>78</v>
      </c>
      <c r="AL100" s="111" t="s">
        <v>78</v>
      </c>
      <c r="AM100" s="111" t="s">
        <v>78</v>
      </c>
      <c r="AN100" s="111" t="s">
        <v>78</v>
      </c>
      <c r="AO100" s="111" t="s">
        <v>78</v>
      </c>
      <c r="AP100" s="111" t="s">
        <v>78</v>
      </c>
      <c r="AQ100" s="111" t="s">
        <v>78</v>
      </c>
      <c r="AR100" s="111" t="s">
        <v>78</v>
      </c>
      <c r="AS100" s="111" t="s">
        <v>78</v>
      </c>
      <c r="AT100" s="111" t="s">
        <v>78</v>
      </c>
      <c r="AU100" s="111" t="s">
        <v>78</v>
      </c>
      <c r="AV100" s="111" t="s">
        <v>78</v>
      </c>
      <c r="AW100" s="111" t="s">
        <v>78</v>
      </c>
      <c r="AX100" s="111" t="s">
        <v>78</v>
      </c>
      <c r="AY100"/>
      <c r="AZ100"/>
      <c r="BA100"/>
      <c r="BB100"/>
      <c r="BC100"/>
      <c r="BD100"/>
    </row>
    <row r="101" spans="1:56" s="110" customFormat="1" ht="409.6">
      <c r="A101" s="107">
        <v>104</v>
      </c>
      <c r="B101" s="107" t="s">
        <v>65</v>
      </c>
      <c r="C101" s="111">
        <v>5</v>
      </c>
      <c r="D101" s="124" t="s">
        <v>468</v>
      </c>
      <c r="E101" s="112" t="s">
        <v>469</v>
      </c>
      <c r="F101" s="129">
        <v>11874</v>
      </c>
      <c r="G101" s="112" t="s">
        <v>506</v>
      </c>
      <c r="H101" s="111">
        <v>2017</v>
      </c>
      <c r="I101" s="112" t="s">
        <v>507</v>
      </c>
      <c r="J101" s="113">
        <v>20583</v>
      </c>
      <c r="K101" s="126" t="s">
        <v>12213</v>
      </c>
      <c r="L101" s="112" t="s">
        <v>472</v>
      </c>
      <c r="M101" s="112" t="s">
        <v>473</v>
      </c>
      <c r="N101" s="112" t="s">
        <v>508</v>
      </c>
      <c r="O101" s="112" t="s">
        <v>509</v>
      </c>
      <c r="P101" s="112" t="s">
        <v>510</v>
      </c>
      <c r="Q101" s="108">
        <f t="shared" si="4"/>
        <v>8.74</v>
      </c>
      <c r="R101" s="108">
        <v>0</v>
      </c>
      <c r="S101" s="108">
        <v>1</v>
      </c>
      <c r="T101" s="108">
        <v>7.74</v>
      </c>
      <c r="U101" s="108">
        <f t="shared" si="5"/>
        <v>8.74</v>
      </c>
      <c r="V101" s="109">
        <v>100</v>
      </c>
      <c r="W101" s="109">
        <v>1</v>
      </c>
      <c r="X101" s="127" t="s">
        <v>477</v>
      </c>
      <c r="Y101" s="107">
        <v>3</v>
      </c>
      <c r="Z101" s="107">
        <v>7</v>
      </c>
      <c r="AA101" s="107">
        <v>1</v>
      </c>
      <c r="AB101" s="111">
        <v>4</v>
      </c>
      <c r="AC101" s="107"/>
      <c r="AD101" s="108">
        <v>0</v>
      </c>
      <c r="AE101" s="107">
        <v>2</v>
      </c>
      <c r="AF101" s="111">
        <v>100</v>
      </c>
      <c r="AG101" s="111" t="s">
        <v>468</v>
      </c>
      <c r="AH101" s="111" t="s">
        <v>493</v>
      </c>
      <c r="AI101" s="111">
        <v>10</v>
      </c>
      <c r="AJ101" s="111" t="s">
        <v>468</v>
      </c>
      <c r="AK101" s="111" t="s">
        <v>499</v>
      </c>
      <c r="AL101" s="111">
        <v>90</v>
      </c>
      <c r="AM101" s="111" t="s">
        <v>78</v>
      </c>
      <c r="AN101" s="111" t="s">
        <v>78</v>
      </c>
      <c r="AO101" s="111" t="s">
        <v>78</v>
      </c>
      <c r="AP101" s="111" t="s">
        <v>78</v>
      </c>
      <c r="AQ101" s="111" t="s">
        <v>78</v>
      </c>
      <c r="AR101" s="111" t="s">
        <v>78</v>
      </c>
      <c r="AS101" s="111" t="s">
        <v>78</v>
      </c>
      <c r="AT101" s="111" t="s">
        <v>78</v>
      </c>
      <c r="AU101" s="111" t="s">
        <v>78</v>
      </c>
      <c r="AV101" s="111" t="s">
        <v>78</v>
      </c>
      <c r="AW101" s="111" t="s">
        <v>78</v>
      </c>
      <c r="AX101" s="111" t="s">
        <v>78</v>
      </c>
      <c r="AY101"/>
      <c r="AZ101"/>
      <c r="BA101"/>
      <c r="BB101"/>
      <c r="BC101"/>
      <c r="BD101"/>
    </row>
    <row r="102" spans="1:56" s="110" customFormat="1" ht="205.75">
      <c r="A102" s="107">
        <v>104</v>
      </c>
      <c r="B102" s="107" t="s">
        <v>65</v>
      </c>
      <c r="C102" s="111">
        <v>5</v>
      </c>
      <c r="D102" s="124" t="s">
        <v>468</v>
      </c>
      <c r="E102" s="112" t="s">
        <v>469</v>
      </c>
      <c r="F102" s="129">
        <v>11874</v>
      </c>
      <c r="G102" s="112" t="s">
        <v>69</v>
      </c>
      <c r="H102" s="111">
        <v>2020</v>
      </c>
      <c r="I102" s="112" t="s">
        <v>511</v>
      </c>
      <c r="J102" s="113">
        <v>55066.92</v>
      </c>
      <c r="K102" s="126" t="s">
        <v>204</v>
      </c>
      <c r="L102" s="112" t="s">
        <v>488</v>
      </c>
      <c r="M102" s="112" t="s">
        <v>489</v>
      </c>
      <c r="N102" s="112" t="s">
        <v>512</v>
      </c>
      <c r="O102" s="112" t="s">
        <v>513</v>
      </c>
      <c r="P102" s="112" t="s">
        <v>514</v>
      </c>
      <c r="Q102" s="108">
        <v>19.22</v>
      </c>
      <c r="R102" s="108">
        <v>4.53</v>
      </c>
      <c r="S102" s="108">
        <v>5</v>
      </c>
      <c r="T102" s="108">
        <v>7.74</v>
      </c>
      <c r="U102" s="108">
        <v>19.22</v>
      </c>
      <c r="V102" s="109">
        <v>100</v>
      </c>
      <c r="W102" s="109">
        <v>0.91580928936423123</v>
      </c>
      <c r="X102" s="127" t="s">
        <v>477</v>
      </c>
      <c r="Y102" s="107">
        <v>3</v>
      </c>
      <c r="Z102" s="107">
        <v>11</v>
      </c>
      <c r="AA102" s="107">
        <v>5</v>
      </c>
      <c r="AB102" s="111">
        <v>4</v>
      </c>
      <c r="AC102" s="107">
        <v>23</v>
      </c>
      <c r="AD102" s="108">
        <v>0</v>
      </c>
      <c r="AE102" s="107">
        <v>5</v>
      </c>
      <c r="AF102" s="111">
        <v>100</v>
      </c>
      <c r="AG102" s="111" t="s">
        <v>468</v>
      </c>
      <c r="AH102" s="111" t="s">
        <v>515</v>
      </c>
      <c r="AI102" s="111">
        <v>100</v>
      </c>
      <c r="AJ102" s="111" t="s">
        <v>78</v>
      </c>
      <c r="AK102" s="111" t="s">
        <v>78</v>
      </c>
      <c r="AL102" s="111" t="s">
        <v>78</v>
      </c>
      <c r="AM102" s="111" t="s">
        <v>78</v>
      </c>
      <c r="AN102" s="111" t="s">
        <v>78</v>
      </c>
      <c r="AO102" s="111" t="s">
        <v>78</v>
      </c>
      <c r="AP102" s="111" t="s">
        <v>78</v>
      </c>
      <c r="AQ102" s="111" t="s">
        <v>78</v>
      </c>
      <c r="AR102" s="111" t="s">
        <v>78</v>
      </c>
      <c r="AS102" s="111" t="s">
        <v>78</v>
      </c>
      <c r="AT102" s="111" t="s">
        <v>78</v>
      </c>
      <c r="AU102" s="111" t="s">
        <v>78</v>
      </c>
      <c r="AV102" s="111" t="s">
        <v>78</v>
      </c>
      <c r="AW102" s="111" t="s">
        <v>78</v>
      </c>
      <c r="AX102" s="111" t="s">
        <v>78</v>
      </c>
      <c r="AY102"/>
      <c r="AZ102"/>
      <c r="BA102"/>
      <c r="BB102"/>
      <c r="BC102"/>
      <c r="BD102"/>
    </row>
    <row r="103" spans="1:56" s="110" customFormat="1" ht="123.45">
      <c r="A103" s="107">
        <v>104</v>
      </c>
      <c r="B103" s="107" t="s">
        <v>65</v>
      </c>
      <c r="C103" s="111">
        <v>11</v>
      </c>
      <c r="D103" s="124" t="s">
        <v>160</v>
      </c>
      <c r="E103" s="112" t="s">
        <v>430</v>
      </c>
      <c r="F103" s="129" t="s">
        <v>431</v>
      </c>
      <c r="G103" s="112" t="s">
        <v>516</v>
      </c>
      <c r="H103" s="111">
        <v>2014</v>
      </c>
      <c r="I103" s="112" t="s">
        <v>517</v>
      </c>
      <c r="J103" s="113">
        <v>118334</v>
      </c>
      <c r="K103" s="126" t="s">
        <v>12213</v>
      </c>
      <c r="L103" s="112" t="s">
        <v>518</v>
      </c>
      <c r="M103" s="112" t="s">
        <v>519</v>
      </c>
      <c r="N103" s="112" t="s">
        <v>520</v>
      </c>
      <c r="O103" s="112" t="s">
        <v>521</v>
      </c>
      <c r="P103" s="112" t="s">
        <v>522</v>
      </c>
      <c r="Q103" s="108">
        <f t="shared" ref="Q103:Q123" si="6">U103</f>
        <v>16</v>
      </c>
      <c r="R103" s="108">
        <v>0</v>
      </c>
      <c r="S103" s="108">
        <v>16</v>
      </c>
      <c r="T103" s="108">
        <v>0</v>
      </c>
      <c r="U103" s="108">
        <f t="shared" ref="U103:U123" si="7">SUM(R103:T103)</f>
        <v>16</v>
      </c>
      <c r="V103" s="109">
        <v>5.75</v>
      </c>
      <c r="W103" s="109">
        <v>1</v>
      </c>
      <c r="X103" s="127" t="s">
        <v>523</v>
      </c>
      <c r="Y103" s="107">
        <v>3</v>
      </c>
      <c r="Z103" s="107">
        <v>1</v>
      </c>
      <c r="AA103" s="107">
        <v>7</v>
      </c>
      <c r="AB103" s="111">
        <v>9</v>
      </c>
      <c r="AC103" s="107"/>
      <c r="AD103" s="108">
        <v>13.14</v>
      </c>
      <c r="AE103" s="107">
        <v>5</v>
      </c>
      <c r="AF103" s="111">
        <v>0</v>
      </c>
      <c r="AG103" s="111" t="s">
        <v>524</v>
      </c>
      <c r="AH103" s="111" t="s">
        <v>525</v>
      </c>
      <c r="AI103" s="111">
        <v>0</v>
      </c>
      <c r="AJ103" s="111" t="s">
        <v>440</v>
      </c>
      <c r="AK103" s="111" t="s">
        <v>526</v>
      </c>
      <c r="AL103" s="111">
        <v>0</v>
      </c>
      <c r="AM103" s="111" t="s">
        <v>78</v>
      </c>
      <c r="AN103" s="111" t="s">
        <v>78</v>
      </c>
      <c r="AO103" s="111" t="s">
        <v>78</v>
      </c>
      <c r="AP103" s="111" t="s">
        <v>78</v>
      </c>
      <c r="AQ103" s="111" t="s">
        <v>78</v>
      </c>
      <c r="AR103" s="111" t="s">
        <v>78</v>
      </c>
      <c r="AS103" s="111" t="s">
        <v>78</v>
      </c>
      <c r="AT103" s="111" t="s">
        <v>78</v>
      </c>
      <c r="AU103" s="111" t="s">
        <v>78</v>
      </c>
      <c r="AV103" s="111" t="s">
        <v>78</v>
      </c>
      <c r="AW103" s="111" t="s">
        <v>78</v>
      </c>
      <c r="AX103" s="111" t="s">
        <v>78</v>
      </c>
      <c r="AY103"/>
      <c r="AZ103"/>
      <c r="BA103"/>
      <c r="BB103"/>
      <c r="BC103"/>
      <c r="BD103"/>
    </row>
    <row r="104" spans="1:56" s="110" customFormat="1" ht="308.60000000000002">
      <c r="A104" s="107">
        <v>104</v>
      </c>
      <c r="B104" s="107" t="s">
        <v>65</v>
      </c>
      <c r="C104" s="111">
        <v>15</v>
      </c>
      <c r="D104" s="124" t="s">
        <v>104</v>
      </c>
      <c r="E104" s="112" t="s">
        <v>527</v>
      </c>
      <c r="F104" s="129">
        <v>10082</v>
      </c>
      <c r="G104" s="112" t="s">
        <v>528</v>
      </c>
      <c r="H104" s="111" t="s">
        <v>529</v>
      </c>
      <c r="I104" s="112" t="s">
        <v>530</v>
      </c>
      <c r="J104" s="113">
        <v>2845836</v>
      </c>
      <c r="K104" s="126" t="s">
        <v>13686</v>
      </c>
      <c r="L104" s="112" t="s">
        <v>531</v>
      </c>
      <c r="M104" s="112" t="s">
        <v>532</v>
      </c>
      <c r="N104" s="112" t="s">
        <v>533</v>
      </c>
      <c r="O104" s="112" t="s">
        <v>534</v>
      </c>
      <c r="P104" s="112" t="s">
        <v>535</v>
      </c>
      <c r="Q104" s="108">
        <f t="shared" si="6"/>
        <v>144.71</v>
      </c>
      <c r="R104" s="108">
        <v>96.51</v>
      </c>
      <c r="S104" s="108">
        <v>23.6</v>
      </c>
      <c r="T104" s="108">
        <v>24.6</v>
      </c>
      <c r="U104" s="108">
        <f t="shared" si="7"/>
        <v>144.71</v>
      </c>
      <c r="V104" s="109">
        <v>100</v>
      </c>
      <c r="W104" s="109">
        <v>1</v>
      </c>
      <c r="X104" s="127" t="s">
        <v>536</v>
      </c>
      <c r="Y104" s="107">
        <v>3</v>
      </c>
      <c r="Z104" s="107">
        <v>1</v>
      </c>
      <c r="AA104" s="107">
        <v>3</v>
      </c>
      <c r="AB104" s="111">
        <v>60</v>
      </c>
      <c r="AC104" s="107">
        <v>97</v>
      </c>
      <c r="AD104" s="108">
        <v>0</v>
      </c>
      <c r="AE104" s="107">
        <v>5</v>
      </c>
      <c r="AF104" s="111">
        <v>100</v>
      </c>
      <c r="AG104" s="111" t="s">
        <v>537</v>
      </c>
      <c r="AH104" s="111" t="s">
        <v>78</v>
      </c>
      <c r="AI104" s="111">
        <v>97</v>
      </c>
      <c r="AJ104" s="111" t="s">
        <v>78</v>
      </c>
      <c r="AK104" s="111" t="s">
        <v>78</v>
      </c>
      <c r="AL104" s="111" t="s">
        <v>78</v>
      </c>
      <c r="AM104" s="111" t="s">
        <v>78</v>
      </c>
      <c r="AN104" s="111" t="s">
        <v>78</v>
      </c>
      <c r="AO104" s="111" t="s">
        <v>78</v>
      </c>
      <c r="AP104" s="111" t="s">
        <v>78</v>
      </c>
      <c r="AQ104" s="111" t="s">
        <v>78</v>
      </c>
      <c r="AR104" s="111" t="s">
        <v>78</v>
      </c>
      <c r="AS104" s="111" t="s">
        <v>538</v>
      </c>
      <c r="AT104" s="111" t="s">
        <v>78</v>
      </c>
      <c r="AU104" s="111">
        <v>3</v>
      </c>
      <c r="AV104" s="111" t="s">
        <v>78</v>
      </c>
      <c r="AW104" s="111" t="s">
        <v>78</v>
      </c>
      <c r="AX104" s="111" t="s">
        <v>78</v>
      </c>
      <c r="AY104"/>
      <c r="AZ104"/>
      <c r="BA104"/>
      <c r="BB104"/>
      <c r="BC104"/>
      <c r="BD104"/>
    </row>
    <row r="105" spans="1:56" s="110" customFormat="1" ht="308.60000000000002">
      <c r="A105" s="107">
        <v>104</v>
      </c>
      <c r="B105" s="107" t="s">
        <v>65</v>
      </c>
      <c r="C105" s="111">
        <v>15</v>
      </c>
      <c r="D105" s="124" t="s">
        <v>104</v>
      </c>
      <c r="E105" s="112" t="s">
        <v>527</v>
      </c>
      <c r="F105" s="129">
        <v>10082</v>
      </c>
      <c r="G105" s="112" t="s">
        <v>539</v>
      </c>
      <c r="H105" s="111" t="s">
        <v>540</v>
      </c>
      <c r="I105" s="112" t="s">
        <v>541</v>
      </c>
      <c r="J105" s="113">
        <v>1348879.28</v>
      </c>
      <c r="K105" s="126" t="s">
        <v>542</v>
      </c>
      <c r="L105" s="112" t="s">
        <v>531</v>
      </c>
      <c r="M105" s="112" t="s">
        <v>532</v>
      </c>
      <c r="N105" s="112" t="s">
        <v>543</v>
      </c>
      <c r="O105" s="112" t="s">
        <v>544</v>
      </c>
      <c r="P105" s="112" t="s">
        <v>545</v>
      </c>
      <c r="Q105" s="108">
        <f t="shared" si="6"/>
        <v>59.2</v>
      </c>
      <c r="R105" s="108">
        <v>11</v>
      </c>
      <c r="S105" s="108">
        <v>23.6</v>
      </c>
      <c r="T105" s="108">
        <v>24.6</v>
      </c>
      <c r="U105" s="108">
        <f t="shared" si="7"/>
        <v>59.2</v>
      </c>
      <c r="V105" s="109">
        <v>100</v>
      </c>
      <c r="W105" s="109">
        <v>1</v>
      </c>
      <c r="X105" s="127" t="s">
        <v>536</v>
      </c>
      <c r="Y105" s="107">
        <v>3</v>
      </c>
      <c r="Z105" s="107">
        <v>1</v>
      </c>
      <c r="AA105" s="107">
        <v>3</v>
      </c>
      <c r="AB105" s="111">
        <v>60</v>
      </c>
      <c r="AC105" s="107"/>
      <c r="AD105" s="108">
        <v>0</v>
      </c>
      <c r="AE105" s="107">
        <v>5</v>
      </c>
      <c r="AF105" s="111">
        <v>100</v>
      </c>
      <c r="AG105" s="111" t="s">
        <v>546</v>
      </c>
      <c r="AH105" s="111" t="s">
        <v>78</v>
      </c>
      <c r="AI105" s="111">
        <v>97</v>
      </c>
      <c r="AJ105" s="111" t="s">
        <v>78</v>
      </c>
      <c r="AK105" s="111" t="s">
        <v>78</v>
      </c>
      <c r="AL105" s="111" t="s">
        <v>78</v>
      </c>
      <c r="AM105" s="111" t="s">
        <v>78</v>
      </c>
      <c r="AN105" s="111" t="s">
        <v>78</v>
      </c>
      <c r="AO105" s="111" t="s">
        <v>78</v>
      </c>
      <c r="AP105" s="111" t="s">
        <v>78</v>
      </c>
      <c r="AQ105" s="111" t="s">
        <v>78</v>
      </c>
      <c r="AR105" s="111" t="s">
        <v>78</v>
      </c>
      <c r="AS105" s="111" t="s">
        <v>538</v>
      </c>
      <c r="AT105" s="111" t="s">
        <v>78</v>
      </c>
      <c r="AU105" s="111">
        <v>3</v>
      </c>
      <c r="AV105" s="111" t="s">
        <v>78</v>
      </c>
      <c r="AW105" s="111" t="s">
        <v>78</v>
      </c>
      <c r="AX105" s="111" t="s">
        <v>78</v>
      </c>
      <c r="AY105"/>
      <c r="AZ105"/>
      <c r="BA105"/>
      <c r="BB105"/>
      <c r="BC105"/>
      <c r="BD105"/>
    </row>
    <row r="106" spans="1:56" s="110" customFormat="1" ht="308.60000000000002">
      <c r="A106" s="107">
        <v>104</v>
      </c>
      <c r="B106" s="107" t="s">
        <v>65</v>
      </c>
      <c r="C106" s="111">
        <v>15</v>
      </c>
      <c r="D106" s="124" t="s">
        <v>104</v>
      </c>
      <c r="E106" s="112" t="s">
        <v>527</v>
      </c>
      <c r="F106" s="129" t="s">
        <v>547</v>
      </c>
      <c r="G106" s="112" t="s">
        <v>548</v>
      </c>
      <c r="H106" s="111">
        <v>2019</v>
      </c>
      <c r="I106" s="112" t="s">
        <v>549</v>
      </c>
      <c r="J106" s="113">
        <v>992361</v>
      </c>
      <c r="K106" s="126" t="s">
        <v>542</v>
      </c>
      <c r="L106" s="112" t="s">
        <v>531</v>
      </c>
      <c r="M106" s="112" t="s">
        <v>532</v>
      </c>
      <c r="N106" s="112" t="s">
        <v>550</v>
      </c>
      <c r="O106" s="112" t="s">
        <v>551</v>
      </c>
      <c r="P106" s="112" t="s">
        <v>552</v>
      </c>
      <c r="Q106" s="108">
        <f t="shared" si="6"/>
        <v>106.58000000000001</v>
      </c>
      <c r="R106" s="108">
        <v>58.38</v>
      </c>
      <c r="S106" s="108">
        <v>23.6</v>
      </c>
      <c r="T106" s="108">
        <v>24.6</v>
      </c>
      <c r="U106" s="108">
        <f t="shared" si="7"/>
        <v>106.58000000000001</v>
      </c>
      <c r="V106" s="109">
        <v>100</v>
      </c>
      <c r="W106" s="109">
        <v>1</v>
      </c>
      <c r="X106" s="127" t="s">
        <v>536</v>
      </c>
      <c r="Y106" s="107">
        <v>3</v>
      </c>
      <c r="Z106" s="107">
        <v>1</v>
      </c>
      <c r="AA106" s="107">
        <v>3</v>
      </c>
      <c r="AB106" s="111">
        <v>60</v>
      </c>
      <c r="AC106" s="107"/>
      <c r="AD106" s="108">
        <v>0</v>
      </c>
      <c r="AE106" s="107">
        <v>5</v>
      </c>
      <c r="AF106" s="111">
        <v>100</v>
      </c>
      <c r="AG106" s="111" t="s">
        <v>546</v>
      </c>
      <c r="AH106" s="111" t="s">
        <v>78</v>
      </c>
      <c r="AI106" s="111">
        <v>97</v>
      </c>
      <c r="AJ106" s="111" t="s">
        <v>78</v>
      </c>
      <c r="AK106" s="111" t="s">
        <v>78</v>
      </c>
      <c r="AL106" s="111" t="s">
        <v>78</v>
      </c>
      <c r="AM106" s="111" t="s">
        <v>78</v>
      </c>
      <c r="AN106" s="111" t="s">
        <v>78</v>
      </c>
      <c r="AO106" s="111" t="s">
        <v>78</v>
      </c>
      <c r="AP106" s="111" t="s">
        <v>78</v>
      </c>
      <c r="AQ106" s="111" t="s">
        <v>78</v>
      </c>
      <c r="AR106" s="111" t="s">
        <v>78</v>
      </c>
      <c r="AS106" s="111" t="s">
        <v>538</v>
      </c>
      <c r="AT106" s="111" t="s">
        <v>78</v>
      </c>
      <c r="AU106" s="111">
        <v>3</v>
      </c>
      <c r="AV106" s="111" t="s">
        <v>78</v>
      </c>
      <c r="AW106" s="111" t="s">
        <v>78</v>
      </c>
      <c r="AX106" s="111" t="s">
        <v>78</v>
      </c>
      <c r="AY106"/>
      <c r="AZ106"/>
      <c r="BA106"/>
      <c r="BB106"/>
      <c r="BC106"/>
      <c r="BD106"/>
    </row>
    <row r="107" spans="1:56" s="110" customFormat="1" ht="308.60000000000002">
      <c r="A107" s="107">
        <v>104</v>
      </c>
      <c r="B107" s="107" t="s">
        <v>65</v>
      </c>
      <c r="C107" s="111">
        <v>15</v>
      </c>
      <c r="D107" s="124" t="s">
        <v>104</v>
      </c>
      <c r="E107" s="112" t="s">
        <v>527</v>
      </c>
      <c r="F107" s="129" t="s">
        <v>547</v>
      </c>
      <c r="G107" s="112" t="s">
        <v>553</v>
      </c>
      <c r="H107" s="111" t="s">
        <v>554</v>
      </c>
      <c r="I107" s="112" t="s">
        <v>555</v>
      </c>
      <c r="J107" s="113">
        <v>1806415.25</v>
      </c>
      <c r="K107" s="126" t="s">
        <v>13685</v>
      </c>
      <c r="L107" s="112" t="s">
        <v>531</v>
      </c>
      <c r="M107" s="112" t="s">
        <v>532</v>
      </c>
      <c r="N107" s="112" t="s">
        <v>550</v>
      </c>
      <c r="O107" s="112" t="s">
        <v>551</v>
      </c>
      <c r="P107" s="112" t="s">
        <v>556</v>
      </c>
      <c r="Q107" s="108">
        <f t="shared" si="6"/>
        <v>132.6</v>
      </c>
      <c r="R107" s="108">
        <v>84.4</v>
      </c>
      <c r="S107" s="108">
        <v>23.6</v>
      </c>
      <c r="T107" s="108">
        <v>24.6</v>
      </c>
      <c r="U107" s="108">
        <f t="shared" si="7"/>
        <v>132.6</v>
      </c>
      <c r="V107" s="109">
        <v>100</v>
      </c>
      <c r="W107" s="109">
        <v>0.91110000000000002</v>
      </c>
      <c r="X107" s="127" t="s">
        <v>536</v>
      </c>
      <c r="Y107" s="107">
        <v>3</v>
      </c>
      <c r="Z107" s="107">
        <v>1</v>
      </c>
      <c r="AA107" s="107">
        <v>3</v>
      </c>
      <c r="AB107" s="111">
        <v>60</v>
      </c>
      <c r="AC107" s="107"/>
      <c r="AD107" s="108">
        <v>0</v>
      </c>
      <c r="AE107" s="107">
        <v>5</v>
      </c>
      <c r="AF107" s="111">
        <v>100</v>
      </c>
      <c r="AG107" s="111" t="s">
        <v>546</v>
      </c>
      <c r="AH107" s="111" t="s">
        <v>78</v>
      </c>
      <c r="AI107" s="111">
        <v>97</v>
      </c>
      <c r="AJ107" s="111" t="s">
        <v>78</v>
      </c>
      <c r="AK107" s="111" t="s">
        <v>78</v>
      </c>
      <c r="AL107" s="111" t="s">
        <v>78</v>
      </c>
      <c r="AM107" s="111" t="s">
        <v>78</v>
      </c>
      <c r="AN107" s="111" t="s">
        <v>78</v>
      </c>
      <c r="AO107" s="111" t="s">
        <v>78</v>
      </c>
      <c r="AP107" s="111" t="s">
        <v>78</v>
      </c>
      <c r="AQ107" s="111" t="s">
        <v>78</v>
      </c>
      <c r="AR107" s="111" t="s">
        <v>78</v>
      </c>
      <c r="AS107" s="111" t="s">
        <v>538</v>
      </c>
      <c r="AT107" s="111" t="s">
        <v>78</v>
      </c>
      <c r="AU107" s="111">
        <v>3</v>
      </c>
      <c r="AV107" s="111" t="s">
        <v>78</v>
      </c>
      <c r="AW107" s="111" t="s">
        <v>78</v>
      </c>
      <c r="AX107" s="111" t="s">
        <v>78</v>
      </c>
      <c r="AY107"/>
      <c r="AZ107"/>
      <c r="BA107"/>
      <c r="BB107"/>
      <c r="BC107"/>
      <c r="BD107"/>
    </row>
    <row r="108" spans="1:56" s="110" customFormat="1" ht="308.60000000000002">
      <c r="A108" s="107">
        <v>104</v>
      </c>
      <c r="B108" s="107" t="s">
        <v>65</v>
      </c>
      <c r="C108" s="111">
        <v>15</v>
      </c>
      <c r="D108" s="124" t="s">
        <v>104</v>
      </c>
      <c r="E108" s="112" t="s">
        <v>527</v>
      </c>
      <c r="F108" s="129" t="s">
        <v>547</v>
      </c>
      <c r="G108" s="112" t="s">
        <v>557</v>
      </c>
      <c r="H108" s="111">
        <v>2020</v>
      </c>
      <c r="I108" s="112" t="s">
        <v>558</v>
      </c>
      <c r="J108" s="113">
        <v>682846.9</v>
      </c>
      <c r="K108" s="126" t="s">
        <v>213</v>
      </c>
      <c r="L108" s="112" t="s">
        <v>531</v>
      </c>
      <c r="M108" s="112" t="s">
        <v>532</v>
      </c>
      <c r="N108" s="112" t="s">
        <v>559</v>
      </c>
      <c r="O108" s="112" t="s">
        <v>560</v>
      </c>
      <c r="P108" s="112" t="s">
        <v>561</v>
      </c>
      <c r="Q108" s="108">
        <f t="shared" si="6"/>
        <v>128.53</v>
      </c>
      <c r="R108" s="108">
        <v>80.33</v>
      </c>
      <c r="S108" s="108">
        <v>23.6</v>
      </c>
      <c r="T108" s="108">
        <v>24.6</v>
      </c>
      <c r="U108" s="108">
        <f t="shared" si="7"/>
        <v>128.53</v>
      </c>
      <c r="V108" s="109">
        <v>100</v>
      </c>
      <c r="W108" s="109">
        <v>0.8498</v>
      </c>
      <c r="X108" s="127" t="s">
        <v>536</v>
      </c>
      <c r="Y108" s="107">
        <v>3</v>
      </c>
      <c r="Z108" s="107">
        <v>1</v>
      </c>
      <c r="AA108" s="107">
        <v>3</v>
      </c>
      <c r="AB108" s="111">
        <v>60</v>
      </c>
      <c r="AC108" s="107"/>
      <c r="AD108" s="108">
        <v>0</v>
      </c>
      <c r="AE108" s="107">
        <v>5</v>
      </c>
      <c r="AF108" s="111">
        <v>100</v>
      </c>
      <c r="AG108" s="111" t="s">
        <v>546</v>
      </c>
      <c r="AH108" s="111" t="s">
        <v>78</v>
      </c>
      <c r="AI108" s="111">
        <v>97</v>
      </c>
      <c r="AJ108" s="111" t="s">
        <v>78</v>
      </c>
      <c r="AK108" s="111" t="s">
        <v>78</v>
      </c>
      <c r="AL108" s="111" t="s">
        <v>78</v>
      </c>
      <c r="AM108" s="111" t="s">
        <v>78</v>
      </c>
      <c r="AN108" s="111" t="s">
        <v>78</v>
      </c>
      <c r="AO108" s="111" t="s">
        <v>78</v>
      </c>
      <c r="AP108" s="111" t="s">
        <v>78</v>
      </c>
      <c r="AQ108" s="111" t="s">
        <v>78</v>
      </c>
      <c r="AR108" s="111" t="s">
        <v>78</v>
      </c>
      <c r="AS108" s="111" t="s">
        <v>538</v>
      </c>
      <c r="AT108" s="111" t="s">
        <v>78</v>
      </c>
      <c r="AU108" s="111">
        <v>3</v>
      </c>
      <c r="AV108" s="111" t="s">
        <v>78</v>
      </c>
      <c r="AW108" s="111" t="s">
        <v>78</v>
      </c>
      <c r="AX108" s="111" t="s">
        <v>78</v>
      </c>
      <c r="AY108"/>
      <c r="AZ108"/>
      <c r="BA108"/>
      <c r="BB108"/>
      <c r="BC108"/>
      <c r="BD108"/>
    </row>
    <row r="109" spans="1:56" s="110" customFormat="1" ht="308.60000000000002">
      <c r="A109" s="107">
        <v>104</v>
      </c>
      <c r="B109" s="107" t="s">
        <v>65</v>
      </c>
      <c r="C109" s="111">
        <v>15</v>
      </c>
      <c r="D109" s="124" t="s">
        <v>104</v>
      </c>
      <c r="E109" s="112" t="s">
        <v>527</v>
      </c>
      <c r="F109" s="129" t="s">
        <v>547</v>
      </c>
      <c r="G109" s="112" t="s">
        <v>562</v>
      </c>
      <c r="H109" s="111">
        <v>2020</v>
      </c>
      <c r="I109" s="112" t="s">
        <v>563</v>
      </c>
      <c r="J109" s="113">
        <v>1303838.8799999999</v>
      </c>
      <c r="K109" s="126" t="s">
        <v>213</v>
      </c>
      <c r="L109" s="112" t="s">
        <v>531</v>
      </c>
      <c r="M109" s="112" t="s">
        <v>532</v>
      </c>
      <c r="N109" s="112" t="s">
        <v>564</v>
      </c>
      <c r="O109" s="112" t="s">
        <v>551</v>
      </c>
      <c r="P109" s="112" t="s">
        <v>565</v>
      </c>
      <c r="Q109" s="108">
        <f t="shared" si="6"/>
        <v>201.58999999999997</v>
      </c>
      <c r="R109" s="108">
        <v>153.38999999999999</v>
      </c>
      <c r="S109" s="108">
        <v>23.6</v>
      </c>
      <c r="T109" s="108">
        <v>24.6</v>
      </c>
      <c r="U109" s="108">
        <f t="shared" si="7"/>
        <v>201.58999999999997</v>
      </c>
      <c r="V109" s="109">
        <v>100</v>
      </c>
      <c r="W109" s="109">
        <v>0.86199999999999999</v>
      </c>
      <c r="X109" s="127" t="s">
        <v>536</v>
      </c>
      <c r="Y109" s="107">
        <v>3</v>
      </c>
      <c r="Z109" s="107">
        <v>1</v>
      </c>
      <c r="AA109" s="107">
        <v>3</v>
      </c>
      <c r="AB109" s="111">
        <v>60</v>
      </c>
      <c r="AC109" s="107"/>
      <c r="AD109" s="108">
        <v>0</v>
      </c>
      <c r="AE109" s="107">
        <v>5</v>
      </c>
      <c r="AF109" s="111">
        <v>100</v>
      </c>
      <c r="AG109" s="111" t="s">
        <v>546</v>
      </c>
      <c r="AH109" s="111" t="s">
        <v>78</v>
      </c>
      <c r="AI109" s="111">
        <v>97</v>
      </c>
      <c r="AJ109" s="111" t="s">
        <v>78</v>
      </c>
      <c r="AK109" s="111" t="s">
        <v>78</v>
      </c>
      <c r="AL109" s="111" t="s">
        <v>78</v>
      </c>
      <c r="AM109" s="111" t="s">
        <v>78</v>
      </c>
      <c r="AN109" s="111" t="s">
        <v>78</v>
      </c>
      <c r="AO109" s="111" t="s">
        <v>78</v>
      </c>
      <c r="AP109" s="111" t="s">
        <v>78</v>
      </c>
      <c r="AQ109" s="111" t="s">
        <v>78</v>
      </c>
      <c r="AR109" s="111" t="s">
        <v>78</v>
      </c>
      <c r="AS109" s="111" t="s">
        <v>538</v>
      </c>
      <c r="AT109" s="111" t="s">
        <v>78</v>
      </c>
      <c r="AU109" s="111">
        <v>3</v>
      </c>
      <c r="AV109" s="111" t="s">
        <v>78</v>
      </c>
      <c r="AW109" s="111" t="s">
        <v>78</v>
      </c>
      <c r="AX109" s="111" t="s">
        <v>78</v>
      </c>
      <c r="AY109"/>
      <c r="AZ109"/>
      <c r="BA109"/>
      <c r="BB109"/>
      <c r="BC109"/>
      <c r="BD109"/>
    </row>
    <row r="110" spans="1:56" s="110" customFormat="1" ht="164.6">
      <c r="A110" s="107">
        <v>104</v>
      </c>
      <c r="B110" s="107" t="s">
        <v>65</v>
      </c>
      <c r="C110" s="111">
        <v>17</v>
      </c>
      <c r="D110" s="124" t="s">
        <v>566</v>
      </c>
      <c r="E110" s="112" t="s">
        <v>567</v>
      </c>
      <c r="F110" s="129">
        <v>19037</v>
      </c>
      <c r="G110" s="112" t="s">
        <v>568</v>
      </c>
      <c r="H110" s="111">
        <v>2020</v>
      </c>
      <c r="I110" s="112" t="s">
        <v>569</v>
      </c>
      <c r="J110" s="113">
        <v>167551.28</v>
      </c>
      <c r="K110" s="126" t="s">
        <v>10849</v>
      </c>
      <c r="L110" s="112" t="s">
        <v>570</v>
      </c>
      <c r="M110" s="112" t="s">
        <v>571</v>
      </c>
      <c r="N110" s="112" t="s">
        <v>572</v>
      </c>
      <c r="O110" s="112" t="s">
        <v>573</v>
      </c>
      <c r="P110" s="112" t="s">
        <v>574</v>
      </c>
      <c r="Q110" s="108">
        <f t="shared" si="6"/>
        <v>34</v>
      </c>
      <c r="R110" s="108">
        <v>0</v>
      </c>
      <c r="S110" s="108">
        <v>4</v>
      </c>
      <c r="T110" s="108">
        <v>30</v>
      </c>
      <c r="U110" s="108">
        <f t="shared" si="7"/>
        <v>34</v>
      </c>
      <c r="V110" s="109">
        <v>100</v>
      </c>
      <c r="W110" s="109">
        <v>1</v>
      </c>
      <c r="X110" s="127" t="s">
        <v>575</v>
      </c>
      <c r="Y110" s="107">
        <v>6</v>
      </c>
      <c r="Z110" s="107">
        <v>1</v>
      </c>
      <c r="AA110" s="107">
        <v>4</v>
      </c>
      <c r="AB110" s="111">
        <v>14</v>
      </c>
      <c r="AC110" s="107"/>
      <c r="AD110" s="108">
        <v>0</v>
      </c>
      <c r="AE110" s="107">
        <v>2</v>
      </c>
      <c r="AF110" s="111">
        <v>100</v>
      </c>
      <c r="AG110" s="111" t="s">
        <v>566</v>
      </c>
      <c r="AH110" s="111" t="s">
        <v>576</v>
      </c>
      <c r="AI110" s="111">
        <v>100</v>
      </c>
      <c r="AJ110" s="111" t="s">
        <v>78</v>
      </c>
      <c r="AK110" s="111" t="s">
        <v>78</v>
      </c>
      <c r="AL110" s="111" t="s">
        <v>78</v>
      </c>
      <c r="AM110" s="111" t="s">
        <v>78</v>
      </c>
      <c r="AN110" s="111" t="s">
        <v>78</v>
      </c>
      <c r="AO110" s="111" t="s">
        <v>78</v>
      </c>
      <c r="AP110" s="111" t="s">
        <v>78</v>
      </c>
      <c r="AQ110" s="111" t="s">
        <v>78</v>
      </c>
      <c r="AR110" s="111" t="s">
        <v>78</v>
      </c>
      <c r="AS110" s="111" t="s">
        <v>78</v>
      </c>
      <c r="AT110" s="111" t="s">
        <v>78</v>
      </c>
      <c r="AU110" s="111" t="s">
        <v>78</v>
      </c>
      <c r="AV110" s="111" t="s">
        <v>78</v>
      </c>
      <c r="AW110" s="111" t="s">
        <v>78</v>
      </c>
      <c r="AX110" s="111" t="s">
        <v>78</v>
      </c>
      <c r="AY110"/>
      <c r="AZ110"/>
      <c r="BA110"/>
      <c r="BB110"/>
      <c r="BC110"/>
      <c r="BD110"/>
    </row>
    <row r="111" spans="1:56" s="110" customFormat="1" ht="174.9">
      <c r="A111" s="107">
        <v>104</v>
      </c>
      <c r="B111" s="107" t="s">
        <v>65</v>
      </c>
      <c r="C111" s="111">
        <v>7</v>
      </c>
      <c r="D111" s="124" t="s">
        <v>238</v>
      </c>
      <c r="E111" s="112" t="s">
        <v>577</v>
      </c>
      <c r="F111" s="129">
        <v>17270</v>
      </c>
      <c r="G111" s="112" t="s">
        <v>578</v>
      </c>
      <c r="H111" s="111">
        <v>2013</v>
      </c>
      <c r="I111" s="112" t="s">
        <v>579</v>
      </c>
      <c r="J111" s="113">
        <v>57732</v>
      </c>
      <c r="K111" s="126" t="s">
        <v>12213</v>
      </c>
      <c r="L111" s="112" t="s">
        <v>580</v>
      </c>
      <c r="M111" s="112" t="s">
        <v>581</v>
      </c>
      <c r="N111" s="112" t="s">
        <v>582</v>
      </c>
      <c r="O111" s="112" t="s">
        <v>583</v>
      </c>
      <c r="P111" s="112" t="s">
        <v>584</v>
      </c>
      <c r="Q111" s="108">
        <f t="shared" si="6"/>
        <v>15.32</v>
      </c>
      <c r="R111" s="108">
        <v>0</v>
      </c>
      <c r="S111" s="108">
        <v>1.18</v>
      </c>
      <c r="T111" s="108">
        <v>14.14</v>
      </c>
      <c r="U111" s="108">
        <f t="shared" si="7"/>
        <v>15.32</v>
      </c>
      <c r="V111" s="109">
        <v>33</v>
      </c>
      <c r="W111" s="109">
        <v>1</v>
      </c>
      <c r="X111" s="127" t="s">
        <v>585</v>
      </c>
      <c r="Y111" s="107">
        <v>3</v>
      </c>
      <c r="Z111" s="107">
        <v>12</v>
      </c>
      <c r="AA111" s="107">
        <v>3</v>
      </c>
      <c r="AB111" s="111"/>
      <c r="AC111" s="107" t="s">
        <v>586</v>
      </c>
      <c r="AD111" s="108">
        <v>0</v>
      </c>
      <c r="AE111" s="107">
        <v>5</v>
      </c>
      <c r="AF111" s="111">
        <v>30</v>
      </c>
      <c r="AG111" s="111" t="s">
        <v>238</v>
      </c>
      <c r="AH111" s="111" t="s">
        <v>587</v>
      </c>
      <c r="AI111" s="111">
        <v>15</v>
      </c>
      <c r="AJ111" s="111" t="s">
        <v>78</v>
      </c>
      <c r="AK111" s="111" t="s">
        <v>78</v>
      </c>
      <c r="AL111" s="111" t="s">
        <v>78</v>
      </c>
      <c r="AM111" s="111" t="s">
        <v>78</v>
      </c>
      <c r="AN111" s="111" t="s">
        <v>78</v>
      </c>
      <c r="AO111" s="111" t="s">
        <v>78</v>
      </c>
      <c r="AP111" s="111" t="s">
        <v>78</v>
      </c>
      <c r="AQ111" s="111" t="s">
        <v>78</v>
      </c>
      <c r="AR111" s="111" t="s">
        <v>78</v>
      </c>
      <c r="AS111" s="111" t="s">
        <v>588</v>
      </c>
      <c r="AT111" s="111" t="s">
        <v>172</v>
      </c>
      <c r="AU111" s="111">
        <v>15</v>
      </c>
      <c r="AV111" s="111" t="s">
        <v>78</v>
      </c>
      <c r="AW111" s="111" t="s">
        <v>78</v>
      </c>
      <c r="AX111" s="111" t="s">
        <v>78</v>
      </c>
      <c r="AY111"/>
      <c r="AZ111"/>
      <c r="BA111"/>
      <c r="BB111"/>
      <c r="BC111"/>
      <c r="BD111"/>
    </row>
    <row r="112" spans="1:56" s="110" customFormat="1" ht="205.75">
      <c r="A112" s="107">
        <v>104</v>
      </c>
      <c r="B112" s="107" t="s">
        <v>65</v>
      </c>
      <c r="C112" s="111">
        <v>7</v>
      </c>
      <c r="D112" s="124" t="s">
        <v>319</v>
      </c>
      <c r="E112" s="112" t="s">
        <v>589</v>
      </c>
      <c r="F112" s="129" t="s">
        <v>590</v>
      </c>
      <c r="G112" s="112" t="s">
        <v>591</v>
      </c>
      <c r="H112" s="111">
        <v>2019</v>
      </c>
      <c r="I112" s="112" t="s">
        <v>592</v>
      </c>
      <c r="J112" s="113">
        <v>153625</v>
      </c>
      <c r="K112" s="126" t="s">
        <v>213</v>
      </c>
      <c r="L112" s="112" t="s">
        <v>593</v>
      </c>
      <c r="M112" s="112" t="s">
        <v>594</v>
      </c>
      <c r="N112" s="112" t="s">
        <v>595</v>
      </c>
      <c r="O112" s="112" t="s">
        <v>596</v>
      </c>
      <c r="P112" s="112" t="s">
        <v>597</v>
      </c>
      <c r="Q112" s="108">
        <f t="shared" si="6"/>
        <v>9.6</v>
      </c>
      <c r="R112" s="108">
        <v>0</v>
      </c>
      <c r="S112" s="108">
        <v>7</v>
      </c>
      <c r="T112" s="108">
        <v>2.6</v>
      </c>
      <c r="U112" s="108">
        <f t="shared" si="7"/>
        <v>9.6</v>
      </c>
      <c r="V112" s="109">
        <v>95</v>
      </c>
      <c r="W112" s="109">
        <v>1</v>
      </c>
      <c r="X112" s="127" t="s">
        <v>317</v>
      </c>
      <c r="Y112" s="107">
        <v>6</v>
      </c>
      <c r="Z112" s="107">
        <v>1</v>
      </c>
      <c r="AA112" s="107">
        <v>4</v>
      </c>
      <c r="AB112" s="111">
        <v>14</v>
      </c>
      <c r="AC112" s="107" t="s">
        <v>598</v>
      </c>
      <c r="AD112" s="108">
        <v>0</v>
      </c>
      <c r="AE112" s="107">
        <v>2</v>
      </c>
      <c r="AF112" s="111">
        <v>95</v>
      </c>
      <c r="AG112" s="111" t="s">
        <v>319</v>
      </c>
      <c r="AH112" s="111" t="s">
        <v>599</v>
      </c>
      <c r="AI112" s="111">
        <v>15</v>
      </c>
      <c r="AJ112" s="111" t="s">
        <v>307</v>
      </c>
      <c r="AK112" s="111" t="s">
        <v>600</v>
      </c>
      <c r="AL112" s="111">
        <v>25</v>
      </c>
      <c r="AM112" s="111" t="s">
        <v>250</v>
      </c>
      <c r="AN112" s="111" t="s">
        <v>601</v>
      </c>
      <c r="AO112" s="111">
        <v>20</v>
      </c>
      <c r="AP112" s="111" t="s">
        <v>234</v>
      </c>
      <c r="AQ112" s="111" t="s">
        <v>602</v>
      </c>
      <c r="AR112" s="111">
        <v>20</v>
      </c>
      <c r="AS112" s="111" t="s">
        <v>566</v>
      </c>
      <c r="AT112" s="111" t="s">
        <v>603</v>
      </c>
      <c r="AU112" s="111">
        <v>10</v>
      </c>
      <c r="AV112" s="111" t="s">
        <v>79</v>
      </c>
      <c r="AW112" s="111" t="s">
        <v>604</v>
      </c>
      <c r="AX112" s="111">
        <v>5</v>
      </c>
      <c r="AY112"/>
      <c r="AZ112"/>
      <c r="BA112"/>
      <c r="BB112"/>
      <c r="BC112"/>
      <c r="BD112"/>
    </row>
    <row r="113" spans="1:56" s="110" customFormat="1" ht="308.60000000000002">
      <c r="A113" s="107">
        <v>104</v>
      </c>
      <c r="B113" s="107" t="s">
        <v>65</v>
      </c>
      <c r="C113" s="111">
        <v>1</v>
      </c>
      <c r="D113" s="124" t="s">
        <v>319</v>
      </c>
      <c r="E113" s="112" t="s">
        <v>589</v>
      </c>
      <c r="F113" s="129">
        <v>20393</v>
      </c>
      <c r="G113" s="112" t="s">
        <v>605</v>
      </c>
      <c r="H113" s="111">
        <v>2020</v>
      </c>
      <c r="I113" s="112" t="s">
        <v>606</v>
      </c>
      <c r="J113" s="113">
        <v>79481.31</v>
      </c>
      <c r="K113" s="126" t="s">
        <v>342</v>
      </c>
      <c r="L113" s="112" t="s">
        <v>607</v>
      </c>
      <c r="M113" s="112" t="s">
        <v>608</v>
      </c>
      <c r="N113" s="112" t="s">
        <v>609</v>
      </c>
      <c r="O113" s="112" t="s">
        <v>610</v>
      </c>
      <c r="P113" s="112" t="s">
        <v>611</v>
      </c>
      <c r="Q113" s="108">
        <f t="shared" si="6"/>
        <v>16.21</v>
      </c>
      <c r="R113" s="108">
        <v>6.61</v>
      </c>
      <c r="S113" s="108">
        <v>7</v>
      </c>
      <c r="T113" s="108">
        <v>2.6</v>
      </c>
      <c r="U113" s="108">
        <f t="shared" si="7"/>
        <v>16.21</v>
      </c>
      <c r="V113" s="109">
        <v>95</v>
      </c>
      <c r="W113" s="109">
        <v>1</v>
      </c>
      <c r="X113" s="127" t="s">
        <v>317</v>
      </c>
      <c r="Y113" s="107">
        <v>6</v>
      </c>
      <c r="Z113" s="107">
        <v>1</v>
      </c>
      <c r="AA113" s="107">
        <v>4</v>
      </c>
      <c r="AB113" s="111">
        <v>14</v>
      </c>
      <c r="AC113" s="107" t="s">
        <v>612</v>
      </c>
      <c r="AD113" s="108">
        <v>0</v>
      </c>
      <c r="AE113" s="107">
        <v>2</v>
      </c>
      <c r="AF113" s="111">
        <v>95</v>
      </c>
      <c r="AG113" s="111" t="s">
        <v>319</v>
      </c>
      <c r="AH113" s="111" t="s">
        <v>599</v>
      </c>
      <c r="AI113" s="111">
        <v>15</v>
      </c>
      <c r="AJ113" s="111" t="s">
        <v>307</v>
      </c>
      <c r="AK113" s="111" t="s">
        <v>600</v>
      </c>
      <c r="AL113" s="111">
        <v>25</v>
      </c>
      <c r="AM113" s="111" t="s">
        <v>250</v>
      </c>
      <c r="AN113" s="111" t="s">
        <v>601</v>
      </c>
      <c r="AO113" s="111">
        <v>20</v>
      </c>
      <c r="AP113" s="111" t="s">
        <v>234</v>
      </c>
      <c r="AQ113" s="111" t="s">
        <v>602</v>
      </c>
      <c r="AR113" s="111">
        <v>20</v>
      </c>
      <c r="AS113" s="111" t="s">
        <v>566</v>
      </c>
      <c r="AT113" s="111" t="s">
        <v>603</v>
      </c>
      <c r="AU113" s="111">
        <v>10</v>
      </c>
      <c r="AV113" s="111" t="s">
        <v>79</v>
      </c>
      <c r="AW113" s="111" t="s">
        <v>604</v>
      </c>
      <c r="AX113" s="111">
        <v>5</v>
      </c>
      <c r="AY113"/>
      <c r="AZ113"/>
      <c r="BA113"/>
      <c r="BB113"/>
      <c r="BC113"/>
      <c r="BD113"/>
    </row>
    <row r="114" spans="1:56" s="110" customFormat="1" ht="113.15">
      <c r="A114" s="107">
        <v>104</v>
      </c>
      <c r="B114" s="107" t="s">
        <v>65</v>
      </c>
      <c r="C114" s="111">
        <v>4</v>
      </c>
      <c r="D114" s="124" t="s">
        <v>66</v>
      </c>
      <c r="E114" s="112" t="s">
        <v>613</v>
      </c>
      <c r="F114" s="129" t="s">
        <v>614</v>
      </c>
      <c r="G114" s="112" t="s">
        <v>615</v>
      </c>
      <c r="H114" s="111">
        <v>2008</v>
      </c>
      <c r="I114" s="112" t="s">
        <v>616</v>
      </c>
      <c r="J114" s="113">
        <v>421612</v>
      </c>
      <c r="K114" s="126" t="s">
        <v>117</v>
      </c>
      <c r="L114" s="112" t="s">
        <v>71</v>
      </c>
      <c r="M114" s="112" t="s">
        <v>72</v>
      </c>
      <c r="N114" s="112" t="s">
        <v>617</v>
      </c>
      <c r="O114" s="112" t="s">
        <v>618</v>
      </c>
      <c r="P114" s="112" t="s">
        <v>619</v>
      </c>
      <c r="Q114" s="108">
        <f t="shared" si="6"/>
        <v>41.82</v>
      </c>
      <c r="R114" s="108">
        <v>0</v>
      </c>
      <c r="S114" s="108">
        <v>5.25</v>
      </c>
      <c r="T114" s="108">
        <v>36.57</v>
      </c>
      <c r="U114" s="108">
        <f t="shared" si="7"/>
        <v>41.82</v>
      </c>
      <c r="V114" s="109">
        <v>85</v>
      </c>
      <c r="W114" s="109">
        <v>1</v>
      </c>
      <c r="X114" s="127" t="s">
        <v>620</v>
      </c>
      <c r="Y114" s="107">
        <v>3</v>
      </c>
      <c r="Z114" s="107">
        <v>11</v>
      </c>
      <c r="AA114" s="107">
        <v>5</v>
      </c>
      <c r="AB114" s="111">
        <v>4</v>
      </c>
      <c r="AC114" s="107">
        <v>85</v>
      </c>
      <c r="AD114" s="108">
        <v>0</v>
      </c>
      <c r="AE114" s="107">
        <v>5</v>
      </c>
      <c r="AF114" s="111">
        <v>85</v>
      </c>
      <c r="AG114" s="111" t="s">
        <v>236</v>
      </c>
      <c r="AH114" s="111" t="s">
        <v>621</v>
      </c>
      <c r="AI114" s="111">
        <v>85</v>
      </c>
      <c r="AJ114" s="111" t="s">
        <v>78</v>
      </c>
      <c r="AK114" s="111" t="s">
        <v>78</v>
      </c>
      <c r="AL114" s="111" t="s">
        <v>78</v>
      </c>
      <c r="AM114" s="111" t="s">
        <v>78</v>
      </c>
      <c r="AN114" s="111" t="s">
        <v>78</v>
      </c>
      <c r="AO114" s="111" t="s">
        <v>78</v>
      </c>
      <c r="AP114" s="111" t="s">
        <v>78</v>
      </c>
      <c r="AQ114" s="111" t="s">
        <v>78</v>
      </c>
      <c r="AR114" s="111" t="s">
        <v>78</v>
      </c>
      <c r="AS114" s="111" t="s">
        <v>78</v>
      </c>
      <c r="AT114" s="111" t="s">
        <v>78</v>
      </c>
      <c r="AU114" s="111" t="s">
        <v>78</v>
      </c>
      <c r="AV114" s="111" t="s">
        <v>78</v>
      </c>
      <c r="AW114" s="111" t="s">
        <v>78</v>
      </c>
      <c r="AX114" s="111" t="s">
        <v>78</v>
      </c>
      <c r="AY114"/>
      <c r="AZ114"/>
      <c r="BA114"/>
      <c r="BB114"/>
      <c r="BC114"/>
      <c r="BD114"/>
    </row>
    <row r="115" spans="1:56" s="110" customFormat="1" ht="339.45">
      <c r="A115" s="107">
        <v>104</v>
      </c>
      <c r="B115" s="107" t="s">
        <v>65</v>
      </c>
      <c r="C115" s="111">
        <v>4</v>
      </c>
      <c r="D115" s="124" t="s">
        <v>236</v>
      </c>
      <c r="E115" s="112" t="s">
        <v>613</v>
      </c>
      <c r="F115" s="129" t="s">
        <v>614</v>
      </c>
      <c r="G115" s="112" t="s">
        <v>622</v>
      </c>
      <c r="H115" s="111">
        <v>2012</v>
      </c>
      <c r="I115" s="112" t="s">
        <v>623</v>
      </c>
      <c r="J115" s="113">
        <v>155195.60999999999</v>
      </c>
      <c r="K115" s="126" t="s">
        <v>132</v>
      </c>
      <c r="L115" s="112" t="s">
        <v>624</v>
      </c>
      <c r="M115" s="112" t="s">
        <v>625</v>
      </c>
      <c r="N115" s="112" t="s">
        <v>626</v>
      </c>
      <c r="O115" s="112" t="s">
        <v>627</v>
      </c>
      <c r="P115" s="112" t="s">
        <v>628</v>
      </c>
      <c r="Q115" s="108">
        <f t="shared" si="6"/>
        <v>40.177647058823524</v>
      </c>
      <c r="R115" s="108">
        <v>0</v>
      </c>
      <c r="S115" s="108">
        <v>15</v>
      </c>
      <c r="T115" s="108">
        <v>25.177647058823528</v>
      </c>
      <c r="U115" s="108">
        <f t="shared" si="7"/>
        <v>40.177647058823524</v>
      </c>
      <c r="V115" s="109">
        <v>7.083333333333333</v>
      </c>
      <c r="W115" s="109">
        <v>1</v>
      </c>
      <c r="X115" s="127" t="s">
        <v>620</v>
      </c>
      <c r="Y115" s="107">
        <v>3</v>
      </c>
      <c r="Z115" s="107">
        <v>2</v>
      </c>
      <c r="AA115" s="107">
        <v>3</v>
      </c>
      <c r="AB115" s="111">
        <v>4</v>
      </c>
      <c r="AC115" s="107">
        <v>90</v>
      </c>
      <c r="AD115" s="108">
        <v>0</v>
      </c>
      <c r="AE115" s="107">
        <v>5</v>
      </c>
      <c r="AF115" s="111">
        <v>0</v>
      </c>
      <c r="AG115" s="111" t="s">
        <v>78</v>
      </c>
      <c r="AH115" s="111" t="s">
        <v>78</v>
      </c>
      <c r="AI115" s="111" t="s">
        <v>78</v>
      </c>
      <c r="AJ115" s="111" t="s">
        <v>78</v>
      </c>
      <c r="AK115" s="111" t="s">
        <v>78</v>
      </c>
      <c r="AL115" s="111" t="s">
        <v>78</v>
      </c>
      <c r="AM115" s="111" t="s">
        <v>78</v>
      </c>
      <c r="AN115" s="111" t="s">
        <v>78</v>
      </c>
      <c r="AO115" s="111" t="s">
        <v>78</v>
      </c>
      <c r="AP115" s="111" t="s">
        <v>78</v>
      </c>
      <c r="AQ115" s="111" t="s">
        <v>78</v>
      </c>
      <c r="AR115" s="111" t="s">
        <v>78</v>
      </c>
      <c r="AS115" s="111" t="s">
        <v>78</v>
      </c>
      <c r="AT115" s="111" t="s">
        <v>78</v>
      </c>
      <c r="AU115" s="111" t="s">
        <v>78</v>
      </c>
      <c r="AV115" s="111" t="s">
        <v>78</v>
      </c>
      <c r="AW115" s="111" t="s">
        <v>78</v>
      </c>
      <c r="AX115" s="111" t="s">
        <v>78</v>
      </c>
      <c r="AY115"/>
      <c r="AZ115"/>
      <c r="BA115"/>
      <c r="BB115"/>
      <c r="BC115"/>
      <c r="BD115"/>
    </row>
    <row r="116" spans="1:56" s="110" customFormat="1" ht="82.3">
      <c r="A116" s="107">
        <v>104</v>
      </c>
      <c r="B116" s="107" t="s">
        <v>65</v>
      </c>
      <c r="C116" s="111">
        <v>4</v>
      </c>
      <c r="D116" s="124" t="s">
        <v>236</v>
      </c>
      <c r="E116" s="112" t="s">
        <v>613</v>
      </c>
      <c r="F116" s="129" t="s">
        <v>614</v>
      </c>
      <c r="G116" s="112" t="s">
        <v>629</v>
      </c>
      <c r="H116" s="111">
        <v>2014</v>
      </c>
      <c r="I116" s="112" t="s">
        <v>630</v>
      </c>
      <c r="J116" s="113">
        <v>282365</v>
      </c>
      <c r="K116" s="126" t="s">
        <v>12213</v>
      </c>
      <c r="L116" s="112" t="s">
        <v>631</v>
      </c>
      <c r="M116" s="112" t="s">
        <v>632</v>
      </c>
      <c r="N116" s="112" t="s">
        <v>633</v>
      </c>
      <c r="O116" s="112" t="s">
        <v>634</v>
      </c>
      <c r="P116" s="112" t="s">
        <v>635</v>
      </c>
      <c r="Q116" s="108">
        <f t="shared" si="6"/>
        <v>77.099999999999994</v>
      </c>
      <c r="R116" s="108">
        <v>0</v>
      </c>
      <c r="S116" s="108">
        <v>28</v>
      </c>
      <c r="T116" s="108">
        <v>49.1</v>
      </c>
      <c r="U116" s="108">
        <f t="shared" si="7"/>
        <v>77.099999999999994</v>
      </c>
      <c r="V116" s="109">
        <v>90</v>
      </c>
      <c r="W116" s="109">
        <v>1</v>
      </c>
      <c r="X116" s="127" t="s">
        <v>620</v>
      </c>
      <c r="Y116" s="107">
        <v>3</v>
      </c>
      <c r="Z116" s="107">
        <v>2</v>
      </c>
      <c r="AA116" s="107">
        <v>3</v>
      </c>
      <c r="AB116" s="111">
        <v>4</v>
      </c>
      <c r="AC116" s="107"/>
      <c r="AD116" s="108">
        <v>0</v>
      </c>
      <c r="AE116" s="107">
        <v>5</v>
      </c>
      <c r="AF116" s="111">
        <v>90</v>
      </c>
      <c r="AG116" s="111" t="s">
        <v>236</v>
      </c>
      <c r="AH116" s="111" t="s">
        <v>636</v>
      </c>
      <c r="AI116" s="111">
        <v>90</v>
      </c>
      <c r="AJ116" s="111" t="s">
        <v>78</v>
      </c>
      <c r="AK116" s="111" t="s">
        <v>78</v>
      </c>
      <c r="AL116" s="111" t="s">
        <v>78</v>
      </c>
      <c r="AM116" s="111" t="s">
        <v>78</v>
      </c>
      <c r="AN116" s="111" t="s">
        <v>78</v>
      </c>
      <c r="AO116" s="111" t="s">
        <v>78</v>
      </c>
      <c r="AP116" s="111" t="s">
        <v>78</v>
      </c>
      <c r="AQ116" s="111" t="s">
        <v>78</v>
      </c>
      <c r="AR116" s="111" t="s">
        <v>78</v>
      </c>
      <c r="AS116" s="111" t="s">
        <v>78</v>
      </c>
      <c r="AT116" s="111" t="s">
        <v>78</v>
      </c>
      <c r="AU116" s="111" t="s">
        <v>78</v>
      </c>
      <c r="AV116" s="111" t="s">
        <v>78</v>
      </c>
      <c r="AW116" s="111" t="s">
        <v>78</v>
      </c>
      <c r="AX116" s="111" t="s">
        <v>78</v>
      </c>
      <c r="AY116"/>
      <c r="AZ116"/>
      <c r="BA116"/>
      <c r="BB116"/>
      <c r="BC116"/>
      <c r="BD116"/>
    </row>
    <row r="117" spans="1:56" s="110" customFormat="1" ht="360">
      <c r="A117" s="107">
        <v>104</v>
      </c>
      <c r="B117" s="107" t="s">
        <v>65</v>
      </c>
      <c r="C117" s="111">
        <v>4</v>
      </c>
      <c r="D117" s="124" t="s">
        <v>236</v>
      </c>
      <c r="E117" s="112" t="s">
        <v>637</v>
      </c>
      <c r="F117" s="129" t="s">
        <v>614</v>
      </c>
      <c r="G117" s="112" t="s">
        <v>638</v>
      </c>
      <c r="H117" s="111">
        <v>2020</v>
      </c>
      <c r="I117" s="112" t="s">
        <v>639</v>
      </c>
      <c r="J117" s="113">
        <v>113156</v>
      </c>
      <c r="K117" s="126" t="s">
        <v>257</v>
      </c>
      <c r="L117" s="112" t="s">
        <v>640</v>
      </c>
      <c r="M117" s="112" t="s">
        <v>641</v>
      </c>
      <c r="N117" s="112" t="s">
        <v>642</v>
      </c>
      <c r="O117" s="112" t="s">
        <v>643</v>
      </c>
      <c r="P117" s="112" t="s">
        <v>644</v>
      </c>
      <c r="Q117" s="108">
        <f t="shared" si="6"/>
        <v>27.79</v>
      </c>
      <c r="R117" s="108">
        <v>2.79</v>
      </c>
      <c r="S117" s="108">
        <v>0</v>
      </c>
      <c r="T117" s="108">
        <v>25</v>
      </c>
      <c r="U117" s="108">
        <f t="shared" si="7"/>
        <v>27.79</v>
      </c>
      <c r="V117" s="109">
        <v>95</v>
      </c>
      <c r="W117" s="109">
        <v>0.94889796154686279</v>
      </c>
      <c r="X117" s="127" t="s">
        <v>620</v>
      </c>
      <c r="Y117" s="107">
        <v>1</v>
      </c>
      <c r="Z117" s="107">
        <v>6</v>
      </c>
      <c r="AA117" s="107">
        <v>2</v>
      </c>
      <c r="AB117" s="111">
        <v>4</v>
      </c>
      <c r="AC117" s="107"/>
      <c r="AD117" s="108"/>
      <c r="AE117" s="107">
        <v>5</v>
      </c>
      <c r="AF117" s="111">
        <v>95</v>
      </c>
      <c r="AG117" s="111" t="s">
        <v>236</v>
      </c>
      <c r="AH117" s="111" t="s">
        <v>645</v>
      </c>
      <c r="AI117" s="111">
        <v>95</v>
      </c>
      <c r="AJ117" s="111" t="s">
        <v>78</v>
      </c>
      <c r="AK117" s="111" t="s">
        <v>78</v>
      </c>
      <c r="AL117" s="111" t="s">
        <v>78</v>
      </c>
      <c r="AM117" s="111" t="s">
        <v>78</v>
      </c>
      <c r="AN117" s="111" t="s">
        <v>78</v>
      </c>
      <c r="AO117" s="111" t="s">
        <v>78</v>
      </c>
      <c r="AP117" s="111" t="s">
        <v>78</v>
      </c>
      <c r="AQ117" s="111" t="s">
        <v>78</v>
      </c>
      <c r="AR117" s="111" t="s">
        <v>78</v>
      </c>
      <c r="AS117" s="111" t="s">
        <v>78</v>
      </c>
      <c r="AT117" s="111" t="s">
        <v>78</v>
      </c>
      <c r="AU117" s="111" t="s">
        <v>78</v>
      </c>
      <c r="AV117" s="111" t="s">
        <v>78</v>
      </c>
      <c r="AW117" s="111" t="s">
        <v>78</v>
      </c>
      <c r="AX117" s="111" t="s">
        <v>78</v>
      </c>
      <c r="AY117"/>
      <c r="AZ117"/>
      <c r="BA117"/>
      <c r="BB117"/>
      <c r="BC117"/>
      <c r="BD117"/>
    </row>
    <row r="118" spans="1:56" s="110" customFormat="1" ht="133.75">
      <c r="A118" s="107">
        <v>104</v>
      </c>
      <c r="B118" s="107" t="s">
        <v>65</v>
      </c>
      <c r="C118" s="111">
        <v>11</v>
      </c>
      <c r="D118" s="124" t="s">
        <v>160</v>
      </c>
      <c r="E118" s="112" t="s">
        <v>646</v>
      </c>
      <c r="F118" s="129" t="s">
        <v>647</v>
      </c>
      <c r="G118" s="112" t="s">
        <v>648</v>
      </c>
      <c r="H118" s="111">
        <v>2015</v>
      </c>
      <c r="I118" s="112" t="s">
        <v>649</v>
      </c>
      <c r="J118" s="113">
        <v>22255</v>
      </c>
      <c r="K118" s="126" t="s">
        <v>12213</v>
      </c>
      <c r="L118" s="112" t="s">
        <v>650</v>
      </c>
      <c r="M118" s="112" t="s">
        <v>651</v>
      </c>
      <c r="N118" s="112" t="s">
        <v>652</v>
      </c>
      <c r="O118" s="112" t="s">
        <v>653</v>
      </c>
      <c r="P118" s="112" t="s">
        <v>654</v>
      </c>
      <c r="Q118" s="108">
        <f t="shared" si="6"/>
        <v>25</v>
      </c>
      <c r="R118" s="108">
        <v>0</v>
      </c>
      <c r="S118" s="108">
        <v>25</v>
      </c>
      <c r="T118" s="108">
        <v>0</v>
      </c>
      <c r="U118" s="108">
        <f t="shared" si="7"/>
        <v>25</v>
      </c>
      <c r="V118" s="109">
        <v>0</v>
      </c>
      <c r="W118" s="109">
        <v>1</v>
      </c>
      <c r="X118" s="127" t="s">
        <v>655</v>
      </c>
      <c r="Y118" s="107">
        <v>3</v>
      </c>
      <c r="Z118" s="107">
        <v>12</v>
      </c>
      <c r="AA118" s="107">
        <v>1</v>
      </c>
      <c r="AB118" s="111">
        <v>4</v>
      </c>
      <c r="AC118" s="107"/>
      <c r="AD118" s="108">
        <v>8.5399999999999991</v>
      </c>
      <c r="AE118" s="107">
        <v>5</v>
      </c>
      <c r="AF118" s="111">
        <v>0</v>
      </c>
      <c r="AG118" s="111" t="s">
        <v>656</v>
      </c>
      <c r="AH118" s="111" t="s">
        <v>657</v>
      </c>
      <c r="AI118" s="111">
        <v>0</v>
      </c>
      <c r="AJ118" s="111" t="s">
        <v>78</v>
      </c>
      <c r="AK118" s="111" t="s">
        <v>78</v>
      </c>
      <c r="AL118" s="111" t="s">
        <v>78</v>
      </c>
      <c r="AM118" s="111" t="s">
        <v>78</v>
      </c>
      <c r="AN118" s="111" t="s">
        <v>78</v>
      </c>
      <c r="AO118" s="111" t="s">
        <v>78</v>
      </c>
      <c r="AP118" s="111" t="s">
        <v>78</v>
      </c>
      <c r="AQ118" s="111" t="s">
        <v>78</v>
      </c>
      <c r="AR118" s="111" t="s">
        <v>78</v>
      </c>
      <c r="AS118" s="111" t="s">
        <v>78</v>
      </c>
      <c r="AT118" s="111" t="s">
        <v>78</v>
      </c>
      <c r="AU118" s="111" t="s">
        <v>78</v>
      </c>
      <c r="AV118" s="111" t="s">
        <v>78</v>
      </c>
      <c r="AW118" s="111" t="s">
        <v>78</v>
      </c>
      <c r="AX118" s="111" t="s">
        <v>78</v>
      </c>
      <c r="AY118"/>
      <c r="AZ118"/>
      <c r="BA118"/>
      <c r="BB118"/>
      <c r="BC118"/>
      <c r="BD118"/>
    </row>
    <row r="119" spans="1:56" s="110" customFormat="1" ht="298.3">
      <c r="A119" s="107">
        <v>104</v>
      </c>
      <c r="B119" s="107" t="s">
        <v>65</v>
      </c>
      <c r="C119" s="111">
        <v>11</v>
      </c>
      <c r="D119" s="124" t="s">
        <v>160</v>
      </c>
      <c r="E119" s="112" t="s">
        <v>658</v>
      </c>
      <c r="F119" s="129" t="s">
        <v>659</v>
      </c>
      <c r="G119" s="112" t="s">
        <v>660</v>
      </c>
      <c r="H119" s="111">
        <v>2020</v>
      </c>
      <c r="I119" s="112" t="s">
        <v>661</v>
      </c>
      <c r="J119" s="113">
        <v>80789.64</v>
      </c>
      <c r="K119" s="126" t="s">
        <v>342</v>
      </c>
      <c r="L119" s="112" t="s">
        <v>662</v>
      </c>
      <c r="M119" s="112" t="s">
        <v>663</v>
      </c>
      <c r="N119" s="112" t="s">
        <v>664</v>
      </c>
      <c r="O119" s="112" t="s">
        <v>665</v>
      </c>
      <c r="P119" s="112" t="s">
        <v>666</v>
      </c>
      <c r="Q119" s="108">
        <f t="shared" si="6"/>
        <v>34.319999999999993</v>
      </c>
      <c r="R119" s="108">
        <v>5.58</v>
      </c>
      <c r="S119" s="108">
        <v>1.76</v>
      </c>
      <c r="T119" s="108">
        <f>23.24+3.74</f>
        <v>26.979999999999997</v>
      </c>
      <c r="U119" s="108">
        <f t="shared" si="7"/>
        <v>34.319999999999993</v>
      </c>
      <c r="V119" s="109">
        <v>62.666666666666664</v>
      </c>
      <c r="W119" s="109">
        <v>0.86617690089966981</v>
      </c>
      <c r="X119" s="127" t="s">
        <v>667</v>
      </c>
      <c r="Y119" s="107">
        <v>3</v>
      </c>
      <c r="Z119" s="107">
        <v>11</v>
      </c>
      <c r="AA119" s="107">
        <v>5</v>
      </c>
      <c r="AB119" s="111">
        <v>4</v>
      </c>
      <c r="AC119" s="107" t="s">
        <v>668</v>
      </c>
      <c r="AD119" s="108">
        <f>23.24+3.74</f>
        <v>26.979999999999997</v>
      </c>
      <c r="AE119" s="107">
        <v>5</v>
      </c>
      <c r="AF119" s="111">
        <v>95</v>
      </c>
      <c r="AG119" s="111" t="s">
        <v>78</v>
      </c>
      <c r="AH119" s="111" t="s">
        <v>78</v>
      </c>
      <c r="AI119" s="111" t="s">
        <v>78</v>
      </c>
      <c r="AJ119" s="111" t="s">
        <v>669</v>
      </c>
      <c r="AK119" s="111" t="s">
        <v>526</v>
      </c>
      <c r="AL119" s="111">
        <v>60</v>
      </c>
      <c r="AM119" s="111" t="s">
        <v>670</v>
      </c>
      <c r="AN119" s="111" t="s">
        <v>671</v>
      </c>
      <c r="AO119" s="111">
        <v>35</v>
      </c>
      <c r="AP119" s="111" t="s">
        <v>78</v>
      </c>
      <c r="AQ119" s="111" t="s">
        <v>78</v>
      </c>
      <c r="AR119" s="111" t="s">
        <v>78</v>
      </c>
      <c r="AS119" s="111" t="s">
        <v>78</v>
      </c>
      <c r="AT119" s="111" t="s">
        <v>78</v>
      </c>
      <c r="AU119" s="111" t="s">
        <v>78</v>
      </c>
      <c r="AV119" s="111" t="s">
        <v>78</v>
      </c>
      <c r="AW119" s="111" t="s">
        <v>78</v>
      </c>
      <c r="AX119" s="111" t="s">
        <v>78</v>
      </c>
      <c r="AY119"/>
      <c r="AZ119"/>
      <c r="BA119"/>
      <c r="BB119"/>
      <c r="BC119"/>
      <c r="BD119"/>
    </row>
    <row r="120" spans="1:56" s="110" customFormat="1" ht="113.15">
      <c r="A120" s="107">
        <v>104</v>
      </c>
      <c r="B120" s="107" t="s">
        <v>65</v>
      </c>
      <c r="C120" s="111">
        <v>9</v>
      </c>
      <c r="D120" s="124" t="s">
        <v>231</v>
      </c>
      <c r="E120" s="112" t="s">
        <v>672</v>
      </c>
      <c r="F120" s="129">
        <v>14120</v>
      </c>
      <c r="G120" s="112" t="s">
        <v>673</v>
      </c>
      <c r="H120" s="111">
        <v>2008</v>
      </c>
      <c r="I120" s="112" t="s">
        <v>674</v>
      </c>
      <c r="J120" s="113">
        <v>322741</v>
      </c>
      <c r="K120" s="126" t="s">
        <v>117</v>
      </c>
      <c r="L120" s="112" t="s">
        <v>675</v>
      </c>
      <c r="M120" s="112" t="s">
        <v>676</v>
      </c>
      <c r="N120" s="112" t="s">
        <v>677</v>
      </c>
      <c r="O120" s="112" t="s">
        <v>678</v>
      </c>
      <c r="P120" s="112" t="s">
        <v>679</v>
      </c>
      <c r="Q120" s="108">
        <f t="shared" si="6"/>
        <v>44</v>
      </c>
      <c r="R120" s="108">
        <v>0</v>
      </c>
      <c r="S120" s="108">
        <v>3.72</v>
      </c>
      <c r="T120" s="108">
        <v>40.28</v>
      </c>
      <c r="U120" s="108">
        <f t="shared" si="7"/>
        <v>44</v>
      </c>
      <c r="V120" s="109">
        <v>80</v>
      </c>
      <c r="W120" s="109">
        <v>1</v>
      </c>
      <c r="X120" s="127" t="s">
        <v>348</v>
      </c>
      <c r="Y120" s="107">
        <v>3</v>
      </c>
      <c r="Z120" s="107">
        <v>8</v>
      </c>
      <c r="AA120" s="107">
        <v>1</v>
      </c>
      <c r="AB120" s="111">
        <v>4</v>
      </c>
      <c r="AC120" s="107">
        <v>82</v>
      </c>
      <c r="AD120" s="108">
        <v>0</v>
      </c>
      <c r="AE120" s="107">
        <v>5</v>
      </c>
      <c r="AF120" s="111">
        <v>80</v>
      </c>
      <c r="AG120" s="111" t="s">
        <v>231</v>
      </c>
      <c r="AH120" s="111" t="s">
        <v>680</v>
      </c>
      <c r="AI120" s="111">
        <v>40</v>
      </c>
      <c r="AJ120" s="111" t="s">
        <v>113</v>
      </c>
      <c r="AK120" s="111" t="s">
        <v>681</v>
      </c>
      <c r="AL120" s="111">
        <v>40</v>
      </c>
      <c r="AM120" s="111" t="s">
        <v>78</v>
      </c>
      <c r="AN120" s="111" t="s">
        <v>78</v>
      </c>
      <c r="AO120" s="111" t="s">
        <v>78</v>
      </c>
      <c r="AP120" s="111" t="s">
        <v>78</v>
      </c>
      <c r="AQ120" s="111" t="s">
        <v>78</v>
      </c>
      <c r="AR120" s="111" t="s">
        <v>78</v>
      </c>
      <c r="AS120" s="111" t="s">
        <v>78</v>
      </c>
      <c r="AT120" s="111" t="s">
        <v>78</v>
      </c>
      <c r="AU120" s="111" t="s">
        <v>78</v>
      </c>
      <c r="AV120" s="111" t="s">
        <v>78</v>
      </c>
      <c r="AW120" s="111" t="s">
        <v>78</v>
      </c>
      <c r="AX120" s="111" t="s">
        <v>78</v>
      </c>
      <c r="AY120"/>
      <c r="AZ120"/>
      <c r="BA120"/>
      <c r="BB120"/>
      <c r="BC120"/>
      <c r="BD120"/>
    </row>
    <row r="121" spans="1:56" s="110" customFormat="1" ht="409.6">
      <c r="A121" s="107">
        <v>104</v>
      </c>
      <c r="B121" s="107" t="s">
        <v>65</v>
      </c>
      <c r="C121" s="111">
        <v>9</v>
      </c>
      <c r="D121" s="124" t="s">
        <v>231</v>
      </c>
      <c r="E121" s="112" t="s">
        <v>672</v>
      </c>
      <c r="F121" s="129">
        <v>14120</v>
      </c>
      <c r="G121" s="112" t="s">
        <v>682</v>
      </c>
      <c r="H121" s="111">
        <v>2011</v>
      </c>
      <c r="I121" s="112" t="s">
        <v>683</v>
      </c>
      <c r="J121" s="113">
        <v>145273</v>
      </c>
      <c r="K121" s="126" t="s">
        <v>12213</v>
      </c>
      <c r="L121" s="112" t="s">
        <v>327</v>
      </c>
      <c r="M121" s="112" t="s">
        <v>328</v>
      </c>
      <c r="N121" s="112" t="s">
        <v>684</v>
      </c>
      <c r="O121" s="112" t="s">
        <v>685</v>
      </c>
      <c r="P121" s="112" t="s">
        <v>686</v>
      </c>
      <c r="Q121" s="108">
        <f t="shared" si="6"/>
        <v>48</v>
      </c>
      <c r="R121" s="108">
        <v>0</v>
      </c>
      <c r="S121" s="108">
        <v>5.5</v>
      </c>
      <c r="T121" s="108">
        <v>42.5</v>
      </c>
      <c r="U121" s="108">
        <f t="shared" si="7"/>
        <v>48</v>
      </c>
      <c r="V121" s="109">
        <v>88.333333333333329</v>
      </c>
      <c r="W121" s="109">
        <v>1</v>
      </c>
      <c r="X121" s="127" t="s">
        <v>348</v>
      </c>
      <c r="Y121" s="107">
        <v>3</v>
      </c>
      <c r="Z121" s="107">
        <v>7</v>
      </c>
      <c r="AA121" s="107">
        <v>2</v>
      </c>
      <c r="AB121" s="111">
        <v>4</v>
      </c>
      <c r="AC121" s="107" t="s">
        <v>170</v>
      </c>
      <c r="AD121" s="108">
        <v>0</v>
      </c>
      <c r="AE121" s="107">
        <v>5</v>
      </c>
      <c r="AF121" s="111">
        <v>50</v>
      </c>
      <c r="AG121" s="111" t="s">
        <v>231</v>
      </c>
      <c r="AH121" s="111" t="s">
        <v>680</v>
      </c>
      <c r="AI121" s="111">
        <v>50</v>
      </c>
      <c r="AJ121" s="111" t="s">
        <v>78</v>
      </c>
      <c r="AK121" s="111" t="s">
        <v>78</v>
      </c>
      <c r="AL121" s="111" t="s">
        <v>78</v>
      </c>
      <c r="AM121" s="111" t="s">
        <v>78</v>
      </c>
      <c r="AN121" s="111" t="s">
        <v>78</v>
      </c>
      <c r="AO121" s="111" t="s">
        <v>78</v>
      </c>
      <c r="AP121" s="111" t="s">
        <v>78</v>
      </c>
      <c r="AQ121" s="111" t="s">
        <v>78</v>
      </c>
      <c r="AR121" s="111" t="s">
        <v>78</v>
      </c>
      <c r="AS121" s="111" t="s">
        <v>78</v>
      </c>
      <c r="AT121" s="111" t="s">
        <v>78</v>
      </c>
      <c r="AU121" s="111" t="s">
        <v>78</v>
      </c>
      <c r="AV121" s="111" t="s">
        <v>78</v>
      </c>
      <c r="AW121" s="111" t="s">
        <v>78</v>
      </c>
      <c r="AX121" s="111" t="s">
        <v>78</v>
      </c>
      <c r="AY121"/>
      <c r="AZ121"/>
      <c r="BA121"/>
      <c r="BB121"/>
      <c r="BC121"/>
      <c r="BD121"/>
    </row>
    <row r="122" spans="1:56" s="110" customFormat="1" ht="409.6">
      <c r="A122" s="107">
        <v>104</v>
      </c>
      <c r="B122" s="107" t="s">
        <v>65</v>
      </c>
      <c r="C122" s="111">
        <v>9</v>
      </c>
      <c r="D122" s="124" t="s">
        <v>231</v>
      </c>
      <c r="E122" s="112" t="s">
        <v>672</v>
      </c>
      <c r="F122" s="129">
        <v>14120</v>
      </c>
      <c r="G122" s="112" t="s">
        <v>687</v>
      </c>
      <c r="H122" s="111">
        <v>2019</v>
      </c>
      <c r="I122" s="112" t="s">
        <v>688</v>
      </c>
      <c r="J122" s="113">
        <v>94196</v>
      </c>
      <c r="K122" s="126" t="s">
        <v>257</v>
      </c>
      <c r="L122" s="112" t="s">
        <v>327</v>
      </c>
      <c r="M122" s="112" t="s">
        <v>328</v>
      </c>
      <c r="N122" s="112" t="s">
        <v>689</v>
      </c>
      <c r="O122" s="112" t="s">
        <v>690</v>
      </c>
      <c r="P122" s="112" t="s">
        <v>691</v>
      </c>
      <c r="Q122" s="108">
        <f t="shared" si="6"/>
        <v>54.76</v>
      </c>
      <c r="R122" s="108">
        <v>6.76</v>
      </c>
      <c r="S122" s="108">
        <v>5.5</v>
      </c>
      <c r="T122" s="108">
        <v>42.5</v>
      </c>
      <c r="U122" s="108">
        <f t="shared" si="7"/>
        <v>54.76</v>
      </c>
      <c r="V122" s="109">
        <v>100</v>
      </c>
      <c r="W122" s="109">
        <v>1</v>
      </c>
      <c r="X122" s="127" t="s">
        <v>348</v>
      </c>
      <c r="Y122" s="107">
        <v>3</v>
      </c>
      <c r="Z122" s="107">
        <v>7</v>
      </c>
      <c r="AA122" s="107">
        <v>2</v>
      </c>
      <c r="AB122" s="111">
        <v>4</v>
      </c>
      <c r="AC122" s="107" t="s">
        <v>692</v>
      </c>
      <c r="AD122" s="108">
        <v>0</v>
      </c>
      <c r="AE122" s="107">
        <v>5</v>
      </c>
      <c r="AF122" s="111">
        <v>100</v>
      </c>
      <c r="AG122" s="111" t="s">
        <v>231</v>
      </c>
      <c r="AH122" s="111" t="s">
        <v>680</v>
      </c>
      <c r="AI122" s="111">
        <v>100</v>
      </c>
      <c r="AJ122" s="111" t="s">
        <v>78</v>
      </c>
      <c r="AK122" s="111" t="s">
        <v>78</v>
      </c>
      <c r="AL122" s="111" t="s">
        <v>78</v>
      </c>
      <c r="AM122" s="111" t="s">
        <v>78</v>
      </c>
      <c r="AN122" s="111" t="s">
        <v>78</v>
      </c>
      <c r="AO122" s="111" t="s">
        <v>78</v>
      </c>
      <c r="AP122" s="111" t="s">
        <v>78</v>
      </c>
      <c r="AQ122" s="111" t="s">
        <v>78</v>
      </c>
      <c r="AR122" s="111" t="s">
        <v>78</v>
      </c>
      <c r="AS122" s="111" t="s">
        <v>78</v>
      </c>
      <c r="AT122" s="111" t="s">
        <v>78</v>
      </c>
      <c r="AU122" s="111" t="s">
        <v>78</v>
      </c>
      <c r="AV122" s="111" t="s">
        <v>78</v>
      </c>
      <c r="AW122" s="111" t="s">
        <v>78</v>
      </c>
      <c r="AX122" s="111" t="s">
        <v>78</v>
      </c>
      <c r="AY122"/>
      <c r="AZ122"/>
      <c r="BA122"/>
      <c r="BB122"/>
      <c r="BC122"/>
      <c r="BD122"/>
    </row>
    <row r="123" spans="1:56" s="110" customFormat="1" ht="61.75">
      <c r="A123" s="107">
        <v>104</v>
      </c>
      <c r="B123" s="107" t="s">
        <v>65</v>
      </c>
      <c r="C123" s="111">
        <v>9</v>
      </c>
      <c r="D123" s="124" t="s">
        <v>231</v>
      </c>
      <c r="E123" s="112" t="s">
        <v>672</v>
      </c>
      <c r="F123" s="129">
        <v>14120</v>
      </c>
      <c r="G123" s="112" t="s">
        <v>693</v>
      </c>
      <c r="H123" s="111">
        <v>2019</v>
      </c>
      <c r="I123" s="112" t="s">
        <v>694</v>
      </c>
      <c r="J123" s="113">
        <v>399606.28</v>
      </c>
      <c r="K123" s="126" t="s">
        <v>257</v>
      </c>
      <c r="L123" s="112" t="s">
        <v>327</v>
      </c>
      <c r="M123" s="112" t="s">
        <v>328</v>
      </c>
      <c r="N123" s="112" t="s">
        <v>695</v>
      </c>
      <c r="O123" s="112" t="s">
        <v>696</v>
      </c>
      <c r="P123" s="112" t="s">
        <v>697</v>
      </c>
      <c r="Q123" s="108">
        <f t="shared" si="6"/>
        <v>54.66</v>
      </c>
      <c r="R123" s="108">
        <v>6.66</v>
      </c>
      <c r="S123" s="108">
        <v>5.5</v>
      </c>
      <c r="T123" s="108">
        <v>42.5</v>
      </c>
      <c r="U123" s="108">
        <f t="shared" si="7"/>
        <v>54.66</v>
      </c>
      <c r="V123" s="109">
        <v>71.666666666666671</v>
      </c>
      <c r="W123" s="109">
        <v>0.98333324491296781</v>
      </c>
      <c r="X123" s="127" t="s">
        <v>698</v>
      </c>
      <c r="Y123" s="107">
        <v>3</v>
      </c>
      <c r="Z123" s="107">
        <v>8</v>
      </c>
      <c r="AA123" s="107">
        <v>1</v>
      </c>
      <c r="AB123" s="111">
        <v>4</v>
      </c>
      <c r="AC123" s="107" t="s">
        <v>699</v>
      </c>
      <c r="AD123" s="108">
        <v>0</v>
      </c>
      <c r="AE123" s="107">
        <v>5</v>
      </c>
      <c r="AF123" s="111">
        <v>80</v>
      </c>
      <c r="AG123" s="111" t="s">
        <v>231</v>
      </c>
      <c r="AH123" s="111" t="s">
        <v>680</v>
      </c>
      <c r="AI123" s="111">
        <v>80</v>
      </c>
      <c r="AJ123" s="111" t="s">
        <v>78</v>
      </c>
      <c r="AK123" s="111" t="s">
        <v>78</v>
      </c>
      <c r="AL123" s="111" t="s">
        <v>78</v>
      </c>
      <c r="AM123" s="111" t="s">
        <v>78</v>
      </c>
      <c r="AN123" s="111" t="s">
        <v>78</v>
      </c>
      <c r="AO123" s="111" t="s">
        <v>78</v>
      </c>
      <c r="AP123" s="111" t="s">
        <v>78</v>
      </c>
      <c r="AQ123" s="111" t="s">
        <v>78</v>
      </c>
      <c r="AR123" s="111" t="s">
        <v>78</v>
      </c>
      <c r="AS123" s="111" t="s">
        <v>78</v>
      </c>
      <c r="AT123" s="111" t="s">
        <v>78</v>
      </c>
      <c r="AU123" s="111" t="s">
        <v>78</v>
      </c>
      <c r="AV123" s="111" t="s">
        <v>78</v>
      </c>
      <c r="AW123" s="111" t="s">
        <v>78</v>
      </c>
      <c r="AX123" s="111" t="s">
        <v>78</v>
      </c>
      <c r="AY123"/>
      <c r="AZ123"/>
      <c r="BA123"/>
      <c r="BB123"/>
      <c r="BC123"/>
      <c r="BD123"/>
    </row>
    <row r="124" spans="1:56" s="110" customFormat="1" ht="113.15">
      <c r="A124" s="107">
        <v>104</v>
      </c>
      <c r="B124" s="107" t="s">
        <v>65</v>
      </c>
      <c r="C124" s="111">
        <v>7</v>
      </c>
      <c r="D124" s="124" t="s">
        <v>238</v>
      </c>
      <c r="E124" s="112" t="s">
        <v>700</v>
      </c>
      <c r="F124" s="129">
        <v>12318</v>
      </c>
      <c r="G124" s="112" t="s">
        <v>701</v>
      </c>
      <c r="H124" s="111">
        <v>2010</v>
      </c>
      <c r="I124" s="112" t="s">
        <v>702</v>
      </c>
      <c r="J124" s="113">
        <v>126046</v>
      </c>
      <c r="K124" s="126" t="s">
        <v>152</v>
      </c>
      <c r="L124" s="112" t="s">
        <v>703</v>
      </c>
      <c r="M124" s="112" t="s">
        <v>704</v>
      </c>
      <c r="N124" s="112" t="s">
        <v>705</v>
      </c>
      <c r="O124" s="112" t="s">
        <v>706</v>
      </c>
      <c r="P124" s="112" t="s">
        <v>707</v>
      </c>
      <c r="Q124" s="108">
        <f>U124</f>
        <v>34.192352941176466</v>
      </c>
      <c r="R124" s="108">
        <v>0</v>
      </c>
      <c r="S124" s="108">
        <v>5.882352941176471</v>
      </c>
      <c r="T124" s="108">
        <v>28.31</v>
      </c>
      <c r="U124" s="108">
        <f>SUM(R124:T124)</f>
        <v>34.192352941176466</v>
      </c>
      <c r="V124" s="109">
        <v>50</v>
      </c>
      <c r="W124" s="109">
        <v>1</v>
      </c>
      <c r="X124" s="127" t="s">
        <v>708</v>
      </c>
      <c r="Y124" s="107">
        <v>3</v>
      </c>
      <c r="Z124" s="107">
        <v>11</v>
      </c>
      <c r="AA124" s="107">
        <v>5</v>
      </c>
      <c r="AB124" s="111">
        <v>4</v>
      </c>
      <c r="AC124" s="107">
        <v>100</v>
      </c>
      <c r="AD124" s="108">
        <v>15.5</v>
      </c>
      <c r="AE124" s="107">
        <v>5</v>
      </c>
      <c r="AF124" s="111">
        <v>0</v>
      </c>
      <c r="AG124" s="111" t="s">
        <v>78</v>
      </c>
      <c r="AH124" s="111" t="s">
        <v>78</v>
      </c>
      <c r="AI124" s="111" t="s">
        <v>78</v>
      </c>
      <c r="AJ124" s="111" t="s">
        <v>78</v>
      </c>
      <c r="AK124" s="111" t="s">
        <v>78</v>
      </c>
      <c r="AL124" s="111" t="s">
        <v>78</v>
      </c>
      <c r="AM124" s="111" t="s">
        <v>78</v>
      </c>
      <c r="AN124" s="111" t="s">
        <v>78</v>
      </c>
      <c r="AO124" s="111" t="s">
        <v>78</v>
      </c>
      <c r="AP124" s="111" t="s">
        <v>78</v>
      </c>
      <c r="AQ124" s="111" t="s">
        <v>78</v>
      </c>
      <c r="AR124" s="111" t="s">
        <v>78</v>
      </c>
      <c r="AS124" s="111" t="s">
        <v>78</v>
      </c>
      <c r="AT124" s="111" t="s">
        <v>78</v>
      </c>
      <c r="AU124" s="111" t="s">
        <v>78</v>
      </c>
      <c r="AV124" s="111" t="s">
        <v>78</v>
      </c>
      <c r="AW124" s="111" t="s">
        <v>78</v>
      </c>
      <c r="AX124" s="111" t="s">
        <v>78</v>
      </c>
      <c r="AY124"/>
      <c r="AZ124"/>
      <c r="BA124"/>
      <c r="BB124"/>
      <c r="BC124"/>
      <c r="BD124"/>
    </row>
    <row r="125" spans="1:56" s="110" customFormat="1" ht="144">
      <c r="A125" s="107">
        <v>104</v>
      </c>
      <c r="B125" s="107" t="s">
        <v>65</v>
      </c>
      <c r="C125" s="111">
        <v>7</v>
      </c>
      <c r="D125" s="124" t="s">
        <v>238</v>
      </c>
      <c r="E125" s="112" t="s">
        <v>700</v>
      </c>
      <c r="F125" s="129">
        <v>12318</v>
      </c>
      <c r="G125" s="112" t="s">
        <v>709</v>
      </c>
      <c r="H125" s="111">
        <v>2021</v>
      </c>
      <c r="I125" s="112" t="s">
        <v>710</v>
      </c>
      <c r="J125" s="113">
        <v>124317.79</v>
      </c>
      <c r="K125" s="126" t="s">
        <v>12213</v>
      </c>
      <c r="L125" s="112" t="s">
        <v>703</v>
      </c>
      <c r="M125" s="112" t="s">
        <v>704</v>
      </c>
      <c r="N125" s="112" t="s">
        <v>711</v>
      </c>
      <c r="O125" s="112" t="s">
        <v>712</v>
      </c>
      <c r="P125" s="112" t="s">
        <v>713</v>
      </c>
      <c r="Q125" s="108">
        <f>U125</f>
        <v>48.822352941176476</v>
      </c>
      <c r="R125" s="108">
        <v>14.63</v>
      </c>
      <c r="S125" s="108">
        <v>5.882352941176471</v>
      </c>
      <c r="T125" s="108">
        <v>28.31</v>
      </c>
      <c r="U125" s="108">
        <f>SUM(R125:T125)</f>
        <v>48.822352941176476</v>
      </c>
      <c r="V125" s="109">
        <v>95</v>
      </c>
      <c r="W125" s="109">
        <v>1</v>
      </c>
      <c r="X125" s="127" t="s">
        <v>708</v>
      </c>
      <c r="Y125" s="107">
        <v>4</v>
      </c>
      <c r="Z125" s="107">
        <v>4</v>
      </c>
      <c r="AA125" s="107">
        <v>1</v>
      </c>
      <c r="AB125" s="111">
        <v>4</v>
      </c>
      <c r="AC125" s="107"/>
      <c r="AD125" s="108">
        <v>15.5</v>
      </c>
      <c r="AE125" s="107">
        <v>5</v>
      </c>
      <c r="AF125" s="111">
        <v>100</v>
      </c>
      <c r="AG125" s="111" t="s">
        <v>267</v>
      </c>
      <c r="AH125" s="111" t="s">
        <v>714</v>
      </c>
      <c r="AI125" s="111">
        <v>60</v>
      </c>
      <c r="AJ125" s="111" t="s">
        <v>715</v>
      </c>
      <c r="AK125" s="111" t="s">
        <v>716</v>
      </c>
      <c r="AL125" s="111">
        <v>40</v>
      </c>
      <c r="AM125" s="111" t="s">
        <v>172</v>
      </c>
      <c r="AN125" s="111" t="s">
        <v>717</v>
      </c>
      <c r="AO125" s="111">
        <v>0</v>
      </c>
      <c r="AP125" s="111" t="s">
        <v>78</v>
      </c>
      <c r="AQ125" s="111" t="s">
        <v>78</v>
      </c>
      <c r="AR125" s="111" t="s">
        <v>78</v>
      </c>
      <c r="AS125" s="111" t="s">
        <v>78</v>
      </c>
      <c r="AT125" s="111" t="s">
        <v>78</v>
      </c>
      <c r="AU125" s="111" t="s">
        <v>78</v>
      </c>
      <c r="AV125" s="111" t="s">
        <v>78</v>
      </c>
      <c r="AW125" s="111" t="s">
        <v>78</v>
      </c>
      <c r="AX125" s="111" t="s">
        <v>78</v>
      </c>
      <c r="AY125"/>
      <c r="AZ125"/>
      <c r="BA125"/>
      <c r="BB125"/>
      <c r="BC125"/>
      <c r="BD125"/>
    </row>
    <row r="126" spans="1:56" s="110" customFormat="1" ht="113.15">
      <c r="A126" s="107">
        <v>104</v>
      </c>
      <c r="B126" s="107" t="s">
        <v>65</v>
      </c>
      <c r="C126" s="111">
        <v>9</v>
      </c>
      <c r="D126" s="124" t="s">
        <v>468</v>
      </c>
      <c r="E126" s="112" t="s">
        <v>469</v>
      </c>
      <c r="F126" s="129">
        <v>11874</v>
      </c>
      <c r="G126" s="112" t="s">
        <v>718</v>
      </c>
      <c r="H126" s="111">
        <v>2021</v>
      </c>
      <c r="I126" s="112" t="s">
        <v>718</v>
      </c>
      <c r="J126" s="113">
        <v>88153</v>
      </c>
      <c r="K126" s="126" t="s">
        <v>204</v>
      </c>
      <c r="L126" s="112" t="s">
        <v>71</v>
      </c>
      <c r="M126" s="112" t="s">
        <v>72</v>
      </c>
      <c r="N126" s="112" t="s">
        <v>73</v>
      </c>
      <c r="O126" s="112" t="s">
        <v>74</v>
      </c>
      <c r="P126" s="112" t="s">
        <v>719</v>
      </c>
      <c r="Q126" s="108">
        <v>94.36</v>
      </c>
      <c r="R126" s="108">
        <v>4.38</v>
      </c>
      <c r="S126" s="108">
        <v>1</v>
      </c>
      <c r="T126" s="108">
        <v>41.48</v>
      </c>
      <c r="U126" s="108">
        <v>94.36</v>
      </c>
      <c r="V126" s="109">
        <v>100</v>
      </c>
      <c r="W126" s="109">
        <v>0.73357866682789385</v>
      </c>
      <c r="X126" s="127" t="s">
        <v>332</v>
      </c>
      <c r="Y126" s="107">
        <v>3</v>
      </c>
      <c r="Z126" s="107">
        <v>11</v>
      </c>
      <c r="AA126" s="107">
        <v>5</v>
      </c>
      <c r="AB126" s="111">
        <v>4</v>
      </c>
      <c r="AC126" s="107" t="s">
        <v>720</v>
      </c>
      <c r="AD126" s="108">
        <v>0</v>
      </c>
      <c r="AE126" s="107">
        <v>5</v>
      </c>
      <c r="AF126" s="111">
        <v>100</v>
      </c>
      <c r="AG126" s="111" t="s">
        <v>468</v>
      </c>
      <c r="AH126" s="111" t="s">
        <v>499</v>
      </c>
      <c r="AI126" s="111">
        <v>100</v>
      </c>
      <c r="AJ126" s="111" t="s">
        <v>78</v>
      </c>
      <c r="AK126" s="111" t="s">
        <v>78</v>
      </c>
      <c r="AL126" s="111" t="s">
        <v>78</v>
      </c>
      <c r="AM126" s="111" t="s">
        <v>78</v>
      </c>
      <c r="AN126" s="111" t="s">
        <v>78</v>
      </c>
      <c r="AO126" s="111" t="s">
        <v>78</v>
      </c>
      <c r="AP126" s="111" t="s">
        <v>78</v>
      </c>
      <c r="AQ126" s="111" t="s">
        <v>78</v>
      </c>
      <c r="AR126" s="111" t="s">
        <v>78</v>
      </c>
      <c r="AS126" s="111" t="s">
        <v>78</v>
      </c>
      <c r="AT126" s="111" t="s">
        <v>78</v>
      </c>
      <c r="AU126" s="111" t="s">
        <v>78</v>
      </c>
      <c r="AV126" s="111" t="s">
        <v>78</v>
      </c>
      <c r="AW126" s="111" t="s">
        <v>78</v>
      </c>
      <c r="AX126" s="111" t="s">
        <v>78</v>
      </c>
      <c r="AY126"/>
      <c r="AZ126"/>
      <c r="BA126"/>
      <c r="BB126"/>
      <c r="BC126"/>
      <c r="BD126"/>
    </row>
    <row r="127" spans="1:56" s="110" customFormat="1" ht="185.15">
      <c r="A127" s="107">
        <v>104</v>
      </c>
      <c r="B127" s="107" t="s">
        <v>65</v>
      </c>
      <c r="C127" s="111">
        <v>6</v>
      </c>
      <c r="D127" s="124" t="s">
        <v>66</v>
      </c>
      <c r="E127" s="112" t="s">
        <v>201</v>
      </c>
      <c r="F127" s="129" t="s">
        <v>721</v>
      </c>
      <c r="G127" s="112" t="s">
        <v>722</v>
      </c>
      <c r="H127" s="111">
        <v>2021</v>
      </c>
      <c r="I127" s="112" t="s">
        <v>723</v>
      </c>
      <c r="J127" s="113">
        <v>59589</v>
      </c>
      <c r="K127" s="126" t="s">
        <v>1711</v>
      </c>
      <c r="L127" s="112" t="s">
        <v>214</v>
      </c>
      <c r="M127" s="112" t="s">
        <v>72</v>
      </c>
      <c r="N127" s="112" t="s">
        <v>724</v>
      </c>
      <c r="O127" s="112" t="s">
        <v>725</v>
      </c>
      <c r="P127" s="112" t="s">
        <v>726</v>
      </c>
      <c r="Q127" s="108">
        <v>51.089999999999996</v>
      </c>
      <c r="R127" s="108">
        <v>2.1</v>
      </c>
      <c r="S127" s="108">
        <v>5.5</v>
      </c>
      <c r="T127" s="108">
        <v>42.08</v>
      </c>
      <c r="U127" s="108">
        <v>51.089999999999996</v>
      </c>
      <c r="V127" s="109">
        <v>0.41666666666666669</v>
      </c>
      <c r="W127" s="109">
        <v>0.71688110508090341</v>
      </c>
      <c r="X127" s="127" t="s">
        <v>76</v>
      </c>
      <c r="Y127" s="107">
        <v>1</v>
      </c>
      <c r="Z127" s="107">
        <v>7</v>
      </c>
      <c r="AA127" s="107">
        <v>5</v>
      </c>
      <c r="AB127" s="111">
        <v>4</v>
      </c>
      <c r="AC127" s="107" t="s">
        <v>727</v>
      </c>
      <c r="AD127" s="108">
        <v>42.08</v>
      </c>
      <c r="AE127" s="107">
        <v>5</v>
      </c>
      <c r="AF127" s="111">
        <v>0</v>
      </c>
      <c r="AG127" s="111" t="s">
        <v>208</v>
      </c>
      <c r="AH127" s="111" t="s">
        <v>208</v>
      </c>
      <c r="AI127" s="111">
        <v>0</v>
      </c>
      <c r="AJ127" s="111" t="s">
        <v>78</v>
      </c>
      <c r="AK127" s="111" t="s">
        <v>78</v>
      </c>
      <c r="AL127" s="111" t="s">
        <v>78</v>
      </c>
      <c r="AM127" s="111" t="s">
        <v>78</v>
      </c>
      <c r="AN127" s="111" t="s">
        <v>78</v>
      </c>
      <c r="AO127" s="111" t="s">
        <v>78</v>
      </c>
      <c r="AP127" s="111" t="s">
        <v>78</v>
      </c>
      <c r="AQ127" s="111" t="s">
        <v>78</v>
      </c>
      <c r="AR127" s="111" t="s">
        <v>78</v>
      </c>
      <c r="AS127" s="111" t="s">
        <v>78</v>
      </c>
      <c r="AT127" s="111" t="s">
        <v>78</v>
      </c>
      <c r="AU127" s="111" t="s">
        <v>78</v>
      </c>
      <c r="AV127" s="111" t="s">
        <v>78</v>
      </c>
      <c r="AW127" s="111" t="s">
        <v>78</v>
      </c>
      <c r="AX127" s="111" t="s">
        <v>78</v>
      </c>
      <c r="AY127"/>
      <c r="AZ127"/>
      <c r="BA127"/>
      <c r="BB127"/>
      <c r="BC127"/>
      <c r="BD127"/>
    </row>
    <row r="128" spans="1:56" s="110" customFormat="1" ht="113.15">
      <c r="A128" s="107">
        <v>104</v>
      </c>
      <c r="B128" s="107" t="s">
        <v>65</v>
      </c>
      <c r="C128" s="111">
        <v>13</v>
      </c>
      <c r="D128" s="124" t="s">
        <v>286</v>
      </c>
      <c r="E128" s="112" t="s">
        <v>287</v>
      </c>
      <c r="F128" s="129" t="s">
        <v>728</v>
      </c>
      <c r="G128" s="112" t="s">
        <v>729</v>
      </c>
      <c r="H128" s="111">
        <v>2021</v>
      </c>
      <c r="I128" s="112" t="s">
        <v>730</v>
      </c>
      <c r="J128" s="113">
        <v>94642</v>
      </c>
      <c r="K128" s="126" t="s">
        <v>204</v>
      </c>
      <c r="L128" s="112" t="s">
        <v>71</v>
      </c>
      <c r="M128" s="112" t="s">
        <v>72</v>
      </c>
      <c r="N128" s="112" t="s">
        <v>731</v>
      </c>
      <c r="O128" s="112" t="s">
        <v>732</v>
      </c>
      <c r="P128" s="112" t="s">
        <v>733</v>
      </c>
      <c r="Q128" s="108">
        <v>48.98</v>
      </c>
      <c r="R128" s="108">
        <v>6.74</v>
      </c>
      <c r="S128" s="108">
        <v>1</v>
      </c>
      <c r="T128" s="108">
        <v>41.48</v>
      </c>
      <c r="U128" s="108">
        <v>48.98</v>
      </c>
      <c r="V128" s="109">
        <v>100</v>
      </c>
      <c r="W128" s="109">
        <v>0.71688134208125065</v>
      </c>
      <c r="X128" s="127" t="s">
        <v>734</v>
      </c>
      <c r="Y128" s="107">
        <v>1</v>
      </c>
      <c r="Z128" s="107">
        <v>7</v>
      </c>
      <c r="AA128" s="107">
        <v>6</v>
      </c>
      <c r="AB128" s="111">
        <v>44</v>
      </c>
      <c r="AC128" s="107" t="s">
        <v>735</v>
      </c>
      <c r="AD128" s="108">
        <v>41.48</v>
      </c>
      <c r="AE128" s="107">
        <v>5</v>
      </c>
      <c r="AF128" s="111">
        <v>100</v>
      </c>
      <c r="AG128" s="111" t="s">
        <v>286</v>
      </c>
      <c r="AH128" s="111" t="s">
        <v>736</v>
      </c>
      <c r="AI128" s="111">
        <v>100</v>
      </c>
      <c r="AJ128" s="111" t="s">
        <v>78</v>
      </c>
      <c r="AK128" s="111" t="s">
        <v>78</v>
      </c>
      <c r="AL128" s="111" t="s">
        <v>78</v>
      </c>
      <c r="AM128" s="111" t="s">
        <v>78</v>
      </c>
      <c r="AN128" s="111" t="s">
        <v>78</v>
      </c>
      <c r="AO128" s="111" t="s">
        <v>78</v>
      </c>
      <c r="AP128" s="111" t="s">
        <v>78</v>
      </c>
      <c r="AQ128" s="111" t="s">
        <v>78</v>
      </c>
      <c r="AR128" s="111" t="s">
        <v>78</v>
      </c>
      <c r="AS128" s="111" t="s">
        <v>78</v>
      </c>
      <c r="AT128" s="111" t="s">
        <v>78</v>
      </c>
      <c r="AU128" s="111" t="s">
        <v>78</v>
      </c>
      <c r="AV128" s="111" t="s">
        <v>78</v>
      </c>
      <c r="AW128" s="111" t="s">
        <v>78</v>
      </c>
      <c r="AX128" s="111" t="s">
        <v>78</v>
      </c>
      <c r="AY128"/>
      <c r="AZ128"/>
      <c r="BA128"/>
      <c r="BB128"/>
      <c r="BC128"/>
      <c r="BD128"/>
    </row>
    <row r="129" spans="1:56" s="110" customFormat="1" ht="92.6">
      <c r="A129" s="107">
        <v>104</v>
      </c>
      <c r="B129" s="107" t="s">
        <v>65</v>
      </c>
      <c r="C129" s="111">
        <v>13</v>
      </c>
      <c r="D129" s="124" t="s">
        <v>286</v>
      </c>
      <c r="E129" s="112" t="s">
        <v>287</v>
      </c>
      <c r="F129" s="129">
        <v>25446</v>
      </c>
      <c r="G129" s="112" t="s">
        <v>737</v>
      </c>
      <c r="H129" s="111">
        <v>2021</v>
      </c>
      <c r="I129" s="112" t="s">
        <v>738</v>
      </c>
      <c r="J129" s="113">
        <v>227038</v>
      </c>
      <c r="K129" s="126" t="s">
        <v>204</v>
      </c>
      <c r="L129" s="112" t="s">
        <v>739</v>
      </c>
      <c r="M129" s="112" t="s">
        <v>740</v>
      </c>
      <c r="N129" s="112" t="s">
        <v>741</v>
      </c>
      <c r="O129" s="112" t="s">
        <v>742</v>
      </c>
      <c r="P129" s="112" t="s">
        <v>743</v>
      </c>
      <c r="Q129" s="108">
        <v>72</v>
      </c>
      <c r="R129" s="108">
        <v>0</v>
      </c>
      <c r="S129" s="108">
        <v>24</v>
      </c>
      <c r="T129" s="108">
        <v>24</v>
      </c>
      <c r="U129" s="108">
        <v>72</v>
      </c>
      <c r="V129" s="109">
        <v>100</v>
      </c>
      <c r="W129" s="109">
        <v>0.6333946847389802</v>
      </c>
      <c r="X129" s="127" t="s">
        <v>477</v>
      </c>
      <c r="Y129" s="107">
        <v>1</v>
      </c>
      <c r="Z129" s="107">
        <v>7</v>
      </c>
      <c r="AA129" s="107">
        <v>3</v>
      </c>
      <c r="AB129" s="111">
        <v>60</v>
      </c>
      <c r="AC129" s="107" t="s">
        <v>744</v>
      </c>
      <c r="AD129" s="108">
        <v>24</v>
      </c>
      <c r="AE129" s="107">
        <v>5</v>
      </c>
      <c r="AF129" s="111">
        <v>100</v>
      </c>
      <c r="AG129" s="111" t="s">
        <v>745</v>
      </c>
      <c r="AH129" s="111" t="s">
        <v>746</v>
      </c>
      <c r="AI129" s="111">
        <v>100</v>
      </c>
      <c r="AJ129" s="111" t="s">
        <v>78</v>
      </c>
      <c r="AK129" s="111" t="s">
        <v>78</v>
      </c>
      <c r="AL129" s="111" t="s">
        <v>78</v>
      </c>
      <c r="AM129" s="111" t="s">
        <v>78</v>
      </c>
      <c r="AN129" s="111" t="s">
        <v>78</v>
      </c>
      <c r="AO129" s="111" t="s">
        <v>78</v>
      </c>
      <c r="AP129" s="111" t="s">
        <v>78</v>
      </c>
      <c r="AQ129" s="111" t="s">
        <v>78</v>
      </c>
      <c r="AR129" s="111" t="s">
        <v>78</v>
      </c>
      <c r="AS129" s="111" t="s">
        <v>78</v>
      </c>
      <c r="AT129" s="111" t="s">
        <v>78</v>
      </c>
      <c r="AU129" s="111" t="s">
        <v>78</v>
      </c>
      <c r="AV129" s="111" t="s">
        <v>78</v>
      </c>
      <c r="AW129" s="111" t="s">
        <v>78</v>
      </c>
      <c r="AX129" s="111" t="s">
        <v>78</v>
      </c>
      <c r="AY129"/>
      <c r="AZ129"/>
      <c r="BA129"/>
      <c r="BB129"/>
      <c r="BC129"/>
      <c r="BD129"/>
    </row>
    <row r="130" spans="1:56" s="110" customFormat="1" ht="246.9">
      <c r="A130" s="107">
        <v>104</v>
      </c>
      <c r="B130" s="107" t="s">
        <v>65</v>
      </c>
      <c r="C130" s="111">
        <v>13</v>
      </c>
      <c r="D130" s="124" t="s">
        <v>286</v>
      </c>
      <c r="E130" s="112" t="s">
        <v>287</v>
      </c>
      <c r="F130" s="129">
        <v>25446</v>
      </c>
      <c r="G130" s="112" t="s">
        <v>747</v>
      </c>
      <c r="H130" s="111">
        <v>2021</v>
      </c>
      <c r="I130" s="112" t="s">
        <v>748</v>
      </c>
      <c r="J130" s="113">
        <v>104982.39999999999</v>
      </c>
      <c r="K130" s="126" t="s">
        <v>10849</v>
      </c>
      <c r="L130" s="112" t="s">
        <v>289</v>
      </c>
      <c r="M130" s="112" t="s">
        <v>290</v>
      </c>
      <c r="N130" s="112" t="s">
        <v>749</v>
      </c>
      <c r="O130" s="112" t="s">
        <v>750</v>
      </c>
      <c r="P130" s="112" t="s">
        <v>751</v>
      </c>
      <c r="Q130" s="108">
        <v>29.22</v>
      </c>
      <c r="R130" s="108">
        <v>1.21</v>
      </c>
      <c r="S130" s="108">
        <v>3</v>
      </c>
      <c r="T130" s="108">
        <v>15</v>
      </c>
      <c r="U130" s="108">
        <v>29.22</v>
      </c>
      <c r="V130" s="109">
        <v>100</v>
      </c>
      <c r="W130" s="109">
        <v>0.71650000000000003</v>
      </c>
      <c r="X130" s="127" t="s">
        <v>734</v>
      </c>
      <c r="Y130" s="107">
        <v>3</v>
      </c>
      <c r="Z130" s="107">
        <v>11</v>
      </c>
      <c r="AA130" s="107">
        <v>5</v>
      </c>
      <c r="AB130" s="111">
        <v>66</v>
      </c>
      <c r="AC130" s="107"/>
      <c r="AD130" s="108">
        <v>15</v>
      </c>
      <c r="AE130" s="107">
        <v>5</v>
      </c>
      <c r="AF130" s="111">
        <v>100</v>
      </c>
      <c r="AG130" s="111" t="s">
        <v>286</v>
      </c>
      <c r="AH130" s="111" t="s">
        <v>752</v>
      </c>
      <c r="AI130" s="111">
        <v>100</v>
      </c>
      <c r="AJ130" s="111" t="s">
        <v>78</v>
      </c>
      <c r="AK130" s="111" t="s">
        <v>78</v>
      </c>
      <c r="AL130" s="111" t="s">
        <v>78</v>
      </c>
      <c r="AM130" s="111" t="s">
        <v>78</v>
      </c>
      <c r="AN130" s="111" t="s">
        <v>78</v>
      </c>
      <c r="AO130" s="111" t="s">
        <v>78</v>
      </c>
      <c r="AP130" s="111" t="s">
        <v>78</v>
      </c>
      <c r="AQ130" s="111" t="s">
        <v>78</v>
      </c>
      <c r="AR130" s="111" t="s">
        <v>78</v>
      </c>
      <c r="AS130" s="111" t="s">
        <v>78</v>
      </c>
      <c r="AT130" s="111" t="s">
        <v>78</v>
      </c>
      <c r="AU130" s="111" t="s">
        <v>78</v>
      </c>
      <c r="AV130" s="111" t="s">
        <v>78</v>
      </c>
      <c r="AW130" s="111" t="s">
        <v>78</v>
      </c>
      <c r="AX130" s="111" t="s">
        <v>78</v>
      </c>
      <c r="AY130"/>
      <c r="AZ130"/>
      <c r="BA130"/>
      <c r="BB130"/>
      <c r="BC130"/>
      <c r="BD130"/>
    </row>
    <row r="131" spans="1:56" s="110" customFormat="1" ht="216">
      <c r="A131" s="107">
        <v>104</v>
      </c>
      <c r="B131" s="107" t="s">
        <v>65</v>
      </c>
      <c r="C131" s="111">
        <v>11</v>
      </c>
      <c r="D131" s="124" t="s">
        <v>160</v>
      </c>
      <c r="E131" s="112" t="s">
        <v>10700</v>
      </c>
      <c r="F131" s="129" t="s">
        <v>753</v>
      </c>
      <c r="G131" s="112" t="s">
        <v>754</v>
      </c>
      <c r="H131" s="111">
        <v>2021</v>
      </c>
      <c r="I131" s="112" t="s">
        <v>755</v>
      </c>
      <c r="J131" s="113">
        <v>415479</v>
      </c>
      <c r="K131" s="126" t="s">
        <v>1711</v>
      </c>
      <c r="L131" s="112" t="s">
        <v>756</v>
      </c>
      <c r="M131" s="112" t="s">
        <v>757</v>
      </c>
      <c r="N131" s="112" t="s">
        <v>758</v>
      </c>
      <c r="O131" s="112" t="s">
        <v>759</v>
      </c>
      <c r="P131" s="112" t="s">
        <v>760</v>
      </c>
      <c r="Q131" s="108">
        <v>159.52000000000001</v>
      </c>
      <c r="R131" s="108">
        <v>10.27</v>
      </c>
      <c r="S131" s="108">
        <v>10</v>
      </c>
      <c r="T131" s="108">
        <v>73.099999999999994</v>
      </c>
      <c r="U131" s="108">
        <v>159.51999999999998</v>
      </c>
      <c r="V131" s="109">
        <v>46</v>
      </c>
      <c r="W131" s="109">
        <v>0.65009198093849019</v>
      </c>
      <c r="X131" s="127" t="s">
        <v>761</v>
      </c>
      <c r="Y131" s="107">
        <v>4</v>
      </c>
      <c r="Z131" s="107">
        <v>5</v>
      </c>
      <c r="AA131" s="107">
        <v>2</v>
      </c>
      <c r="AB131" s="111">
        <v>4</v>
      </c>
      <c r="AC131" s="107" t="s">
        <v>762</v>
      </c>
      <c r="AD131" s="108">
        <v>73.099999999999994</v>
      </c>
      <c r="AE131" s="107">
        <v>5</v>
      </c>
      <c r="AF131" s="111">
        <v>65</v>
      </c>
      <c r="AG131" s="111" t="s">
        <v>763</v>
      </c>
      <c r="AH131" s="111" t="s">
        <v>430</v>
      </c>
      <c r="AI131" s="111">
        <v>20</v>
      </c>
      <c r="AJ131" s="111" t="s">
        <v>764</v>
      </c>
      <c r="AK131" s="111" t="s">
        <v>525</v>
      </c>
      <c r="AL131" s="111">
        <v>45</v>
      </c>
      <c r="AM131" s="111" t="s">
        <v>78</v>
      </c>
      <c r="AN131" s="111" t="s">
        <v>78</v>
      </c>
      <c r="AO131" s="111" t="s">
        <v>78</v>
      </c>
      <c r="AP131" s="111" t="s">
        <v>78</v>
      </c>
      <c r="AQ131" s="111" t="s">
        <v>78</v>
      </c>
      <c r="AR131" s="111" t="s">
        <v>78</v>
      </c>
      <c r="AS131" s="111" t="s">
        <v>78</v>
      </c>
      <c r="AT131" s="111" t="s">
        <v>78</v>
      </c>
      <c r="AU131" s="111" t="s">
        <v>78</v>
      </c>
      <c r="AV131" s="111" t="s">
        <v>78</v>
      </c>
      <c r="AW131" s="111" t="s">
        <v>78</v>
      </c>
      <c r="AX131" s="111" t="s">
        <v>78</v>
      </c>
      <c r="AY131"/>
      <c r="AZ131"/>
      <c r="BA131"/>
      <c r="BB131"/>
      <c r="BC131"/>
      <c r="BD131"/>
    </row>
    <row r="132" spans="1:56" s="110" customFormat="1" ht="61.75">
      <c r="A132" s="107">
        <v>104</v>
      </c>
      <c r="B132" s="107" t="s">
        <v>65</v>
      </c>
      <c r="C132" s="111">
        <v>3</v>
      </c>
      <c r="D132" s="124" t="s">
        <v>250</v>
      </c>
      <c r="E132" s="112" t="s">
        <v>765</v>
      </c>
      <c r="F132" s="129" t="s">
        <v>766</v>
      </c>
      <c r="G132" s="112" t="s">
        <v>767</v>
      </c>
      <c r="H132" s="111">
        <v>2021</v>
      </c>
      <c r="I132" s="112" t="s">
        <v>768</v>
      </c>
      <c r="J132" s="113">
        <v>752425</v>
      </c>
      <c r="K132" s="126" t="s">
        <v>204</v>
      </c>
      <c r="L132" s="112" t="s">
        <v>769</v>
      </c>
      <c r="M132" s="112" t="s">
        <v>770</v>
      </c>
      <c r="N132" s="112" t="s">
        <v>771</v>
      </c>
      <c r="O132" s="112" t="s">
        <v>772</v>
      </c>
      <c r="P132" s="112" t="s">
        <v>773</v>
      </c>
      <c r="Q132" s="108">
        <f>R132+S132+T132+AD132</f>
        <v>81.191000000000003</v>
      </c>
      <c r="R132" s="108">
        <v>31.17</v>
      </c>
      <c r="S132" s="108">
        <v>7.81</v>
      </c>
      <c r="T132" s="108">
        <v>24.83</v>
      </c>
      <c r="U132" s="108">
        <f>+SUM(R132:T132)</f>
        <v>63.81</v>
      </c>
      <c r="V132" s="109">
        <v>100</v>
      </c>
      <c r="W132" s="109">
        <v>0.65009197563655763</v>
      </c>
      <c r="X132" s="127" t="s">
        <v>477</v>
      </c>
      <c r="Y132" s="107">
        <v>3</v>
      </c>
      <c r="Z132" s="107">
        <v>1</v>
      </c>
      <c r="AA132" s="107">
        <v>2</v>
      </c>
      <c r="AB132" s="111">
        <v>4</v>
      </c>
      <c r="AC132" s="107" t="s">
        <v>744</v>
      </c>
      <c r="AD132" s="108">
        <f>T132*0.7</f>
        <v>17.380999999999997</v>
      </c>
      <c r="AE132" s="107">
        <v>5</v>
      </c>
      <c r="AF132" s="111">
        <v>100</v>
      </c>
      <c r="AG132" s="111" t="s">
        <v>774</v>
      </c>
      <c r="AH132" s="111" t="s">
        <v>78</v>
      </c>
      <c r="AI132" s="111">
        <v>100</v>
      </c>
      <c r="AJ132" s="111" t="s">
        <v>78</v>
      </c>
      <c r="AK132" s="111" t="s">
        <v>78</v>
      </c>
      <c r="AL132" s="111" t="s">
        <v>78</v>
      </c>
      <c r="AM132" s="111" t="s">
        <v>78</v>
      </c>
      <c r="AN132" s="111" t="s">
        <v>78</v>
      </c>
      <c r="AO132" s="111" t="s">
        <v>78</v>
      </c>
      <c r="AP132" s="111" t="s">
        <v>78</v>
      </c>
      <c r="AQ132" s="111" t="s">
        <v>78</v>
      </c>
      <c r="AR132" s="111" t="s">
        <v>78</v>
      </c>
      <c r="AS132" s="111" t="s">
        <v>78</v>
      </c>
      <c r="AT132" s="111" t="s">
        <v>78</v>
      </c>
      <c r="AU132" s="111" t="s">
        <v>78</v>
      </c>
      <c r="AV132" s="111" t="s">
        <v>78</v>
      </c>
      <c r="AW132" s="111" t="s">
        <v>78</v>
      </c>
      <c r="AX132" s="111" t="s">
        <v>78</v>
      </c>
      <c r="AY132"/>
      <c r="AZ132"/>
      <c r="BA132"/>
      <c r="BB132"/>
      <c r="BC132"/>
      <c r="BD132"/>
    </row>
    <row r="133" spans="1:56" s="110" customFormat="1" ht="72">
      <c r="A133" s="107">
        <v>104</v>
      </c>
      <c r="B133" s="107" t="s">
        <v>65</v>
      </c>
      <c r="C133" s="111">
        <v>10</v>
      </c>
      <c r="D133" s="124" t="s">
        <v>113</v>
      </c>
      <c r="E133" s="112" t="s">
        <v>223</v>
      </c>
      <c r="F133" s="129">
        <v>27920</v>
      </c>
      <c r="G133" s="112" t="s">
        <v>775</v>
      </c>
      <c r="H133" s="111">
        <v>2021</v>
      </c>
      <c r="I133" s="112" t="s">
        <v>776</v>
      </c>
      <c r="J133" s="113">
        <v>108239</v>
      </c>
      <c r="K133" s="126" t="s">
        <v>1711</v>
      </c>
      <c r="L133" s="112" t="s">
        <v>777</v>
      </c>
      <c r="M133" s="112" t="s">
        <v>778</v>
      </c>
      <c r="N133" s="112" t="s">
        <v>779</v>
      </c>
      <c r="O133" s="112" t="s">
        <v>780</v>
      </c>
      <c r="P133" s="112" t="s">
        <v>781</v>
      </c>
      <c r="Q133" s="108">
        <f>+U133</f>
        <v>81.569999999999993</v>
      </c>
      <c r="R133" s="108">
        <v>8.93</v>
      </c>
      <c r="S133" s="108">
        <v>2.64</v>
      </c>
      <c r="T133" s="108">
        <v>70</v>
      </c>
      <c r="U133" s="108">
        <f>+SUM(R133:T133)</f>
        <v>81.569999999999993</v>
      </c>
      <c r="V133" s="109">
        <v>86.333333333333329</v>
      </c>
      <c r="W133" s="109">
        <v>0.66678939838595752</v>
      </c>
      <c r="X133" s="127" t="s">
        <v>229</v>
      </c>
      <c r="Y133" s="107">
        <v>3</v>
      </c>
      <c r="Z133" s="107">
        <v>5</v>
      </c>
      <c r="AA133" s="107">
        <v>4</v>
      </c>
      <c r="AB133" s="111">
        <v>44</v>
      </c>
      <c r="AC133" s="107" t="s">
        <v>280</v>
      </c>
      <c r="AD133" s="108">
        <v>32</v>
      </c>
      <c r="AE133" s="107">
        <v>5</v>
      </c>
      <c r="AF133" s="111">
        <v>80</v>
      </c>
      <c r="AG133" s="111" t="s">
        <v>113</v>
      </c>
      <c r="AH133" s="111" t="s">
        <v>230</v>
      </c>
      <c r="AI133" s="111">
        <v>45</v>
      </c>
      <c r="AJ133" s="111" t="s">
        <v>231</v>
      </c>
      <c r="AK133" s="111" t="s">
        <v>232</v>
      </c>
      <c r="AL133" s="111">
        <v>17</v>
      </c>
      <c r="AM133" s="111" t="s">
        <v>238</v>
      </c>
      <c r="AN133" s="111" t="s">
        <v>239</v>
      </c>
      <c r="AO133" s="111">
        <v>3</v>
      </c>
      <c r="AP133" s="111" t="s">
        <v>236</v>
      </c>
      <c r="AQ133" s="111" t="s">
        <v>782</v>
      </c>
      <c r="AR133" s="111">
        <v>4</v>
      </c>
      <c r="AS133" s="111" t="s">
        <v>234</v>
      </c>
      <c r="AT133" s="111" t="s">
        <v>783</v>
      </c>
      <c r="AU133" s="111">
        <v>8</v>
      </c>
      <c r="AV133" s="111" t="s">
        <v>784</v>
      </c>
      <c r="AW133" s="111" t="s">
        <v>785</v>
      </c>
      <c r="AX133" s="111">
        <v>3</v>
      </c>
      <c r="AY133"/>
      <c r="AZ133"/>
      <c r="BA133"/>
      <c r="BB133"/>
      <c r="BC133"/>
      <c r="BD133"/>
    </row>
    <row r="134" spans="1:56" s="110" customFormat="1" ht="205.75">
      <c r="A134" s="107">
        <v>104</v>
      </c>
      <c r="B134" s="107" t="s">
        <v>65</v>
      </c>
      <c r="C134" s="111">
        <v>10</v>
      </c>
      <c r="D134" s="124" t="s">
        <v>786</v>
      </c>
      <c r="E134" s="112" t="s">
        <v>787</v>
      </c>
      <c r="F134" s="129">
        <v>29158</v>
      </c>
      <c r="G134" s="112" t="s">
        <v>788</v>
      </c>
      <c r="H134" s="111">
        <v>2021</v>
      </c>
      <c r="I134" s="112" t="s">
        <v>789</v>
      </c>
      <c r="J134" s="113">
        <v>1071596.99</v>
      </c>
      <c r="K134" s="126" t="s">
        <v>1711</v>
      </c>
      <c r="L134" s="112" t="s">
        <v>790</v>
      </c>
      <c r="M134" s="112" t="s">
        <v>791</v>
      </c>
      <c r="N134" s="112" t="s">
        <v>792</v>
      </c>
      <c r="O134" s="112" t="s">
        <v>793</v>
      </c>
      <c r="P134" s="112" t="s">
        <v>794</v>
      </c>
      <c r="Q134" s="108">
        <f>+U134</f>
        <v>61.96</v>
      </c>
      <c r="R134" s="108">
        <v>32.96</v>
      </c>
      <c r="S134" s="108"/>
      <c r="T134" s="108">
        <v>29</v>
      </c>
      <c r="U134" s="108">
        <f>+SUM(R134:T134)</f>
        <v>61.96</v>
      </c>
      <c r="V134" s="109">
        <v>100.83333333333333</v>
      </c>
      <c r="W134" s="109">
        <v>0.59999999085554667</v>
      </c>
      <c r="X134" s="127" t="s">
        <v>229</v>
      </c>
      <c r="Y134" s="107">
        <v>3</v>
      </c>
      <c r="Z134" s="107">
        <v>1</v>
      </c>
      <c r="AA134" s="107">
        <v>6</v>
      </c>
      <c r="AB134" s="111">
        <v>60</v>
      </c>
      <c r="AC134" s="107" t="s">
        <v>280</v>
      </c>
      <c r="AD134" s="108"/>
      <c r="AE134" s="107">
        <v>5</v>
      </c>
      <c r="AF134" s="111">
        <v>100</v>
      </c>
      <c r="AG134" s="111" t="s">
        <v>795</v>
      </c>
      <c r="AH134" s="111" t="s">
        <v>587</v>
      </c>
      <c r="AI134" s="111">
        <v>72</v>
      </c>
      <c r="AJ134" s="111" t="s">
        <v>796</v>
      </c>
      <c r="AK134" s="111" t="s">
        <v>797</v>
      </c>
      <c r="AL134" s="111">
        <v>0</v>
      </c>
      <c r="AM134" s="111" t="s">
        <v>786</v>
      </c>
      <c r="AN134" s="111" t="s">
        <v>798</v>
      </c>
      <c r="AO134" s="111">
        <v>11</v>
      </c>
      <c r="AP134" s="111" t="s">
        <v>186</v>
      </c>
      <c r="AQ134" s="111" t="s">
        <v>799</v>
      </c>
      <c r="AR134" s="111">
        <v>17</v>
      </c>
      <c r="AS134" s="111" t="s">
        <v>800</v>
      </c>
      <c r="AT134" s="111" t="s">
        <v>587</v>
      </c>
      <c r="AU134" s="111">
        <v>0</v>
      </c>
      <c r="AV134" s="111" t="s">
        <v>800</v>
      </c>
      <c r="AW134" s="111" t="s">
        <v>801</v>
      </c>
      <c r="AX134" s="111">
        <v>0</v>
      </c>
      <c r="AY134"/>
      <c r="AZ134"/>
      <c r="BA134"/>
      <c r="BB134"/>
      <c r="BC134"/>
      <c r="BD134"/>
    </row>
    <row r="135" spans="1:56" s="110" customFormat="1" ht="61.75">
      <c r="A135" s="107">
        <v>104</v>
      </c>
      <c r="B135" s="107" t="s">
        <v>65</v>
      </c>
      <c r="C135" s="111">
        <v>4</v>
      </c>
      <c r="D135" s="124" t="s">
        <v>236</v>
      </c>
      <c r="E135" s="112" t="s">
        <v>637</v>
      </c>
      <c r="F135" s="129">
        <v>25442</v>
      </c>
      <c r="G135" s="112" t="s">
        <v>802</v>
      </c>
      <c r="H135" s="111">
        <v>2021</v>
      </c>
      <c r="I135" s="112" t="s">
        <v>803</v>
      </c>
      <c r="J135" s="113">
        <v>160801.67000000001</v>
      </c>
      <c r="K135" s="126" t="s">
        <v>204</v>
      </c>
      <c r="L135" s="112" t="s">
        <v>804</v>
      </c>
      <c r="M135" s="112" t="s">
        <v>805</v>
      </c>
      <c r="N135" s="112" t="s">
        <v>806</v>
      </c>
      <c r="O135" s="112" t="s">
        <v>807</v>
      </c>
      <c r="P135" s="112" t="s">
        <v>808</v>
      </c>
      <c r="Q135" s="108">
        <f>U135</f>
        <v>41.547647058823529</v>
      </c>
      <c r="R135" s="108">
        <v>1.37</v>
      </c>
      <c r="S135" s="108">
        <v>15</v>
      </c>
      <c r="T135" s="108">
        <v>25.177647058823528</v>
      </c>
      <c r="U135" s="108">
        <f>SUM(R135:T135)</f>
        <v>41.547647058823529</v>
      </c>
      <c r="V135" s="109">
        <v>70.833333333333329</v>
      </c>
      <c r="W135" s="109">
        <v>0.70018392416450514</v>
      </c>
      <c r="X135" s="127" t="s">
        <v>809</v>
      </c>
      <c r="Y135" s="107">
        <v>3</v>
      </c>
      <c r="Z135" s="107">
        <v>2</v>
      </c>
      <c r="AA135" s="107">
        <v>3</v>
      </c>
      <c r="AB135" s="111">
        <v>4</v>
      </c>
      <c r="AC135" s="107" t="s">
        <v>744</v>
      </c>
      <c r="AD135" s="108">
        <v>0</v>
      </c>
      <c r="AE135" s="107">
        <v>5</v>
      </c>
      <c r="AF135" s="111">
        <v>85</v>
      </c>
      <c r="AG135" s="111" t="s">
        <v>236</v>
      </c>
      <c r="AH135" s="111" t="s">
        <v>810</v>
      </c>
      <c r="AI135" s="111">
        <v>85</v>
      </c>
      <c r="AJ135" s="111" t="s">
        <v>78</v>
      </c>
      <c r="AK135" s="111" t="s">
        <v>78</v>
      </c>
      <c r="AL135" s="111" t="s">
        <v>78</v>
      </c>
      <c r="AM135" s="111" t="s">
        <v>78</v>
      </c>
      <c r="AN135" s="111" t="s">
        <v>78</v>
      </c>
      <c r="AO135" s="111" t="s">
        <v>78</v>
      </c>
      <c r="AP135" s="111" t="s">
        <v>78</v>
      </c>
      <c r="AQ135" s="111" t="s">
        <v>78</v>
      </c>
      <c r="AR135" s="111" t="s">
        <v>78</v>
      </c>
      <c r="AS135" s="111" t="s">
        <v>78</v>
      </c>
      <c r="AT135" s="111" t="s">
        <v>78</v>
      </c>
      <c r="AU135" s="111" t="s">
        <v>78</v>
      </c>
      <c r="AV135" s="111" t="s">
        <v>78</v>
      </c>
      <c r="AW135" s="111" t="s">
        <v>78</v>
      </c>
      <c r="AX135" s="111" t="s">
        <v>78</v>
      </c>
      <c r="AY135"/>
      <c r="AZ135"/>
      <c r="BA135"/>
      <c r="BB135"/>
      <c r="BC135"/>
      <c r="BD135"/>
    </row>
    <row r="136" spans="1:56" s="110" customFormat="1" ht="205.75">
      <c r="A136" s="107">
        <v>104</v>
      </c>
      <c r="B136" s="107" t="s">
        <v>65</v>
      </c>
      <c r="C136" s="111">
        <v>17</v>
      </c>
      <c r="D136" s="124" t="s">
        <v>566</v>
      </c>
      <c r="E136" s="112" t="s">
        <v>589</v>
      </c>
      <c r="F136" s="129">
        <v>20393</v>
      </c>
      <c r="G136" s="112" t="s">
        <v>811</v>
      </c>
      <c r="H136" s="111">
        <v>2021</v>
      </c>
      <c r="I136" s="112" t="s">
        <v>812</v>
      </c>
      <c r="J136" s="113">
        <v>188727</v>
      </c>
      <c r="K136" s="126" t="s">
        <v>1711</v>
      </c>
      <c r="L136" s="112" t="s">
        <v>593</v>
      </c>
      <c r="M136" s="112" t="s">
        <v>594</v>
      </c>
      <c r="N136" s="112" t="s">
        <v>595</v>
      </c>
      <c r="O136" s="112" t="s">
        <v>596</v>
      </c>
      <c r="P136" s="112" t="s">
        <v>813</v>
      </c>
      <c r="Q136" s="108">
        <f>U136</f>
        <v>55.97</v>
      </c>
      <c r="R136" s="108">
        <v>20.43</v>
      </c>
      <c r="S136" s="108">
        <v>7</v>
      </c>
      <c r="T136" s="108">
        <v>2.6</v>
      </c>
      <c r="U136" s="108">
        <v>55.97</v>
      </c>
      <c r="V136" s="109">
        <v>100</v>
      </c>
      <c r="W136" s="109">
        <v>1</v>
      </c>
      <c r="X136" s="127" t="s">
        <v>317</v>
      </c>
      <c r="Y136" s="107">
        <v>6</v>
      </c>
      <c r="Z136" s="107">
        <v>1</v>
      </c>
      <c r="AA136" s="107">
        <v>4</v>
      </c>
      <c r="AB136" s="111">
        <v>14</v>
      </c>
      <c r="AC136" s="107" t="s">
        <v>814</v>
      </c>
      <c r="AD136" s="108">
        <v>0</v>
      </c>
      <c r="AE136" s="107">
        <v>2</v>
      </c>
      <c r="AF136" s="111">
        <v>100</v>
      </c>
      <c r="AG136" s="111" t="s">
        <v>319</v>
      </c>
      <c r="AH136" s="111" t="s">
        <v>599</v>
      </c>
      <c r="AI136" s="111">
        <v>15</v>
      </c>
      <c r="AJ136" s="111" t="s">
        <v>307</v>
      </c>
      <c r="AK136" s="111" t="s">
        <v>600</v>
      </c>
      <c r="AL136" s="111">
        <v>15</v>
      </c>
      <c r="AM136" s="111" t="s">
        <v>250</v>
      </c>
      <c r="AN136" s="111" t="s">
        <v>601</v>
      </c>
      <c r="AO136" s="111">
        <v>15</v>
      </c>
      <c r="AP136" s="111" t="s">
        <v>234</v>
      </c>
      <c r="AQ136" s="111" t="s">
        <v>602</v>
      </c>
      <c r="AR136" s="111">
        <v>15</v>
      </c>
      <c r="AS136" s="111" t="s">
        <v>566</v>
      </c>
      <c r="AT136" s="111" t="s">
        <v>603</v>
      </c>
      <c r="AU136" s="111">
        <v>35</v>
      </c>
      <c r="AV136" s="111" t="s">
        <v>79</v>
      </c>
      <c r="AW136" s="111" t="s">
        <v>604</v>
      </c>
      <c r="AX136" s="111">
        <v>5</v>
      </c>
      <c r="AY136"/>
      <c r="AZ136"/>
      <c r="BA136"/>
      <c r="BB136"/>
      <c r="BC136"/>
      <c r="BD136"/>
    </row>
    <row r="137" spans="1:56" s="110" customFormat="1" ht="92.6">
      <c r="A137" s="107">
        <v>104</v>
      </c>
      <c r="B137" s="107" t="s">
        <v>65</v>
      </c>
      <c r="C137" s="111">
        <v>13</v>
      </c>
      <c r="D137" s="124" t="s">
        <v>234</v>
      </c>
      <c r="E137" s="112" t="s">
        <v>287</v>
      </c>
      <c r="F137" s="129">
        <v>25446</v>
      </c>
      <c r="G137" s="112" t="s">
        <v>815</v>
      </c>
      <c r="H137" s="111">
        <v>2022</v>
      </c>
      <c r="I137" s="112" t="s">
        <v>816</v>
      </c>
      <c r="J137" s="113">
        <v>104396</v>
      </c>
      <c r="K137" s="126" t="s">
        <v>1977</v>
      </c>
      <c r="L137" s="112" t="s">
        <v>739</v>
      </c>
      <c r="M137" s="112" t="s">
        <v>740</v>
      </c>
      <c r="N137" s="112" t="s">
        <v>817</v>
      </c>
      <c r="O137" s="112" t="s">
        <v>818</v>
      </c>
      <c r="P137" s="112" t="s">
        <v>819</v>
      </c>
      <c r="Q137" s="108">
        <f>U137</f>
        <v>60.28</v>
      </c>
      <c r="R137" s="108">
        <v>12.28</v>
      </c>
      <c r="S137" s="108">
        <v>24</v>
      </c>
      <c r="T137" s="108">
        <v>24</v>
      </c>
      <c r="U137" s="108">
        <f>+SUM(R137:T137)</f>
        <v>60.28</v>
      </c>
      <c r="V137" s="109">
        <v>66.666666666666671</v>
      </c>
      <c r="W137" s="109">
        <v>0.44981675535826304</v>
      </c>
      <c r="X137" s="127" t="s">
        <v>477</v>
      </c>
      <c r="Y137" s="107">
        <v>3</v>
      </c>
      <c r="Z137" s="107">
        <v>11</v>
      </c>
      <c r="AA137" s="107">
        <v>4</v>
      </c>
      <c r="AB137" s="111">
        <v>4</v>
      </c>
      <c r="AC137" s="107" t="s">
        <v>820</v>
      </c>
      <c r="AD137" s="108">
        <v>24</v>
      </c>
      <c r="AE137" s="107">
        <v>5</v>
      </c>
      <c r="AF137" s="111">
        <v>20</v>
      </c>
      <c r="AG137" s="111" t="s">
        <v>286</v>
      </c>
      <c r="AH137" s="111" t="s">
        <v>821</v>
      </c>
      <c r="AI137" s="111">
        <v>20</v>
      </c>
      <c r="AJ137" s="111" t="s">
        <v>78</v>
      </c>
      <c r="AK137" s="111" t="s">
        <v>78</v>
      </c>
      <c r="AL137" s="111" t="s">
        <v>78</v>
      </c>
      <c r="AM137" s="111" t="s">
        <v>78</v>
      </c>
      <c r="AN137" s="111" t="s">
        <v>78</v>
      </c>
      <c r="AO137" s="111" t="s">
        <v>78</v>
      </c>
      <c r="AP137" s="111" t="s">
        <v>78</v>
      </c>
      <c r="AQ137" s="111" t="s">
        <v>78</v>
      </c>
      <c r="AR137" s="111" t="s">
        <v>78</v>
      </c>
      <c r="AS137" s="111" t="s">
        <v>78</v>
      </c>
      <c r="AT137" s="111" t="s">
        <v>78</v>
      </c>
      <c r="AU137" s="111" t="s">
        <v>78</v>
      </c>
      <c r="AV137" s="111" t="s">
        <v>78</v>
      </c>
      <c r="AW137" s="111" t="s">
        <v>78</v>
      </c>
      <c r="AX137" s="111" t="s">
        <v>78</v>
      </c>
      <c r="AY137"/>
      <c r="AZ137"/>
      <c r="BA137"/>
      <c r="BB137"/>
      <c r="BC137"/>
      <c r="BD137"/>
    </row>
    <row r="138" spans="1:56" s="110" customFormat="1" ht="226.3">
      <c r="A138" s="107">
        <v>104</v>
      </c>
      <c r="B138" s="107" t="s">
        <v>65</v>
      </c>
      <c r="C138" s="111">
        <v>12</v>
      </c>
      <c r="D138" s="124" t="s">
        <v>79</v>
      </c>
      <c r="E138" s="112" t="s">
        <v>129</v>
      </c>
      <c r="F138" s="129">
        <v>14360</v>
      </c>
      <c r="G138" s="112" t="s">
        <v>822</v>
      </c>
      <c r="H138" s="111">
        <v>2022</v>
      </c>
      <c r="I138" s="112" t="s">
        <v>823</v>
      </c>
      <c r="J138" s="113">
        <v>214735</v>
      </c>
      <c r="K138" s="126" t="s">
        <v>1977</v>
      </c>
      <c r="L138" s="112" t="s">
        <v>824</v>
      </c>
      <c r="M138" s="112" t="s">
        <v>825</v>
      </c>
      <c r="N138" s="112" t="s">
        <v>826</v>
      </c>
      <c r="O138" s="112" t="s">
        <v>827</v>
      </c>
      <c r="P138" s="112" t="s">
        <v>828</v>
      </c>
      <c r="Q138" s="108">
        <f t="shared" ref="Q138:Q141" si="8">U138</f>
        <v>108.16</v>
      </c>
      <c r="R138" s="108">
        <v>63.16</v>
      </c>
      <c r="S138" s="108">
        <v>5</v>
      </c>
      <c r="T138" s="108">
        <v>40</v>
      </c>
      <c r="U138" s="108">
        <f t="shared" ref="U138:U142" si="9">+SUM(R138:T138)</f>
        <v>108.16</v>
      </c>
      <c r="V138" s="109">
        <v>100</v>
      </c>
      <c r="W138" s="109">
        <v>0.44981669485044629</v>
      </c>
      <c r="X138" s="127" t="s">
        <v>88</v>
      </c>
      <c r="Y138" s="107">
        <v>2</v>
      </c>
      <c r="Z138" s="107">
        <v>5</v>
      </c>
      <c r="AA138" s="107">
        <v>6</v>
      </c>
      <c r="AB138" s="111">
        <v>11</v>
      </c>
      <c r="AC138" s="107" t="s">
        <v>829</v>
      </c>
      <c r="AD138" s="108">
        <v>60</v>
      </c>
      <c r="AE138" s="107">
        <v>2</v>
      </c>
      <c r="AF138" s="111">
        <v>100</v>
      </c>
      <c r="AG138" s="111" t="s">
        <v>79</v>
      </c>
      <c r="AH138" s="111" t="s">
        <v>830</v>
      </c>
      <c r="AI138" s="111">
        <v>40</v>
      </c>
      <c r="AJ138" s="111" t="s">
        <v>140</v>
      </c>
      <c r="AK138" s="111" t="s">
        <v>831</v>
      </c>
      <c r="AL138" s="111">
        <v>10</v>
      </c>
      <c r="AM138" s="111" t="s">
        <v>141</v>
      </c>
      <c r="AN138" s="111" t="s">
        <v>142</v>
      </c>
      <c r="AO138" s="111">
        <v>20</v>
      </c>
      <c r="AP138" s="111" t="s">
        <v>138</v>
      </c>
      <c r="AQ138" s="111" t="s">
        <v>139</v>
      </c>
      <c r="AR138" s="111">
        <v>10</v>
      </c>
      <c r="AS138" s="111" t="s">
        <v>832</v>
      </c>
      <c r="AT138" s="111" t="s">
        <v>833</v>
      </c>
      <c r="AU138" s="111">
        <v>10</v>
      </c>
      <c r="AV138" s="111" t="s">
        <v>158</v>
      </c>
      <c r="AW138" s="111" t="s">
        <v>834</v>
      </c>
      <c r="AX138" s="111">
        <v>10</v>
      </c>
      <c r="AY138"/>
      <c r="AZ138"/>
      <c r="BA138"/>
      <c r="BB138"/>
      <c r="BC138"/>
      <c r="BD138"/>
    </row>
    <row r="139" spans="1:56" s="110" customFormat="1" ht="288">
      <c r="A139" s="107">
        <v>104</v>
      </c>
      <c r="B139" s="107" t="s">
        <v>65</v>
      </c>
      <c r="C139" s="111">
        <v>21</v>
      </c>
      <c r="D139" s="124" t="s">
        <v>468</v>
      </c>
      <c r="E139" s="112" t="s">
        <v>469</v>
      </c>
      <c r="F139" s="129">
        <v>11874</v>
      </c>
      <c r="G139" s="112" t="s">
        <v>835</v>
      </c>
      <c r="H139" s="111">
        <v>2022</v>
      </c>
      <c r="I139" s="112" t="s">
        <v>836</v>
      </c>
      <c r="J139" s="113">
        <v>129016</v>
      </c>
      <c r="K139" s="126" t="s">
        <v>1977</v>
      </c>
      <c r="L139" s="112" t="s">
        <v>837</v>
      </c>
      <c r="M139" s="112" t="s">
        <v>838</v>
      </c>
      <c r="N139" s="112" t="s">
        <v>839</v>
      </c>
      <c r="O139" s="112" t="s">
        <v>840</v>
      </c>
      <c r="P139" s="112" t="s">
        <v>841</v>
      </c>
      <c r="Q139" s="108">
        <f t="shared" si="8"/>
        <v>65.180000000000007</v>
      </c>
      <c r="R139" s="108">
        <v>15.18</v>
      </c>
      <c r="S139" s="108">
        <v>10</v>
      </c>
      <c r="T139" s="108">
        <v>40</v>
      </c>
      <c r="U139" s="108">
        <f t="shared" si="9"/>
        <v>65.180000000000007</v>
      </c>
      <c r="V139" s="109">
        <v>100</v>
      </c>
      <c r="W139" s="109">
        <v>0.49963348741894986</v>
      </c>
      <c r="X139" s="127" t="s">
        <v>477</v>
      </c>
      <c r="Y139" s="107">
        <v>3</v>
      </c>
      <c r="Z139" s="107">
        <v>12</v>
      </c>
      <c r="AA139" s="107">
        <v>1</v>
      </c>
      <c r="AB139" s="111">
        <v>44</v>
      </c>
      <c r="AC139" s="107" t="s">
        <v>842</v>
      </c>
      <c r="AD139" s="108">
        <v>40</v>
      </c>
      <c r="AE139" s="107">
        <v>5</v>
      </c>
      <c r="AF139" s="111">
        <v>100</v>
      </c>
      <c r="AG139" s="111" t="s">
        <v>468</v>
      </c>
      <c r="AH139" s="111" t="s">
        <v>505</v>
      </c>
      <c r="AI139" s="111">
        <v>100</v>
      </c>
      <c r="AJ139" s="111" t="s">
        <v>78</v>
      </c>
      <c r="AK139" s="111" t="s">
        <v>78</v>
      </c>
      <c r="AL139" s="111" t="s">
        <v>78</v>
      </c>
      <c r="AM139" s="111" t="s">
        <v>78</v>
      </c>
      <c r="AN139" s="111" t="s">
        <v>78</v>
      </c>
      <c r="AO139" s="111" t="s">
        <v>78</v>
      </c>
      <c r="AP139" s="111" t="s">
        <v>78</v>
      </c>
      <c r="AQ139" s="111" t="s">
        <v>78</v>
      </c>
      <c r="AR139" s="111" t="s">
        <v>78</v>
      </c>
      <c r="AS139" s="111" t="s">
        <v>78</v>
      </c>
      <c r="AT139" s="111" t="s">
        <v>78</v>
      </c>
      <c r="AU139" s="111" t="s">
        <v>78</v>
      </c>
      <c r="AV139" s="111" t="s">
        <v>78</v>
      </c>
      <c r="AW139" s="111" t="s">
        <v>78</v>
      </c>
      <c r="AX139" s="111" t="s">
        <v>78</v>
      </c>
      <c r="AY139"/>
      <c r="AZ139"/>
      <c r="BA139"/>
      <c r="BB139"/>
      <c r="BC139"/>
      <c r="BD139"/>
    </row>
    <row r="140" spans="1:56" s="110" customFormat="1" ht="72">
      <c r="A140" s="107">
        <v>104</v>
      </c>
      <c r="B140" s="107" t="s">
        <v>65</v>
      </c>
      <c r="C140" s="111">
        <v>10</v>
      </c>
      <c r="D140" s="124" t="s">
        <v>113</v>
      </c>
      <c r="E140" s="112" t="s">
        <v>173</v>
      </c>
      <c r="F140" s="129" t="s">
        <v>174</v>
      </c>
      <c r="G140" s="112" t="s">
        <v>843</v>
      </c>
      <c r="H140" s="111">
        <v>2022</v>
      </c>
      <c r="I140" s="112" t="s">
        <v>844</v>
      </c>
      <c r="J140" s="113">
        <v>140506</v>
      </c>
      <c r="K140" s="126" t="s">
        <v>1977</v>
      </c>
      <c r="L140" s="112" t="s">
        <v>845</v>
      </c>
      <c r="M140" s="112" t="s">
        <v>846</v>
      </c>
      <c r="N140" s="112" t="s">
        <v>847</v>
      </c>
      <c r="O140" s="112" t="s">
        <v>848</v>
      </c>
      <c r="P140" s="112" t="s">
        <v>828</v>
      </c>
      <c r="Q140" s="108">
        <f t="shared" si="8"/>
        <v>86.53</v>
      </c>
      <c r="R140" s="108">
        <v>16.53</v>
      </c>
      <c r="S140" s="108">
        <v>70</v>
      </c>
      <c r="T140" s="108"/>
      <c r="U140" s="108">
        <f t="shared" si="9"/>
        <v>86.53</v>
      </c>
      <c r="V140" s="109">
        <v>43.333333333333336</v>
      </c>
      <c r="W140" s="109">
        <v>0.44981669485044629</v>
      </c>
      <c r="X140" s="127" t="s">
        <v>849</v>
      </c>
      <c r="Y140" s="107">
        <v>3</v>
      </c>
      <c r="Z140" s="107">
        <v>5</v>
      </c>
      <c r="AA140" s="107">
        <v>4</v>
      </c>
      <c r="AB140" s="111">
        <v>4</v>
      </c>
      <c r="AC140" s="107" t="s">
        <v>850</v>
      </c>
      <c r="AD140" s="108"/>
      <c r="AE140" s="107">
        <v>5</v>
      </c>
      <c r="AF140" s="111">
        <v>70</v>
      </c>
      <c r="AG140" s="111" t="s">
        <v>13702</v>
      </c>
      <c r="AH140" s="111" t="s">
        <v>851</v>
      </c>
      <c r="AI140" s="111">
        <v>50</v>
      </c>
      <c r="AJ140" s="111" t="s">
        <v>852</v>
      </c>
      <c r="AK140" s="111" t="s">
        <v>853</v>
      </c>
      <c r="AL140" s="111">
        <v>0</v>
      </c>
      <c r="AM140" s="111" t="s">
        <v>854</v>
      </c>
      <c r="AN140" s="111" t="s">
        <v>187</v>
      </c>
      <c r="AO140" s="111">
        <v>0</v>
      </c>
      <c r="AP140" s="111" t="s">
        <v>855</v>
      </c>
      <c r="AQ140" s="111" t="s">
        <v>856</v>
      </c>
      <c r="AR140" s="111">
        <v>20</v>
      </c>
      <c r="AS140" s="111" t="s">
        <v>857</v>
      </c>
      <c r="AT140" s="111" t="s">
        <v>858</v>
      </c>
      <c r="AU140" s="111">
        <v>0</v>
      </c>
      <c r="AV140" s="111" t="s">
        <v>78</v>
      </c>
      <c r="AW140" s="111" t="s">
        <v>78</v>
      </c>
      <c r="AX140" s="111" t="s">
        <v>78</v>
      </c>
      <c r="AY140"/>
      <c r="AZ140"/>
      <c r="BA140"/>
      <c r="BB140"/>
      <c r="BC140"/>
      <c r="BD140"/>
    </row>
    <row r="141" spans="1:56" s="110" customFormat="1" ht="82.3">
      <c r="A141" s="107">
        <v>104</v>
      </c>
      <c r="B141" s="107" t="s">
        <v>65</v>
      </c>
      <c r="C141" s="111">
        <v>15</v>
      </c>
      <c r="D141" s="124" t="s">
        <v>104</v>
      </c>
      <c r="E141" s="112" t="s">
        <v>859</v>
      </c>
      <c r="F141" s="129">
        <v>28022</v>
      </c>
      <c r="G141" s="112" t="s">
        <v>860</v>
      </c>
      <c r="H141" s="111">
        <v>2022</v>
      </c>
      <c r="I141" s="112" t="s">
        <v>861</v>
      </c>
      <c r="J141" s="113">
        <v>130375</v>
      </c>
      <c r="K141" s="126" t="s">
        <v>1977</v>
      </c>
      <c r="L141" s="112" t="s">
        <v>862</v>
      </c>
      <c r="M141" s="112" t="s">
        <v>863</v>
      </c>
      <c r="N141" s="112" t="s">
        <v>864</v>
      </c>
      <c r="O141" s="112" t="s">
        <v>865</v>
      </c>
      <c r="P141" s="112" t="s">
        <v>866</v>
      </c>
      <c r="Q141" s="108">
        <f t="shared" si="8"/>
        <v>54.94</v>
      </c>
      <c r="R141" s="108">
        <v>15.34</v>
      </c>
      <c r="S141" s="108">
        <v>15</v>
      </c>
      <c r="T141" s="108">
        <v>24.6</v>
      </c>
      <c r="U141" s="108">
        <f t="shared" si="9"/>
        <v>54.94</v>
      </c>
      <c r="V141" s="109">
        <v>80</v>
      </c>
      <c r="W141" s="109">
        <v>0.49963341282041795</v>
      </c>
      <c r="X141" s="127" t="s">
        <v>867</v>
      </c>
      <c r="Y141" s="107">
        <v>4</v>
      </c>
      <c r="Z141" s="107">
        <v>6</v>
      </c>
      <c r="AA141" s="107">
        <v>5</v>
      </c>
      <c r="AB141" s="111">
        <v>60</v>
      </c>
      <c r="AC141" s="107" t="s">
        <v>868</v>
      </c>
      <c r="AD141" s="108">
        <v>0</v>
      </c>
      <c r="AE141" s="107">
        <v>5</v>
      </c>
      <c r="AF141" s="111">
        <v>80</v>
      </c>
      <c r="AG141" s="111" t="s">
        <v>104</v>
      </c>
      <c r="AH141" s="111" t="s">
        <v>869</v>
      </c>
      <c r="AI141" s="111">
        <v>80</v>
      </c>
      <c r="AJ141" s="111" t="s">
        <v>78</v>
      </c>
      <c r="AK141" s="111" t="s">
        <v>78</v>
      </c>
      <c r="AL141" s="111" t="s">
        <v>78</v>
      </c>
      <c r="AM141" s="111" t="s">
        <v>78</v>
      </c>
      <c r="AN141" s="111" t="s">
        <v>78</v>
      </c>
      <c r="AO141" s="111" t="s">
        <v>78</v>
      </c>
      <c r="AP141" s="111" t="s">
        <v>78</v>
      </c>
      <c r="AQ141" s="111" t="s">
        <v>78</v>
      </c>
      <c r="AR141" s="111" t="s">
        <v>78</v>
      </c>
      <c r="AS141" s="111" t="s">
        <v>78</v>
      </c>
      <c r="AT141" s="111" t="s">
        <v>78</v>
      </c>
      <c r="AU141" s="111" t="s">
        <v>78</v>
      </c>
      <c r="AV141" s="111" t="s">
        <v>78</v>
      </c>
      <c r="AW141" s="111" t="s">
        <v>78</v>
      </c>
      <c r="AX141" s="111" t="s">
        <v>78</v>
      </c>
      <c r="AY141"/>
      <c r="AZ141"/>
      <c r="BA141"/>
      <c r="BB141"/>
      <c r="BC141"/>
      <c r="BD141"/>
    </row>
    <row r="142" spans="1:56" s="110" customFormat="1" ht="205.75">
      <c r="A142" s="107">
        <v>104</v>
      </c>
      <c r="B142" s="107" t="s">
        <v>65</v>
      </c>
      <c r="C142" s="111">
        <v>1</v>
      </c>
      <c r="D142" s="124" t="s">
        <v>319</v>
      </c>
      <c r="E142" s="112" t="s">
        <v>589</v>
      </c>
      <c r="F142" s="129">
        <v>20393</v>
      </c>
      <c r="G142" s="112" t="s">
        <v>870</v>
      </c>
      <c r="H142" s="111">
        <v>2022</v>
      </c>
      <c r="I142" s="112" t="s">
        <v>871</v>
      </c>
      <c r="J142" s="113">
        <v>334771</v>
      </c>
      <c r="K142" s="126" t="s">
        <v>1977</v>
      </c>
      <c r="L142" s="112" t="s">
        <v>593</v>
      </c>
      <c r="M142" s="112" t="s">
        <v>594</v>
      </c>
      <c r="N142" s="112" t="s">
        <v>595</v>
      </c>
      <c r="O142" s="112" t="s">
        <v>596</v>
      </c>
      <c r="P142" s="112" t="s">
        <v>872</v>
      </c>
      <c r="Q142" s="108">
        <f>U142</f>
        <v>108.05999999999999</v>
      </c>
      <c r="R142" s="108">
        <v>98.46</v>
      </c>
      <c r="S142" s="108">
        <v>7</v>
      </c>
      <c r="T142" s="108">
        <v>2.6</v>
      </c>
      <c r="U142" s="108">
        <f t="shared" si="9"/>
        <v>108.05999999999999</v>
      </c>
      <c r="V142" s="109">
        <v>100</v>
      </c>
      <c r="W142" s="109">
        <v>1</v>
      </c>
      <c r="X142" s="127" t="s">
        <v>317</v>
      </c>
      <c r="Y142" s="107">
        <v>6</v>
      </c>
      <c r="Z142" s="107">
        <v>1</v>
      </c>
      <c r="AA142" s="107">
        <v>4</v>
      </c>
      <c r="AB142" s="111">
        <v>14</v>
      </c>
      <c r="AC142" s="107" t="s">
        <v>873</v>
      </c>
      <c r="AD142" s="108"/>
      <c r="AE142" s="107">
        <v>2</v>
      </c>
      <c r="AF142" s="111">
        <v>100</v>
      </c>
      <c r="AG142" s="111" t="s">
        <v>319</v>
      </c>
      <c r="AH142" s="111" t="s">
        <v>599</v>
      </c>
      <c r="AI142" s="111">
        <v>10</v>
      </c>
      <c r="AJ142" s="111" t="s">
        <v>307</v>
      </c>
      <c r="AK142" s="111" t="s">
        <v>600</v>
      </c>
      <c r="AL142" s="111">
        <v>20</v>
      </c>
      <c r="AM142" s="111" t="s">
        <v>250</v>
      </c>
      <c r="AN142" s="111" t="s">
        <v>874</v>
      </c>
      <c r="AO142" s="111">
        <v>10</v>
      </c>
      <c r="AP142" s="111" t="s">
        <v>234</v>
      </c>
      <c r="AQ142" s="111" t="s">
        <v>602</v>
      </c>
      <c r="AR142" s="111">
        <v>15</v>
      </c>
      <c r="AS142" s="111" t="s">
        <v>566</v>
      </c>
      <c r="AT142" s="111" t="s">
        <v>603</v>
      </c>
      <c r="AU142" s="111">
        <v>40</v>
      </c>
      <c r="AV142" s="111" t="s">
        <v>79</v>
      </c>
      <c r="AW142" s="111" t="s">
        <v>875</v>
      </c>
      <c r="AX142" s="111">
        <v>5</v>
      </c>
      <c r="AY142"/>
      <c r="AZ142"/>
      <c r="BA142"/>
      <c r="BB142"/>
      <c r="BC142"/>
      <c r="BD142"/>
    </row>
    <row r="143" spans="1:56" s="110" customFormat="1" ht="226.3">
      <c r="A143" s="107">
        <v>104</v>
      </c>
      <c r="B143" s="107" t="s">
        <v>65</v>
      </c>
      <c r="C143" s="111">
        <v>12</v>
      </c>
      <c r="D143" s="124" t="s">
        <v>79</v>
      </c>
      <c r="E143" s="112" t="s">
        <v>80</v>
      </c>
      <c r="F143" s="129">
        <v>23939</v>
      </c>
      <c r="G143" s="112" t="s">
        <v>876</v>
      </c>
      <c r="H143" s="111">
        <v>2022</v>
      </c>
      <c r="I143" s="112" t="s">
        <v>877</v>
      </c>
      <c r="J143" s="113">
        <v>94680</v>
      </c>
      <c r="K143" s="126" t="s">
        <v>13681</v>
      </c>
      <c r="L143" s="112" t="s">
        <v>824</v>
      </c>
      <c r="M143" s="112" t="s">
        <v>825</v>
      </c>
      <c r="N143" s="112" t="s">
        <v>878</v>
      </c>
      <c r="O143" s="112" t="s">
        <v>879</v>
      </c>
      <c r="P143" s="112" t="s">
        <v>880</v>
      </c>
      <c r="Q143" s="108">
        <f>+SUM(R143:T143)</f>
        <v>71.14</v>
      </c>
      <c r="R143" s="108">
        <v>11.14</v>
      </c>
      <c r="S143" s="108">
        <v>20</v>
      </c>
      <c r="T143" s="108">
        <v>40</v>
      </c>
      <c r="U143" s="108">
        <f>+Q143</f>
        <v>71.14</v>
      </c>
      <c r="V143" s="109">
        <v>100</v>
      </c>
      <c r="W143" s="109">
        <v>0.53284443642208412</v>
      </c>
      <c r="X143" s="127" t="s">
        <v>88</v>
      </c>
      <c r="Y143" s="107">
        <v>2</v>
      </c>
      <c r="Z143" s="107">
        <v>5</v>
      </c>
      <c r="AA143" s="107">
        <v>6</v>
      </c>
      <c r="AB143" s="111">
        <v>11</v>
      </c>
      <c r="AC143" s="107" t="s">
        <v>170</v>
      </c>
      <c r="AD143" s="108">
        <v>60</v>
      </c>
      <c r="AE143" s="107">
        <v>5</v>
      </c>
      <c r="AF143" s="111">
        <v>100</v>
      </c>
      <c r="AG143" s="111" t="s">
        <v>79</v>
      </c>
      <c r="AH143" s="111" t="s">
        <v>93</v>
      </c>
      <c r="AI143" s="111">
        <v>20</v>
      </c>
      <c r="AJ143" s="111" t="s">
        <v>138</v>
      </c>
      <c r="AK143" s="111" t="s">
        <v>139</v>
      </c>
      <c r="AL143" s="111">
        <v>30</v>
      </c>
      <c r="AM143" s="111" t="s">
        <v>881</v>
      </c>
      <c r="AN143" s="111" t="s">
        <v>139</v>
      </c>
      <c r="AO143" s="111">
        <v>50</v>
      </c>
      <c r="AP143" s="111" t="s">
        <v>78</v>
      </c>
      <c r="AQ143" s="111" t="s">
        <v>78</v>
      </c>
      <c r="AR143" s="111" t="s">
        <v>78</v>
      </c>
      <c r="AS143" s="111" t="s">
        <v>78</v>
      </c>
      <c r="AT143" s="111" t="s">
        <v>78</v>
      </c>
      <c r="AU143" s="111" t="s">
        <v>78</v>
      </c>
      <c r="AV143" s="111" t="s">
        <v>78</v>
      </c>
      <c r="AW143" s="111" t="s">
        <v>78</v>
      </c>
      <c r="AX143" s="111" t="s">
        <v>78</v>
      </c>
      <c r="AY143"/>
      <c r="AZ143"/>
      <c r="BA143"/>
      <c r="BB143"/>
      <c r="BC143"/>
      <c r="BD143"/>
    </row>
    <row r="144" spans="1:56" s="110" customFormat="1" ht="154.30000000000001">
      <c r="A144" s="107">
        <v>104</v>
      </c>
      <c r="B144" s="107" t="s">
        <v>65</v>
      </c>
      <c r="C144" s="111">
        <v>10</v>
      </c>
      <c r="D144" s="124" t="s">
        <v>113</v>
      </c>
      <c r="E144" s="112" t="s">
        <v>173</v>
      </c>
      <c r="F144" s="129" t="s">
        <v>174</v>
      </c>
      <c r="G144" s="112" t="s">
        <v>882</v>
      </c>
      <c r="H144" s="111">
        <v>2022</v>
      </c>
      <c r="I144" s="112" t="s">
        <v>883</v>
      </c>
      <c r="J144" s="113">
        <v>170460</v>
      </c>
      <c r="K144" s="126" t="s">
        <v>13684</v>
      </c>
      <c r="L144" s="112" t="s">
        <v>884</v>
      </c>
      <c r="M144" s="112" t="s">
        <v>885</v>
      </c>
      <c r="N144" s="112" t="s">
        <v>886</v>
      </c>
      <c r="O144" s="112" t="s">
        <v>887</v>
      </c>
      <c r="P144" s="112" t="s">
        <v>888</v>
      </c>
      <c r="Q144" s="108">
        <f>U144</f>
        <v>150.05000000000001</v>
      </c>
      <c r="R144" s="108">
        <v>20.05</v>
      </c>
      <c r="S144" s="108">
        <v>70</v>
      </c>
      <c r="T144" s="108">
        <v>60</v>
      </c>
      <c r="U144" s="108">
        <f>SUM(R144:T144)</f>
        <v>150.05000000000001</v>
      </c>
      <c r="V144" s="109">
        <v>3.3333333333333335</v>
      </c>
      <c r="W144" s="109">
        <v>0.58266123627062616</v>
      </c>
      <c r="X144" s="127" t="s">
        <v>123</v>
      </c>
      <c r="Y144" s="107">
        <v>3</v>
      </c>
      <c r="Z144" s="107">
        <v>5</v>
      </c>
      <c r="AA144" s="107">
        <v>2</v>
      </c>
      <c r="AB144" s="111">
        <v>47</v>
      </c>
      <c r="AC144" s="107"/>
      <c r="AD144" s="108">
        <v>60</v>
      </c>
      <c r="AE144" s="107">
        <v>5</v>
      </c>
      <c r="AF144" s="111">
        <v>10</v>
      </c>
      <c r="AG144" s="111" t="s">
        <v>889</v>
      </c>
      <c r="AH144" s="111" t="s">
        <v>890</v>
      </c>
      <c r="AI144" s="111">
        <v>10</v>
      </c>
      <c r="AJ144" s="111" t="s">
        <v>78</v>
      </c>
      <c r="AK144" s="111" t="s">
        <v>78</v>
      </c>
      <c r="AL144" s="111" t="s">
        <v>78</v>
      </c>
      <c r="AM144" s="111" t="s">
        <v>78</v>
      </c>
      <c r="AN144" s="111" t="s">
        <v>78</v>
      </c>
      <c r="AO144" s="111" t="s">
        <v>78</v>
      </c>
      <c r="AP144" s="111" t="s">
        <v>78</v>
      </c>
      <c r="AQ144" s="111" t="s">
        <v>78</v>
      </c>
      <c r="AR144" s="111" t="s">
        <v>78</v>
      </c>
      <c r="AS144" s="111" t="s">
        <v>78</v>
      </c>
      <c r="AT144" s="111" t="s">
        <v>78</v>
      </c>
      <c r="AU144" s="111" t="s">
        <v>78</v>
      </c>
      <c r="AV144" s="111" t="s">
        <v>78</v>
      </c>
      <c r="AW144" s="111" t="s">
        <v>78</v>
      </c>
      <c r="AX144" s="111" t="s">
        <v>78</v>
      </c>
      <c r="AY144"/>
      <c r="AZ144"/>
      <c r="BA144"/>
      <c r="BB144"/>
      <c r="BC144"/>
      <c r="BD144"/>
    </row>
    <row r="145" spans="1:56" s="110" customFormat="1" ht="174.9">
      <c r="A145" s="107">
        <v>104</v>
      </c>
      <c r="B145" s="107" t="s">
        <v>65</v>
      </c>
      <c r="C145" s="111">
        <v>10</v>
      </c>
      <c r="D145" s="124" t="s">
        <v>113</v>
      </c>
      <c r="E145" s="112" t="s">
        <v>891</v>
      </c>
      <c r="F145" s="129">
        <v>35504</v>
      </c>
      <c r="G145" s="112" t="s">
        <v>892</v>
      </c>
      <c r="H145" s="111">
        <v>2022</v>
      </c>
      <c r="I145" s="112" t="s">
        <v>893</v>
      </c>
      <c r="J145" s="113">
        <v>77303</v>
      </c>
      <c r="K145" s="126" t="s">
        <v>13684</v>
      </c>
      <c r="L145" s="112" t="s">
        <v>894</v>
      </c>
      <c r="M145" s="112" t="s">
        <v>895</v>
      </c>
      <c r="N145" s="112" t="s">
        <v>896</v>
      </c>
      <c r="O145" s="112" t="s">
        <v>897</v>
      </c>
      <c r="P145" s="112" t="s">
        <v>898</v>
      </c>
      <c r="Q145" s="108">
        <f>+U145</f>
        <v>9.09</v>
      </c>
      <c r="R145" s="108">
        <v>9.09</v>
      </c>
      <c r="S145" s="108">
        <v>0</v>
      </c>
      <c r="T145" s="108">
        <v>0</v>
      </c>
      <c r="U145" s="108">
        <f>+SUM(R145:T145)</f>
        <v>9.09</v>
      </c>
      <c r="V145" s="109">
        <v>100</v>
      </c>
      <c r="W145" s="109">
        <v>0.58266115000720531</v>
      </c>
      <c r="X145" s="127" t="s">
        <v>229</v>
      </c>
      <c r="Y145" s="107">
        <v>4</v>
      </c>
      <c r="Z145" s="107">
        <v>2</v>
      </c>
      <c r="AA145" s="107">
        <v>3</v>
      </c>
      <c r="AB145" s="111">
        <v>31</v>
      </c>
      <c r="AC145" s="107"/>
      <c r="AD145" s="108">
        <v>0</v>
      </c>
      <c r="AE145" s="107">
        <v>5</v>
      </c>
      <c r="AF145" s="111">
        <v>100</v>
      </c>
      <c r="AG145" s="111" t="s">
        <v>786</v>
      </c>
      <c r="AH145" s="111" t="s">
        <v>899</v>
      </c>
      <c r="AI145" s="111">
        <v>100</v>
      </c>
      <c r="AJ145" s="111" t="s">
        <v>78</v>
      </c>
      <c r="AK145" s="111" t="s">
        <v>78</v>
      </c>
      <c r="AL145" s="111" t="s">
        <v>78</v>
      </c>
      <c r="AM145" s="111" t="s">
        <v>78</v>
      </c>
      <c r="AN145" s="111" t="s">
        <v>78</v>
      </c>
      <c r="AO145" s="111" t="s">
        <v>78</v>
      </c>
      <c r="AP145" s="111" t="s">
        <v>78</v>
      </c>
      <c r="AQ145" s="111" t="s">
        <v>78</v>
      </c>
      <c r="AR145" s="111" t="s">
        <v>78</v>
      </c>
      <c r="AS145" s="111" t="s">
        <v>78</v>
      </c>
      <c r="AT145" s="111" t="s">
        <v>78</v>
      </c>
      <c r="AU145" s="111" t="s">
        <v>78</v>
      </c>
      <c r="AV145" s="111" t="s">
        <v>78</v>
      </c>
      <c r="AW145" s="111" t="s">
        <v>78</v>
      </c>
      <c r="AX145" s="111" t="s">
        <v>78</v>
      </c>
      <c r="AY145"/>
      <c r="AZ145"/>
      <c r="BA145"/>
      <c r="BB145"/>
      <c r="BC145"/>
      <c r="BD145"/>
    </row>
    <row r="146" spans="1:56" s="110" customFormat="1" ht="298.3">
      <c r="A146" s="107">
        <v>104</v>
      </c>
      <c r="B146" s="107" t="s">
        <v>65</v>
      </c>
      <c r="C146" s="111">
        <v>18</v>
      </c>
      <c r="D146" s="124" t="s">
        <v>113</v>
      </c>
      <c r="E146" s="112" t="s">
        <v>223</v>
      </c>
      <c r="F146" s="129">
        <v>27920</v>
      </c>
      <c r="G146" s="112" t="s">
        <v>900</v>
      </c>
      <c r="H146" s="111">
        <v>2023</v>
      </c>
      <c r="I146" s="112" t="s">
        <v>901</v>
      </c>
      <c r="J146" s="113">
        <v>453018</v>
      </c>
      <c r="K146" s="126" t="s">
        <v>1992</v>
      </c>
      <c r="L146" s="112" t="s">
        <v>902</v>
      </c>
      <c r="M146" s="112" t="s">
        <v>903</v>
      </c>
      <c r="N146" s="112" t="s">
        <v>904</v>
      </c>
      <c r="O146" s="112" t="s">
        <v>905</v>
      </c>
      <c r="P146" s="112">
        <v>18635</v>
      </c>
      <c r="Q146" s="108">
        <v>75</v>
      </c>
      <c r="R146" s="108">
        <v>50</v>
      </c>
      <c r="S146" s="108">
        <v>22.4</v>
      </c>
      <c r="T146" s="108">
        <v>30.28</v>
      </c>
      <c r="U146" s="108">
        <f t="shared" ref="U146:U154" si="10">SUM(R146:T146)</f>
        <v>102.68</v>
      </c>
      <c r="V146" s="109">
        <v>42.5</v>
      </c>
      <c r="W146" s="109">
        <v>0.2663020768202774</v>
      </c>
      <c r="X146" s="127"/>
      <c r="Y146" s="107"/>
      <c r="Z146" s="107"/>
      <c r="AA146" s="107"/>
      <c r="AB146" s="111"/>
      <c r="AC146" s="107"/>
      <c r="AD146" s="108"/>
      <c r="AE146" s="107"/>
      <c r="AF146" s="111">
        <v>57</v>
      </c>
      <c r="AG146" s="111" t="s">
        <v>113</v>
      </c>
      <c r="AH146" s="111" t="s">
        <v>230</v>
      </c>
      <c r="AI146" s="111">
        <v>37</v>
      </c>
      <c r="AJ146" s="111" t="s">
        <v>231</v>
      </c>
      <c r="AK146" s="111" t="s">
        <v>232</v>
      </c>
      <c r="AL146" s="111">
        <v>9</v>
      </c>
      <c r="AM146" s="111" t="s">
        <v>234</v>
      </c>
      <c r="AN146" s="111" t="s">
        <v>783</v>
      </c>
      <c r="AO146" s="111">
        <v>2</v>
      </c>
      <c r="AP146" s="111" t="s">
        <v>906</v>
      </c>
      <c r="AQ146" s="111" t="s">
        <v>907</v>
      </c>
      <c r="AR146" s="111">
        <v>5</v>
      </c>
      <c r="AS146" s="111" t="s">
        <v>908</v>
      </c>
      <c r="AT146" s="111" t="s">
        <v>785</v>
      </c>
      <c r="AU146" s="111">
        <v>2</v>
      </c>
      <c r="AV146" s="111" t="s">
        <v>238</v>
      </c>
      <c r="AW146" s="111" t="s">
        <v>239</v>
      </c>
      <c r="AX146" s="111">
        <v>2</v>
      </c>
      <c r="AY146"/>
      <c r="AZ146"/>
      <c r="BA146"/>
      <c r="BB146"/>
      <c r="BC146"/>
      <c r="BD146"/>
    </row>
    <row r="147" spans="1:56" s="110" customFormat="1" ht="329.15">
      <c r="A147" s="107">
        <v>104</v>
      </c>
      <c r="B147" s="107" t="s">
        <v>65</v>
      </c>
      <c r="C147" s="111">
        <v>11</v>
      </c>
      <c r="D147" s="124" t="s">
        <v>160</v>
      </c>
      <c r="E147" s="112" t="s">
        <v>430</v>
      </c>
      <c r="F147" s="129">
        <v>29520</v>
      </c>
      <c r="G147" s="112" t="s">
        <v>909</v>
      </c>
      <c r="H147" s="111">
        <v>2023</v>
      </c>
      <c r="I147" s="112" t="s">
        <v>910</v>
      </c>
      <c r="J147" s="113">
        <v>216096.01</v>
      </c>
      <c r="K147" s="126" t="s">
        <v>1992</v>
      </c>
      <c r="L147" s="112" t="s">
        <v>911</v>
      </c>
      <c r="M147" s="112" t="s">
        <v>912</v>
      </c>
      <c r="N147" s="112" t="s">
        <v>913</v>
      </c>
      <c r="O147" s="112" t="s">
        <v>914</v>
      </c>
      <c r="P147" s="112" t="s">
        <v>915</v>
      </c>
      <c r="Q147" s="108">
        <v>35</v>
      </c>
      <c r="R147" s="108">
        <v>0</v>
      </c>
      <c r="S147" s="108">
        <v>35</v>
      </c>
      <c r="T147" s="108">
        <v>23.5</v>
      </c>
      <c r="U147" s="108">
        <f t="shared" si="10"/>
        <v>58.5</v>
      </c>
      <c r="V147" s="109">
        <v>26.3</v>
      </c>
      <c r="W147" s="109">
        <v>0.29945310370733574</v>
      </c>
      <c r="X147" s="127"/>
      <c r="Y147" s="107"/>
      <c r="Z147" s="107"/>
      <c r="AA147" s="107"/>
      <c r="AB147" s="111"/>
      <c r="AC147" s="107"/>
      <c r="AD147" s="108"/>
      <c r="AE147" s="107">
        <v>5</v>
      </c>
      <c r="AF147" s="111">
        <v>40</v>
      </c>
      <c r="AG147" s="111" t="s">
        <v>916</v>
      </c>
      <c r="AH147" s="111" t="s">
        <v>430</v>
      </c>
      <c r="AI147" s="111">
        <v>15</v>
      </c>
      <c r="AJ147" s="111" t="s">
        <v>917</v>
      </c>
      <c r="AK147" s="111" t="s">
        <v>453</v>
      </c>
      <c r="AL147" s="111">
        <v>0</v>
      </c>
      <c r="AM147" s="111" t="s">
        <v>451</v>
      </c>
      <c r="AN147" s="111" t="s">
        <v>452</v>
      </c>
      <c r="AO147" s="111">
        <v>10</v>
      </c>
      <c r="AP147" s="111" t="s">
        <v>918</v>
      </c>
      <c r="AQ147" s="111" t="s">
        <v>919</v>
      </c>
      <c r="AR147" s="111">
        <v>0</v>
      </c>
      <c r="AS147" s="111" t="s">
        <v>440</v>
      </c>
      <c r="AT147" s="111" t="s">
        <v>920</v>
      </c>
      <c r="AU147" s="111">
        <v>15</v>
      </c>
      <c r="AV147" s="111" t="s">
        <v>78</v>
      </c>
      <c r="AW147" s="111" t="s">
        <v>78</v>
      </c>
      <c r="AX147" s="111" t="s">
        <v>78</v>
      </c>
      <c r="AY147"/>
      <c r="AZ147"/>
      <c r="BA147"/>
      <c r="BB147"/>
      <c r="BC147"/>
      <c r="BD147"/>
    </row>
    <row r="148" spans="1:56" s="110" customFormat="1" ht="72">
      <c r="A148" s="107">
        <v>104</v>
      </c>
      <c r="B148" s="107" t="s">
        <v>65</v>
      </c>
      <c r="C148" s="111">
        <v>20</v>
      </c>
      <c r="D148" s="124" t="s">
        <v>231</v>
      </c>
      <c r="E148" s="112" t="s">
        <v>680</v>
      </c>
      <c r="F148" s="129">
        <v>14120</v>
      </c>
      <c r="G148" s="112" t="s">
        <v>921</v>
      </c>
      <c r="H148" s="111">
        <v>2023</v>
      </c>
      <c r="I148" s="112" t="s">
        <v>922</v>
      </c>
      <c r="J148" s="113">
        <v>101447</v>
      </c>
      <c r="K148" s="126" t="s">
        <v>1992</v>
      </c>
      <c r="L148" s="112" t="s">
        <v>923</v>
      </c>
      <c r="M148" s="112" t="s">
        <v>924</v>
      </c>
      <c r="N148" s="112" t="s">
        <v>925</v>
      </c>
      <c r="O148" s="112" t="s">
        <v>926</v>
      </c>
      <c r="P148" s="112">
        <v>1646971</v>
      </c>
      <c r="Q148" s="108">
        <v>35</v>
      </c>
      <c r="R148" s="108">
        <v>8</v>
      </c>
      <c r="S148" s="108">
        <v>12</v>
      </c>
      <c r="T148" s="108">
        <v>15</v>
      </c>
      <c r="U148" s="108">
        <f t="shared" si="10"/>
        <v>35</v>
      </c>
      <c r="V148" s="109">
        <v>8</v>
      </c>
      <c r="W148" s="109">
        <v>0.24970000000000001</v>
      </c>
      <c r="X148" s="127"/>
      <c r="Y148" s="107"/>
      <c r="Z148" s="107"/>
      <c r="AA148" s="107"/>
      <c r="AB148" s="111"/>
      <c r="AC148" s="107"/>
      <c r="AD148" s="108"/>
      <c r="AE148" s="107">
        <v>5</v>
      </c>
      <c r="AF148" s="111">
        <v>40</v>
      </c>
      <c r="AG148" s="111" t="s">
        <v>231</v>
      </c>
      <c r="AH148" s="111" t="s">
        <v>680</v>
      </c>
      <c r="AI148" s="111">
        <v>40</v>
      </c>
      <c r="AJ148" s="111" t="s">
        <v>78</v>
      </c>
      <c r="AK148" s="111" t="s">
        <v>78</v>
      </c>
      <c r="AL148" s="111" t="s">
        <v>78</v>
      </c>
      <c r="AM148" s="111" t="s">
        <v>78</v>
      </c>
      <c r="AN148" s="111" t="s">
        <v>78</v>
      </c>
      <c r="AO148" s="111" t="s">
        <v>78</v>
      </c>
      <c r="AP148" s="111" t="s">
        <v>78</v>
      </c>
      <c r="AQ148" s="111" t="s">
        <v>78</v>
      </c>
      <c r="AR148" s="111" t="s">
        <v>78</v>
      </c>
      <c r="AS148" s="111" t="s">
        <v>78</v>
      </c>
      <c r="AT148" s="111" t="s">
        <v>78</v>
      </c>
      <c r="AU148" s="111" t="s">
        <v>78</v>
      </c>
      <c r="AV148" s="111" t="s">
        <v>78</v>
      </c>
      <c r="AW148" s="111" t="s">
        <v>78</v>
      </c>
      <c r="AX148" s="111" t="s">
        <v>78</v>
      </c>
      <c r="AY148"/>
      <c r="AZ148"/>
      <c r="BA148"/>
      <c r="BB148"/>
      <c r="BC148"/>
      <c r="BD148"/>
    </row>
    <row r="149" spans="1:56" s="110" customFormat="1" ht="409.6">
      <c r="A149" s="107">
        <v>104</v>
      </c>
      <c r="B149" s="107" t="s">
        <v>65</v>
      </c>
      <c r="C149" s="111">
        <v>12</v>
      </c>
      <c r="D149" s="124" t="s">
        <v>79</v>
      </c>
      <c r="E149" s="112" t="s">
        <v>80</v>
      </c>
      <c r="F149" s="129">
        <v>23939</v>
      </c>
      <c r="G149" s="112" t="s">
        <v>927</v>
      </c>
      <c r="H149" s="111">
        <v>2023</v>
      </c>
      <c r="I149" s="112" t="s">
        <v>928</v>
      </c>
      <c r="J149" s="113">
        <v>242580</v>
      </c>
      <c r="K149" s="126" t="s">
        <v>1992</v>
      </c>
      <c r="L149" s="112" t="s">
        <v>929</v>
      </c>
      <c r="M149" s="112" t="s">
        <v>930</v>
      </c>
      <c r="N149" s="112" t="s">
        <v>931</v>
      </c>
      <c r="O149" s="112" t="s">
        <v>932</v>
      </c>
      <c r="P149" s="112" t="s">
        <v>933</v>
      </c>
      <c r="Q149" s="108">
        <v>70</v>
      </c>
      <c r="R149" s="108">
        <v>0</v>
      </c>
      <c r="S149" s="108">
        <v>30</v>
      </c>
      <c r="T149" s="108">
        <v>40</v>
      </c>
      <c r="U149" s="108">
        <f t="shared" si="10"/>
        <v>70</v>
      </c>
      <c r="V149" s="109">
        <v>63</v>
      </c>
      <c r="W149" s="109">
        <v>0.25800000000000001</v>
      </c>
      <c r="X149" s="127"/>
      <c r="Y149" s="107"/>
      <c r="Z149" s="107"/>
      <c r="AA149" s="107"/>
      <c r="AB149" s="111"/>
      <c r="AC149" s="107"/>
      <c r="AD149" s="108"/>
      <c r="AE149" s="107">
        <v>5</v>
      </c>
      <c r="AF149" s="111">
        <v>70</v>
      </c>
      <c r="AG149" s="111" t="s">
        <v>79</v>
      </c>
      <c r="AH149" s="111" t="s">
        <v>934</v>
      </c>
      <c r="AI149" s="111">
        <v>30</v>
      </c>
      <c r="AJ149" s="111" t="s">
        <v>399</v>
      </c>
      <c r="AK149" s="111" t="s">
        <v>935</v>
      </c>
      <c r="AL149" s="111">
        <v>20</v>
      </c>
      <c r="AM149" s="111" t="s">
        <v>141</v>
      </c>
      <c r="AN149" s="111" t="s">
        <v>142</v>
      </c>
      <c r="AO149" s="111">
        <v>20</v>
      </c>
      <c r="AP149" s="111" t="s">
        <v>78</v>
      </c>
      <c r="AQ149" s="111" t="s">
        <v>78</v>
      </c>
      <c r="AR149" s="111" t="s">
        <v>78</v>
      </c>
      <c r="AS149" s="111" t="s">
        <v>78</v>
      </c>
      <c r="AT149" s="111" t="s">
        <v>78</v>
      </c>
      <c r="AU149" s="111" t="s">
        <v>78</v>
      </c>
      <c r="AV149" s="111" t="s">
        <v>78</v>
      </c>
      <c r="AW149" s="111" t="s">
        <v>78</v>
      </c>
      <c r="AX149" s="111" t="s">
        <v>78</v>
      </c>
      <c r="AY149"/>
      <c r="AZ149"/>
      <c r="BA149"/>
      <c r="BB149"/>
      <c r="BC149"/>
      <c r="BD149"/>
    </row>
    <row r="150" spans="1:56" s="110" customFormat="1" ht="246.9">
      <c r="A150" s="107">
        <v>104</v>
      </c>
      <c r="B150" s="107" t="s">
        <v>65</v>
      </c>
      <c r="C150" s="111">
        <v>1</v>
      </c>
      <c r="D150" s="124" t="s">
        <v>319</v>
      </c>
      <c r="E150" s="112" t="s">
        <v>936</v>
      </c>
      <c r="F150" s="129">
        <v>20393</v>
      </c>
      <c r="G150" s="112" t="s">
        <v>937</v>
      </c>
      <c r="H150" s="111">
        <v>2023</v>
      </c>
      <c r="I150" s="112" t="s">
        <v>938</v>
      </c>
      <c r="J150" s="113">
        <v>90685</v>
      </c>
      <c r="K150" s="126" t="s">
        <v>1992</v>
      </c>
      <c r="L150" s="112" t="s">
        <v>939</v>
      </c>
      <c r="M150" s="112" t="s">
        <v>940</v>
      </c>
      <c r="N150" s="112" t="s">
        <v>941</v>
      </c>
      <c r="O150" s="112" t="s">
        <v>942</v>
      </c>
      <c r="P150" s="112">
        <v>18665</v>
      </c>
      <c r="Q150" s="108">
        <v>9.6</v>
      </c>
      <c r="R150" s="108">
        <v>0</v>
      </c>
      <c r="S150" s="108">
        <v>7</v>
      </c>
      <c r="T150" s="108">
        <v>2.6</v>
      </c>
      <c r="U150" s="108">
        <f t="shared" si="10"/>
        <v>9.6</v>
      </c>
      <c r="V150" s="109">
        <v>98</v>
      </c>
      <c r="W150" s="109">
        <v>0.74863276092146236</v>
      </c>
      <c r="X150" s="127"/>
      <c r="Y150" s="107"/>
      <c r="Z150" s="107"/>
      <c r="AA150" s="107"/>
      <c r="AB150" s="111"/>
      <c r="AC150" s="107"/>
      <c r="AD150" s="108"/>
      <c r="AE150" s="107">
        <v>0</v>
      </c>
      <c r="AF150" s="111">
        <v>98</v>
      </c>
      <c r="AG150" s="111" t="s">
        <v>319</v>
      </c>
      <c r="AH150" s="111" t="s">
        <v>599</v>
      </c>
      <c r="AI150" s="111">
        <v>17</v>
      </c>
      <c r="AJ150" s="111" t="s">
        <v>307</v>
      </c>
      <c r="AK150" s="111" t="s">
        <v>600</v>
      </c>
      <c r="AL150" s="111">
        <v>33</v>
      </c>
      <c r="AM150" s="111" t="s">
        <v>250</v>
      </c>
      <c r="AN150" s="111" t="s">
        <v>601</v>
      </c>
      <c r="AO150" s="111">
        <v>6</v>
      </c>
      <c r="AP150" s="111" t="s">
        <v>566</v>
      </c>
      <c r="AQ150" s="111" t="s">
        <v>603</v>
      </c>
      <c r="AR150" s="111">
        <v>17</v>
      </c>
      <c r="AS150" s="111" t="s">
        <v>234</v>
      </c>
      <c r="AT150" s="111" t="s">
        <v>602</v>
      </c>
      <c r="AU150" s="111">
        <v>25</v>
      </c>
      <c r="AV150" s="111" t="s">
        <v>78</v>
      </c>
      <c r="AW150" s="111" t="s">
        <v>78</v>
      </c>
      <c r="AX150" s="111" t="s">
        <v>78</v>
      </c>
      <c r="AY150"/>
      <c r="AZ150"/>
      <c r="BA150"/>
      <c r="BB150"/>
      <c r="BC150"/>
      <c r="BD150"/>
    </row>
    <row r="151" spans="1:56" s="110" customFormat="1" ht="123.45">
      <c r="A151" s="107">
        <v>104</v>
      </c>
      <c r="B151" s="107" t="s">
        <v>65</v>
      </c>
      <c r="C151" s="111">
        <v>4</v>
      </c>
      <c r="D151" s="124" t="s">
        <v>236</v>
      </c>
      <c r="E151" s="112" t="s">
        <v>943</v>
      </c>
      <c r="F151" s="129">
        <v>25442</v>
      </c>
      <c r="G151" s="112" t="s">
        <v>944</v>
      </c>
      <c r="H151" s="111">
        <v>2023</v>
      </c>
      <c r="I151" s="112" t="s">
        <v>945</v>
      </c>
      <c r="J151" s="113">
        <v>468006</v>
      </c>
      <c r="K151" s="126" t="s">
        <v>1992</v>
      </c>
      <c r="L151" s="112" t="s">
        <v>946</v>
      </c>
      <c r="M151" s="112" t="s">
        <v>947</v>
      </c>
      <c r="N151" s="112" t="s">
        <v>948</v>
      </c>
      <c r="O151" s="112" t="s">
        <v>949</v>
      </c>
      <c r="P151" s="112" t="s">
        <v>950</v>
      </c>
      <c r="Q151" s="108">
        <v>0</v>
      </c>
      <c r="R151" s="108">
        <v>0</v>
      </c>
      <c r="S151" s="108">
        <v>0</v>
      </c>
      <c r="T151" s="108">
        <v>0</v>
      </c>
      <c r="U151" s="108">
        <f t="shared" si="10"/>
        <v>0</v>
      </c>
      <c r="V151" s="109">
        <v>97</v>
      </c>
      <c r="W151" s="109">
        <v>0.21657552619484977</v>
      </c>
      <c r="X151" s="127"/>
      <c r="Y151" s="107"/>
      <c r="Z151" s="107"/>
      <c r="AA151" s="107"/>
      <c r="AB151" s="111"/>
      <c r="AC151" s="107"/>
      <c r="AD151" s="108"/>
      <c r="AE151" s="107">
        <v>0</v>
      </c>
      <c r="AF151" s="111">
        <v>97</v>
      </c>
      <c r="AG151" s="111" t="s">
        <v>236</v>
      </c>
      <c r="AH151" s="111" t="s">
        <v>810</v>
      </c>
      <c r="AI151" s="111">
        <v>97</v>
      </c>
      <c r="AJ151" s="111" t="s">
        <v>78</v>
      </c>
      <c r="AK151" s="111" t="s">
        <v>78</v>
      </c>
      <c r="AL151" s="111" t="s">
        <v>78</v>
      </c>
      <c r="AM151" s="111" t="s">
        <v>78</v>
      </c>
      <c r="AN151" s="111" t="s">
        <v>78</v>
      </c>
      <c r="AO151" s="111" t="s">
        <v>78</v>
      </c>
      <c r="AP151" s="111" t="s">
        <v>78</v>
      </c>
      <c r="AQ151" s="111" t="s">
        <v>78</v>
      </c>
      <c r="AR151" s="111" t="s">
        <v>78</v>
      </c>
      <c r="AS151" s="111" t="s">
        <v>78</v>
      </c>
      <c r="AT151" s="111" t="s">
        <v>78</v>
      </c>
      <c r="AU151" s="111" t="s">
        <v>78</v>
      </c>
      <c r="AV151" s="111" t="s">
        <v>78</v>
      </c>
      <c r="AW151" s="111" t="s">
        <v>78</v>
      </c>
      <c r="AX151" s="111" t="s">
        <v>78</v>
      </c>
      <c r="AY151"/>
      <c r="AZ151"/>
      <c r="BA151"/>
      <c r="BB151"/>
      <c r="BC151"/>
      <c r="BD151"/>
    </row>
    <row r="152" spans="1:56" s="110" customFormat="1" ht="277.75">
      <c r="A152" s="107">
        <v>104</v>
      </c>
      <c r="B152" s="107" t="s">
        <v>65</v>
      </c>
      <c r="C152" s="111">
        <v>12</v>
      </c>
      <c r="D152" s="124" t="s">
        <v>79</v>
      </c>
      <c r="E152" s="112" t="s">
        <v>80</v>
      </c>
      <c r="F152" s="129">
        <v>23939</v>
      </c>
      <c r="G152" s="112" t="s">
        <v>951</v>
      </c>
      <c r="H152" s="111">
        <v>2023</v>
      </c>
      <c r="I152" s="112" t="s">
        <v>952</v>
      </c>
      <c r="J152" s="113">
        <v>392465</v>
      </c>
      <c r="K152" s="126" t="s">
        <v>1992</v>
      </c>
      <c r="L152" s="112" t="s">
        <v>953</v>
      </c>
      <c r="M152" s="112" t="s">
        <v>954</v>
      </c>
      <c r="N152" s="112" t="s">
        <v>955</v>
      </c>
      <c r="O152" s="112" t="s">
        <v>956</v>
      </c>
      <c r="P152" s="112">
        <v>18777</v>
      </c>
      <c r="Q152" s="108">
        <v>0</v>
      </c>
      <c r="R152" s="108">
        <v>90</v>
      </c>
      <c r="S152" s="108">
        <v>40</v>
      </c>
      <c r="T152" s="108">
        <v>130</v>
      </c>
      <c r="U152" s="108">
        <f t="shared" si="10"/>
        <v>260</v>
      </c>
      <c r="V152" s="109">
        <v>80</v>
      </c>
      <c r="W152" s="109">
        <v>0.23315103303502371</v>
      </c>
      <c r="X152" s="127"/>
      <c r="Y152" s="107"/>
      <c r="Z152" s="107"/>
      <c r="AA152" s="107"/>
      <c r="AB152" s="111"/>
      <c r="AC152" s="107"/>
      <c r="AD152" s="108"/>
      <c r="AE152" s="107">
        <v>0</v>
      </c>
      <c r="AF152" s="111">
        <v>100</v>
      </c>
      <c r="AG152" s="111" t="s">
        <v>79</v>
      </c>
      <c r="AH152" s="111" t="s">
        <v>93</v>
      </c>
      <c r="AI152" s="111">
        <v>20</v>
      </c>
      <c r="AJ152" s="111" t="s">
        <v>90</v>
      </c>
      <c r="AK152" s="111" t="s">
        <v>91</v>
      </c>
      <c r="AL152" s="111">
        <v>30</v>
      </c>
      <c r="AM152" s="111" t="s">
        <v>92</v>
      </c>
      <c r="AN152" s="111" t="s">
        <v>390</v>
      </c>
      <c r="AO152" s="111">
        <v>30</v>
      </c>
      <c r="AP152" s="111" t="s">
        <v>957</v>
      </c>
      <c r="AQ152" s="111" t="s">
        <v>89</v>
      </c>
      <c r="AR152" s="111">
        <v>20</v>
      </c>
      <c r="AS152" s="111" t="s">
        <v>78</v>
      </c>
      <c r="AT152" s="111" t="s">
        <v>78</v>
      </c>
      <c r="AU152" s="111" t="s">
        <v>78</v>
      </c>
      <c r="AV152" s="111" t="s">
        <v>78</v>
      </c>
      <c r="AW152" s="111" t="s">
        <v>78</v>
      </c>
      <c r="AX152" s="111" t="s">
        <v>78</v>
      </c>
      <c r="AY152"/>
      <c r="AZ152"/>
      <c r="BA152"/>
      <c r="BB152"/>
      <c r="BC152"/>
      <c r="BD152"/>
    </row>
    <row r="153" spans="1:56" s="110" customFormat="1" ht="339.45">
      <c r="A153" s="107">
        <v>104</v>
      </c>
      <c r="B153" s="107" t="s">
        <v>65</v>
      </c>
      <c r="C153" s="111">
        <v>21</v>
      </c>
      <c r="D153" s="124" t="s">
        <v>958</v>
      </c>
      <c r="E153" s="112" t="s">
        <v>959</v>
      </c>
      <c r="F153" s="129">
        <v>28557</v>
      </c>
      <c r="G153" s="112" t="s">
        <v>960</v>
      </c>
      <c r="H153" s="111">
        <v>2023</v>
      </c>
      <c r="I153" s="112" t="s">
        <v>961</v>
      </c>
      <c r="J153" s="113">
        <v>83966</v>
      </c>
      <c r="K153" s="126" t="s">
        <v>1992</v>
      </c>
      <c r="L153" s="112" t="s">
        <v>962</v>
      </c>
      <c r="M153" s="112" t="s">
        <v>963</v>
      </c>
      <c r="N153" s="112" t="s">
        <v>964</v>
      </c>
      <c r="O153" s="112" t="s">
        <v>965</v>
      </c>
      <c r="P153" s="112">
        <v>18664</v>
      </c>
      <c r="Q153" s="108">
        <v>28</v>
      </c>
      <c r="R153" s="108">
        <v>0</v>
      </c>
      <c r="S153" s="108">
        <v>5</v>
      </c>
      <c r="T153" s="108">
        <v>23</v>
      </c>
      <c r="U153" s="108">
        <f t="shared" si="10"/>
        <v>28</v>
      </c>
      <c r="V153" s="109">
        <v>94</v>
      </c>
      <c r="W153" s="109">
        <v>0.2994531536024953</v>
      </c>
      <c r="X153" s="127"/>
      <c r="Y153" s="107"/>
      <c r="Z153" s="107"/>
      <c r="AA153" s="107"/>
      <c r="AB153" s="111"/>
      <c r="AC153" s="107"/>
      <c r="AD153" s="108"/>
      <c r="AE153" s="107">
        <v>5</v>
      </c>
      <c r="AF153" s="111">
        <v>100</v>
      </c>
      <c r="AG153" s="111" t="s">
        <v>966</v>
      </c>
      <c r="AH153" s="111" t="s">
        <v>959</v>
      </c>
      <c r="AI153" s="111">
        <v>60</v>
      </c>
      <c r="AJ153" s="111" t="s">
        <v>967</v>
      </c>
      <c r="AK153" s="111" t="s">
        <v>968</v>
      </c>
      <c r="AL153" s="111">
        <v>40</v>
      </c>
      <c r="AM153" s="111" t="s">
        <v>78</v>
      </c>
      <c r="AN153" s="111" t="s">
        <v>78</v>
      </c>
      <c r="AO153" s="111" t="s">
        <v>78</v>
      </c>
      <c r="AP153" s="111" t="s">
        <v>78</v>
      </c>
      <c r="AQ153" s="111" t="s">
        <v>78</v>
      </c>
      <c r="AR153" s="111" t="s">
        <v>78</v>
      </c>
      <c r="AS153" s="111" t="s">
        <v>78</v>
      </c>
      <c r="AT153" s="111" t="s">
        <v>78</v>
      </c>
      <c r="AU153" s="111" t="s">
        <v>78</v>
      </c>
      <c r="AV153" s="111" t="s">
        <v>78</v>
      </c>
      <c r="AW153" s="111" t="s">
        <v>78</v>
      </c>
      <c r="AX153" s="111" t="s">
        <v>78</v>
      </c>
      <c r="AY153"/>
      <c r="AZ153"/>
      <c r="BA153"/>
      <c r="BB153"/>
      <c r="BC153"/>
      <c r="BD153"/>
    </row>
    <row r="154" spans="1:56" s="110" customFormat="1" ht="216">
      <c r="A154" s="107">
        <v>104</v>
      </c>
      <c r="B154" s="107" t="s">
        <v>65</v>
      </c>
      <c r="C154" s="111">
        <v>7</v>
      </c>
      <c r="D154" s="124" t="s">
        <v>238</v>
      </c>
      <c r="E154" s="112" t="s">
        <v>268</v>
      </c>
      <c r="F154" s="129">
        <v>12318</v>
      </c>
      <c r="G154" s="112" t="s">
        <v>969</v>
      </c>
      <c r="H154" s="111">
        <v>2023</v>
      </c>
      <c r="I154" s="112" t="s">
        <v>970</v>
      </c>
      <c r="J154" s="113">
        <v>179914.84</v>
      </c>
      <c r="K154" s="126" t="s">
        <v>1992</v>
      </c>
      <c r="L154" s="112" t="s">
        <v>971</v>
      </c>
      <c r="M154" s="112" t="s">
        <v>972</v>
      </c>
      <c r="N154" s="112" t="s">
        <v>973</v>
      </c>
      <c r="O154" s="112" t="s">
        <v>974</v>
      </c>
      <c r="P154" s="112">
        <v>18585</v>
      </c>
      <c r="Q154" s="108">
        <v>55</v>
      </c>
      <c r="R154" s="108">
        <v>0</v>
      </c>
      <c r="S154" s="108">
        <v>9</v>
      </c>
      <c r="T154" s="108">
        <v>46</v>
      </c>
      <c r="U154" s="108">
        <f t="shared" si="10"/>
        <v>55</v>
      </c>
      <c r="V154" s="109">
        <v>54</v>
      </c>
      <c r="W154" s="109">
        <v>0.31602857667049322</v>
      </c>
      <c r="X154" s="127"/>
      <c r="Y154" s="107"/>
      <c r="Z154" s="107"/>
      <c r="AA154" s="107"/>
      <c r="AB154" s="111"/>
      <c r="AC154" s="107"/>
      <c r="AD154" s="108"/>
      <c r="AE154" s="107">
        <v>5</v>
      </c>
      <c r="AF154" s="111">
        <v>100</v>
      </c>
      <c r="AG154" s="111" t="s">
        <v>238</v>
      </c>
      <c r="AH154" s="111" t="s">
        <v>714</v>
      </c>
      <c r="AI154" s="111">
        <v>60</v>
      </c>
      <c r="AJ154" s="111" t="s">
        <v>975</v>
      </c>
      <c r="AK154" s="111" t="s">
        <v>716</v>
      </c>
      <c r="AL154" s="111">
        <v>40</v>
      </c>
      <c r="AM154" s="111" t="s">
        <v>172</v>
      </c>
      <c r="AN154" s="111" t="s">
        <v>976</v>
      </c>
      <c r="AO154" s="111">
        <v>0</v>
      </c>
      <c r="AP154" s="111" t="s">
        <v>78</v>
      </c>
      <c r="AQ154" s="111" t="s">
        <v>78</v>
      </c>
      <c r="AR154" s="111" t="s">
        <v>78</v>
      </c>
      <c r="AS154" s="111" t="s">
        <v>78</v>
      </c>
      <c r="AT154" s="111" t="s">
        <v>78</v>
      </c>
      <c r="AU154" s="111" t="s">
        <v>78</v>
      </c>
      <c r="AV154" s="111" t="s">
        <v>78</v>
      </c>
      <c r="AW154" s="111" t="s">
        <v>78</v>
      </c>
      <c r="AX154" s="111" t="s">
        <v>78</v>
      </c>
      <c r="AY154"/>
      <c r="AZ154"/>
      <c r="BA154"/>
      <c r="BB154"/>
      <c r="BC154"/>
      <c r="BD154"/>
    </row>
    <row r="155" spans="1:56" s="110" customFormat="1" ht="185.15">
      <c r="A155" s="107">
        <v>104</v>
      </c>
      <c r="B155" s="107" t="s">
        <v>65</v>
      </c>
      <c r="C155" s="111">
        <v>10</v>
      </c>
      <c r="D155" s="124" t="s">
        <v>113</v>
      </c>
      <c r="E155" s="112" t="s">
        <v>10701</v>
      </c>
      <c r="F155" s="129" t="s">
        <v>10702</v>
      </c>
      <c r="G155" s="112" t="s">
        <v>10703</v>
      </c>
      <c r="H155" s="111">
        <v>2024</v>
      </c>
      <c r="I155" s="112" t="s">
        <v>10704</v>
      </c>
      <c r="J155" s="113">
        <v>123998.7</v>
      </c>
      <c r="K155" s="126" t="s">
        <v>3519</v>
      </c>
      <c r="L155" s="112" t="s">
        <v>10705</v>
      </c>
      <c r="M155" s="112" t="s">
        <v>10706</v>
      </c>
      <c r="N155" s="112" t="s">
        <v>10707</v>
      </c>
      <c r="O155" s="112" t="s">
        <v>10708</v>
      </c>
      <c r="P155" s="112">
        <v>19349</v>
      </c>
      <c r="Q155" s="108">
        <v>56.54</v>
      </c>
      <c r="R155" s="108">
        <v>5.54</v>
      </c>
      <c r="S155" s="108">
        <v>10</v>
      </c>
      <c r="T155" s="108">
        <v>41</v>
      </c>
      <c r="U155" s="108">
        <v>56.54</v>
      </c>
      <c r="V155" s="109" t="s">
        <v>10709</v>
      </c>
      <c r="W155" s="109">
        <v>3.3333333333333333E-2</v>
      </c>
      <c r="X155" s="127"/>
      <c r="Y155" s="107"/>
      <c r="Z155" s="107"/>
      <c r="AA155" s="107"/>
      <c r="AB155" s="111"/>
      <c r="AC155" s="107"/>
      <c r="AD155" s="108"/>
      <c r="AE155" s="107">
        <v>5</v>
      </c>
      <c r="AF155" s="111"/>
      <c r="AG155" s="111"/>
      <c r="AH155" s="111"/>
      <c r="AI155" s="111"/>
      <c r="AJ155" s="111"/>
      <c r="AK155" s="111"/>
      <c r="AL155" s="111"/>
      <c r="AM155" s="111"/>
      <c r="AN155" s="111"/>
      <c r="AO155" s="111"/>
      <c r="AP155" s="111"/>
      <c r="AQ155" s="111"/>
      <c r="AR155" s="111"/>
      <c r="AS155" s="111"/>
      <c r="AT155" s="111"/>
      <c r="AU155" s="111"/>
      <c r="AV155" s="111"/>
      <c r="AW155" s="111"/>
      <c r="AX155" s="111"/>
      <c r="AY155"/>
      <c r="AZ155"/>
      <c r="BA155"/>
      <c r="BB155"/>
      <c r="BC155"/>
      <c r="BD155"/>
    </row>
    <row r="156" spans="1:56" s="110" customFormat="1" ht="409.6">
      <c r="A156" s="107">
        <v>104</v>
      </c>
      <c r="B156" s="107" t="s">
        <v>65</v>
      </c>
      <c r="C156" s="111">
        <v>21</v>
      </c>
      <c r="D156" s="124" t="s">
        <v>468</v>
      </c>
      <c r="E156" s="112" t="s">
        <v>493</v>
      </c>
      <c r="F156" s="129" t="s">
        <v>485</v>
      </c>
      <c r="G156" s="112" t="s">
        <v>10710</v>
      </c>
      <c r="H156" s="111">
        <v>2024</v>
      </c>
      <c r="I156" s="112" t="s">
        <v>10711</v>
      </c>
      <c r="J156" s="113">
        <v>330729.19</v>
      </c>
      <c r="K156" s="126" t="s">
        <v>3519</v>
      </c>
      <c r="L156" s="112" t="s">
        <v>10712</v>
      </c>
      <c r="M156" s="112" t="s">
        <v>10713</v>
      </c>
      <c r="N156" s="112" t="s">
        <v>10714</v>
      </c>
      <c r="O156" s="112" t="s">
        <v>10715</v>
      </c>
      <c r="P156" s="112">
        <v>19369</v>
      </c>
      <c r="Q156" s="108">
        <v>27.5</v>
      </c>
      <c r="R156" s="108">
        <v>23.5</v>
      </c>
      <c r="S156" s="108">
        <v>3</v>
      </c>
      <c r="T156" s="108">
        <v>1</v>
      </c>
      <c r="U156" s="108">
        <v>27.5</v>
      </c>
      <c r="V156" s="109" t="s">
        <v>10709</v>
      </c>
      <c r="W156" s="109">
        <v>3.3333318109529338E-2</v>
      </c>
      <c r="X156" s="127"/>
      <c r="Y156" s="107"/>
      <c r="Z156" s="107"/>
      <c r="AA156" s="107"/>
      <c r="AB156" s="111"/>
      <c r="AC156" s="107"/>
      <c r="AD156" s="108"/>
      <c r="AE156" s="107">
        <v>5</v>
      </c>
      <c r="AF156" s="111"/>
      <c r="AG156" s="111"/>
      <c r="AH156" s="111"/>
      <c r="AI156" s="111"/>
      <c r="AJ156" s="111"/>
      <c r="AK156" s="111"/>
      <c r="AL156" s="111"/>
      <c r="AM156" s="111"/>
      <c r="AN156" s="111"/>
      <c r="AO156" s="111"/>
      <c r="AP156" s="111"/>
      <c r="AQ156" s="111"/>
      <c r="AR156" s="111"/>
      <c r="AS156" s="111"/>
      <c r="AT156" s="111"/>
      <c r="AU156" s="111"/>
      <c r="AV156" s="111"/>
      <c r="AW156" s="111"/>
      <c r="AX156" s="111"/>
      <c r="AY156"/>
      <c r="AZ156"/>
      <c r="BA156"/>
      <c r="BB156"/>
      <c r="BC156"/>
      <c r="BD156"/>
    </row>
    <row r="157" spans="1:56" s="110" customFormat="1" ht="195.45">
      <c r="A157" s="107">
        <v>104</v>
      </c>
      <c r="B157" s="107" t="s">
        <v>65</v>
      </c>
      <c r="C157" s="111">
        <v>4</v>
      </c>
      <c r="D157" s="124" t="s">
        <v>236</v>
      </c>
      <c r="E157" s="112" t="s">
        <v>10716</v>
      </c>
      <c r="F157" s="129" t="s">
        <v>10717</v>
      </c>
      <c r="G157" s="112" t="s">
        <v>10718</v>
      </c>
      <c r="H157" s="111">
        <v>2024</v>
      </c>
      <c r="I157" s="112" t="s">
        <v>10719</v>
      </c>
      <c r="J157" s="113">
        <v>59863.07</v>
      </c>
      <c r="K157" s="126" t="s">
        <v>3519</v>
      </c>
      <c r="L157" s="112" t="s">
        <v>10720</v>
      </c>
      <c r="M157" s="112" t="s">
        <v>10721</v>
      </c>
      <c r="N157" s="112" t="s">
        <v>10722</v>
      </c>
      <c r="O157" s="112" t="s">
        <v>10723</v>
      </c>
      <c r="P157" s="112">
        <v>19286</v>
      </c>
      <c r="Q157" s="108">
        <v>57.87</v>
      </c>
      <c r="R157" s="108">
        <v>2.87</v>
      </c>
      <c r="S157" s="108">
        <v>14</v>
      </c>
      <c r="T157" s="108">
        <v>41</v>
      </c>
      <c r="U157" s="108">
        <v>57.87</v>
      </c>
      <c r="V157" s="109" t="s">
        <v>10709</v>
      </c>
      <c r="W157" s="109">
        <v>6.6666644393613625E-2</v>
      </c>
      <c r="X157" s="127"/>
      <c r="Y157" s="107"/>
      <c r="Z157" s="107"/>
      <c r="AA157" s="107"/>
      <c r="AB157" s="111"/>
      <c r="AC157" s="107"/>
      <c r="AD157" s="108"/>
      <c r="AE157" s="107">
        <v>5</v>
      </c>
      <c r="AF157" s="111"/>
      <c r="AG157" s="111"/>
      <c r="AH157" s="111"/>
      <c r="AI157" s="111"/>
      <c r="AJ157" s="111"/>
      <c r="AK157" s="111"/>
      <c r="AL157" s="111"/>
      <c r="AM157" s="111"/>
      <c r="AN157" s="111"/>
      <c r="AO157" s="111"/>
      <c r="AP157" s="111"/>
      <c r="AQ157" s="111"/>
      <c r="AR157" s="111"/>
      <c r="AS157" s="111"/>
      <c r="AT157" s="111"/>
      <c r="AU157" s="111"/>
      <c r="AV157" s="111"/>
      <c r="AW157" s="111"/>
      <c r="AX157" s="111"/>
      <c r="AY157"/>
      <c r="AZ157"/>
      <c r="BA157"/>
      <c r="BB157"/>
      <c r="BC157"/>
      <c r="BD157"/>
    </row>
    <row r="158" spans="1:56" s="110" customFormat="1" ht="409.6">
      <c r="A158" s="107">
        <v>104</v>
      </c>
      <c r="B158" s="107" t="s">
        <v>65</v>
      </c>
      <c r="C158" s="111">
        <v>12</v>
      </c>
      <c r="D158" s="124" t="s">
        <v>79</v>
      </c>
      <c r="E158" s="112" t="s">
        <v>10724</v>
      </c>
      <c r="F158" s="129" t="s">
        <v>96</v>
      </c>
      <c r="G158" s="112" t="s">
        <v>9992</v>
      </c>
      <c r="H158" s="111">
        <v>2024</v>
      </c>
      <c r="I158" s="112" t="s">
        <v>9993</v>
      </c>
      <c r="J158" s="113">
        <v>236666.44</v>
      </c>
      <c r="K158" s="126" t="s">
        <v>3519</v>
      </c>
      <c r="L158" s="112" t="s">
        <v>929</v>
      </c>
      <c r="M158" s="112" t="s">
        <v>930</v>
      </c>
      <c r="N158" s="112" t="s">
        <v>10725</v>
      </c>
      <c r="O158" s="112" t="s">
        <v>10726</v>
      </c>
      <c r="P158" s="112" t="s">
        <v>10727</v>
      </c>
      <c r="Q158" s="108">
        <v>99.11</v>
      </c>
      <c r="R158" s="108">
        <v>8.11</v>
      </c>
      <c r="S158" s="108">
        <v>50</v>
      </c>
      <c r="T158" s="108">
        <v>41</v>
      </c>
      <c r="U158" s="108">
        <v>99.11</v>
      </c>
      <c r="V158" s="109" t="s">
        <v>10709</v>
      </c>
      <c r="W158" s="109">
        <v>6.6699999999999995E-2</v>
      </c>
      <c r="X158" s="127"/>
      <c r="Y158" s="107"/>
      <c r="Z158" s="107"/>
      <c r="AA158" s="107"/>
      <c r="AB158" s="111"/>
      <c r="AC158" s="107"/>
      <c r="AD158" s="108"/>
      <c r="AE158" s="107">
        <v>5</v>
      </c>
      <c r="AF158" s="111"/>
      <c r="AG158" s="111"/>
      <c r="AH158" s="111"/>
      <c r="AI158" s="111"/>
      <c r="AJ158" s="111"/>
      <c r="AK158" s="111"/>
      <c r="AL158" s="111"/>
      <c r="AM158" s="111"/>
      <c r="AN158" s="111"/>
      <c r="AO158" s="111"/>
      <c r="AP158" s="111"/>
      <c r="AQ158" s="111"/>
      <c r="AR158" s="111"/>
      <c r="AS158" s="111"/>
      <c r="AT158" s="111"/>
      <c r="AU158" s="111"/>
      <c r="AV158" s="111"/>
      <c r="AW158" s="111"/>
      <c r="AX158" s="111"/>
      <c r="AY158"/>
      <c r="AZ158"/>
      <c r="BA158"/>
      <c r="BB158"/>
      <c r="BC158"/>
      <c r="BD158"/>
    </row>
    <row r="159" spans="1:56" s="110" customFormat="1" ht="288">
      <c r="A159" s="107">
        <v>104</v>
      </c>
      <c r="B159" s="107" t="s">
        <v>65</v>
      </c>
      <c r="C159" s="111">
        <v>13</v>
      </c>
      <c r="D159" s="124" t="s">
        <v>234</v>
      </c>
      <c r="E159" s="112" t="s">
        <v>821</v>
      </c>
      <c r="F159" s="129" t="s">
        <v>10728</v>
      </c>
      <c r="G159" s="112" t="s">
        <v>10729</v>
      </c>
      <c r="H159" s="111">
        <v>2024</v>
      </c>
      <c r="I159" s="112" t="s">
        <v>10730</v>
      </c>
      <c r="J159" s="113">
        <v>258231.97</v>
      </c>
      <c r="K159" s="126" t="s">
        <v>3519</v>
      </c>
      <c r="L159" s="112" t="s">
        <v>10731</v>
      </c>
      <c r="M159" s="112" t="s">
        <v>10732</v>
      </c>
      <c r="N159" s="112" t="s">
        <v>10733</v>
      </c>
      <c r="O159" s="112" t="s">
        <v>10734</v>
      </c>
      <c r="P159" s="112">
        <v>19339</v>
      </c>
      <c r="Q159" s="108">
        <v>50.9</v>
      </c>
      <c r="R159" s="108">
        <v>9.9</v>
      </c>
      <c r="S159" s="108">
        <v>0</v>
      </c>
      <c r="T159" s="108">
        <v>41</v>
      </c>
      <c r="U159" s="108">
        <v>50.9</v>
      </c>
      <c r="V159" s="109" t="s">
        <v>10709</v>
      </c>
      <c r="W159" s="109">
        <v>5.0000005808730812E-2</v>
      </c>
      <c r="X159" s="127"/>
      <c r="Y159" s="107"/>
      <c r="Z159" s="107"/>
      <c r="AA159" s="107"/>
      <c r="AB159" s="111"/>
      <c r="AC159" s="107"/>
      <c r="AD159" s="108"/>
      <c r="AE159" s="107">
        <v>5</v>
      </c>
      <c r="AF159" s="111"/>
      <c r="AG159" s="111"/>
      <c r="AH159" s="111"/>
      <c r="AI159" s="111"/>
      <c r="AJ159" s="111"/>
      <c r="AK159" s="111"/>
      <c r="AL159" s="111"/>
      <c r="AM159" s="111"/>
      <c r="AN159" s="111"/>
      <c r="AO159" s="111"/>
      <c r="AP159" s="111"/>
      <c r="AQ159" s="111"/>
      <c r="AR159" s="111"/>
      <c r="AS159" s="111"/>
      <c r="AT159" s="111"/>
      <c r="AU159" s="111"/>
      <c r="AV159" s="111"/>
      <c r="AW159" s="111"/>
      <c r="AX159" s="111"/>
      <c r="AY159"/>
      <c r="AZ159"/>
      <c r="BA159"/>
      <c r="BB159"/>
      <c r="BC159"/>
      <c r="BD159"/>
    </row>
    <row r="160" spans="1:56" s="110" customFormat="1" ht="288">
      <c r="A160" s="107">
        <v>104</v>
      </c>
      <c r="B160" s="107" t="s">
        <v>65</v>
      </c>
      <c r="C160" s="111">
        <v>13</v>
      </c>
      <c r="D160" s="124" t="s">
        <v>234</v>
      </c>
      <c r="E160" s="112" t="s">
        <v>821</v>
      </c>
      <c r="F160" s="129" t="s">
        <v>10728</v>
      </c>
      <c r="G160" s="112" t="s">
        <v>10735</v>
      </c>
      <c r="H160" s="111">
        <v>2024</v>
      </c>
      <c r="I160" s="112" t="s">
        <v>10736</v>
      </c>
      <c r="J160" s="113">
        <v>568867.73</v>
      </c>
      <c r="K160" s="126" t="s">
        <v>1992</v>
      </c>
      <c r="L160" s="112" t="s">
        <v>10731</v>
      </c>
      <c r="M160" s="112" t="s">
        <v>10732</v>
      </c>
      <c r="N160" s="112" t="s">
        <v>10737</v>
      </c>
      <c r="O160" s="112" t="s">
        <v>10738</v>
      </c>
      <c r="P160" s="112">
        <v>19004</v>
      </c>
      <c r="Q160" s="108">
        <v>64.38</v>
      </c>
      <c r="R160" s="108">
        <v>23.38</v>
      </c>
      <c r="S160" s="108">
        <v>0</v>
      </c>
      <c r="T160" s="108">
        <v>41</v>
      </c>
      <c r="U160" s="108">
        <v>64.38</v>
      </c>
      <c r="V160" s="109" t="s">
        <v>10709</v>
      </c>
      <c r="W160" s="109">
        <v>0.16666667541892188</v>
      </c>
      <c r="X160" s="127"/>
      <c r="Y160" s="107"/>
      <c r="Z160" s="107"/>
      <c r="AA160" s="107"/>
      <c r="AB160" s="111"/>
      <c r="AC160" s="107"/>
      <c r="AD160" s="108"/>
      <c r="AE160" s="107">
        <v>5</v>
      </c>
      <c r="AF160" s="111"/>
      <c r="AG160" s="111"/>
      <c r="AH160" s="111"/>
      <c r="AI160" s="111"/>
      <c r="AJ160" s="111"/>
      <c r="AK160" s="111"/>
      <c r="AL160" s="111"/>
      <c r="AM160" s="111"/>
      <c r="AN160" s="111"/>
      <c r="AO160" s="111"/>
      <c r="AP160" s="111"/>
      <c r="AQ160" s="111"/>
      <c r="AR160" s="111"/>
      <c r="AS160" s="111"/>
      <c r="AT160" s="111"/>
      <c r="AU160" s="111"/>
      <c r="AV160" s="111"/>
      <c r="AW160" s="111"/>
      <c r="AX160" s="111"/>
      <c r="AY160"/>
      <c r="AZ160"/>
      <c r="BA160"/>
      <c r="BB160"/>
      <c r="BC160"/>
      <c r="BD160"/>
    </row>
    <row r="161" spans="1:56" s="110" customFormat="1" ht="185.15">
      <c r="A161" s="107">
        <v>104</v>
      </c>
      <c r="B161" s="107" t="s">
        <v>65</v>
      </c>
      <c r="C161" s="111">
        <v>1</v>
      </c>
      <c r="D161" s="124" t="s">
        <v>319</v>
      </c>
      <c r="E161" s="112" t="s">
        <v>936</v>
      </c>
      <c r="F161" s="129" t="s">
        <v>590</v>
      </c>
      <c r="G161" s="112" t="s">
        <v>870</v>
      </c>
      <c r="H161" s="111">
        <v>2024</v>
      </c>
      <c r="I161" s="112" t="s">
        <v>10739</v>
      </c>
      <c r="J161" s="113">
        <v>245308.07</v>
      </c>
      <c r="K161" s="126" t="s">
        <v>3519</v>
      </c>
      <c r="L161" s="112" t="s">
        <v>10740</v>
      </c>
      <c r="M161" s="112" t="s">
        <v>10741</v>
      </c>
      <c r="N161" s="112" t="s">
        <v>10742</v>
      </c>
      <c r="O161" s="112" t="s">
        <v>10743</v>
      </c>
      <c r="P161" s="112" t="s">
        <v>10744</v>
      </c>
      <c r="Q161" s="108">
        <v>56.27</v>
      </c>
      <c r="R161" s="108">
        <v>10.27</v>
      </c>
      <c r="S161" s="108">
        <v>5</v>
      </c>
      <c r="T161" s="108">
        <v>41</v>
      </c>
      <c r="U161" s="108">
        <v>56.27</v>
      </c>
      <c r="V161" s="109" t="s">
        <v>10709</v>
      </c>
      <c r="W161" s="109">
        <v>8.3299999999999999E-2</v>
      </c>
      <c r="X161" s="127"/>
      <c r="Y161" s="107"/>
      <c r="Z161" s="107"/>
      <c r="AA161" s="107"/>
      <c r="AB161" s="111"/>
      <c r="AC161" s="107"/>
      <c r="AD161" s="108"/>
      <c r="AE161" s="107">
        <v>5</v>
      </c>
      <c r="AF161" s="111"/>
      <c r="AG161" s="111"/>
      <c r="AH161" s="111"/>
      <c r="AI161" s="111"/>
      <c r="AJ161" s="111"/>
      <c r="AK161" s="111"/>
      <c r="AL161" s="111"/>
      <c r="AM161" s="111"/>
      <c r="AN161" s="111"/>
      <c r="AO161" s="111"/>
      <c r="AP161" s="111"/>
      <c r="AQ161" s="111"/>
      <c r="AR161" s="111"/>
      <c r="AS161" s="111"/>
      <c r="AT161" s="111"/>
      <c r="AU161" s="111"/>
      <c r="AV161" s="111"/>
      <c r="AW161" s="111"/>
      <c r="AX161" s="111"/>
      <c r="AY161"/>
      <c r="AZ161"/>
      <c r="BA161"/>
      <c r="BB161"/>
      <c r="BC161"/>
      <c r="BD161"/>
    </row>
    <row r="162" spans="1:56" s="110" customFormat="1" ht="308.60000000000002">
      <c r="A162" s="107">
        <v>104</v>
      </c>
      <c r="B162" s="107" t="s">
        <v>65</v>
      </c>
      <c r="C162" s="111">
        <v>20</v>
      </c>
      <c r="D162" s="124" t="s">
        <v>231</v>
      </c>
      <c r="E162" s="112" t="s">
        <v>527</v>
      </c>
      <c r="F162" s="129" t="s">
        <v>547</v>
      </c>
      <c r="G162" s="112" t="s">
        <v>10745</v>
      </c>
      <c r="H162" s="111">
        <v>2024</v>
      </c>
      <c r="I162" s="112" t="s">
        <v>10746</v>
      </c>
      <c r="J162" s="113">
        <v>109818</v>
      </c>
      <c r="K162" s="126" t="s">
        <v>3519</v>
      </c>
      <c r="L162" s="112" t="s">
        <v>10747</v>
      </c>
      <c r="M162" s="112" t="s">
        <v>10748</v>
      </c>
      <c r="N162" s="112" t="s">
        <v>10749</v>
      </c>
      <c r="O162" s="112" t="s">
        <v>10750</v>
      </c>
      <c r="P162" s="112">
        <v>19362</v>
      </c>
      <c r="Q162" s="108">
        <v>49.76</v>
      </c>
      <c r="R162" s="108">
        <v>3.76</v>
      </c>
      <c r="S162" s="108">
        <v>5</v>
      </c>
      <c r="T162" s="108">
        <v>41</v>
      </c>
      <c r="U162" s="108">
        <v>49.76</v>
      </c>
      <c r="V162" s="109" t="s">
        <v>10709</v>
      </c>
      <c r="W162" s="109">
        <v>3.3333333333333333E-2</v>
      </c>
      <c r="X162" s="127"/>
      <c r="Y162" s="107"/>
      <c r="Z162" s="107"/>
      <c r="AA162" s="107"/>
      <c r="AB162" s="111"/>
      <c r="AC162" s="107"/>
      <c r="AD162" s="108"/>
      <c r="AE162" s="107">
        <v>5</v>
      </c>
      <c r="AF162" s="111"/>
      <c r="AG162" s="111"/>
      <c r="AH162" s="111"/>
      <c r="AI162" s="111"/>
      <c r="AJ162" s="111"/>
      <c r="AK162" s="111"/>
      <c r="AL162" s="111"/>
      <c r="AM162" s="111"/>
      <c r="AN162" s="111"/>
      <c r="AO162" s="111"/>
      <c r="AP162" s="111"/>
      <c r="AQ162" s="111"/>
      <c r="AR162" s="111"/>
      <c r="AS162" s="111"/>
      <c r="AT162" s="111"/>
      <c r="AU162" s="111"/>
      <c r="AV162" s="111"/>
      <c r="AW162" s="111"/>
      <c r="AX162" s="111"/>
      <c r="AY162"/>
      <c r="AZ162"/>
      <c r="BA162"/>
      <c r="BB162"/>
      <c r="BC162"/>
      <c r="BD162"/>
    </row>
    <row r="163" spans="1:56" s="110" customFormat="1" ht="308.60000000000002">
      <c r="A163" s="107">
        <v>104</v>
      </c>
      <c r="B163" s="107" t="s">
        <v>65</v>
      </c>
      <c r="C163" s="111">
        <v>20</v>
      </c>
      <c r="D163" s="124" t="s">
        <v>10751</v>
      </c>
      <c r="E163" s="112" t="s">
        <v>527</v>
      </c>
      <c r="F163" s="129" t="s">
        <v>547</v>
      </c>
      <c r="G163" s="112" t="s">
        <v>10752</v>
      </c>
      <c r="H163" s="111">
        <v>2024</v>
      </c>
      <c r="I163" s="112" t="s">
        <v>10753</v>
      </c>
      <c r="J163" s="113">
        <v>1000000</v>
      </c>
      <c r="K163" s="126" t="s">
        <v>1992</v>
      </c>
      <c r="L163" s="112" t="s">
        <v>10747</v>
      </c>
      <c r="M163" s="112" t="s">
        <v>10748</v>
      </c>
      <c r="N163" s="112" t="s">
        <v>10754</v>
      </c>
      <c r="O163" s="112" t="s">
        <v>10755</v>
      </c>
      <c r="P163" s="112">
        <v>19611</v>
      </c>
      <c r="Q163" s="108">
        <v>99.53</v>
      </c>
      <c r="R163" s="108">
        <v>34.93</v>
      </c>
      <c r="S163" s="108">
        <v>23.6</v>
      </c>
      <c r="T163" s="108">
        <v>41</v>
      </c>
      <c r="U163" s="108">
        <v>99.53</v>
      </c>
      <c r="V163" s="109" t="s">
        <v>10709</v>
      </c>
      <c r="W163" s="109">
        <v>0</v>
      </c>
      <c r="X163" s="127"/>
      <c r="Y163" s="107"/>
      <c r="Z163" s="107"/>
      <c r="AA163" s="107"/>
      <c r="AB163" s="111"/>
      <c r="AC163" s="107"/>
      <c r="AD163" s="108"/>
      <c r="AE163" s="107">
        <v>5</v>
      </c>
      <c r="AF163" s="111"/>
      <c r="AG163" s="111"/>
      <c r="AH163" s="111"/>
      <c r="AI163" s="111"/>
      <c r="AJ163" s="111"/>
      <c r="AK163" s="111"/>
      <c r="AL163" s="111"/>
      <c r="AM163" s="111"/>
      <c r="AN163" s="111"/>
      <c r="AO163" s="111"/>
      <c r="AP163" s="111"/>
      <c r="AQ163" s="111"/>
      <c r="AR163" s="111"/>
      <c r="AS163" s="111"/>
      <c r="AT163" s="111"/>
      <c r="AU163" s="111"/>
      <c r="AV163" s="111"/>
      <c r="AW163" s="111"/>
      <c r="AX163" s="111"/>
      <c r="AY163"/>
      <c r="AZ163"/>
      <c r="BA163"/>
      <c r="BB163"/>
      <c r="BC163"/>
      <c r="BD163"/>
    </row>
    <row r="164" spans="1:56" s="110" customFormat="1" ht="298.3">
      <c r="A164" s="107">
        <v>104</v>
      </c>
      <c r="B164" s="107" t="s">
        <v>65</v>
      </c>
      <c r="C164" s="111">
        <v>11</v>
      </c>
      <c r="D164" s="124" t="s">
        <v>160</v>
      </c>
      <c r="E164" s="112" t="s">
        <v>10756</v>
      </c>
      <c r="F164" s="129" t="s">
        <v>10757</v>
      </c>
      <c r="G164" s="112" t="s">
        <v>10758</v>
      </c>
      <c r="H164" s="111">
        <v>2024</v>
      </c>
      <c r="I164" s="112" t="s">
        <v>10759</v>
      </c>
      <c r="J164" s="113">
        <v>263121.02</v>
      </c>
      <c r="K164" s="126" t="s">
        <v>3519</v>
      </c>
      <c r="L164" s="112" t="s">
        <v>10760</v>
      </c>
      <c r="M164" s="112" t="s">
        <v>10761</v>
      </c>
      <c r="N164" s="112" t="s">
        <v>10762</v>
      </c>
      <c r="O164" s="112" t="s">
        <v>10763</v>
      </c>
      <c r="P164" s="112">
        <v>19299</v>
      </c>
      <c r="Q164" s="108">
        <v>53.97</v>
      </c>
      <c r="R164" s="108">
        <v>10.97</v>
      </c>
      <c r="S164" s="108">
        <v>22</v>
      </c>
      <c r="T164" s="108">
        <v>41</v>
      </c>
      <c r="U164" s="108">
        <v>73.97</v>
      </c>
      <c r="V164" s="109" t="s">
        <v>10709</v>
      </c>
      <c r="W164" s="109">
        <v>4.9999996199467447E-2</v>
      </c>
      <c r="X164" s="127"/>
      <c r="Y164" s="107"/>
      <c r="Z164" s="107"/>
      <c r="AA164" s="107"/>
      <c r="AB164" s="111"/>
      <c r="AC164" s="107"/>
      <c r="AD164" s="108"/>
      <c r="AE164" s="107">
        <v>5</v>
      </c>
      <c r="AF164" s="111"/>
      <c r="AG164" s="111"/>
      <c r="AH164" s="111"/>
      <c r="AI164" s="111"/>
      <c r="AJ164" s="111"/>
      <c r="AK164" s="111"/>
      <c r="AL164" s="111"/>
      <c r="AM164" s="111"/>
      <c r="AN164" s="111"/>
      <c r="AO164" s="111"/>
      <c r="AP164" s="111"/>
      <c r="AQ164" s="111"/>
      <c r="AR164" s="111"/>
      <c r="AS164" s="111"/>
      <c r="AT164" s="111"/>
      <c r="AU164" s="111"/>
      <c r="AV164" s="111"/>
      <c r="AW164" s="111"/>
      <c r="AX164" s="111"/>
      <c r="AY164"/>
      <c r="AZ164"/>
      <c r="BA164"/>
      <c r="BB164"/>
      <c r="BC164"/>
      <c r="BD164"/>
    </row>
    <row r="165" spans="1:56" s="110" customFormat="1" ht="329.15">
      <c r="A165" s="107">
        <v>104</v>
      </c>
      <c r="B165" s="107" t="s">
        <v>65</v>
      </c>
      <c r="C165" s="111">
        <v>7</v>
      </c>
      <c r="D165" s="124" t="s">
        <v>238</v>
      </c>
      <c r="E165" s="112" t="s">
        <v>10764</v>
      </c>
      <c r="F165" s="129" t="s">
        <v>10765</v>
      </c>
      <c r="G165" s="112" t="s">
        <v>10766</v>
      </c>
      <c r="H165" s="111">
        <v>2024</v>
      </c>
      <c r="I165" s="112" t="s">
        <v>10767</v>
      </c>
      <c r="J165" s="113">
        <v>157380</v>
      </c>
      <c r="K165" s="126" t="s">
        <v>3519</v>
      </c>
      <c r="L165" s="112" t="s">
        <v>10768</v>
      </c>
      <c r="M165" s="112" t="s">
        <v>10769</v>
      </c>
      <c r="N165" s="112" t="s">
        <v>10770</v>
      </c>
      <c r="O165" s="112" t="s">
        <v>10771</v>
      </c>
      <c r="P165" s="112">
        <v>19488</v>
      </c>
      <c r="Q165" s="108">
        <v>54.33</v>
      </c>
      <c r="R165" s="108">
        <v>5.33</v>
      </c>
      <c r="S165" s="108">
        <v>8</v>
      </c>
      <c r="T165" s="108">
        <v>41</v>
      </c>
      <c r="U165" s="108">
        <v>54.33</v>
      </c>
      <c r="V165" s="109" t="s">
        <v>10709</v>
      </c>
      <c r="W165" s="109">
        <v>4.1666666666666657E-2</v>
      </c>
      <c r="X165" s="127"/>
      <c r="Y165" s="107"/>
      <c r="Z165" s="107"/>
      <c r="AA165" s="107"/>
      <c r="AB165" s="111"/>
      <c r="AC165" s="107"/>
      <c r="AD165" s="108"/>
      <c r="AE165" s="107">
        <v>5</v>
      </c>
      <c r="AF165" s="111"/>
      <c r="AG165" s="111"/>
      <c r="AH165" s="111"/>
      <c r="AI165" s="111"/>
      <c r="AJ165" s="111"/>
      <c r="AK165" s="111"/>
      <c r="AL165" s="111"/>
      <c r="AM165" s="111"/>
      <c r="AN165" s="111"/>
      <c r="AO165" s="111"/>
      <c r="AP165" s="111"/>
      <c r="AQ165" s="111"/>
      <c r="AR165" s="111"/>
      <c r="AS165" s="111"/>
      <c r="AT165" s="111"/>
      <c r="AU165" s="111"/>
      <c r="AV165" s="111"/>
      <c r="AW165" s="111"/>
      <c r="AX165" s="111"/>
      <c r="AY165"/>
      <c r="AZ165"/>
      <c r="BA165"/>
      <c r="BB165"/>
      <c r="BC165"/>
      <c r="BD165"/>
    </row>
    <row r="166" spans="1:56" s="110" customFormat="1" ht="409.6">
      <c r="A166" s="107">
        <v>104</v>
      </c>
      <c r="B166" s="107" t="s">
        <v>65</v>
      </c>
      <c r="C166" s="111">
        <v>10</v>
      </c>
      <c r="D166" s="124" t="s">
        <v>113</v>
      </c>
      <c r="E166" s="112" t="s">
        <v>10772</v>
      </c>
      <c r="F166" s="129" t="s">
        <v>10773</v>
      </c>
      <c r="G166" s="112" t="s">
        <v>10774</v>
      </c>
      <c r="H166" s="111">
        <v>2024</v>
      </c>
      <c r="I166" s="112" t="s">
        <v>10775</v>
      </c>
      <c r="J166" s="113">
        <v>210586.6</v>
      </c>
      <c r="K166" s="126" t="s">
        <v>3519</v>
      </c>
      <c r="L166" s="112" t="s">
        <v>10776</v>
      </c>
      <c r="M166" s="112" t="s">
        <v>10777</v>
      </c>
      <c r="N166" s="112" t="s">
        <v>10778</v>
      </c>
      <c r="O166" s="112" t="s">
        <v>10779</v>
      </c>
      <c r="P166" s="112">
        <v>19361</v>
      </c>
      <c r="Q166" s="108">
        <v>63.26</v>
      </c>
      <c r="R166" s="108">
        <v>7.26</v>
      </c>
      <c r="S166" s="108">
        <v>15</v>
      </c>
      <c r="T166" s="108">
        <v>41</v>
      </c>
      <c r="U166" s="108">
        <v>63.26</v>
      </c>
      <c r="V166" s="109" t="s">
        <v>10709</v>
      </c>
      <c r="W166" s="109">
        <v>3.333331750453257E-2</v>
      </c>
      <c r="X166" s="127"/>
      <c r="Y166" s="107"/>
      <c r="Z166" s="107"/>
      <c r="AA166" s="107"/>
      <c r="AB166" s="111"/>
      <c r="AC166" s="107"/>
      <c r="AD166" s="108"/>
      <c r="AE166" s="107">
        <v>5</v>
      </c>
      <c r="AF166" s="111"/>
      <c r="AG166" s="111"/>
      <c r="AH166" s="111"/>
      <c r="AI166" s="111"/>
      <c r="AJ166" s="111"/>
      <c r="AK166" s="111"/>
      <c r="AL166" s="111"/>
      <c r="AM166" s="111"/>
      <c r="AN166" s="111"/>
      <c r="AO166" s="111"/>
      <c r="AP166" s="111"/>
      <c r="AQ166" s="111"/>
      <c r="AR166" s="111"/>
      <c r="AS166" s="111"/>
      <c r="AT166" s="111"/>
      <c r="AU166" s="111"/>
      <c r="AV166" s="111"/>
      <c r="AW166" s="111"/>
      <c r="AX166" s="111"/>
      <c r="AY166"/>
      <c r="AZ166"/>
      <c r="BA166"/>
      <c r="BB166"/>
      <c r="BC166"/>
      <c r="BD166"/>
    </row>
    <row r="167" spans="1:56" s="110" customFormat="1" ht="409.6">
      <c r="A167" s="107">
        <v>104</v>
      </c>
      <c r="B167" s="107" t="s">
        <v>65</v>
      </c>
      <c r="C167" s="111">
        <v>10</v>
      </c>
      <c r="D167" s="124" t="s">
        <v>113</v>
      </c>
      <c r="E167" s="112" t="s">
        <v>10780</v>
      </c>
      <c r="F167" s="129" t="s">
        <v>10781</v>
      </c>
      <c r="G167" s="112" t="s">
        <v>10782</v>
      </c>
      <c r="H167" s="111"/>
      <c r="I167" s="112" t="s">
        <v>10783</v>
      </c>
      <c r="J167" s="113">
        <v>336859.09</v>
      </c>
      <c r="K167" s="126" t="s">
        <v>3519</v>
      </c>
      <c r="L167" s="112" t="s">
        <v>10784</v>
      </c>
      <c r="M167" s="112" t="s">
        <v>10785</v>
      </c>
      <c r="N167" s="112" t="s">
        <v>10786</v>
      </c>
      <c r="O167" s="112" t="s">
        <v>10787</v>
      </c>
      <c r="P167" s="112">
        <v>19360</v>
      </c>
      <c r="Q167" s="108">
        <v>52.85</v>
      </c>
      <c r="R167" s="108">
        <v>11.6</v>
      </c>
      <c r="S167" s="108">
        <v>0.25</v>
      </c>
      <c r="T167" s="108">
        <v>41</v>
      </c>
      <c r="U167" s="108">
        <v>52.85</v>
      </c>
      <c r="V167" s="109" t="s">
        <v>10709</v>
      </c>
      <c r="W167" s="109">
        <v>3.3333336292921317E-2</v>
      </c>
      <c r="X167" s="127"/>
      <c r="Y167" s="107"/>
      <c r="Z167" s="107"/>
      <c r="AA167" s="107"/>
      <c r="AB167" s="111"/>
      <c r="AC167" s="107"/>
      <c r="AD167" s="108"/>
      <c r="AE167" s="107">
        <v>5</v>
      </c>
      <c r="AF167" s="111"/>
      <c r="AG167" s="111"/>
      <c r="AH167" s="111"/>
      <c r="AI167" s="111"/>
      <c r="AJ167" s="111"/>
      <c r="AK167" s="111"/>
      <c r="AL167" s="111"/>
      <c r="AM167" s="111"/>
      <c r="AN167" s="111"/>
      <c r="AO167" s="111"/>
      <c r="AP167" s="111"/>
      <c r="AQ167" s="111"/>
      <c r="AR167" s="111"/>
      <c r="AS167" s="111"/>
      <c r="AT167" s="111"/>
      <c r="AU167" s="111"/>
      <c r="AV167" s="111"/>
      <c r="AW167" s="111"/>
      <c r="AX167" s="111"/>
      <c r="AY167"/>
      <c r="AZ167"/>
      <c r="BA167"/>
      <c r="BB167"/>
      <c r="BC167"/>
      <c r="BD167"/>
    </row>
    <row r="168" spans="1:56" s="110" customFormat="1" ht="267.45">
      <c r="A168" s="107">
        <v>105</v>
      </c>
      <c r="B168" s="107" t="s">
        <v>10809</v>
      </c>
      <c r="C168" s="111" t="s">
        <v>10810</v>
      </c>
      <c r="D168" s="124"/>
      <c r="E168" s="112" t="s">
        <v>10811</v>
      </c>
      <c r="F168" s="129">
        <v>9864</v>
      </c>
      <c r="G168" s="112" t="s">
        <v>10812</v>
      </c>
      <c r="H168" s="111">
        <v>2000</v>
      </c>
      <c r="I168" s="112" t="s">
        <v>10813</v>
      </c>
      <c r="J168" s="113">
        <v>106446</v>
      </c>
      <c r="K168" s="126" t="s">
        <v>10814</v>
      </c>
      <c r="L168" s="112" t="s">
        <v>10815</v>
      </c>
      <c r="M168" s="112" t="s">
        <v>10816</v>
      </c>
      <c r="N168" s="112" t="s">
        <v>10817</v>
      </c>
      <c r="O168" s="112" t="s">
        <v>10818</v>
      </c>
      <c r="P168" s="112">
        <v>2381</v>
      </c>
      <c r="Q168" s="108">
        <v>6.39</v>
      </c>
      <c r="R168" s="108">
        <v>0</v>
      </c>
      <c r="S168" s="108">
        <v>12.876107804821018</v>
      </c>
      <c r="T168" s="108">
        <v>11.967708967816371</v>
      </c>
      <c r="U168" s="108">
        <v>24.843816772637389</v>
      </c>
      <c r="V168" s="109">
        <v>70.125786163522008</v>
      </c>
      <c r="W168" s="109">
        <v>100</v>
      </c>
      <c r="X168" s="127" t="s">
        <v>10819</v>
      </c>
      <c r="Y168" s="107">
        <v>3</v>
      </c>
      <c r="Z168" s="107">
        <v>5</v>
      </c>
      <c r="AA168" s="107">
        <v>3</v>
      </c>
      <c r="AB168" s="111">
        <v>66</v>
      </c>
      <c r="AC168" s="107" t="s">
        <v>208</v>
      </c>
      <c r="AD168" s="108">
        <v>49.4</v>
      </c>
      <c r="AE168" s="107">
        <v>5</v>
      </c>
      <c r="AF168" s="111">
        <v>74</v>
      </c>
      <c r="AG168" s="111" t="s">
        <v>10820</v>
      </c>
      <c r="AH168" s="111" t="s">
        <v>10821</v>
      </c>
      <c r="AI168" s="111">
        <v>40</v>
      </c>
      <c r="AJ168" s="111" t="s">
        <v>5971</v>
      </c>
      <c r="AK168" s="111" t="s">
        <v>10822</v>
      </c>
      <c r="AL168" s="111">
        <v>11</v>
      </c>
      <c r="AM168" s="111"/>
      <c r="AN168" s="111" t="s">
        <v>10823</v>
      </c>
      <c r="AO168" s="111">
        <v>6</v>
      </c>
      <c r="AP168" s="111"/>
      <c r="AQ168" s="111" t="s">
        <v>10824</v>
      </c>
      <c r="AR168" s="111">
        <v>6</v>
      </c>
      <c r="AS168" s="111" t="s">
        <v>10825</v>
      </c>
      <c r="AT168" s="111" t="s">
        <v>10826</v>
      </c>
      <c r="AU168" s="111">
        <v>6</v>
      </c>
      <c r="AV168" s="111" t="s">
        <v>10827</v>
      </c>
      <c r="AW168" s="111"/>
      <c r="AX168" s="111">
        <v>6</v>
      </c>
      <c r="AY168"/>
      <c r="AZ168"/>
      <c r="BA168"/>
      <c r="BB168"/>
      <c r="BC168"/>
      <c r="BD168"/>
    </row>
    <row r="169" spans="1:56" s="110" customFormat="1" ht="288">
      <c r="A169" s="107">
        <v>105</v>
      </c>
      <c r="B169" s="107" t="s">
        <v>10809</v>
      </c>
      <c r="C169" s="111" t="s">
        <v>10810</v>
      </c>
      <c r="D169" s="124"/>
      <c r="E169" s="112" t="s">
        <v>10811</v>
      </c>
      <c r="F169" s="129">
        <v>9864</v>
      </c>
      <c r="G169" s="112" t="s">
        <v>10828</v>
      </c>
      <c r="H169" s="111">
        <v>2019</v>
      </c>
      <c r="I169" s="112" t="s">
        <v>10829</v>
      </c>
      <c r="J169" s="113">
        <v>560597.25</v>
      </c>
      <c r="K169" s="126" t="s">
        <v>213</v>
      </c>
      <c r="L169" s="112" t="s">
        <v>10815</v>
      </c>
      <c r="M169" s="112" t="s">
        <v>10816</v>
      </c>
      <c r="N169" s="112" t="s">
        <v>10830</v>
      </c>
      <c r="O169" s="112" t="s">
        <v>10831</v>
      </c>
      <c r="P169" s="112">
        <v>7522</v>
      </c>
      <c r="Q169" s="108">
        <v>41.141571263553985</v>
      </c>
      <c r="R169" s="108">
        <v>33.154447058823528</v>
      </c>
      <c r="S169" s="108">
        <v>20.931132197977377</v>
      </c>
      <c r="T169" s="108">
        <v>18.070230491321084</v>
      </c>
      <c r="U169" s="108">
        <v>72.155809748121982</v>
      </c>
      <c r="V169" s="109">
        <v>81.132075471698116</v>
      </c>
      <c r="W169" s="109">
        <v>68.320000000000007</v>
      </c>
      <c r="X169" s="127" t="s">
        <v>10819</v>
      </c>
      <c r="Y169" s="107">
        <v>3</v>
      </c>
      <c r="Z169" s="107">
        <v>5</v>
      </c>
      <c r="AA169" s="107">
        <v>3</v>
      </c>
      <c r="AB169" s="111">
        <v>66</v>
      </c>
      <c r="AC169" s="107">
        <v>152</v>
      </c>
      <c r="AD169" s="108">
        <v>49.4</v>
      </c>
      <c r="AE169" s="107">
        <v>5</v>
      </c>
      <c r="AF169" s="111">
        <v>85</v>
      </c>
      <c r="AG169" s="111" t="s">
        <v>6460</v>
      </c>
      <c r="AH169" s="111" t="s">
        <v>10832</v>
      </c>
      <c r="AI169" s="111">
        <v>23</v>
      </c>
      <c r="AJ169" s="111" t="s">
        <v>10833</v>
      </c>
      <c r="AK169" s="111" t="s">
        <v>10834</v>
      </c>
      <c r="AL169" s="111">
        <v>23</v>
      </c>
      <c r="AM169" s="111" t="s">
        <v>10835</v>
      </c>
      <c r="AN169" s="111"/>
      <c r="AO169" s="111">
        <v>11</v>
      </c>
      <c r="AP169" s="111" t="s">
        <v>265</v>
      </c>
      <c r="AQ169" s="111" t="s">
        <v>10836</v>
      </c>
      <c r="AR169" s="111">
        <v>6</v>
      </c>
      <c r="AS169" s="111" t="s">
        <v>10837</v>
      </c>
      <c r="AT169" s="111"/>
      <c r="AU169" s="111">
        <v>17</v>
      </c>
      <c r="AV169" s="111" t="s">
        <v>10827</v>
      </c>
      <c r="AW169" s="111"/>
      <c r="AX169" s="111">
        <v>6</v>
      </c>
      <c r="AY169"/>
      <c r="AZ169"/>
      <c r="BA169"/>
      <c r="BB169"/>
      <c r="BC169"/>
      <c r="BD169"/>
    </row>
    <row r="170" spans="1:56" s="110" customFormat="1" ht="360">
      <c r="A170" s="107">
        <v>105</v>
      </c>
      <c r="B170" s="107" t="s">
        <v>10809</v>
      </c>
      <c r="C170" s="111" t="s">
        <v>10810</v>
      </c>
      <c r="D170" s="124"/>
      <c r="E170" s="112" t="s">
        <v>10838</v>
      </c>
      <c r="F170" s="129">
        <v>36323</v>
      </c>
      <c r="G170" s="112" t="s">
        <v>10839</v>
      </c>
      <c r="H170" s="111">
        <v>2022</v>
      </c>
      <c r="I170" s="112" t="s">
        <v>10840</v>
      </c>
      <c r="J170" s="113">
        <v>237934.15</v>
      </c>
      <c r="K170" s="126" t="s">
        <v>1977</v>
      </c>
      <c r="L170" s="112" t="s">
        <v>10815</v>
      </c>
      <c r="M170" s="112" t="s">
        <v>10816</v>
      </c>
      <c r="N170" s="112" t="s">
        <v>10841</v>
      </c>
      <c r="O170" s="112" t="s">
        <v>10842</v>
      </c>
      <c r="P170" s="112">
        <v>8326</v>
      </c>
      <c r="Q170" s="108">
        <v>31.382226061089149</v>
      </c>
      <c r="R170" s="108">
        <v>27.992252941176471</v>
      </c>
      <c r="S170" s="108">
        <v>8.8837951810562359</v>
      </c>
      <c r="T170" s="108">
        <v>7.6695433883355024</v>
      </c>
      <c r="U170" s="108">
        <v>44.545591510568208</v>
      </c>
      <c r="V170" s="109">
        <v>0</v>
      </c>
      <c r="W170" s="109">
        <v>4.95</v>
      </c>
      <c r="X170" s="127" t="s">
        <v>10819</v>
      </c>
      <c r="Y170" s="107">
        <v>3</v>
      </c>
      <c r="Z170" s="107">
        <v>4</v>
      </c>
      <c r="AA170" s="107">
        <v>1</v>
      </c>
      <c r="AB170" s="111">
        <v>66</v>
      </c>
      <c r="AC170" s="107">
        <v>60</v>
      </c>
      <c r="AD170" s="108">
        <v>49.4</v>
      </c>
      <c r="AE170" s="107">
        <v>5</v>
      </c>
      <c r="AF170" s="111">
        <v>100</v>
      </c>
      <c r="AG170" s="111" t="s">
        <v>10843</v>
      </c>
      <c r="AH170" s="111" t="s">
        <v>10844</v>
      </c>
      <c r="AI170" s="111">
        <v>21</v>
      </c>
      <c r="AJ170" s="111" t="s">
        <v>10845</v>
      </c>
      <c r="AK170" s="111"/>
      <c r="AL170" s="111">
        <v>79</v>
      </c>
      <c r="AM170" s="111"/>
      <c r="AN170" s="111"/>
      <c r="AO170" s="111"/>
      <c r="AP170" s="111"/>
      <c r="AQ170" s="111"/>
      <c r="AR170" s="111"/>
      <c r="AS170" s="111"/>
      <c r="AT170" s="111"/>
      <c r="AU170" s="111"/>
      <c r="AV170" s="111"/>
      <c r="AW170" s="111"/>
      <c r="AX170" s="111"/>
      <c r="AY170"/>
      <c r="AZ170"/>
      <c r="BA170"/>
      <c r="BB170"/>
      <c r="BC170"/>
      <c r="BD170"/>
    </row>
    <row r="171" spans="1:56" s="110" customFormat="1" ht="236.6">
      <c r="A171" s="107">
        <v>105</v>
      </c>
      <c r="B171" s="107" t="s">
        <v>10809</v>
      </c>
      <c r="C171" s="111" t="s">
        <v>10810</v>
      </c>
      <c r="D171" s="124"/>
      <c r="E171" s="112" t="s">
        <v>10846</v>
      </c>
      <c r="F171" s="129">
        <v>29616</v>
      </c>
      <c r="G171" s="112" t="s">
        <v>10847</v>
      </c>
      <c r="H171" s="111">
        <v>2014</v>
      </c>
      <c r="I171" s="112" t="s">
        <v>10848</v>
      </c>
      <c r="J171" s="113">
        <v>212786</v>
      </c>
      <c r="K171" s="126" t="s">
        <v>10849</v>
      </c>
      <c r="L171" s="112" t="s">
        <v>10815</v>
      </c>
      <c r="M171" s="112" t="s">
        <v>10816</v>
      </c>
      <c r="N171" s="112" t="s">
        <v>10850</v>
      </c>
      <c r="O171" s="112" t="s">
        <v>10851</v>
      </c>
      <c r="P171" s="112">
        <v>6751</v>
      </c>
      <c r="Q171" s="108">
        <v>43.89</v>
      </c>
      <c r="R171" s="108">
        <v>23.81</v>
      </c>
      <c r="S171" s="108">
        <v>12.81</v>
      </c>
      <c r="T171" s="108">
        <v>11.91</v>
      </c>
      <c r="U171" s="108">
        <v>48.52</v>
      </c>
      <c r="V171" s="109">
        <v>100</v>
      </c>
      <c r="W171" s="109">
        <v>100</v>
      </c>
      <c r="X171" s="127" t="s">
        <v>10819</v>
      </c>
      <c r="Y171" s="107">
        <v>3</v>
      </c>
      <c r="Z171" s="107">
        <v>4</v>
      </c>
      <c r="AA171" s="107">
        <v>1</v>
      </c>
      <c r="AB171" s="111">
        <v>66</v>
      </c>
      <c r="AC171" s="107" t="s">
        <v>208</v>
      </c>
      <c r="AD171" s="108">
        <v>49.4</v>
      </c>
      <c r="AE171" s="107">
        <v>5</v>
      </c>
      <c r="AF171" s="111">
        <v>100</v>
      </c>
      <c r="AG171" s="111" t="s">
        <v>10852</v>
      </c>
      <c r="AH171" s="111" t="s">
        <v>10852</v>
      </c>
      <c r="AI171" s="111">
        <v>27</v>
      </c>
      <c r="AJ171" s="111" t="s">
        <v>10843</v>
      </c>
      <c r="AK171" s="111" t="s">
        <v>10844</v>
      </c>
      <c r="AL171" s="111">
        <v>14</v>
      </c>
      <c r="AM171" s="111" t="s">
        <v>10853</v>
      </c>
      <c r="AN171" s="111" t="s">
        <v>10854</v>
      </c>
      <c r="AO171" s="111">
        <v>14</v>
      </c>
      <c r="AP171" s="111" t="s">
        <v>10855</v>
      </c>
      <c r="AQ171" s="111" t="s">
        <v>10856</v>
      </c>
      <c r="AR171" s="111">
        <v>5</v>
      </c>
      <c r="AS171" s="111" t="s">
        <v>10845</v>
      </c>
      <c r="AT171" s="111"/>
      <c r="AU171" s="111">
        <v>41</v>
      </c>
      <c r="AV171" s="111"/>
      <c r="AW171" s="111"/>
      <c r="AX171" s="111"/>
      <c r="AY171"/>
      <c r="AZ171"/>
      <c r="BA171"/>
      <c r="BB171"/>
      <c r="BC171"/>
      <c r="BD171"/>
    </row>
    <row r="172" spans="1:56" s="110" customFormat="1" ht="409.6">
      <c r="A172" s="107">
        <v>105</v>
      </c>
      <c r="B172" s="107" t="s">
        <v>10809</v>
      </c>
      <c r="C172" s="111" t="s">
        <v>10810</v>
      </c>
      <c r="D172" s="124"/>
      <c r="E172" s="112" t="s">
        <v>10857</v>
      </c>
      <c r="F172" s="129">
        <v>54678</v>
      </c>
      <c r="G172" s="112" t="s">
        <v>10858</v>
      </c>
      <c r="H172" s="111">
        <v>2022</v>
      </c>
      <c r="I172" s="112" t="s">
        <v>10859</v>
      </c>
      <c r="J172" s="113">
        <v>145779.9</v>
      </c>
      <c r="K172" s="126" t="s">
        <v>1977</v>
      </c>
      <c r="L172" s="112" t="s">
        <v>10815</v>
      </c>
      <c r="M172" s="112" t="s">
        <v>10816</v>
      </c>
      <c r="N172" s="112" t="s">
        <v>10860</v>
      </c>
      <c r="O172" s="112" t="s">
        <v>10861</v>
      </c>
      <c r="P172" s="112" t="s">
        <v>10862</v>
      </c>
      <c r="Q172" s="108">
        <v>19.227579466684247</v>
      </c>
      <c r="R172" s="108">
        <v>17.150576470588234</v>
      </c>
      <c r="S172" s="108">
        <v>5.4430134266764991</v>
      </c>
      <c r="T172" s="108">
        <v>4.6990533649634179</v>
      </c>
      <c r="U172" s="108">
        <v>27.292643262228154</v>
      </c>
      <c r="V172" s="109">
        <v>0</v>
      </c>
      <c r="W172" s="109">
        <v>6.79</v>
      </c>
      <c r="X172" s="127" t="s">
        <v>10819</v>
      </c>
      <c r="Y172" s="107">
        <v>3</v>
      </c>
      <c r="Z172" s="107">
        <v>3</v>
      </c>
      <c r="AA172" s="107">
        <v>5</v>
      </c>
      <c r="AB172" s="111">
        <v>60</v>
      </c>
      <c r="AC172" s="107">
        <v>61</v>
      </c>
      <c r="AD172" s="108">
        <v>49.4</v>
      </c>
      <c r="AE172" s="107">
        <v>5</v>
      </c>
      <c r="AF172" s="111">
        <v>100</v>
      </c>
      <c r="AG172" s="111" t="s">
        <v>10863</v>
      </c>
      <c r="AH172" s="111" t="s">
        <v>10864</v>
      </c>
      <c r="AI172" s="111">
        <v>21</v>
      </c>
      <c r="AJ172" s="111" t="s">
        <v>10853</v>
      </c>
      <c r="AK172" s="111" t="s">
        <v>10854</v>
      </c>
      <c r="AL172" s="111">
        <v>17</v>
      </c>
      <c r="AM172" s="111" t="s">
        <v>10865</v>
      </c>
      <c r="AN172" s="111" t="s">
        <v>10866</v>
      </c>
      <c r="AO172" s="111">
        <v>17</v>
      </c>
      <c r="AP172" s="111" t="s">
        <v>10845</v>
      </c>
      <c r="AQ172" s="111"/>
      <c r="AR172" s="111">
        <v>46</v>
      </c>
      <c r="AS172" s="111"/>
      <c r="AT172" s="111"/>
      <c r="AU172" s="111"/>
      <c r="AV172" s="111"/>
      <c r="AW172" s="111"/>
      <c r="AX172" s="111"/>
      <c r="AY172"/>
      <c r="AZ172"/>
      <c r="BA172"/>
      <c r="BB172"/>
      <c r="BC172"/>
      <c r="BD172"/>
    </row>
    <row r="173" spans="1:56" s="110" customFormat="1" ht="51.45">
      <c r="A173" s="107">
        <v>105</v>
      </c>
      <c r="B173" s="107" t="s">
        <v>10809</v>
      </c>
      <c r="C173" s="111" t="s">
        <v>10810</v>
      </c>
      <c r="D173" s="124"/>
      <c r="E173" s="112" t="s">
        <v>10867</v>
      </c>
      <c r="F173" s="129">
        <v>24281</v>
      </c>
      <c r="G173" s="112" t="s">
        <v>10868</v>
      </c>
      <c r="H173" s="111">
        <v>2002</v>
      </c>
      <c r="I173" s="112" t="s">
        <v>10869</v>
      </c>
      <c r="J173" s="113">
        <v>96041</v>
      </c>
      <c r="K173" s="126" t="s">
        <v>382</v>
      </c>
      <c r="L173" s="112" t="s">
        <v>10870</v>
      </c>
      <c r="M173" s="112" t="s">
        <v>10871</v>
      </c>
      <c r="N173" s="112" t="s">
        <v>208</v>
      </c>
      <c r="O173" s="112" t="s">
        <v>208</v>
      </c>
      <c r="P173" s="112">
        <v>2683</v>
      </c>
      <c r="Q173" s="108" t="s">
        <v>208</v>
      </c>
      <c r="R173" s="108" t="s">
        <v>208</v>
      </c>
      <c r="S173" s="108" t="s">
        <v>208</v>
      </c>
      <c r="T173" s="108" t="s">
        <v>208</v>
      </c>
      <c r="U173" s="108" t="s">
        <v>208</v>
      </c>
      <c r="V173" s="109">
        <v>0</v>
      </c>
      <c r="W173" s="109">
        <v>100</v>
      </c>
      <c r="X173" s="127" t="s">
        <v>208</v>
      </c>
      <c r="Y173" s="107">
        <v>4</v>
      </c>
      <c r="Z173" s="107">
        <v>6</v>
      </c>
      <c r="AA173" s="107">
        <v>2</v>
      </c>
      <c r="AB173" s="111">
        <v>4</v>
      </c>
      <c r="AC173" s="107">
        <v>218</v>
      </c>
      <c r="AD173" s="108" t="s">
        <v>208</v>
      </c>
      <c r="AE173" s="107">
        <v>5</v>
      </c>
      <c r="AF173" s="111" t="s">
        <v>208</v>
      </c>
      <c r="AG173" s="111"/>
      <c r="AH173" s="111"/>
      <c r="AI173" s="111"/>
      <c r="AJ173" s="111"/>
      <c r="AK173" s="111"/>
      <c r="AL173" s="111"/>
      <c r="AM173" s="111"/>
      <c r="AN173" s="111"/>
      <c r="AO173" s="111"/>
      <c r="AP173" s="111"/>
      <c r="AQ173" s="111"/>
      <c r="AR173" s="111"/>
      <c r="AS173" s="111"/>
      <c r="AT173" s="111"/>
      <c r="AU173" s="111"/>
      <c r="AV173" s="111"/>
      <c r="AW173" s="111"/>
      <c r="AX173" s="111"/>
      <c r="AY173"/>
      <c r="AZ173"/>
      <c r="BA173"/>
      <c r="BB173"/>
      <c r="BC173"/>
      <c r="BD173"/>
    </row>
    <row r="174" spans="1:56" s="110" customFormat="1" ht="174.9">
      <c r="A174" s="107">
        <v>105</v>
      </c>
      <c r="B174" s="107" t="s">
        <v>10809</v>
      </c>
      <c r="C174" s="111" t="s">
        <v>10810</v>
      </c>
      <c r="D174" s="124"/>
      <c r="E174" s="112" t="s">
        <v>10867</v>
      </c>
      <c r="F174" s="129">
        <v>24281</v>
      </c>
      <c r="G174" s="112" t="s">
        <v>10872</v>
      </c>
      <c r="H174" s="111">
        <v>2007</v>
      </c>
      <c r="I174" s="112" t="s">
        <v>10873</v>
      </c>
      <c r="J174" s="113">
        <v>73509.55</v>
      </c>
      <c r="K174" s="126" t="s">
        <v>117</v>
      </c>
      <c r="L174" s="112" t="s">
        <v>10815</v>
      </c>
      <c r="M174" s="112" t="s">
        <v>10816</v>
      </c>
      <c r="N174" s="112" t="s">
        <v>10874</v>
      </c>
      <c r="O174" s="112" t="s">
        <v>10875</v>
      </c>
      <c r="P174" s="112">
        <v>4712</v>
      </c>
      <c r="Q174" s="108">
        <v>9.2100000000000009</v>
      </c>
      <c r="R174" s="108">
        <v>8.648182352941177</v>
      </c>
      <c r="S174" s="108">
        <v>4.6539403075266961</v>
      </c>
      <c r="T174" s="108">
        <v>4.3256086387546002</v>
      </c>
      <c r="U174" s="108">
        <v>17.627731299222475</v>
      </c>
      <c r="V174" s="109">
        <v>98.742138364779876</v>
      </c>
      <c r="W174" s="109">
        <v>100</v>
      </c>
      <c r="X174" s="127" t="s">
        <v>10819</v>
      </c>
      <c r="Y174" s="107">
        <v>4</v>
      </c>
      <c r="Z174" s="107">
        <v>6</v>
      </c>
      <c r="AA174" s="107">
        <v>2</v>
      </c>
      <c r="AB174" s="111">
        <v>4</v>
      </c>
      <c r="AC174" s="107">
        <v>96</v>
      </c>
      <c r="AD174" s="108">
        <v>49.4</v>
      </c>
      <c r="AE174" s="107">
        <v>5</v>
      </c>
      <c r="AF174" s="111">
        <v>100</v>
      </c>
      <c r="AG174" s="111" t="s">
        <v>10876</v>
      </c>
      <c r="AH174" s="111" t="s">
        <v>10877</v>
      </c>
      <c r="AI174" s="111">
        <v>16</v>
      </c>
      <c r="AJ174" s="111" t="s">
        <v>10878</v>
      </c>
      <c r="AK174" s="111" t="s">
        <v>10879</v>
      </c>
      <c r="AL174" s="111">
        <v>12</v>
      </c>
      <c r="AM174" s="111" t="s">
        <v>10863</v>
      </c>
      <c r="AN174" s="111" t="s">
        <v>10864</v>
      </c>
      <c r="AO174" s="111">
        <v>8</v>
      </c>
      <c r="AP174" s="111"/>
      <c r="AQ174" s="111" t="s">
        <v>10879</v>
      </c>
      <c r="AR174" s="111">
        <v>4</v>
      </c>
      <c r="AS174" s="111" t="s">
        <v>10845</v>
      </c>
      <c r="AT174" s="111"/>
      <c r="AU174" s="111">
        <v>60</v>
      </c>
      <c r="AV174" s="111"/>
      <c r="AW174" s="111"/>
      <c r="AX174" s="111"/>
      <c r="AY174"/>
      <c r="AZ174"/>
      <c r="BA174"/>
      <c r="BB174"/>
      <c r="BC174"/>
      <c r="BD174"/>
    </row>
    <row r="175" spans="1:56" s="110" customFormat="1" ht="174.9">
      <c r="A175" s="107">
        <v>105</v>
      </c>
      <c r="B175" s="107" t="s">
        <v>10809</v>
      </c>
      <c r="C175" s="111" t="s">
        <v>10810</v>
      </c>
      <c r="D175" s="124"/>
      <c r="E175" s="112" t="s">
        <v>10867</v>
      </c>
      <c r="F175" s="129">
        <v>24281</v>
      </c>
      <c r="G175" s="112" t="s">
        <v>10880</v>
      </c>
      <c r="H175" s="111">
        <v>2018</v>
      </c>
      <c r="I175" s="112" t="s">
        <v>10881</v>
      </c>
      <c r="J175" s="113">
        <v>53811</v>
      </c>
      <c r="K175" s="126" t="s">
        <v>10849</v>
      </c>
      <c r="L175" s="112" t="s">
        <v>10815</v>
      </c>
      <c r="M175" s="112" t="s">
        <v>10816</v>
      </c>
      <c r="N175" s="112" t="s">
        <v>10874</v>
      </c>
      <c r="O175" s="112" t="s">
        <v>10875</v>
      </c>
      <c r="P175" s="112">
        <v>7148</v>
      </c>
      <c r="Q175" s="108">
        <v>6.7452235644112388</v>
      </c>
      <c r="R175" s="108">
        <v>6.3307058823529418</v>
      </c>
      <c r="S175" s="108">
        <v>3.4068115216093564</v>
      </c>
      <c r="T175" s="108">
        <v>3.1664637650485385</v>
      </c>
      <c r="U175" s="108">
        <v>12.903981169010837</v>
      </c>
      <c r="V175" s="109">
        <v>99.685534591194966</v>
      </c>
      <c r="W175" s="109">
        <v>97.22</v>
      </c>
      <c r="X175" s="127" t="s">
        <v>10819</v>
      </c>
      <c r="Y175" s="107">
        <v>4</v>
      </c>
      <c r="Z175" s="107">
        <v>6</v>
      </c>
      <c r="AA175" s="107">
        <v>2</v>
      </c>
      <c r="AB175" s="111">
        <v>4</v>
      </c>
      <c r="AC175" s="107" t="s">
        <v>208</v>
      </c>
      <c r="AD175" s="108">
        <v>49.4</v>
      </c>
      <c r="AE175" s="107">
        <v>5</v>
      </c>
      <c r="AF175" s="111">
        <v>100</v>
      </c>
      <c r="AG175" s="111" t="s">
        <v>10882</v>
      </c>
      <c r="AH175" s="111" t="s">
        <v>10879</v>
      </c>
      <c r="AI175" s="111">
        <v>20</v>
      </c>
      <c r="AJ175" s="111" t="s">
        <v>10878</v>
      </c>
      <c r="AK175" s="111" t="s">
        <v>10879</v>
      </c>
      <c r="AL175" s="111">
        <v>20</v>
      </c>
      <c r="AM175" s="111" t="s">
        <v>10883</v>
      </c>
      <c r="AN175" s="111" t="s">
        <v>10883</v>
      </c>
      <c r="AO175" s="111">
        <v>15</v>
      </c>
      <c r="AP175" s="111" t="s">
        <v>10863</v>
      </c>
      <c r="AQ175" s="111" t="s">
        <v>10864</v>
      </c>
      <c r="AR175" s="111">
        <v>10</v>
      </c>
      <c r="AS175" s="111" t="s">
        <v>10884</v>
      </c>
      <c r="AT175" s="111" t="s">
        <v>10885</v>
      </c>
      <c r="AU175" s="111">
        <v>5</v>
      </c>
      <c r="AV175" s="111" t="s">
        <v>10886</v>
      </c>
      <c r="AW175" s="111"/>
      <c r="AX175" s="111">
        <v>30</v>
      </c>
      <c r="AY175"/>
      <c r="AZ175"/>
      <c r="BA175"/>
      <c r="BB175"/>
      <c r="BC175"/>
      <c r="BD175"/>
    </row>
    <row r="176" spans="1:56" s="110" customFormat="1" ht="174.9">
      <c r="A176" s="107">
        <v>105</v>
      </c>
      <c r="B176" s="107" t="s">
        <v>10809</v>
      </c>
      <c r="C176" s="111" t="s">
        <v>10810</v>
      </c>
      <c r="D176" s="124"/>
      <c r="E176" s="112" t="s">
        <v>10887</v>
      </c>
      <c r="F176" s="129">
        <v>29635</v>
      </c>
      <c r="G176" s="112" t="s">
        <v>10888</v>
      </c>
      <c r="H176" s="111">
        <v>2021</v>
      </c>
      <c r="I176" s="112" t="s">
        <v>10889</v>
      </c>
      <c r="J176" s="113">
        <v>147009.26</v>
      </c>
      <c r="K176" s="126" t="s">
        <v>1711</v>
      </c>
      <c r="L176" s="112" t="s">
        <v>10815</v>
      </c>
      <c r="M176" s="112" t="s">
        <v>10816</v>
      </c>
      <c r="N176" s="112" t="s">
        <v>10890</v>
      </c>
      <c r="O176" s="112" t="s">
        <v>10891</v>
      </c>
      <c r="P176" s="112">
        <v>8052</v>
      </c>
      <c r="Q176" s="108">
        <v>12.502617799999999</v>
      </c>
      <c r="R176" s="108">
        <v>17.295207099999999</v>
      </c>
      <c r="S176" s="108">
        <v>3.4068115216093564</v>
      </c>
      <c r="T176" s="108">
        <v>3.1664637650485385</v>
      </c>
      <c r="U176" s="108">
        <v>23.8752</v>
      </c>
      <c r="V176" s="109">
        <v>84.276729559748446</v>
      </c>
      <c r="W176" s="109">
        <v>28.38</v>
      </c>
      <c r="X176" s="127" t="s">
        <v>10819</v>
      </c>
      <c r="Y176" s="107">
        <v>4</v>
      </c>
      <c r="Z176" s="107">
        <v>6</v>
      </c>
      <c r="AA176" s="107">
        <v>2</v>
      </c>
      <c r="AB176" s="111">
        <v>4</v>
      </c>
      <c r="AC176" s="107">
        <v>139</v>
      </c>
      <c r="AD176" s="108">
        <v>49.4</v>
      </c>
      <c r="AE176" s="107">
        <v>5</v>
      </c>
      <c r="AF176" s="111">
        <v>100</v>
      </c>
      <c r="AG176" s="111"/>
      <c r="AH176" s="111" t="s">
        <v>10879</v>
      </c>
      <c r="AI176" s="111">
        <v>22</v>
      </c>
      <c r="AJ176" s="111" t="s">
        <v>10892</v>
      </c>
      <c r="AK176" s="111" t="s">
        <v>10879</v>
      </c>
      <c r="AL176" s="111">
        <v>22</v>
      </c>
      <c r="AM176" s="111" t="s">
        <v>10878</v>
      </c>
      <c r="AN176" s="111" t="s">
        <v>10879</v>
      </c>
      <c r="AO176" s="111">
        <v>17</v>
      </c>
      <c r="AP176" s="111" t="s">
        <v>10893</v>
      </c>
      <c r="AQ176" s="111" t="s">
        <v>10894</v>
      </c>
      <c r="AR176" s="111">
        <v>6</v>
      </c>
      <c r="AS176" s="111" t="s">
        <v>10895</v>
      </c>
      <c r="AT176" s="111"/>
      <c r="AU176" s="111">
        <v>6</v>
      </c>
      <c r="AV176" s="111" t="s">
        <v>10845</v>
      </c>
      <c r="AW176" s="111"/>
      <c r="AX176" s="111">
        <v>28</v>
      </c>
      <c r="AY176"/>
      <c r="AZ176"/>
      <c r="BA176"/>
      <c r="BB176"/>
      <c r="BC176"/>
      <c r="BD176"/>
    </row>
    <row r="177" spans="1:56" s="110" customFormat="1" ht="174.9">
      <c r="A177" s="107">
        <v>105</v>
      </c>
      <c r="B177" s="107" t="s">
        <v>10809</v>
      </c>
      <c r="C177" s="111" t="s">
        <v>10810</v>
      </c>
      <c r="D177" s="124"/>
      <c r="E177" s="112" t="s">
        <v>10867</v>
      </c>
      <c r="F177" s="129">
        <v>24281</v>
      </c>
      <c r="G177" s="112" t="s">
        <v>10896</v>
      </c>
      <c r="H177" s="111">
        <v>2008</v>
      </c>
      <c r="I177" s="112" t="s">
        <v>10897</v>
      </c>
      <c r="J177" s="113">
        <v>55524.42</v>
      </c>
      <c r="K177" s="126" t="s">
        <v>10898</v>
      </c>
      <c r="L177" s="112" t="s">
        <v>10815</v>
      </c>
      <c r="M177" s="112" t="s">
        <v>10816</v>
      </c>
      <c r="N177" s="112" t="s">
        <v>10874</v>
      </c>
      <c r="O177" s="112" t="s">
        <v>10875</v>
      </c>
      <c r="P177" s="112">
        <v>4928</v>
      </c>
      <c r="Q177" s="108">
        <v>6.96</v>
      </c>
      <c r="R177" s="108">
        <v>6.5322823529411762</v>
      </c>
      <c r="S177" s="108">
        <v>3.5152893234966269</v>
      </c>
      <c r="T177" s="108">
        <v>3.2672885470505357</v>
      </c>
      <c r="U177" s="108">
        <v>13.314860223488338</v>
      </c>
      <c r="V177" s="109">
        <v>68.867924528301884</v>
      </c>
      <c r="W177" s="109">
        <v>100</v>
      </c>
      <c r="X177" s="127" t="s">
        <v>10819</v>
      </c>
      <c r="Y177" s="107">
        <v>4</v>
      </c>
      <c r="Z177" s="107">
        <v>6</v>
      </c>
      <c r="AA177" s="107">
        <v>2</v>
      </c>
      <c r="AB177" s="111">
        <v>4</v>
      </c>
      <c r="AC177" s="107" t="s">
        <v>208</v>
      </c>
      <c r="AD177" s="108">
        <v>49.4</v>
      </c>
      <c r="AE177" s="107">
        <v>5</v>
      </c>
      <c r="AF177" s="111">
        <v>100</v>
      </c>
      <c r="AG177" s="111" t="s">
        <v>10893</v>
      </c>
      <c r="AH177" s="111" t="s">
        <v>10894</v>
      </c>
      <c r="AI177" s="111">
        <v>7</v>
      </c>
      <c r="AJ177" s="111" t="s">
        <v>10845</v>
      </c>
      <c r="AK177" s="111"/>
      <c r="AL177" s="111">
        <v>93</v>
      </c>
      <c r="AM177" s="111"/>
      <c r="AN177" s="111"/>
      <c r="AO177" s="111"/>
      <c r="AP177" s="111"/>
      <c r="AQ177" s="111"/>
      <c r="AR177" s="111"/>
      <c r="AS177" s="111"/>
      <c r="AT177" s="111"/>
      <c r="AU177" s="111"/>
      <c r="AV177" s="111"/>
      <c r="AW177" s="111"/>
      <c r="AX177" s="111"/>
      <c r="AY177"/>
      <c r="AZ177"/>
      <c r="BA177"/>
      <c r="BB177"/>
      <c r="BC177"/>
      <c r="BD177"/>
    </row>
    <row r="178" spans="1:56" s="110" customFormat="1" ht="51.45">
      <c r="A178" s="107">
        <v>105</v>
      </c>
      <c r="B178" s="107" t="s">
        <v>10809</v>
      </c>
      <c r="C178" s="111" t="s">
        <v>10810</v>
      </c>
      <c r="D178" s="124"/>
      <c r="E178" s="112" t="s">
        <v>10867</v>
      </c>
      <c r="F178" s="129">
        <v>24281</v>
      </c>
      <c r="G178" s="112" t="s">
        <v>10899</v>
      </c>
      <c r="H178" s="111">
        <v>2007</v>
      </c>
      <c r="I178" s="112" t="s">
        <v>10900</v>
      </c>
      <c r="J178" s="113">
        <v>36091.269999999997</v>
      </c>
      <c r="K178" s="126" t="s">
        <v>117</v>
      </c>
      <c r="L178" s="112" t="s">
        <v>10901</v>
      </c>
      <c r="M178" s="112" t="s">
        <v>10902</v>
      </c>
      <c r="N178" s="112" t="s">
        <v>208</v>
      </c>
      <c r="O178" s="112" t="s">
        <v>208</v>
      </c>
      <c r="P178" s="112">
        <v>4715</v>
      </c>
      <c r="Q178" s="108">
        <v>4.25</v>
      </c>
      <c r="R178" s="108">
        <v>4.2460294117647059</v>
      </c>
      <c r="S178" s="108">
        <v>2.2849631946166045</v>
      </c>
      <c r="T178" s="108">
        <v>2.1237609167193203</v>
      </c>
      <c r="U178" s="108">
        <v>8.6547535231006307</v>
      </c>
      <c r="V178" s="109">
        <v>0</v>
      </c>
      <c r="W178" s="109">
        <v>100</v>
      </c>
      <c r="X178" s="127" t="s">
        <v>10819</v>
      </c>
      <c r="Y178" s="107">
        <v>4</v>
      </c>
      <c r="Z178" s="107">
        <v>6</v>
      </c>
      <c r="AA178" s="107">
        <v>2</v>
      </c>
      <c r="AB178" s="111">
        <v>4</v>
      </c>
      <c r="AC178" s="107">
        <v>96</v>
      </c>
      <c r="AD178" s="108">
        <v>49.4</v>
      </c>
      <c r="AE178" s="107">
        <v>5</v>
      </c>
      <c r="AF178" s="111" t="s">
        <v>208</v>
      </c>
      <c r="AG178" s="111"/>
      <c r="AH178" s="111"/>
      <c r="AI178" s="111"/>
      <c r="AJ178" s="111"/>
      <c r="AK178" s="111"/>
      <c r="AL178" s="111"/>
      <c r="AM178" s="111"/>
      <c r="AN178" s="111"/>
      <c r="AO178" s="111"/>
      <c r="AP178" s="111"/>
      <c r="AQ178" s="111"/>
      <c r="AR178" s="111"/>
      <c r="AS178" s="111"/>
      <c r="AT178" s="111"/>
      <c r="AU178" s="111"/>
      <c r="AV178" s="111"/>
      <c r="AW178" s="111"/>
      <c r="AX178" s="111"/>
      <c r="AY178"/>
      <c r="AZ178"/>
      <c r="BA178"/>
      <c r="BB178"/>
      <c r="BC178"/>
      <c r="BD178"/>
    </row>
    <row r="179" spans="1:56" s="110" customFormat="1" ht="174.9">
      <c r="A179" s="107">
        <v>105</v>
      </c>
      <c r="B179" s="107" t="s">
        <v>10809</v>
      </c>
      <c r="C179" s="111" t="s">
        <v>10810</v>
      </c>
      <c r="D179" s="124"/>
      <c r="E179" s="112" t="s">
        <v>10867</v>
      </c>
      <c r="F179" s="129">
        <v>24281</v>
      </c>
      <c r="G179" s="112" t="s">
        <v>10903</v>
      </c>
      <c r="H179" s="111">
        <v>2015</v>
      </c>
      <c r="I179" s="112" t="s">
        <v>10904</v>
      </c>
      <c r="J179" s="113">
        <v>138713</v>
      </c>
      <c r="K179" s="126" t="s">
        <v>109</v>
      </c>
      <c r="L179" s="112" t="s">
        <v>10815</v>
      </c>
      <c r="M179" s="112" t="s">
        <v>10816</v>
      </c>
      <c r="N179" s="112" t="s">
        <v>10905</v>
      </c>
      <c r="O179" s="112" t="s">
        <v>10906</v>
      </c>
      <c r="P179" s="112">
        <v>6891</v>
      </c>
      <c r="Q179" s="108">
        <v>9.9600000000000009</v>
      </c>
      <c r="R179" s="108">
        <v>8.8800000000000008</v>
      </c>
      <c r="S179" s="108">
        <v>2.8182119307637215</v>
      </c>
      <c r="T179" s="108">
        <v>2.4330140711266699</v>
      </c>
      <c r="U179" s="108">
        <v>14.131226001890393</v>
      </c>
      <c r="V179" s="109">
        <v>69.811320754716988</v>
      </c>
      <c r="W179" s="109">
        <v>100</v>
      </c>
      <c r="X179" s="127" t="s">
        <v>10819</v>
      </c>
      <c r="Y179" s="107">
        <v>4</v>
      </c>
      <c r="Z179" s="107">
        <v>6</v>
      </c>
      <c r="AA179" s="107">
        <v>2</v>
      </c>
      <c r="AB179" s="111">
        <v>4</v>
      </c>
      <c r="AC179" s="107">
        <v>17</v>
      </c>
      <c r="AD179" s="108">
        <v>49.4</v>
      </c>
      <c r="AE179" s="107">
        <v>5</v>
      </c>
      <c r="AF179" s="111">
        <v>100</v>
      </c>
      <c r="AG179" s="111" t="s">
        <v>1740</v>
      </c>
      <c r="AH179" s="111" t="s">
        <v>10907</v>
      </c>
      <c r="AI179" s="111">
        <v>38</v>
      </c>
      <c r="AJ179" s="111" t="s">
        <v>10908</v>
      </c>
      <c r="AK179" s="111" t="s">
        <v>10909</v>
      </c>
      <c r="AL179" s="111">
        <v>3</v>
      </c>
      <c r="AM179" s="111" t="s">
        <v>265</v>
      </c>
      <c r="AN179" s="111" t="s">
        <v>10836</v>
      </c>
      <c r="AO179" s="111">
        <v>3</v>
      </c>
      <c r="AP179" s="111" t="s">
        <v>10865</v>
      </c>
      <c r="AQ179" s="111" t="s">
        <v>10866</v>
      </c>
      <c r="AR179" s="111">
        <v>3</v>
      </c>
      <c r="AS179" s="111" t="s">
        <v>10845</v>
      </c>
      <c r="AT179" s="111"/>
      <c r="AU179" s="111">
        <v>52</v>
      </c>
      <c r="AV179" s="111"/>
      <c r="AW179" s="111"/>
      <c r="AX179" s="111"/>
      <c r="AY179"/>
      <c r="AZ179"/>
      <c r="BA179"/>
      <c r="BB179"/>
      <c r="BC179"/>
      <c r="BD179"/>
    </row>
    <row r="180" spans="1:56" s="110" customFormat="1" ht="174.9">
      <c r="A180" s="107">
        <v>105</v>
      </c>
      <c r="B180" s="107" t="s">
        <v>10809</v>
      </c>
      <c r="C180" s="111" t="s">
        <v>10810</v>
      </c>
      <c r="D180" s="124"/>
      <c r="E180" s="112" t="s">
        <v>10867</v>
      </c>
      <c r="F180" s="129">
        <v>24281</v>
      </c>
      <c r="G180" s="112" t="s">
        <v>10910</v>
      </c>
      <c r="H180" s="111">
        <v>2020</v>
      </c>
      <c r="I180" s="112" t="s">
        <v>10911</v>
      </c>
      <c r="J180" s="113">
        <v>243785.82</v>
      </c>
      <c r="K180" s="126" t="s">
        <v>204</v>
      </c>
      <c r="L180" s="112" t="s">
        <v>10815</v>
      </c>
      <c r="M180" s="112" t="s">
        <v>10816</v>
      </c>
      <c r="N180" s="112" t="s">
        <v>10905</v>
      </c>
      <c r="O180" s="112" t="s">
        <v>10906</v>
      </c>
      <c r="P180" s="112">
        <v>7861</v>
      </c>
      <c r="Q180" s="108">
        <v>32.15</v>
      </c>
      <c r="R180" s="108">
        <v>28.680684705882356</v>
      </c>
      <c r="S180" s="108">
        <v>9.1022801599763774</v>
      </c>
      <c r="T180" s="108">
        <v>7.858165479612528</v>
      </c>
      <c r="U180" s="108">
        <v>45.641130345471261</v>
      </c>
      <c r="V180" s="109">
        <v>77.869496855345915</v>
      </c>
      <c r="W180" s="109">
        <v>41.660000000000004</v>
      </c>
      <c r="X180" s="127" t="s">
        <v>10819</v>
      </c>
      <c r="Y180" s="107">
        <v>4</v>
      </c>
      <c r="Z180" s="107">
        <v>6</v>
      </c>
      <c r="AA180" s="107">
        <v>2</v>
      </c>
      <c r="AB180" s="111">
        <v>4</v>
      </c>
      <c r="AC180" s="107">
        <v>159</v>
      </c>
      <c r="AD180" s="108">
        <v>49.4</v>
      </c>
      <c r="AE180" s="107">
        <v>5</v>
      </c>
      <c r="AF180" s="111">
        <v>100</v>
      </c>
      <c r="AG180" s="111" t="s">
        <v>10845</v>
      </c>
      <c r="AH180" s="111"/>
      <c r="AI180" s="111">
        <v>100</v>
      </c>
      <c r="AJ180" s="111"/>
      <c r="AK180" s="111"/>
      <c r="AL180" s="111"/>
      <c r="AM180" s="111"/>
      <c r="AN180" s="111"/>
      <c r="AO180" s="111"/>
      <c r="AP180" s="111"/>
      <c r="AQ180" s="111"/>
      <c r="AR180" s="111"/>
      <c r="AS180" s="111"/>
      <c r="AT180" s="111"/>
      <c r="AU180" s="111"/>
      <c r="AV180" s="111"/>
      <c r="AW180" s="111"/>
      <c r="AX180" s="111"/>
      <c r="AY180"/>
      <c r="AZ180"/>
      <c r="BA180"/>
      <c r="BB180"/>
      <c r="BC180"/>
      <c r="BD180"/>
    </row>
    <row r="181" spans="1:56" s="110" customFormat="1" ht="51.45">
      <c r="A181" s="107">
        <v>105</v>
      </c>
      <c r="B181" s="107" t="s">
        <v>10809</v>
      </c>
      <c r="C181" s="111" t="s">
        <v>10810</v>
      </c>
      <c r="D181" s="124"/>
      <c r="E181" s="112" t="s">
        <v>10867</v>
      </c>
      <c r="F181" s="129">
        <v>24281</v>
      </c>
      <c r="G181" s="112" t="s">
        <v>10912</v>
      </c>
      <c r="H181" s="111">
        <v>2005</v>
      </c>
      <c r="I181" s="112" t="s">
        <v>10913</v>
      </c>
      <c r="J181" s="113">
        <v>84206.29</v>
      </c>
      <c r="K181" s="126" t="s">
        <v>132</v>
      </c>
      <c r="L181" s="112" t="s">
        <v>10870</v>
      </c>
      <c r="M181" s="112" t="s">
        <v>10871</v>
      </c>
      <c r="N181" s="112" t="s">
        <v>208</v>
      </c>
      <c r="O181" s="112" t="s">
        <v>208</v>
      </c>
      <c r="P181" s="112">
        <v>4545</v>
      </c>
      <c r="Q181" s="108" t="s">
        <v>208</v>
      </c>
      <c r="R181" s="108" t="s">
        <v>208</v>
      </c>
      <c r="S181" s="108" t="s">
        <v>208</v>
      </c>
      <c r="T181" s="108" t="s">
        <v>208</v>
      </c>
      <c r="U181" s="108" t="s">
        <v>208</v>
      </c>
      <c r="V181" s="109">
        <v>0</v>
      </c>
      <c r="W181" s="109">
        <v>100</v>
      </c>
      <c r="X181" s="127" t="s">
        <v>208</v>
      </c>
      <c r="Y181" s="107"/>
      <c r="Z181" s="107"/>
      <c r="AA181" s="107"/>
      <c r="AB181" s="111">
        <v>4</v>
      </c>
      <c r="AC181" s="107">
        <v>188</v>
      </c>
      <c r="AD181" s="108" t="s">
        <v>208</v>
      </c>
      <c r="AE181" s="107">
        <v>5</v>
      </c>
      <c r="AF181" s="111" t="s">
        <v>208</v>
      </c>
      <c r="AG181" s="111"/>
      <c r="AH181" s="111"/>
      <c r="AI181" s="111"/>
      <c r="AJ181" s="111"/>
      <c r="AK181" s="111"/>
      <c r="AL181" s="111"/>
      <c r="AM181" s="111"/>
      <c r="AN181" s="111"/>
      <c r="AO181" s="111"/>
      <c r="AP181" s="111"/>
      <c r="AQ181" s="111"/>
      <c r="AR181" s="111"/>
      <c r="AS181" s="111"/>
      <c r="AT181" s="111"/>
      <c r="AU181" s="111"/>
      <c r="AV181" s="111"/>
      <c r="AW181" s="111"/>
      <c r="AX181" s="111"/>
      <c r="AY181"/>
      <c r="AZ181"/>
      <c r="BA181"/>
      <c r="BB181"/>
      <c r="BC181"/>
      <c r="BD181"/>
    </row>
    <row r="182" spans="1:56" s="110" customFormat="1" ht="174.9">
      <c r="A182" s="107">
        <v>105</v>
      </c>
      <c r="B182" s="107" t="s">
        <v>10809</v>
      </c>
      <c r="C182" s="111" t="s">
        <v>10810</v>
      </c>
      <c r="D182" s="124"/>
      <c r="E182" s="112" t="s">
        <v>10867</v>
      </c>
      <c r="F182" s="129">
        <v>24281</v>
      </c>
      <c r="G182" s="112" t="s">
        <v>10914</v>
      </c>
      <c r="H182" s="111">
        <v>2016</v>
      </c>
      <c r="I182" s="112" t="s">
        <v>10915</v>
      </c>
      <c r="J182" s="113">
        <v>78400</v>
      </c>
      <c r="K182" s="126" t="s">
        <v>542</v>
      </c>
      <c r="L182" s="112" t="s">
        <v>10815</v>
      </c>
      <c r="M182" s="112" t="s">
        <v>10816</v>
      </c>
      <c r="N182" s="112" t="s">
        <v>10916</v>
      </c>
      <c r="O182" s="112" t="s">
        <v>10917</v>
      </c>
      <c r="P182" s="112">
        <v>6954</v>
      </c>
      <c r="Q182" s="108">
        <v>12.89</v>
      </c>
      <c r="R182" s="108">
        <v>9.5685941176470592</v>
      </c>
      <c r="S182" s="108">
        <v>5.1492514881275184</v>
      </c>
      <c r="T182" s="108">
        <v>4.7859760221122265</v>
      </c>
      <c r="U182" s="108">
        <v>19.503821627886804</v>
      </c>
      <c r="V182" s="109">
        <v>75</v>
      </c>
      <c r="W182" s="109">
        <v>100</v>
      </c>
      <c r="X182" s="127" t="s">
        <v>10819</v>
      </c>
      <c r="Y182" s="107"/>
      <c r="Z182" s="107"/>
      <c r="AA182" s="107"/>
      <c r="AB182" s="111">
        <v>4</v>
      </c>
      <c r="AC182" s="107">
        <v>188</v>
      </c>
      <c r="AD182" s="108">
        <v>49.4</v>
      </c>
      <c r="AE182" s="107">
        <v>5</v>
      </c>
      <c r="AF182" s="111">
        <v>100</v>
      </c>
      <c r="AG182" s="111" t="s">
        <v>10855</v>
      </c>
      <c r="AH182" s="111" t="s">
        <v>10856</v>
      </c>
      <c r="AI182" s="111">
        <v>8</v>
      </c>
      <c r="AJ182" s="111" t="s">
        <v>10863</v>
      </c>
      <c r="AK182" s="111" t="s">
        <v>10864</v>
      </c>
      <c r="AL182" s="111">
        <v>8</v>
      </c>
      <c r="AM182" s="111" t="s">
        <v>10845</v>
      </c>
      <c r="AN182" s="111"/>
      <c r="AO182" s="111">
        <v>83</v>
      </c>
      <c r="AP182" s="111"/>
      <c r="AQ182" s="111"/>
      <c r="AR182" s="111"/>
      <c r="AS182" s="111"/>
      <c r="AT182" s="111"/>
      <c r="AU182" s="111"/>
      <c r="AV182" s="111"/>
      <c r="AW182" s="111"/>
      <c r="AX182" s="111"/>
      <c r="AY182"/>
      <c r="AZ182"/>
      <c r="BA182"/>
      <c r="BB182"/>
      <c r="BC182"/>
      <c r="BD182"/>
    </row>
    <row r="183" spans="1:56" s="110" customFormat="1" ht="174.9">
      <c r="A183" s="107">
        <v>105</v>
      </c>
      <c r="B183" s="107" t="s">
        <v>10809</v>
      </c>
      <c r="C183" s="111" t="s">
        <v>10810</v>
      </c>
      <c r="D183" s="124"/>
      <c r="E183" s="112" t="s">
        <v>10918</v>
      </c>
      <c r="F183" s="129">
        <v>28043</v>
      </c>
      <c r="G183" s="112" t="s">
        <v>10919</v>
      </c>
      <c r="H183" s="111">
        <v>2020</v>
      </c>
      <c r="I183" s="112" t="s">
        <v>10920</v>
      </c>
      <c r="J183" s="113">
        <v>168447.8</v>
      </c>
      <c r="K183" s="126" t="s">
        <v>204</v>
      </c>
      <c r="L183" s="112" t="s">
        <v>10815</v>
      </c>
      <c r="M183" s="112" t="s">
        <v>10816</v>
      </c>
      <c r="N183" s="112" t="s">
        <v>10921</v>
      </c>
      <c r="O183" s="112" t="s">
        <v>10922</v>
      </c>
      <c r="P183" s="112">
        <v>7857</v>
      </c>
      <c r="Q183" s="108">
        <v>22.22</v>
      </c>
      <c r="R183" s="108">
        <v>19.817388235294118</v>
      </c>
      <c r="S183" s="108">
        <v>6.2893693650092874</v>
      </c>
      <c r="T183" s="108">
        <v>5.4297279762894943</v>
      </c>
      <c r="U183" s="108">
        <v>31.536485576592899</v>
      </c>
      <c r="V183" s="109">
        <v>96.540880503144649</v>
      </c>
      <c r="W183" s="109">
        <v>43.33</v>
      </c>
      <c r="X183" s="127" t="s">
        <v>10819</v>
      </c>
      <c r="Y183" s="107">
        <v>2</v>
      </c>
      <c r="Z183" s="107">
        <v>1</v>
      </c>
      <c r="AA183" s="107">
        <v>1</v>
      </c>
      <c r="AB183" s="111">
        <v>60</v>
      </c>
      <c r="AC183" s="107">
        <v>24</v>
      </c>
      <c r="AD183" s="108">
        <v>49.4</v>
      </c>
      <c r="AE183" s="107">
        <v>5</v>
      </c>
      <c r="AF183" s="111">
        <v>100</v>
      </c>
      <c r="AG183" s="111" t="s">
        <v>10878</v>
      </c>
      <c r="AH183" s="111" t="s">
        <v>10879</v>
      </c>
      <c r="AI183" s="111">
        <v>36</v>
      </c>
      <c r="AJ183" s="111" t="s">
        <v>10923</v>
      </c>
      <c r="AK183" s="111" t="s">
        <v>10924</v>
      </c>
      <c r="AL183" s="111">
        <v>28</v>
      </c>
      <c r="AM183" s="111" t="s">
        <v>10865</v>
      </c>
      <c r="AN183" s="111" t="s">
        <v>10866</v>
      </c>
      <c r="AO183" s="111">
        <v>16</v>
      </c>
      <c r="AP183" s="111" t="s">
        <v>10876</v>
      </c>
      <c r="AQ183" s="111" t="s">
        <v>10877</v>
      </c>
      <c r="AR183" s="111">
        <v>12</v>
      </c>
      <c r="AS183" s="111" t="s">
        <v>10883</v>
      </c>
      <c r="AT183" s="111" t="s">
        <v>10883</v>
      </c>
      <c r="AU183" s="111">
        <v>4</v>
      </c>
      <c r="AV183" s="111" t="s">
        <v>9153</v>
      </c>
      <c r="AW183" s="111" t="s">
        <v>10925</v>
      </c>
      <c r="AX183" s="111">
        <v>4</v>
      </c>
      <c r="AY183"/>
      <c r="AZ183"/>
      <c r="BA183"/>
      <c r="BB183"/>
      <c r="BC183"/>
      <c r="BD183"/>
    </row>
    <row r="184" spans="1:56" s="110" customFormat="1" ht="61.75">
      <c r="A184" s="107">
        <v>105</v>
      </c>
      <c r="B184" s="107" t="s">
        <v>10809</v>
      </c>
      <c r="C184" s="111" t="s">
        <v>10810</v>
      </c>
      <c r="D184" s="124"/>
      <c r="E184" s="112" t="s">
        <v>10926</v>
      </c>
      <c r="F184" s="129">
        <v>18343</v>
      </c>
      <c r="G184" s="112" t="s">
        <v>10927</v>
      </c>
      <c r="H184" s="111">
        <v>2001</v>
      </c>
      <c r="I184" s="112" t="s">
        <v>10928</v>
      </c>
      <c r="J184" s="113">
        <v>144422.72</v>
      </c>
      <c r="K184" s="126" t="s">
        <v>542</v>
      </c>
      <c r="L184" s="112" t="s">
        <v>10929</v>
      </c>
      <c r="M184" s="112" t="s">
        <v>10930</v>
      </c>
      <c r="N184" s="112" t="s">
        <v>208</v>
      </c>
      <c r="O184" s="112" t="s">
        <v>208</v>
      </c>
      <c r="P184" s="112">
        <v>5064</v>
      </c>
      <c r="Q184" s="108" t="s">
        <v>208</v>
      </c>
      <c r="R184" s="108" t="s">
        <v>208</v>
      </c>
      <c r="S184" s="108" t="s">
        <v>208</v>
      </c>
      <c r="T184" s="108" t="s">
        <v>208</v>
      </c>
      <c r="U184" s="108" t="s">
        <v>208</v>
      </c>
      <c r="V184" s="109">
        <v>100</v>
      </c>
      <c r="W184" s="109">
        <v>100</v>
      </c>
      <c r="X184" s="127" t="s">
        <v>10819</v>
      </c>
      <c r="Y184" s="107">
        <v>2</v>
      </c>
      <c r="Z184" s="107">
        <v>1</v>
      </c>
      <c r="AA184" s="107">
        <v>3</v>
      </c>
      <c r="AB184" s="111">
        <v>60</v>
      </c>
      <c r="AC184" s="107" t="s">
        <v>208</v>
      </c>
      <c r="AD184" s="108" t="s">
        <v>208</v>
      </c>
      <c r="AE184" s="107">
        <v>5</v>
      </c>
      <c r="AF184" s="111" t="s">
        <v>208</v>
      </c>
      <c r="AG184" s="111"/>
      <c r="AH184" s="111"/>
      <c r="AI184" s="111"/>
      <c r="AJ184" s="111"/>
      <c r="AK184" s="111"/>
      <c r="AL184" s="111"/>
      <c r="AM184" s="111"/>
      <c r="AN184" s="111"/>
      <c r="AO184" s="111"/>
      <c r="AP184" s="111"/>
      <c r="AQ184" s="111"/>
      <c r="AR184" s="111"/>
      <c r="AS184" s="111"/>
      <c r="AT184" s="111"/>
      <c r="AU184" s="111"/>
      <c r="AV184" s="111"/>
      <c r="AW184" s="111"/>
      <c r="AX184" s="111"/>
      <c r="AY184"/>
      <c r="AZ184"/>
      <c r="BA184"/>
      <c r="BB184"/>
      <c r="BC184"/>
      <c r="BD184"/>
    </row>
    <row r="185" spans="1:56" s="110" customFormat="1" ht="174.9">
      <c r="A185" s="107">
        <v>105</v>
      </c>
      <c r="B185" s="107" t="s">
        <v>10809</v>
      </c>
      <c r="C185" s="111" t="s">
        <v>10810</v>
      </c>
      <c r="D185" s="124"/>
      <c r="E185" s="112" t="s">
        <v>10926</v>
      </c>
      <c r="F185" s="129">
        <v>18343</v>
      </c>
      <c r="G185" s="112" t="s">
        <v>10931</v>
      </c>
      <c r="H185" s="111" t="s">
        <v>10932</v>
      </c>
      <c r="I185" s="112" t="s">
        <v>10933</v>
      </c>
      <c r="J185" s="113">
        <v>44833</v>
      </c>
      <c r="K185" s="126" t="s">
        <v>10849</v>
      </c>
      <c r="L185" s="112" t="s">
        <v>10934</v>
      </c>
      <c r="M185" s="112" t="s">
        <v>10935</v>
      </c>
      <c r="N185" s="112" t="s">
        <v>10936</v>
      </c>
      <c r="O185" s="112" t="s">
        <v>10937</v>
      </c>
      <c r="P185" s="112" t="s">
        <v>10938</v>
      </c>
      <c r="Q185" s="108">
        <v>8.5500000000000007</v>
      </c>
      <c r="R185" s="108">
        <v>8.0301600000000004</v>
      </c>
      <c r="S185" s="108">
        <v>4.3213572256809201</v>
      </c>
      <c r="T185" s="108">
        <v>4.0164890203510151</v>
      </c>
      <c r="U185" s="108">
        <v>16.368006246031936</v>
      </c>
      <c r="V185" s="109">
        <v>100</v>
      </c>
      <c r="W185" s="109">
        <v>100</v>
      </c>
      <c r="X185" s="127" t="s">
        <v>10819</v>
      </c>
      <c r="Y185" s="107">
        <v>2</v>
      </c>
      <c r="Z185" s="107">
        <v>1</v>
      </c>
      <c r="AA185" s="107">
        <v>3</v>
      </c>
      <c r="AB185" s="111">
        <v>60</v>
      </c>
      <c r="AC185" s="107" t="s">
        <v>208</v>
      </c>
      <c r="AD185" s="108">
        <v>49.4</v>
      </c>
      <c r="AE185" s="107">
        <v>5</v>
      </c>
      <c r="AF185" s="111">
        <v>100</v>
      </c>
      <c r="AG185" s="111" t="s">
        <v>10845</v>
      </c>
      <c r="AH185" s="111"/>
      <c r="AI185" s="111">
        <v>100</v>
      </c>
      <c r="AJ185" s="111"/>
      <c r="AK185" s="111"/>
      <c r="AL185" s="111"/>
      <c r="AM185" s="111"/>
      <c r="AN185" s="111"/>
      <c r="AO185" s="111"/>
      <c r="AP185" s="111"/>
      <c r="AQ185" s="111"/>
      <c r="AR185" s="111"/>
      <c r="AS185" s="111"/>
      <c r="AT185" s="111"/>
      <c r="AU185" s="111"/>
      <c r="AV185" s="111"/>
      <c r="AW185" s="111"/>
      <c r="AX185" s="111"/>
      <c r="AY185"/>
      <c r="AZ185"/>
      <c r="BA185"/>
      <c r="BB185"/>
      <c r="BC185"/>
      <c r="BD185"/>
    </row>
    <row r="186" spans="1:56" s="110" customFormat="1" ht="61.75">
      <c r="A186" s="107">
        <v>105</v>
      </c>
      <c r="B186" s="107" t="s">
        <v>10809</v>
      </c>
      <c r="C186" s="111" t="s">
        <v>10810</v>
      </c>
      <c r="D186" s="124"/>
      <c r="E186" s="112" t="s">
        <v>10926</v>
      </c>
      <c r="F186" s="129">
        <v>18343</v>
      </c>
      <c r="G186" s="112" t="s">
        <v>10939</v>
      </c>
      <c r="H186" s="111">
        <v>2005</v>
      </c>
      <c r="I186" s="112" t="s">
        <v>10940</v>
      </c>
      <c r="J186" s="113">
        <v>158025</v>
      </c>
      <c r="K186" s="126" t="s">
        <v>382</v>
      </c>
      <c r="L186" s="112" t="s">
        <v>10929</v>
      </c>
      <c r="M186" s="112" t="s">
        <v>10930</v>
      </c>
      <c r="N186" s="112" t="s">
        <v>208</v>
      </c>
      <c r="O186" s="112" t="s">
        <v>208</v>
      </c>
      <c r="P186" s="112">
        <v>3549</v>
      </c>
      <c r="Q186" s="108" t="s">
        <v>208</v>
      </c>
      <c r="R186" s="108" t="s">
        <v>208</v>
      </c>
      <c r="S186" s="108" t="s">
        <v>208</v>
      </c>
      <c r="T186" s="108" t="s">
        <v>208</v>
      </c>
      <c r="U186" s="108" t="s">
        <v>208</v>
      </c>
      <c r="V186" s="109">
        <v>100</v>
      </c>
      <c r="W186" s="109">
        <v>78.45</v>
      </c>
      <c r="X186" s="127" t="s">
        <v>10819</v>
      </c>
      <c r="Y186" s="107">
        <v>2</v>
      </c>
      <c r="Z186" s="107">
        <v>1</v>
      </c>
      <c r="AA186" s="107">
        <v>3</v>
      </c>
      <c r="AB186" s="111">
        <v>60</v>
      </c>
      <c r="AC186" s="107">
        <v>218</v>
      </c>
      <c r="AD186" s="108" t="s">
        <v>208</v>
      </c>
      <c r="AE186" s="107">
        <v>20</v>
      </c>
      <c r="AF186" s="111" t="s">
        <v>208</v>
      </c>
      <c r="AG186" s="111"/>
      <c r="AH186" s="111"/>
      <c r="AI186" s="111"/>
      <c r="AJ186" s="111"/>
      <c r="AK186" s="111"/>
      <c r="AL186" s="111"/>
      <c r="AM186" s="111"/>
      <c r="AN186" s="111"/>
      <c r="AO186" s="111"/>
      <c r="AP186" s="111"/>
      <c r="AQ186" s="111"/>
      <c r="AR186" s="111"/>
      <c r="AS186" s="111"/>
      <c r="AT186" s="111"/>
      <c r="AU186" s="111"/>
      <c r="AV186" s="111"/>
      <c r="AW186" s="111"/>
      <c r="AX186" s="111"/>
      <c r="AY186"/>
      <c r="AZ186"/>
      <c r="BA186"/>
      <c r="BB186"/>
      <c r="BC186"/>
      <c r="BD186"/>
    </row>
    <row r="187" spans="1:56" s="110" customFormat="1" ht="61.75">
      <c r="A187" s="107">
        <v>105</v>
      </c>
      <c r="B187" s="107" t="s">
        <v>10809</v>
      </c>
      <c r="C187" s="111" t="s">
        <v>10810</v>
      </c>
      <c r="D187" s="124" t="s">
        <v>10865</v>
      </c>
      <c r="E187" s="112" t="s">
        <v>10926</v>
      </c>
      <c r="F187" s="129">
        <v>18343</v>
      </c>
      <c r="G187" s="112" t="s">
        <v>10941</v>
      </c>
      <c r="H187" s="111">
        <v>2011</v>
      </c>
      <c r="I187" s="112" t="s">
        <v>10942</v>
      </c>
      <c r="J187" s="113">
        <v>317985</v>
      </c>
      <c r="K187" s="126" t="s">
        <v>10047</v>
      </c>
      <c r="L187" s="112" t="s">
        <v>10929</v>
      </c>
      <c r="M187" s="112" t="s">
        <v>10930</v>
      </c>
      <c r="N187" s="112" t="s">
        <v>208</v>
      </c>
      <c r="O187" s="112" t="s">
        <v>208</v>
      </c>
      <c r="P187" s="112">
        <v>6269</v>
      </c>
      <c r="Q187" s="108" t="s">
        <v>208</v>
      </c>
      <c r="R187" s="108" t="s">
        <v>208</v>
      </c>
      <c r="S187" s="108" t="s">
        <v>208</v>
      </c>
      <c r="T187" s="108" t="s">
        <v>208</v>
      </c>
      <c r="U187" s="108" t="s">
        <v>208</v>
      </c>
      <c r="V187" s="109">
        <v>100</v>
      </c>
      <c r="W187" s="109">
        <v>51</v>
      </c>
      <c r="X187" s="127" t="s">
        <v>10819</v>
      </c>
      <c r="Y187" s="107">
        <v>2</v>
      </c>
      <c r="Z187" s="107">
        <v>1</v>
      </c>
      <c r="AA187" s="107">
        <v>3</v>
      </c>
      <c r="AB187" s="111">
        <v>60</v>
      </c>
      <c r="AC187" s="107">
        <v>13.2</v>
      </c>
      <c r="AD187" s="108" t="s">
        <v>208</v>
      </c>
      <c r="AE187" s="107">
        <v>20</v>
      </c>
      <c r="AF187" s="111" t="s">
        <v>208</v>
      </c>
      <c r="AG187" s="111"/>
      <c r="AH187" s="111"/>
      <c r="AI187" s="111"/>
      <c r="AJ187" s="111"/>
      <c r="AK187" s="111"/>
      <c r="AL187" s="111"/>
      <c r="AM187" s="111"/>
      <c r="AN187" s="111"/>
      <c r="AO187" s="111"/>
      <c r="AP187" s="111"/>
      <c r="AQ187" s="111"/>
      <c r="AR187" s="111"/>
      <c r="AS187" s="111"/>
      <c r="AT187" s="111"/>
      <c r="AU187" s="111"/>
      <c r="AV187" s="111"/>
      <c r="AW187" s="111"/>
      <c r="AX187" s="111"/>
      <c r="AY187"/>
      <c r="AZ187"/>
      <c r="BA187"/>
      <c r="BB187"/>
      <c r="BC187"/>
      <c r="BD187"/>
    </row>
    <row r="188" spans="1:56" s="110" customFormat="1" ht="51.45">
      <c r="A188" s="107">
        <v>105</v>
      </c>
      <c r="B188" s="107" t="s">
        <v>10809</v>
      </c>
      <c r="C188" s="111" t="s">
        <v>10810</v>
      </c>
      <c r="D188" s="124" t="s">
        <v>10865</v>
      </c>
      <c r="E188" s="112" t="s">
        <v>10943</v>
      </c>
      <c r="F188" s="129">
        <v>23611</v>
      </c>
      <c r="G188" s="112" t="s">
        <v>10944</v>
      </c>
      <c r="H188" s="111">
        <v>2009</v>
      </c>
      <c r="I188" s="112" t="s">
        <v>10945</v>
      </c>
      <c r="J188" s="113">
        <v>82742.559999999998</v>
      </c>
      <c r="K188" s="126" t="s">
        <v>152</v>
      </c>
      <c r="L188" s="112" t="s">
        <v>10901</v>
      </c>
      <c r="M188" s="112" t="s">
        <v>10902</v>
      </c>
      <c r="N188" s="112" t="s">
        <v>208</v>
      </c>
      <c r="O188" s="112" t="s">
        <v>208</v>
      </c>
      <c r="P188" s="112">
        <v>5980</v>
      </c>
      <c r="Q188" s="108">
        <v>1.65</v>
      </c>
      <c r="R188" s="108">
        <v>9.7344188235294116</v>
      </c>
      <c r="S188" s="108">
        <v>5.2384885383184372</v>
      </c>
      <c r="T188" s="108">
        <v>4.8689174716573671</v>
      </c>
      <c r="U188" s="108">
        <v>19.841824833505214</v>
      </c>
      <c r="V188" s="109">
        <v>0</v>
      </c>
      <c r="W188" s="109">
        <v>100</v>
      </c>
      <c r="X188" s="127" t="s">
        <v>10819</v>
      </c>
      <c r="Y188" s="107">
        <v>2</v>
      </c>
      <c r="Z188" s="107">
        <v>5</v>
      </c>
      <c r="AA188" s="107">
        <v>6</v>
      </c>
      <c r="AB188" s="111">
        <v>4</v>
      </c>
      <c r="AC188" s="107">
        <v>13.1</v>
      </c>
      <c r="AD188" s="108">
        <v>49.4</v>
      </c>
      <c r="AE188" s="107">
        <v>5</v>
      </c>
      <c r="AF188" s="111" t="s">
        <v>208</v>
      </c>
      <c r="AG188" s="111"/>
      <c r="AH188" s="111"/>
      <c r="AI188" s="111"/>
      <c r="AJ188" s="111"/>
      <c r="AK188" s="111"/>
      <c r="AL188" s="111"/>
      <c r="AM188" s="111"/>
      <c r="AN188" s="111"/>
      <c r="AO188" s="111"/>
      <c r="AP188" s="111"/>
      <c r="AQ188" s="111"/>
      <c r="AR188" s="111"/>
      <c r="AS188" s="111"/>
      <c r="AT188" s="111"/>
      <c r="AU188" s="111"/>
      <c r="AV188" s="111"/>
      <c r="AW188" s="111"/>
      <c r="AX188" s="111"/>
      <c r="AY188"/>
      <c r="AZ188"/>
      <c r="BA188"/>
      <c r="BB188"/>
      <c r="BC188"/>
      <c r="BD188"/>
    </row>
    <row r="189" spans="1:56" s="110" customFormat="1" ht="164.6">
      <c r="A189" s="107">
        <v>105</v>
      </c>
      <c r="B189" s="107" t="s">
        <v>10809</v>
      </c>
      <c r="C189" s="111" t="s">
        <v>10946</v>
      </c>
      <c r="D189" s="124"/>
      <c r="E189" s="112" t="s">
        <v>10947</v>
      </c>
      <c r="F189" s="129">
        <v>5221</v>
      </c>
      <c r="G189" s="112" t="s">
        <v>10948</v>
      </c>
      <c r="H189" s="111">
        <v>2005</v>
      </c>
      <c r="I189" s="112" t="s">
        <v>10949</v>
      </c>
      <c r="J189" s="113">
        <v>55572</v>
      </c>
      <c r="K189" s="126" t="s">
        <v>132</v>
      </c>
      <c r="L189" s="112" t="s">
        <v>10950</v>
      </c>
      <c r="M189" s="112" t="s">
        <v>10951</v>
      </c>
      <c r="N189" s="112" t="s">
        <v>10952</v>
      </c>
      <c r="O189" s="112" t="s">
        <v>10953</v>
      </c>
      <c r="P189" s="112">
        <v>3282</v>
      </c>
      <c r="Q189" s="108">
        <v>22.996035294117643</v>
      </c>
      <c r="R189" s="108">
        <v>6.5376823529411761</v>
      </c>
      <c r="S189" s="108">
        <v>3.1983529411764704</v>
      </c>
      <c r="T189" s="108">
        <v>13.26</v>
      </c>
      <c r="U189" s="108">
        <v>22.996035294117647</v>
      </c>
      <c r="V189" s="109">
        <v>95</v>
      </c>
      <c r="W189" s="109">
        <v>100</v>
      </c>
      <c r="X189" s="127" t="s">
        <v>10954</v>
      </c>
      <c r="Y189" s="107">
        <v>3</v>
      </c>
      <c r="Z189" s="107">
        <v>11</v>
      </c>
      <c r="AA189" s="107">
        <v>5</v>
      </c>
      <c r="AB189" s="111">
        <v>60</v>
      </c>
      <c r="AC189" s="107">
        <v>189</v>
      </c>
      <c r="AD189" s="108">
        <v>23</v>
      </c>
      <c r="AE189" s="107">
        <v>5</v>
      </c>
      <c r="AF189" s="111">
        <v>100</v>
      </c>
      <c r="AG189" s="111" t="s">
        <v>13703</v>
      </c>
      <c r="AH189" s="111" t="s">
        <v>10956</v>
      </c>
      <c r="AI189" s="111">
        <v>25</v>
      </c>
      <c r="AJ189" s="111" t="s">
        <v>10957</v>
      </c>
      <c r="AK189" s="111" t="s">
        <v>10956</v>
      </c>
      <c r="AL189" s="111">
        <v>25</v>
      </c>
      <c r="AM189" s="111" t="s">
        <v>10958</v>
      </c>
      <c r="AN189" s="111" t="s">
        <v>10959</v>
      </c>
      <c r="AO189" s="111">
        <v>50</v>
      </c>
      <c r="AP189" s="111"/>
      <c r="AQ189" s="111"/>
      <c r="AR189" s="111"/>
      <c r="AS189" s="111"/>
      <c r="AT189" s="111"/>
      <c r="AU189" s="111"/>
      <c r="AV189" s="111"/>
      <c r="AW189" s="111"/>
      <c r="AX189" s="111"/>
      <c r="AY189"/>
      <c r="AZ189"/>
      <c r="BA189"/>
      <c r="BB189"/>
      <c r="BC189"/>
      <c r="BD189"/>
    </row>
    <row r="190" spans="1:56" s="110" customFormat="1" ht="174.9">
      <c r="A190" s="107">
        <v>105</v>
      </c>
      <c r="B190" s="107" t="s">
        <v>10809</v>
      </c>
      <c r="C190" s="111" t="s">
        <v>10946</v>
      </c>
      <c r="D190" s="124"/>
      <c r="E190" s="112" t="s">
        <v>10960</v>
      </c>
      <c r="F190" s="129">
        <v>691</v>
      </c>
      <c r="G190" s="112" t="s">
        <v>10961</v>
      </c>
      <c r="H190" s="111">
        <v>2003</v>
      </c>
      <c r="I190" s="112" t="s">
        <v>10962</v>
      </c>
      <c r="J190" s="113">
        <v>69393.31</v>
      </c>
      <c r="K190" s="126" t="s">
        <v>382</v>
      </c>
      <c r="L190" s="112" t="s">
        <v>10963</v>
      </c>
      <c r="M190" s="112" t="s">
        <v>10964</v>
      </c>
      <c r="N190" s="112" t="s">
        <v>10965</v>
      </c>
      <c r="O190" s="112" t="s">
        <v>10966</v>
      </c>
      <c r="P190" s="112">
        <v>2785</v>
      </c>
      <c r="Q190" s="108">
        <v>10.516858823529411</v>
      </c>
      <c r="R190" s="108">
        <v>8.1639176470588239</v>
      </c>
      <c r="S190" s="108">
        <v>1.1764705882352942</v>
      </c>
      <c r="T190" s="108">
        <v>1.1764705882352942</v>
      </c>
      <c r="U190" s="108">
        <v>10.516858823529411</v>
      </c>
      <c r="V190" s="109">
        <v>72.5</v>
      </c>
      <c r="W190" s="109">
        <v>100</v>
      </c>
      <c r="X190" s="127" t="s">
        <v>10954</v>
      </c>
      <c r="Y190" s="107">
        <v>6</v>
      </c>
      <c r="Z190" s="107">
        <v>4</v>
      </c>
      <c r="AA190" s="107">
        <v>8</v>
      </c>
      <c r="AB190" s="111">
        <v>4</v>
      </c>
      <c r="AC190" s="107" t="s">
        <v>208</v>
      </c>
      <c r="AD190" s="108">
        <v>22.21</v>
      </c>
      <c r="AE190" s="107">
        <v>5</v>
      </c>
      <c r="AF190" s="111">
        <v>80</v>
      </c>
      <c r="AG190" s="111" t="s">
        <v>13703</v>
      </c>
      <c r="AH190" s="111" t="s">
        <v>10967</v>
      </c>
      <c r="AI190" s="111">
        <v>20</v>
      </c>
      <c r="AJ190" s="111" t="s">
        <v>10825</v>
      </c>
      <c r="AK190" s="111" t="s">
        <v>10968</v>
      </c>
      <c r="AL190" s="111">
        <v>60</v>
      </c>
      <c r="AM190" s="111"/>
      <c r="AN190" s="111"/>
      <c r="AO190" s="111"/>
      <c r="AP190" s="111"/>
      <c r="AQ190" s="111"/>
      <c r="AR190" s="111"/>
      <c r="AS190" s="111"/>
      <c r="AT190" s="111"/>
      <c r="AU190" s="111"/>
      <c r="AV190" s="111"/>
      <c r="AW190" s="111"/>
      <c r="AX190" s="111"/>
      <c r="AY190"/>
      <c r="AZ190"/>
      <c r="BA190"/>
      <c r="BB190"/>
      <c r="BC190"/>
      <c r="BD190"/>
    </row>
    <row r="191" spans="1:56" s="110" customFormat="1" ht="216">
      <c r="A191" s="107">
        <v>105</v>
      </c>
      <c r="B191" s="107" t="s">
        <v>10809</v>
      </c>
      <c r="C191" s="111" t="s">
        <v>10946</v>
      </c>
      <c r="D191" s="124"/>
      <c r="E191" s="112" t="s">
        <v>10960</v>
      </c>
      <c r="F191" s="129">
        <v>691</v>
      </c>
      <c r="G191" s="112" t="s">
        <v>10969</v>
      </c>
      <c r="H191" s="111">
        <v>2007</v>
      </c>
      <c r="I191" s="112" t="s">
        <v>10970</v>
      </c>
      <c r="J191" s="113">
        <v>93709</v>
      </c>
      <c r="K191" s="126" t="s">
        <v>117</v>
      </c>
      <c r="L191" s="112" t="s">
        <v>10971</v>
      </c>
      <c r="M191" s="112" t="s">
        <v>10972</v>
      </c>
      <c r="N191" s="112" t="s">
        <v>10973</v>
      </c>
      <c r="O191" s="112" t="s">
        <v>10974</v>
      </c>
      <c r="P191" s="112">
        <v>4814</v>
      </c>
      <c r="Q191" s="108">
        <v>13.083411764705883</v>
      </c>
      <c r="R191" s="108">
        <v>11.024588235294118</v>
      </c>
      <c r="S191" s="108">
        <v>0.88235294117647056</v>
      </c>
      <c r="T191" s="108">
        <v>1.1764705882352942</v>
      </c>
      <c r="U191" s="108">
        <v>13.083411764705883</v>
      </c>
      <c r="V191" s="109">
        <v>100</v>
      </c>
      <c r="W191" s="109">
        <v>100</v>
      </c>
      <c r="X191" s="127" t="s">
        <v>10954</v>
      </c>
      <c r="Y191" s="107">
        <v>3</v>
      </c>
      <c r="Z191" s="107">
        <v>10</v>
      </c>
      <c r="AA191" s="107">
        <v>6</v>
      </c>
      <c r="AB191" s="111">
        <v>4</v>
      </c>
      <c r="AC191" s="107" t="s">
        <v>208</v>
      </c>
      <c r="AD191" s="108">
        <v>13.27</v>
      </c>
      <c r="AE191" s="107">
        <v>5</v>
      </c>
      <c r="AF191" s="111">
        <v>100</v>
      </c>
      <c r="AG191" s="111" t="s">
        <v>10975</v>
      </c>
      <c r="AH191" s="111" t="s">
        <v>10976</v>
      </c>
      <c r="AI191" s="111">
        <v>40</v>
      </c>
      <c r="AJ191" s="111" t="s">
        <v>10955</v>
      </c>
      <c r="AK191" s="111" t="s">
        <v>10977</v>
      </c>
      <c r="AL191" s="111">
        <v>20</v>
      </c>
      <c r="AM191" s="111" t="s">
        <v>10978</v>
      </c>
      <c r="AN191" s="111" t="s">
        <v>10979</v>
      </c>
      <c r="AO191" s="111">
        <v>40</v>
      </c>
      <c r="AP191" s="111"/>
      <c r="AQ191" s="111"/>
      <c r="AR191" s="111"/>
      <c r="AS191" s="111"/>
      <c r="AT191" s="111"/>
      <c r="AU191" s="111"/>
      <c r="AV191" s="111"/>
      <c r="AW191" s="111"/>
      <c r="AX191" s="111"/>
      <c r="AY191"/>
      <c r="AZ191"/>
      <c r="BA191"/>
      <c r="BB191"/>
      <c r="BC191"/>
      <c r="BD191"/>
    </row>
    <row r="192" spans="1:56" s="110" customFormat="1" ht="267.45">
      <c r="A192" s="107">
        <v>105</v>
      </c>
      <c r="B192" s="107" t="s">
        <v>10809</v>
      </c>
      <c r="C192" s="111" t="s">
        <v>10980</v>
      </c>
      <c r="D192" s="124"/>
      <c r="E192" s="112" t="s">
        <v>10981</v>
      </c>
      <c r="F192" s="129">
        <v>36319</v>
      </c>
      <c r="G192" s="112" t="s">
        <v>10982</v>
      </c>
      <c r="H192" s="111" t="s">
        <v>10983</v>
      </c>
      <c r="I192" s="112" t="s">
        <v>10984</v>
      </c>
      <c r="J192" s="113">
        <v>152301</v>
      </c>
      <c r="K192" s="126" t="s">
        <v>10985</v>
      </c>
      <c r="L192" s="112" t="s">
        <v>10986</v>
      </c>
      <c r="M192" s="112" t="s">
        <v>10987</v>
      </c>
      <c r="N192" s="112" t="s">
        <v>10988</v>
      </c>
      <c r="O192" s="112" t="s">
        <v>10989</v>
      </c>
      <c r="P192" s="112" t="s">
        <v>10990</v>
      </c>
      <c r="Q192" s="108">
        <v>21.559729908864956</v>
      </c>
      <c r="R192" s="108">
        <v>11.556788732394367</v>
      </c>
      <c r="S192" s="108">
        <v>2.3529411764705883</v>
      </c>
      <c r="T192" s="108">
        <v>7.65</v>
      </c>
      <c r="U192" s="108">
        <v>21.559729908864956</v>
      </c>
      <c r="V192" s="109">
        <v>100</v>
      </c>
      <c r="W192" s="109">
        <v>100</v>
      </c>
      <c r="X192" s="127" t="s">
        <v>10991</v>
      </c>
      <c r="Y192" s="107">
        <v>3</v>
      </c>
      <c r="Z192" s="107">
        <v>4</v>
      </c>
      <c r="AA192" s="107">
        <v>7</v>
      </c>
      <c r="AB192" s="111">
        <v>4</v>
      </c>
      <c r="AC192" s="107" t="s">
        <v>208</v>
      </c>
      <c r="AD192" s="108">
        <v>19.128</v>
      </c>
      <c r="AE192" s="107">
        <v>5</v>
      </c>
      <c r="AF192" s="111">
        <v>100</v>
      </c>
      <c r="AG192" s="111" t="s">
        <v>10992</v>
      </c>
      <c r="AH192" s="111" t="s">
        <v>10993</v>
      </c>
      <c r="AI192" s="111">
        <v>20</v>
      </c>
      <c r="AJ192" s="111" t="s">
        <v>6379</v>
      </c>
      <c r="AK192" s="111" t="s">
        <v>10994</v>
      </c>
      <c r="AL192" s="111">
        <v>20</v>
      </c>
      <c r="AM192" s="111" t="s">
        <v>10995</v>
      </c>
      <c r="AN192" s="111" t="s">
        <v>10996</v>
      </c>
      <c r="AO192" s="111">
        <v>20</v>
      </c>
      <c r="AP192" s="111" t="s">
        <v>6379</v>
      </c>
      <c r="AQ192" s="111" t="s">
        <v>10997</v>
      </c>
      <c r="AR192" s="111">
        <v>30</v>
      </c>
      <c r="AS192" s="111"/>
      <c r="AT192" s="111"/>
      <c r="AU192" s="111"/>
      <c r="AV192" s="111"/>
      <c r="AW192" s="111" t="s">
        <v>10998</v>
      </c>
      <c r="AX192" s="111">
        <v>10</v>
      </c>
      <c r="AY192"/>
      <c r="AZ192"/>
      <c r="BA192"/>
      <c r="BB192"/>
      <c r="BC192"/>
      <c r="BD192"/>
    </row>
    <row r="193" spans="1:56" s="110" customFormat="1" ht="30.9">
      <c r="A193" s="107">
        <v>105</v>
      </c>
      <c r="B193" s="107" t="s">
        <v>10809</v>
      </c>
      <c r="C193" s="111" t="s">
        <v>10980</v>
      </c>
      <c r="D193" s="124"/>
      <c r="E193" s="112" t="s">
        <v>10999</v>
      </c>
      <c r="F193" s="129">
        <v>9892</v>
      </c>
      <c r="G193" s="112" t="s">
        <v>11000</v>
      </c>
      <c r="H193" s="111">
        <v>2006</v>
      </c>
      <c r="I193" s="112" t="s">
        <v>11001</v>
      </c>
      <c r="J193" s="113">
        <v>64171</v>
      </c>
      <c r="K193" s="126" t="s">
        <v>11002</v>
      </c>
      <c r="L193" s="112" t="s">
        <v>10901</v>
      </c>
      <c r="M193" s="112" t="s">
        <v>10902</v>
      </c>
      <c r="N193" s="112" t="s">
        <v>208</v>
      </c>
      <c r="O193" s="112" t="s">
        <v>208</v>
      </c>
      <c r="P193" s="112">
        <v>4547</v>
      </c>
      <c r="Q193" s="108">
        <v>13.794922673294668</v>
      </c>
      <c r="R193" s="108">
        <v>8.8578638497652573</v>
      </c>
      <c r="S193" s="108">
        <v>2.6470588235294117</v>
      </c>
      <c r="T193" s="108">
        <v>2.29</v>
      </c>
      <c r="U193" s="108">
        <v>13.794922673294668</v>
      </c>
      <c r="V193" s="109">
        <v>0</v>
      </c>
      <c r="W193" s="109">
        <v>100</v>
      </c>
      <c r="X193" s="127" t="s">
        <v>10991</v>
      </c>
      <c r="Y193" s="107">
        <v>2</v>
      </c>
      <c r="Z193" s="107">
        <v>5</v>
      </c>
      <c r="AA193" s="107">
        <v>4</v>
      </c>
      <c r="AB193" s="111">
        <v>4</v>
      </c>
      <c r="AC193" s="107" t="s">
        <v>208</v>
      </c>
      <c r="AD193" s="108">
        <v>19.128</v>
      </c>
      <c r="AE193" s="107">
        <v>5</v>
      </c>
      <c r="AF193" s="111" t="s">
        <v>208</v>
      </c>
      <c r="AG193" s="111"/>
      <c r="AH193" s="111"/>
      <c r="AI193" s="111"/>
      <c r="AJ193" s="111"/>
      <c r="AK193" s="111"/>
      <c r="AL193" s="111"/>
      <c r="AM193" s="111"/>
      <c r="AN193" s="111"/>
      <c r="AO193" s="111"/>
      <c r="AP193" s="111"/>
      <c r="AQ193" s="111"/>
      <c r="AR193" s="111"/>
      <c r="AS193" s="111"/>
      <c r="AT193" s="111"/>
      <c r="AU193" s="111"/>
      <c r="AV193" s="111"/>
      <c r="AW193" s="111"/>
      <c r="AX193" s="111"/>
      <c r="AY193"/>
      <c r="AZ193"/>
      <c r="BA193"/>
      <c r="BB193"/>
      <c r="BC193"/>
      <c r="BD193"/>
    </row>
    <row r="194" spans="1:56" s="110" customFormat="1" ht="154.30000000000001">
      <c r="A194" s="107">
        <v>105</v>
      </c>
      <c r="B194" s="107" t="s">
        <v>10809</v>
      </c>
      <c r="C194" s="111" t="s">
        <v>10980</v>
      </c>
      <c r="D194" s="124"/>
      <c r="E194" s="112" t="s">
        <v>11003</v>
      </c>
      <c r="F194" s="129">
        <v>29297</v>
      </c>
      <c r="G194" s="112" t="s">
        <v>11004</v>
      </c>
      <c r="H194" s="111">
        <v>2016</v>
      </c>
      <c r="I194" s="112" t="s">
        <v>9993</v>
      </c>
      <c r="J194" s="113">
        <v>105230</v>
      </c>
      <c r="K194" s="126" t="s">
        <v>10849</v>
      </c>
      <c r="L194" s="112" t="s">
        <v>11005</v>
      </c>
      <c r="M194" s="112" t="s">
        <v>11006</v>
      </c>
      <c r="N194" s="112" t="s">
        <v>11007</v>
      </c>
      <c r="O194" s="112" t="s">
        <v>11008</v>
      </c>
      <c r="P194" s="112">
        <v>6968</v>
      </c>
      <c r="Q194" s="108">
        <v>13.794922673294668</v>
      </c>
      <c r="R194" s="108">
        <v>8.8578638497652573</v>
      </c>
      <c r="S194" s="108">
        <v>2.6470588235294117</v>
      </c>
      <c r="T194" s="108">
        <v>2.29</v>
      </c>
      <c r="U194" s="108">
        <v>13.794922673294668</v>
      </c>
      <c r="V194" s="109">
        <v>96.666666666666671</v>
      </c>
      <c r="W194" s="109">
        <v>100</v>
      </c>
      <c r="X194" s="127" t="s">
        <v>10991</v>
      </c>
      <c r="Y194" s="107">
        <v>2</v>
      </c>
      <c r="Z194" s="107">
        <v>5</v>
      </c>
      <c r="AA194" s="107">
        <v>4</v>
      </c>
      <c r="AB194" s="111">
        <v>4</v>
      </c>
      <c r="AC194" s="107" t="s">
        <v>208</v>
      </c>
      <c r="AD194" s="108">
        <v>19.128</v>
      </c>
      <c r="AE194" s="107">
        <v>5</v>
      </c>
      <c r="AF194" s="111">
        <v>90</v>
      </c>
      <c r="AG194" s="111" t="s">
        <v>3269</v>
      </c>
      <c r="AH194" s="111" t="s">
        <v>11009</v>
      </c>
      <c r="AI194" s="111">
        <v>20</v>
      </c>
      <c r="AJ194" s="111" t="s">
        <v>11010</v>
      </c>
      <c r="AK194" s="111" t="s">
        <v>11003</v>
      </c>
      <c r="AL194" s="111">
        <v>10</v>
      </c>
      <c r="AM194" s="111" t="s">
        <v>10995</v>
      </c>
      <c r="AN194" s="111" t="s">
        <v>11011</v>
      </c>
      <c r="AO194" s="111">
        <v>20</v>
      </c>
      <c r="AP194" s="111" t="s">
        <v>11012</v>
      </c>
      <c r="AQ194" s="111" t="s">
        <v>11013</v>
      </c>
      <c r="AR194" s="111">
        <v>20</v>
      </c>
      <c r="AS194" s="111" t="s">
        <v>11014</v>
      </c>
      <c r="AT194" s="111" t="s">
        <v>11015</v>
      </c>
      <c r="AU194" s="111">
        <v>10</v>
      </c>
      <c r="AV194" s="111"/>
      <c r="AW194" s="111" t="s">
        <v>10998</v>
      </c>
      <c r="AX194" s="111">
        <v>10</v>
      </c>
      <c r="AY194"/>
      <c r="AZ194"/>
      <c r="BA194"/>
      <c r="BB194"/>
      <c r="BC194"/>
      <c r="BD194"/>
    </row>
    <row r="195" spans="1:56" s="110" customFormat="1" ht="30.9">
      <c r="A195" s="107">
        <v>105</v>
      </c>
      <c r="B195" s="107" t="s">
        <v>10809</v>
      </c>
      <c r="C195" s="111" t="s">
        <v>10980</v>
      </c>
      <c r="D195" s="124"/>
      <c r="E195" s="112" t="s">
        <v>10999</v>
      </c>
      <c r="F195" s="129">
        <v>9892</v>
      </c>
      <c r="G195" s="112" t="s">
        <v>11016</v>
      </c>
      <c r="H195" s="111">
        <v>2000</v>
      </c>
      <c r="I195" s="112" t="s">
        <v>11017</v>
      </c>
      <c r="J195" s="113">
        <v>56612</v>
      </c>
      <c r="K195" s="126" t="s">
        <v>3586</v>
      </c>
      <c r="L195" s="112" t="s">
        <v>10901</v>
      </c>
      <c r="M195" s="112" t="s">
        <v>10902</v>
      </c>
      <c r="N195" s="112" t="s">
        <v>208</v>
      </c>
      <c r="O195" s="112" t="s">
        <v>208</v>
      </c>
      <c r="P195" s="112">
        <v>2467</v>
      </c>
      <c r="Q195" s="108">
        <v>10.714916470588236</v>
      </c>
      <c r="R195" s="108">
        <v>6.6602105882352944</v>
      </c>
      <c r="S195" s="108">
        <v>1.7647058823529411</v>
      </c>
      <c r="T195" s="108">
        <v>2.29</v>
      </c>
      <c r="U195" s="108">
        <v>10.714916470588236</v>
      </c>
      <c r="V195" s="109">
        <v>0</v>
      </c>
      <c r="W195" s="109">
        <v>100</v>
      </c>
      <c r="X195" s="127" t="s">
        <v>10991</v>
      </c>
      <c r="Y195" s="107">
        <v>3</v>
      </c>
      <c r="Z195" s="107">
        <v>4</v>
      </c>
      <c r="AA195" s="107">
        <v>7</v>
      </c>
      <c r="AB195" s="111">
        <v>4</v>
      </c>
      <c r="AC195" s="107">
        <v>143</v>
      </c>
      <c r="AD195" s="108">
        <v>19.128</v>
      </c>
      <c r="AE195" s="107">
        <v>5</v>
      </c>
      <c r="AF195" s="111" t="s">
        <v>208</v>
      </c>
      <c r="AG195" s="111"/>
      <c r="AH195" s="111"/>
      <c r="AI195" s="111"/>
      <c r="AJ195" s="111"/>
      <c r="AK195" s="111"/>
      <c r="AL195" s="111"/>
      <c r="AM195" s="111"/>
      <c r="AN195" s="111"/>
      <c r="AO195" s="111"/>
      <c r="AP195" s="111"/>
      <c r="AQ195" s="111"/>
      <c r="AR195" s="111"/>
      <c r="AS195" s="111"/>
      <c r="AT195" s="111"/>
      <c r="AU195" s="111"/>
      <c r="AV195" s="111"/>
      <c r="AW195" s="111"/>
      <c r="AX195" s="111"/>
      <c r="AY195"/>
      <c r="AZ195"/>
      <c r="BA195"/>
      <c r="BB195"/>
      <c r="BC195"/>
      <c r="BD195"/>
    </row>
    <row r="196" spans="1:56" s="110" customFormat="1" ht="154.30000000000001">
      <c r="A196" s="107">
        <v>105</v>
      </c>
      <c r="B196" s="107" t="s">
        <v>10809</v>
      </c>
      <c r="C196" s="111" t="s">
        <v>10980</v>
      </c>
      <c r="D196" s="124"/>
      <c r="E196" s="112" t="s">
        <v>11018</v>
      </c>
      <c r="F196" s="129">
        <v>20767</v>
      </c>
      <c r="G196" s="112" t="s">
        <v>11019</v>
      </c>
      <c r="H196" s="111">
        <v>2020</v>
      </c>
      <c r="I196" s="112" t="s">
        <v>11020</v>
      </c>
      <c r="J196" s="113">
        <v>98049.54</v>
      </c>
      <c r="K196" s="126" t="s">
        <v>204</v>
      </c>
      <c r="L196" s="112" t="s">
        <v>11005</v>
      </c>
      <c r="M196" s="112" t="s">
        <v>11021</v>
      </c>
      <c r="N196" s="112" t="s">
        <v>11022</v>
      </c>
      <c r="O196" s="112" t="s">
        <v>11023</v>
      </c>
      <c r="P196" s="112">
        <v>7934</v>
      </c>
      <c r="Q196" s="108">
        <v>8.5500000000000007</v>
      </c>
      <c r="R196" s="108">
        <v>8.0301600000000004</v>
      </c>
      <c r="S196" s="108">
        <v>4.3213572256809201</v>
      </c>
      <c r="T196" s="108">
        <v>4.0164890203510151</v>
      </c>
      <c r="U196" s="108">
        <v>16.368006246031936</v>
      </c>
      <c r="V196" s="109">
        <v>83.333333333333343</v>
      </c>
      <c r="W196" s="109">
        <v>40</v>
      </c>
      <c r="X196" s="127" t="s">
        <v>10991</v>
      </c>
      <c r="Y196" s="107">
        <v>2</v>
      </c>
      <c r="Z196" s="107">
        <v>1</v>
      </c>
      <c r="AA196" s="107">
        <v>3</v>
      </c>
      <c r="AB196" s="111">
        <v>11</v>
      </c>
      <c r="AC196" s="107">
        <v>35</v>
      </c>
      <c r="AD196" s="108">
        <v>19.13</v>
      </c>
      <c r="AE196" s="107">
        <v>5</v>
      </c>
      <c r="AF196" s="111">
        <v>70</v>
      </c>
      <c r="AG196" s="111" t="s">
        <v>10992</v>
      </c>
      <c r="AH196" s="111" t="s">
        <v>11011</v>
      </c>
      <c r="AI196" s="111">
        <v>20</v>
      </c>
      <c r="AJ196" s="111" t="s">
        <v>6379</v>
      </c>
      <c r="AK196" s="111" t="s">
        <v>10997</v>
      </c>
      <c r="AL196" s="111">
        <v>30</v>
      </c>
      <c r="AM196" s="111" t="s">
        <v>3269</v>
      </c>
      <c r="AN196" s="111" t="s">
        <v>11024</v>
      </c>
      <c r="AO196" s="111">
        <v>20</v>
      </c>
      <c r="AP196" s="111"/>
      <c r="AQ196" s="111"/>
      <c r="AR196" s="111"/>
      <c r="AS196" s="111"/>
      <c r="AT196" s="111"/>
      <c r="AU196" s="111"/>
      <c r="AV196" s="111"/>
      <c r="AW196" s="111"/>
      <c r="AX196" s="111"/>
      <c r="AY196"/>
      <c r="AZ196"/>
      <c r="BA196"/>
      <c r="BB196"/>
      <c r="BC196"/>
      <c r="BD196"/>
    </row>
    <row r="197" spans="1:56" s="110" customFormat="1" ht="154.30000000000001">
      <c r="A197" s="107">
        <v>105</v>
      </c>
      <c r="B197" s="107" t="s">
        <v>10809</v>
      </c>
      <c r="C197" s="111" t="s">
        <v>10980</v>
      </c>
      <c r="D197" s="124"/>
      <c r="E197" s="112" t="s">
        <v>11018</v>
      </c>
      <c r="F197" s="129">
        <v>20767</v>
      </c>
      <c r="G197" s="112" t="s">
        <v>11025</v>
      </c>
      <c r="H197" s="111">
        <v>2021</v>
      </c>
      <c r="I197" s="112" t="s">
        <v>11026</v>
      </c>
      <c r="J197" s="113">
        <v>141572.45000000001</v>
      </c>
      <c r="K197" s="126" t="s">
        <v>1711</v>
      </c>
      <c r="L197" s="112" t="s">
        <v>11027</v>
      </c>
      <c r="M197" s="112" t="s">
        <v>11021</v>
      </c>
      <c r="N197" s="112" t="s">
        <v>11028</v>
      </c>
      <c r="O197" s="112" t="s">
        <v>11029</v>
      </c>
      <c r="P197" s="112">
        <v>8102</v>
      </c>
      <c r="Q197" s="108">
        <v>12.502617799999999</v>
      </c>
      <c r="R197" s="108">
        <v>17.295207099999999</v>
      </c>
      <c r="S197" s="108">
        <v>3.4068115216093564</v>
      </c>
      <c r="T197" s="108">
        <v>3.1664637650485385</v>
      </c>
      <c r="U197" s="108">
        <v>23.8752</v>
      </c>
      <c r="V197" s="109">
        <v>98.333333333333343</v>
      </c>
      <c r="W197" s="109">
        <v>23.35</v>
      </c>
      <c r="X197" s="127" t="s">
        <v>10991</v>
      </c>
      <c r="Y197" s="107">
        <v>3</v>
      </c>
      <c r="Z197" s="107">
        <v>3</v>
      </c>
      <c r="AA197" s="107">
        <v>5</v>
      </c>
      <c r="AB197" s="111">
        <v>11</v>
      </c>
      <c r="AC197" s="107"/>
      <c r="AD197" s="108">
        <v>19.2</v>
      </c>
      <c r="AE197" s="107">
        <v>5</v>
      </c>
      <c r="AF197" s="111">
        <v>90</v>
      </c>
      <c r="AG197" s="111" t="s">
        <v>5255</v>
      </c>
      <c r="AH197" s="111" t="s">
        <v>11011</v>
      </c>
      <c r="AI197" s="111">
        <v>20</v>
      </c>
      <c r="AJ197" s="111" t="s">
        <v>11010</v>
      </c>
      <c r="AK197" s="111" t="s">
        <v>11003</v>
      </c>
      <c r="AL197" s="111">
        <v>10</v>
      </c>
      <c r="AM197" s="111" t="s">
        <v>11030</v>
      </c>
      <c r="AN197" s="111" t="s">
        <v>11015</v>
      </c>
      <c r="AO197" s="111">
        <v>20</v>
      </c>
      <c r="AP197" s="111" t="s">
        <v>6379</v>
      </c>
      <c r="AQ197" s="111" t="s">
        <v>10997</v>
      </c>
      <c r="AR197" s="111">
        <v>20</v>
      </c>
      <c r="AS197" s="111" t="s">
        <v>11031</v>
      </c>
      <c r="AT197" s="111" t="s">
        <v>11024</v>
      </c>
      <c r="AU197" s="111">
        <v>10</v>
      </c>
      <c r="AV197" s="111"/>
      <c r="AW197" s="111" t="s">
        <v>10998</v>
      </c>
      <c r="AX197" s="111">
        <v>10</v>
      </c>
      <c r="AY197"/>
      <c r="AZ197"/>
      <c r="BA197"/>
      <c r="BB197"/>
      <c r="BC197"/>
      <c r="BD197"/>
    </row>
    <row r="198" spans="1:56" s="110" customFormat="1" ht="41.15">
      <c r="A198" s="107">
        <v>105</v>
      </c>
      <c r="B198" s="107" t="s">
        <v>10809</v>
      </c>
      <c r="C198" s="111" t="s">
        <v>11032</v>
      </c>
      <c r="D198" s="124"/>
      <c r="E198" s="112" t="s">
        <v>11033</v>
      </c>
      <c r="F198" s="129">
        <v>4650</v>
      </c>
      <c r="G198" s="112" t="s">
        <v>11034</v>
      </c>
      <c r="H198" s="111">
        <v>2001</v>
      </c>
      <c r="I198" s="112" t="s">
        <v>11035</v>
      </c>
      <c r="J198" s="113">
        <v>66453</v>
      </c>
      <c r="K198" s="126" t="s">
        <v>3586</v>
      </c>
      <c r="L198" s="112" t="s">
        <v>10901</v>
      </c>
      <c r="M198" s="112" t="s">
        <v>10902</v>
      </c>
      <c r="N198" s="112" t="s">
        <v>208</v>
      </c>
      <c r="O198" s="112" t="s">
        <v>208</v>
      </c>
      <c r="P198" s="112">
        <v>2529</v>
      </c>
      <c r="Q198" s="108">
        <v>10</v>
      </c>
      <c r="R198" s="108">
        <v>8</v>
      </c>
      <c r="S198" s="108">
        <v>2</v>
      </c>
      <c r="T198" s="108">
        <v>0</v>
      </c>
      <c r="U198" s="108">
        <v>10</v>
      </c>
      <c r="V198" s="109">
        <v>0</v>
      </c>
      <c r="W198" s="109">
        <v>100</v>
      </c>
      <c r="X198" s="127" t="s">
        <v>11036</v>
      </c>
      <c r="Y198" s="107">
        <v>3</v>
      </c>
      <c r="Z198" s="107">
        <v>11</v>
      </c>
      <c r="AA198" s="107">
        <v>5</v>
      </c>
      <c r="AB198" s="111">
        <v>4</v>
      </c>
      <c r="AC198" s="107" t="s">
        <v>208</v>
      </c>
      <c r="AD198" s="108" t="s">
        <v>208</v>
      </c>
      <c r="AE198" s="107">
        <v>5</v>
      </c>
      <c r="AF198" s="111" t="s">
        <v>208</v>
      </c>
      <c r="AG198" s="111"/>
      <c r="AH198" s="111"/>
      <c r="AI198" s="111"/>
      <c r="AJ198" s="111"/>
      <c r="AK198" s="111"/>
      <c r="AL198" s="111"/>
      <c r="AM198" s="111"/>
      <c r="AN198" s="111"/>
      <c r="AO198" s="111"/>
      <c r="AP198" s="111"/>
      <c r="AQ198" s="111"/>
      <c r="AR198" s="111"/>
      <c r="AS198" s="111"/>
      <c r="AT198" s="111"/>
      <c r="AU198" s="111"/>
      <c r="AV198" s="111"/>
      <c r="AW198" s="111"/>
      <c r="AX198" s="111"/>
      <c r="AY198"/>
      <c r="AZ198"/>
      <c r="BA198"/>
      <c r="BB198"/>
      <c r="BC198"/>
      <c r="BD198"/>
    </row>
    <row r="199" spans="1:56" s="110" customFormat="1" ht="154.30000000000001">
      <c r="A199" s="107">
        <v>105</v>
      </c>
      <c r="B199" s="107" t="s">
        <v>10809</v>
      </c>
      <c r="C199" s="111" t="s">
        <v>11032</v>
      </c>
      <c r="D199" s="124"/>
      <c r="E199" s="112" t="s">
        <v>11037</v>
      </c>
      <c r="F199" s="129" t="s">
        <v>11038</v>
      </c>
      <c r="G199" s="112" t="s">
        <v>5963</v>
      </c>
      <c r="H199" s="111">
        <v>2011</v>
      </c>
      <c r="I199" s="112" t="s">
        <v>11039</v>
      </c>
      <c r="J199" s="113">
        <v>57864</v>
      </c>
      <c r="K199" s="126" t="s">
        <v>4158</v>
      </c>
      <c r="L199" s="112" t="s">
        <v>11040</v>
      </c>
      <c r="M199" s="112" t="s">
        <v>11021</v>
      </c>
      <c r="N199" s="112" t="s">
        <v>11041</v>
      </c>
      <c r="O199" s="112" t="s">
        <v>11042</v>
      </c>
      <c r="P199" s="112">
        <v>6317</v>
      </c>
      <c r="Q199" s="108">
        <v>8</v>
      </c>
      <c r="R199" s="108">
        <v>6.82</v>
      </c>
      <c r="S199" s="108">
        <v>1.18</v>
      </c>
      <c r="T199" s="108">
        <v>0</v>
      </c>
      <c r="U199" s="108">
        <v>8</v>
      </c>
      <c r="V199" s="109">
        <v>30.833333333333336</v>
      </c>
      <c r="W199" s="109">
        <v>100</v>
      </c>
      <c r="X199" s="127" t="s">
        <v>11036</v>
      </c>
      <c r="Y199" s="107">
        <v>3</v>
      </c>
      <c r="Z199" s="107">
        <v>11</v>
      </c>
      <c r="AA199" s="107">
        <v>5</v>
      </c>
      <c r="AB199" s="111">
        <v>4</v>
      </c>
      <c r="AC199" s="107" t="s">
        <v>208</v>
      </c>
      <c r="AD199" s="108" t="s">
        <v>208</v>
      </c>
      <c r="AE199" s="107">
        <v>5</v>
      </c>
      <c r="AF199" s="111">
        <v>100</v>
      </c>
      <c r="AG199" s="111" t="s">
        <v>11043</v>
      </c>
      <c r="AH199" s="111" t="s">
        <v>11037</v>
      </c>
      <c r="AI199" s="111">
        <v>50</v>
      </c>
      <c r="AJ199" s="111" t="s">
        <v>11044</v>
      </c>
      <c r="AK199" s="111" t="s">
        <v>11045</v>
      </c>
      <c r="AL199" s="111">
        <v>50</v>
      </c>
      <c r="AM199" s="111"/>
      <c r="AN199" s="111"/>
      <c r="AO199" s="111"/>
      <c r="AP199" s="111"/>
      <c r="AQ199" s="111"/>
      <c r="AR199" s="111"/>
      <c r="AS199" s="111"/>
      <c r="AT199" s="111"/>
      <c r="AU199" s="111"/>
      <c r="AV199" s="111"/>
      <c r="AW199" s="111"/>
      <c r="AX199" s="111"/>
      <c r="AY199"/>
      <c r="AZ199"/>
      <c r="BA199"/>
      <c r="BB199"/>
      <c r="BC199"/>
      <c r="BD199"/>
    </row>
    <row r="200" spans="1:56" s="110" customFormat="1" ht="133.75">
      <c r="A200" s="107">
        <v>105</v>
      </c>
      <c r="B200" s="107" t="s">
        <v>10809</v>
      </c>
      <c r="C200" s="111" t="s">
        <v>11032</v>
      </c>
      <c r="D200" s="124"/>
      <c r="E200" s="112" t="s">
        <v>11046</v>
      </c>
      <c r="F200" s="129" t="s">
        <v>11047</v>
      </c>
      <c r="G200" s="112" t="s">
        <v>11048</v>
      </c>
      <c r="H200" s="111">
        <v>2000</v>
      </c>
      <c r="I200" s="112" t="s">
        <v>11049</v>
      </c>
      <c r="J200" s="113">
        <v>612342</v>
      </c>
      <c r="K200" s="126" t="s">
        <v>11050</v>
      </c>
      <c r="L200" s="112" t="s">
        <v>11051</v>
      </c>
      <c r="M200" s="112" t="s">
        <v>11052</v>
      </c>
      <c r="N200" s="112" t="s">
        <v>11053</v>
      </c>
      <c r="O200" s="112" t="s">
        <v>11054</v>
      </c>
      <c r="P200" s="112">
        <v>2413</v>
      </c>
      <c r="Q200" s="108">
        <v>181.53375</v>
      </c>
      <c r="R200" s="108">
        <v>18.842025572005387</v>
      </c>
      <c r="S200" s="108">
        <v>114.35149730820996</v>
      </c>
      <c r="T200" s="108">
        <v>62.266924629878872</v>
      </c>
      <c r="U200" s="108">
        <v>195.46</v>
      </c>
      <c r="V200" s="109">
        <v>50</v>
      </c>
      <c r="W200" s="109">
        <v>100</v>
      </c>
      <c r="X200" s="127" t="s">
        <v>11036</v>
      </c>
      <c r="Y200" s="107">
        <v>6</v>
      </c>
      <c r="Z200" s="107">
        <v>6</v>
      </c>
      <c r="AA200" s="107">
        <v>2</v>
      </c>
      <c r="AB200" s="111">
        <v>43</v>
      </c>
      <c r="AC200" s="107" t="s">
        <v>208</v>
      </c>
      <c r="AD200" s="108">
        <v>100</v>
      </c>
      <c r="AE200" s="107">
        <v>14.2</v>
      </c>
      <c r="AF200" s="111">
        <v>50</v>
      </c>
      <c r="AG200" s="111" t="s">
        <v>11043</v>
      </c>
      <c r="AH200" s="111" t="s">
        <v>11046</v>
      </c>
      <c r="AI200" s="111">
        <v>25</v>
      </c>
      <c r="AJ200" s="111" t="s">
        <v>11055</v>
      </c>
      <c r="AK200" s="111" t="s">
        <v>11046</v>
      </c>
      <c r="AL200" s="111">
        <v>25</v>
      </c>
      <c r="AM200" s="111"/>
      <c r="AN200" s="111"/>
      <c r="AO200" s="111"/>
      <c r="AP200" s="111"/>
      <c r="AQ200" s="111"/>
      <c r="AR200" s="111"/>
      <c r="AS200" s="111"/>
      <c r="AT200" s="111"/>
      <c r="AU200" s="111"/>
      <c r="AV200" s="111"/>
      <c r="AW200" s="111"/>
      <c r="AX200" s="111"/>
      <c r="AY200"/>
      <c r="AZ200"/>
      <c r="BA200"/>
      <c r="BB200"/>
      <c r="BC200"/>
      <c r="BD200"/>
    </row>
    <row r="201" spans="1:56" s="110" customFormat="1" ht="205.75">
      <c r="A201" s="107">
        <v>105</v>
      </c>
      <c r="B201" s="107" t="s">
        <v>10809</v>
      </c>
      <c r="C201" s="111" t="s">
        <v>11032</v>
      </c>
      <c r="D201" s="124"/>
      <c r="E201" s="112" t="s">
        <v>11056</v>
      </c>
      <c r="F201" s="129" t="s">
        <v>11057</v>
      </c>
      <c r="G201" s="112" t="s">
        <v>11058</v>
      </c>
      <c r="H201" s="111">
        <v>2007</v>
      </c>
      <c r="I201" s="112" t="s">
        <v>11059</v>
      </c>
      <c r="J201" s="113">
        <v>78803</v>
      </c>
      <c r="K201" s="126" t="s">
        <v>4158</v>
      </c>
      <c r="L201" s="112" t="s">
        <v>11060</v>
      </c>
      <c r="M201" s="112" t="s">
        <v>11061</v>
      </c>
      <c r="N201" s="112" t="s">
        <v>11062</v>
      </c>
      <c r="O201" s="112" t="s">
        <v>11063</v>
      </c>
      <c r="P201" s="112">
        <v>4821</v>
      </c>
      <c r="Q201" s="108">
        <v>80.87</v>
      </c>
      <c r="R201" s="108">
        <v>10.37</v>
      </c>
      <c r="S201" s="108">
        <v>1.97</v>
      </c>
      <c r="T201" s="108">
        <v>75</v>
      </c>
      <c r="U201" s="108">
        <v>87.34</v>
      </c>
      <c r="V201" s="109">
        <v>50</v>
      </c>
      <c r="W201" s="109">
        <v>100</v>
      </c>
      <c r="X201" s="127" t="s">
        <v>11036</v>
      </c>
      <c r="Y201" s="107">
        <v>4</v>
      </c>
      <c r="Z201" s="107">
        <v>9</v>
      </c>
      <c r="AA201" s="107">
        <v>2</v>
      </c>
      <c r="AB201" s="111">
        <v>40</v>
      </c>
      <c r="AC201" s="107" t="s">
        <v>208</v>
      </c>
      <c r="AD201" s="108" t="s">
        <v>208</v>
      </c>
      <c r="AE201" s="107">
        <v>5</v>
      </c>
      <c r="AF201" s="111">
        <v>50</v>
      </c>
      <c r="AG201" s="111" t="s">
        <v>11043</v>
      </c>
      <c r="AH201" s="111" t="s">
        <v>11056</v>
      </c>
      <c r="AI201" s="111">
        <v>25</v>
      </c>
      <c r="AJ201" s="111" t="s">
        <v>11055</v>
      </c>
      <c r="AK201" s="111" t="s">
        <v>11056</v>
      </c>
      <c r="AL201" s="111">
        <v>25</v>
      </c>
      <c r="AM201" s="111"/>
      <c r="AN201" s="111"/>
      <c r="AO201" s="111"/>
      <c r="AP201" s="111"/>
      <c r="AQ201" s="111"/>
      <c r="AR201" s="111"/>
      <c r="AS201" s="111"/>
      <c r="AT201" s="111"/>
      <c r="AU201" s="111"/>
      <c r="AV201" s="111"/>
      <c r="AW201" s="111"/>
      <c r="AX201" s="111"/>
      <c r="AY201"/>
      <c r="AZ201"/>
      <c r="BA201"/>
      <c r="BB201"/>
      <c r="BC201"/>
      <c r="BD201"/>
    </row>
    <row r="202" spans="1:56" s="110" customFormat="1" ht="216">
      <c r="A202" s="107">
        <v>105</v>
      </c>
      <c r="B202" s="107" t="s">
        <v>10809</v>
      </c>
      <c r="C202" s="111" t="s">
        <v>11032</v>
      </c>
      <c r="D202" s="124"/>
      <c r="E202" s="112" t="s">
        <v>11064</v>
      </c>
      <c r="F202" s="129">
        <v>34499</v>
      </c>
      <c r="G202" s="112" t="s">
        <v>11065</v>
      </c>
      <c r="H202" s="111">
        <v>2008</v>
      </c>
      <c r="I202" s="112" t="s">
        <v>11066</v>
      </c>
      <c r="J202" s="113">
        <v>252280</v>
      </c>
      <c r="K202" s="126" t="s">
        <v>11067</v>
      </c>
      <c r="L202" s="112" t="s">
        <v>11068</v>
      </c>
      <c r="M202" s="112" t="s">
        <v>11069</v>
      </c>
      <c r="N202" s="112" t="s">
        <v>11070</v>
      </c>
      <c r="O202" s="112" t="s">
        <v>11071</v>
      </c>
      <c r="P202" s="112">
        <v>4957</v>
      </c>
      <c r="Q202" s="108">
        <v>18.48</v>
      </c>
      <c r="R202" s="108">
        <v>6.0360605022831049</v>
      </c>
      <c r="S202" s="108">
        <v>5.0013173515981739</v>
      </c>
      <c r="T202" s="108">
        <v>8.9183504566210043</v>
      </c>
      <c r="U202" s="108">
        <v>19.95572831050228</v>
      </c>
      <c r="V202" s="109">
        <v>94.999999999999986</v>
      </c>
      <c r="W202" s="109">
        <v>100</v>
      </c>
      <c r="X202" s="127" t="s">
        <v>11036</v>
      </c>
      <c r="Y202" s="107">
        <v>6</v>
      </c>
      <c r="Z202" s="107">
        <v>4</v>
      </c>
      <c r="AA202" s="107">
        <v>8</v>
      </c>
      <c r="AB202" s="111">
        <v>40</v>
      </c>
      <c r="AC202" s="107" t="s">
        <v>208</v>
      </c>
      <c r="AD202" s="108" t="s">
        <v>208</v>
      </c>
      <c r="AE202" s="107">
        <v>5</v>
      </c>
      <c r="AF202" s="111">
        <v>95</v>
      </c>
      <c r="AG202" s="111" t="s">
        <v>11072</v>
      </c>
      <c r="AH202" s="111" t="s">
        <v>11064</v>
      </c>
      <c r="AI202" s="111">
        <v>50</v>
      </c>
      <c r="AJ202" s="111" t="s">
        <v>11043</v>
      </c>
      <c r="AK202" s="111" t="s">
        <v>11064</v>
      </c>
      <c r="AL202" s="111">
        <v>45</v>
      </c>
      <c r="AM202" s="111"/>
      <c r="AN202" s="111"/>
      <c r="AO202" s="111"/>
      <c r="AP202" s="111"/>
      <c r="AQ202" s="111"/>
      <c r="AR202" s="111"/>
      <c r="AS202" s="111"/>
      <c r="AT202" s="111"/>
      <c r="AU202" s="111"/>
      <c r="AV202" s="111"/>
      <c r="AW202" s="111"/>
      <c r="AX202" s="111"/>
      <c r="AY202"/>
      <c r="AZ202"/>
      <c r="BA202"/>
      <c r="BB202"/>
      <c r="BC202"/>
      <c r="BD202"/>
    </row>
    <row r="203" spans="1:56" s="110" customFormat="1" ht="41.15">
      <c r="A203" s="107">
        <v>105</v>
      </c>
      <c r="B203" s="107" t="s">
        <v>10809</v>
      </c>
      <c r="C203" s="111" t="s">
        <v>11032</v>
      </c>
      <c r="D203" s="124"/>
      <c r="E203" s="112" t="s">
        <v>11073</v>
      </c>
      <c r="F203" s="129" t="s">
        <v>11074</v>
      </c>
      <c r="G203" s="112" t="s">
        <v>11075</v>
      </c>
      <c r="H203" s="111">
        <v>2012</v>
      </c>
      <c r="I203" s="112" t="s">
        <v>11076</v>
      </c>
      <c r="J203" s="113">
        <v>62875</v>
      </c>
      <c r="K203" s="126" t="s">
        <v>4158</v>
      </c>
      <c r="L203" s="112" t="s">
        <v>10901</v>
      </c>
      <c r="M203" s="112" t="s">
        <v>10902</v>
      </c>
      <c r="N203" s="112" t="s">
        <v>208</v>
      </c>
      <c r="O203" s="112" t="s">
        <v>208</v>
      </c>
      <c r="P203" s="112">
        <v>6357</v>
      </c>
      <c r="Q203" s="108">
        <v>8.4</v>
      </c>
      <c r="R203" s="108">
        <v>7.4</v>
      </c>
      <c r="S203" s="108">
        <v>1</v>
      </c>
      <c r="T203" s="108">
        <v>0</v>
      </c>
      <c r="U203" s="108">
        <v>8.4</v>
      </c>
      <c r="V203" s="109">
        <v>0</v>
      </c>
      <c r="W203" s="109">
        <v>100</v>
      </c>
      <c r="X203" s="127" t="s">
        <v>11036</v>
      </c>
      <c r="Y203" s="107">
        <v>6</v>
      </c>
      <c r="Z203" s="107">
        <v>4</v>
      </c>
      <c r="AA203" s="107">
        <v>8</v>
      </c>
      <c r="AB203" s="111">
        <v>40</v>
      </c>
      <c r="AC203" s="107" t="s">
        <v>208</v>
      </c>
      <c r="AD203" s="108" t="s">
        <v>208</v>
      </c>
      <c r="AE203" s="107">
        <v>5</v>
      </c>
      <c r="AF203" s="111" t="s">
        <v>208</v>
      </c>
      <c r="AG203" s="111"/>
      <c r="AH203" s="111"/>
      <c r="AI203" s="111"/>
      <c r="AJ203" s="111"/>
      <c r="AK203" s="111"/>
      <c r="AL203" s="111"/>
      <c r="AM203" s="111"/>
      <c r="AN203" s="111"/>
      <c r="AO203" s="111"/>
      <c r="AP203" s="111"/>
      <c r="AQ203" s="111"/>
      <c r="AR203" s="111"/>
      <c r="AS203" s="111"/>
      <c r="AT203" s="111"/>
      <c r="AU203" s="111"/>
      <c r="AV203" s="111"/>
      <c r="AW203" s="111"/>
      <c r="AX203" s="111"/>
      <c r="AY203"/>
      <c r="AZ203"/>
      <c r="BA203"/>
      <c r="BB203"/>
      <c r="BC203"/>
      <c r="BD203"/>
    </row>
    <row r="204" spans="1:56" s="110" customFormat="1" ht="154.30000000000001">
      <c r="A204" s="107">
        <v>105</v>
      </c>
      <c r="B204" s="107" t="s">
        <v>10809</v>
      </c>
      <c r="C204" s="111" t="s">
        <v>11032</v>
      </c>
      <c r="D204" s="124"/>
      <c r="E204" s="112" t="s">
        <v>11077</v>
      </c>
      <c r="F204" s="129" t="s">
        <v>11078</v>
      </c>
      <c r="G204" s="112" t="s">
        <v>11079</v>
      </c>
      <c r="H204" s="111">
        <v>2011</v>
      </c>
      <c r="I204" s="112" t="s">
        <v>11080</v>
      </c>
      <c r="J204" s="113">
        <v>55543</v>
      </c>
      <c r="K204" s="126" t="s">
        <v>4158</v>
      </c>
      <c r="L204" s="112" t="s">
        <v>11040</v>
      </c>
      <c r="M204" s="112" t="s">
        <v>11021</v>
      </c>
      <c r="N204" s="112" t="s">
        <v>11081</v>
      </c>
      <c r="O204" s="112" t="s">
        <v>11082</v>
      </c>
      <c r="P204" s="112">
        <v>6189</v>
      </c>
      <c r="Q204" s="108">
        <v>7.73</v>
      </c>
      <c r="R204" s="108">
        <v>6.55</v>
      </c>
      <c r="S204" s="108">
        <v>1.18</v>
      </c>
      <c r="T204" s="108">
        <v>0</v>
      </c>
      <c r="U204" s="108">
        <v>7.7299999999999995</v>
      </c>
      <c r="V204" s="109">
        <v>52.083333333333329</v>
      </c>
      <c r="W204" s="109">
        <v>100</v>
      </c>
      <c r="X204" s="127" t="s">
        <v>11036</v>
      </c>
      <c r="Y204" s="107">
        <v>3</v>
      </c>
      <c r="Z204" s="107">
        <v>4</v>
      </c>
      <c r="AA204" s="107">
        <v>4</v>
      </c>
      <c r="AB204" s="111">
        <v>30</v>
      </c>
      <c r="AC204" s="107" t="s">
        <v>208</v>
      </c>
      <c r="AD204" s="108" t="s">
        <v>208</v>
      </c>
      <c r="AE204" s="107">
        <v>5</v>
      </c>
      <c r="AF204" s="111">
        <v>50</v>
      </c>
      <c r="AG204" s="111" t="s">
        <v>11083</v>
      </c>
      <c r="AH204" s="111" t="s">
        <v>11084</v>
      </c>
      <c r="AI204" s="111">
        <v>11</v>
      </c>
      <c r="AJ204" s="111" t="s">
        <v>11085</v>
      </c>
      <c r="AK204" s="111" t="s">
        <v>11086</v>
      </c>
      <c r="AL204" s="111">
        <v>6</v>
      </c>
      <c r="AM204" s="111" t="s">
        <v>11087</v>
      </c>
      <c r="AN204" s="111" t="s">
        <v>11088</v>
      </c>
      <c r="AO204" s="111">
        <v>28</v>
      </c>
      <c r="AP204" s="111" t="s">
        <v>11089</v>
      </c>
      <c r="AQ204" s="111" t="s">
        <v>11090</v>
      </c>
      <c r="AR204" s="111">
        <v>6</v>
      </c>
      <c r="AS204" s="111"/>
      <c r="AT204" s="111"/>
      <c r="AU204" s="111"/>
      <c r="AV204" s="111"/>
      <c r="AW204" s="111"/>
      <c r="AX204" s="111"/>
      <c r="AY204"/>
      <c r="AZ204"/>
      <c r="BA204"/>
      <c r="BB204"/>
      <c r="BC204"/>
      <c r="BD204"/>
    </row>
    <row r="205" spans="1:56" s="110" customFormat="1" ht="195.45">
      <c r="A205" s="107">
        <v>105</v>
      </c>
      <c r="B205" s="107" t="s">
        <v>10809</v>
      </c>
      <c r="C205" s="111" t="s">
        <v>11032</v>
      </c>
      <c r="D205" s="124"/>
      <c r="E205" s="112" t="s">
        <v>11064</v>
      </c>
      <c r="F205" s="129">
        <v>34499</v>
      </c>
      <c r="G205" s="112" t="s">
        <v>11091</v>
      </c>
      <c r="H205" s="111">
        <v>2010</v>
      </c>
      <c r="I205" s="112" t="s">
        <v>11092</v>
      </c>
      <c r="J205" s="113">
        <v>40106</v>
      </c>
      <c r="K205" s="126" t="s">
        <v>4158</v>
      </c>
      <c r="L205" s="112" t="s">
        <v>11093</v>
      </c>
      <c r="M205" s="112" t="s">
        <v>11094</v>
      </c>
      <c r="N205" s="112" t="s">
        <v>11095</v>
      </c>
      <c r="O205" s="112" t="s">
        <v>11096</v>
      </c>
      <c r="P205" s="112">
        <v>5985</v>
      </c>
      <c r="Q205" s="108">
        <v>46.76</v>
      </c>
      <c r="R205" s="108">
        <v>9.9364687499999995</v>
      </c>
      <c r="S205" s="108">
        <v>25.973281250000003</v>
      </c>
      <c r="T205" s="108">
        <v>14.595531249999999</v>
      </c>
      <c r="U205" s="108">
        <v>50.505000000000003</v>
      </c>
      <c r="V205" s="109">
        <v>94.999999999999986</v>
      </c>
      <c r="W205" s="109">
        <v>91</v>
      </c>
      <c r="X205" s="127" t="s">
        <v>11036</v>
      </c>
      <c r="Y205" s="107">
        <v>6</v>
      </c>
      <c r="Z205" s="107">
        <v>6</v>
      </c>
      <c r="AA205" s="107">
        <v>2</v>
      </c>
      <c r="AB205" s="111">
        <v>43</v>
      </c>
      <c r="AC205" s="107" t="s">
        <v>208</v>
      </c>
      <c r="AD205" s="108" t="s">
        <v>208</v>
      </c>
      <c r="AE205" s="107">
        <v>14.2</v>
      </c>
      <c r="AF205" s="111">
        <v>95</v>
      </c>
      <c r="AG205" s="111" t="s">
        <v>11072</v>
      </c>
      <c r="AH205" s="111" t="s">
        <v>11064</v>
      </c>
      <c r="AI205" s="111">
        <v>50</v>
      </c>
      <c r="AJ205" s="111" t="s">
        <v>11043</v>
      </c>
      <c r="AK205" s="111" t="s">
        <v>11064</v>
      </c>
      <c r="AL205" s="111">
        <v>45</v>
      </c>
      <c r="AM205" s="111"/>
      <c r="AN205" s="111"/>
      <c r="AO205" s="111"/>
      <c r="AP205" s="111"/>
      <c r="AQ205" s="111"/>
      <c r="AR205" s="111"/>
      <c r="AS205" s="111"/>
      <c r="AT205" s="111"/>
      <c r="AU205" s="111"/>
      <c r="AV205" s="111"/>
      <c r="AW205" s="111"/>
      <c r="AX205" s="111"/>
      <c r="AY205"/>
      <c r="AZ205"/>
      <c r="BA205"/>
      <c r="BB205"/>
      <c r="BC205"/>
      <c r="BD205"/>
    </row>
    <row r="206" spans="1:56" s="110" customFormat="1" ht="226.3">
      <c r="A206" s="107">
        <v>105</v>
      </c>
      <c r="B206" s="107" t="s">
        <v>10809</v>
      </c>
      <c r="C206" s="111" t="s">
        <v>11032</v>
      </c>
      <c r="D206" s="124"/>
      <c r="E206" s="112" t="s">
        <v>11097</v>
      </c>
      <c r="F206" s="129" t="s">
        <v>11098</v>
      </c>
      <c r="G206" s="112" t="s">
        <v>11099</v>
      </c>
      <c r="H206" s="111">
        <v>2014</v>
      </c>
      <c r="I206" s="112" t="s">
        <v>11100</v>
      </c>
      <c r="J206" s="113">
        <v>165755</v>
      </c>
      <c r="K206" s="126" t="s">
        <v>11101</v>
      </c>
      <c r="L206" s="112" t="s">
        <v>11102</v>
      </c>
      <c r="M206" s="112" t="s">
        <v>11103</v>
      </c>
      <c r="N206" s="112" t="s">
        <v>11104</v>
      </c>
      <c r="O206" s="112" t="s">
        <v>11105</v>
      </c>
      <c r="P206" s="112">
        <v>6756</v>
      </c>
      <c r="Q206" s="108">
        <v>41.62</v>
      </c>
      <c r="R206" s="108">
        <v>19.500588235294117</v>
      </c>
      <c r="S206" s="108">
        <v>0.95182352941176462</v>
      </c>
      <c r="T206" s="108">
        <v>24.5</v>
      </c>
      <c r="U206" s="108">
        <v>44.95</v>
      </c>
      <c r="V206" s="109">
        <v>94.999999999999986</v>
      </c>
      <c r="W206" s="109">
        <v>100</v>
      </c>
      <c r="X206" s="127" t="s">
        <v>11106</v>
      </c>
      <c r="Y206" s="107">
        <v>6</v>
      </c>
      <c r="Z206" s="107">
        <v>6</v>
      </c>
      <c r="AA206" s="107">
        <v>2</v>
      </c>
      <c r="AB206" s="111">
        <v>43</v>
      </c>
      <c r="AC206" s="107" t="s">
        <v>208</v>
      </c>
      <c r="AD206" s="108" t="s">
        <v>208</v>
      </c>
      <c r="AE206" s="107">
        <v>5</v>
      </c>
      <c r="AF206" s="111">
        <v>95</v>
      </c>
      <c r="AG206" s="111" t="s">
        <v>11072</v>
      </c>
      <c r="AH206" s="111" t="s">
        <v>11097</v>
      </c>
      <c r="AI206" s="111">
        <v>95</v>
      </c>
      <c r="AJ206" s="111"/>
      <c r="AK206" s="111"/>
      <c r="AL206" s="111"/>
      <c r="AM206" s="111"/>
      <c r="AN206" s="111"/>
      <c r="AO206" s="111"/>
      <c r="AP206" s="111"/>
      <c r="AQ206" s="111"/>
      <c r="AR206" s="111"/>
      <c r="AS206" s="111"/>
      <c r="AT206" s="111"/>
      <c r="AU206" s="111"/>
      <c r="AV206" s="111"/>
      <c r="AW206" s="111"/>
      <c r="AX206" s="111"/>
      <c r="AY206"/>
      <c r="AZ206"/>
      <c r="BA206"/>
      <c r="BB206"/>
      <c r="BC206"/>
      <c r="BD206"/>
    </row>
    <row r="207" spans="1:56" s="110" customFormat="1" ht="154.30000000000001">
      <c r="A207" s="107">
        <v>105</v>
      </c>
      <c r="B207" s="107" t="s">
        <v>10809</v>
      </c>
      <c r="C207" s="111" t="s">
        <v>11032</v>
      </c>
      <c r="D207" s="124"/>
      <c r="E207" s="112" t="s">
        <v>11064</v>
      </c>
      <c r="F207" s="129">
        <v>34499</v>
      </c>
      <c r="G207" s="112" t="s">
        <v>11107</v>
      </c>
      <c r="H207" s="111">
        <v>2013</v>
      </c>
      <c r="I207" s="112" t="s">
        <v>11108</v>
      </c>
      <c r="J207" s="113">
        <v>65409.279999999999</v>
      </c>
      <c r="K207" s="126" t="s">
        <v>4158</v>
      </c>
      <c r="L207" s="112" t="s">
        <v>11040</v>
      </c>
      <c r="M207" s="112" t="s">
        <v>11021</v>
      </c>
      <c r="N207" s="112" t="s">
        <v>11109</v>
      </c>
      <c r="O207" s="112" t="s">
        <v>11110</v>
      </c>
      <c r="P207" s="112">
        <v>6638</v>
      </c>
      <c r="Q207" s="108">
        <v>9.84</v>
      </c>
      <c r="R207" s="108">
        <v>7.6952094117647061</v>
      </c>
      <c r="S207" s="108">
        <v>2.1454117647058824</v>
      </c>
      <c r="T207" s="108">
        <v>0</v>
      </c>
      <c r="U207" s="108">
        <v>9.84</v>
      </c>
      <c r="V207" s="109">
        <v>90.000000000000028</v>
      </c>
      <c r="W207" s="109">
        <v>100</v>
      </c>
      <c r="X207" s="127" t="s">
        <v>11106</v>
      </c>
      <c r="Y207" s="107">
        <v>3</v>
      </c>
      <c r="Z207" s="107">
        <v>11</v>
      </c>
      <c r="AA207" s="107">
        <v>3</v>
      </c>
      <c r="AB207" s="111">
        <v>4</v>
      </c>
      <c r="AC207" s="107" t="s">
        <v>208</v>
      </c>
      <c r="AD207" s="108" t="s">
        <v>208</v>
      </c>
      <c r="AE207" s="107">
        <v>5</v>
      </c>
      <c r="AF207" s="111">
        <v>95</v>
      </c>
      <c r="AG207" s="111" t="s">
        <v>11043</v>
      </c>
      <c r="AH207" s="111" t="s">
        <v>11111</v>
      </c>
      <c r="AI207" s="111">
        <v>95</v>
      </c>
      <c r="AJ207" s="111"/>
      <c r="AK207" s="111"/>
      <c r="AL207" s="111"/>
      <c r="AM207" s="111"/>
      <c r="AN207" s="111"/>
      <c r="AO207" s="111"/>
      <c r="AP207" s="111"/>
      <c r="AQ207" s="111"/>
      <c r="AR207" s="111"/>
      <c r="AS207" s="111"/>
      <c r="AT207" s="111"/>
      <c r="AU207" s="111"/>
      <c r="AV207" s="111"/>
      <c r="AW207" s="111"/>
      <c r="AX207" s="111"/>
      <c r="AY207"/>
      <c r="AZ207"/>
      <c r="BA207"/>
      <c r="BB207"/>
      <c r="BC207"/>
      <c r="BD207"/>
    </row>
    <row r="208" spans="1:56" s="110" customFormat="1" ht="318.89999999999998">
      <c r="A208" s="107">
        <v>105</v>
      </c>
      <c r="B208" s="107" t="s">
        <v>10809</v>
      </c>
      <c r="C208" s="111" t="s">
        <v>11032</v>
      </c>
      <c r="D208" s="124"/>
      <c r="E208" s="112" t="s">
        <v>11077</v>
      </c>
      <c r="F208" s="129">
        <v>11360</v>
      </c>
      <c r="G208" s="112" t="s">
        <v>11112</v>
      </c>
      <c r="H208" s="111">
        <v>2020</v>
      </c>
      <c r="I208" s="112" t="s">
        <v>11113</v>
      </c>
      <c r="J208" s="113">
        <v>235704</v>
      </c>
      <c r="K208" s="126" t="s">
        <v>542</v>
      </c>
      <c r="L208" s="112" t="s">
        <v>11114</v>
      </c>
      <c r="M208" s="112" t="s">
        <v>11115</v>
      </c>
      <c r="N208" s="112" t="s">
        <v>11116</v>
      </c>
      <c r="O208" s="112" t="s">
        <v>11117</v>
      </c>
      <c r="P208" s="112">
        <v>7858</v>
      </c>
      <c r="Q208" s="108">
        <v>13.64</v>
      </c>
      <c r="R208" s="108">
        <v>27.73</v>
      </c>
      <c r="S208" s="108">
        <v>4.3</v>
      </c>
      <c r="T208" s="108">
        <v>8.92</v>
      </c>
      <c r="U208" s="108">
        <v>40.950000000000003</v>
      </c>
      <c r="V208" s="109">
        <v>14.454545454545453</v>
      </c>
      <c r="W208" s="109">
        <v>41.67</v>
      </c>
      <c r="X208" s="127" t="s">
        <v>11118</v>
      </c>
      <c r="Y208" s="107">
        <v>3</v>
      </c>
      <c r="Z208" s="107">
        <v>5</v>
      </c>
      <c r="AA208" s="107">
        <v>1</v>
      </c>
      <c r="AB208" s="111">
        <v>4</v>
      </c>
      <c r="AC208" s="107"/>
      <c r="AD208" s="108">
        <v>23.54</v>
      </c>
      <c r="AE208" s="107">
        <v>5</v>
      </c>
      <c r="AF208" s="111">
        <v>5</v>
      </c>
      <c r="AG208" s="111" t="s">
        <v>11119</v>
      </c>
      <c r="AH208" s="111" t="s">
        <v>11090</v>
      </c>
      <c r="AI208" s="111">
        <v>5</v>
      </c>
      <c r="AJ208" s="111"/>
      <c r="AK208" s="111"/>
      <c r="AL208" s="111"/>
      <c r="AM208" s="111"/>
      <c r="AN208" s="111"/>
      <c r="AO208" s="111"/>
      <c r="AP208" s="111"/>
      <c r="AQ208" s="111"/>
      <c r="AR208" s="111"/>
      <c r="AS208" s="111"/>
      <c r="AT208" s="111"/>
      <c r="AU208" s="111"/>
      <c r="AV208" s="111"/>
      <c r="AW208" s="111"/>
      <c r="AX208" s="111"/>
      <c r="AY208"/>
      <c r="AZ208"/>
      <c r="BA208"/>
      <c r="BB208"/>
      <c r="BC208"/>
      <c r="BD208"/>
    </row>
    <row r="209" spans="1:56" s="110" customFormat="1" ht="409.6">
      <c r="A209" s="107">
        <v>105</v>
      </c>
      <c r="B209" s="107" t="s">
        <v>10809</v>
      </c>
      <c r="C209" s="111" t="s">
        <v>10810</v>
      </c>
      <c r="D209" s="124"/>
      <c r="E209" s="112" t="s">
        <v>11120</v>
      </c>
      <c r="F209" s="129">
        <v>50210</v>
      </c>
      <c r="G209" s="112" t="s">
        <v>11121</v>
      </c>
      <c r="H209" s="111">
        <v>2022</v>
      </c>
      <c r="I209" s="112" t="s">
        <v>11122</v>
      </c>
      <c r="J209" s="113">
        <v>239130.98</v>
      </c>
      <c r="K209" s="126" t="s">
        <v>11123</v>
      </c>
      <c r="L209" s="112" t="s">
        <v>10815</v>
      </c>
      <c r="M209" s="112" t="s">
        <v>10816</v>
      </c>
      <c r="N209" s="112" t="s">
        <v>11124</v>
      </c>
      <c r="O209" s="112" t="s">
        <v>11125</v>
      </c>
      <c r="P209" s="112">
        <v>200083</v>
      </c>
      <c r="Q209" s="108">
        <v>31.54008145770495</v>
      </c>
      <c r="R209" s="108">
        <v>28.133056470588237</v>
      </c>
      <c r="S209" s="108">
        <v>8.9284814633177092</v>
      </c>
      <c r="T209" s="108">
        <v>7.7081218757592778</v>
      </c>
      <c r="U209" s="108">
        <v>44.769659809665221</v>
      </c>
      <c r="V209" s="109">
        <v>0</v>
      </c>
      <c r="W209" s="109">
        <v>0</v>
      </c>
      <c r="X209" s="127" t="s">
        <v>10819</v>
      </c>
      <c r="Y209" s="107">
        <v>3</v>
      </c>
      <c r="Z209" s="107">
        <v>2</v>
      </c>
      <c r="AA209" s="107">
        <v>3</v>
      </c>
      <c r="AB209" s="111">
        <v>60</v>
      </c>
      <c r="AC209" s="107" t="s">
        <v>208</v>
      </c>
      <c r="AD209" s="108">
        <v>49.4</v>
      </c>
      <c r="AE209" s="107">
        <v>5</v>
      </c>
      <c r="AF209" s="111">
        <v>1</v>
      </c>
      <c r="AG209" s="111" t="s">
        <v>10878</v>
      </c>
      <c r="AH209" s="111" t="s">
        <v>10879</v>
      </c>
      <c r="AI209" s="111">
        <v>9.0909090909090912E-2</v>
      </c>
      <c r="AJ209" s="111" t="s">
        <v>11126</v>
      </c>
      <c r="AK209" s="111" t="s">
        <v>11126</v>
      </c>
      <c r="AL209" s="111">
        <v>3.0303030303030304E-2</v>
      </c>
      <c r="AM209" s="111" t="s">
        <v>11127</v>
      </c>
      <c r="AN209" s="111" t="s">
        <v>11128</v>
      </c>
      <c r="AO209" s="111">
        <v>0.72727272727272729</v>
      </c>
      <c r="AP209" s="111" t="s">
        <v>10827</v>
      </c>
      <c r="AQ209" s="111"/>
      <c r="AR209" s="111">
        <v>9.0909090909090912E-2</v>
      </c>
      <c r="AS209" s="111" t="s">
        <v>11129</v>
      </c>
      <c r="AT209" s="111"/>
      <c r="AU209" s="111">
        <v>6.0606060606060608E-2</v>
      </c>
      <c r="AV209" s="111"/>
      <c r="AW209" s="111"/>
      <c r="AX209" s="111"/>
      <c r="AY209"/>
      <c r="AZ209"/>
      <c r="BA209"/>
      <c r="BB209"/>
      <c r="BC209"/>
      <c r="BD209"/>
    </row>
    <row r="210" spans="1:56" s="110" customFormat="1" ht="185.15">
      <c r="A210" s="107">
        <v>105</v>
      </c>
      <c r="B210" s="107" t="s">
        <v>10809</v>
      </c>
      <c r="C210" s="111" t="s">
        <v>10810</v>
      </c>
      <c r="D210" s="124"/>
      <c r="E210" s="112" t="s">
        <v>11130</v>
      </c>
      <c r="F210" s="129">
        <v>27827</v>
      </c>
      <c r="G210" s="112" t="s">
        <v>11131</v>
      </c>
      <c r="H210" s="111">
        <v>2022</v>
      </c>
      <c r="I210" s="112" t="s">
        <v>1084</v>
      </c>
      <c r="J210" s="113">
        <v>169182.76</v>
      </c>
      <c r="K210" s="126" t="s">
        <v>11123</v>
      </c>
      <c r="L210" s="112" t="s">
        <v>10815</v>
      </c>
      <c r="M210" s="112" t="s">
        <v>10816</v>
      </c>
      <c r="N210" s="112" t="s">
        <v>11132</v>
      </c>
      <c r="O210" s="112" t="s">
        <v>11133</v>
      </c>
      <c r="P210" s="112">
        <v>200082</v>
      </c>
      <c r="Q210" s="108">
        <v>22.314289983001562</v>
      </c>
      <c r="R210" s="108">
        <v>19.903854117647061</v>
      </c>
      <c r="S210" s="108">
        <v>6.3168107142492751</v>
      </c>
      <c r="T210" s="108">
        <v>5.4534185966089881</v>
      </c>
      <c r="U210" s="108">
        <v>31.674083428505323</v>
      </c>
      <c r="V210" s="109">
        <v>0</v>
      </c>
      <c r="W210" s="109">
        <v>0</v>
      </c>
      <c r="X210" s="127" t="s">
        <v>10819</v>
      </c>
      <c r="Y210" s="107">
        <v>2</v>
      </c>
      <c r="Z210" s="107">
        <v>2</v>
      </c>
      <c r="AA210" s="107">
        <v>1</v>
      </c>
      <c r="AB210" s="111">
        <v>60</v>
      </c>
      <c r="AC210" s="107" t="s">
        <v>208</v>
      </c>
      <c r="AD210" s="108">
        <v>49.4</v>
      </c>
      <c r="AE210" s="107">
        <v>5</v>
      </c>
      <c r="AF210" s="111">
        <v>1</v>
      </c>
      <c r="AG210" s="111" t="s">
        <v>10845</v>
      </c>
      <c r="AH210" s="111"/>
      <c r="AI210" s="111">
        <v>1</v>
      </c>
      <c r="AJ210" s="111"/>
      <c r="AK210" s="111"/>
      <c r="AL210" s="111"/>
      <c r="AM210" s="111"/>
      <c r="AN210" s="111"/>
      <c r="AO210" s="111"/>
      <c r="AP210" s="111"/>
      <c r="AQ210" s="111"/>
      <c r="AR210" s="111"/>
      <c r="AS210" s="111"/>
      <c r="AT210" s="111"/>
      <c r="AU210" s="111"/>
      <c r="AV210" s="111"/>
      <c r="AW210" s="111"/>
      <c r="AX210" s="111"/>
      <c r="AY210"/>
      <c r="AZ210"/>
      <c r="BA210"/>
      <c r="BB210"/>
      <c r="BC210"/>
      <c r="BD210"/>
    </row>
    <row r="211" spans="1:56" s="110" customFormat="1" ht="409.6">
      <c r="A211" s="107">
        <v>105</v>
      </c>
      <c r="B211" s="107" t="s">
        <v>10809</v>
      </c>
      <c r="C211" s="111" t="s">
        <v>10810</v>
      </c>
      <c r="D211" s="124"/>
      <c r="E211" s="112" t="s">
        <v>11134</v>
      </c>
      <c r="F211" s="129">
        <v>55123</v>
      </c>
      <c r="G211" s="112" t="s">
        <v>11135</v>
      </c>
      <c r="H211" s="111">
        <v>2022</v>
      </c>
      <c r="I211" s="112" t="s">
        <v>11136</v>
      </c>
      <c r="J211" s="113">
        <v>150588.6</v>
      </c>
      <c r="K211" s="126" t="s">
        <v>11123</v>
      </c>
      <c r="L211" s="112" t="s">
        <v>10815</v>
      </c>
      <c r="M211" s="112" t="s">
        <v>10816</v>
      </c>
      <c r="N211" s="112" t="s">
        <v>11137</v>
      </c>
      <c r="O211" s="112" t="s">
        <v>11138</v>
      </c>
      <c r="P211" s="112" t="s">
        <v>11139</v>
      </c>
      <c r="Q211" s="108">
        <v>19.86182095938279</v>
      </c>
      <c r="R211" s="108">
        <v>17.716305882352941</v>
      </c>
      <c r="S211" s="108">
        <v>5.6225568250795659</v>
      </c>
      <c r="T211" s="108">
        <v>4.8540564752419924</v>
      </c>
      <c r="U211" s="108">
        <v>28.192919182674501</v>
      </c>
      <c r="V211" s="109">
        <v>0</v>
      </c>
      <c r="W211" s="109">
        <v>4.95</v>
      </c>
      <c r="X211" s="127" t="s">
        <v>10819</v>
      </c>
      <c r="Y211" s="107">
        <v>2</v>
      </c>
      <c r="Z211" s="107">
        <v>3</v>
      </c>
      <c r="AA211" s="107">
        <v>3</v>
      </c>
      <c r="AB211" s="111">
        <v>66</v>
      </c>
      <c r="AC211" s="107" t="s">
        <v>208</v>
      </c>
      <c r="AD211" s="108">
        <v>49.4</v>
      </c>
      <c r="AE211" s="107">
        <v>5</v>
      </c>
      <c r="AF211" s="111">
        <v>1</v>
      </c>
      <c r="AG211" s="111" t="s">
        <v>11127</v>
      </c>
      <c r="AH211" s="111"/>
      <c r="AI211" s="111">
        <v>1</v>
      </c>
      <c r="AJ211" s="111"/>
      <c r="AK211" s="111"/>
      <c r="AL211" s="111"/>
      <c r="AM211" s="111"/>
      <c r="AN211" s="111"/>
      <c r="AO211" s="111"/>
      <c r="AP211" s="111"/>
      <c r="AQ211" s="111"/>
      <c r="AR211" s="111"/>
      <c r="AS211" s="111"/>
      <c r="AT211" s="111"/>
      <c r="AU211" s="111"/>
      <c r="AV211" s="111"/>
      <c r="AW211" s="111"/>
      <c r="AX211" s="111"/>
      <c r="AY211"/>
      <c r="AZ211"/>
      <c r="BA211"/>
      <c r="BB211"/>
      <c r="BC211"/>
      <c r="BD211"/>
    </row>
    <row r="212" spans="1:56" s="110" customFormat="1" ht="339.45">
      <c r="A212" s="107">
        <v>105</v>
      </c>
      <c r="B212" s="107" t="s">
        <v>10809</v>
      </c>
      <c r="C212" s="111" t="s">
        <v>10810</v>
      </c>
      <c r="D212" s="124"/>
      <c r="E212" s="112" t="s">
        <v>11140</v>
      </c>
      <c r="F212" s="129">
        <v>37410</v>
      </c>
      <c r="G212" s="112" t="s">
        <v>11141</v>
      </c>
      <c r="H212" s="111">
        <v>2022</v>
      </c>
      <c r="I212" s="112" t="s">
        <v>11142</v>
      </c>
      <c r="J212" s="113">
        <v>95840</v>
      </c>
      <c r="K212" s="126" t="s">
        <v>11123</v>
      </c>
      <c r="L212" s="112" t="s">
        <v>10815</v>
      </c>
      <c r="M212" s="112" t="s">
        <v>10816</v>
      </c>
      <c r="N212" s="112" t="s">
        <v>11143</v>
      </c>
      <c r="O212" s="112" t="s">
        <v>11144</v>
      </c>
      <c r="P212" s="112">
        <v>200077</v>
      </c>
      <c r="Q212" s="108">
        <v>12.640777062455239</v>
      </c>
      <c r="R212" s="108">
        <v>11.275294117647059</v>
      </c>
      <c r="S212" s="108">
        <v>3.5783973429305109</v>
      </c>
      <c r="T212" s="108">
        <v>3.089296086072868</v>
      </c>
      <c r="U212" s="108">
        <v>17.942987546650439</v>
      </c>
      <c r="V212" s="109">
        <v>0</v>
      </c>
      <c r="W212" s="109">
        <v>0</v>
      </c>
      <c r="X212" s="127" t="s">
        <v>10819</v>
      </c>
      <c r="Y212" s="107">
        <v>4</v>
      </c>
      <c r="Z212" s="107">
        <v>6</v>
      </c>
      <c r="AA212" s="107">
        <v>2</v>
      </c>
      <c r="AB212" s="111">
        <v>4</v>
      </c>
      <c r="AC212" s="107" t="s">
        <v>208</v>
      </c>
      <c r="AD212" s="108">
        <v>49.4</v>
      </c>
      <c r="AE212" s="107">
        <v>5</v>
      </c>
      <c r="AF212" s="111">
        <v>1</v>
      </c>
      <c r="AG212" s="111" t="s">
        <v>10845</v>
      </c>
      <c r="AH212" s="111"/>
      <c r="AI212" s="111">
        <v>1</v>
      </c>
      <c r="AJ212" s="111"/>
      <c r="AK212" s="111"/>
      <c r="AL212" s="111"/>
      <c r="AM212" s="111"/>
      <c r="AN212" s="111"/>
      <c r="AO212" s="111"/>
      <c r="AP212" s="111"/>
      <c r="AQ212" s="111"/>
      <c r="AR212" s="111"/>
      <c r="AS212" s="111"/>
      <c r="AT212" s="111"/>
      <c r="AU212" s="111"/>
      <c r="AV212" s="111"/>
      <c r="AW212" s="111"/>
      <c r="AX212" s="111"/>
      <c r="AY212"/>
      <c r="AZ212"/>
      <c r="BA212"/>
      <c r="BB212"/>
      <c r="BC212"/>
      <c r="BD212"/>
    </row>
    <row r="213" spans="1:56" s="110" customFormat="1" ht="380.6">
      <c r="A213" s="107">
        <v>105</v>
      </c>
      <c r="B213" s="107" t="s">
        <v>10809</v>
      </c>
      <c r="C213" s="111" t="s">
        <v>10810</v>
      </c>
      <c r="D213" s="124"/>
      <c r="E213" s="112" t="s">
        <v>10887</v>
      </c>
      <c r="F213" s="129">
        <v>29635</v>
      </c>
      <c r="G213" s="112" t="s">
        <v>11145</v>
      </c>
      <c r="H213" s="111">
        <v>2022</v>
      </c>
      <c r="I213" s="112" t="s">
        <v>11146</v>
      </c>
      <c r="J213" s="113">
        <v>87395.59</v>
      </c>
      <c r="K213" s="126" t="s">
        <v>11123</v>
      </c>
      <c r="L213" s="112" t="s">
        <v>10815</v>
      </c>
      <c r="M213" s="112" t="s">
        <v>10816</v>
      </c>
      <c r="N213" s="112" t="s">
        <v>11147</v>
      </c>
      <c r="O213" s="112" t="s">
        <v>11148</v>
      </c>
      <c r="P213" s="112">
        <v>200078</v>
      </c>
      <c r="Q213" s="108">
        <v>11.52700510675858</v>
      </c>
      <c r="R213" s="108">
        <v>10.281834117647058</v>
      </c>
      <c r="S213" s="108">
        <v>3.2631067095142359</v>
      </c>
      <c r="T213" s="108">
        <v>2.8170998969848604</v>
      </c>
      <c r="U213" s="108">
        <v>16.362040724146155</v>
      </c>
      <c r="V213" s="109">
        <v>0</v>
      </c>
      <c r="W213" s="109">
        <v>0</v>
      </c>
      <c r="X213" s="127" t="s">
        <v>10819</v>
      </c>
      <c r="Y213" s="107">
        <v>4</v>
      </c>
      <c r="Z213" s="107">
        <v>6</v>
      </c>
      <c r="AA213" s="107">
        <v>2</v>
      </c>
      <c r="AB213" s="111">
        <v>4</v>
      </c>
      <c r="AC213" s="107" t="s">
        <v>208</v>
      </c>
      <c r="AD213" s="108">
        <v>49.4</v>
      </c>
      <c r="AE213" s="107">
        <v>5</v>
      </c>
      <c r="AF213" s="111">
        <v>1</v>
      </c>
      <c r="AG213" s="111"/>
      <c r="AH213" s="111" t="s">
        <v>10879</v>
      </c>
      <c r="AI213" s="111">
        <v>3.3333333333333333E-2</v>
      </c>
      <c r="AJ213" s="111" t="s">
        <v>11149</v>
      </c>
      <c r="AK213" s="111" t="s">
        <v>11150</v>
      </c>
      <c r="AL213" s="111">
        <v>3.3333333333333333E-2</v>
      </c>
      <c r="AM213" s="111" t="s">
        <v>10923</v>
      </c>
      <c r="AN213" s="111" t="s">
        <v>10924</v>
      </c>
      <c r="AO213" s="111">
        <v>3.3333333333333333E-2</v>
      </c>
      <c r="AP213" s="111" t="s">
        <v>10845</v>
      </c>
      <c r="AQ213" s="111"/>
      <c r="AR213" s="111">
        <v>0.83333333333333337</v>
      </c>
      <c r="AS213" s="111" t="s">
        <v>10827</v>
      </c>
      <c r="AT213" s="111"/>
      <c r="AU213" s="111">
        <v>6.6666666666666666E-2</v>
      </c>
      <c r="AV213" s="111"/>
      <c r="AW213" s="111"/>
      <c r="AX213" s="111"/>
      <c r="AY213"/>
      <c r="AZ213"/>
      <c r="BA213"/>
      <c r="BB213"/>
      <c r="BC213"/>
      <c r="BD213"/>
    </row>
    <row r="214" spans="1:56" s="110" customFormat="1" ht="205.75">
      <c r="A214" s="107">
        <v>105</v>
      </c>
      <c r="B214" s="107" t="s">
        <v>10809</v>
      </c>
      <c r="C214" s="111" t="s">
        <v>10810</v>
      </c>
      <c r="D214" s="124"/>
      <c r="E214" s="112" t="s">
        <v>11151</v>
      </c>
      <c r="F214" s="129">
        <v>56613</v>
      </c>
      <c r="G214" s="112" t="s">
        <v>11152</v>
      </c>
      <c r="H214" s="111">
        <v>2022</v>
      </c>
      <c r="I214" s="112" t="s">
        <v>11153</v>
      </c>
      <c r="J214" s="113">
        <v>79071.86</v>
      </c>
      <c r="K214" s="126" t="s">
        <v>11123</v>
      </c>
      <c r="L214" s="112" t="s">
        <v>10815</v>
      </c>
      <c r="M214" s="112" t="s">
        <v>10816</v>
      </c>
      <c r="N214" s="112" t="s">
        <v>11154</v>
      </c>
      <c r="O214" s="112" t="s">
        <v>11155</v>
      </c>
      <c r="P214" s="112" t="s">
        <v>11156</v>
      </c>
      <c r="Q214" s="108">
        <v>10.429150189625123</v>
      </c>
      <c r="R214" s="108">
        <v>9.302571764705883</v>
      </c>
      <c r="S214" s="108">
        <v>2.952321929513495</v>
      </c>
      <c r="T214" s="108">
        <v>2.5487936938282729</v>
      </c>
      <c r="U214" s="108">
        <v>14.803687388047651</v>
      </c>
      <c r="V214" s="109">
        <v>0</v>
      </c>
      <c r="W214" s="109">
        <v>1.6500000000000001</v>
      </c>
      <c r="X214" s="127" t="s">
        <v>10819</v>
      </c>
      <c r="Y214" s="107">
        <v>2</v>
      </c>
      <c r="Z214" s="107">
        <v>5</v>
      </c>
      <c r="AA214" s="107">
        <v>6</v>
      </c>
      <c r="AB214" s="111">
        <v>60</v>
      </c>
      <c r="AC214" s="107" t="s">
        <v>208</v>
      </c>
      <c r="AD214" s="108">
        <v>49.4</v>
      </c>
      <c r="AE214" s="107">
        <v>5</v>
      </c>
      <c r="AF214" s="111">
        <v>1</v>
      </c>
      <c r="AG214" s="111" t="s">
        <v>10845</v>
      </c>
      <c r="AH214" s="111"/>
      <c r="AI214" s="111">
        <v>1</v>
      </c>
      <c r="AJ214" s="111"/>
      <c r="AK214" s="111"/>
      <c r="AL214" s="111"/>
      <c r="AM214" s="111"/>
      <c r="AN214" s="111"/>
      <c r="AO214" s="111"/>
      <c r="AP214" s="111"/>
      <c r="AQ214" s="111"/>
      <c r="AR214" s="111"/>
      <c r="AS214" s="111"/>
      <c r="AT214" s="111"/>
      <c r="AU214" s="111"/>
      <c r="AV214" s="111"/>
      <c r="AW214" s="111"/>
      <c r="AX214" s="111"/>
      <c r="AY214"/>
      <c r="AZ214"/>
      <c r="BA214"/>
      <c r="BB214"/>
      <c r="BC214"/>
      <c r="BD214"/>
    </row>
    <row r="215" spans="1:56" s="110" customFormat="1" ht="288">
      <c r="A215" s="107">
        <v>105</v>
      </c>
      <c r="B215" s="107" t="s">
        <v>10809</v>
      </c>
      <c r="C215" s="111" t="s">
        <v>10980</v>
      </c>
      <c r="D215" s="124"/>
      <c r="E215" s="112" t="s">
        <v>10981</v>
      </c>
      <c r="F215" s="129">
        <v>24454</v>
      </c>
      <c r="G215" s="112" t="s">
        <v>11157</v>
      </c>
      <c r="H215" s="111">
        <v>2022</v>
      </c>
      <c r="I215" s="112" t="s">
        <v>11158</v>
      </c>
      <c r="J215" s="113">
        <v>802240.7</v>
      </c>
      <c r="K215" s="126" t="s">
        <v>11123</v>
      </c>
      <c r="L215" s="112" t="s">
        <v>11040</v>
      </c>
      <c r="M215" s="112" t="s">
        <v>11021</v>
      </c>
      <c r="N215" s="112" t="s">
        <v>11159</v>
      </c>
      <c r="O215" s="112" t="s">
        <v>11160</v>
      </c>
      <c r="P215" s="112">
        <v>200020</v>
      </c>
      <c r="Q215" s="108"/>
      <c r="R215" s="108"/>
      <c r="S215" s="108"/>
      <c r="T215" s="108"/>
      <c r="U215" s="108"/>
      <c r="V215" s="109">
        <v>0</v>
      </c>
      <c r="W215" s="109">
        <v>4.95</v>
      </c>
      <c r="X215" s="127"/>
      <c r="Y215" s="107">
        <v>3</v>
      </c>
      <c r="Z215" s="107">
        <v>4</v>
      </c>
      <c r="AA215" s="107">
        <v>1</v>
      </c>
      <c r="AB215" s="111">
        <v>4</v>
      </c>
      <c r="AC215" s="107" t="s">
        <v>208</v>
      </c>
      <c r="AD215" s="108"/>
      <c r="AE215" s="107">
        <v>5</v>
      </c>
      <c r="AF215" s="111" t="s">
        <v>11161</v>
      </c>
      <c r="AG215" s="111"/>
      <c r="AH215" s="111"/>
      <c r="AI215" s="111"/>
      <c r="AJ215" s="111"/>
      <c r="AK215" s="111"/>
      <c r="AL215" s="111"/>
      <c r="AM215" s="111"/>
      <c r="AN215" s="111"/>
      <c r="AO215" s="111"/>
      <c r="AP215" s="111"/>
      <c r="AQ215" s="111"/>
      <c r="AR215" s="111"/>
      <c r="AS215" s="111"/>
      <c r="AT215" s="111"/>
      <c r="AU215" s="111"/>
      <c r="AV215" s="111"/>
      <c r="AW215" s="111"/>
      <c r="AX215" s="111"/>
      <c r="AY215"/>
      <c r="AZ215"/>
      <c r="BA215"/>
      <c r="BB215"/>
      <c r="BC215"/>
      <c r="BD215"/>
    </row>
    <row r="216" spans="1:56" s="110" customFormat="1" ht="205.75">
      <c r="A216" s="107">
        <v>105</v>
      </c>
      <c r="B216" s="107" t="s">
        <v>10809</v>
      </c>
      <c r="C216" s="111" t="s">
        <v>10980</v>
      </c>
      <c r="D216" s="124"/>
      <c r="E216" s="112" t="s">
        <v>11162</v>
      </c>
      <c r="F216" s="129" t="s">
        <v>11163</v>
      </c>
      <c r="G216" s="112" t="s">
        <v>9992</v>
      </c>
      <c r="H216" s="111">
        <v>2022</v>
      </c>
      <c r="I216" s="112" t="s">
        <v>9993</v>
      </c>
      <c r="J216" s="113">
        <v>380948.43</v>
      </c>
      <c r="K216" s="126" t="s">
        <v>11123</v>
      </c>
      <c r="L216" s="112" t="s">
        <v>11040</v>
      </c>
      <c r="M216" s="112" t="s">
        <v>11021</v>
      </c>
      <c r="N216" s="112" t="s">
        <v>11164</v>
      </c>
      <c r="O216" s="112" t="s">
        <v>11165</v>
      </c>
      <c r="P216" s="112">
        <v>200061</v>
      </c>
      <c r="Q216" s="108"/>
      <c r="R216" s="108"/>
      <c r="S216" s="108"/>
      <c r="T216" s="108"/>
      <c r="U216" s="108"/>
      <c r="V216" s="109">
        <v>0</v>
      </c>
      <c r="W216" s="109">
        <v>1.6500000000000001</v>
      </c>
      <c r="X216" s="127"/>
      <c r="Y216" s="107">
        <v>2</v>
      </c>
      <c r="Z216" s="107">
        <v>5</v>
      </c>
      <c r="AA216" s="107">
        <v>4</v>
      </c>
      <c r="AB216" s="111">
        <v>4</v>
      </c>
      <c r="AC216" s="107" t="s">
        <v>208</v>
      </c>
      <c r="AD216" s="108"/>
      <c r="AE216" s="107">
        <v>5</v>
      </c>
      <c r="AF216" s="111" t="s">
        <v>11161</v>
      </c>
      <c r="AG216" s="111"/>
      <c r="AH216" s="111"/>
      <c r="AI216" s="111"/>
      <c r="AJ216" s="111"/>
      <c r="AK216" s="111"/>
      <c r="AL216" s="111"/>
      <c r="AM216" s="111"/>
      <c r="AN216" s="111"/>
      <c r="AO216" s="111"/>
      <c r="AP216" s="111"/>
      <c r="AQ216" s="111"/>
      <c r="AR216" s="111"/>
      <c r="AS216" s="111"/>
      <c r="AT216" s="111"/>
      <c r="AU216" s="111"/>
      <c r="AV216" s="111"/>
      <c r="AW216" s="111"/>
      <c r="AX216" s="111"/>
      <c r="AY216"/>
      <c r="AZ216"/>
      <c r="BA216"/>
      <c r="BB216"/>
      <c r="BC216"/>
      <c r="BD216"/>
    </row>
    <row r="217" spans="1:56" s="110" customFormat="1" ht="205.75">
      <c r="A217" s="107">
        <v>105</v>
      </c>
      <c r="B217" s="107" t="s">
        <v>10809</v>
      </c>
      <c r="C217" s="111" t="s">
        <v>10980</v>
      </c>
      <c r="D217" s="124"/>
      <c r="E217" s="112" t="s">
        <v>11024</v>
      </c>
      <c r="F217" s="129">
        <v>32116</v>
      </c>
      <c r="G217" s="112" t="s">
        <v>11166</v>
      </c>
      <c r="H217" s="111">
        <v>2022</v>
      </c>
      <c r="I217" s="112" t="s">
        <v>11167</v>
      </c>
      <c r="J217" s="113">
        <v>156367.75</v>
      </c>
      <c r="K217" s="126" t="s">
        <v>11123</v>
      </c>
      <c r="L217" s="112" t="s">
        <v>11040</v>
      </c>
      <c r="M217" s="112" t="s">
        <v>11021</v>
      </c>
      <c r="N217" s="112" t="s">
        <v>11168</v>
      </c>
      <c r="O217" s="112" t="s">
        <v>11169</v>
      </c>
      <c r="P217" s="112">
        <v>200065</v>
      </c>
      <c r="Q217" s="108"/>
      <c r="R217" s="108"/>
      <c r="S217" s="108"/>
      <c r="T217" s="108"/>
      <c r="U217" s="108"/>
      <c r="V217" s="109">
        <v>0</v>
      </c>
      <c r="W217" s="109">
        <v>0</v>
      </c>
      <c r="X217" s="127"/>
      <c r="Y217" s="107">
        <v>2</v>
      </c>
      <c r="Z217" s="107">
        <v>1</v>
      </c>
      <c r="AA217" s="107">
        <v>3</v>
      </c>
      <c r="AB217" s="111">
        <v>4</v>
      </c>
      <c r="AC217" s="107" t="s">
        <v>208</v>
      </c>
      <c r="AD217" s="108"/>
      <c r="AE217" s="107">
        <v>5</v>
      </c>
      <c r="AF217" s="111" t="s">
        <v>11161</v>
      </c>
      <c r="AG217" s="111"/>
      <c r="AH217" s="111"/>
      <c r="AI217" s="111"/>
      <c r="AJ217" s="111"/>
      <c r="AK217" s="111"/>
      <c r="AL217" s="111"/>
      <c r="AM217" s="111"/>
      <c r="AN217" s="111"/>
      <c r="AO217" s="111"/>
      <c r="AP217" s="111"/>
      <c r="AQ217" s="111"/>
      <c r="AR217" s="111"/>
      <c r="AS217" s="111"/>
      <c r="AT217" s="111"/>
      <c r="AU217" s="111"/>
      <c r="AV217" s="111"/>
      <c r="AW217" s="111"/>
      <c r="AX217" s="111"/>
      <c r="AY217"/>
      <c r="AZ217"/>
      <c r="BA217"/>
      <c r="BB217"/>
      <c r="BC217"/>
      <c r="BD217"/>
    </row>
    <row r="218" spans="1:56" s="110" customFormat="1" ht="318.89999999999998">
      <c r="A218" s="107">
        <v>105</v>
      </c>
      <c r="B218" s="107" t="s">
        <v>10809</v>
      </c>
      <c r="C218" s="111" t="s">
        <v>10980</v>
      </c>
      <c r="D218" s="124"/>
      <c r="E218" s="112" t="s">
        <v>10993</v>
      </c>
      <c r="F218" s="129">
        <v>32094</v>
      </c>
      <c r="G218" s="112" t="s">
        <v>11170</v>
      </c>
      <c r="H218" s="111">
        <v>2022</v>
      </c>
      <c r="I218" s="112" t="s">
        <v>11171</v>
      </c>
      <c r="J218" s="113">
        <v>129372.02</v>
      </c>
      <c r="K218" s="126" t="s">
        <v>11123</v>
      </c>
      <c r="L218" s="112" t="s">
        <v>11040</v>
      </c>
      <c r="M218" s="112" t="s">
        <v>11021</v>
      </c>
      <c r="N218" s="112" t="s">
        <v>11172</v>
      </c>
      <c r="O218" s="112" t="s">
        <v>11173</v>
      </c>
      <c r="P218" s="112">
        <v>200032</v>
      </c>
      <c r="Q218" s="108"/>
      <c r="R218" s="108"/>
      <c r="S218" s="108"/>
      <c r="T218" s="108"/>
      <c r="U218" s="108"/>
      <c r="V218" s="109">
        <v>0</v>
      </c>
      <c r="W218" s="109">
        <v>4.95</v>
      </c>
      <c r="X218" s="127"/>
      <c r="Y218" s="107">
        <v>2</v>
      </c>
      <c r="Z218" s="107">
        <v>5</v>
      </c>
      <c r="AA218" s="107">
        <v>6</v>
      </c>
      <c r="AB218" s="111">
        <v>4</v>
      </c>
      <c r="AC218" s="107" t="s">
        <v>208</v>
      </c>
      <c r="AD218" s="108"/>
      <c r="AE218" s="107">
        <v>5</v>
      </c>
      <c r="AF218" s="111" t="s">
        <v>11161</v>
      </c>
      <c r="AG218" s="111"/>
      <c r="AH218" s="111"/>
      <c r="AI218" s="111"/>
      <c r="AJ218" s="111"/>
      <c r="AK218" s="111"/>
      <c r="AL218" s="111"/>
      <c r="AM218" s="111"/>
      <c r="AN218" s="111"/>
      <c r="AO218" s="111"/>
      <c r="AP218" s="111"/>
      <c r="AQ218" s="111"/>
      <c r="AR218" s="111"/>
      <c r="AS218" s="111"/>
      <c r="AT218" s="111"/>
      <c r="AU218" s="111"/>
      <c r="AV218" s="111"/>
      <c r="AW218" s="111"/>
      <c r="AX218" s="111"/>
      <c r="AY218"/>
      <c r="AZ218"/>
      <c r="BA218"/>
      <c r="BB218"/>
      <c r="BC218"/>
      <c r="BD218"/>
    </row>
    <row r="219" spans="1:56" s="110" customFormat="1" ht="164.6">
      <c r="A219" s="107">
        <v>105</v>
      </c>
      <c r="B219" s="107" t="s">
        <v>10809</v>
      </c>
      <c r="C219" s="111" t="s">
        <v>10980</v>
      </c>
      <c r="D219" s="124"/>
      <c r="E219" s="112" t="s">
        <v>11013</v>
      </c>
      <c r="F219" s="129">
        <v>22616</v>
      </c>
      <c r="G219" s="112" t="s">
        <v>11174</v>
      </c>
      <c r="H219" s="111">
        <v>2022</v>
      </c>
      <c r="I219" s="112" t="s">
        <v>9993</v>
      </c>
      <c r="J219" s="113">
        <v>119788.02</v>
      </c>
      <c r="K219" s="126" t="s">
        <v>11123</v>
      </c>
      <c r="L219" s="112" t="s">
        <v>11040</v>
      </c>
      <c r="M219" s="112" t="s">
        <v>11021</v>
      </c>
      <c r="N219" s="112" t="s">
        <v>11175</v>
      </c>
      <c r="O219" s="112" t="s">
        <v>11176</v>
      </c>
      <c r="P219" s="112">
        <v>200049</v>
      </c>
      <c r="Q219" s="108"/>
      <c r="R219" s="108"/>
      <c r="S219" s="108"/>
      <c r="T219" s="108"/>
      <c r="U219" s="108"/>
      <c r="V219" s="109">
        <v>0</v>
      </c>
      <c r="W219" s="109">
        <v>4.95</v>
      </c>
      <c r="X219" s="127"/>
      <c r="Y219" s="107">
        <v>2</v>
      </c>
      <c r="Z219" s="107">
        <v>5</v>
      </c>
      <c r="AA219" s="107">
        <v>4</v>
      </c>
      <c r="AB219" s="111">
        <v>4</v>
      </c>
      <c r="AC219" s="107" t="s">
        <v>208</v>
      </c>
      <c r="AD219" s="108"/>
      <c r="AE219" s="107">
        <v>5</v>
      </c>
      <c r="AF219" s="111" t="s">
        <v>11161</v>
      </c>
      <c r="AG219" s="111"/>
      <c r="AH219" s="111"/>
      <c r="AI219" s="111"/>
      <c r="AJ219" s="111"/>
      <c r="AK219" s="111"/>
      <c r="AL219" s="111"/>
      <c r="AM219" s="111"/>
      <c r="AN219" s="111"/>
      <c r="AO219" s="111"/>
      <c r="AP219" s="111"/>
      <c r="AQ219" s="111"/>
      <c r="AR219" s="111"/>
      <c r="AS219" s="111"/>
      <c r="AT219" s="111"/>
      <c r="AU219" s="111"/>
      <c r="AV219" s="111"/>
      <c r="AW219" s="111"/>
      <c r="AX219" s="111"/>
      <c r="AY219"/>
      <c r="AZ219"/>
      <c r="BA219"/>
      <c r="BB219"/>
      <c r="BC219"/>
      <c r="BD219"/>
    </row>
    <row r="220" spans="1:56" s="110" customFormat="1" ht="257.14999999999998">
      <c r="A220" s="107">
        <v>105</v>
      </c>
      <c r="B220" s="107" t="s">
        <v>10809</v>
      </c>
      <c r="C220" s="111" t="s">
        <v>10980</v>
      </c>
      <c r="D220" s="124"/>
      <c r="E220" s="112" t="s">
        <v>10993</v>
      </c>
      <c r="F220" s="129">
        <v>32094</v>
      </c>
      <c r="G220" s="112" t="s">
        <v>11177</v>
      </c>
      <c r="H220" s="111">
        <v>2022</v>
      </c>
      <c r="I220" s="112" t="s">
        <v>11178</v>
      </c>
      <c r="J220" s="113">
        <v>104109.53</v>
      </c>
      <c r="K220" s="126" t="s">
        <v>11123</v>
      </c>
      <c r="L220" s="112" t="s">
        <v>11040</v>
      </c>
      <c r="M220" s="112" t="s">
        <v>11021</v>
      </c>
      <c r="N220" s="112" t="s">
        <v>11179</v>
      </c>
      <c r="O220" s="112" t="s">
        <v>11180</v>
      </c>
      <c r="P220" s="112">
        <v>200005</v>
      </c>
      <c r="Q220" s="108"/>
      <c r="R220" s="108"/>
      <c r="S220" s="108"/>
      <c r="T220" s="108"/>
      <c r="U220" s="108"/>
      <c r="V220" s="109">
        <v>0</v>
      </c>
      <c r="W220" s="109">
        <v>4.95</v>
      </c>
      <c r="X220" s="127"/>
      <c r="Y220" s="107">
        <v>3</v>
      </c>
      <c r="Z220" s="107">
        <v>4</v>
      </c>
      <c r="AA220" s="107">
        <v>7</v>
      </c>
      <c r="AB220" s="111">
        <v>4</v>
      </c>
      <c r="AC220" s="107" t="s">
        <v>208</v>
      </c>
      <c r="AD220" s="108"/>
      <c r="AE220" s="107">
        <v>5</v>
      </c>
      <c r="AF220" s="111" t="s">
        <v>11161</v>
      </c>
      <c r="AG220" s="111"/>
      <c r="AH220" s="111"/>
      <c r="AI220" s="111"/>
      <c r="AJ220" s="111"/>
      <c r="AK220" s="111"/>
      <c r="AL220" s="111"/>
      <c r="AM220" s="111"/>
      <c r="AN220" s="111"/>
      <c r="AO220" s="111"/>
      <c r="AP220" s="111"/>
      <c r="AQ220" s="111"/>
      <c r="AR220" s="111"/>
      <c r="AS220" s="111"/>
      <c r="AT220" s="111"/>
      <c r="AU220" s="111"/>
      <c r="AV220" s="111"/>
      <c r="AW220" s="111"/>
      <c r="AX220" s="111"/>
      <c r="AY220"/>
      <c r="AZ220"/>
      <c r="BA220"/>
      <c r="BB220"/>
      <c r="BC220"/>
      <c r="BD220"/>
    </row>
    <row r="221" spans="1:56" s="110" customFormat="1" ht="205.75">
      <c r="A221" s="107">
        <v>105</v>
      </c>
      <c r="B221" s="107" t="s">
        <v>10809</v>
      </c>
      <c r="C221" s="111" t="s">
        <v>10980</v>
      </c>
      <c r="D221" s="124"/>
      <c r="E221" s="112" t="s">
        <v>11024</v>
      </c>
      <c r="F221" s="129">
        <v>32116</v>
      </c>
      <c r="G221" s="112" t="s">
        <v>11181</v>
      </c>
      <c r="H221" s="111">
        <v>2022</v>
      </c>
      <c r="I221" s="112" t="s">
        <v>11182</v>
      </c>
      <c r="J221" s="113">
        <v>101416.09</v>
      </c>
      <c r="K221" s="126" t="s">
        <v>11123</v>
      </c>
      <c r="L221" s="112" t="s">
        <v>11040</v>
      </c>
      <c r="M221" s="112" t="s">
        <v>11021</v>
      </c>
      <c r="N221" s="112" t="s">
        <v>11183</v>
      </c>
      <c r="O221" s="112" t="s">
        <v>11184</v>
      </c>
      <c r="P221" s="112">
        <v>200036</v>
      </c>
      <c r="Q221" s="108"/>
      <c r="R221" s="108"/>
      <c r="S221" s="108"/>
      <c r="T221" s="108"/>
      <c r="U221" s="108"/>
      <c r="V221" s="109">
        <v>0</v>
      </c>
      <c r="W221" s="109">
        <v>4.95</v>
      </c>
      <c r="X221" s="127"/>
      <c r="Y221" s="107">
        <v>3</v>
      </c>
      <c r="Z221" s="107">
        <v>4</v>
      </c>
      <c r="AA221" s="107">
        <v>7</v>
      </c>
      <c r="AB221" s="111">
        <v>4</v>
      </c>
      <c r="AC221" s="107" t="s">
        <v>208</v>
      </c>
      <c r="AD221" s="108"/>
      <c r="AE221" s="107">
        <v>5</v>
      </c>
      <c r="AF221" s="111" t="s">
        <v>11161</v>
      </c>
      <c r="AG221" s="111"/>
      <c r="AH221" s="111"/>
      <c r="AI221" s="111"/>
      <c r="AJ221" s="111"/>
      <c r="AK221" s="111"/>
      <c r="AL221" s="111"/>
      <c r="AM221" s="111"/>
      <c r="AN221" s="111"/>
      <c r="AO221" s="111"/>
      <c r="AP221" s="111"/>
      <c r="AQ221" s="111"/>
      <c r="AR221" s="111"/>
      <c r="AS221" s="111"/>
      <c r="AT221" s="111"/>
      <c r="AU221" s="111"/>
      <c r="AV221" s="111"/>
      <c r="AW221" s="111"/>
      <c r="AX221" s="111"/>
      <c r="AY221"/>
      <c r="AZ221"/>
      <c r="BA221"/>
      <c r="BB221"/>
      <c r="BC221"/>
      <c r="BD221"/>
    </row>
    <row r="222" spans="1:56" s="110" customFormat="1" ht="154.30000000000001">
      <c r="A222" s="107">
        <v>105</v>
      </c>
      <c r="B222" s="107" t="s">
        <v>10809</v>
      </c>
      <c r="C222" s="111" t="s">
        <v>10980</v>
      </c>
      <c r="D222" s="124"/>
      <c r="E222" s="112" t="s">
        <v>11024</v>
      </c>
      <c r="F222" s="129">
        <v>32116</v>
      </c>
      <c r="G222" s="112" t="s">
        <v>11185</v>
      </c>
      <c r="H222" s="111">
        <v>2022</v>
      </c>
      <c r="I222" s="112" t="s">
        <v>11186</v>
      </c>
      <c r="J222" s="113">
        <v>89838.02</v>
      </c>
      <c r="K222" s="126" t="s">
        <v>11123</v>
      </c>
      <c r="L222" s="112" t="s">
        <v>11040</v>
      </c>
      <c r="M222" s="112" t="s">
        <v>11021</v>
      </c>
      <c r="N222" s="112" t="s">
        <v>11187</v>
      </c>
      <c r="O222" s="112" t="s">
        <v>11188</v>
      </c>
      <c r="P222" s="112">
        <v>200034</v>
      </c>
      <c r="Q222" s="108"/>
      <c r="R222" s="108"/>
      <c r="S222" s="108"/>
      <c r="T222" s="108"/>
      <c r="U222" s="108"/>
      <c r="V222" s="109">
        <v>0</v>
      </c>
      <c r="W222" s="109">
        <v>4.95</v>
      </c>
      <c r="X222" s="127"/>
      <c r="Y222" s="107">
        <v>2</v>
      </c>
      <c r="Z222" s="107">
        <v>5</v>
      </c>
      <c r="AA222" s="107">
        <v>1</v>
      </c>
      <c r="AB222" s="111">
        <v>35</v>
      </c>
      <c r="AC222" s="107" t="s">
        <v>208</v>
      </c>
      <c r="AD222" s="108"/>
      <c r="AE222" s="107">
        <v>5</v>
      </c>
      <c r="AF222" s="111" t="s">
        <v>11161</v>
      </c>
      <c r="AG222" s="111"/>
      <c r="AH222" s="111"/>
      <c r="AI222" s="111"/>
      <c r="AJ222" s="111"/>
      <c r="AK222" s="111"/>
      <c r="AL222" s="111"/>
      <c r="AM222" s="111"/>
      <c r="AN222" s="111"/>
      <c r="AO222" s="111"/>
      <c r="AP222" s="111"/>
      <c r="AQ222" s="111"/>
      <c r="AR222" s="111"/>
      <c r="AS222" s="111"/>
      <c r="AT222" s="111"/>
      <c r="AU222" s="111"/>
      <c r="AV222" s="111"/>
      <c r="AW222" s="111"/>
      <c r="AX222" s="111"/>
      <c r="AY222"/>
      <c r="AZ222"/>
      <c r="BA222"/>
      <c r="BB222"/>
      <c r="BC222"/>
      <c r="BD222"/>
    </row>
    <row r="223" spans="1:56" s="110" customFormat="1" ht="409.6">
      <c r="A223" s="107">
        <v>105</v>
      </c>
      <c r="B223" s="107" t="s">
        <v>10809</v>
      </c>
      <c r="C223" s="111" t="s">
        <v>10980</v>
      </c>
      <c r="D223" s="124"/>
      <c r="E223" s="112" t="s">
        <v>11189</v>
      </c>
      <c r="F223" s="129">
        <v>34200</v>
      </c>
      <c r="G223" s="112" t="s">
        <v>11190</v>
      </c>
      <c r="H223" s="111">
        <v>2022</v>
      </c>
      <c r="I223" s="112" t="s">
        <v>11191</v>
      </c>
      <c r="J223" s="113">
        <v>53812.959999999999</v>
      </c>
      <c r="K223" s="126" t="s">
        <v>11123</v>
      </c>
      <c r="L223" s="112" t="s">
        <v>11040</v>
      </c>
      <c r="M223" s="112" t="s">
        <v>11021</v>
      </c>
      <c r="N223" s="112" t="s">
        <v>11192</v>
      </c>
      <c r="O223" s="112" t="s">
        <v>11193</v>
      </c>
      <c r="P223" s="112">
        <v>200035</v>
      </c>
      <c r="Q223" s="108"/>
      <c r="R223" s="108"/>
      <c r="S223" s="108"/>
      <c r="T223" s="108"/>
      <c r="U223" s="108"/>
      <c r="V223" s="109">
        <v>0</v>
      </c>
      <c r="W223" s="109">
        <v>4.95</v>
      </c>
      <c r="X223" s="127"/>
      <c r="Y223" s="107">
        <v>6</v>
      </c>
      <c r="Z223" s="107">
        <v>7</v>
      </c>
      <c r="AA223" s="107">
        <v>4</v>
      </c>
      <c r="AB223" s="111">
        <v>32</v>
      </c>
      <c r="AC223" s="107" t="s">
        <v>208</v>
      </c>
      <c r="AD223" s="108"/>
      <c r="AE223" s="107">
        <v>5</v>
      </c>
      <c r="AF223" s="111" t="s">
        <v>11161</v>
      </c>
      <c r="AG223" s="111"/>
      <c r="AH223" s="111"/>
      <c r="AI223" s="111"/>
      <c r="AJ223" s="111"/>
      <c r="AK223" s="111"/>
      <c r="AL223" s="111"/>
      <c r="AM223" s="111"/>
      <c r="AN223" s="111"/>
      <c r="AO223" s="111"/>
      <c r="AP223" s="111"/>
      <c r="AQ223" s="111"/>
      <c r="AR223" s="111"/>
      <c r="AS223" s="111"/>
      <c r="AT223" s="111"/>
      <c r="AU223" s="111"/>
      <c r="AV223" s="111"/>
      <c r="AW223" s="111"/>
      <c r="AX223" s="111"/>
      <c r="AY223"/>
      <c r="AZ223"/>
      <c r="BA223"/>
      <c r="BB223"/>
      <c r="BC223"/>
      <c r="BD223"/>
    </row>
    <row r="224" spans="1:56" s="110" customFormat="1" ht="267.45">
      <c r="A224" s="107">
        <v>105</v>
      </c>
      <c r="B224" s="107" t="s">
        <v>10809</v>
      </c>
      <c r="C224" s="111" t="s">
        <v>10946</v>
      </c>
      <c r="D224" s="124"/>
      <c r="E224" s="112" t="s">
        <v>10979</v>
      </c>
      <c r="F224" s="129">
        <v>31231</v>
      </c>
      <c r="G224" s="112" t="s">
        <v>11194</v>
      </c>
      <c r="H224" s="111">
        <v>2022</v>
      </c>
      <c r="I224" s="112" t="s">
        <v>11195</v>
      </c>
      <c r="J224" s="113">
        <v>637515.69999999995</v>
      </c>
      <c r="K224" s="126" t="s">
        <v>11123</v>
      </c>
      <c r="L224" s="112" t="s">
        <v>11196</v>
      </c>
      <c r="M224" s="112" t="s">
        <v>11197</v>
      </c>
      <c r="N224" s="112" t="s">
        <v>11198</v>
      </c>
      <c r="O224" s="112" t="s">
        <v>11199</v>
      </c>
      <c r="P224" s="112">
        <v>200009</v>
      </c>
      <c r="Q224" s="108"/>
      <c r="R224" s="108"/>
      <c r="S224" s="108"/>
      <c r="T224" s="108"/>
      <c r="U224" s="108"/>
      <c r="V224" s="109">
        <v>0</v>
      </c>
      <c r="W224" s="109">
        <v>4.95</v>
      </c>
      <c r="X224" s="127"/>
      <c r="Y224" s="107">
        <v>4</v>
      </c>
      <c r="Z224" s="107">
        <v>4</v>
      </c>
      <c r="AA224" s="107">
        <v>6</v>
      </c>
      <c r="AB224" s="111">
        <v>60</v>
      </c>
      <c r="AC224" s="107" t="s">
        <v>208</v>
      </c>
      <c r="AD224" s="108"/>
      <c r="AE224" s="107">
        <v>5</v>
      </c>
      <c r="AF224" s="111" t="s">
        <v>11161</v>
      </c>
      <c r="AG224" s="111"/>
      <c r="AH224" s="111"/>
      <c r="AI224" s="111"/>
      <c r="AJ224" s="111"/>
      <c r="AK224" s="111"/>
      <c r="AL224" s="111"/>
      <c r="AM224" s="111"/>
      <c r="AN224" s="111"/>
      <c r="AO224" s="111"/>
      <c r="AP224" s="111"/>
      <c r="AQ224" s="111"/>
      <c r="AR224" s="111"/>
      <c r="AS224" s="111"/>
      <c r="AT224" s="111"/>
      <c r="AU224" s="111"/>
      <c r="AV224" s="111"/>
      <c r="AW224" s="111"/>
      <c r="AX224" s="111"/>
      <c r="AY224"/>
      <c r="AZ224"/>
      <c r="BA224"/>
      <c r="BB224"/>
      <c r="BC224"/>
      <c r="BD224"/>
    </row>
    <row r="225" spans="1:56" s="110" customFormat="1" ht="154.30000000000001">
      <c r="A225" s="107">
        <v>105</v>
      </c>
      <c r="B225" s="107" t="s">
        <v>10809</v>
      </c>
      <c r="C225" s="111" t="s">
        <v>10946</v>
      </c>
      <c r="D225" s="124"/>
      <c r="E225" s="112" t="s">
        <v>11200</v>
      </c>
      <c r="F225" s="129">
        <v>22615</v>
      </c>
      <c r="G225" s="112" t="s">
        <v>11201</v>
      </c>
      <c r="H225" s="111">
        <v>2022</v>
      </c>
      <c r="I225" s="112" t="s">
        <v>11202</v>
      </c>
      <c r="J225" s="113">
        <v>191421.11</v>
      </c>
      <c r="K225" s="126" t="s">
        <v>11123</v>
      </c>
      <c r="L225" s="112" t="s">
        <v>11203</v>
      </c>
      <c r="M225" s="112" t="s">
        <v>11204</v>
      </c>
      <c r="N225" s="112" t="s">
        <v>11205</v>
      </c>
      <c r="O225" s="112" t="s">
        <v>11206</v>
      </c>
      <c r="P225" s="112">
        <v>200001</v>
      </c>
      <c r="Q225" s="108"/>
      <c r="R225" s="108"/>
      <c r="S225" s="108"/>
      <c r="T225" s="108"/>
      <c r="U225" s="108"/>
      <c r="V225" s="109">
        <v>0</v>
      </c>
      <c r="W225" s="109">
        <v>4.95</v>
      </c>
      <c r="X225" s="127"/>
      <c r="Y225" s="107">
        <v>3</v>
      </c>
      <c r="Z225" s="107">
        <v>5</v>
      </c>
      <c r="AA225" s="107">
        <v>1</v>
      </c>
      <c r="AB225" s="111">
        <v>60</v>
      </c>
      <c r="AC225" s="107" t="s">
        <v>208</v>
      </c>
      <c r="AD225" s="108"/>
      <c r="AE225" s="107">
        <v>5</v>
      </c>
      <c r="AF225" s="111" t="s">
        <v>11161</v>
      </c>
      <c r="AG225" s="111"/>
      <c r="AH225" s="111"/>
      <c r="AI225" s="111"/>
      <c r="AJ225" s="111"/>
      <c r="AK225" s="111"/>
      <c r="AL225" s="111"/>
      <c r="AM225" s="111"/>
      <c r="AN225" s="111"/>
      <c r="AO225" s="111"/>
      <c r="AP225" s="111"/>
      <c r="AQ225" s="111"/>
      <c r="AR225" s="111"/>
      <c r="AS225" s="111"/>
      <c r="AT225" s="111"/>
      <c r="AU225" s="111"/>
      <c r="AV225" s="111"/>
      <c r="AW225" s="111"/>
      <c r="AX225" s="111"/>
      <c r="AY225"/>
      <c r="AZ225"/>
      <c r="BA225"/>
      <c r="BB225"/>
      <c r="BC225"/>
      <c r="BD225"/>
    </row>
    <row r="226" spans="1:56" s="110" customFormat="1" ht="154.30000000000001">
      <c r="A226" s="107">
        <v>105</v>
      </c>
      <c r="B226" s="107" t="s">
        <v>10809</v>
      </c>
      <c r="C226" s="111" t="s">
        <v>10946</v>
      </c>
      <c r="D226" s="124"/>
      <c r="E226" s="112" t="s">
        <v>11207</v>
      </c>
      <c r="F226" s="129">
        <v>22615</v>
      </c>
      <c r="G226" s="112" t="s">
        <v>8429</v>
      </c>
      <c r="H226" s="111">
        <v>2022</v>
      </c>
      <c r="I226" s="112" t="s">
        <v>11208</v>
      </c>
      <c r="J226" s="113">
        <v>94749.82</v>
      </c>
      <c r="K226" s="126" t="s">
        <v>11123</v>
      </c>
      <c r="L226" s="112" t="s">
        <v>11209</v>
      </c>
      <c r="M226" s="112" t="s">
        <v>11210</v>
      </c>
      <c r="N226" s="112" t="s">
        <v>11211</v>
      </c>
      <c r="O226" s="112" t="s">
        <v>11212</v>
      </c>
      <c r="P226" s="112">
        <v>200027</v>
      </c>
      <c r="Q226" s="108"/>
      <c r="R226" s="108"/>
      <c r="S226" s="108"/>
      <c r="T226" s="108"/>
      <c r="U226" s="108"/>
      <c r="V226" s="109">
        <v>0</v>
      </c>
      <c r="W226" s="109">
        <v>4.95</v>
      </c>
      <c r="X226" s="127"/>
      <c r="Y226" s="107">
        <v>3</v>
      </c>
      <c r="Z226" s="107">
        <v>4</v>
      </c>
      <c r="AA226" s="107">
        <v>8</v>
      </c>
      <c r="AB226" s="111">
        <v>60</v>
      </c>
      <c r="AC226" s="107" t="s">
        <v>208</v>
      </c>
      <c r="AD226" s="108"/>
      <c r="AE226" s="107">
        <v>5</v>
      </c>
      <c r="AF226" s="111" t="s">
        <v>11161</v>
      </c>
      <c r="AG226" s="111"/>
      <c r="AH226" s="111"/>
      <c r="AI226" s="111"/>
      <c r="AJ226" s="111"/>
      <c r="AK226" s="111"/>
      <c r="AL226" s="111"/>
      <c r="AM226" s="111"/>
      <c r="AN226" s="111"/>
      <c r="AO226" s="111"/>
      <c r="AP226" s="111"/>
      <c r="AQ226" s="111"/>
      <c r="AR226" s="111"/>
      <c r="AS226" s="111"/>
      <c r="AT226" s="111"/>
      <c r="AU226" s="111"/>
      <c r="AV226" s="111"/>
      <c r="AW226" s="111"/>
      <c r="AX226" s="111"/>
      <c r="AY226"/>
      <c r="AZ226"/>
      <c r="BA226"/>
      <c r="BB226"/>
      <c r="BC226"/>
      <c r="BD226"/>
    </row>
    <row r="227" spans="1:56" s="110" customFormat="1" ht="257.14999999999998">
      <c r="A227" s="107">
        <v>105</v>
      </c>
      <c r="B227" s="107" t="s">
        <v>10809</v>
      </c>
      <c r="C227" s="111" t="s">
        <v>10946</v>
      </c>
      <c r="D227" s="124"/>
      <c r="E227" s="112" t="s">
        <v>11213</v>
      </c>
      <c r="F227" s="129">
        <v>22615</v>
      </c>
      <c r="G227" s="112" t="s">
        <v>11214</v>
      </c>
      <c r="H227" s="111">
        <v>2022</v>
      </c>
      <c r="I227" s="112" t="s">
        <v>11215</v>
      </c>
      <c r="J227" s="113">
        <v>47021.5</v>
      </c>
      <c r="K227" s="126" t="s">
        <v>11123</v>
      </c>
      <c r="L227" s="112" t="s">
        <v>11216</v>
      </c>
      <c r="M227" s="112" t="s">
        <v>11217</v>
      </c>
      <c r="N227" s="112" t="s">
        <v>11218</v>
      </c>
      <c r="O227" s="112" t="s">
        <v>11219</v>
      </c>
      <c r="P227" s="112">
        <v>200012</v>
      </c>
      <c r="Q227" s="108"/>
      <c r="R227" s="108"/>
      <c r="S227" s="108"/>
      <c r="T227" s="108"/>
      <c r="U227" s="108"/>
      <c r="V227" s="109">
        <v>0</v>
      </c>
      <c r="W227" s="109">
        <v>4.95</v>
      </c>
      <c r="X227" s="127"/>
      <c r="Y227" s="107">
        <v>3</v>
      </c>
      <c r="Z227" s="107">
        <v>4</v>
      </c>
      <c r="AA227" s="107">
        <v>8</v>
      </c>
      <c r="AB227" s="111">
        <v>60</v>
      </c>
      <c r="AC227" s="107" t="s">
        <v>208</v>
      </c>
      <c r="AD227" s="108"/>
      <c r="AE227" s="107">
        <v>5</v>
      </c>
      <c r="AF227" s="111" t="s">
        <v>11161</v>
      </c>
      <c r="AG227" s="111"/>
      <c r="AH227" s="111"/>
      <c r="AI227" s="111"/>
      <c r="AJ227" s="111"/>
      <c r="AK227" s="111"/>
      <c r="AL227" s="111"/>
      <c r="AM227" s="111"/>
      <c r="AN227" s="111"/>
      <c r="AO227" s="111"/>
      <c r="AP227" s="111"/>
      <c r="AQ227" s="111"/>
      <c r="AR227" s="111"/>
      <c r="AS227" s="111"/>
      <c r="AT227" s="111"/>
      <c r="AU227" s="111"/>
      <c r="AV227" s="111"/>
      <c r="AW227" s="111"/>
      <c r="AX227" s="111"/>
      <c r="AY227"/>
      <c r="AZ227"/>
      <c r="BA227"/>
      <c r="BB227"/>
      <c r="BC227"/>
      <c r="BD227"/>
    </row>
    <row r="228" spans="1:56" s="110" customFormat="1" ht="380.6">
      <c r="A228" s="107">
        <v>105</v>
      </c>
      <c r="B228" s="107" t="s">
        <v>10809</v>
      </c>
      <c r="C228" s="111" t="s">
        <v>10946</v>
      </c>
      <c r="D228" s="124"/>
      <c r="E228" s="112" t="s">
        <v>11213</v>
      </c>
      <c r="F228" s="129">
        <v>22615</v>
      </c>
      <c r="G228" s="112" t="s">
        <v>11220</v>
      </c>
      <c r="H228" s="111">
        <v>2022</v>
      </c>
      <c r="I228" s="112" t="s">
        <v>11221</v>
      </c>
      <c r="J228" s="113">
        <v>47021.5</v>
      </c>
      <c r="K228" s="126" t="s">
        <v>11123</v>
      </c>
      <c r="L228" s="112" t="s">
        <v>11222</v>
      </c>
      <c r="M228" s="112" t="s">
        <v>11223</v>
      </c>
      <c r="N228" s="112" t="s">
        <v>11224</v>
      </c>
      <c r="O228" s="112" t="s">
        <v>11225</v>
      </c>
      <c r="P228" s="112">
        <v>200013</v>
      </c>
      <c r="Q228" s="108"/>
      <c r="R228" s="108"/>
      <c r="S228" s="108"/>
      <c r="T228" s="108"/>
      <c r="U228" s="108"/>
      <c r="V228" s="109">
        <v>0</v>
      </c>
      <c r="W228" s="109">
        <v>4.95</v>
      </c>
      <c r="X228" s="127"/>
      <c r="Y228" s="107">
        <v>3</v>
      </c>
      <c r="Z228" s="107">
        <v>4</v>
      </c>
      <c r="AA228" s="107">
        <v>8</v>
      </c>
      <c r="AB228" s="111">
        <v>60</v>
      </c>
      <c r="AC228" s="107" t="s">
        <v>208</v>
      </c>
      <c r="AD228" s="108"/>
      <c r="AE228" s="107">
        <v>5</v>
      </c>
      <c r="AF228" s="111" t="s">
        <v>11161</v>
      </c>
      <c r="AG228" s="111"/>
      <c r="AH228" s="111"/>
      <c r="AI228" s="111"/>
      <c r="AJ228" s="111"/>
      <c r="AK228" s="111"/>
      <c r="AL228" s="111"/>
      <c r="AM228" s="111"/>
      <c r="AN228" s="111"/>
      <c r="AO228" s="111"/>
      <c r="AP228" s="111"/>
      <c r="AQ228" s="111"/>
      <c r="AR228" s="111"/>
      <c r="AS228" s="111"/>
      <c r="AT228" s="111"/>
      <c r="AU228" s="111"/>
      <c r="AV228" s="111"/>
      <c r="AW228" s="111"/>
      <c r="AX228" s="111"/>
      <c r="AY228"/>
      <c r="AZ228"/>
      <c r="BA228"/>
      <c r="BB228"/>
      <c r="BC228"/>
      <c r="BD228"/>
    </row>
    <row r="229" spans="1:56" s="110" customFormat="1" ht="267.45">
      <c r="A229" s="107">
        <v>105</v>
      </c>
      <c r="B229" s="107" t="s">
        <v>10809</v>
      </c>
      <c r="C229" s="111" t="s">
        <v>10946</v>
      </c>
      <c r="D229" s="124"/>
      <c r="E229" s="112" t="s">
        <v>11200</v>
      </c>
      <c r="F229" s="129">
        <v>22615</v>
      </c>
      <c r="G229" s="112" t="s">
        <v>11226</v>
      </c>
      <c r="H229" s="111">
        <v>2022</v>
      </c>
      <c r="I229" s="112" t="s">
        <v>11227</v>
      </c>
      <c r="J229" s="113">
        <v>91048</v>
      </c>
      <c r="K229" s="126" t="s">
        <v>11123</v>
      </c>
      <c r="L229" s="112" t="s">
        <v>11228</v>
      </c>
      <c r="M229" s="112" t="s">
        <v>11229</v>
      </c>
      <c r="N229" s="112" t="s">
        <v>11230</v>
      </c>
      <c r="O229" s="112" t="s">
        <v>11231</v>
      </c>
      <c r="P229" s="112">
        <v>200011</v>
      </c>
      <c r="Q229" s="108"/>
      <c r="R229" s="108"/>
      <c r="S229" s="108"/>
      <c r="T229" s="108"/>
      <c r="U229" s="108"/>
      <c r="V229" s="109">
        <v>0</v>
      </c>
      <c r="W229" s="109">
        <v>4.95</v>
      </c>
      <c r="X229" s="127"/>
      <c r="Y229" s="107">
        <v>3</v>
      </c>
      <c r="Z229" s="107">
        <v>4</v>
      </c>
      <c r="AA229" s="107">
        <v>8</v>
      </c>
      <c r="AB229" s="111">
        <v>60</v>
      </c>
      <c r="AC229" s="107" t="s">
        <v>208</v>
      </c>
      <c r="AD229" s="108"/>
      <c r="AE229" s="107">
        <v>5</v>
      </c>
      <c r="AF229" s="111" t="s">
        <v>11161</v>
      </c>
      <c r="AG229" s="111"/>
      <c r="AH229" s="111"/>
      <c r="AI229" s="111"/>
      <c r="AJ229" s="111"/>
      <c r="AK229" s="111"/>
      <c r="AL229" s="111"/>
      <c r="AM229" s="111"/>
      <c r="AN229" s="111"/>
      <c r="AO229" s="111"/>
      <c r="AP229" s="111"/>
      <c r="AQ229" s="111"/>
      <c r="AR229" s="111"/>
      <c r="AS229" s="111"/>
      <c r="AT229" s="111"/>
      <c r="AU229" s="111"/>
      <c r="AV229" s="111"/>
      <c r="AW229" s="111"/>
      <c r="AX229" s="111"/>
      <c r="AY229"/>
      <c r="AZ229"/>
      <c r="BA229"/>
      <c r="BB229"/>
      <c r="BC229"/>
      <c r="BD229"/>
    </row>
    <row r="230" spans="1:56" s="110" customFormat="1" ht="267.45">
      <c r="A230" s="107">
        <v>105</v>
      </c>
      <c r="B230" s="107" t="s">
        <v>10809</v>
      </c>
      <c r="C230" s="111" t="s">
        <v>10946</v>
      </c>
      <c r="D230" s="124"/>
      <c r="E230" s="112" t="s">
        <v>11232</v>
      </c>
      <c r="F230" s="129">
        <v>24937</v>
      </c>
      <c r="G230" s="112" t="s">
        <v>11233</v>
      </c>
      <c r="H230" s="111">
        <v>2022</v>
      </c>
      <c r="I230" s="112" t="s">
        <v>11234</v>
      </c>
      <c r="J230" s="113">
        <v>80977.919999999998</v>
      </c>
      <c r="K230" s="126" t="s">
        <v>11123</v>
      </c>
      <c r="L230" s="112" t="s">
        <v>11235</v>
      </c>
      <c r="M230" s="112" t="s">
        <v>11236</v>
      </c>
      <c r="N230" s="112" t="s">
        <v>11237</v>
      </c>
      <c r="O230" s="112" t="s">
        <v>11238</v>
      </c>
      <c r="P230" s="112">
        <v>200058</v>
      </c>
      <c r="Q230" s="108"/>
      <c r="R230" s="108"/>
      <c r="S230" s="108"/>
      <c r="T230" s="108"/>
      <c r="U230" s="108"/>
      <c r="V230" s="109">
        <v>0</v>
      </c>
      <c r="W230" s="109">
        <v>1.6500000000000001</v>
      </c>
      <c r="X230" s="127"/>
      <c r="Y230" s="107">
        <v>3</v>
      </c>
      <c r="Z230" s="107">
        <v>11</v>
      </c>
      <c r="AA230" s="107">
        <v>5</v>
      </c>
      <c r="AB230" s="111">
        <v>60</v>
      </c>
      <c r="AC230" s="107" t="s">
        <v>208</v>
      </c>
      <c r="AD230" s="108"/>
      <c r="AE230" s="107">
        <v>5</v>
      </c>
      <c r="AF230" s="111" t="s">
        <v>11161</v>
      </c>
      <c r="AG230" s="111"/>
      <c r="AH230" s="111"/>
      <c r="AI230" s="111"/>
      <c r="AJ230" s="111"/>
      <c r="AK230" s="111"/>
      <c r="AL230" s="111"/>
      <c r="AM230" s="111"/>
      <c r="AN230" s="111"/>
      <c r="AO230" s="111"/>
      <c r="AP230" s="111"/>
      <c r="AQ230" s="111"/>
      <c r="AR230" s="111"/>
      <c r="AS230" s="111"/>
      <c r="AT230" s="111"/>
      <c r="AU230" s="111"/>
      <c r="AV230" s="111"/>
      <c r="AW230" s="111"/>
      <c r="AX230" s="111"/>
      <c r="AY230"/>
      <c r="AZ230"/>
      <c r="BA230"/>
      <c r="BB230"/>
      <c r="BC230"/>
      <c r="BD230"/>
    </row>
    <row r="231" spans="1:56" s="110" customFormat="1" ht="298.3">
      <c r="A231" s="107">
        <v>105</v>
      </c>
      <c r="B231" s="107" t="s">
        <v>10809</v>
      </c>
      <c r="C231" s="111" t="s">
        <v>11032</v>
      </c>
      <c r="D231" s="124"/>
      <c r="E231" s="112" t="s">
        <v>11239</v>
      </c>
      <c r="F231" s="129">
        <v>29618</v>
      </c>
      <c r="G231" s="112" t="s">
        <v>11240</v>
      </c>
      <c r="H231" s="111">
        <v>2022</v>
      </c>
      <c r="I231" s="112" t="s">
        <v>11241</v>
      </c>
      <c r="J231" s="113">
        <v>140878.01</v>
      </c>
      <c r="K231" s="126" t="s">
        <v>11123</v>
      </c>
      <c r="L231" s="112" t="s">
        <v>11242</v>
      </c>
      <c r="M231" s="112" t="s">
        <v>11243</v>
      </c>
      <c r="N231" s="112" t="s">
        <v>11244</v>
      </c>
      <c r="O231" s="112" t="s">
        <v>11245</v>
      </c>
      <c r="P231" s="112">
        <v>200048</v>
      </c>
      <c r="Q231" s="108"/>
      <c r="R231" s="108"/>
      <c r="S231" s="108"/>
      <c r="T231" s="108"/>
      <c r="U231" s="108"/>
      <c r="V231" s="109">
        <v>0</v>
      </c>
      <c r="W231" s="109">
        <v>3.3000000000000003</v>
      </c>
      <c r="X231" s="127"/>
      <c r="Y231" s="107"/>
      <c r="Z231" s="107"/>
      <c r="AA231" s="107"/>
      <c r="AB231" s="111"/>
      <c r="AC231" s="107" t="s">
        <v>208</v>
      </c>
      <c r="AD231" s="108"/>
      <c r="AE231" s="107">
        <v>5</v>
      </c>
      <c r="AF231" s="111"/>
      <c r="AG231" s="111"/>
      <c r="AH231" s="111"/>
      <c r="AI231" s="111"/>
      <c r="AJ231" s="111"/>
      <c r="AK231" s="111"/>
      <c r="AL231" s="111"/>
      <c r="AM231" s="111"/>
      <c r="AN231" s="111"/>
      <c r="AO231" s="111"/>
      <c r="AP231" s="111"/>
      <c r="AQ231" s="111"/>
      <c r="AR231" s="111"/>
      <c r="AS231" s="111"/>
      <c r="AT231" s="111"/>
      <c r="AU231" s="111"/>
      <c r="AV231" s="111"/>
      <c r="AW231" s="111"/>
      <c r="AX231" s="111"/>
      <c r="AY231"/>
      <c r="AZ231"/>
      <c r="BA231"/>
      <c r="BB231"/>
      <c r="BC231"/>
      <c r="BD231"/>
    </row>
    <row r="232" spans="1:56" s="110" customFormat="1" ht="318.89999999999998">
      <c r="A232" s="107">
        <v>105</v>
      </c>
      <c r="B232" s="107" t="s">
        <v>10809</v>
      </c>
      <c r="C232" s="111" t="s">
        <v>11032</v>
      </c>
      <c r="D232" s="124"/>
      <c r="E232" s="112" t="s">
        <v>11246</v>
      </c>
      <c r="F232" s="129" t="s">
        <v>11247</v>
      </c>
      <c r="G232" s="112" t="s">
        <v>11248</v>
      </c>
      <c r="H232" s="111">
        <v>2022</v>
      </c>
      <c r="I232" s="112" t="s">
        <v>11249</v>
      </c>
      <c r="J232" s="113">
        <v>92964.800000000003</v>
      </c>
      <c r="K232" s="126" t="s">
        <v>11123</v>
      </c>
      <c r="L232" s="112" t="s">
        <v>11242</v>
      </c>
      <c r="M232" s="112" t="s">
        <v>11243</v>
      </c>
      <c r="N232" s="112" t="s">
        <v>11250</v>
      </c>
      <c r="O232" s="112" t="s">
        <v>11251</v>
      </c>
      <c r="P232" s="112">
        <v>200021</v>
      </c>
      <c r="Q232" s="108"/>
      <c r="R232" s="108"/>
      <c r="S232" s="108"/>
      <c r="T232" s="108"/>
      <c r="U232" s="108"/>
      <c r="V232" s="109">
        <v>0</v>
      </c>
      <c r="W232" s="109">
        <v>4.95</v>
      </c>
      <c r="X232" s="127"/>
      <c r="Y232" s="107"/>
      <c r="Z232" s="107"/>
      <c r="AA232" s="107"/>
      <c r="AB232" s="111"/>
      <c r="AC232" s="107" t="s">
        <v>208</v>
      </c>
      <c r="AD232" s="108"/>
      <c r="AE232" s="107">
        <v>5</v>
      </c>
      <c r="AF232" s="111"/>
      <c r="AG232" s="111"/>
      <c r="AH232" s="111"/>
      <c r="AI232" s="111"/>
      <c r="AJ232" s="111"/>
      <c r="AK232" s="111"/>
      <c r="AL232" s="111"/>
      <c r="AM232" s="111"/>
      <c r="AN232" s="111"/>
      <c r="AO232" s="111"/>
      <c r="AP232" s="111"/>
      <c r="AQ232" s="111"/>
      <c r="AR232" s="111"/>
      <c r="AS232" s="111"/>
      <c r="AT232" s="111"/>
      <c r="AU232" s="111"/>
      <c r="AV232" s="111"/>
      <c r="AW232" s="111"/>
      <c r="AX232" s="111"/>
      <c r="AY232"/>
      <c r="AZ232"/>
      <c r="BA232"/>
      <c r="BB232"/>
      <c r="BC232"/>
      <c r="BD232"/>
    </row>
    <row r="233" spans="1:56" s="110" customFormat="1" ht="102.9">
      <c r="A233" s="107">
        <v>106</v>
      </c>
      <c r="B233" s="107" t="s">
        <v>7994</v>
      </c>
      <c r="C233" s="111"/>
      <c r="D233" s="124" t="s">
        <v>3367</v>
      </c>
      <c r="E233" s="112" t="s">
        <v>7995</v>
      </c>
      <c r="F233" s="129">
        <v>18274</v>
      </c>
      <c r="G233" s="112" t="s">
        <v>7996</v>
      </c>
      <c r="H233" s="111">
        <v>2009</v>
      </c>
      <c r="I233" s="112" t="s">
        <v>7997</v>
      </c>
      <c r="J233" s="113">
        <v>113192.3</v>
      </c>
      <c r="K233" s="126" t="s">
        <v>152</v>
      </c>
      <c r="L233" s="112" t="s">
        <v>7998</v>
      </c>
      <c r="M233" s="112" t="s">
        <v>7999</v>
      </c>
      <c r="N233" s="112" t="s">
        <v>8000</v>
      </c>
      <c r="O233" s="112" t="s">
        <v>8001</v>
      </c>
      <c r="P233" s="112" t="s">
        <v>8002</v>
      </c>
      <c r="Q233" s="108" t="e">
        <f>[1]!Table4[[#This Row],[21]]</f>
        <v>#REF!</v>
      </c>
      <c r="R233" s="108">
        <f t="shared" ref="R233:R251" si="11">J233*0.2/2080</f>
        <v>10.883875000000002</v>
      </c>
      <c r="S233" s="108">
        <v>17.88</v>
      </c>
      <c r="T233" s="108">
        <v>12.38</v>
      </c>
      <c r="U233" s="108" t="e">
        <f>SUBTOTAL(9,[1]!Table4[[#This Row],[18]:[20]])</f>
        <v>#REF!</v>
      </c>
      <c r="V233" s="109">
        <v>100</v>
      </c>
      <c r="W233" s="109">
        <v>100</v>
      </c>
      <c r="X233" s="127" t="s">
        <v>8003</v>
      </c>
      <c r="Y233" s="107">
        <v>3</v>
      </c>
      <c r="Z233" s="107">
        <v>1</v>
      </c>
      <c r="AA233" s="107">
        <v>2</v>
      </c>
      <c r="AB233" s="111">
        <v>47</v>
      </c>
      <c r="AC233" s="107" t="e">
        <f>[1]!Table4[[#This Row],[11]]</f>
        <v>#REF!</v>
      </c>
      <c r="AD233" s="108">
        <v>0</v>
      </c>
      <c r="AE233" s="107">
        <v>5</v>
      </c>
      <c r="AF233" s="111">
        <v>100</v>
      </c>
      <c r="AG233" s="111" t="e">
        <f>[1]!Table4[[#This Row],[4]]</f>
        <v>#REF!</v>
      </c>
      <c r="AH233" s="111" t="e">
        <f>[1]!Table4[[#This Row],[5]]</f>
        <v>#REF!</v>
      </c>
      <c r="AI233" s="111">
        <v>100</v>
      </c>
      <c r="AJ233" s="111"/>
      <c r="AK233" s="111"/>
      <c r="AL233" s="111"/>
      <c r="AM233" s="111"/>
      <c r="AN233" s="111"/>
      <c r="AO233" s="111"/>
      <c r="AP233" s="111"/>
      <c r="AQ233" s="111"/>
      <c r="AR233" s="111"/>
      <c r="AS233" s="111"/>
      <c r="AT233" s="111"/>
      <c r="AU233" s="111"/>
      <c r="AV233" s="111"/>
      <c r="AW233" s="111"/>
      <c r="AX233" s="111"/>
      <c r="AY233"/>
      <c r="AZ233"/>
      <c r="BA233"/>
      <c r="BB233"/>
      <c r="BC233"/>
      <c r="BD233"/>
    </row>
    <row r="234" spans="1:56" s="110" customFormat="1" ht="51.45">
      <c r="A234" s="107">
        <v>106</v>
      </c>
      <c r="B234" s="107" t="s">
        <v>7994</v>
      </c>
      <c r="C234" s="111"/>
      <c r="D234" s="124" t="s">
        <v>8004</v>
      </c>
      <c r="E234" s="112" t="s">
        <v>8005</v>
      </c>
      <c r="F234" s="129">
        <v>9081</v>
      </c>
      <c r="G234" s="112" t="s">
        <v>8006</v>
      </c>
      <c r="H234" s="111">
        <v>2010</v>
      </c>
      <c r="I234" s="112" t="s">
        <v>8007</v>
      </c>
      <c r="J234" s="113">
        <v>109209.9</v>
      </c>
      <c r="K234" s="126" t="s">
        <v>152</v>
      </c>
      <c r="L234" s="112" t="s">
        <v>8008</v>
      </c>
      <c r="M234" s="112" t="s">
        <v>8009</v>
      </c>
      <c r="N234" s="112" t="s">
        <v>8010</v>
      </c>
      <c r="O234" s="112" t="s">
        <v>8011</v>
      </c>
      <c r="P234" s="112" t="s">
        <v>8012</v>
      </c>
      <c r="Q234" s="108" t="e">
        <f>[1]!Table4[[#This Row],[21]]</f>
        <v>#REF!</v>
      </c>
      <c r="R234" s="108">
        <f t="shared" si="11"/>
        <v>10.500951923076922</v>
      </c>
      <c r="S234" s="108">
        <v>17.88</v>
      </c>
      <c r="T234" s="108">
        <v>12.38</v>
      </c>
      <c r="U234" s="108" t="e">
        <f>SUBTOTAL(9,[1]!Table4[[#This Row],[18]:[20]])</f>
        <v>#REF!</v>
      </c>
      <c r="V234" s="109">
        <v>100</v>
      </c>
      <c r="W234" s="109">
        <v>100</v>
      </c>
      <c r="X234" s="127" t="s">
        <v>8003</v>
      </c>
      <c r="Y234" s="107">
        <v>1</v>
      </c>
      <c r="Z234" s="107">
        <v>5</v>
      </c>
      <c r="AA234" s="107">
        <v>1</v>
      </c>
      <c r="AB234" s="111">
        <v>46</v>
      </c>
      <c r="AC234" s="107" t="e">
        <f>[1]!Table4[[#This Row],[11]]</f>
        <v>#REF!</v>
      </c>
      <c r="AD234" s="108">
        <v>0</v>
      </c>
      <c r="AE234" s="107">
        <v>5</v>
      </c>
      <c r="AF234" s="111">
        <f t="shared" ref="AF234:AF245" si="12">(AI234+AL234+AO234+AR234+AU234+AX234)</f>
        <v>100</v>
      </c>
      <c r="AG234" s="111" t="e">
        <f>[1]!Table4[[#This Row],[4]]</f>
        <v>#REF!</v>
      </c>
      <c r="AH234" s="111" t="e">
        <f>[1]!Table4[[#This Row],[5]]</f>
        <v>#REF!</v>
      </c>
      <c r="AI234" s="111">
        <v>100</v>
      </c>
      <c r="AJ234" s="111"/>
      <c r="AK234" s="111"/>
      <c r="AL234" s="111"/>
      <c r="AM234" s="111"/>
      <c r="AN234" s="111"/>
      <c r="AO234" s="111"/>
      <c r="AP234" s="111"/>
      <c r="AQ234" s="111"/>
      <c r="AR234" s="111"/>
      <c r="AS234" s="111"/>
      <c r="AT234" s="111"/>
      <c r="AU234" s="111"/>
      <c r="AV234" s="111"/>
      <c r="AW234" s="111"/>
      <c r="AX234" s="111"/>
      <c r="AY234"/>
      <c r="AZ234"/>
      <c r="BA234"/>
      <c r="BB234"/>
      <c r="BC234"/>
      <c r="BD234"/>
    </row>
    <row r="235" spans="1:56" s="110" customFormat="1" ht="390.9">
      <c r="A235" s="107">
        <v>106</v>
      </c>
      <c r="B235" s="107" t="s">
        <v>7994</v>
      </c>
      <c r="C235" s="111"/>
      <c r="D235" s="124" t="s">
        <v>188</v>
      </c>
      <c r="E235" s="112" t="s">
        <v>8013</v>
      </c>
      <c r="F235" s="129">
        <v>4587</v>
      </c>
      <c r="G235" s="112" t="s">
        <v>8014</v>
      </c>
      <c r="H235" s="111">
        <v>2008</v>
      </c>
      <c r="I235" s="112" t="s">
        <v>8015</v>
      </c>
      <c r="J235" s="113">
        <v>61000</v>
      </c>
      <c r="K235" s="126" t="s">
        <v>13679</v>
      </c>
      <c r="L235" s="112" t="s">
        <v>8016</v>
      </c>
      <c r="M235" s="112" t="s">
        <v>8017</v>
      </c>
      <c r="N235" s="112" t="s">
        <v>8018</v>
      </c>
      <c r="O235" s="112" t="s">
        <v>8019</v>
      </c>
      <c r="P235" s="112">
        <v>44888</v>
      </c>
      <c r="Q235" s="108" t="e">
        <f>[1]!Table4[[#This Row],[21]]</f>
        <v>#REF!</v>
      </c>
      <c r="R235" s="108">
        <f t="shared" si="11"/>
        <v>5.865384615384615</v>
      </c>
      <c r="S235" s="108">
        <v>17.88</v>
      </c>
      <c r="T235" s="108">
        <v>12.38</v>
      </c>
      <c r="U235" s="108" t="e">
        <f>SUBTOTAL(9,[1]!Table4[[#This Row],[18]:[20]])</f>
        <v>#REF!</v>
      </c>
      <c r="V235" s="109">
        <v>100</v>
      </c>
      <c r="W235" s="109">
        <v>100</v>
      </c>
      <c r="X235" s="127" t="s">
        <v>8003</v>
      </c>
      <c r="Y235" s="107">
        <v>3</v>
      </c>
      <c r="Z235" s="107">
        <v>12</v>
      </c>
      <c r="AA235" s="107">
        <v>3</v>
      </c>
      <c r="AB235" s="111">
        <v>44</v>
      </c>
      <c r="AC235" s="107" t="e">
        <f>[1]!Table4[[#This Row],[11]]</f>
        <v>#REF!</v>
      </c>
      <c r="AD235" s="108">
        <v>0</v>
      </c>
      <c r="AE235" s="107">
        <v>5</v>
      </c>
      <c r="AF235" s="111">
        <v>100</v>
      </c>
      <c r="AG235" s="111" t="e">
        <f>[1]!Table4[[#This Row],[4]]</f>
        <v>#REF!</v>
      </c>
      <c r="AH235" s="111" t="e">
        <f>[1]!Table4[[#This Row],[5]]</f>
        <v>#REF!</v>
      </c>
      <c r="AI235" s="111">
        <v>33</v>
      </c>
      <c r="AJ235" s="111" t="s">
        <v>8020</v>
      </c>
      <c r="AK235" s="111" t="s">
        <v>8013</v>
      </c>
      <c r="AL235" s="111">
        <v>33</v>
      </c>
      <c r="AM235" s="111" t="s">
        <v>8021</v>
      </c>
      <c r="AN235" s="111" t="s">
        <v>8022</v>
      </c>
      <c r="AO235" s="111">
        <v>33</v>
      </c>
      <c r="AP235" s="111"/>
      <c r="AQ235" s="111"/>
      <c r="AR235" s="111"/>
      <c r="AS235" s="111"/>
      <c r="AT235" s="111"/>
      <c r="AU235" s="111"/>
      <c r="AV235" s="111"/>
      <c r="AW235" s="111"/>
      <c r="AX235" s="111"/>
      <c r="AY235"/>
      <c r="AZ235"/>
      <c r="BA235"/>
      <c r="BB235"/>
      <c r="BC235"/>
      <c r="BD235"/>
    </row>
    <row r="236" spans="1:56" s="110" customFormat="1" ht="164.6">
      <c r="A236" s="107">
        <v>106</v>
      </c>
      <c r="B236" s="107" t="s">
        <v>7994</v>
      </c>
      <c r="C236" s="111"/>
      <c r="D236" s="124" t="s">
        <v>8023</v>
      </c>
      <c r="E236" s="112" t="s">
        <v>8024</v>
      </c>
      <c r="F236" s="129">
        <v>2830</v>
      </c>
      <c r="G236" s="112" t="s">
        <v>8025</v>
      </c>
      <c r="H236" s="111">
        <v>2007</v>
      </c>
      <c r="I236" s="112" t="s">
        <v>8026</v>
      </c>
      <c r="J236" s="113">
        <v>78196.350000000006</v>
      </c>
      <c r="K236" s="126" t="s">
        <v>13679</v>
      </c>
      <c r="L236" s="112" t="s">
        <v>8027</v>
      </c>
      <c r="M236" s="112" t="s">
        <v>8028</v>
      </c>
      <c r="N236" s="112" t="s">
        <v>8029</v>
      </c>
      <c r="O236" s="112" t="s">
        <v>8030</v>
      </c>
      <c r="P236" s="112" t="s">
        <v>8031</v>
      </c>
      <c r="Q236" s="108" t="e">
        <f>[1]!Table4[[#This Row],[21]]</f>
        <v>#REF!</v>
      </c>
      <c r="R236" s="108">
        <f t="shared" si="11"/>
        <v>7.5188798076923087</v>
      </c>
      <c r="S236" s="108">
        <v>17.88</v>
      </c>
      <c r="T236" s="108">
        <v>12.38</v>
      </c>
      <c r="U236" s="108" t="e">
        <f>SUBTOTAL(9,[1]!Table4[[#This Row],[18]:[20]])</f>
        <v>#REF!</v>
      </c>
      <c r="V236" s="109">
        <v>100</v>
      </c>
      <c r="W236" s="109">
        <v>100</v>
      </c>
      <c r="X236" s="127" t="s">
        <v>8003</v>
      </c>
      <c r="Y236" s="107">
        <v>6</v>
      </c>
      <c r="Z236" s="107">
        <v>4</v>
      </c>
      <c r="AA236" s="107"/>
      <c r="AB236" s="111">
        <v>46</v>
      </c>
      <c r="AC236" s="107" t="e">
        <f>[1]!Table4[[#This Row],[11]]</f>
        <v>#REF!</v>
      </c>
      <c r="AD236" s="108">
        <v>0</v>
      </c>
      <c r="AE236" s="107">
        <v>5</v>
      </c>
      <c r="AF236" s="111">
        <v>100</v>
      </c>
      <c r="AG236" s="111" t="e">
        <f>[1]!Table4[[#This Row],[4]]</f>
        <v>#REF!</v>
      </c>
      <c r="AH236" s="111" t="e">
        <f>[1]!Table4[[#This Row],[5]]</f>
        <v>#REF!</v>
      </c>
      <c r="AI236" s="111">
        <v>33</v>
      </c>
      <c r="AJ236" s="111" t="s">
        <v>8032</v>
      </c>
      <c r="AK236" s="111" t="s">
        <v>799</v>
      </c>
      <c r="AL236" s="111">
        <v>33</v>
      </c>
      <c r="AM236" s="111" t="s">
        <v>8033</v>
      </c>
      <c r="AN236" s="111" t="s">
        <v>799</v>
      </c>
      <c r="AO236" s="111">
        <v>33</v>
      </c>
      <c r="AP236" s="111"/>
      <c r="AQ236" s="111"/>
      <c r="AR236" s="111"/>
      <c r="AS236" s="111"/>
      <c r="AT236" s="111"/>
      <c r="AU236" s="111"/>
      <c r="AV236" s="111"/>
      <c r="AW236" s="111"/>
      <c r="AX236" s="111"/>
      <c r="AY236"/>
      <c r="AZ236"/>
      <c r="BA236"/>
      <c r="BB236"/>
      <c r="BC236"/>
      <c r="BD236"/>
    </row>
    <row r="237" spans="1:56" s="110" customFormat="1" ht="205.75">
      <c r="A237" s="107">
        <v>106</v>
      </c>
      <c r="B237" s="107" t="s">
        <v>7994</v>
      </c>
      <c r="C237" s="111"/>
      <c r="D237" s="124" t="s">
        <v>8034</v>
      </c>
      <c r="E237" s="112" t="s">
        <v>8035</v>
      </c>
      <c r="F237" s="129">
        <v>3332</v>
      </c>
      <c r="G237" s="112" t="s">
        <v>8036</v>
      </c>
      <c r="H237" s="111">
        <v>2007</v>
      </c>
      <c r="I237" s="112" t="s">
        <v>8037</v>
      </c>
      <c r="J237" s="113">
        <v>76157.899999999994</v>
      </c>
      <c r="K237" s="126" t="s">
        <v>13679</v>
      </c>
      <c r="L237" s="112" t="s">
        <v>8038</v>
      </c>
      <c r="M237" s="112" t="s">
        <v>8039</v>
      </c>
      <c r="N237" s="112" t="s">
        <v>8040</v>
      </c>
      <c r="O237" s="112" t="s">
        <v>8041</v>
      </c>
      <c r="P237" s="112" t="s">
        <v>8042</v>
      </c>
      <c r="Q237" s="108" t="e">
        <f>[1]!Table4[[#This Row],[21]]</f>
        <v>#REF!</v>
      </c>
      <c r="R237" s="108">
        <f t="shared" si="11"/>
        <v>7.3228749999999998</v>
      </c>
      <c r="S237" s="108">
        <v>17.88</v>
      </c>
      <c r="T237" s="108">
        <v>12.38</v>
      </c>
      <c r="U237" s="108" t="e">
        <f>SUBTOTAL(9,[1]!Table4[[#This Row],[18]:[20]])</f>
        <v>#REF!</v>
      </c>
      <c r="V237" s="109">
        <v>100</v>
      </c>
      <c r="W237" s="109">
        <v>100</v>
      </c>
      <c r="X237" s="127" t="s">
        <v>8003</v>
      </c>
      <c r="Y237" s="107">
        <v>6</v>
      </c>
      <c r="Z237" s="107">
        <v>1</v>
      </c>
      <c r="AA237" s="107">
        <v>1</v>
      </c>
      <c r="AB237" s="111">
        <v>46</v>
      </c>
      <c r="AC237" s="107" t="e">
        <f>[1]!Table4[[#This Row],[11]]</f>
        <v>#REF!</v>
      </c>
      <c r="AD237" s="108">
        <v>0</v>
      </c>
      <c r="AE237" s="107">
        <v>5</v>
      </c>
      <c r="AF237" s="111">
        <f t="shared" si="12"/>
        <v>100</v>
      </c>
      <c r="AG237" s="111" t="e">
        <f>[1]!Table4[[#This Row],[4]]</f>
        <v>#REF!</v>
      </c>
      <c r="AH237" s="111" t="e">
        <f>[1]!Table4[[#This Row],[5]]</f>
        <v>#REF!</v>
      </c>
      <c r="AI237" s="111">
        <v>50</v>
      </c>
      <c r="AJ237" s="111" t="s">
        <v>8034</v>
      </c>
      <c r="AK237" s="111" t="s">
        <v>8043</v>
      </c>
      <c r="AL237" s="111">
        <v>50</v>
      </c>
      <c r="AM237" s="111"/>
      <c r="AN237" s="111"/>
      <c r="AO237" s="111"/>
      <c r="AP237" s="111"/>
      <c r="AQ237" s="111"/>
      <c r="AR237" s="111"/>
      <c r="AS237" s="111"/>
      <c r="AT237" s="111"/>
      <c r="AU237" s="111"/>
      <c r="AV237" s="111"/>
      <c r="AW237" s="111"/>
      <c r="AX237" s="111"/>
      <c r="AY237"/>
      <c r="AZ237"/>
      <c r="BA237"/>
      <c r="BB237"/>
      <c r="BC237"/>
      <c r="BD237"/>
    </row>
    <row r="238" spans="1:56" s="110" customFormat="1" ht="174.9">
      <c r="A238" s="107">
        <v>106</v>
      </c>
      <c r="B238" s="107" t="s">
        <v>7994</v>
      </c>
      <c r="C238" s="111"/>
      <c r="D238" s="124" t="s">
        <v>2224</v>
      </c>
      <c r="E238" s="112" t="s">
        <v>8044</v>
      </c>
      <c r="F238" s="129">
        <v>12314</v>
      </c>
      <c r="G238" s="112" t="s">
        <v>8045</v>
      </c>
      <c r="H238" s="111">
        <v>2012</v>
      </c>
      <c r="I238" s="112" t="s">
        <v>8046</v>
      </c>
      <c r="J238" s="113">
        <v>567120</v>
      </c>
      <c r="K238" s="126" t="s">
        <v>152</v>
      </c>
      <c r="L238" s="112" t="s">
        <v>8047</v>
      </c>
      <c r="M238" s="112" t="s">
        <v>8048</v>
      </c>
      <c r="N238" s="112" t="s">
        <v>8049</v>
      </c>
      <c r="O238" s="112" t="s">
        <v>8050</v>
      </c>
      <c r="P238" s="112">
        <v>53759</v>
      </c>
      <c r="Q238" s="108" t="e">
        <f>[1]!Table4[[#This Row],[21]]</f>
        <v>#REF!</v>
      </c>
      <c r="R238" s="108">
        <f t="shared" si="11"/>
        <v>54.530769230769231</v>
      </c>
      <c r="S238" s="108">
        <v>7.78</v>
      </c>
      <c r="T238" s="108">
        <v>14.1</v>
      </c>
      <c r="U238" s="108" t="e">
        <f>SUBTOTAL(9,[1]!Table4[[#This Row],[18]:[20]])</f>
        <v>#REF!</v>
      </c>
      <c r="V238" s="109">
        <v>100</v>
      </c>
      <c r="W238" s="109">
        <v>100</v>
      </c>
      <c r="X238" s="127" t="s">
        <v>8003</v>
      </c>
      <c r="Y238" s="107">
        <v>1</v>
      </c>
      <c r="Z238" s="107">
        <v>1</v>
      </c>
      <c r="AA238" s="107">
        <v>7</v>
      </c>
      <c r="AB238" s="111">
        <v>41</v>
      </c>
      <c r="AC238" s="107" t="e">
        <f>[1]!Table4[[#This Row],[11]]</f>
        <v>#REF!</v>
      </c>
      <c r="AD238" s="108">
        <v>0</v>
      </c>
      <c r="AE238" s="107">
        <v>5</v>
      </c>
      <c r="AF238" s="111">
        <v>100</v>
      </c>
      <c r="AG238" s="111" t="e">
        <f>[1]!Table4[[#This Row],[4]]</f>
        <v>#REF!</v>
      </c>
      <c r="AH238" s="111" t="e">
        <f>[1]!Table4[[#This Row],[5]]</f>
        <v>#REF!</v>
      </c>
      <c r="AI238" s="111">
        <v>33</v>
      </c>
      <c r="AJ238" s="111" t="s">
        <v>8051</v>
      </c>
      <c r="AK238" s="111" t="s">
        <v>8052</v>
      </c>
      <c r="AL238" s="111">
        <v>33</v>
      </c>
      <c r="AM238" s="111" t="s">
        <v>6738</v>
      </c>
      <c r="AN238" s="111" t="s">
        <v>8053</v>
      </c>
      <c r="AO238" s="111">
        <v>33</v>
      </c>
      <c r="AP238" s="111"/>
      <c r="AQ238" s="111"/>
      <c r="AR238" s="111"/>
      <c r="AS238" s="111"/>
      <c r="AT238" s="111"/>
      <c r="AU238" s="111"/>
      <c r="AV238" s="111"/>
      <c r="AW238" s="111"/>
      <c r="AX238" s="111"/>
      <c r="AY238"/>
      <c r="AZ238"/>
      <c r="BA238"/>
      <c r="BB238"/>
      <c r="BC238"/>
      <c r="BD238"/>
    </row>
    <row r="239" spans="1:56" s="110" customFormat="1" ht="51.45">
      <c r="A239" s="107">
        <v>106</v>
      </c>
      <c r="B239" s="107" t="s">
        <v>7994</v>
      </c>
      <c r="C239" s="111"/>
      <c r="D239" s="124" t="s">
        <v>8054</v>
      </c>
      <c r="E239" s="112" t="s">
        <v>8055</v>
      </c>
      <c r="F239" s="129">
        <v>5027</v>
      </c>
      <c r="G239" s="112" t="s">
        <v>8056</v>
      </c>
      <c r="H239" s="111">
        <v>2008</v>
      </c>
      <c r="I239" s="112" t="s">
        <v>8057</v>
      </c>
      <c r="J239" s="113">
        <v>78200</v>
      </c>
      <c r="K239" s="126" t="s">
        <v>13679</v>
      </c>
      <c r="L239" s="112" t="s">
        <v>8058</v>
      </c>
      <c r="M239" s="112" t="s">
        <v>8059</v>
      </c>
      <c r="N239" s="112" t="s">
        <v>8060</v>
      </c>
      <c r="O239" s="112" t="s">
        <v>8061</v>
      </c>
      <c r="P239" s="112">
        <v>47422</v>
      </c>
      <c r="Q239" s="108" t="e">
        <f>[1]!Table4[[#This Row],[21]]</f>
        <v>#REF!</v>
      </c>
      <c r="R239" s="108">
        <f t="shared" si="11"/>
        <v>7.5192307692307692</v>
      </c>
      <c r="S239" s="108">
        <v>17.88</v>
      </c>
      <c r="T239" s="108">
        <v>12.38</v>
      </c>
      <c r="U239" s="108" t="e">
        <f>SUBTOTAL(9,[1]!Table4[[#This Row],[18]:[20]])</f>
        <v>#REF!</v>
      </c>
      <c r="V239" s="109">
        <v>100</v>
      </c>
      <c r="W239" s="109">
        <v>100</v>
      </c>
      <c r="X239" s="127" t="s">
        <v>8003</v>
      </c>
      <c r="Y239" s="107">
        <v>3</v>
      </c>
      <c r="Z239" s="107">
        <v>11</v>
      </c>
      <c r="AA239" s="107">
        <v>3</v>
      </c>
      <c r="AB239" s="111">
        <v>32</v>
      </c>
      <c r="AC239" s="107" t="e">
        <f>[1]!Table4[[#This Row],[11]]</f>
        <v>#REF!</v>
      </c>
      <c r="AD239" s="108">
        <v>0</v>
      </c>
      <c r="AE239" s="107">
        <v>5</v>
      </c>
      <c r="AF239" s="111">
        <f t="shared" si="12"/>
        <v>100</v>
      </c>
      <c r="AG239" s="111" t="e">
        <f>[1]!Table4[[#This Row],[4]]</f>
        <v>#REF!</v>
      </c>
      <c r="AH239" s="111" t="e">
        <f>[1]!Table4[[#This Row],[5]]</f>
        <v>#REF!</v>
      </c>
      <c r="AI239" s="111">
        <v>25</v>
      </c>
      <c r="AJ239" s="111" t="s">
        <v>8062</v>
      </c>
      <c r="AK239" s="111" t="s">
        <v>8063</v>
      </c>
      <c r="AL239" s="111">
        <v>25</v>
      </c>
      <c r="AM239" s="111" t="s">
        <v>8064</v>
      </c>
      <c r="AN239" s="111" t="s">
        <v>8065</v>
      </c>
      <c r="AO239" s="111">
        <v>25</v>
      </c>
      <c r="AP239" s="111" t="s">
        <v>8066</v>
      </c>
      <c r="AQ239" s="111" t="s">
        <v>8067</v>
      </c>
      <c r="AR239" s="111">
        <v>25</v>
      </c>
      <c r="AS239" s="111"/>
      <c r="AT239" s="111"/>
      <c r="AU239" s="111"/>
      <c r="AV239" s="111"/>
      <c r="AW239" s="111"/>
      <c r="AX239" s="111"/>
      <c r="AY239"/>
      <c r="AZ239"/>
      <c r="BA239"/>
      <c r="BB239"/>
      <c r="BC239"/>
      <c r="BD239"/>
    </row>
    <row r="240" spans="1:56" s="110" customFormat="1" ht="51.45">
      <c r="A240" s="107">
        <v>106</v>
      </c>
      <c r="B240" s="107" t="s">
        <v>7994</v>
      </c>
      <c r="C240" s="111"/>
      <c r="D240" s="124" t="s">
        <v>8068</v>
      </c>
      <c r="E240" s="112" t="s">
        <v>8069</v>
      </c>
      <c r="F240" s="129">
        <v>1339</v>
      </c>
      <c r="G240" s="112" t="s">
        <v>8070</v>
      </c>
      <c r="H240" s="111">
        <v>2007</v>
      </c>
      <c r="I240" s="112" t="s">
        <v>8071</v>
      </c>
      <c r="J240" s="113">
        <v>67200</v>
      </c>
      <c r="K240" s="126" t="s">
        <v>13679</v>
      </c>
      <c r="L240" s="112" t="s">
        <v>8072</v>
      </c>
      <c r="M240" s="112" t="s">
        <v>8073</v>
      </c>
      <c r="N240" s="112" t="s">
        <v>8074</v>
      </c>
      <c r="O240" s="112" t="s">
        <v>8075</v>
      </c>
      <c r="P240" s="112" t="s">
        <v>8076</v>
      </c>
      <c r="Q240" s="108" t="e">
        <f>[1]!Table4[[#This Row],[21]]</f>
        <v>#REF!</v>
      </c>
      <c r="R240" s="108">
        <f t="shared" si="11"/>
        <v>6.4615384615384617</v>
      </c>
      <c r="S240" s="108">
        <v>17.88</v>
      </c>
      <c r="T240" s="108">
        <v>12.38</v>
      </c>
      <c r="U240" s="108" t="e">
        <f>SUBTOTAL(9,[1]!Table4[[#This Row],[18]:[20]])</f>
        <v>#REF!</v>
      </c>
      <c r="V240" s="109">
        <v>100</v>
      </c>
      <c r="W240" s="109">
        <v>100</v>
      </c>
      <c r="X240" s="127" t="s">
        <v>8003</v>
      </c>
      <c r="Y240" s="107">
        <v>6</v>
      </c>
      <c r="Z240" s="107">
        <v>1</v>
      </c>
      <c r="AA240" s="107">
        <v>5</v>
      </c>
      <c r="AB240" s="111">
        <v>63</v>
      </c>
      <c r="AC240" s="107" t="e">
        <f>[1]!Table4[[#This Row],[11]]</f>
        <v>#REF!</v>
      </c>
      <c r="AD240" s="108">
        <v>0</v>
      </c>
      <c r="AE240" s="107">
        <v>5</v>
      </c>
      <c r="AF240" s="111">
        <f t="shared" si="12"/>
        <v>100</v>
      </c>
      <c r="AG240" s="111" t="e">
        <f>[1]!Table4[[#This Row],[4]]</f>
        <v>#REF!</v>
      </c>
      <c r="AH240" s="111" t="e">
        <f>[1]!Table4[[#This Row],[5]]</f>
        <v>#REF!</v>
      </c>
      <c r="AI240" s="111">
        <v>25</v>
      </c>
      <c r="AJ240" s="111" t="s">
        <v>8068</v>
      </c>
      <c r="AK240" s="111" t="s">
        <v>8077</v>
      </c>
      <c r="AL240" s="111">
        <v>25</v>
      </c>
      <c r="AM240" s="111" t="s">
        <v>8068</v>
      </c>
      <c r="AN240" s="111" t="s">
        <v>8077</v>
      </c>
      <c r="AO240" s="111">
        <v>25</v>
      </c>
      <c r="AP240" s="111" t="s">
        <v>8068</v>
      </c>
      <c r="AQ240" s="111" t="s">
        <v>8077</v>
      </c>
      <c r="AR240" s="111">
        <v>25</v>
      </c>
      <c r="AS240" s="111"/>
      <c r="AT240" s="111"/>
      <c r="AU240" s="111"/>
      <c r="AV240" s="111"/>
      <c r="AW240" s="111"/>
      <c r="AX240" s="111"/>
      <c r="AY240"/>
      <c r="AZ240"/>
      <c r="BA240"/>
      <c r="BB240"/>
      <c r="BC240"/>
      <c r="BD240"/>
    </row>
    <row r="241" spans="1:56" s="110" customFormat="1" ht="164.6">
      <c r="A241" s="107">
        <v>106</v>
      </c>
      <c r="B241" s="107" t="s">
        <v>7994</v>
      </c>
      <c r="C241" s="111"/>
      <c r="D241" s="124" t="s">
        <v>3306</v>
      </c>
      <c r="E241" s="112" t="s">
        <v>8078</v>
      </c>
      <c r="F241" s="129">
        <v>9089</v>
      </c>
      <c r="G241" s="112" t="s">
        <v>8079</v>
      </c>
      <c r="H241" s="111">
        <v>2007</v>
      </c>
      <c r="I241" s="112" t="s">
        <v>8080</v>
      </c>
      <c r="J241" s="113">
        <v>141378</v>
      </c>
      <c r="K241" s="126" t="s">
        <v>13679</v>
      </c>
      <c r="L241" s="112" t="s">
        <v>8081</v>
      </c>
      <c r="M241" s="112" t="s">
        <v>8082</v>
      </c>
      <c r="N241" s="112" t="s">
        <v>8083</v>
      </c>
      <c r="O241" s="112" t="s">
        <v>8084</v>
      </c>
      <c r="P241" s="112" t="s">
        <v>8085</v>
      </c>
      <c r="Q241" s="108" t="e">
        <f>[1]!Table4[[#This Row],[21]]</f>
        <v>#REF!</v>
      </c>
      <c r="R241" s="108">
        <f t="shared" si="11"/>
        <v>13.594038461538462</v>
      </c>
      <c r="S241" s="108">
        <v>17.88</v>
      </c>
      <c r="T241" s="108">
        <v>12.38</v>
      </c>
      <c r="U241" s="108" t="e">
        <f>SUBTOTAL(9,[1]!Table4[[#This Row],[18]:[20]])</f>
        <v>#REF!</v>
      </c>
      <c r="V241" s="109">
        <v>100</v>
      </c>
      <c r="W241" s="109">
        <v>100</v>
      </c>
      <c r="X241" s="127" t="s">
        <v>8003</v>
      </c>
      <c r="Y241" s="107">
        <v>4</v>
      </c>
      <c r="Z241" s="107">
        <v>4</v>
      </c>
      <c r="AA241" s="107">
        <v>6</v>
      </c>
      <c r="AB241" s="111">
        <v>30</v>
      </c>
      <c r="AC241" s="107" t="e">
        <f>[1]!Table4[[#This Row],[11]]</f>
        <v>#REF!</v>
      </c>
      <c r="AD241" s="108">
        <v>0</v>
      </c>
      <c r="AE241" s="107">
        <v>5</v>
      </c>
      <c r="AF241" s="111">
        <f t="shared" si="12"/>
        <v>100</v>
      </c>
      <c r="AG241" s="111" t="e">
        <f>[1]!Table4[[#This Row],[4]]</f>
        <v>#REF!</v>
      </c>
      <c r="AH241" s="111" t="e">
        <f>[1]!Table4[[#This Row],[5]]</f>
        <v>#REF!</v>
      </c>
      <c r="AI241" s="111">
        <v>100</v>
      </c>
      <c r="AJ241" s="111"/>
      <c r="AK241" s="111"/>
      <c r="AL241" s="111"/>
      <c r="AM241" s="111"/>
      <c r="AN241" s="111"/>
      <c r="AO241" s="111"/>
      <c r="AP241" s="111"/>
      <c r="AQ241" s="111"/>
      <c r="AR241" s="111"/>
      <c r="AS241" s="111"/>
      <c r="AT241" s="111"/>
      <c r="AU241" s="111"/>
      <c r="AV241" s="111"/>
      <c r="AW241" s="111"/>
      <c r="AX241" s="111"/>
      <c r="AY241"/>
      <c r="AZ241"/>
      <c r="BA241"/>
      <c r="BB241"/>
      <c r="BC241"/>
      <c r="BD241"/>
    </row>
    <row r="242" spans="1:56" s="110" customFormat="1" ht="308.60000000000002">
      <c r="A242" s="107">
        <v>106</v>
      </c>
      <c r="B242" s="107" t="s">
        <v>7994</v>
      </c>
      <c r="C242" s="111"/>
      <c r="D242" s="124" t="s">
        <v>8086</v>
      </c>
      <c r="E242" s="112" t="s">
        <v>8087</v>
      </c>
      <c r="F242" s="129">
        <v>9090</v>
      </c>
      <c r="G242" s="112" t="s">
        <v>8088</v>
      </c>
      <c r="H242" s="111">
        <v>2007</v>
      </c>
      <c r="I242" s="112" t="s">
        <v>8089</v>
      </c>
      <c r="J242" s="113">
        <v>52450</v>
      </c>
      <c r="K242" s="126" t="s">
        <v>13679</v>
      </c>
      <c r="L242" s="112" t="s">
        <v>8090</v>
      </c>
      <c r="M242" s="112" t="s">
        <v>8091</v>
      </c>
      <c r="N242" s="112" t="s">
        <v>8092</v>
      </c>
      <c r="O242" s="112" t="s">
        <v>8093</v>
      </c>
      <c r="P242" s="112">
        <v>46032</v>
      </c>
      <c r="Q242" s="108" t="e">
        <f>[1]!Table4[[#This Row],[21]]</f>
        <v>#REF!</v>
      </c>
      <c r="R242" s="108">
        <f t="shared" si="11"/>
        <v>5.0432692307692308</v>
      </c>
      <c r="S242" s="108">
        <v>17.88</v>
      </c>
      <c r="T242" s="108">
        <v>12.38</v>
      </c>
      <c r="U242" s="108" t="e">
        <f>SUBTOTAL(9,[1]!Table4[[#This Row],[18]:[20]])</f>
        <v>#REF!</v>
      </c>
      <c r="V242" s="109">
        <v>100</v>
      </c>
      <c r="W242" s="109">
        <v>100</v>
      </c>
      <c r="X242" s="127" t="s">
        <v>8003</v>
      </c>
      <c r="Y242" s="107">
        <v>1</v>
      </c>
      <c r="Z242" s="107">
        <v>1</v>
      </c>
      <c r="AA242" s="107">
        <v>3</v>
      </c>
      <c r="AB242" s="111">
        <v>44</v>
      </c>
      <c r="AC242" s="107" t="e">
        <f>[1]!Table4[[#This Row],[11]]</f>
        <v>#REF!</v>
      </c>
      <c r="AD242" s="108">
        <v>0</v>
      </c>
      <c r="AE242" s="107">
        <v>5</v>
      </c>
      <c r="AF242" s="111">
        <f t="shared" si="12"/>
        <v>100</v>
      </c>
      <c r="AG242" s="111" t="e">
        <f>[1]!Table4[[#This Row],[4]]</f>
        <v>#REF!</v>
      </c>
      <c r="AH242" s="111" t="e">
        <f>[1]!Table4[[#This Row],[5]]</f>
        <v>#REF!</v>
      </c>
      <c r="AI242" s="111">
        <v>25</v>
      </c>
      <c r="AJ242" s="111" t="s">
        <v>8094</v>
      </c>
      <c r="AK242" s="111" t="s">
        <v>8095</v>
      </c>
      <c r="AL242" s="111">
        <v>25</v>
      </c>
      <c r="AM242" s="111" t="s">
        <v>8096</v>
      </c>
      <c r="AN242" s="111" t="s">
        <v>8097</v>
      </c>
      <c r="AO242" s="111">
        <v>25</v>
      </c>
      <c r="AP242" s="111" t="s">
        <v>8098</v>
      </c>
      <c r="AQ242" s="111" t="s">
        <v>8099</v>
      </c>
      <c r="AR242" s="111">
        <v>25</v>
      </c>
      <c r="AS242" s="111"/>
      <c r="AT242" s="111"/>
      <c r="AU242" s="111"/>
      <c r="AV242" s="111"/>
      <c r="AW242" s="111"/>
      <c r="AX242" s="111"/>
      <c r="AY242"/>
      <c r="AZ242"/>
      <c r="BA242"/>
      <c r="BB242"/>
      <c r="BC242"/>
      <c r="BD242"/>
    </row>
    <row r="243" spans="1:56" s="110" customFormat="1" ht="133.75">
      <c r="A243" s="107">
        <v>106</v>
      </c>
      <c r="B243" s="107" t="s">
        <v>7994</v>
      </c>
      <c r="C243" s="111"/>
      <c r="D243" s="124" t="s">
        <v>8100</v>
      </c>
      <c r="E243" s="112" t="s">
        <v>8101</v>
      </c>
      <c r="F243" s="129">
        <v>3317</v>
      </c>
      <c r="G243" s="112" t="s">
        <v>8102</v>
      </c>
      <c r="H243" s="111">
        <v>2012</v>
      </c>
      <c r="I243" s="112" t="s">
        <v>8103</v>
      </c>
      <c r="J243" s="113">
        <v>144840</v>
      </c>
      <c r="K243" s="126" t="s">
        <v>152</v>
      </c>
      <c r="L243" s="112" t="s">
        <v>8104</v>
      </c>
      <c r="M243" s="112" t="s">
        <v>8105</v>
      </c>
      <c r="N243" s="112" t="s">
        <v>8106</v>
      </c>
      <c r="O243" s="112" t="s">
        <v>8107</v>
      </c>
      <c r="P243" s="112">
        <v>53396</v>
      </c>
      <c r="Q243" s="108" t="e">
        <f>[1]!Table4[[#This Row],[21]]</f>
        <v>#REF!</v>
      </c>
      <c r="R243" s="108">
        <f t="shared" si="11"/>
        <v>13.926923076923076</v>
      </c>
      <c r="S243" s="108">
        <v>8</v>
      </c>
      <c r="T243" s="108">
        <v>14.1</v>
      </c>
      <c r="U243" s="108" t="e">
        <f>SUBTOTAL(9,[1]!Table4[[#This Row],[18]:[20]])</f>
        <v>#REF!</v>
      </c>
      <c r="V243" s="109">
        <v>100</v>
      </c>
      <c r="W243" s="109">
        <v>100</v>
      </c>
      <c r="X243" s="127" t="s">
        <v>8003</v>
      </c>
      <c r="Y243" s="107">
        <v>3</v>
      </c>
      <c r="Z243" s="107">
        <v>2</v>
      </c>
      <c r="AA243" s="107">
        <v>3</v>
      </c>
      <c r="AB243" s="111">
        <v>44</v>
      </c>
      <c r="AC243" s="107" t="e">
        <f>[1]!Table4[[#This Row],[11]]</f>
        <v>#REF!</v>
      </c>
      <c r="AD243" s="108">
        <v>0</v>
      </c>
      <c r="AE243" s="107">
        <v>5</v>
      </c>
      <c r="AF243" s="111">
        <f t="shared" si="12"/>
        <v>100</v>
      </c>
      <c r="AG243" s="111" t="e">
        <f>[1]!Table4[[#This Row],[4]]</f>
        <v>#REF!</v>
      </c>
      <c r="AH243" s="111" t="e">
        <f>[1]!Table4[[#This Row],[5]]</f>
        <v>#REF!</v>
      </c>
      <c r="AI243" s="111">
        <v>100</v>
      </c>
      <c r="AJ243" s="111"/>
      <c r="AK243" s="111"/>
      <c r="AL243" s="111"/>
      <c r="AM243" s="111"/>
      <c r="AN243" s="111"/>
      <c r="AO243" s="111"/>
      <c r="AP243" s="111"/>
      <c r="AQ243" s="111"/>
      <c r="AR243" s="111"/>
      <c r="AS243" s="111"/>
      <c r="AT243" s="111"/>
      <c r="AU243" s="111"/>
      <c r="AV243" s="111"/>
      <c r="AW243" s="111"/>
      <c r="AX243" s="111"/>
      <c r="AY243"/>
      <c r="AZ243"/>
      <c r="BA243"/>
      <c r="BB243"/>
      <c r="BC243"/>
      <c r="BD243"/>
    </row>
    <row r="244" spans="1:56" s="110" customFormat="1" ht="308.60000000000002">
      <c r="A244" s="107">
        <v>106</v>
      </c>
      <c r="B244" s="107" t="s">
        <v>7994</v>
      </c>
      <c r="C244" s="111"/>
      <c r="D244" s="124" t="s">
        <v>4533</v>
      </c>
      <c r="E244" s="112" t="s">
        <v>8108</v>
      </c>
      <c r="F244" s="129">
        <v>18801</v>
      </c>
      <c r="G244" s="112" t="s">
        <v>8109</v>
      </c>
      <c r="H244" s="111">
        <v>2010</v>
      </c>
      <c r="I244" s="112" t="s">
        <v>8110</v>
      </c>
      <c r="J244" s="113">
        <v>901938</v>
      </c>
      <c r="K244" s="126" t="s">
        <v>152</v>
      </c>
      <c r="L244" s="112" t="s">
        <v>8111</v>
      </c>
      <c r="M244" s="112" t="s">
        <v>8112</v>
      </c>
      <c r="N244" s="112" t="s">
        <v>8113</v>
      </c>
      <c r="O244" s="112" t="s">
        <v>8114</v>
      </c>
      <c r="P244" s="112">
        <v>50846</v>
      </c>
      <c r="Q244" s="108" t="e">
        <f>[1]!Table4[[#This Row],[21]]</f>
        <v>#REF!</v>
      </c>
      <c r="R244" s="108">
        <f t="shared" si="11"/>
        <v>86.724807692307692</v>
      </c>
      <c r="S244" s="108">
        <v>17.88</v>
      </c>
      <c r="T244" s="108">
        <v>12.38</v>
      </c>
      <c r="U244" s="108" t="e">
        <f>SUBTOTAL(9,[1]!Table4[[#This Row],[18]:[20]])</f>
        <v>#REF!</v>
      </c>
      <c r="V244" s="109">
        <v>100</v>
      </c>
      <c r="W244" s="109">
        <v>100</v>
      </c>
      <c r="X244" s="127" t="s">
        <v>8003</v>
      </c>
      <c r="Y244" s="107">
        <v>4</v>
      </c>
      <c r="Z244" s="107">
        <v>6</v>
      </c>
      <c r="AA244" s="107">
        <v>3</v>
      </c>
      <c r="AB244" s="111">
        <v>11</v>
      </c>
      <c r="AC244" s="107" t="e">
        <f>[1]!Table4[[#This Row],[11]]</f>
        <v>#REF!</v>
      </c>
      <c r="AD244" s="108">
        <v>0</v>
      </c>
      <c r="AE244" s="107">
        <v>5</v>
      </c>
      <c r="AF244" s="111">
        <v>100</v>
      </c>
      <c r="AG244" s="111" t="e">
        <f>[1]!Table4[[#This Row],[4]]</f>
        <v>#REF!</v>
      </c>
      <c r="AH244" s="111" t="e">
        <f>[1]!Table4[[#This Row],[5]]</f>
        <v>#REF!</v>
      </c>
      <c r="AI244" s="111">
        <v>100</v>
      </c>
      <c r="AJ244" s="111"/>
      <c r="AK244" s="111"/>
      <c r="AL244" s="111"/>
      <c r="AM244" s="111"/>
      <c r="AN244" s="111"/>
      <c r="AO244" s="111"/>
      <c r="AP244" s="111"/>
      <c r="AQ244" s="111"/>
      <c r="AR244" s="111"/>
      <c r="AS244" s="111"/>
      <c r="AT244" s="111"/>
      <c r="AU244" s="111"/>
      <c r="AV244" s="111"/>
      <c r="AW244" s="111"/>
      <c r="AX244" s="111"/>
      <c r="AY244"/>
      <c r="AZ244"/>
      <c r="BA244"/>
      <c r="BB244"/>
      <c r="BC244"/>
      <c r="BD244"/>
    </row>
    <row r="245" spans="1:56" s="110" customFormat="1" ht="185.15">
      <c r="A245" s="107">
        <v>106</v>
      </c>
      <c r="B245" s="107" t="s">
        <v>7994</v>
      </c>
      <c r="C245" s="111"/>
      <c r="D245" s="124" t="s">
        <v>8086</v>
      </c>
      <c r="E245" s="112" t="s">
        <v>8115</v>
      </c>
      <c r="F245" s="129">
        <v>15703</v>
      </c>
      <c r="G245" s="112" t="s">
        <v>8116</v>
      </c>
      <c r="H245" s="111">
        <v>2011</v>
      </c>
      <c r="I245" s="112" t="s">
        <v>8117</v>
      </c>
      <c r="J245" s="113">
        <v>690000</v>
      </c>
      <c r="K245" s="126" t="s">
        <v>152</v>
      </c>
      <c r="L245" s="112" t="s">
        <v>8118</v>
      </c>
      <c r="M245" s="112" t="s">
        <v>8119</v>
      </c>
      <c r="N245" s="112" t="s">
        <v>8120</v>
      </c>
      <c r="O245" s="112" t="s">
        <v>8121</v>
      </c>
      <c r="P245" s="112">
        <v>53366</v>
      </c>
      <c r="Q245" s="108" t="e">
        <f>[1]!Table4[[#This Row],[21]]</f>
        <v>#REF!</v>
      </c>
      <c r="R245" s="108">
        <f t="shared" si="11"/>
        <v>66.34615384615384</v>
      </c>
      <c r="S245" s="108">
        <v>5.33</v>
      </c>
      <c r="T245" s="108">
        <v>14.1</v>
      </c>
      <c r="U245" s="108" t="e">
        <f>SUBTOTAL(9,[1]!Table4[[#This Row],[18]:[20]])</f>
        <v>#REF!</v>
      </c>
      <c r="V245" s="109">
        <v>100</v>
      </c>
      <c r="W245" s="109">
        <v>100</v>
      </c>
      <c r="X245" s="127" t="s">
        <v>8003</v>
      </c>
      <c r="Y245" s="107">
        <v>3</v>
      </c>
      <c r="Z245" s="107">
        <v>2</v>
      </c>
      <c r="AA245" s="107">
        <v>1</v>
      </c>
      <c r="AB245" s="111">
        <v>44</v>
      </c>
      <c r="AC245" s="107" t="e">
        <f>[1]!Table4[[#This Row],[11]]</f>
        <v>#REF!</v>
      </c>
      <c r="AD245" s="108">
        <v>40</v>
      </c>
      <c r="AE245" s="107">
        <v>5</v>
      </c>
      <c r="AF245" s="111">
        <f t="shared" si="12"/>
        <v>100</v>
      </c>
      <c r="AG245" s="111" t="e">
        <f>[1]!Table4[[#This Row],[4]]</f>
        <v>#REF!</v>
      </c>
      <c r="AH245" s="111" t="e">
        <f>[1]!Table4[[#This Row],[5]]</f>
        <v>#REF!</v>
      </c>
      <c r="AI245" s="111">
        <v>100</v>
      </c>
      <c r="AJ245" s="111"/>
      <c r="AK245" s="111"/>
      <c r="AL245" s="111"/>
      <c r="AM245" s="111"/>
      <c r="AN245" s="111"/>
      <c r="AO245" s="111"/>
      <c r="AP245" s="111"/>
      <c r="AQ245" s="111"/>
      <c r="AR245" s="111"/>
      <c r="AS245" s="111"/>
      <c r="AT245" s="111"/>
      <c r="AU245" s="111"/>
      <c r="AV245" s="111"/>
      <c r="AW245" s="111"/>
      <c r="AX245" s="111"/>
      <c r="AY245"/>
      <c r="AZ245"/>
      <c r="BA245"/>
      <c r="BB245"/>
      <c r="BC245"/>
      <c r="BD245"/>
    </row>
    <row r="246" spans="1:56" s="110" customFormat="1" ht="133.75">
      <c r="A246" s="107">
        <v>106</v>
      </c>
      <c r="B246" s="107" t="s">
        <v>7994</v>
      </c>
      <c r="C246" s="111"/>
      <c r="D246" s="124" t="s">
        <v>8054</v>
      </c>
      <c r="E246" s="112" t="s">
        <v>8122</v>
      </c>
      <c r="F246" s="129">
        <v>8314</v>
      </c>
      <c r="G246" s="112" t="s">
        <v>8123</v>
      </c>
      <c r="H246" s="111">
        <v>2010</v>
      </c>
      <c r="I246" s="112" t="s">
        <v>8124</v>
      </c>
      <c r="J246" s="113">
        <v>191069</v>
      </c>
      <c r="K246" s="126" t="s">
        <v>152</v>
      </c>
      <c r="L246" s="112" t="s">
        <v>8125</v>
      </c>
      <c r="M246" s="112" t="s">
        <v>8126</v>
      </c>
      <c r="N246" s="112" t="s">
        <v>8127</v>
      </c>
      <c r="O246" s="112" t="s">
        <v>8128</v>
      </c>
      <c r="P246" s="112">
        <v>49127</v>
      </c>
      <c r="Q246" s="108" t="e">
        <f>[1]!Table4[[#This Row],[21]]</f>
        <v>#REF!</v>
      </c>
      <c r="R246" s="108">
        <f t="shared" si="11"/>
        <v>18.372019230769233</v>
      </c>
      <c r="S246" s="108">
        <v>17.88</v>
      </c>
      <c r="T246" s="108">
        <v>12.38</v>
      </c>
      <c r="U246" s="108" t="e">
        <f>SUBTOTAL(9,[1]!Table4[[#This Row],[18]:[20]])</f>
        <v>#REF!</v>
      </c>
      <c r="V246" s="109">
        <v>100</v>
      </c>
      <c r="W246" s="109">
        <v>100</v>
      </c>
      <c r="X246" s="127" t="s">
        <v>8003</v>
      </c>
      <c r="Y246" s="107">
        <v>1</v>
      </c>
      <c r="Z246" s="107">
        <v>8</v>
      </c>
      <c r="AA246" s="107">
        <v>1</v>
      </c>
      <c r="AB246" s="111">
        <v>32</v>
      </c>
      <c r="AC246" s="107" t="e">
        <f>[1]!Table4[[#This Row],[11]]</f>
        <v>#REF!</v>
      </c>
      <c r="AD246" s="108">
        <v>0</v>
      </c>
      <c r="AE246" s="107">
        <v>5</v>
      </c>
      <c r="AF246" s="111">
        <v>100</v>
      </c>
      <c r="AG246" s="111" t="e">
        <f>[1]!Table4[[#This Row],[4]]</f>
        <v>#REF!</v>
      </c>
      <c r="AH246" s="111" t="e">
        <f>[1]!Table4[[#This Row],[5]]</f>
        <v>#REF!</v>
      </c>
      <c r="AI246" s="111">
        <v>100</v>
      </c>
      <c r="AJ246" s="111"/>
      <c r="AK246" s="111"/>
      <c r="AL246" s="111"/>
      <c r="AM246" s="111"/>
      <c r="AN246" s="111"/>
      <c r="AO246" s="111"/>
      <c r="AP246" s="111"/>
      <c r="AQ246" s="111"/>
      <c r="AR246" s="111"/>
      <c r="AS246" s="111"/>
      <c r="AT246" s="111"/>
      <c r="AU246" s="111"/>
      <c r="AV246" s="111"/>
      <c r="AW246" s="111"/>
      <c r="AX246" s="111"/>
      <c r="AY246"/>
      <c r="AZ246"/>
      <c r="BA246"/>
      <c r="BB246"/>
      <c r="BC246"/>
      <c r="BD246"/>
    </row>
    <row r="247" spans="1:56" s="110" customFormat="1" ht="61.75">
      <c r="A247" s="107">
        <v>106</v>
      </c>
      <c r="B247" s="107" t="s">
        <v>7994</v>
      </c>
      <c r="C247" s="111"/>
      <c r="D247" s="124" t="s">
        <v>8086</v>
      </c>
      <c r="E247" s="112" t="s">
        <v>8129</v>
      </c>
      <c r="F247" s="129">
        <v>9090</v>
      </c>
      <c r="G247" s="112" t="s">
        <v>8130</v>
      </c>
      <c r="H247" s="111">
        <v>2004</v>
      </c>
      <c r="I247" s="112" t="s">
        <v>8131</v>
      </c>
      <c r="J247" s="113">
        <v>62455.37</v>
      </c>
      <c r="K247" s="126" t="s">
        <v>13679</v>
      </c>
      <c r="L247" s="112" t="s">
        <v>8132</v>
      </c>
      <c r="M247" s="112" t="s">
        <v>8133</v>
      </c>
      <c r="N247" s="112" t="s">
        <v>8134</v>
      </c>
      <c r="O247" s="112" t="s">
        <v>8135</v>
      </c>
      <c r="P247" s="112">
        <v>41239</v>
      </c>
      <c r="Q247" s="108" t="e">
        <f>[1]!Table4[[#This Row],[21]]</f>
        <v>#REF!</v>
      </c>
      <c r="R247" s="108">
        <f t="shared" si="11"/>
        <v>6.0053240384615387</v>
      </c>
      <c r="S247" s="108">
        <v>17.88</v>
      </c>
      <c r="T247" s="108">
        <v>12.38</v>
      </c>
      <c r="U247" s="108" t="e">
        <f>SUBTOTAL(9,[1]!Table4[[#This Row],[18]:[20]])</f>
        <v>#REF!</v>
      </c>
      <c r="V247" s="109">
        <v>100</v>
      </c>
      <c r="W247" s="109">
        <v>100</v>
      </c>
      <c r="X247" s="127" t="s">
        <v>8003</v>
      </c>
      <c r="Y247" s="107">
        <v>3</v>
      </c>
      <c r="Z247" s="107">
        <v>10</v>
      </c>
      <c r="AA247" s="107">
        <v>4</v>
      </c>
      <c r="AB247" s="111">
        <v>44</v>
      </c>
      <c r="AC247" s="107" t="e">
        <f>[1]!Table4[[#This Row],[11]]</f>
        <v>#REF!</v>
      </c>
      <c r="AD247" s="108">
        <v>0</v>
      </c>
      <c r="AE247" s="107">
        <v>5</v>
      </c>
      <c r="AF247" s="111">
        <f t="shared" ref="AF247:AF261" si="13">(AI247+AL247+AO247+AR247+AU247+AX247)</f>
        <v>100</v>
      </c>
      <c r="AG247" s="111" t="e">
        <f>[1]!Table4[[#This Row],[4]]</f>
        <v>#REF!</v>
      </c>
      <c r="AH247" s="111" t="e">
        <f>[1]!Table4[[#This Row],[5]]</f>
        <v>#REF!</v>
      </c>
      <c r="AI247" s="111">
        <v>20</v>
      </c>
      <c r="AJ247" s="111" t="s">
        <v>8094</v>
      </c>
      <c r="AK247" s="111" t="s">
        <v>8095</v>
      </c>
      <c r="AL247" s="111">
        <v>20</v>
      </c>
      <c r="AM247" s="111" t="s">
        <v>8096</v>
      </c>
      <c r="AN247" s="111" t="s">
        <v>8097</v>
      </c>
      <c r="AO247" s="111">
        <v>20</v>
      </c>
      <c r="AP247" s="111" t="s">
        <v>8098</v>
      </c>
      <c r="AQ247" s="111" t="s">
        <v>8099</v>
      </c>
      <c r="AR247" s="111">
        <v>20</v>
      </c>
      <c r="AS247" s="111" t="s">
        <v>8136</v>
      </c>
      <c r="AT247" s="111" t="s">
        <v>8137</v>
      </c>
      <c r="AU247" s="111">
        <v>20</v>
      </c>
      <c r="AV247" s="111"/>
      <c r="AW247" s="111"/>
      <c r="AX247" s="111"/>
      <c r="AY247"/>
      <c r="AZ247"/>
      <c r="BA247"/>
      <c r="BB247"/>
      <c r="BC247"/>
      <c r="BD247"/>
    </row>
    <row r="248" spans="1:56" s="110" customFormat="1" ht="144">
      <c r="A248" s="107">
        <v>106</v>
      </c>
      <c r="B248" s="107" t="s">
        <v>7994</v>
      </c>
      <c r="C248" s="111"/>
      <c r="D248" s="124" t="s">
        <v>4478</v>
      </c>
      <c r="E248" s="112" t="s">
        <v>8138</v>
      </c>
      <c r="F248" s="129">
        <v>412</v>
      </c>
      <c r="G248" s="112" t="s">
        <v>8139</v>
      </c>
      <c r="H248" s="111">
        <v>2008</v>
      </c>
      <c r="I248" s="112" t="s">
        <v>8140</v>
      </c>
      <c r="J248" s="113">
        <v>76263.839999999997</v>
      </c>
      <c r="K248" s="126" t="s">
        <v>13679</v>
      </c>
      <c r="L248" s="112" t="s">
        <v>4387</v>
      </c>
      <c r="M248" s="112" t="s">
        <v>8141</v>
      </c>
      <c r="N248" s="112" t="s">
        <v>8142</v>
      </c>
      <c r="O248" s="112" t="s">
        <v>8143</v>
      </c>
      <c r="P248" s="112" t="s">
        <v>8144</v>
      </c>
      <c r="Q248" s="108" t="e">
        <f>[1]!Table4[[#This Row],[21]]</f>
        <v>#REF!</v>
      </c>
      <c r="R248" s="108">
        <f t="shared" si="11"/>
        <v>7.3330615384615383</v>
      </c>
      <c r="S248" s="108">
        <v>17.88</v>
      </c>
      <c r="T248" s="108">
        <v>12.38</v>
      </c>
      <c r="U248" s="108" t="e">
        <f>SUBTOTAL(9,[1]!Table4[[#This Row],[18]:[20]])</f>
        <v>#REF!</v>
      </c>
      <c r="V248" s="109">
        <v>100</v>
      </c>
      <c r="W248" s="109">
        <v>100</v>
      </c>
      <c r="X248" s="127" t="s">
        <v>8003</v>
      </c>
      <c r="Y248" s="107">
        <v>2</v>
      </c>
      <c r="Z248" s="107">
        <v>5</v>
      </c>
      <c r="AA248" s="107">
        <v>6</v>
      </c>
      <c r="AB248" s="111">
        <v>66</v>
      </c>
      <c r="AC248" s="107" t="e">
        <f>[1]!Table4[[#This Row],[11]]</f>
        <v>#REF!</v>
      </c>
      <c r="AD248" s="108">
        <v>0</v>
      </c>
      <c r="AE248" s="107">
        <v>5</v>
      </c>
      <c r="AF248" s="111">
        <f t="shared" si="13"/>
        <v>100</v>
      </c>
      <c r="AG248" s="111" t="e">
        <f>[1]!Table4[[#This Row],[4]]</f>
        <v>#REF!</v>
      </c>
      <c r="AH248" s="111" t="e">
        <f>[1]!Table4[[#This Row],[5]]</f>
        <v>#REF!</v>
      </c>
      <c r="AI248" s="111">
        <v>25</v>
      </c>
      <c r="AJ248" s="111" t="s">
        <v>8145</v>
      </c>
      <c r="AK248" s="111" t="s">
        <v>8146</v>
      </c>
      <c r="AL248" s="111">
        <v>25</v>
      </c>
      <c r="AM248" s="111" t="s">
        <v>8147</v>
      </c>
      <c r="AN248" s="111" t="s">
        <v>8148</v>
      </c>
      <c r="AO248" s="111">
        <v>25</v>
      </c>
      <c r="AP248" s="111" t="s">
        <v>8149</v>
      </c>
      <c r="AQ248" s="111" t="s">
        <v>8150</v>
      </c>
      <c r="AR248" s="111">
        <v>25</v>
      </c>
      <c r="AS248" s="111"/>
      <c r="AT248" s="111"/>
      <c r="AU248" s="111"/>
      <c r="AV248" s="111"/>
      <c r="AW248" s="111"/>
      <c r="AX248" s="111"/>
      <c r="AY248"/>
      <c r="AZ248"/>
      <c r="BA248"/>
      <c r="BB248"/>
      <c r="BC248"/>
      <c r="BD248"/>
    </row>
    <row r="249" spans="1:56" s="110" customFormat="1" ht="144">
      <c r="A249" s="107">
        <v>106</v>
      </c>
      <c r="B249" s="107" t="s">
        <v>7994</v>
      </c>
      <c r="C249" s="111"/>
      <c r="D249" s="124" t="s">
        <v>184</v>
      </c>
      <c r="E249" s="112" t="s">
        <v>8151</v>
      </c>
      <c r="F249" s="129">
        <v>4355</v>
      </c>
      <c r="G249" s="112" t="s">
        <v>8152</v>
      </c>
      <c r="H249" s="111">
        <v>2007</v>
      </c>
      <c r="I249" s="112" t="s">
        <v>8153</v>
      </c>
      <c r="J249" s="113">
        <v>183609</v>
      </c>
      <c r="K249" s="126" t="s">
        <v>13679</v>
      </c>
      <c r="L249" s="112" t="s">
        <v>8154</v>
      </c>
      <c r="M249" s="112" t="s">
        <v>8155</v>
      </c>
      <c r="N249" s="112" t="s">
        <v>8156</v>
      </c>
      <c r="O249" s="112" t="s">
        <v>8157</v>
      </c>
      <c r="P249" s="112">
        <v>44551</v>
      </c>
      <c r="Q249" s="108" t="e">
        <f>[1]!Table4[[#This Row],[21]]</f>
        <v>#REF!</v>
      </c>
      <c r="R249" s="108">
        <f t="shared" si="11"/>
        <v>17.654711538461541</v>
      </c>
      <c r="S249" s="108">
        <v>17.88</v>
      </c>
      <c r="T249" s="108">
        <v>12.38</v>
      </c>
      <c r="U249" s="108" t="e">
        <f>SUBTOTAL(9,[1]!Table4[[#This Row],[18]:[20]])</f>
        <v>#REF!</v>
      </c>
      <c r="V249" s="109">
        <v>100</v>
      </c>
      <c r="W249" s="109">
        <v>100</v>
      </c>
      <c r="X249" s="127" t="s">
        <v>8003</v>
      </c>
      <c r="Y249" s="107">
        <v>3</v>
      </c>
      <c r="Z249" s="107">
        <v>6</v>
      </c>
      <c r="AA249" s="107">
        <v>1</v>
      </c>
      <c r="AB249" s="111">
        <v>44</v>
      </c>
      <c r="AC249" s="107" t="e">
        <f>[1]!Table4[[#This Row],[11]]</f>
        <v>#REF!</v>
      </c>
      <c r="AD249" s="108">
        <v>0</v>
      </c>
      <c r="AE249" s="107">
        <v>5</v>
      </c>
      <c r="AF249" s="111">
        <f t="shared" si="13"/>
        <v>100</v>
      </c>
      <c r="AG249" s="111" t="e">
        <f>[1]!Table4[[#This Row],[4]]</f>
        <v>#REF!</v>
      </c>
      <c r="AH249" s="111" t="e">
        <f>[1]!Table4[[#This Row],[5]]</f>
        <v>#REF!</v>
      </c>
      <c r="AI249" s="111">
        <v>25</v>
      </c>
      <c r="AJ249" s="111" t="s">
        <v>8158</v>
      </c>
      <c r="AK249" s="111" t="s">
        <v>8159</v>
      </c>
      <c r="AL249" s="111">
        <v>25</v>
      </c>
      <c r="AM249" s="111" t="s">
        <v>8160</v>
      </c>
      <c r="AN249" s="111" t="s">
        <v>8161</v>
      </c>
      <c r="AO249" s="111">
        <v>25</v>
      </c>
      <c r="AP249" s="111" t="s">
        <v>8162</v>
      </c>
      <c r="AQ249" s="111" t="s">
        <v>8163</v>
      </c>
      <c r="AR249" s="111">
        <v>25</v>
      </c>
      <c r="AS249" s="111"/>
      <c r="AT249" s="111"/>
      <c r="AU249" s="111"/>
      <c r="AV249" s="111"/>
      <c r="AW249" s="111"/>
      <c r="AX249" s="111"/>
      <c r="AY249"/>
      <c r="AZ249"/>
      <c r="BA249"/>
      <c r="BB249"/>
      <c r="BC249"/>
      <c r="BD249"/>
    </row>
    <row r="250" spans="1:56" s="110" customFormat="1" ht="51.45">
      <c r="A250" s="107">
        <v>106</v>
      </c>
      <c r="B250" s="107" t="s">
        <v>7994</v>
      </c>
      <c r="C250" s="111"/>
      <c r="D250" s="124" t="s">
        <v>8054</v>
      </c>
      <c r="E250" s="112" t="s">
        <v>8164</v>
      </c>
      <c r="F250" s="129">
        <v>5027</v>
      </c>
      <c r="G250" s="112" t="s">
        <v>8165</v>
      </c>
      <c r="H250" s="111">
        <v>2008</v>
      </c>
      <c r="I250" s="112" t="s">
        <v>8166</v>
      </c>
      <c r="J250" s="113">
        <v>51327</v>
      </c>
      <c r="K250" s="126" t="s">
        <v>13679</v>
      </c>
      <c r="L250" s="112" t="s">
        <v>8058</v>
      </c>
      <c r="M250" s="112" t="s">
        <v>8167</v>
      </c>
      <c r="N250" s="112" t="s">
        <v>8168</v>
      </c>
      <c r="O250" s="112" t="s">
        <v>8169</v>
      </c>
      <c r="P250" s="112">
        <v>48311</v>
      </c>
      <c r="Q250" s="108" t="e">
        <f>[1]!Table4[[#This Row],[21]]</f>
        <v>#REF!</v>
      </c>
      <c r="R250" s="108">
        <f t="shared" si="11"/>
        <v>4.9352884615384625</v>
      </c>
      <c r="S250" s="108">
        <v>17.88</v>
      </c>
      <c r="T250" s="108">
        <v>12.38</v>
      </c>
      <c r="U250" s="108" t="e">
        <f>SUBTOTAL(9,[1]!Table4[[#This Row],[18]:[20]])</f>
        <v>#REF!</v>
      </c>
      <c r="V250" s="109">
        <v>100</v>
      </c>
      <c r="W250" s="109">
        <v>100</v>
      </c>
      <c r="X250" s="127" t="s">
        <v>8003</v>
      </c>
      <c r="Y250" s="107">
        <v>4</v>
      </c>
      <c r="Z250" s="107">
        <v>2</v>
      </c>
      <c r="AA250" s="107">
        <v>2</v>
      </c>
      <c r="AB250" s="111">
        <v>32</v>
      </c>
      <c r="AC250" s="107" t="e">
        <f>[1]!Table4[[#This Row],[11]]</f>
        <v>#REF!</v>
      </c>
      <c r="AD250" s="108">
        <v>0</v>
      </c>
      <c r="AE250" s="107">
        <v>5</v>
      </c>
      <c r="AF250" s="111">
        <f t="shared" si="13"/>
        <v>100</v>
      </c>
      <c r="AG250" s="111" t="e">
        <f>[1]!Table4[[#This Row],[4]]</f>
        <v>#REF!</v>
      </c>
      <c r="AH250" s="111" t="e">
        <f>[1]!Table4[[#This Row],[5]]</f>
        <v>#REF!</v>
      </c>
      <c r="AI250" s="111">
        <v>50</v>
      </c>
      <c r="AJ250" s="111" t="s">
        <v>8170</v>
      </c>
      <c r="AK250" s="111" t="s">
        <v>799</v>
      </c>
      <c r="AL250" s="111">
        <v>50</v>
      </c>
      <c r="AM250" s="111"/>
      <c r="AN250" s="111"/>
      <c r="AO250" s="111"/>
      <c r="AP250" s="111"/>
      <c r="AQ250" s="111"/>
      <c r="AR250" s="111"/>
      <c r="AS250" s="111"/>
      <c r="AT250" s="111"/>
      <c r="AU250" s="111"/>
      <c r="AV250" s="111"/>
      <c r="AW250" s="111"/>
      <c r="AX250" s="111"/>
      <c r="AY250"/>
      <c r="AZ250"/>
      <c r="BA250"/>
      <c r="BB250"/>
      <c r="BC250"/>
      <c r="BD250"/>
    </row>
    <row r="251" spans="1:56" s="110" customFormat="1" ht="113.15">
      <c r="A251" s="107">
        <v>106</v>
      </c>
      <c r="B251" s="107" t="s">
        <v>7994</v>
      </c>
      <c r="C251" s="111"/>
      <c r="D251" s="124" t="s">
        <v>3306</v>
      </c>
      <c r="E251" s="112" t="s">
        <v>8171</v>
      </c>
      <c r="F251" s="129">
        <v>9089</v>
      </c>
      <c r="G251" s="112" t="s">
        <v>8172</v>
      </c>
      <c r="H251" s="111">
        <v>2010</v>
      </c>
      <c r="I251" s="112" t="s">
        <v>8173</v>
      </c>
      <c r="J251" s="113">
        <v>149933</v>
      </c>
      <c r="K251" s="126" t="s">
        <v>152</v>
      </c>
      <c r="L251" s="112" t="s">
        <v>8174</v>
      </c>
      <c r="M251" s="112" t="s">
        <v>8175</v>
      </c>
      <c r="N251" s="112" t="s">
        <v>8176</v>
      </c>
      <c r="O251" s="112" t="s">
        <v>8177</v>
      </c>
      <c r="P251" s="112" t="s">
        <v>8178</v>
      </c>
      <c r="Q251" s="108" t="e">
        <f>[1]!Table4[[#This Row],[21]]</f>
        <v>#REF!</v>
      </c>
      <c r="R251" s="108">
        <f t="shared" si="11"/>
        <v>14.416634615384616</v>
      </c>
      <c r="S251" s="108">
        <v>17.88</v>
      </c>
      <c r="T251" s="108">
        <v>12.38</v>
      </c>
      <c r="U251" s="108" t="e">
        <f>SUBTOTAL(9,[1]!Table4[[#This Row],[18]:[20]])</f>
        <v>#REF!</v>
      </c>
      <c r="V251" s="109">
        <v>100</v>
      </c>
      <c r="W251" s="109">
        <v>100</v>
      </c>
      <c r="X251" s="127" t="s">
        <v>8003</v>
      </c>
      <c r="Y251" s="107">
        <v>4</v>
      </c>
      <c r="Z251" s="107">
        <v>4</v>
      </c>
      <c r="AA251" s="107">
        <v>6</v>
      </c>
      <c r="AB251" s="111">
        <v>30</v>
      </c>
      <c r="AC251" s="107" t="e">
        <f>[1]!Table4[[#This Row],[11]]</f>
        <v>#REF!</v>
      </c>
      <c r="AD251" s="108">
        <v>0</v>
      </c>
      <c r="AE251" s="107">
        <v>5</v>
      </c>
      <c r="AF251" s="111">
        <v>100</v>
      </c>
      <c r="AG251" s="111" t="e">
        <f>[1]!Table4[[#This Row],[4]]</f>
        <v>#REF!</v>
      </c>
      <c r="AH251" s="111" t="e">
        <f>[1]!Table4[[#This Row],[5]]</f>
        <v>#REF!</v>
      </c>
      <c r="AI251" s="111">
        <v>100</v>
      </c>
      <c r="AJ251" s="111"/>
      <c r="AK251" s="111"/>
      <c r="AL251" s="111"/>
      <c r="AM251" s="111"/>
      <c r="AN251" s="111"/>
      <c r="AO251" s="111"/>
      <c r="AP251" s="111"/>
      <c r="AQ251" s="111"/>
      <c r="AR251" s="111"/>
      <c r="AS251" s="111"/>
      <c r="AT251" s="111"/>
      <c r="AU251" s="111"/>
      <c r="AV251" s="111"/>
      <c r="AW251" s="111"/>
      <c r="AX251" s="111"/>
      <c r="AY251"/>
      <c r="AZ251"/>
      <c r="BA251"/>
      <c r="BB251"/>
      <c r="BC251"/>
      <c r="BD251"/>
    </row>
    <row r="252" spans="1:56" s="110" customFormat="1" ht="154.30000000000001">
      <c r="A252" s="107">
        <v>106</v>
      </c>
      <c r="B252" s="107" t="s">
        <v>7994</v>
      </c>
      <c r="C252" s="111"/>
      <c r="D252" s="124" t="s">
        <v>8004</v>
      </c>
      <c r="E252" s="112" t="s">
        <v>8179</v>
      </c>
      <c r="F252" s="129">
        <v>7525</v>
      </c>
      <c r="G252" s="112" t="s">
        <v>8180</v>
      </c>
      <c r="H252" s="111">
        <v>2009</v>
      </c>
      <c r="I252" s="112" t="s">
        <v>8181</v>
      </c>
      <c r="J252" s="113">
        <v>139812</v>
      </c>
      <c r="K252" s="126" t="s">
        <v>152</v>
      </c>
      <c r="L252" s="112" t="s">
        <v>8182</v>
      </c>
      <c r="M252" s="112" t="s">
        <v>8183</v>
      </c>
      <c r="N252" s="112" t="s">
        <v>8184</v>
      </c>
      <c r="O252" s="112" t="s">
        <v>8185</v>
      </c>
      <c r="P252" s="112" t="s">
        <v>8186</v>
      </c>
      <c r="Q252" s="108" t="e">
        <f>[1]!Table4[[#This Row],[21]]</f>
        <v>#REF!</v>
      </c>
      <c r="R252" s="108">
        <v>0</v>
      </c>
      <c r="S252" s="108">
        <v>17.88</v>
      </c>
      <c r="T252" s="108">
        <v>12.38</v>
      </c>
      <c r="U252" s="108" t="e">
        <f>SUBTOTAL(9,[1]!Table4[[#This Row],[18]:[20]])</f>
        <v>#REF!</v>
      </c>
      <c r="V252" s="109">
        <v>100</v>
      </c>
      <c r="W252" s="109">
        <v>100</v>
      </c>
      <c r="X252" s="127" t="s">
        <v>8003</v>
      </c>
      <c r="Y252" s="107">
        <v>6</v>
      </c>
      <c r="Z252" s="107">
        <v>6</v>
      </c>
      <c r="AA252" s="107">
        <v>6</v>
      </c>
      <c r="AB252" s="111">
        <v>14</v>
      </c>
      <c r="AC252" s="107" t="e">
        <f>[1]!Table4[[#This Row],[11]]</f>
        <v>#REF!</v>
      </c>
      <c r="AD252" s="108">
        <v>0</v>
      </c>
      <c r="AE252" s="107">
        <v>4</v>
      </c>
      <c r="AF252" s="111">
        <v>100</v>
      </c>
      <c r="AG252" s="111" t="e">
        <f>[1]!Table4[[#This Row],[4]]</f>
        <v>#REF!</v>
      </c>
      <c r="AH252" s="111" t="e">
        <f>[1]!Table4[[#This Row],[5]]</f>
        <v>#REF!</v>
      </c>
      <c r="AI252" s="111">
        <v>100</v>
      </c>
      <c r="AJ252" s="111"/>
      <c r="AK252" s="111"/>
      <c r="AL252" s="111"/>
      <c r="AM252" s="111"/>
      <c r="AN252" s="111"/>
      <c r="AO252" s="111"/>
      <c r="AP252" s="111"/>
      <c r="AQ252" s="111"/>
      <c r="AR252" s="111"/>
      <c r="AS252" s="111"/>
      <c r="AT252" s="111"/>
      <c r="AU252" s="111"/>
      <c r="AV252" s="111"/>
      <c r="AW252" s="111"/>
      <c r="AX252" s="111"/>
      <c r="AY252"/>
      <c r="AZ252"/>
      <c r="BA252"/>
      <c r="BB252"/>
      <c r="BC252"/>
      <c r="BD252"/>
    </row>
    <row r="253" spans="1:56" s="110" customFormat="1" ht="51.45">
      <c r="A253" s="107">
        <v>106</v>
      </c>
      <c r="B253" s="107" t="s">
        <v>7994</v>
      </c>
      <c r="C253" s="111"/>
      <c r="D253" s="124" t="s">
        <v>8004</v>
      </c>
      <c r="E253" s="112" t="s">
        <v>8187</v>
      </c>
      <c r="F253" s="129">
        <v>4763</v>
      </c>
      <c r="G253" s="112" t="s">
        <v>8188</v>
      </c>
      <c r="H253" s="111">
        <v>2008</v>
      </c>
      <c r="I253" s="112" t="s">
        <v>8189</v>
      </c>
      <c r="J253" s="113">
        <v>700000</v>
      </c>
      <c r="K253" s="126" t="s">
        <v>13679</v>
      </c>
      <c r="L253" s="112" t="s">
        <v>8190</v>
      </c>
      <c r="M253" s="112" t="s">
        <v>8191</v>
      </c>
      <c r="N253" s="112" t="s">
        <v>8192</v>
      </c>
      <c r="O253" s="112" t="s">
        <v>8193</v>
      </c>
      <c r="P253" s="112" t="s">
        <v>8194</v>
      </c>
      <c r="Q253" s="108" t="e">
        <f>[1]!Table4[[#This Row],[21]]</f>
        <v>#REF!</v>
      </c>
      <c r="R253" s="108">
        <f t="shared" ref="R253:R256" si="14">J253*0.2/2080</f>
        <v>67.307692307692307</v>
      </c>
      <c r="S253" s="108">
        <v>17.88</v>
      </c>
      <c r="T253" s="108">
        <v>12.38</v>
      </c>
      <c r="U253" s="108" t="e">
        <f>SUBTOTAL(9,[1]!Table4[[#This Row],[18]:[20]])</f>
        <v>#REF!</v>
      </c>
      <c r="V253" s="109">
        <v>100</v>
      </c>
      <c r="W253" s="109">
        <v>100</v>
      </c>
      <c r="X253" s="127" t="s">
        <v>8003</v>
      </c>
      <c r="Y253" s="107">
        <v>4</v>
      </c>
      <c r="Z253" s="107">
        <v>2</v>
      </c>
      <c r="AA253" s="107">
        <v>3</v>
      </c>
      <c r="AB253" s="111">
        <v>38</v>
      </c>
      <c r="AC253" s="107" t="e">
        <f>[1]!Table4[[#This Row],[11]]</f>
        <v>#REF!</v>
      </c>
      <c r="AD253" s="108">
        <v>0</v>
      </c>
      <c r="AE253" s="107">
        <v>5</v>
      </c>
      <c r="AF253" s="111">
        <f t="shared" si="13"/>
        <v>100</v>
      </c>
      <c r="AG253" s="111" t="e">
        <f>[1]!Table4[[#This Row],[4]]</f>
        <v>#REF!</v>
      </c>
      <c r="AH253" s="111" t="e">
        <f>[1]!Table4[[#This Row],[5]]</f>
        <v>#REF!</v>
      </c>
      <c r="AI253" s="111">
        <v>100</v>
      </c>
      <c r="AJ253" s="111"/>
      <c r="AK253" s="111"/>
      <c r="AL253" s="111"/>
      <c r="AM253" s="111"/>
      <c r="AN253" s="111"/>
      <c r="AO253" s="111"/>
      <c r="AP253" s="111"/>
      <c r="AQ253" s="111"/>
      <c r="AR253" s="111"/>
      <c r="AS253" s="111"/>
      <c r="AT253" s="111"/>
      <c r="AU253" s="111"/>
      <c r="AV253" s="111"/>
      <c r="AW253" s="111"/>
      <c r="AX253" s="111"/>
      <c r="AY253"/>
      <c r="AZ253"/>
      <c r="BA253"/>
      <c r="BB253"/>
      <c r="BC253"/>
      <c r="BD253"/>
    </row>
    <row r="254" spans="1:56" s="110" customFormat="1" ht="205.75">
      <c r="A254" s="107">
        <v>106</v>
      </c>
      <c r="B254" s="107" t="s">
        <v>7994</v>
      </c>
      <c r="C254" s="111"/>
      <c r="D254" s="124" t="s">
        <v>8086</v>
      </c>
      <c r="E254" s="112" t="s">
        <v>8115</v>
      </c>
      <c r="F254" s="129">
        <v>15703</v>
      </c>
      <c r="G254" s="112" t="s">
        <v>8195</v>
      </c>
      <c r="H254" s="111">
        <v>2007</v>
      </c>
      <c r="I254" s="112" t="s">
        <v>8196</v>
      </c>
      <c r="J254" s="113">
        <v>145260</v>
      </c>
      <c r="K254" s="126" t="s">
        <v>13679</v>
      </c>
      <c r="L254" s="112" t="s">
        <v>8197</v>
      </c>
      <c r="M254" s="112" t="s">
        <v>8198</v>
      </c>
      <c r="N254" s="112" t="s">
        <v>8199</v>
      </c>
      <c r="O254" s="112" t="s">
        <v>8200</v>
      </c>
      <c r="P254" s="112">
        <v>45942</v>
      </c>
      <c r="Q254" s="108" t="e">
        <f>[1]!Table4[[#This Row],[21]]</f>
        <v>#REF!</v>
      </c>
      <c r="R254" s="108">
        <f t="shared" si="14"/>
        <v>13.967307692307692</v>
      </c>
      <c r="S254" s="108">
        <v>17.88</v>
      </c>
      <c r="T254" s="108">
        <v>12.38</v>
      </c>
      <c r="U254" s="108" t="e">
        <f>SUBTOTAL(9,[1]!Table4[[#This Row],[18]:[20]])</f>
        <v>#REF!</v>
      </c>
      <c r="V254" s="109">
        <v>100</v>
      </c>
      <c r="W254" s="109">
        <v>100</v>
      </c>
      <c r="X254" s="127" t="s">
        <v>8003</v>
      </c>
      <c r="Y254" s="107">
        <v>1</v>
      </c>
      <c r="Z254" s="107">
        <v>1</v>
      </c>
      <c r="AA254" s="107">
        <v>1</v>
      </c>
      <c r="AB254" s="111">
        <v>44</v>
      </c>
      <c r="AC254" s="107" t="e">
        <f>[1]!Table4[[#This Row],[11]]</f>
        <v>#REF!</v>
      </c>
      <c r="AD254" s="108">
        <v>40</v>
      </c>
      <c r="AE254" s="107">
        <v>5</v>
      </c>
      <c r="AF254" s="111">
        <f t="shared" si="13"/>
        <v>100</v>
      </c>
      <c r="AG254" s="111" t="e">
        <f>[1]!Table4[[#This Row],[4]]</f>
        <v>#REF!</v>
      </c>
      <c r="AH254" s="111" t="e">
        <f>[1]!Table4[[#This Row],[5]]</f>
        <v>#REF!</v>
      </c>
      <c r="AI254" s="111">
        <v>100</v>
      </c>
      <c r="AJ254" s="111"/>
      <c r="AK254" s="111"/>
      <c r="AL254" s="111"/>
      <c r="AM254" s="111"/>
      <c r="AN254" s="111"/>
      <c r="AO254" s="111"/>
      <c r="AP254" s="111"/>
      <c r="AQ254" s="111"/>
      <c r="AR254" s="111"/>
      <c r="AS254" s="111"/>
      <c r="AT254" s="111"/>
      <c r="AU254" s="111"/>
      <c r="AV254" s="111"/>
      <c r="AW254" s="111"/>
      <c r="AX254" s="111"/>
      <c r="AY254"/>
      <c r="AZ254"/>
      <c r="BA254"/>
      <c r="BB254"/>
      <c r="BC254"/>
      <c r="BD254"/>
    </row>
    <row r="255" spans="1:56" s="110" customFormat="1" ht="92.6">
      <c r="A255" s="107">
        <v>106</v>
      </c>
      <c r="B255" s="107" t="s">
        <v>7994</v>
      </c>
      <c r="C255" s="111"/>
      <c r="D255" s="124" t="s">
        <v>8201</v>
      </c>
      <c r="E255" s="112" t="s">
        <v>8202</v>
      </c>
      <c r="F255" s="129">
        <v>3323</v>
      </c>
      <c r="G255" s="112" t="s">
        <v>8203</v>
      </c>
      <c r="H255" s="111">
        <v>2010</v>
      </c>
      <c r="I255" s="112" t="s">
        <v>8204</v>
      </c>
      <c r="J255" s="113">
        <v>91925</v>
      </c>
      <c r="K255" s="126" t="s">
        <v>152</v>
      </c>
      <c r="L255" s="112" t="s">
        <v>8205</v>
      </c>
      <c r="M255" s="112" t="s">
        <v>8206</v>
      </c>
      <c r="N255" s="112" t="s">
        <v>8207</v>
      </c>
      <c r="O255" s="112" t="s">
        <v>8208</v>
      </c>
      <c r="P255" s="112" t="s">
        <v>8209</v>
      </c>
      <c r="Q255" s="108" t="e">
        <f>[1]!Table4[[#This Row],[21]]</f>
        <v>#REF!</v>
      </c>
      <c r="R255" s="108">
        <f t="shared" si="14"/>
        <v>8.8389423076923084</v>
      </c>
      <c r="S255" s="108">
        <v>17.88</v>
      </c>
      <c r="T255" s="108">
        <v>12.38</v>
      </c>
      <c r="U255" s="108" t="e">
        <f>SUBTOTAL(9,[1]!Table4[[#This Row],[18]:[20]])</f>
        <v>#REF!</v>
      </c>
      <c r="V255" s="109">
        <v>100</v>
      </c>
      <c r="W255" s="109">
        <v>100</v>
      </c>
      <c r="X255" s="127" t="s">
        <v>8003</v>
      </c>
      <c r="Y255" s="107">
        <v>6</v>
      </c>
      <c r="Z255" s="107">
        <v>1</v>
      </c>
      <c r="AA255" s="107">
        <v>5</v>
      </c>
      <c r="AB255" s="111">
        <v>59</v>
      </c>
      <c r="AC255" s="107" t="e">
        <f>[1]!Table4[[#This Row],[11]]</f>
        <v>#REF!</v>
      </c>
      <c r="AD255" s="108">
        <v>0</v>
      </c>
      <c r="AE255" s="107">
        <v>5</v>
      </c>
      <c r="AF255" s="111">
        <v>100</v>
      </c>
      <c r="AG255" s="111" t="e">
        <f>[1]!Table4[[#This Row],[4]]</f>
        <v>#REF!</v>
      </c>
      <c r="AH255" s="111" t="e">
        <f>[1]!Table4[[#This Row],[5]]</f>
        <v>#REF!</v>
      </c>
      <c r="AI255" s="111">
        <v>100</v>
      </c>
      <c r="AJ255" s="111"/>
      <c r="AK255" s="111"/>
      <c r="AL255" s="111"/>
      <c r="AM255" s="111"/>
      <c r="AN255" s="111"/>
      <c r="AO255" s="111"/>
      <c r="AP255" s="111"/>
      <c r="AQ255" s="111"/>
      <c r="AR255" s="111"/>
      <c r="AS255" s="111"/>
      <c r="AT255" s="111"/>
      <c r="AU255" s="111"/>
      <c r="AV255" s="111"/>
      <c r="AW255" s="111"/>
      <c r="AX255" s="111"/>
      <c r="AY255"/>
      <c r="AZ255"/>
      <c r="BA255"/>
      <c r="BB255"/>
      <c r="BC255"/>
      <c r="BD255"/>
    </row>
    <row r="256" spans="1:56" s="110" customFormat="1" ht="133.75">
      <c r="A256" s="107">
        <v>106</v>
      </c>
      <c r="B256" s="107" t="s">
        <v>7994</v>
      </c>
      <c r="C256" s="111"/>
      <c r="D256" s="124" t="s">
        <v>4478</v>
      </c>
      <c r="E256" s="112" t="s">
        <v>8210</v>
      </c>
      <c r="F256" s="129">
        <v>412</v>
      </c>
      <c r="G256" s="112" t="s">
        <v>8211</v>
      </c>
      <c r="H256" s="111">
        <v>2010</v>
      </c>
      <c r="I256" s="112" t="s">
        <v>8212</v>
      </c>
      <c r="J256" s="113">
        <v>209563.86</v>
      </c>
      <c r="K256" s="126" t="s">
        <v>152</v>
      </c>
      <c r="L256" s="112" t="s">
        <v>8213</v>
      </c>
      <c r="M256" s="112" t="s">
        <v>8214</v>
      </c>
      <c r="N256" s="112" t="s">
        <v>8215</v>
      </c>
      <c r="O256" s="112" t="s">
        <v>8216</v>
      </c>
      <c r="P256" s="112" t="s">
        <v>8217</v>
      </c>
      <c r="Q256" s="108" t="e">
        <f>[1]!Table4[[#This Row],[21]]</f>
        <v>#REF!</v>
      </c>
      <c r="R256" s="108">
        <f t="shared" si="14"/>
        <v>20.150371153846152</v>
      </c>
      <c r="S256" s="108">
        <v>17.88</v>
      </c>
      <c r="T256" s="108">
        <v>12.38</v>
      </c>
      <c r="U256" s="108" t="e">
        <f>SUBTOTAL(9,[1]!Table4[[#This Row],[18]:[20]])</f>
        <v>#REF!</v>
      </c>
      <c r="V256" s="109">
        <v>100</v>
      </c>
      <c r="W256" s="109">
        <v>100</v>
      </c>
      <c r="X256" s="127" t="s">
        <v>8003</v>
      </c>
      <c r="Y256" s="107">
        <v>4</v>
      </c>
      <c r="Z256" s="107">
        <v>7</v>
      </c>
      <c r="AA256" s="107">
        <v>5</v>
      </c>
      <c r="AB256" s="111">
        <v>66</v>
      </c>
      <c r="AC256" s="107" t="e">
        <f>[1]!Table4[[#This Row],[11]]</f>
        <v>#REF!</v>
      </c>
      <c r="AD256" s="108">
        <v>0</v>
      </c>
      <c r="AE256" s="107">
        <v>5</v>
      </c>
      <c r="AF256" s="111">
        <v>100</v>
      </c>
      <c r="AG256" s="111" t="e">
        <f>[1]!Table4[[#This Row],[4]]</f>
        <v>#REF!</v>
      </c>
      <c r="AH256" s="111" t="e">
        <f>[1]!Table4[[#This Row],[5]]</f>
        <v>#REF!</v>
      </c>
      <c r="AI256" s="111">
        <v>100</v>
      </c>
      <c r="AJ256" s="111"/>
      <c r="AK256" s="111"/>
      <c r="AL256" s="111"/>
      <c r="AM256" s="111"/>
      <c r="AN256" s="111"/>
      <c r="AO256" s="111"/>
      <c r="AP256" s="111"/>
      <c r="AQ256" s="111"/>
      <c r="AR256" s="111"/>
      <c r="AS256" s="111"/>
      <c r="AT256" s="111"/>
      <c r="AU256" s="111"/>
      <c r="AV256" s="111"/>
      <c r="AW256" s="111"/>
      <c r="AX256" s="111"/>
      <c r="AY256"/>
      <c r="AZ256"/>
      <c r="BA256"/>
      <c r="BB256"/>
      <c r="BC256"/>
      <c r="BD256"/>
    </row>
    <row r="257" spans="1:56" s="110" customFormat="1" ht="308.60000000000002">
      <c r="A257" s="107">
        <v>106</v>
      </c>
      <c r="B257" s="107" t="s">
        <v>7994</v>
      </c>
      <c r="C257" s="111"/>
      <c r="D257" s="124" t="s">
        <v>8201</v>
      </c>
      <c r="E257" s="112" t="s">
        <v>8202</v>
      </c>
      <c r="F257" s="129">
        <v>8949</v>
      </c>
      <c r="G257" s="112" t="s">
        <v>8218</v>
      </c>
      <c r="H257" s="111">
        <v>2008</v>
      </c>
      <c r="I257" s="112" t="s">
        <v>8219</v>
      </c>
      <c r="J257" s="113">
        <v>148000</v>
      </c>
      <c r="K257" s="126" t="s">
        <v>13679</v>
      </c>
      <c r="L257" s="112" t="s">
        <v>8220</v>
      </c>
      <c r="M257" s="112" t="s">
        <v>8221</v>
      </c>
      <c r="N257" s="112" t="s">
        <v>8222</v>
      </c>
      <c r="O257" s="112" t="s">
        <v>8223</v>
      </c>
      <c r="P257" s="112" t="s">
        <v>8224</v>
      </c>
      <c r="Q257" s="108" t="e">
        <f>[1]!Table4[[#This Row],[21]]</f>
        <v>#REF!</v>
      </c>
      <c r="R257" s="108">
        <f>J257*0.25/2080</f>
        <v>17.78846153846154</v>
      </c>
      <c r="S257" s="108">
        <v>17.88</v>
      </c>
      <c r="T257" s="108">
        <v>12.38</v>
      </c>
      <c r="U257" s="108" t="e">
        <f>SUBTOTAL(9,[1]!Table4[[#This Row],[18]:[20]])</f>
        <v>#REF!</v>
      </c>
      <c r="V257" s="109">
        <v>100</v>
      </c>
      <c r="W257" s="109">
        <v>100</v>
      </c>
      <c r="X257" s="127" t="s">
        <v>8003</v>
      </c>
      <c r="Y257" s="107">
        <v>6</v>
      </c>
      <c r="Z257" s="107">
        <v>1</v>
      </c>
      <c r="AA257" s="107">
        <v>5</v>
      </c>
      <c r="AB257" s="111">
        <v>25</v>
      </c>
      <c r="AC257" s="107" t="e">
        <f>[1]!Table4[[#This Row],[11]]</f>
        <v>#REF!</v>
      </c>
      <c r="AD257" s="108">
        <v>0</v>
      </c>
      <c r="AE257" s="107">
        <v>4</v>
      </c>
      <c r="AF257" s="111">
        <f t="shared" si="13"/>
        <v>100</v>
      </c>
      <c r="AG257" s="111" t="e">
        <f>[1]!Table4[[#This Row],[4]]</f>
        <v>#REF!</v>
      </c>
      <c r="AH257" s="111" t="e">
        <f>[1]!Table4[[#This Row],[5]]</f>
        <v>#REF!</v>
      </c>
      <c r="AI257" s="111">
        <v>25</v>
      </c>
      <c r="AJ257" s="111" t="s">
        <v>8225</v>
      </c>
      <c r="AK257" s="111" t="s">
        <v>799</v>
      </c>
      <c r="AL257" s="111">
        <v>25</v>
      </c>
      <c r="AM257" s="111" t="s">
        <v>8226</v>
      </c>
      <c r="AN257" s="111" t="s">
        <v>799</v>
      </c>
      <c r="AO257" s="111">
        <v>25</v>
      </c>
      <c r="AP257" s="111" t="s">
        <v>8227</v>
      </c>
      <c r="AQ257" s="111" t="s">
        <v>799</v>
      </c>
      <c r="AR257" s="111">
        <v>25</v>
      </c>
      <c r="AS257" s="111"/>
      <c r="AT257" s="111"/>
      <c r="AU257" s="111"/>
      <c r="AV257" s="111"/>
      <c r="AW257" s="111"/>
      <c r="AX257" s="111"/>
      <c r="AY257"/>
      <c r="AZ257"/>
      <c r="BA257"/>
      <c r="BB257"/>
      <c r="BC257"/>
      <c r="BD257"/>
    </row>
    <row r="258" spans="1:56" s="110" customFormat="1" ht="61.75">
      <c r="A258" s="107">
        <v>106</v>
      </c>
      <c r="B258" s="107" t="s">
        <v>7994</v>
      </c>
      <c r="C258" s="111"/>
      <c r="D258" s="124" t="s">
        <v>8054</v>
      </c>
      <c r="E258" s="112" t="s">
        <v>8228</v>
      </c>
      <c r="F258" s="129">
        <v>12315</v>
      </c>
      <c r="G258" s="112" t="s">
        <v>8229</v>
      </c>
      <c r="H258" s="111">
        <v>2010</v>
      </c>
      <c r="I258" s="112" t="s">
        <v>8230</v>
      </c>
      <c r="J258" s="113">
        <v>149885.1</v>
      </c>
      <c r="K258" s="126" t="s">
        <v>152</v>
      </c>
      <c r="L258" s="112" t="s">
        <v>8231</v>
      </c>
      <c r="M258" s="112" t="s">
        <v>8232</v>
      </c>
      <c r="N258" s="112" t="s">
        <v>8233</v>
      </c>
      <c r="O258" s="112" t="s">
        <v>8234</v>
      </c>
      <c r="P258" s="112">
        <v>51078</v>
      </c>
      <c r="Q258" s="108" t="e">
        <f>[1]!Table4[[#This Row],[21]]</f>
        <v>#REF!</v>
      </c>
      <c r="R258" s="108">
        <f t="shared" ref="R258:R259" si="15">J258*0.2/2080</f>
        <v>14.412028846153849</v>
      </c>
      <c r="S258" s="108">
        <v>17.88</v>
      </c>
      <c r="T258" s="108">
        <v>12.38</v>
      </c>
      <c r="U258" s="108" t="e">
        <f>SUBTOTAL(9,[1]!Table4[[#This Row],[18]:[20]])</f>
        <v>#REF!</v>
      </c>
      <c r="V258" s="109">
        <v>100</v>
      </c>
      <c r="W258" s="109">
        <v>100</v>
      </c>
      <c r="X258" s="127" t="s">
        <v>8003</v>
      </c>
      <c r="Y258" s="107">
        <v>3</v>
      </c>
      <c r="Z258" s="107">
        <v>2</v>
      </c>
      <c r="AA258" s="107">
        <v>3</v>
      </c>
      <c r="AB258" s="111">
        <v>4</v>
      </c>
      <c r="AC258" s="107" t="e">
        <f>[1]!Table4[[#This Row],[11]]</f>
        <v>#REF!</v>
      </c>
      <c r="AD258" s="108">
        <v>0</v>
      </c>
      <c r="AE258" s="107">
        <v>5</v>
      </c>
      <c r="AF258" s="111">
        <v>100</v>
      </c>
      <c r="AG258" s="111" t="e">
        <f>[1]!Table4[[#This Row],[4]]</f>
        <v>#REF!</v>
      </c>
      <c r="AH258" s="111" t="e">
        <f>[1]!Table4[[#This Row],[5]]</f>
        <v>#REF!</v>
      </c>
      <c r="AI258" s="111">
        <v>100</v>
      </c>
      <c r="AJ258" s="111"/>
      <c r="AK258" s="111"/>
      <c r="AL258" s="111"/>
      <c r="AM258" s="111"/>
      <c r="AN258" s="111"/>
      <c r="AO258" s="111"/>
      <c r="AP258" s="111"/>
      <c r="AQ258" s="111"/>
      <c r="AR258" s="111"/>
      <c r="AS258" s="111"/>
      <c r="AT258" s="111"/>
      <c r="AU258" s="111"/>
      <c r="AV258" s="111"/>
      <c r="AW258" s="111"/>
      <c r="AX258" s="111"/>
      <c r="AY258"/>
      <c r="AZ258"/>
      <c r="BA258"/>
      <c r="BB258"/>
      <c r="BC258"/>
      <c r="BD258"/>
    </row>
    <row r="259" spans="1:56" s="110" customFormat="1" ht="61.75">
      <c r="A259" s="107">
        <v>106</v>
      </c>
      <c r="B259" s="107" t="s">
        <v>7994</v>
      </c>
      <c r="C259" s="111"/>
      <c r="D259" s="124" t="s">
        <v>8086</v>
      </c>
      <c r="E259" s="112" t="s">
        <v>8129</v>
      </c>
      <c r="F259" s="129">
        <v>9090</v>
      </c>
      <c r="G259" s="112" t="s">
        <v>8235</v>
      </c>
      <c r="H259" s="111">
        <v>2007</v>
      </c>
      <c r="I259" s="112" t="s">
        <v>8236</v>
      </c>
      <c r="J259" s="113">
        <v>52406</v>
      </c>
      <c r="K259" s="126" t="s">
        <v>13679</v>
      </c>
      <c r="L259" s="112" t="s">
        <v>8132</v>
      </c>
      <c r="M259" s="112" t="s">
        <v>8237</v>
      </c>
      <c r="N259" s="112" t="s">
        <v>8238</v>
      </c>
      <c r="O259" s="112" t="s">
        <v>8239</v>
      </c>
      <c r="P259" s="112">
        <v>41239.452839999998</v>
      </c>
      <c r="Q259" s="108" t="e">
        <f>[1]!Table4[[#This Row],[21]]</f>
        <v>#REF!</v>
      </c>
      <c r="R259" s="108">
        <f t="shared" si="15"/>
        <v>5.0390384615384622</v>
      </c>
      <c r="S259" s="108">
        <v>17.88</v>
      </c>
      <c r="T259" s="108">
        <v>12.38</v>
      </c>
      <c r="U259" s="108" t="e">
        <f>SUBTOTAL(9,[1]!Table4[[#This Row],[18]:[20]])</f>
        <v>#REF!</v>
      </c>
      <c r="V259" s="109">
        <v>100</v>
      </c>
      <c r="W259" s="109">
        <v>100</v>
      </c>
      <c r="X259" s="127" t="s">
        <v>8003</v>
      </c>
      <c r="Y259" s="107">
        <v>1</v>
      </c>
      <c r="Z259" s="107">
        <v>6</v>
      </c>
      <c r="AA259" s="107">
        <v>2</v>
      </c>
      <c r="AB259" s="111">
        <v>44</v>
      </c>
      <c r="AC259" s="107" t="e">
        <f>[1]!Table4[[#This Row],[11]]</f>
        <v>#REF!</v>
      </c>
      <c r="AD259" s="108">
        <v>0</v>
      </c>
      <c r="AE259" s="107">
        <v>5</v>
      </c>
      <c r="AF259" s="111">
        <f t="shared" si="13"/>
        <v>100</v>
      </c>
      <c r="AG259" s="111" t="e">
        <f>[1]!Table4[[#This Row],[4]]</f>
        <v>#REF!</v>
      </c>
      <c r="AH259" s="111" t="e">
        <f>[1]!Table4[[#This Row],[5]]</f>
        <v>#REF!</v>
      </c>
      <c r="AI259" s="111">
        <v>20</v>
      </c>
      <c r="AJ259" s="111" t="s">
        <v>8094</v>
      </c>
      <c r="AK259" s="111" t="s">
        <v>8095</v>
      </c>
      <c r="AL259" s="111">
        <v>20</v>
      </c>
      <c r="AM259" s="111" t="s">
        <v>8096</v>
      </c>
      <c r="AN259" s="111" t="s">
        <v>8097</v>
      </c>
      <c r="AO259" s="111">
        <v>20</v>
      </c>
      <c r="AP259" s="111" t="s">
        <v>8098</v>
      </c>
      <c r="AQ259" s="111" t="s">
        <v>8099</v>
      </c>
      <c r="AR259" s="111">
        <v>20</v>
      </c>
      <c r="AS259" s="111" t="s">
        <v>8240</v>
      </c>
      <c r="AT259" s="111" t="s">
        <v>8241</v>
      </c>
      <c r="AU259" s="111">
        <v>20</v>
      </c>
      <c r="AV259" s="111"/>
      <c r="AW259" s="111"/>
      <c r="AX259" s="111"/>
      <c r="AY259"/>
      <c r="AZ259"/>
      <c r="BA259"/>
      <c r="BB259"/>
      <c r="BC259"/>
      <c r="BD259"/>
    </row>
    <row r="260" spans="1:56" s="110" customFormat="1" ht="92.6">
      <c r="A260" s="107">
        <v>106</v>
      </c>
      <c r="B260" s="107" t="s">
        <v>7994</v>
      </c>
      <c r="C260" s="111"/>
      <c r="D260" s="124" t="s">
        <v>8242</v>
      </c>
      <c r="E260" s="112" t="s">
        <v>8243</v>
      </c>
      <c r="F260" s="129">
        <v>8501</v>
      </c>
      <c r="G260" s="112" t="s">
        <v>8244</v>
      </c>
      <c r="H260" s="111">
        <v>2011</v>
      </c>
      <c r="I260" s="112" t="s">
        <v>8245</v>
      </c>
      <c r="J260" s="113">
        <v>120704.79</v>
      </c>
      <c r="K260" s="126" t="s">
        <v>152</v>
      </c>
      <c r="L260" s="112" t="s">
        <v>8246</v>
      </c>
      <c r="M260" s="112" t="s">
        <v>8247</v>
      </c>
      <c r="N260" s="112" t="s">
        <v>8248</v>
      </c>
      <c r="O260" s="112" t="s">
        <v>8249</v>
      </c>
      <c r="P260" s="112" t="s">
        <v>8250</v>
      </c>
      <c r="Q260" s="108" t="e">
        <f>[1]!Table4[[#This Row],[21]]</f>
        <v>#REF!</v>
      </c>
      <c r="R260" s="108">
        <f t="shared" ref="R260:R262" si="16">J260*0.25/2080</f>
        <v>14.507787259615384</v>
      </c>
      <c r="S260" s="108">
        <v>5.99</v>
      </c>
      <c r="T260" s="108">
        <v>14.1</v>
      </c>
      <c r="U260" s="108" t="e">
        <f>SUBTOTAL(9,[1]!Table4[[#This Row],[18]:[20]])</f>
        <v>#REF!</v>
      </c>
      <c r="V260" s="109">
        <v>100</v>
      </c>
      <c r="W260" s="109">
        <v>100</v>
      </c>
      <c r="X260" s="127" t="s">
        <v>8003</v>
      </c>
      <c r="Y260" s="107">
        <v>6</v>
      </c>
      <c r="Z260" s="107">
        <v>1</v>
      </c>
      <c r="AA260" s="107">
        <v>5</v>
      </c>
      <c r="AB260" s="111">
        <v>14</v>
      </c>
      <c r="AC260" s="107" t="e">
        <f>[1]!Table4[[#This Row],[11]]</f>
        <v>#REF!</v>
      </c>
      <c r="AD260" s="108">
        <v>0</v>
      </c>
      <c r="AE260" s="107">
        <v>4</v>
      </c>
      <c r="AF260" s="111">
        <f t="shared" si="13"/>
        <v>100</v>
      </c>
      <c r="AG260" s="111" t="e">
        <f>[1]!Table4[[#This Row],[4]]</f>
        <v>#REF!</v>
      </c>
      <c r="AH260" s="111" t="e">
        <f>[1]!Table4[[#This Row],[5]]</f>
        <v>#REF!</v>
      </c>
      <c r="AI260" s="111">
        <v>25</v>
      </c>
      <c r="AJ260" s="111" t="s">
        <v>8251</v>
      </c>
      <c r="AK260" s="111" t="s">
        <v>8252</v>
      </c>
      <c r="AL260" s="111">
        <v>25</v>
      </c>
      <c r="AM260" s="111" t="s">
        <v>8253</v>
      </c>
      <c r="AN260" s="111" t="s">
        <v>8254</v>
      </c>
      <c r="AO260" s="111">
        <v>25</v>
      </c>
      <c r="AP260" s="111" t="s">
        <v>8255</v>
      </c>
      <c r="AQ260" s="111" t="s">
        <v>8256</v>
      </c>
      <c r="AR260" s="111">
        <v>25</v>
      </c>
      <c r="AS260" s="111"/>
      <c r="AT260" s="111"/>
      <c r="AU260" s="111"/>
      <c r="AV260" s="111"/>
      <c r="AW260" s="111"/>
      <c r="AX260" s="111"/>
      <c r="AY260"/>
      <c r="AZ260"/>
      <c r="BA260"/>
      <c r="BB260"/>
      <c r="BC260"/>
      <c r="BD260"/>
    </row>
    <row r="261" spans="1:56" s="110" customFormat="1" ht="409.6">
      <c r="A261" s="107">
        <v>106</v>
      </c>
      <c r="B261" s="107" t="s">
        <v>7994</v>
      </c>
      <c r="C261" s="111"/>
      <c r="D261" s="124" t="s">
        <v>8257</v>
      </c>
      <c r="E261" s="112" t="s">
        <v>8258</v>
      </c>
      <c r="F261" s="129">
        <v>19910</v>
      </c>
      <c r="G261" s="112" t="s">
        <v>8259</v>
      </c>
      <c r="H261" s="111">
        <v>2007</v>
      </c>
      <c r="I261" s="112" t="s">
        <v>8260</v>
      </c>
      <c r="J261" s="113">
        <v>100000</v>
      </c>
      <c r="K261" s="126" t="s">
        <v>13679</v>
      </c>
      <c r="L261" s="112" t="s">
        <v>8261</v>
      </c>
      <c r="M261" s="112" t="s">
        <v>8262</v>
      </c>
      <c r="N261" s="112" t="s">
        <v>8263</v>
      </c>
      <c r="O261" s="112" t="s">
        <v>8264</v>
      </c>
      <c r="P261" s="112">
        <v>45700</v>
      </c>
      <c r="Q261" s="108" t="e">
        <f>[1]!Table4[[#This Row],[21]]</f>
        <v>#REF!</v>
      </c>
      <c r="R261" s="108">
        <f t="shared" si="16"/>
        <v>12.01923076923077</v>
      </c>
      <c r="S261" s="108">
        <v>17.88</v>
      </c>
      <c r="T261" s="108">
        <v>12.38</v>
      </c>
      <c r="U261" s="108" t="e">
        <f>SUBTOTAL(9,[1]!Table4[[#This Row],[18]:[20]])</f>
        <v>#REF!</v>
      </c>
      <c r="V261" s="109">
        <v>100</v>
      </c>
      <c r="W261" s="109">
        <v>100</v>
      </c>
      <c r="X261" s="127" t="s">
        <v>8003</v>
      </c>
      <c r="Y261" s="107">
        <v>6</v>
      </c>
      <c r="Z261" s="107">
        <v>1</v>
      </c>
      <c r="AA261" s="107">
        <v>4</v>
      </c>
      <c r="AB261" s="111">
        <v>14</v>
      </c>
      <c r="AC261" s="107" t="e">
        <f>[1]!Table4[[#This Row],[11]]</f>
        <v>#REF!</v>
      </c>
      <c r="AD261" s="108">
        <v>0</v>
      </c>
      <c r="AE261" s="107">
        <v>4</v>
      </c>
      <c r="AF261" s="111">
        <f t="shared" si="13"/>
        <v>100</v>
      </c>
      <c r="AG261" s="111" t="e">
        <f>[1]!Table4[[#This Row],[4]]</f>
        <v>#REF!</v>
      </c>
      <c r="AH261" s="111" t="e">
        <f>[1]!Table4[[#This Row],[5]]</f>
        <v>#REF!</v>
      </c>
      <c r="AI261" s="111">
        <v>25</v>
      </c>
      <c r="AJ261" s="111" t="s">
        <v>8265</v>
      </c>
      <c r="AK261" s="111" t="s">
        <v>799</v>
      </c>
      <c r="AL261" s="111">
        <v>25</v>
      </c>
      <c r="AM261" s="111" t="s">
        <v>8266</v>
      </c>
      <c r="AN261" s="111" t="s">
        <v>799</v>
      </c>
      <c r="AO261" s="111">
        <v>25</v>
      </c>
      <c r="AP261" s="111" t="s">
        <v>8267</v>
      </c>
      <c r="AQ261" s="111" t="s">
        <v>8268</v>
      </c>
      <c r="AR261" s="111">
        <v>25</v>
      </c>
      <c r="AS261" s="111"/>
      <c r="AT261" s="111"/>
      <c r="AU261" s="111"/>
      <c r="AV261" s="111"/>
      <c r="AW261" s="111"/>
      <c r="AX261" s="111"/>
      <c r="AY261"/>
      <c r="AZ261"/>
      <c r="BA261"/>
      <c r="BB261"/>
      <c r="BC261"/>
      <c r="BD261"/>
    </row>
    <row r="262" spans="1:56" s="110" customFormat="1" ht="174.9">
      <c r="A262" s="107">
        <v>106</v>
      </c>
      <c r="B262" s="107" t="s">
        <v>7994</v>
      </c>
      <c r="C262" s="111"/>
      <c r="D262" s="124" t="s">
        <v>8257</v>
      </c>
      <c r="E262" s="112" t="s">
        <v>8269</v>
      </c>
      <c r="F262" s="129">
        <v>12057</v>
      </c>
      <c r="G262" s="112" t="s">
        <v>8259</v>
      </c>
      <c r="H262" s="111">
        <v>2010</v>
      </c>
      <c r="I262" s="112" t="s">
        <v>8270</v>
      </c>
      <c r="J262" s="113">
        <v>179400</v>
      </c>
      <c r="K262" s="126" t="s">
        <v>152</v>
      </c>
      <c r="L262" s="112" t="s">
        <v>8271</v>
      </c>
      <c r="M262" s="112" t="s">
        <v>8272</v>
      </c>
      <c r="N262" s="112" t="s">
        <v>8273</v>
      </c>
      <c r="O262" s="112" t="s">
        <v>8274</v>
      </c>
      <c r="P262" s="112">
        <v>51430</v>
      </c>
      <c r="Q262" s="108" t="e">
        <f>[1]!Table4[[#This Row],[21]]</f>
        <v>#REF!</v>
      </c>
      <c r="R262" s="108">
        <f t="shared" si="16"/>
        <v>21.5625</v>
      </c>
      <c r="S262" s="108">
        <v>17.88</v>
      </c>
      <c r="T262" s="108">
        <v>12.38</v>
      </c>
      <c r="U262" s="108" t="e">
        <f>SUBTOTAL(9,[1]!Table4[[#This Row],[18]:[20]])</f>
        <v>#REF!</v>
      </c>
      <c r="V262" s="109">
        <v>100</v>
      </c>
      <c r="W262" s="109">
        <v>100</v>
      </c>
      <c r="X262" s="127" t="s">
        <v>8003</v>
      </c>
      <c r="Y262" s="107">
        <v>6</v>
      </c>
      <c r="Z262" s="107">
        <v>1</v>
      </c>
      <c r="AA262" s="107">
        <v>4</v>
      </c>
      <c r="AB262" s="111">
        <v>14</v>
      </c>
      <c r="AC262" s="107" t="e">
        <f>[1]!Table4[[#This Row],[11]]</f>
        <v>#REF!</v>
      </c>
      <c r="AD262" s="108">
        <v>0</v>
      </c>
      <c r="AE262" s="107">
        <v>4</v>
      </c>
      <c r="AF262" s="111">
        <v>100</v>
      </c>
      <c r="AG262" s="111" t="e">
        <f>[1]!Table4[[#This Row],[4]]</f>
        <v>#REF!</v>
      </c>
      <c r="AH262" s="111" t="e">
        <f>[1]!Table4[[#This Row],[5]]</f>
        <v>#REF!</v>
      </c>
      <c r="AI262" s="111">
        <v>100</v>
      </c>
      <c r="AJ262" s="111"/>
      <c r="AK262" s="111"/>
      <c r="AL262" s="111"/>
      <c r="AM262" s="111"/>
      <c r="AN262" s="111"/>
      <c r="AO262" s="111"/>
      <c r="AP262" s="111"/>
      <c r="AQ262" s="111"/>
      <c r="AR262" s="111"/>
      <c r="AS262" s="111"/>
      <c r="AT262" s="111"/>
      <c r="AU262" s="111"/>
      <c r="AV262" s="111"/>
      <c r="AW262" s="111"/>
      <c r="AX262" s="111"/>
      <c r="AY262"/>
      <c r="AZ262"/>
      <c r="BA262"/>
      <c r="BB262"/>
      <c r="BC262"/>
      <c r="BD262"/>
    </row>
    <row r="263" spans="1:56" s="110" customFormat="1" ht="133.75">
      <c r="A263" s="107">
        <v>106</v>
      </c>
      <c r="B263" s="107" t="s">
        <v>7994</v>
      </c>
      <c r="C263" s="111"/>
      <c r="D263" s="124" t="s">
        <v>8100</v>
      </c>
      <c r="E263" s="112" t="s">
        <v>8275</v>
      </c>
      <c r="F263" s="129">
        <v>3317</v>
      </c>
      <c r="G263" s="112" t="s">
        <v>8276</v>
      </c>
      <c r="H263" s="111">
        <v>2010</v>
      </c>
      <c r="I263" s="112" t="s">
        <v>8277</v>
      </c>
      <c r="J263" s="113">
        <v>133200</v>
      </c>
      <c r="K263" s="126" t="s">
        <v>152</v>
      </c>
      <c r="L263" s="112" t="s">
        <v>8278</v>
      </c>
      <c r="M263" s="112" t="s">
        <v>8279</v>
      </c>
      <c r="N263" s="112" t="s">
        <v>8280</v>
      </c>
      <c r="O263" s="112" t="s">
        <v>8281</v>
      </c>
      <c r="P263" s="112">
        <v>50651</v>
      </c>
      <c r="Q263" s="108" t="e">
        <f>[1]!Table4[[#This Row],[21]]</f>
        <v>#REF!</v>
      </c>
      <c r="R263" s="108">
        <f t="shared" ref="R263:R279" si="17">J263*0.2/2080</f>
        <v>12.807692307692308</v>
      </c>
      <c r="S263" s="108">
        <v>17.88</v>
      </c>
      <c r="T263" s="108">
        <v>12.38</v>
      </c>
      <c r="U263" s="108" t="e">
        <f>SUBTOTAL(9,[1]!Table4[[#This Row],[18]:[20]])</f>
        <v>#REF!</v>
      </c>
      <c r="V263" s="109">
        <v>100</v>
      </c>
      <c r="W263" s="109">
        <v>100</v>
      </c>
      <c r="X263" s="127" t="s">
        <v>8003</v>
      </c>
      <c r="Y263" s="107">
        <v>3</v>
      </c>
      <c r="Z263" s="107">
        <v>1</v>
      </c>
      <c r="AA263" s="107">
        <v>1</v>
      </c>
      <c r="AB263" s="111">
        <v>4</v>
      </c>
      <c r="AC263" s="107" t="e">
        <f>[1]!Table4[[#This Row],[11]]</f>
        <v>#REF!</v>
      </c>
      <c r="AD263" s="108">
        <v>0</v>
      </c>
      <c r="AE263" s="107">
        <v>5</v>
      </c>
      <c r="AF263" s="111">
        <v>100</v>
      </c>
      <c r="AG263" s="111" t="e">
        <f>[1]!Table4[[#This Row],[4]]</f>
        <v>#REF!</v>
      </c>
      <c r="AH263" s="111" t="e">
        <f>[1]!Table4[[#This Row],[5]]</f>
        <v>#REF!</v>
      </c>
      <c r="AI263" s="111">
        <v>100</v>
      </c>
      <c r="AJ263" s="111"/>
      <c r="AK263" s="111"/>
      <c r="AL263" s="111"/>
      <c r="AM263" s="111"/>
      <c r="AN263" s="111"/>
      <c r="AO263" s="111"/>
      <c r="AP263" s="111"/>
      <c r="AQ263" s="111"/>
      <c r="AR263" s="111"/>
      <c r="AS263" s="111"/>
      <c r="AT263" s="111"/>
      <c r="AU263" s="111"/>
      <c r="AV263" s="111"/>
      <c r="AW263" s="111"/>
      <c r="AX263" s="111"/>
      <c r="AY263"/>
      <c r="AZ263"/>
      <c r="BA263"/>
      <c r="BB263"/>
      <c r="BC263"/>
      <c r="BD263"/>
    </row>
    <row r="264" spans="1:56" s="110" customFormat="1" ht="144">
      <c r="A264" s="107">
        <v>106</v>
      </c>
      <c r="B264" s="107" t="s">
        <v>7994</v>
      </c>
      <c r="C264" s="111"/>
      <c r="D264" s="124" t="s">
        <v>8100</v>
      </c>
      <c r="E264" s="112" t="s">
        <v>8282</v>
      </c>
      <c r="F264" s="129">
        <v>2757</v>
      </c>
      <c r="G264" s="112" t="s">
        <v>8283</v>
      </c>
      <c r="H264" s="111">
        <v>2007</v>
      </c>
      <c r="I264" s="112" t="s">
        <v>8284</v>
      </c>
      <c r="J264" s="113">
        <v>52000</v>
      </c>
      <c r="K264" s="126" t="s">
        <v>13679</v>
      </c>
      <c r="L264" s="112" t="s">
        <v>8285</v>
      </c>
      <c r="M264" s="112" t="s">
        <v>8286</v>
      </c>
      <c r="N264" s="112" t="s">
        <v>8287</v>
      </c>
      <c r="O264" s="112" t="s">
        <v>8288</v>
      </c>
      <c r="P264" s="112">
        <v>46660</v>
      </c>
      <c r="Q264" s="108" t="e">
        <f>[1]!Table4[[#This Row],[21]]</f>
        <v>#REF!</v>
      </c>
      <c r="R264" s="108">
        <f t="shared" si="17"/>
        <v>5</v>
      </c>
      <c r="S264" s="108">
        <v>17.88</v>
      </c>
      <c r="T264" s="108">
        <v>12.38</v>
      </c>
      <c r="U264" s="108" t="e">
        <f>SUBTOTAL(9,[1]!Table4[[#This Row],[18]:[20]])</f>
        <v>#REF!</v>
      </c>
      <c r="V264" s="109">
        <v>100</v>
      </c>
      <c r="W264" s="109">
        <v>100</v>
      </c>
      <c r="X264" s="127" t="s">
        <v>8003</v>
      </c>
      <c r="Y264" s="107">
        <v>3</v>
      </c>
      <c r="Z264" s="107">
        <v>8</v>
      </c>
      <c r="AA264" s="107">
        <v>1</v>
      </c>
      <c r="AB264" s="111">
        <v>4</v>
      </c>
      <c r="AC264" s="107" t="e">
        <f>[1]!Table4[[#This Row],[11]]</f>
        <v>#REF!</v>
      </c>
      <c r="AD264" s="108">
        <v>0</v>
      </c>
      <c r="AE264" s="107">
        <v>5</v>
      </c>
      <c r="AF264" s="111">
        <f t="shared" ref="AF264:AF283" si="18">(AI264+AL264+AO264+AR264+AU264+AX264)</f>
        <v>100</v>
      </c>
      <c r="AG264" s="111" t="e">
        <f>[1]!Table4[[#This Row],[4]]</f>
        <v>#REF!</v>
      </c>
      <c r="AH264" s="111" t="e">
        <f>[1]!Table4[[#This Row],[5]]</f>
        <v>#REF!</v>
      </c>
      <c r="AI264" s="111">
        <v>50</v>
      </c>
      <c r="AJ264" s="111" t="s">
        <v>8289</v>
      </c>
      <c r="AK264" s="111" t="s">
        <v>8290</v>
      </c>
      <c r="AL264" s="111">
        <v>50</v>
      </c>
      <c r="AM264" s="111"/>
      <c r="AN264" s="111"/>
      <c r="AO264" s="111"/>
      <c r="AP264" s="111"/>
      <c r="AQ264" s="111"/>
      <c r="AR264" s="111"/>
      <c r="AS264" s="111"/>
      <c r="AT264" s="111"/>
      <c r="AU264" s="111"/>
      <c r="AV264" s="111"/>
      <c r="AW264" s="111"/>
      <c r="AX264" s="111"/>
      <c r="AY264"/>
      <c r="AZ264"/>
      <c r="BA264"/>
      <c r="BB264"/>
      <c r="BC264"/>
      <c r="BD264"/>
    </row>
    <row r="265" spans="1:56" s="110" customFormat="1" ht="72">
      <c r="A265" s="107">
        <v>106</v>
      </c>
      <c r="B265" s="107" t="s">
        <v>7994</v>
      </c>
      <c r="C265" s="111"/>
      <c r="D265" s="124" t="s">
        <v>3306</v>
      </c>
      <c r="E265" s="112" t="s">
        <v>8291</v>
      </c>
      <c r="F265" s="129">
        <v>1120</v>
      </c>
      <c r="G265" s="112" t="s">
        <v>8292</v>
      </c>
      <c r="H265" s="111">
        <v>2007</v>
      </c>
      <c r="I265" s="112" t="s">
        <v>8293</v>
      </c>
      <c r="J265" s="113">
        <v>115000</v>
      </c>
      <c r="K265" s="126" t="s">
        <v>13679</v>
      </c>
      <c r="L265" s="112" t="s">
        <v>8294</v>
      </c>
      <c r="M265" s="112" t="s">
        <v>8295</v>
      </c>
      <c r="N265" s="112" t="s">
        <v>8296</v>
      </c>
      <c r="O265" s="112" t="s">
        <v>8297</v>
      </c>
      <c r="P265" s="112" t="s">
        <v>8298</v>
      </c>
      <c r="Q265" s="108" t="e">
        <f>[1]!Table4[[#This Row],[21]]</f>
        <v>#REF!</v>
      </c>
      <c r="R265" s="108">
        <f t="shared" si="17"/>
        <v>11.057692307692308</v>
      </c>
      <c r="S265" s="108">
        <v>17.88</v>
      </c>
      <c r="T265" s="108">
        <v>12.38</v>
      </c>
      <c r="U265" s="108" t="e">
        <f>SUBTOTAL(9,[1]!Table4[[#This Row],[18]:[20]])</f>
        <v>#REF!</v>
      </c>
      <c r="V265" s="109">
        <v>100</v>
      </c>
      <c r="W265" s="109">
        <v>100</v>
      </c>
      <c r="X265" s="127" t="s">
        <v>8003</v>
      </c>
      <c r="Y265" s="107">
        <v>1</v>
      </c>
      <c r="Z265" s="107">
        <v>2</v>
      </c>
      <c r="AA265" s="107">
        <v>3</v>
      </c>
      <c r="AB265" s="111">
        <v>44</v>
      </c>
      <c r="AC265" s="107" t="e">
        <f>[1]!Table4[[#This Row],[11]]</f>
        <v>#REF!</v>
      </c>
      <c r="AD265" s="108">
        <v>0</v>
      </c>
      <c r="AE265" s="107">
        <v>5</v>
      </c>
      <c r="AF265" s="111">
        <f t="shared" si="18"/>
        <v>100</v>
      </c>
      <c r="AG265" s="111" t="e">
        <f>[1]!Table4[[#This Row],[4]]</f>
        <v>#REF!</v>
      </c>
      <c r="AH265" s="111" t="e">
        <f>[1]!Table4[[#This Row],[5]]</f>
        <v>#REF!</v>
      </c>
      <c r="AI265" s="111">
        <v>100</v>
      </c>
      <c r="AJ265" s="111"/>
      <c r="AK265" s="111"/>
      <c r="AL265" s="111"/>
      <c r="AM265" s="111"/>
      <c r="AN265" s="111"/>
      <c r="AO265" s="111"/>
      <c r="AP265" s="111"/>
      <c r="AQ265" s="111"/>
      <c r="AR265" s="111"/>
      <c r="AS265" s="111"/>
      <c r="AT265" s="111"/>
      <c r="AU265" s="111"/>
      <c r="AV265" s="111"/>
      <c r="AW265" s="111"/>
      <c r="AX265" s="111"/>
      <c r="AY265"/>
      <c r="AZ265"/>
      <c r="BA265"/>
      <c r="BB265"/>
      <c r="BC265"/>
      <c r="BD265"/>
    </row>
    <row r="266" spans="1:56" s="110" customFormat="1" ht="123.45">
      <c r="A266" s="107">
        <v>106</v>
      </c>
      <c r="B266" s="107" t="s">
        <v>7994</v>
      </c>
      <c r="C266" s="111"/>
      <c r="D266" s="124" t="s">
        <v>8299</v>
      </c>
      <c r="E266" s="112" t="s">
        <v>8300</v>
      </c>
      <c r="F266" s="129">
        <v>4540</v>
      </c>
      <c r="G266" s="112" t="s">
        <v>8301</v>
      </c>
      <c r="H266" s="111">
        <v>2008</v>
      </c>
      <c r="I266" s="112" t="s">
        <v>8302</v>
      </c>
      <c r="J266" s="113">
        <v>320000</v>
      </c>
      <c r="K266" s="126" t="s">
        <v>13679</v>
      </c>
      <c r="L266" s="112" t="s">
        <v>8303</v>
      </c>
      <c r="M266" s="112" t="s">
        <v>8304</v>
      </c>
      <c r="N266" s="112" t="s">
        <v>8305</v>
      </c>
      <c r="O266" s="112" t="s">
        <v>8306</v>
      </c>
      <c r="P266" s="112">
        <v>46875</v>
      </c>
      <c r="Q266" s="108" t="e">
        <f>[1]!Table4[[#This Row],[21]]</f>
        <v>#REF!</v>
      </c>
      <c r="R266" s="108">
        <f t="shared" si="17"/>
        <v>30.76923076923077</v>
      </c>
      <c r="S266" s="108">
        <v>17.88</v>
      </c>
      <c r="T266" s="108">
        <v>12.38</v>
      </c>
      <c r="U266" s="108" t="e">
        <f>SUBTOTAL(9,[1]!Table4[[#This Row],[18]:[20]])</f>
        <v>#REF!</v>
      </c>
      <c r="V266" s="109">
        <v>100</v>
      </c>
      <c r="W266" s="109">
        <v>100</v>
      </c>
      <c r="X266" s="127" t="s">
        <v>8003</v>
      </c>
      <c r="Y266" s="107">
        <v>3</v>
      </c>
      <c r="Z266" s="107">
        <v>1</v>
      </c>
      <c r="AA266" s="107">
        <v>4</v>
      </c>
      <c r="AB266" s="111">
        <v>30</v>
      </c>
      <c r="AC266" s="107" t="e">
        <f>[1]!Table4[[#This Row],[11]]</f>
        <v>#REF!</v>
      </c>
      <c r="AD266" s="108">
        <v>0</v>
      </c>
      <c r="AE266" s="107">
        <v>5</v>
      </c>
      <c r="AF266" s="111">
        <f t="shared" si="18"/>
        <v>100</v>
      </c>
      <c r="AG266" s="111" t="e">
        <f>[1]!Table4[[#This Row],[4]]</f>
        <v>#REF!</v>
      </c>
      <c r="AH266" s="111" t="e">
        <f>[1]!Table4[[#This Row],[5]]</f>
        <v>#REF!</v>
      </c>
      <c r="AI266" s="111">
        <v>50</v>
      </c>
      <c r="AJ266" s="111" t="s">
        <v>3382</v>
      </c>
      <c r="AK266" s="111" t="s">
        <v>8307</v>
      </c>
      <c r="AL266" s="111">
        <v>50</v>
      </c>
      <c r="AM266" s="111"/>
      <c r="AN266" s="111"/>
      <c r="AO266" s="111"/>
      <c r="AP266" s="111"/>
      <c r="AQ266" s="111"/>
      <c r="AR266" s="111"/>
      <c r="AS266" s="111"/>
      <c r="AT266" s="111"/>
      <c r="AU266" s="111"/>
      <c r="AV266" s="111"/>
      <c r="AW266" s="111"/>
      <c r="AX266" s="111"/>
      <c r="AY266"/>
      <c r="AZ266"/>
      <c r="BA266"/>
      <c r="BB266"/>
      <c r="BC266"/>
      <c r="BD266"/>
    </row>
    <row r="267" spans="1:56" s="110" customFormat="1" ht="246.9">
      <c r="A267" s="107">
        <v>106</v>
      </c>
      <c r="B267" s="107" t="s">
        <v>7994</v>
      </c>
      <c r="C267" s="111"/>
      <c r="D267" s="124" t="s">
        <v>3306</v>
      </c>
      <c r="E267" s="112" t="s">
        <v>8308</v>
      </c>
      <c r="F267" s="129">
        <v>18273</v>
      </c>
      <c r="G267" s="112" t="s">
        <v>8309</v>
      </c>
      <c r="H267" s="111">
        <v>2007</v>
      </c>
      <c r="I267" s="112" t="s">
        <v>8310</v>
      </c>
      <c r="J267" s="113">
        <v>147200</v>
      </c>
      <c r="K267" s="126" t="s">
        <v>13679</v>
      </c>
      <c r="L267" s="112" t="s">
        <v>8311</v>
      </c>
      <c r="M267" s="112" t="s">
        <v>8082</v>
      </c>
      <c r="N267" s="112" t="s">
        <v>8312</v>
      </c>
      <c r="O267" s="112" t="s">
        <v>8313</v>
      </c>
      <c r="P267" s="112">
        <v>45811</v>
      </c>
      <c r="Q267" s="108" t="e">
        <f>[1]!Table4[[#This Row],[21]]</f>
        <v>#REF!</v>
      </c>
      <c r="R267" s="108">
        <f t="shared" si="17"/>
        <v>14.153846153846153</v>
      </c>
      <c r="S267" s="108">
        <v>17.88</v>
      </c>
      <c r="T267" s="108">
        <v>12.38</v>
      </c>
      <c r="U267" s="108" t="e">
        <f>SUBTOTAL(9,[1]!Table4[[#This Row],[18]:[20]])</f>
        <v>#REF!</v>
      </c>
      <c r="V267" s="109">
        <v>100</v>
      </c>
      <c r="W267" s="109">
        <v>100</v>
      </c>
      <c r="X267" s="127" t="s">
        <v>8003</v>
      </c>
      <c r="Y267" s="107">
        <v>3</v>
      </c>
      <c r="Z267" s="107">
        <v>1</v>
      </c>
      <c r="AA267" s="107">
        <v>7</v>
      </c>
      <c r="AB267" s="111">
        <v>11</v>
      </c>
      <c r="AC267" s="107" t="e">
        <f>[1]!Table4[[#This Row],[11]]</f>
        <v>#REF!</v>
      </c>
      <c r="AD267" s="108">
        <v>0</v>
      </c>
      <c r="AE267" s="107">
        <v>5</v>
      </c>
      <c r="AF267" s="111">
        <f t="shared" si="18"/>
        <v>100</v>
      </c>
      <c r="AG267" s="111" t="e">
        <f>[1]!Table4[[#This Row],[4]]</f>
        <v>#REF!</v>
      </c>
      <c r="AH267" s="111" t="e">
        <f>[1]!Table4[[#This Row],[5]]</f>
        <v>#REF!</v>
      </c>
      <c r="AI267" s="111">
        <v>25</v>
      </c>
      <c r="AJ267" s="111" t="s">
        <v>8314</v>
      </c>
      <c r="AK267" s="111" t="s">
        <v>8308</v>
      </c>
      <c r="AL267" s="111">
        <v>25</v>
      </c>
      <c r="AM267" s="111" t="s">
        <v>8315</v>
      </c>
      <c r="AN267" s="111" t="s">
        <v>8316</v>
      </c>
      <c r="AO267" s="111">
        <v>25</v>
      </c>
      <c r="AP267" s="111" t="s">
        <v>8317</v>
      </c>
      <c r="AQ267" s="111" t="s">
        <v>8318</v>
      </c>
      <c r="AR267" s="111">
        <v>25</v>
      </c>
      <c r="AS267" s="111"/>
      <c r="AT267" s="111"/>
      <c r="AU267" s="111"/>
      <c r="AV267" s="111"/>
      <c r="AW267" s="111"/>
      <c r="AX267" s="111"/>
      <c r="AY267"/>
      <c r="AZ267"/>
      <c r="BA267"/>
      <c r="BB267"/>
      <c r="BC267"/>
      <c r="BD267"/>
    </row>
    <row r="268" spans="1:56" s="110" customFormat="1" ht="51.45">
      <c r="A268" s="107">
        <v>106</v>
      </c>
      <c r="B268" s="107" t="s">
        <v>7994</v>
      </c>
      <c r="C268" s="111"/>
      <c r="D268" s="124" t="s">
        <v>8054</v>
      </c>
      <c r="E268" s="112" t="s">
        <v>8319</v>
      </c>
      <c r="F268" s="129">
        <v>5027</v>
      </c>
      <c r="G268" s="112" t="s">
        <v>8320</v>
      </c>
      <c r="H268" s="111">
        <v>2008</v>
      </c>
      <c r="I268" s="112" t="s">
        <v>8321</v>
      </c>
      <c r="J268" s="113">
        <v>58444</v>
      </c>
      <c r="K268" s="126" t="s">
        <v>13679</v>
      </c>
      <c r="L268" s="112" t="s">
        <v>8058</v>
      </c>
      <c r="M268" s="112" t="s">
        <v>8322</v>
      </c>
      <c r="N268" s="112" t="s">
        <v>8323</v>
      </c>
      <c r="O268" s="112" t="s">
        <v>8324</v>
      </c>
      <c r="P268" s="112">
        <v>46078.466619999999</v>
      </c>
      <c r="Q268" s="108" t="e">
        <f>[1]!Table4[[#This Row],[21]]</f>
        <v>#REF!</v>
      </c>
      <c r="R268" s="108">
        <f t="shared" si="17"/>
        <v>5.6196153846153853</v>
      </c>
      <c r="S268" s="108">
        <v>17.88</v>
      </c>
      <c r="T268" s="108">
        <v>12.38</v>
      </c>
      <c r="U268" s="108" t="e">
        <f>SUBTOTAL(9,[1]!Table4[[#This Row],[18]:[20]])</f>
        <v>#REF!</v>
      </c>
      <c r="V268" s="109">
        <v>100</v>
      </c>
      <c r="W268" s="109">
        <v>100</v>
      </c>
      <c r="X268" s="127" t="s">
        <v>8003</v>
      </c>
      <c r="Y268" s="107">
        <v>3</v>
      </c>
      <c r="Z268" s="107">
        <v>2</v>
      </c>
      <c r="AA268" s="107">
        <v>2</v>
      </c>
      <c r="AB268" s="111">
        <v>32</v>
      </c>
      <c r="AC268" s="107" t="e">
        <f>[1]!Table4[[#This Row],[11]]</f>
        <v>#REF!</v>
      </c>
      <c r="AD268" s="108">
        <v>0</v>
      </c>
      <c r="AE268" s="107">
        <v>5</v>
      </c>
      <c r="AF268" s="111">
        <f t="shared" si="18"/>
        <v>100</v>
      </c>
      <c r="AG268" s="111" t="e">
        <f>[1]!Table4[[#This Row],[4]]</f>
        <v>#REF!</v>
      </c>
      <c r="AH268" s="111" t="e">
        <f>[1]!Table4[[#This Row],[5]]</f>
        <v>#REF!</v>
      </c>
      <c r="AI268" s="111">
        <v>50</v>
      </c>
      <c r="AJ268" s="111" t="s">
        <v>8054</v>
      </c>
      <c r="AK268" s="111" t="s">
        <v>8055</v>
      </c>
      <c r="AL268" s="111">
        <v>50</v>
      </c>
      <c r="AM268" s="111"/>
      <c r="AN268" s="111"/>
      <c r="AO268" s="111"/>
      <c r="AP268" s="111"/>
      <c r="AQ268" s="111"/>
      <c r="AR268" s="111"/>
      <c r="AS268" s="111"/>
      <c r="AT268" s="111"/>
      <c r="AU268" s="111"/>
      <c r="AV268" s="111"/>
      <c r="AW268" s="111"/>
      <c r="AX268" s="111"/>
      <c r="AY268"/>
      <c r="AZ268"/>
      <c r="BA268"/>
      <c r="BB268"/>
      <c r="BC268"/>
      <c r="BD268"/>
    </row>
    <row r="269" spans="1:56" s="110" customFormat="1" ht="72">
      <c r="A269" s="107">
        <v>106</v>
      </c>
      <c r="B269" s="107" t="s">
        <v>7994</v>
      </c>
      <c r="C269" s="111"/>
      <c r="D269" s="124" t="s">
        <v>3382</v>
      </c>
      <c r="E269" s="112" t="s">
        <v>8307</v>
      </c>
      <c r="F269" s="129">
        <v>3470</v>
      </c>
      <c r="G269" s="112" t="s">
        <v>8325</v>
      </c>
      <c r="H269" s="111">
        <v>2011</v>
      </c>
      <c r="I269" s="112" t="s">
        <v>8326</v>
      </c>
      <c r="J269" s="113">
        <v>216802.64</v>
      </c>
      <c r="K269" s="126" t="s">
        <v>152</v>
      </c>
      <c r="L269" s="112" t="s">
        <v>8327</v>
      </c>
      <c r="M269" s="112" t="s">
        <v>8304</v>
      </c>
      <c r="N269" s="112" t="s">
        <v>8328</v>
      </c>
      <c r="O269" s="112" t="s">
        <v>8329</v>
      </c>
      <c r="P269" s="112" t="s">
        <v>8330</v>
      </c>
      <c r="Q269" s="108" t="e">
        <f>[1]!Table4[[#This Row],[21]]</f>
        <v>#REF!</v>
      </c>
      <c r="R269" s="108">
        <f t="shared" si="17"/>
        <v>20.846407692307697</v>
      </c>
      <c r="S269" s="108">
        <v>5.46</v>
      </c>
      <c r="T269" s="108">
        <v>14.1</v>
      </c>
      <c r="U269" s="108" t="e">
        <f>SUBTOTAL(9,[1]!Table4[[#This Row],[18]:[20]])</f>
        <v>#REF!</v>
      </c>
      <c r="V269" s="109">
        <v>100</v>
      </c>
      <c r="W269" s="109">
        <v>100</v>
      </c>
      <c r="X269" s="127" t="s">
        <v>8003</v>
      </c>
      <c r="Y269" s="107">
        <v>3</v>
      </c>
      <c r="Z269" s="107">
        <v>1</v>
      </c>
      <c r="AA269" s="107">
        <v>4</v>
      </c>
      <c r="AB269" s="111">
        <v>30</v>
      </c>
      <c r="AC269" s="107" t="e">
        <f>[1]!Table4[[#This Row],[11]]</f>
        <v>#REF!</v>
      </c>
      <c r="AD269" s="108">
        <v>0</v>
      </c>
      <c r="AE269" s="107">
        <v>5</v>
      </c>
      <c r="AF269" s="111">
        <f t="shared" si="18"/>
        <v>100</v>
      </c>
      <c r="AG269" s="111" t="e">
        <f>[1]!Table4[[#This Row],[4]]</f>
        <v>#REF!</v>
      </c>
      <c r="AH269" s="111" t="e">
        <f>[1]!Table4[[#This Row],[5]]</f>
        <v>#REF!</v>
      </c>
      <c r="AI269" s="111">
        <v>50</v>
      </c>
      <c r="AJ269" s="111" t="s">
        <v>8331</v>
      </c>
      <c r="AK269" s="111" t="s">
        <v>8332</v>
      </c>
      <c r="AL269" s="111">
        <v>50</v>
      </c>
      <c r="AM269" s="111"/>
      <c r="AN269" s="111"/>
      <c r="AO269" s="111"/>
      <c r="AP269" s="111"/>
      <c r="AQ269" s="111"/>
      <c r="AR269" s="111"/>
      <c r="AS269" s="111"/>
      <c r="AT269" s="111"/>
      <c r="AU269" s="111"/>
      <c r="AV269" s="111"/>
      <c r="AW269" s="111"/>
      <c r="AX269" s="111"/>
      <c r="AY269"/>
      <c r="AZ269"/>
      <c r="BA269"/>
      <c r="BB269"/>
      <c r="BC269"/>
      <c r="BD269"/>
    </row>
    <row r="270" spans="1:56" s="110" customFormat="1" ht="205.75">
      <c r="A270" s="107">
        <v>106</v>
      </c>
      <c r="B270" s="107" t="s">
        <v>7994</v>
      </c>
      <c r="C270" s="111"/>
      <c r="D270" s="124" t="s">
        <v>3306</v>
      </c>
      <c r="E270" s="112" t="s">
        <v>8308</v>
      </c>
      <c r="F270" s="129">
        <v>18273</v>
      </c>
      <c r="G270" s="112" t="s">
        <v>8333</v>
      </c>
      <c r="H270" s="111">
        <v>2007</v>
      </c>
      <c r="I270" s="112" t="s">
        <v>8334</v>
      </c>
      <c r="J270" s="113">
        <v>89750</v>
      </c>
      <c r="K270" s="126" t="s">
        <v>13679</v>
      </c>
      <c r="L270" s="112" t="s">
        <v>8311</v>
      </c>
      <c r="M270" s="112" t="s">
        <v>8082</v>
      </c>
      <c r="N270" s="112" t="s">
        <v>8335</v>
      </c>
      <c r="O270" s="112" t="s">
        <v>8336</v>
      </c>
      <c r="P270" s="112" t="s">
        <v>8337</v>
      </c>
      <c r="Q270" s="108" t="e">
        <f>[1]!Table4[[#This Row],[21]]</f>
        <v>#REF!</v>
      </c>
      <c r="R270" s="108">
        <f t="shared" si="17"/>
        <v>8.6298076923076916</v>
      </c>
      <c r="S270" s="108">
        <v>17.88</v>
      </c>
      <c r="T270" s="108">
        <v>12.38</v>
      </c>
      <c r="U270" s="108" t="e">
        <f>SUBTOTAL(9,[1]!Table4[[#This Row],[18]:[20]])</f>
        <v>#REF!</v>
      </c>
      <c r="V270" s="109">
        <v>100</v>
      </c>
      <c r="W270" s="109">
        <v>100</v>
      </c>
      <c r="X270" s="127" t="s">
        <v>8003</v>
      </c>
      <c r="Y270" s="107">
        <v>2</v>
      </c>
      <c r="Z270" s="107">
        <v>1</v>
      </c>
      <c r="AA270" s="107">
        <v>1</v>
      </c>
      <c r="AB270" s="111">
        <v>11</v>
      </c>
      <c r="AC270" s="107" t="e">
        <f>[1]!Table4[[#This Row],[11]]</f>
        <v>#REF!</v>
      </c>
      <c r="AD270" s="108">
        <v>0</v>
      </c>
      <c r="AE270" s="107">
        <v>5</v>
      </c>
      <c r="AF270" s="111">
        <f t="shared" si="18"/>
        <v>100</v>
      </c>
      <c r="AG270" s="111" t="e">
        <f>[1]!Table4[[#This Row],[4]]</f>
        <v>#REF!</v>
      </c>
      <c r="AH270" s="111" t="e">
        <f>[1]!Table4[[#This Row],[5]]</f>
        <v>#REF!</v>
      </c>
      <c r="AI270" s="111">
        <v>50</v>
      </c>
      <c r="AJ270" s="111" t="s">
        <v>8314</v>
      </c>
      <c r="AK270" s="111" t="s">
        <v>8308</v>
      </c>
      <c r="AL270" s="111">
        <v>50</v>
      </c>
      <c r="AM270" s="111"/>
      <c r="AN270" s="111"/>
      <c r="AO270" s="111"/>
      <c r="AP270" s="111"/>
      <c r="AQ270" s="111"/>
      <c r="AR270" s="111"/>
      <c r="AS270" s="111"/>
      <c r="AT270" s="111"/>
      <c r="AU270" s="111"/>
      <c r="AV270" s="111"/>
      <c r="AW270" s="111"/>
      <c r="AX270" s="111"/>
      <c r="AY270"/>
      <c r="AZ270"/>
      <c r="BA270"/>
      <c r="BB270"/>
      <c r="BC270"/>
      <c r="BD270"/>
    </row>
    <row r="271" spans="1:56" s="110" customFormat="1" ht="61.75">
      <c r="A271" s="107">
        <v>106</v>
      </c>
      <c r="B271" s="107" t="s">
        <v>7994</v>
      </c>
      <c r="C271" s="111"/>
      <c r="D271" s="124" t="s">
        <v>8331</v>
      </c>
      <c r="E271" s="112" t="s">
        <v>8338</v>
      </c>
      <c r="F271" s="129">
        <v>11241</v>
      </c>
      <c r="G271" s="112" t="s">
        <v>8339</v>
      </c>
      <c r="H271" s="111">
        <v>2010</v>
      </c>
      <c r="I271" s="112" t="s">
        <v>8340</v>
      </c>
      <c r="J271" s="113">
        <v>167988</v>
      </c>
      <c r="K271" s="126" t="s">
        <v>152</v>
      </c>
      <c r="L271" s="112" t="s">
        <v>8341</v>
      </c>
      <c r="M271" s="112" t="s">
        <v>8342</v>
      </c>
      <c r="N271" s="112" t="s">
        <v>8343</v>
      </c>
      <c r="O271" s="112" t="s">
        <v>8344</v>
      </c>
      <c r="P271" s="112">
        <v>51442</v>
      </c>
      <c r="Q271" s="108" t="e">
        <f>[1]!Table4[[#This Row],[21]]</f>
        <v>#REF!</v>
      </c>
      <c r="R271" s="108">
        <f t="shared" si="17"/>
        <v>16.152692307692305</v>
      </c>
      <c r="S271" s="108">
        <v>17.88</v>
      </c>
      <c r="T271" s="108">
        <v>12.38</v>
      </c>
      <c r="U271" s="108" t="e">
        <f>SUBTOTAL(9,[1]!Table4[[#This Row],[18]:[20]])</f>
        <v>#REF!</v>
      </c>
      <c r="V271" s="109">
        <v>100</v>
      </c>
      <c r="W271" s="109">
        <v>100</v>
      </c>
      <c r="X271" s="127" t="s">
        <v>8003</v>
      </c>
      <c r="Y271" s="107">
        <v>3</v>
      </c>
      <c r="Z271" s="107">
        <v>1</v>
      </c>
      <c r="AA271" s="107">
        <v>4</v>
      </c>
      <c r="AB271" s="111">
        <v>30</v>
      </c>
      <c r="AC271" s="107" t="e">
        <f>[1]!Table4[[#This Row],[11]]</f>
        <v>#REF!</v>
      </c>
      <c r="AD271" s="108">
        <v>0</v>
      </c>
      <c r="AE271" s="107">
        <v>5</v>
      </c>
      <c r="AF271" s="111">
        <v>100</v>
      </c>
      <c r="AG271" s="111" t="e">
        <f>[1]!Table4[[#This Row],[4]]</f>
        <v>#REF!</v>
      </c>
      <c r="AH271" s="111" t="e">
        <f>[1]!Table4[[#This Row],[5]]</f>
        <v>#REF!</v>
      </c>
      <c r="AI271" s="111">
        <v>100</v>
      </c>
      <c r="AJ271" s="111"/>
      <c r="AK271" s="111"/>
      <c r="AL271" s="111"/>
      <c r="AM271" s="111"/>
      <c r="AN271" s="111"/>
      <c r="AO271" s="111"/>
      <c r="AP271" s="111"/>
      <c r="AQ271" s="111"/>
      <c r="AR271" s="111"/>
      <c r="AS271" s="111"/>
      <c r="AT271" s="111"/>
      <c r="AU271" s="111"/>
      <c r="AV271" s="111"/>
      <c r="AW271" s="111"/>
      <c r="AX271" s="111"/>
      <c r="AY271"/>
      <c r="AZ271"/>
      <c r="BA271"/>
      <c r="BB271"/>
      <c r="BC271"/>
      <c r="BD271"/>
    </row>
    <row r="272" spans="1:56" s="110" customFormat="1" ht="82.3">
      <c r="A272" s="107">
        <v>106</v>
      </c>
      <c r="B272" s="107" t="s">
        <v>7994</v>
      </c>
      <c r="C272" s="111"/>
      <c r="D272" s="124" t="s">
        <v>4533</v>
      </c>
      <c r="E272" s="112" t="s">
        <v>8345</v>
      </c>
      <c r="F272" s="129">
        <v>7561</v>
      </c>
      <c r="G272" s="112" t="s">
        <v>8346</v>
      </c>
      <c r="H272" s="111">
        <v>2008</v>
      </c>
      <c r="I272" s="112" t="s">
        <v>8347</v>
      </c>
      <c r="J272" s="113">
        <v>263938</v>
      </c>
      <c r="K272" s="126" t="s">
        <v>13679</v>
      </c>
      <c r="L272" s="112" t="s">
        <v>8348</v>
      </c>
      <c r="M272" s="112" t="s">
        <v>8349</v>
      </c>
      <c r="N272" s="112" t="s">
        <v>8350</v>
      </c>
      <c r="O272" s="112" t="s">
        <v>8351</v>
      </c>
      <c r="P272" s="112" t="s">
        <v>8352</v>
      </c>
      <c r="Q272" s="108" t="e">
        <f>[1]!Table4[[#This Row],[21]]</f>
        <v>#REF!</v>
      </c>
      <c r="R272" s="108">
        <f t="shared" si="17"/>
        <v>25.378653846153849</v>
      </c>
      <c r="S272" s="108">
        <v>17.88</v>
      </c>
      <c r="T272" s="108">
        <v>12.38</v>
      </c>
      <c r="U272" s="108" t="e">
        <f>SUBTOTAL(9,[1]!Table4[[#This Row],[18]:[20]])</f>
        <v>#REF!</v>
      </c>
      <c r="V272" s="109">
        <v>100</v>
      </c>
      <c r="W272" s="109">
        <v>100</v>
      </c>
      <c r="X272" s="127" t="s">
        <v>8003</v>
      </c>
      <c r="Y272" s="107">
        <v>3</v>
      </c>
      <c r="Z272" s="107">
        <v>11</v>
      </c>
      <c r="AA272" s="107">
        <v>6</v>
      </c>
      <c r="AB272" s="111">
        <v>66</v>
      </c>
      <c r="AC272" s="107" t="e">
        <f>[1]!Table4[[#This Row],[11]]</f>
        <v>#REF!</v>
      </c>
      <c r="AD272" s="108">
        <v>0</v>
      </c>
      <c r="AE272" s="107">
        <v>5</v>
      </c>
      <c r="AF272" s="111">
        <f t="shared" si="18"/>
        <v>100</v>
      </c>
      <c r="AG272" s="111" t="e">
        <f>[1]!Table4[[#This Row],[4]]</f>
        <v>#REF!</v>
      </c>
      <c r="AH272" s="111" t="e">
        <f>[1]!Table4[[#This Row],[5]]</f>
        <v>#REF!</v>
      </c>
      <c r="AI272" s="111">
        <v>25</v>
      </c>
      <c r="AJ272" s="111" t="s">
        <v>4533</v>
      </c>
      <c r="AK272" s="111" t="s">
        <v>8345</v>
      </c>
      <c r="AL272" s="111">
        <v>25</v>
      </c>
      <c r="AM272" s="111" t="s">
        <v>8353</v>
      </c>
      <c r="AN272" s="111" t="s">
        <v>8354</v>
      </c>
      <c r="AO272" s="111">
        <v>25</v>
      </c>
      <c r="AP272" s="111" t="s">
        <v>8355</v>
      </c>
      <c r="AQ272" s="111" t="s">
        <v>8345</v>
      </c>
      <c r="AR272" s="111">
        <v>25</v>
      </c>
      <c r="AS272" s="111"/>
      <c r="AT272" s="111"/>
      <c r="AU272" s="111"/>
      <c r="AV272" s="111"/>
      <c r="AW272" s="111"/>
      <c r="AX272" s="111"/>
      <c r="AY272"/>
      <c r="AZ272"/>
      <c r="BA272"/>
      <c r="BB272"/>
      <c r="BC272"/>
      <c r="BD272"/>
    </row>
    <row r="273" spans="1:56" s="110" customFormat="1" ht="102.9">
      <c r="A273" s="107">
        <v>106</v>
      </c>
      <c r="B273" s="107" t="s">
        <v>7994</v>
      </c>
      <c r="C273" s="111"/>
      <c r="D273" s="124" t="s">
        <v>3306</v>
      </c>
      <c r="E273" s="112" t="s">
        <v>8356</v>
      </c>
      <c r="F273" s="129">
        <v>15644</v>
      </c>
      <c r="G273" s="112" t="s">
        <v>8357</v>
      </c>
      <c r="H273" s="111">
        <v>2007</v>
      </c>
      <c r="I273" s="112" t="s">
        <v>8358</v>
      </c>
      <c r="J273" s="113">
        <v>65087</v>
      </c>
      <c r="K273" s="126" t="s">
        <v>13679</v>
      </c>
      <c r="L273" s="112" t="s">
        <v>8311</v>
      </c>
      <c r="M273" s="112" t="s">
        <v>8082</v>
      </c>
      <c r="N273" s="112" t="s">
        <v>8359</v>
      </c>
      <c r="O273" s="112" t="s">
        <v>8360</v>
      </c>
      <c r="P273" s="112">
        <v>45321.449339999999</v>
      </c>
      <c r="Q273" s="108" t="e">
        <f>[1]!Table4[[#This Row],[21]]</f>
        <v>#REF!</v>
      </c>
      <c r="R273" s="108">
        <f t="shared" si="17"/>
        <v>6.2583653846153853</v>
      </c>
      <c r="S273" s="108">
        <v>17.88</v>
      </c>
      <c r="T273" s="108">
        <v>12.38</v>
      </c>
      <c r="U273" s="108" t="e">
        <f>SUBTOTAL(9,[1]!Table4[[#This Row],[18]:[20]])</f>
        <v>#REF!</v>
      </c>
      <c r="V273" s="109">
        <v>100</v>
      </c>
      <c r="W273" s="109">
        <v>100</v>
      </c>
      <c r="X273" s="127" t="s">
        <v>8003</v>
      </c>
      <c r="Y273" s="107">
        <v>4</v>
      </c>
      <c r="Z273" s="107">
        <v>2</v>
      </c>
      <c r="AA273" s="107">
        <v>3</v>
      </c>
      <c r="AB273" s="111">
        <v>44</v>
      </c>
      <c r="AC273" s="107" t="e">
        <f>[1]!Table4[[#This Row],[11]]</f>
        <v>#REF!</v>
      </c>
      <c r="AD273" s="108">
        <v>0</v>
      </c>
      <c r="AE273" s="107">
        <v>5</v>
      </c>
      <c r="AF273" s="111">
        <v>100</v>
      </c>
      <c r="AG273" s="111" t="e">
        <f>[1]!Table4[[#This Row],[4]]</f>
        <v>#REF!</v>
      </c>
      <c r="AH273" s="111" t="e">
        <f>[1]!Table4[[#This Row],[5]]</f>
        <v>#REF!</v>
      </c>
      <c r="AI273" s="111">
        <v>33</v>
      </c>
      <c r="AJ273" s="111" t="s">
        <v>8361</v>
      </c>
      <c r="AK273" s="111" t="s">
        <v>8356</v>
      </c>
      <c r="AL273" s="111">
        <v>33</v>
      </c>
      <c r="AM273" s="111" t="s">
        <v>8362</v>
      </c>
      <c r="AN273" s="111" t="s">
        <v>8363</v>
      </c>
      <c r="AO273" s="111">
        <v>33</v>
      </c>
      <c r="AP273" s="111"/>
      <c r="AQ273" s="111"/>
      <c r="AR273" s="111"/>
      <c r="AS273" s="111"/>
      <c r="AT273" s="111"/>
      <c r="AU273" s="111"/>
      <c r="AV273" s="111"/>
      <c r="AW273" s="111"/>
      <c r="AX273" s="111"/>
      <c r="AY273"/>
      <c r="AZ273"/>
      <c r="BA273"/>
      <c r="BB273"/>
      <c r="BC273"/>
      <c r="BD273"/>
    </row>
    <row r="274" spans="1:56" s="110" customFormat="1" ht="216">
      <c r="A274" s="107">
        <v>106</v>
      </c>
      <c r="B274" s="107" t="s">
        <v>7994</v>
      </c>
      <c r="C274" s="111"/>
      <c r="D274" s="124" t="s">
        <v>8004</v>
      </c>
      <c r="E274" s="112" t="s">
        <v>8364</v>
      </c>
      <c r="F274" s="129">
        <v>8725</v>
      </c>
      <c r="G274" s="112" t="s">
        <v>8365</v>
      </c>
      <c r="H274" s="111">
        <v>2011</v>
      </c>
      <c r="I274" s="112" t="s">
        <v>8366</v>
      </c>
      <c r="J274" s="113">
        <v>905347.69</v>
      </c>
      <c r="K274" s="126" t="s">
        <v>152</v>
      </c>
      <c r="L274" s="112" t="s">
        <v>8367</v>
      </c>
      <c r="M274" s="112" t="s">
        <v>8368</v>
      </c>
      <c r="N274" s="112" t="s">
        <v>8369</v>
      </c>
      <c r="O274" s="112" t="s">
        <v>8370</v>
      </c>
      <c r="P274" s="112">
        <v>51962</v>
      </c>
      <c r="Q274" s="108" t="e">
        <f>[1]!Table4[[#This Row],[21]]</f>
        <v>#REF!</v>
      </c>
      <c r="R274" s="108">
        <f t="shared" si="17"/>
        <v>87.052662499999997</v>
      </c>
      <c r="S274" s="108">
        <v>5.3</v>
      </c>
      <c r="T274" s="108">
        <v>14.1</v>
      </c>
      <c r="U274" s="108" t="e">
        <f>SUBTOTAL(9,[1]!Table4[[#This Row],[18]:[20]])</f>
        <v>#REF!</v>
      </c>
      <c r="V274" s="109">
        <v>100</v>
      </c>
      <c r="W274" s="109">
        <v>100</v>
      </c>
      <c r="X274" s="127" t="s">
        <v>8003</v>
      </c>
      <c r="Y274" s="107">
        <v>4</v>
      </c>
      <c r="Z274" s="107">
        <v>2</v>
      </c>
      <c r="AA274" s="107"/>
      <c r="AB274" s="111">
        <v>41</v>
      </c>
      <c r="AC274" s="107" t="e">
        <f>[1]!Table4[[#This Row],[11]]</f>
        <v>#REF!</v>
      </c>
      <c r="AD274" s="108">
        <v>0</v>
      </c>
      <c r="AE274" s="107">
        <v>5</v>
      </c>
      <c r="AF274" s="111">
        <f t="shared" si="18"/>
        <v>100</v>
      </c>
      <c r="AG274" s="111" t="e">
        <f>[1]!Table4[[#This Row],[4]]</f>
        <v>#REF!</v>
      </c>
      <c r="AH274" s="111" t="e">
        <f>[1]!Table4[[#This Row],[5]]</f>
        <v>#REF!</v>
      </c>
      <c r="AI274" s="111">
        <v>100</v>
      </c>
      <c r="AJ274" s="111"/>
      <c r="AK274" s="111"/>
      <c r="AL274" s="111"/>
      <c r="AM274" s="111"/>
      <c r="AN274" s="111"/>
      <c r="AO274" s="111"/>
      <c r="AP274" s="111"/>
      <c r="AQ274" s="111"/>
      <c r="AR274" s="111"/>
      <c r="AS274" s="111"/>
      <c r="AT274" s="111"/>
      <c r="AU274" s="111"/>
      <c r="AV274" s="111"/>
      <c r="AW274" s="111"/>
      <c r="AX274" s="111"/>
      <c r="AY274"/>
      <c r="AZ274"/>
      <c r="BA274"/>
      <c r="BB274"/>
      <c r="BC274"/>
      <c r="BD274"/>
    </row>
    <row r="275" spans="1:56" s="110" customFormat="1" ht="144">
      <c r="A275" s="107">
        <v>106</v>
      </c>
      <c r="B275" s="107" t="s">
        <v>7994</v>
      </c>
      <c r="C275" s="111"/>
      <c r="D275" s="124" t="s">
        <v>3306</v>
      </c>
      <c r="E275" s="112" t="s">
        <v>8371</v>
      </c>
      <c r="F275" s="129">
        <v>7527</v>
      </c>
      <c r="G275" s="112" t="s">
        <v>8372</v>
      </c>
      <c r="H275" s="111">
        <v>2008</v>
      </c>
      <c r="I275" s="112" t="s">
        <v>8373</v>
      </c>
      <c r="J275" s="113">
        <v>667668</v>
      </c>
      <c r="K275" s="126" t="s">
        <v>13679</v>
      </c>
      <c r="L275" s="112" t="s">
        <v>8311</v>
      </c>
      <c r="M275" s="112" t="s">
        <v>8082</v>
      </c>
      <c r="N275" s="112" t="s">
        <v>8374</v>
      </c>
      <c r="O275" s="112" t="s">
        <v>8375</v>
      </c>
      <c r="P275" s="112">
        <v>50097</v>
      </c>
      <c r="Q275" s="108" t="e">
        <f>[1]!Table4[[#This Row],[21]]</f>
        <v>#REF!</v>
      </c>
      <c r="R275" s="108">
        <f t="shared" si="17"/>
        <v>64.198846153846162</v>
      </c>
      <c r="S275" s="108">
        <v>17.88</v>
      </c>
      <c r="T275" s="108">
        <v>12.38</v>
      </c>
      <c r="U275" s="108" t="e">
        <f>SUBTOTAL(9,[1]!Table4[[#This Row],[18]:[20]])</f>
        <v>#REF!</v>
      </c>
      <c r="V275" s="109">
        <v>100</v>
      </c>
      <c r="W275" s="109">
        <v>100</v>
      </c>
      <c r="X275" s="127" t="s">
        <v>8003</v>
      </c>
      <c r="Y275" s="107">
        <v>3</v>
      </c>
      <c r="Z275" s="107">
        <v>1</v>
      </c>
      <c r="AA275" s="107">
        <v>3</v>
      </c>
      <c r="AB275" s="111">
        <v>4</v>
      </c>
      <c r="AC275" s="107" t="e">
        <f>[1]!Table4[[#This Row],[11]]</f>
        <v>#REF!</v>
      </c>
      <c r="AD275" s="108">
        <v>0</v>
      </c>
      <c r="AE275" s="107">
        <v>5</v>
      </c>
      <c r="AF275" s="111">
        <f t="shared" si="18"/>
        <v>100</v>
      </c>
      <c r="AG275" s="111" t="e">
        <f>[1]!Table4[[#This Row],[4]]</f>
        <v>#REF!</v>
      </c>
      <c r="AH275" s="111" t="e">
        <f>[1]!Table4[[#This Row],[5]]</f>
        <v>#REF!</v>
      </c>
      <c r="AI275" s="111">
        <v>100</v>
      </c>
      <c r="AJ275" s="111"/>
      <c r="AK275" s="111"/>
      <c r="AL275" s="111"/>
      <c r="AM275" s="111"/>
      <c r="AN275" s="111"/>
      <c r="AO275" s="111"/>
      <c r="AP275" s="111"/>
      <c r="AQ275" s="111"/>
      <c r="AR275" s="111"/>
      <c r="AS275" s="111"/>
      <c r="AT275" s="111"/>
      <c r="AU275" s="111"/>
      <c r="AV275" s="111"/>
      <c r="AW275" s="111"/>
      <c r="AX275" s="111"/>
      <c r="AY275"/>
      <c r="AZ275"/>
      <c r="BA275"/>
      <c r="BB275"/>
      <c r="BC275"/>
      <c r="BD275"/>
    </row>
    <row r="276" spans="1:56" s="110" customFormat="1" ht="144">
      <c r="A276" s="107">
        <v>106</v>
      </c>
      <c r="B276" s="107" t="s">
        <v>7994</v>
      </c>
      <c r="C276" s="111"/>
      <c r="D276" s="124" t="s">
        <v>184</v>
      </c>
      <c r="E276" s="112" t="s">
        <v>8376</v>
      </c>
      <c r="F276" s="129">
        <v>2556</v>
      </c>
      <c r="G276" s="112" t="s">
        <v>8377</v>
      </c>
      <c r="H276" s="111">
        <v>2007</v>
      </c>
      <c r="I276" s="112" t="s">
        <v>8378</v>
      </c>
      <c r="J276" s="113">
        <v>62593.9</v>
      </c>
      <c r="K276" s="126" t="s">
        <v>13679</v>
      </c>
      <c r="L276" s="112" t="s">
        <v>8154</v>
      </c>
      <c r="M276" s="112" t="s">
        <v>8155</v>
      </c>
      <c r="N276" s="112" t="s">
        <v>8379</v>
      </c>
      <c r="O276" s="112" t="s">
        <v>8380</v>
      </c>
      <c r="P276" s="112">
        <v>46323</v>
      </c>
      <c r="Q276" s="108" t="e">
        <f>[1]!Table4[[#This Row],[21]]</f>
        <v>#REF!</v>
      </c>
      <c r="R276" s="108">
        <f t="shared" si="17"/>
        <v>6.0186442307692314</v>
      </c>
      <c r="S276" s="108">
        <v>17.88</v>
      </c>
      <c r="T276" s="108">
        <v>12.38</v>
      </c>
      <c r="U276" s="108" t="e">
        <f>SUBTOTAL(9,[1]!Table4[[#This Row],[18]:[20]])</f>
        <v>#REF!</v>
      </c>
      <c r="V276" s="109">
        <v>100</v>
      </c>
      <c r="W276" s="109">
        <v>100</v>
      </c>
      <c r="X276" s="127" t="s">
        <v>8003</v>
      </c>
      <c r="Y276" s="107">
        <v>3</v>
      </c>
      <c r="Z276" s="107">
        <v>4</v>
      </c>
      <c r="AA276" s="107">
        <v>3</v>
      </c>
      <c r="AB276" s="111">
        <v>44</v>
      </c>
      <c r="AC276" s="107" t="e">
        <f>[1]!Table4[[#This Row],[11]]</f>
        <v>#REF!</v>
      </c>
      <c r="AD276" s="108">
        <v>0</v>
      </c>
      <c r="AE276" s="107">
        <v>5</v>
      </c>
      <c r="AF276" s="111">
        <f t="shared" si="18"/>
        <v>100</v>
      </c>
      <c r="AG276" s="111" t="e">
        <f>[1]!Table4[[#This Row],[4]]</f>
        <v>#REF!</v>
      </c>
      <c r="AH276" s="111" t="e">
        <f>[1]!Table4[[#This Row],[5]]</f>
        <v>#REF!</v>
      </c>
      <c r="AI276" s="111">
        <v>25</v>
      </c>
      <c r="AJ276" s="111" t="s">
        <v>8160</v>
      </c>
      <c r="AK276" s="111" t="s">
        <v>8161</v>
      </c>
      <c r="AL276" s="111">
        <v>25</v>
      </c>
      <c r="AM276" s="111" t="s">
        <v>8381</v>
      </c>
      <c r="AN276" s="111" t="s">
        <v>8382</v>
      </c>
      <c r="AO276" s="111">
        <v>25</v>
      </c>
      <c r="AP276" s="111" t="s">
        <v>8162</v>
      </c>
      <c r="AQ276" s="111" t="s">
        <v>8163</v>
      </c>
      <c r="AR276" s="111">
        <v>25</v>
      </c>
      <c r="AS276" s="111"/>
      <c r="AT276" s="111"/>
      <c r="AU276" s="111"/>
      <c r="AV276" s="111"/>
      <c r="AW276" s="111"/>
      <c r="AX276" s="111"/>
      <c r="AY276"/>
      <c r="AZ276"/>
      <c r="BA276"/>
      <c r="BB276"/>
      <c r="BC276"/>
      <c r="BD276"/>
    </row>
    <row r="277" spans="1:56" s="110" customFormat="1" ht="144">
      <c r="A277" s="107">
        <v>106</v>
      </c>
      <c r="B277" s="107" t="s">
        <v>7994</v>
      </c>
      <c r="C277" s="111"/>
      <c r="D277" s="124" t="s">
        <v>184</v>
      </c>
      <c r="E277" s="112" t="s">
        <v>8159</v>
      </c>
      <c r="F277" s="129">
        <v>3937</v>
      </c>
      <c r="G277" s="112" t="s">
        <v>8383</v>
      </c>
      <c r="H277" s="111">
        <v>2008</v>
      </c>
      <c r="I277" s="112" t="s">
        <v>8384</v>
      </c>
      <c r="J277" s="113">
        <v>676014</v>
      </c>
      <c r="K277" s="126" t="s">
        <v>13679</v>
      </c>
      <c r="L277" s="112" t="s">
        <v>8154</v>
      </c>
      <c r="M277" s="112" t="s">
        <v>8155</v>
      </c>
      <c r="N277" s="112" t="s">
        <v>8385</v>
      </c>
      <c r="O277" s="112" t="s">
        <v>8386</v>
      </c>
      <c r="P277" s="112" t="s">
        <v>8387</v>
      </c>
      <c r="Q277" s="108" t="e">
        <f>[1]!Table4[[#This Row],[21]]</f>
        <v>#REF!</v>
      </c>
      <c r="R277" s="108">
        <f t="shared" si="17"/>
        <v>65.001346153846157</v>
      </c>
      <c r="S277" s="108">
        <v>17.88</v>
      </c>
      <c r="T277" s="108">
        <v>12.38</v>
      </c>
      <c r="U277" s="108" t="e">
        <f>SUBTOTAL(9,[1]!Table4[[#This Row],[18]:[20]])</f>
        <v>#REF!</v>
      </c>
      <c r="V277" s="109">
        <v>100</v>
      </c>
      <c r="W277" s="109">
        <v>100</v>
      </c>
      <c r="X277" s="127" t="s">
        <v>8003</v>
      </c>
      <c r="Y277" s="107">
        <v>3</v>
      </c>
      <c r="Z277" s="107">
        <v>5</v>
      </c>
      <c r="AA277" s="107">
        <v>1</v>
      </c>
      <c r="AB277" s="111">
        <v>44</v>
      </c>
      <c r="AC277" s="107" t="e">
        <f>[1]!Table4[[#This Row],[11]]</f>
        <v>#REF!</v>
      </c>
      <c r="AD277" s="108">
        <v>0</v>
      </c>
      <c r="AE277" s="107">
        <v>5</v>
      </c>
      <c r="AF277" s="111">
        <f t="shared" si="18"/>
        <v>100</v>
      </c>
      <c r="AG277" s="111" t="e">
        <f>[1]!Table4[[#This Row],[4]]</f>
        <v>#REF!</v>
      </c>
      <c r="AH277" s="111" t="e">
        <f>[1]!Table4[[#This Row],[5]]</f>
        <v>#REF!</v>
      </c>
      <c r="AI277" s="111">
        <v>25</v>
      </c>
      <c r="AJ277" s="111" t="s">
        <v>8158</v>
      </c>
      <c r="AK277" s="111" t="s">
        <v>8159</v>
      </c>
      <c r="AL277" s="111">
        <v>25</v>
      </c>
      <c r="AM277" s="111" t="s">
        <v>8388</v>
      </c>
      <c r="AN277" s="111" t="s">
        <v>8389</v>
      </c>
      <c r="AO277" s="111">
        <v>25</v>
      </c>
      <c r="AP277" s="111" t="s">
        <v>8162</v>
      </c>
      <c r="AQ277" s="111" t="s">
        <v>8163</v>
      </c>
      <c r="AR277" s="111">
        <v>25</v>
      </c>
      <c r="AS277" s="111"/>
      <c r="AT277" s="111"/>
      <c r="AU277" s="111"/>
      <c r="AV277" s="111"/>
      <c r="AW277" s="111"/>
      <c r="AX277" s="111"/>
      <c r="AY277"/>
      <c r="AZ277"/>
      <c r="BA277"/>
      <c r="BB277"/>
      <c r="BC277"/>
      <c r="BD277"/>
    </row>
    <row r="278" spans="1:56" s="110" customFormat="1" ht="246.9">
      <c r="A278" s="107">
        <v>106</v>
      </c>
      <c r="B278" s="107" t="s">
        <v>7994</v>
      </c>
      <c r="C278" s="111"/>
      <c r="D278" s="124" t="s">
        <v>8086</v>
      </c>
      <c r="E278" s="112" t="s">
        <v>8115</v>
      </c>
      <c r="F278" s="129">
        <v>15703</v>
      </c>
      <c r="G278" s="112" t="s">
        <v>8390</v>
      </c>
      <c r="H278" s="111">
        <v>2005</v>
      </c>
      <c r="I278" s="112" t="s">
        <v>8391</v>
      </c>
      <c r="J278" s="113">
        <v>395000</v>
      </c>
      <c r="K278" s="126" t="s">
        <v>8392</v>
      </c>
      <c r="L278" s="112" t="s">
        <v>8197</v>
      </c>
      <c r="M278" s="112" t="s">
        <v>8198</v>
      </c>
      <c r="N278" s="112" t="s">
        <v>8393</v>
      </c>
      <c r="O278" s="112" t="s">
        <v>8394</v>
      </c>
      <c r="P278" s="112">
        <v>41908</v>
      </c>
      <c r="Q278" s="108" t="e">
        <f>[1]!Table4[[#This Row],[21]]</f>
        <v>#REF!</v>
      </c>
      <c r="R278" s="108">
        <f t="shared" si="17"/>
        <v>37.980769230769234</v>
      </c>
      <c r="S278" s="108">
        <v>17.88</v>
      </c>
      <c r="T278" s="108">
        <v>12.38</v>
      </c>
      <c r="U278" s="108" t="e">
        <f>SUBTOTAL(9,[1]!Table4[[#This Row],[18]:[20]])</f>
        <v>#REF!</v>
      </c>
      <c r="V278" s="109">
        <v>100</v>
      </c>
      <c r="W278" s="109">
        <v>100</v>
      </c>
      <c r="X278" s="127" t="s">
        <v>8003</v>
      </c>
      <c r="Y278" s="107">
        <v>3</v>
      </c>
      <c r="Z278" s="107">
        <v>1</v>
      </c>
      <c r="AA278" s="107">
        <v>6</v>
      </c>
      <c r="AB278" s="111">
        <v>44</v>
      </c>
      <c r="AC278" s="107" t="e">
        <f>[1]!Table4[[#This Row],[11]]</f>
        <v>#REF!</v>
      </c>
      <c r="AD278" s="108">
        <v>40</v>
      </c>
      <c r="AE278" s="107">
        <v>5</v>
      </c>
      <c r="AF278" s="111">
        <f t="shared" si="18"/>
        <v>100</v>
      </c>
      <c r="AG278" s="111" t="e">
        <f>[1]!Table4[[#This Row],[4]]</f>
        <v>#REF!</v>
      </c>
      <c r="AH278" s="111" t="e">
        <f>[1]!Table4[[#This Row],[5]]</f>
        <v>#REF!</v>
      </c>
      <c r="AI278" s="111">
        <v>100</v>
      </c>
      <c r="AJ278" s="111"/>
      <c r="AK278" s="111"/>
      <c r="AL278" s="111"/>
      <c r="AM278" s="111"/>
      <c r="AN278" s="111"/>
      <c r="AO278" s="111"/>
      <c r="AP278" s="111"/>
      <c r="AQ278" s="111"/>
      <c r="AR278" s="111"/>
      <c r="AS278" s="111"/>
      <c r="AT278" s="111"/>
      <c r="AU278" s="111"/>
      <c r="AV278" s="111"/>
      <c r="AW278" s="111"/>
      <c r="AX278" s="111"/>
      <c r="AY278"/>
      <c r="AZ278"/>
      <c r="BA278"/>
      <c r="BB278"/>
      <c r="BC278"/>
      <c r="BD278"/>
    </row>
    <row r="279" spans="1:56" s="110" customFormat="1" ht="82.3">
      <c r="A279" s="107">
        <v>106</v>
      </c>
      <c r="B279" s="107" t="s">
        <v>7994</v>
      </c>
      <c r="C279" s="111"/>
      <c r="D279" s="124" t="s">
        <v>8395</v>
      </c>
      <c r="E279" s="112" t="s">
        <v>8396</v>
      </c>
      <c r="F279" s="129">
        <v>3477</v>
      </c>
      <c r="G279" s="112" t="s">
        <v>8397</v>
      </c>
      <c r="H279" s="111">
        <v>2002</v>
      </c>
      <c r="I279" s="112" t="s">
        <v>8398</v>
      </c>
      <c r="J279" s="113">
        <v>72502</v>
      </c>
      <c r="K279" s="126" t="s">
        <v>3586</v>
      </c>
      <c r="L279" s="112" t="s">
        <v>8399</v>
      </c>
      <c r="M279" s="112" t="s">
        <v>8400</v>
      </c>
      <c r="N279" s="112" t="s">
        <v>8401</v>
      </c>
      <c r="O279" s="112" t="s">
        <v>8402</v>
      </c>
      <c r="P279" s="112">
        <v>37626</v>
      </c>
      <c r="Q279" s="108" t="e">
        <f>[1]!Table4[[#This Row],[21]]</f>
        <v>#REF!</v>
      </c>
      <c r="R279" s="108">
        <f t="shared" si="17"/>
        <v>6.971346153846155</v>
      </c>
      <c r="S279" s="108">
        <v>17.88</v>
      </c>
      <c r="T279" s="108">
        <v>12.38</v>
      </c>
      <c r="U279" s="108" t="e">
        <f>SUBTOTAL(9,[1]!Table4[[#This Row],[18]:[20]])</f>
        <v>#REF!</v>
      </c>
      <c r="V279" s="109">
        <v>100</v>
      </c>
      <c r="W279" s="109">
        <v>100</v>
      </c>
      <c r="X279" s="127" t="s">
        <v>8003</v>
      </c>
      <c r="Y279" s="107">
        <v>3</v>
      </c>
      <c r="Z279" s="107">
        <v>7</v>
      </c>
      <c r="AA279" s="107">
        <v>1</v>
      </c>
      <c r="AB279" s="111">
        <v>44</v>
      </c>
      <c r="AC279" s="107" t="e">
        <f>[1]!Table4[[#This Row],[11]]</f>
        <v>#REF!</v>
      </c>
      <c r="AD279" s="108">
        <v>0</v>
      </c>
      <c r="AE279" s="107">
        <v>5</v>
      </c>
      <c r="AF279" s="111">
        <f t="shared" si="18"/>
        <v>100</v>
      </c>
      <c r="AG279" s="111" t="e">
        <f>[1]!Table4[[#This Row],[4]]</f>
        <v>#REF!</v>
      </c>
      <c r="AH279" s="111" t="e">
        <f>[1]!Table4[[#This Row],[5]]</f>
        <v>#REF!</v>
      </c>
      <c r="AI279" s="111">
        <v>50</v>
      </c>
      <c r="AJ279" s="111" t="s">
        <v>8403</v>
      </c>
      <c r="AK279" s="111" t="s">
        <v>8404</v>
      </c>
      <c r="AL279" s="111">
        <v>50</v>
      </c>
      <c r="AM279" s="111"/>
      <c r="AN279" s="111"/>
      <c r="AO279" s="111"/>
      <c r="AP279" s="111"/>
      <c r="AQ279" s="111"/>
      <c r="AR279" s="111"/>
      <c r="AS279" s="111"/>
      <c r="AT279" s="111"/>
      <c r="AU279" s="111"/>
      <c r="AV279" s="111"/>
      <c r="AW279" s="111"/>
      <c r="AX279" s="111"/>
      <c r="AY279"/>
      <c r="AZ279"/>
      <c r="BA279"/>
      <c r="BB279"/>
      <c r="BC279"/>
      <c r="BD279"/>
    </row>
    <row r="280" spans="1:56" s="110" customFormat="1" ht="133.75">
      <c r="A280" s="107">
        <v>106</v>
      </c>
      <c r="B280" s="107" t="s">
        <v>7994</v>
      </c>
      <c r="C280" s="111"/>
      <c r="D280" s="124" t="s">
        <v>8405</v>
      </c>
      <c r="E280" s="112" t="s">
        <v>8406</v>
      </c>
      <c r="F280" s="129">
        <v>27819</v>
      </c>
      <c r="G280" s="112" t="s">
        <v>8407</v>
      </c>
      <c r="H280" s="111">
        <v>2015</v>
      </c>
      <c r="I280" s="112" t="s">
        <v>8408</v>
      </c>
      <c r="J280" s="113">
        <v>123789.21</v>
      </c>
      <c r="K280" s="126" t="s">
        <v>109</v>
      </c>
      <c r="L280" s="112" t="s">
        <v>8409</v>
      </c>
      <c r="M280" s="112" t="s">
        <v>8410</v>
      </c>
      <c r="N280" s="112" t="s">
        <v>8411</v>
      </c>
      <c r="O280" s="112" t="s">
        <v>8412</v>
      </c>
      <c r="P280" s="112">
        <v>56866</v>
      </c>
      <c r="Q280" s="108" t="e">
        <f>[1]!Table4[[#This Row],[21]]</f>
        <v>#REF!</v>
      </c>
      <c r="R280" s="108">
        <v>0</v>
      </c>
      <c r="S280" s="108" t="s">
        <v>8413</v>
      </c>
      <c r="T280" s="108" t="s">
        <v>8413</v>
      </c>
      <c r="U280" s="108" t="e">
        <f>SUBTOTAL(9,[1]!Table4[[#This Row],[18]:[20]])</f>
        <v>#REF!</v>
      </c>
      <c r="V280" s="109">
        <v>100</v>
      </c>
      <c r="W280" s="109">
        <v>100</v>
      </c>
      <c r="X280" s="127" t="s">
        <v>8003</v>
      </c>
      <c r="Y280" s="107">
        <v>6</v>
      </c>
      <c r="Z280" s="107">
        <v>1</v>
      </c>
      <c r="AA280" s="107">
        <v>4</v>
      </c>
      <c r="AB280" s="111">
        <v>14</v>
      </c>
      <c r="AC280" s="107" t="e">
        <f>[1]!Table4[[#This Row],[11]]</f>
        <v>#REF!</v>
      </c>
      <c r="AD280" s="108">
        <v>0</v>
      </c>
      <c r="AE280" s="107">
        <v>4</v>
      </c>
      <c r="AF280" s="111">
        <f t="shared" si="18"/>
        <v>100</v>
      </c>
      <c r="AG280" s="111" t="e">
        <f>[1]!Table4[[#This Row],[4]]</f>
        <v>#REF!</v>
      </c>
      <c r="AH280" s="111" t="e">
        <f>[1]!Table4[[#This Row],[5]]</f>
        <v>#REF!</v>
      </c>
      <c r="AI280" s="111">
        <v>10</v>
      </c>
      <c r="AJ280" s="111" t="s">
        <v>8414</v>
      </c>
      <c r="AK280" s="111" t="s">
        <v>8406</v>
      </c>
      <c r="AL280" s="111">
        <v>60</v>
      </c>
      <c r="AM280" s="111" t="s">
        <v>8415</v>
      </c>
      <c r="AN280" s="111" t="s">
        <v>8406</v>
      </c>
      <c r="AO280" s="111">
        <v>10</v>
      </c>
      <c r="AP280" s="111" t="s">
        <v>8416</v>
      </c>
      <c r="AQ280" s="111" t="s">
        <v>8417</v>
      </c>
      <c r="AR280" s="111">
        <v>10</v>
      </c>
      <c r="AS280" s="111" t="s">
        <v>8418</v>
      </c>
      <c r="AT280" s="111" t="s">
        <v>8419</v>
      </c>
      <c r="AU280" s="111">
        <v>10</v>
      </c>
      <c r="AV280" s="111"/>
      <c r="AW280" s="111"/>
      <c r="AX280" s="111"/>
      <c r="AY280"/>
      <c r="AZ280"/>
      <c r="BA280"/>
      <c r="BB280"/>
      <c r="BC280"/>
      <c r="BD280"/>
    </row>
    <row r="281" spans="1:56" s="110" customFormat="1" ht="113.15">
      <c r="A281" s="107">
        <v>106</v>
      </c>
      <c r="B281" s="107" t="s">
        <v>7994</v>
      </c>
      <c r="C281" s="111"/>
      <c r="D281" s="124" t="s">
        <v>8086</v>
      </c>
      <c r="E281" s="112" t="s">
        <v>8420</v>
      </c>
      <c r="F281" s="129">
        <v>18271</v>
      </c>
      <c r="G281" s="112" t="s">
        <v>8421</v>
      </c>
      <c r="H281" s="111">
        <v>2016</v>
      </c>
      <c r="I281" s="112" t="s">
        <v>8422</v>
      </c>
      <c r="J281" s="113">
        <v>122179.01</v>
      </c>
      <c r="K281" s="126" t="s">
        <v>109</v>
      </c>
      <c r="L281" s="112" t="s">
        <v>8423</v>
      </c>
      <c r="M281" s="112" t="s">
        <v>8424</v>
      </c>
      <c r="N281" s="112" t="s">
        <v>8425</v>
      </c>
      <c r="O281" s="112" t="s">
        <v>8426</v>
      </c>
      <c r="P281" s="112">
        <v>60700</v>
      </c>
      <c r="Q281" s="108" t="e">
        <f>[1]!Table4[[#This Row],[21]]</f>
        <v>#REF!</v>
      </c>
      <c r="R281" s="108">
        <f t="shared" ref="R281:R283" si="19">J281*0.2/2080</f>
        <v>11.747981730769231</v>
      </c>
      <c r="S281" s="108">
        <v>17.88</v>
      </c>
      <c r="T281" s="108">
        <v>12.38</v>
      </c>
      <c r="U281" s="108" t="e">
        <f>SUBTOTAL(9,[1]!Table4[[#This Row],[18]:[20]])</f>
        <v>#REF!</v>
      </c>
      <c r="V281" s="109">
        <v>100</v>
      </c>
      <c r="W281" s="109">
        <v>100</v>
      </c>
      <c r="X281" s="127" t="s">
        <v>8003</v>
      </c>
      <c r="Y281" s="107">
        <v>3</v>
      </c>
      <c r="Z281" s="107">
        <v>10</v>
      </c>
      <c r="AA281" s="107">
        <v>5</v>
      </c>
      <c r="AB281" s="111">
        <v>44</v>
      </c>
      <c r="AC281" s="107" t="e">
        <f>[1]!Table4[[#This Row],[11]]</f>
        <v>#REF!</v>
      </c>
      <c r="AD281" s="108">
        <v>0</v>
      </c>
      <c r="AE281" s="107">
        <v>5</v>
      </c>
      <c r="AF281" s="111">
        <f t="shared" si="18"/>
        <v>100</v>
      </c>
      <c r="AG281" s="111" t="e">
        <f>[1]!Table4[[#This Row],[4]]</f>
        <v>#REF!</v>
      </c>
      <c r="AH281" s="111" t="e">
        <f>[1]!Table4[[#This Row],[5]]</f>
        <v>#REF!</v>
      </c>
      <c r="AI281" s="111">
        <v>50</v>
      </c>
      <c r="AJ281" s="111" t="s">
        <v>8427</v>
      </c>
      <c r="AK281" s="111" t="s">
        <v>8428</v>
      </c>
      <c r="AL281" s="111">
        <v>50</v>
      </c>
      <c r="AM281" s="111"/>
      <c r="AN281" s="111"/>
      <c r="AO281" s="111"/>
      <c r="AP281" s="111"/>
      <c r="AQ281" s="111"/>
      <c r="AR281" s="111"/>
      <c r="AS281" s="111"/>
      <c r="AT281" s="111"/>
      <c r="AU281" s="111"/>
      <c r="AV281" s="111"/>
      <c r="AW281" s="111"/>
      <c r="AX281" s="111"/>
      <c r="AY281"/>
      <c r="AZ281"/>
      <c r="BA281"/>
      <c r="BB281"/>
      <c r="BC281"/>
      <c r="BD281"/>
    </row>
    <row r="282" spans="1:56" s="110" customFormat="1" ht="123.45">
      <c r="A282" s="107">
        <v>106</v>
      </c>
      <c r="B282" s="107" t="s">
        <v>7994</v>
      </c>
      <c r="C282" s="111"/>
      <c r="D282" s="124" t="s">
        <v>8086</v>
      </c>
      <c r="E282" s="112" t="s">
        <v>8420</v>
      </c>
      <c r="F282" s="129">
        <v>18271</v>
      </c>
      <c r="G282" s="112" t="s">
        <v>8429</v>
      </c>
      <c r="H282" s="111">
        <v>2016</v>
      </c>
      <c r="I282" s="112" t="s">
        <v>8430</v>
      </c>
      <c r="J282" s="113">
        <v>56211.5</v>
      </c>
      <c r="K282" s="126" t="s">
        <v>109</v>
      </c>
      <c r="L282" s="112" t="s">
        <v>8431</v>
      </c>
      <c r="M282" s="112" t="s">
        <v>8432</v>
      </c>
      <c r="N282" s="112" t="s">
        <v>8433</v>
      </c>
      <c r="O282" s="112" t="s">
        <v>8434</v>
      </c>
      <c r="P282" s="112">
        <v>60492</v>
      </c>
      <c r="Q282" s="108" t="e">
        <f>[1]!Table4[[#This Row],[21]]</f>
        <v>#REF!</v>
      </c>
      <c r="R282" s="108">
        <f t="shared" si="19"/>
        <v>5.4049519230769238</v>
      </c>
      <c r="S282" s="108">
        <v>17.88</v>
      </c>
      <c r="T282" s="108">
        <v>12.38</v>
      </c>
      <c r="U282" s="108" t="e">
        <f>SUBTOTAL(9,[1]!Table4[[#This Row],[18]:[20]])</f>
        <v>#REF!</v>
      </c>
      <c r="V282" s="109">
        <v>100</v>
      </c>
      <c r="W282" s="109">
        <v>100</v>
      </c>
      <c r="X282" s="127" t="s">
        <v>8003</v>
      </c>
      <c r="Y282" s="107">
        <v>3</v>
      </c>
      <c r="Z282" s="107">
        <v>4</v>
      </c>
      <c r="AA282" s="107">
        <v>4</v>
      </c>
      <c r="AB282" s="111">
        <v>44</v>
      </c>
      <c r="AC282" s="107" t="e">
        <f>[1]!Table4[[#This Row],[11]]</f>
        <v>#REF!</v>
      </c>
      <c r="AD282" s="108">
        <v>0</v>
      </c>
      <c r="AE282" s="107">
        <v>5</v>
      </c>
      <c r="AF282" s="111">
        <f t="shared" si="18"/>
        <v>100</v>
      </c>
      <c r="AG282" s="111" t="e">
        <f>[1]!Table4[[#This Row],[4]]</f>
        <v>#REF!</v>
      </c>
      <c r="AH282" s="111" t="e">
        <f>[1]!Table4[[#This Row],[5]]</f>
        <v>#REF!</v>
      </c>
      <c r="AI282" s="111">
        <v>50</v>
      </c>
      <c r="AJ282" s="111" t="s">
        <v>8435</v>
      </c>
      <c r="AK282" s="111" t="s">
        <v>8099</v>
      </c>
      <c r="AL282" s="111">
        <v>25</v>
      </c>
      <c r="AM282" s="111" t="s">
        <v>8436</v>
      </c>
      <c r="AN282" s="111" t="s">
        <v>8420</v>
      </c>
      <c r="AO282" s="111">
        <v>25</v>
      </c>
      <c r="AP282" s="111"/>
      <c r="AQ282" s="111"/>
      <c r="AR282" s="111"/>
      <c r="AS282" s="111"/>
      <c r="AT282" s="111"/>
      <c r="AU282" s="111"/>
      <c r="AV282" s="111"/>
      <c r="AW282" s="111"/>
      <c r="AX282" s="111"/>
      <c r="AY282"/>
      <c r="AZ282"/>
      <c r="BA282"/>
      <c r="BB282"/>
      <c r="BC282"/>
      <c r="BD282"/>
    </row>
    <row r="283" spans="1:56" s="110" customFormat="1" ht="113.15">
      <c r="A283" s="107">
        <v>106</v>
      </c>
      <c r="B283" s="107" t="s">
        <v>7994</v>
      </c>
      <c r="C283" s="111"/>
      <c r="D283" s="124" t="s">
        <v>4533</v>
      </c>
      <c r="E283" s="112" t="s">
        <v>8437</v>
      </c>
      <c r="F283" s="129">
        <v>3776</v>
      </c>
      <c r="G283" s="112" t="s">
        <v>8438</v>
      </c>
      <c r="H283" s="111">
        <v>2016</v>
      </c>
      <c r="I283" s="112" t="s">
        <v>8439</v>
      </c>
      <c r="J283" s="113">
        <v>284507.45</v>
      </c>
      <c r="K283" s="126" t="s">
        <v>109</v>
      </c>
      <c r="L283" s="112" t="s">
        <v>8440</v>
      </c>
      <c r="M283" s="112" t="s">
        <v>8441</v>
      </c>
      <c r="N283" s="112" t="s">
        <v>8442</v>
      </c>
      <c r="O283" s="112" t="s">
        <v>8443</v>
      </c>
      <c r="P283" s="112">
        <v>60664</v>
      </c>
      <c r="Q283" s="108" t="e">
        <f>[1]!Table4[[#This Row],[21]]</f>
        <v>#REF!</v>
      </c>
      <c r="R283" s="108">
        <f t="shared" si="19"/>
        <v>27.356485576923081</v>
      </c>
      <c r="S283" s="108">
        <v>17.88</v>
      </c>
      <c r="T283" s="108">
        <v>12.38</v>
      </c>
      <c r="U283" s="108" t="e">
        <f>SUBTOTAL(9,[1]!Table4[[#This Row],[18]:[20]])</f>
        <v>#REF!</v>
      </c>
      <c r="V283" s="109">
        <v>100</v>
      </c>
      <c r="W283" s="109">
        <v>100</v>
      </c>
      <c r="X283" s="127" t="s">
        <v>8003</v>
      </c>
      <c r="Y283" s="107">
        <v>4</v>
      </c>
      <c r="Z283" s="107">
        <v>5</v>
      </c>
      <c r="AA283" s="107">
        <v>4</v>
      </c>
      <c r="AB283" s="111">
        <v>10</v>
      </c>
      <c r="AC283" s="107" t="e">
        <f>[1]!Table4[[#This Row],[11]]</f>
        <v>#REF!</v>
      </c>
      <c r="AD283" s="108">
        <v>0</v>
      </c>
      <c r="AE283" s="107">
        <v>5</v>
      </c>
      <c r="AF283" s="111">
        <f t="shared" si="18"/>
        <v>100</v>
      </c>
      <c r="AG283" s="111" t="e">
        <f>[1]!Table4[[#This Row],[4]]</f>
        <v>#REF!</v>
      </c>
      <c r="AH283" s="111" t="e">
        <f>[1]!Table4[[#This Row],[5]]</f>
        <v>#REF!</v>
      </c>
      <c r="AI283" s="111">
        <v>75</v>
      </c>
      <c r="AJ283" s="111" t="s">
        <v>8444</v>
      </c>
      <c r="AK283" s="111" t="s">
        <v>8345</v>
      </c>
      <c r="AL283" s="111">
        <v>25</v>
      </c>
      <c r="AM283" s="111"/>
      <c r="AN283" s="111"/>
      <c r="AO283" s="111"/>
      <c r="AP283" s="111"/>
      <c r="AQ283" s="111"/>
      <c r="AR283" s="111"/>
      <c r="AS283" s="111"/>
      <c r="AT283" s="111"/>
      <c r="AU283" s="111"/>
      <c r="AV283" s="111"/>
      <c r="AW283" s="111"/>
      <c r="AX283" s="111"/>
      <c r="AY283"/>
      <c r="AZ283"/>
      <c r="BA283"/>
      <c r="BB283"/>
      <c r="BC283"/>
      <c r="BD283"/>
    </row>
    <row r="284" spans="1:56" s="110" customFormat="1" ht="205.75">
      <c r="A284" s="107">
        <v>106</v>
      </c>
      <c r="B284" s="107" t="s">
        <v>7994</v>
      </c>
      <c r="C284" s="111"/>
      <c r="D284" s="124" t="s">
        <v>8201</v>
      </c>
      <c r="E284" s="112" t="s">
        <v>8445</v>
      </c>
      <c r="F284" s="129">
        <v>2013</v>
      </c>
      <c r="G284" s="112" t="s">
        <v>8446</v>
      </c>
      <c r="H284" s="111">
        <v>2016</v>
      </c>
      <c r="I284" s="112" t="s">
        <v>8447</v>
      </c>
      <c r="J284" s="113">
        <v>134836.21</v>
      </c>
      <c r="K284" s="126" t="s">
        <v>109</v>
      </c>
      <c r="L284" s="112" t="s">
        <v>8448</v>
      </c>
      <c r="M284" s="112" t="s">
        <v>8449</v>
      </c>
      <c r="N284" s="112" t="s">
        <v>8450</v>
      </c>
      <c r="O284" s="112" t="s">
        <v>8451</v>
      </c>
      <c r="P284" s="112" t="s">
        <v>8452</v>
      </c>
      <c r="Q284" s="108" t="e">
        <f>[1]!Table4[[#This Row],[21]]</f>
        <v>#REF!</v>
      </c>
      <c r="R284" s="108">
        <f>J284*0.25/2080</f>
        <v>16.206275240384613</v>
      </c>
      <c r="S284" s="108">
        <v>17.88</v>
      </c>
      <c r="T284" s="108">
        <v>12.38</v>
      </c>
      <c r="U284" s="108" t="e">
        <f>SUBTOTAL(9,[1]!Table4[[#This Row],[18]:[20]])</f>
        <v>#REF!</v>
      </c>
      <c r="V284" s="109">
        <v>100</v>
      </c>
      <c r="W284" s="109">
        <v>100</v>
      </c>
      <c r="X284" s="127" t="s">
        <v>8003</v>
      </c>
      <c r="Y284" s="107">
        <v>6</v>
      </c>
      <c r="Z284" s="107">
        <v>44202</v>
      </c>
      <c r="AA284" s="107">
        <v>38358</v>
      </c>
      <c r="AB284" s="111">
        <v>25</v>
      </c>
      <c r="AC284" s="107" t="e">
        <f>[1]!Table4[[#This Row],[11]]</f>
        <v>#REF!</v>
      </c>
      <c r="AD284" s="108">
        <v>0</v>
      </c>
      <c r="AE284" s="107">
        <v>4</v>
      </c>
      <c r="AF284" s="111">
        <v>100</v>
      </c>
      <c r="AG284" s="111" t="e">
        <f>[1]!Table4[[#This Row],[4]]</f>
        <v>#REF!</v>
      </c>
      <c r="AH284" s="111" t="e">
        <f>[1]!Table4[[#This Row],[5]]</f>
        <v>#REF!</v>
      </c>
      <c r="AI284" s="111"/>
      <c r="AJ284" s="111"/>
      <c r="AK284" s="111"/>
      <c r="AL284" s="111"/>
      <c r="AM284" s="111"/>
      <c r="AN284" s="111"/>
      <c r="AO284" s="111"/>
      <c r="AP284" s="111"/>
      <c r="AQ284" s="111"/>
      <c r="AR284" s="111"/>
      <c r="AS284" s="111"/>
      <c r="AT284" s="111"/>
      <c r="AU284" s="111"/>
      <c r="AV284" s="111"/>
      <c r="AW284" s="111"/>
      <c r="AX284" s="111"/>
      <c r="AY284"/>
      <c r="AZ284"/>
      <c r="BA284"/>
      <c r="BB284"/>
      <c r="BC284"/>
      <c r="BD284"/>
    </row>
    <row r="285" spans="1:56" s="110" customFormat="1" ht="144">
      <c r="A285" s="107">
        <v>106</v>
      </c>
      <c r="B285" s="107" t="s">
        <v>7994</v>
      </c>
      <c r="C285" s="111"/>
      <c r="D285" s="124" t="s">
        <v>8331</v>
      </c>
      <c r="E285" s="112" t="s">
        <v>8332</v>
      </c>
      <c r="F285" s="129">
        <v>4540</v>
      </c>
      <c r="G285" s="112" t="s">
        <v>8453</v>
      </c>
      <c r="H285" s="111">
        <v>2016</v>
      </c>
      <c r="I285" s="112" t="s">
        <v>8454</v>
      </c>
      <c r="J285" s="113">
        <v>94056.41</v>
      </c>
      <c r="K285" s="126" t="s">
        <v>109</v>
      </c>
      <c r="L285" s="112" t="s">
        <v>8455</v>
      </c>
      <c r="M285" s="112" t="s">
        <v>8456</v>
      </c>
      <c r="N285" s="112" t="s">
        <v>8457</v>
      </c>
      <c r="O285" s="112" t="s">
        <v>8458</v>
      </c>
      <c r="P285" s="112" t="s">
        <v>8459</v>
      </c>
      <c r="Q285" s="108" t="e">
        <f>[1]!Table4[[#This Row],[21]]</f>
        <v>#REF!</v>
      </c>
      <c r="R285" s="108">
        <f t="shared" ref="R285:R286" si="20">J285*0.2/2080</f>
        <v>9.0438855769230777</v>
      </c>
      <c r="S285" s="108">
        <v>17.88</v>
      </c>
      <c r="T285" s="108">
        <v>12.38</v>
      </c>
      <c r="U285" s="108" t="e">
        <f>SUBTOTAL(9,[1]!Table4[[#This Row],[18]:[20]])</f>
        <v>#REF!</v>
      </c>
      <c r="V285" s="109">
        <v>100</v>
      </c>
      <c r="W285" s="109">
        <v>100</v>
      </c>
      <c r="X285" s="127" t="s">
        <v>8003</v>
      </c>
      <c r="Y285" s="107"/>
      <c r="Z285" s="107"/>
      <c r="AA285" s="107"/>
      <c r="AB285" s="111"/>
      <c r="AC285" s="107" t="e">
        <f>[1]!Table4[[#This Row],[11]]</f>
        <v>#REF!</v>
      </c>
      <c r="AD285" s="108">
        <v>0</v>
      </c>
      <c r="AE285" s="107">
        <v>5</v>
      </c>
      <c r="AF285" s="111">
        <f t="shared" ref="AF285:AF346" si="21">(AI285+AL285+AO285+AR285+AU285+AX285)</f>
        <v>100</v>
      </c>
      <c r="AG285" s="111" t="e">
        <f>[1]!Table4[[#This Row],[4]]</f>
        <v>#REF!</v>
      </c>
      <c r="AH285" s="111" t="e">
        <f>[1]!Table4[[#This Row],[5]]</f>
        <v>#REF!</v>
      </c>
      <c r="AI285" s="111">
        <v>100</v>
      </c>
      <c r="AJ285" s="111"/>
      <c r="AK285" s="111"/>
      <c r="AL285" s="111"/>
      <c r="AM285" s="111"/>
      <c r="AN285" s="111"/>
      <c r="AO285" s="111"/>
      <c r="AP285" s="111"/>
      <c r="AQ285" s="111"/>
      <c r="AR285" s="111"/>
      <c r="AS285" s="111"/>
      <c r="AT285" s="111"/>
      <c r="AU285" s="111"/>
      <c r="AV285" s="111"/>
      <c r="AW285" s="111"/>
      <c r="AX285" s="111"/>
      <c r="AY285"/>
      <c r="AZ285"/>
      <c r="BA285"/>
      <c r="BB285"/>
      <c r="BC285"/>
      <c r="BD285"/>
    </row>
    <row r="286" spans="1:56" s="110" customFormat="1" ht="257.14999999999998">
      <c r="A286" s="107">
        <v>106</v>
      </c>
      <c r="B286" s="107" t="s">
        <v>7994</v>
      </c>
      <c r="C286" s="111"/>
      <c r="D286" s="124" t="s">
        <v>3367</v>
      </c>
      <c r="E286" s="112" t="s">
        <v>8460</v>
      </c>
      <c r="F286" s="129">
        <v>3939</v>
      </c>
      <c r="G286" s="112" t="s">
        <v>8461</v>
      </c>
      <c r="H286" s="111">
        <v>2016</v>
      </c>
      <c r="I286" s="112" t="s">
        <v>8462</v>
      </c>
      <c r="J286" s="113">
        <v>595580.86</v>
      </c>
      <c r="K286" s="126" t="s">
        <v>109</v>
      </c>
      <c r="L286" s="112" t="s">
        <v>8463</v>
      </c>
      <c r="M286" s="112" t="s">
        <v>8464</v>
      </c>
      <c r="N286" s="112" t="s">
        <v>8465</v>
      </c>
      <c r="O286" s="112" t="s">
        <v>8466</v>
      </c>
      <c r="P286" s="112">
        <v>60901</v>
      </c>
      <c r="Q286" s="108" t="e">
        <f>[1]!Table4[[#This Row],[21]]</f>
        <v>#REF!</v>
      </c>
      <c r="R286" s="108">
        <f t="shared" si="20"/>
        <v>57.267390384615389</v>
      </c>
      <c r="S286" s="108">
        <v>53.73</v>
      </c>
      <c r="T286" s="108">
        <v>17.27</v>
      </c>
      <c r="U286" s="108" t="e">
        <f>SUBTOTAL(9,[1]!Table4[[#This Row],[18]:[20]])</f>
        <v>#REF!</v>
      </c>
      <c r="V286" s="109">
        <v>100</v>
      </c>
      <c r="W286" s="109">
        <v>100</v>
      </c>
      <c r="X286" s="127" t="s">
        <v>8003</v>
      </c>
      <c r="Y286" s="107">
        <v>3</v>
      </c>
      <c r="Z286" s="107">
        <v>9</v>
      </c>
      <c r="AA286" s="107">
        <v>2</v>
      </c>
      <c r="AB286" s="111">
        <v>44</v>
      </c>
      <c r="AC286" s="107" t="e">
        <f>[1]!Table4[[#This Row],[11]]</f>
        <v>#REF!</v>
      </c>
      <c r="AD286" s="108" t="s">
        <v>208</v>
      </c>
      <c r="AE286" s="107">
        <v>5</v>
      </c>
      <c r="AF286" s="111">
        <f t="shared" si="21"/>
        <v>100</v>
      </c>
      <c r="AG286" s="111" t="e">
        <f>[1]!Table4[[#This Row],[4]]</f>
        <v>#REF!</v>
      </c>
      <c r="AH286" s="111" t="e">
        <f>[1]!Table4[[#This Row],[5]]</f>
        <v>#REF!</v>
      </c>
      <c r="AI286" s="111">
        <v>75</v>
      </c>
      <c r="AJ286" s="111" t="s">
        <v>8467</v>
      </c>
      <c r="AK286" s="111" t="s">
        <v>8468</v>
      </c>
      <c r="AL286" s="111">
        <v>25</v>
      </c>
      <c r="AM286" s="111"/>
      <c r="AN286" s="111"/>
      <c r="AO286" s="111"/>
      <c r="AP286" s="111"/>
      <c r="AQ286" s="111"/>
      <c r="AR286" s="111"/>
      <c r="AS286" s="111"/>
      <c r="AT286" s="111"/>
      <c r="AU286" s="111"/>
      <c r="AV286" s="111"/>
      <c r="AW286" s="111"/>
      <c r="AX286" s="111"/>
      <c r="AY286"/>
      <c r="AZ286"/>
      <c r="BA286"/>
      <c r="BB286"/>
      <c r="BC286"/>
      <c r="BD286"/>
    </row>
    <row r="287" spans="1:56" s="110" customFormat="1" ht="154.30000000000001">
      <c r="A287" s="107">
        <v>106</v>
      </c>
      <c r="B287" s="107" t="s">
        <v>7994</v>
      </c>
      <c r="C287" s="111"/>
      <c r="D287" s="124" t="s">
        <v>8004</v>
      </c>
      <c r="E287" s="112" t="s">
        <v>8469</v>
      </c>
      <c r="F287" s="129">
        <v>3438</v>
      </c>
      <c r="G287" s="112" t="s">
        <v>8470</v>
      </c>
      <c r="H287" s="111">
        <v>2016</v>
      </c>
      <c r="I287" s="112" t="s">
        <v>8181</v>
      </c>
      <c r="J287" s="113">
        <v>155049.95000000001</v>
      </c>
      <c r="K287" s="126" t="s">
        <v>109</v>
      </c>
      <c r="L287" s="112" t="s">
        <v>8182</v>
      </c>
      <c r="M287" s="112" t="s">
        <v>8183</v>
      </c>
      <c r="N287" s="112" t="s">
        <v>8184</v>
      </c>
      <c r="O287" s="112" t="s">
        <v>8185</v>
      </c>
      <c r="P287" s="112" t="s">
        <v>8471</v>
      </c>
      <c r="Q287" s="108" t="e">
        <f>[1]!Table4[[#This Row],[21]]</f>
        <v>#REF!</v>
      </c>
      <c r="R287" s="108">
        <f>J287*0.25/2080</f>
        <v>18.635811298076923</v>
      </c>
      <c r="S287" s="108">
        <v>17.88</v>
      </c>
      <c r="T287" s="108">
        <v>12.38</v>
      </c>
      <c r="U287" s="108" t="e">
        <f>SUBTOTAL(9,[1]!Table4[[#This Row],[18]:[20]])</f>
        <v>#REF!</v>
      </c>
      <c r="V287" s="109">
        <v>100</v>
      </c>
      <c r="W287" s="109">
        <v>100</v>
      </c>
      <c r="X287" s="127" t="s">
        <v>8003</v>
      </c>
      <c r="Y287" s="107">
        <v>6</v>
      </c>
      <c r="Z287" s="107">
        <v>6</v>
      </c>
      <c r="AA287" s="107">
        <v>6</v>
      </c>
      <c r="AB287" s="111">
        <v>14</v>
      </c>
      <c r="AC287" s="107" t="e">
        <f>[1]!Table4[[#This Row],[11]]</f>
        <v>#REF!</v>
      </c>
      <c r="AD287" s="108">
        <v>0</v>
      </c>
      <c r="AE287" s="107">
        <v>4</v>
      </c>
      <c r="AF287" s="111">
        <v>100</v>
      </c>
      <c r="AG287" s="111" t="e">
        <f>[1]!Table4[[#This Row],[4]]</f>
        <v>#REF!</v>
      </c>
      <c r="AH287" s="111" t="e">
        <f>[1]!Table4[[#This Row],[5]]</f>
        <v>#REF!</v>
      </c>
      <c r="AI287" s="111">
        <v>100</v>
      </c>
      <c r="AJ287" s="111"/>
      <c r="AK287" s="111"/>
      <c r="AL287" s="111"/>
      <c r="AM287" s="111"/>
      <c r="AN287" s="111"/>
      <c r="AO287" s="111"/>
      <c r="AP287" s="111"/>
      <c r="AQ287" s="111"/>
      <c r="AR287" s="111"/>
      <c r="AS287" s="111"/>
      <c r="AT287" s="111"/>
      <c r="AU287" s="111"/>
      <c r="AV287" s="111"/>
      <c r="AW287" s="111"/>
      <c r="AX287" s="111"/>
      <c r="AY287"/>
      <c r="AZ287"/>
      <c r="BA287"/>
      <c r="BB287"/>
      <c r="BC287"/>
      <c r="BD287"/>
    </row>
    <row r="288" spans="1:56" s="110" customFormat="1" ht="154.30000000000001">
      <c r="A288" s="107">
        <v>106</v>
      </c>
      <c r="B288" s="107" t="s">
        <v>7994</v>
      </c>
      <c r="C288" s="111"/>
      <c r="D288" s="124" t="s">
        <v>3306</v>
      </c>
      <c r="E288" s="112" t="s">
        <v>8171</v>
      </c>
      <c r="F288" s="129">
        <v>9089</v>
      </c>
      <c r="G288" s="112" t="s">
        <v>8472</v>
      </c>
      <c r="H288" s="111">
        <v>2017</v>
      </c>
      <c r="I288" s="112" t="s">
        <v>8473</v>
      </c>
      <c r="J288" s="113">
        <v>834346.88</v>
      </c>
      <c r="K288" s="126" t="s">
        <v>109</v>
      </c>
      <c r="L288" s="112" t="s">
        <v>8474</v>
      </c>
      <c r="M288" s="112" t="s">
        <v>8475</v>
      </c>
      <c r="N288" s="112" t="s">
        <v>8476</v>
      </c>
      <c r="O288" s="112" t="s">
        <v>8477</v>
      </c>
      <c r="P288" s="112">
        <v>62061</v>
      </c>
      <c r="Q288" s="108" t="e">
        <f>[1]!Table4[[#This Row],[21]]</f>
        <v>#REF!</v>
      </c>
      <c r="R288" s="108">
        <f t="shared" ref="R288:R292" si="22">J288*0.2/2080</f>
        <v>80.225661538461551</v>
      </c>
      <c r="S288" s="108" t="s">
        <v>8478</v>
      </c>
      <c r="T288" s="108" t="s">
        <v>8479</v>
      </c>
      <c r="U288" s="108" t="e">
        <f>SUBTOTAL(9,[1]!Table4[[#This Row],[18]:[20]])</f>
        <v>#REF!</v>
      </c>
      <c r="V288" s="109">
        <v>100</v>
      </c>
      <c r="W288" s="109">
        <v>100</v>
      </c>
      <c r="X288" s="127" t="s">
        <v>8003</v>
      </c>
      <c r="Y288" s="107"/>
      <c r="Z288" s="107"/>
      <c r="AA288" s="107"/>
      <c r="AB288" s="111"/>
      <c r="AC288" s="107" t="e">
        <f>[1]!Table4[[#This Row],[11]]</f>
        <v>#REF!</v>
      </c>
      <c r="AD288" s="108">
        <v>0</v>
      </c>
      <c r="AE288" s="107">
        <v>5</v>
      </c>
      <c r="AF288" s="111">
        <v>100</v>
      </c>
      <c r="AG288" s="111" t="e">
        <f>[1]!Table4[[#This Row],[4]]</f>
        <v>#REF!</v>
      </c>
      <c r="AH288" s="111" t="e">
        <f>[1]!Table4[[#This Row],[5]]</f>
        <v>#REF!</v>
      </c>
      <c r="AI288" s="111" t="s">
        <v>8480</v>
      </c>
      <c r="AJ288" s="111"/>
      <c r="AK288" s="111"/>
      <c r="AL288" s="111"/>
      <c r="AM288" s="111"/>
      <c r="AN288" s="111"/>
      <c r="AO288" s="111"/>
      <c r="AP288" s="111"/>
      <c r="AQ288" s="111"/>
      <c r="AR288" s="111"/>
      <c r="AS288" s="111"/>
      <c r="AT288" s="111"/>
      <c r="AU288" s="111"/>
      <c r="AV288" s="111"/>
      <c r="AW288" s="111"/>
      <c r="AX288" s="111"/>
      <c r="AY288"/>
      <c r="AZ288"/>
      <c r="BA288"/>
      <c r="BB288"/>
      <c r="BC288"/>
      <c r="BD288"/>
    </row>
    <row r="289" spans="1:56" s="110" customFormat="1" ht="216">
      <c r="A289" s="107">
        <v>106</v>
      </c>
      <c r="B289" s="107" t="s">
        <v>7994</v>
      </c>
      <c r="C289" s="111"/>
      <c r="D289" s="124" t="s">
        <v>8257</v>
      </c>
      <c r="E289" s="112" t="s">
        <v>8481</v>
      </c>
      <c r="F289" s="129">
        <v>3111</v>
      </c>
      <c r="G289" s="112" t="s">
        <v>8482</v>
      </c>
      <c r="H289" s="111">
        <v>2017</v>
      </c>
      <c r="I289" s="112" t="s">
        <v>8483</v>
      </c>
      <c r="J289" s="113">
        <v>173296.16</v>
      </c>
      <c r="K289" s="126" t="s">
        <v>109</v>
      </c>
      <c r="L289" s="112" t="s">
        <v>8484</v>
      </c>
      <c r="M289" s="112" t="s">
        <v>8485</v>
      </c>
      <c r="N289" s="112" t="s">
        <v>8486</v>
      </c>
      <c r="O289" s="112" t="s">
        <v>8487</v>
      </c>
      <c r="P289" s="112">
        <v>62555</v>
      </c>
      <c r="Q289" s="108" t="e">
        <f>[1]!Table4[[#This Row],[21]]</f>
        <v>#REF!</v>
      </c>
      <c r="R289" s="108">
        <f t="shared" si="22"/>
        <v>16.66309230769231</v>
      </c>
      <c r="S289" s="108">
        <v>17.88</v>
      </c>
      <c r="T289" s="108">
        <v>12.38</v>
      </c>
      <c r="U289" s="108" t="e">
        <f>SUBTOTAL(9,[1]!Table4[[#This Row],[18]:[20]])</f>
        <v>#REF!</v>
      </c>
      <c r="V289" s="109">
        <v>100</v>
      </c>
      <c r="W289" s="109">
        <v>100</v>
      </c>
      <c r="X289" s="127" t="s">
        <v>8003</v>
      </c>
      <c r="Y289" s="107">
        <v>6</v>
      </c>
      <c r="Z289" s="107">
        <v>4</v>
      </c>
      <c r="AA289" s="107">
        <v>1</v>
      </c>
      <c r="AB289" s="111">
        <v>46</v>
      </c>
      <c r="AC289" s="107" t="e">
        <f>[1]!Table4[[#This Row],[11]]</f>
        <v>#REF!</v>
      </c>
      <c r="AD289" s="108">
        <v>12.38</v>
      </c>
      <c r="AE289" s="107">
        <v>5</v>
      </c>
      <c r="AF289" s="111">
        <f t="shared" si="21"/>
        <v>100</v>
      </c>
      <c r="AG289" s="111" t="e">
        <f>[1]!Table4[[#This Row],[4]]</f>
        <v>#REF!</v>
      </c>
      <c r="AH289" s="111" t="e">
        <f>[1]!Table4[[#This Row],[5]]</f>
        <v>#REF!</v>
      </c>
      <c r="AI289" s="111">
        <v>100</v>
      </c>
      <c r="AJ289" s="111"/>
      <c r="AK289" s="111"/>
      <c r="AL289" s="111"/>
      <c r="AM289" s="111"/>
      <c r="AN289" s="111"/>
      <c r="AO289" s="111"/>
      <c r="AP289" s="111"/>
      <c r="AQ289" s="111"/>
      <c r="AR289" s="111"/>
      <c r="AS289" s="111"/>
      <c r="AT289" s="111"/>
      <c r="AU289" s="111"/>
      <c r="AV289" s="111"/>
      <c r="AW289" s="111"/>
      <c r="AX289" s="111"/>
      <c r="AY289"/>
      <c r="AZ289"/>
      <c r="BA289"/>
      <c r="BB289"/>
      <c r="BC289"/>
      <c r="BD289"/>
    </row>
    <row r="290" spans="1:56" s="110" customFormat="1" ht="185.15">
      <c r="A290" s="107">
        <v>106</v>
      </c>
      <c r="B290" s="107" t="s">
        <v>7994</v>
      </c>
      <c r="C290" s="111"/>
      <c r="D290" s="124" t="s">
        <v>3382</v>
      </c>
      <c r="E290" s="112" t="s">
        <v>8488</v>
      </c>
      <c r="F290" s="129">
        <v>2885</v>
      </c>
      <c r="G290" s="112" t="s">
        <v>8489</v>
      </c>
      <c r="H290" s="111">
        <v>2017</v>
      </c>
      <c r="I290" s="112" t="s">
        <v>8490</v>
      </c>
      <c r="J290" s="113">
        <v>152286.88</v>
      </c>
      <c r="K290" s="126" t="s">
        <v>109</v>
      </c>
      <c r="L290" s="112" t="s">
        <v>8491</v>
      </c>
      <c r="M290" s="112" t="s">
        <v>8492</v>
      </c>
      <c r="N290" s="112" t="s">
        <v>8493</v>
      </c>
      <c r="O290" s="112" t="s">
        <v>8494</v>
      </c>
      <c r="P290" s="112" t="s">
        <v>8495</v>
      </c>
      <c r="Q290" s="108" t="e">
        <f>[1]!Table4[[#This Row],[21]]</f>
        <v>#REF!</v>
      </c>
      <c r="R290" s="108">
        <f t="shared" si="22"/>
        <v>14.642969230769232</v>
      </c>
      <c r="S290" s="108">
        <v>17.88</v>
      </c>
      <c r="T290" s="108">
        <v>18.899999999999999</v>
      </c>
      <c r="U290" s="108" t="e">
        <f>SUBTOTAL(9,[1]!Table4[[#This Row],[18]:[20]])</f>
        <v>#REF!</v>
      </c>
      <c r="V290" s="109">
        <v>100</v>
      </c>
      <c r="W290" s="109">
        <v>100</v>
      </c>
      <c r="X290" s="127" t="s">
        <v>8003</v>
      </c>
      <c r="Y290" s="107">
        <v>3</v>
      </c>
      <c r="Z290" s="107">
        <v>1</v>
      </c>
      <c r="AA290" s="107">
        <v>7</v>
      </c>
      <c r="AB290" s="111">
        <v>30</v>
      </c>
      <c r="AC290" s="107" t="e">
        <f>[1]!Table4[[#This Row],[11]]</f>
        <v>#REF!</v>
      </c>
      <c r="AD290" s="108">
        <v>0</v>
      </c>
      <c r="AE290" s="107">
        <v>5</v>
      </c>
      <c r="AF290" s="111">
        <v>100</v>
      </c>
      <c r="AG290" s="111" t="e">
        <f>[1]!Table4[[#This Row],[4]]</f>
        <v>#REF!</v>
      </c>
      <c r="AH290" s="111" t="e">
        <f>[1]!Table4[[#This Row],[5]]</f>
        <v>#REF!</v>
      </c>
      <c r="AI290" s="111"/>
      <c r="AJ290" s="111"/>
      <c r="AK290" s="111"/>
      <c r="AL290" s="111"/>
      <c r="AM290" s="111"/>
      <c r="AN290" s="111"/>
      <c r="AO290" s="111"/>
      <c r="AP290" s="111"/>
      <c r="AQ290" s="111"/>
      <c r="AR290" s="111"/>
      <c r="AS290" s="111"/>
      <c r="AT290" s="111"/>
      <c r="AU290" s="111"/>
      <c r="AV290" s="111"/>
      <c r="AW290" s="111"/>
      <c r="AX290" s="111"/>
      <c r="AY290"/>
      <c r="AZ290"/>
      <c r="BA290"/>
      <c r="BB290"/>
      <c r="BC290"/>
      <c r="BD290"/>
    </row>
    <row r="291" spans="1:56" s="110" customFormat="1" ht="267.45">
      <c r="A291" s="107">
        <v>106</v>
      </c>
      <c r="B291" s="107" t="s">
        <v>7994</v>
      </c>
      <c r="C291" s="111"/>
      <c r="D291" s="124" t="s">
        <v>3367</v>
      </c>
      <c r="E291" s="112" t="s">
        <v>8356</v>
      </c>
      <c r="F291" s="129">
        <v>2935</v>
      </c>
      <c r="G291" s="112" t="s">
        <v>8496</v>
      </c>
      <c r="H291" s="111">
        <v>2017</v>
      </c>
      <c r="I291" s="112" t="s">
        <v>8497</v>
      </c>
      <c r="J291" s="113">
        <v>254512.59</v>
      </c>
      <c r="K291" s="126" t="s">
        <v>109</v>
      </c>
      <c r="L291" s="112" t="s">
        <v>8498</v>
      </c>
      <c r="M291" s="112" t="s">
        <v>8499</v>
      </c>
      <c r="N291" s="112" t="s">
        <v>8500</v>
      </c>
      <c r="O291" s="112" t="s">
        <v>8501</v>
      </c>
      <c r="P291" s="112">
        <v>62378</v>
      </c>
      <c r="Q291" s="108" t="e">
        <f>[1]!Table4[[#This Row],[21]]</f>
        <v>#REF!</v>
      </c>
      <c r="R291" s="108">
        <f t="shared" si="22"/>
        <v>24.472364423076925</v>
      </c>
      <c r="S291" s="108">
        <v>17.88</v>
      </c>
      <c r="T291" s="108">
        <v>12.38</v>
      </c>
      <c r="U291" s="108" t="e">
        <f>SUBTOTAL(9,[1]!Table4[[#This Row],[18]:[20]])</f>
        <v>#REF!</v>
      </c>
      <c r="V291" s="109">
        <v>100</v>
      </c>
      <c r="W291" s="109">
        <v>100</v>
      </c>
      <c r="X291" s="127" t="s">
        <v>8003</v>
      </c>
      <c r="Y291" s="107">
        <v>4</v>
      </c>
      <c r="Z291" s="107">
        <v>4</v>
      </c>
      <c r="AA291" s="107">
        <v>3</v>
      </c>
      <c r="AB291" s="111">
        <v>44</v>
      </c>
      <c r="AC291" s="107" t="e">
        <f>[1]!Table4[[#This Row],[11]]</f>
        <v>#REF!</v>
      </c>
      <c r="AD291" s="108">
        <v>46.2</v>
      </c>
      <c r="AE291" s="107">
        <v>5</v>
      </c>
      <c r="AF291" s="111">
        <f t="shared" si="21"/>
        <v>100</v>
      </c>
      <c r="AG291" s="111" t="e">
        <f>[1]!Table4[[#This Row],[4]]</f>
        <v>#REF!</v>
      </c>
      <c r="AH291" s="111" t="e">
        <f>[1]!Table4[[#This Row],[5]]</f>
        <v>#REF!</v>
      </c>
      <c r="AI291" s="111">
        <v>100</v>
      </c>
      <c r="AJ291" s="111"/>
      <c r="AK291" s="111"/>
      <c r="AL291" s="111"/>
      <c r="AM291" s="111"/>
      <c r="AN291" s="111"/>
      <c r="AO291" s="111"/>
      <c r="AP291" s="111"/>
      <c r="AQ291" s="111"/>
      <c r="AR291" s="111"/>
      <c r="AS291" s="111"/>
      <c r="AT291" s="111"/>
      <c r="AU291" s="111"/>
      <c r="AV291" s="111"/>
      <c r="AW291" s="111"/>
      <c r="AX291" s="111"/>
      <c r="AY291"/>
      <c r="AZ291"/>
      <c r="BA291"/>
      <c r="BB291"/>
      <c r="BC291"/>
      <c r="BD291"/>
    </row>
    <row r="292" spans="1:56" s="110" customFormat="1" ht="61.75">
      <c r="A292" s="107">
        <v>106</v>
      </c>
      <c r="B292" s="107" t="s">
        <v>7994</v>
      </c>
      <c r="C292" s="111"/>
      <c r="D292" s="124" t="s">
        <v>8086</v>
      </c>
      <c r="E292" s="112" t="s">
        <v>8502</v>
      </c>
      <c r="F292" s="129">
        <v>26463</v>
      </c>
      <c r="G292" s="112" t="s">
        <v>8503</v>
      </c>
      <c r="H292" s="111">
        <v>2018</v>
      </c>
      <c r="I292" s="112" t="s">
        <v>8504</v>
      </c>
      <c r="J292" s="113">
        <v>82381.83</v>
      </c>
      <c r="K292" s="126" t="s">
        <v>213</v>
      </c>
      <c r="L292" s="112" t="s">
        <v>8505</v>
      </c>
      <c r="M292" s="112" t="s">
        <v>8506</v>
      </c>
      <c r="N292" s="112" t="s">
        <v>8507</v>
      </c>
      <c r="O292" s="112" t="s">
        <v>8508</v>
      </c>
      <c r="P292" s="112">
        <v>64188</v>
      </c>
      <c r="Q292" s="108" t="e">
        <f>[1]!Table4[[#This Row],[21]]</f>
        <v>#REF!</v>
      </c>
      <c r="R292" s="108">
        <f t="shared" si="22"/>
        <v>7.9213298076923087</v>
      </c>
      <c r="S292" s="108">
        <v>17.88</v>
      </c>
      <c r="T292" s="108">
        <v>12.38</v>
      </c>
      <c r="U292" s="108" t="e">
        <f>SUBTOTAL(9,[1]!Table4[[#This Row],[18]:[20]])</f>
        <v>#REF!</v>
      </c>
      <c r="V292" s="109">
        <v>100</v>
      </c>
      <c r="W292" s="109">
        <v>100</v>
      </c>
      <c r="X292" s="127" t="s">
        <v>8003</v>
      </c>
      <c r="Y292" s="107">
        <v>4</v>
      </c>
      <c r="Z292" s="107">
        <v>5</v>
      </c>
      <c r="AA292" s="107">
        <v>5</v>
      </c>
      <c r="AB292" s="111">
        <v>44</v>
      </c>
      <c r="AC292" s="107" t="e">
        <f>[1]!Table4[[#This Row],[11]]</f>
        <v>#REF!</v>
      </c>
      <c r="AD292" s="108">
        <v>0</v>
      </c>
      <c r="AE292" s="107">
        <v>5</v>
      </c>
      <c r="AF292" s="111">
        <f t="shared" si="21"/>
        <v>100</v>
      </c>
      <c r="AG292" s="111" t="e">
        <f>[1]!Table4[[#This Row],[4]]</f>
        <v>#REF!</v>
      </c>
      <c r="AH292" s="111" t="e">
        <f>[1]!Table4[[#This Row],[5]]</f>
        <v>#REF!</v>
      </c>
      <c r="AI292" s="111">
        <v>75</v>
      </c>
      <c r="AJ292" s="111" t="s">
        <v>8509</v>
      </c>
      <c r="AK292" s="111" t="s">
        <v>8510</v>
      </c>
      <c r="AL292" s="111">
        <v>25</v>
      </c>
      <c r="AM292" s="111"/>
      <c r="AN292" s="111"/>
      <c r="AO292" s="111"/>
      <c r="AP292" s="111"/>
      <c r="AQ292" s="111"/>
      <c r="AR292" s="111"/>
      <c r="AS292" s="111"/>
      <c r="AT292" s="111"/>
      <c r="AU292" s="111"/>
      <c r="AV292" s="111"/>
      <c r="AW292" s="111"/>
      <c r="AX292" s="111"/>
      <c r="AY292"/>
      <c r="AZ292"/>
      <c r="BA292"/>
      <c r="BB292"/>
      <c r="BC292"/>
      <c r="BD292"/>
    </row>
    <row r="293" spans="1:56" s="110" customFormat="1" ht="154.30000000000001">
      <c r="A293" s="107">
        <v>106</v>
      </c>
      <c r="B293" s="107" t="s">
        <v>7994</v>
      </c>
      <c r="C293" s="111"/>
      <c r="D293" s="124" t="s">
        <v>8201</v>
      </c>
      <c r="E293" s="112" t="s">
        <v>8511</v>
      </c>
      <c r="F293" s="129">
        <v>2013</v>
      </c>
      <c r="G293" s="112" t="s">
        <v>8512</v>
      </c>
      <c r="H293" s="111">
        <v>2018</v>
      </c>
      <c r="I293" s="112" t="s">
        <v>8513</v>
      </c>
      <c r="J293" s="113">
        <v>43274.99</v>
      </c>
      <c r="K293" s="126" t="s">
        <v>213</v>
      </c>
      <c r="L293" s="112" t="s">
        <v>8448</v>
      </c>
      <c r="M293" s="112" t="s">
        <v>8449</v>
      </c>
      <c r="N293" s="112" t="s">
        <v>8450</v>
      </c>
      <c r="O293" s="112" t="s">
        <v>8451</v>
      </c>
      <c r="P293" s="112">
        <v>64111</v>
      </c>
      <c r="Q293" s="108" t="e">
        <f>[1]!Table4[[#This Row],[21]]</f>
        <v>#REF!</v>
      </c>
      <c r="R293" s="108">
        <f>J293*0.25/2080</f>
        <v>5.2013209134615384</v>
      </c>
      <c r="S293" s="108">
        <v>17.88</v>
      </c>
      <c r="T293" s="108">
        <v>18.899999999999999</v>
      </c>
      <c r="U293" s="108" t="e">
        <f>SUBTOTAL(9,[1]!Table4[[#This Row],[18]:[20]])</f>
        <v>#REF!</v>
      </c>
      <c r="V293" s="109">
        <v>100</v>
      </c>
      <c r="W293" s="109">
        <v>100</v>
      </c>
      <c r="X293" s="127" t="s">
        <v>8003</v>
      </c>
      <c r="Y293" s="107">
        <v>6</v>
      </c>
      <c r="Z293" s="107">
        <v>1</v>
      </c>
      <c r="AA293" s="107">
        <v>1</v>
      </c>
      <c r="AB293" s="111">
        <v>25</v>
      </c>
      <c r="AC293" s="107" t="e">
        <f>[1]!Table4[[#This Row],[11]]</f>
        <v>#REF!</v>
      </c>
      <c r="AD293" s="108">
        <v>0</v>
      </c>
      <c r="AE293" s="107">
        <v>4</v>
      </c>
      <c r="AF293" s="111">
        <v>100</v>
      </c>
      <c r="AG293" s="111" t="e">
        <f>[1]!Table4[[#This Row],[4]]</f>
        <v>#REF!</v>
      </c>
      <c r="AH293" s="111" t="e">
        <f>[1]!Table4[[#This Row],[5]]</f>
        <v>#REF!</v>
      </c>
      <c r="AI293" s="111"/>
      <c r="AJ293" s="111"/>
      <c r="AK293" s="111"/>
      <c r="AL293" s="111"/>
      <c r="AM293" s="111"/>
      <c r="AN293" s="111"/>
      <c r="AO293" s="111"/>
      <c r="AP293" s="111"/>
      <c r="AQ293" s="111"/>
      <c r="AR293" s="111"/>
      <c r="AS293" s="111"/>
      <c r="AT293" s="111"/>
      <c r="AU293" s="111"/>
      <c r="AV293" s="111"/>
      <c r="AW293" s="111"/>
      <c r="AX293" s="111"/>
      <c r="AY293"/>
      <c r="AZ293"/>
      <c r="BA293"/>
      <c r="BB293"/>
      <c r="BC293"/>
      <c r="BD293"/>
    </row>
    <row r="294" spans="1:56" s="110" customFormat="1" ht="236.6">
      <c r="A294" s="107">
        <v>106</v>
      </c>
      <c r="B294" s="107" t="s">
        <v>7994</v>
      </c>
      <c r="C294" s="111"/>
      <c r="D294" s="124" t="s">
        <v>3382</v>
      </c>
      <c r="E294" s="112" t="s">
        <v>8514</v>
      </c>
      <c r="F294" s="129">
        <v>10373</v>
      </c>
      <c r="G294" s="112" t="s">
        <v>8515</v>
      </c>
      <c r="H294" s="111" t="s">
        <v>8516</v>
      </c>
      <c r="I294" s="112" t="s">
        <v>8517</v>
      </c>
      <c r="J294" s="113">
        <v>85582.16</v>
      </c>
      <c r="K294" s="126" t="s">
        <v>213</v>
      </c>
      <c r="L294" s="112" t="s">
        <v>8518</v>
      </c>
      <c r="M294" s="112" t="s">
        <v>8519</v>
      </c>
      <c r="N294" s="112" t="s">
        <v>8520</v>
      </c>
      <c r="O294" s="112" t="s">
        <v>8521</v>
      </c>
      <c r="P294" s="112" t="s">
        <v>8522</v>
      </c>
      <c r="Q294" s="108" t="e">
        <f>[1]!Table4[[#This Row],[21]]</f>
        <v>#REF!</v>
      </c>
      <c r="R294" s="108">
        <f t="shared" ref="R294" si="23">J294*0.2/2080</f>
        <v>8.2290538461538461</v>
      </c>
      <c r="S294" s="108">
        <v>17.88</v>
      </c>
      <c r="T294" s="108">
        <v>18.899999999999999</v>
      </c>
      <c r="U294" s="108" t="e">
        <f>SUBTOTAL(9,[1]!Table4[[#This Row],[18]:[20]])</f>
        <v>#REF!</v>
      </c>
      <c r="V294" s="109">
        <v>100</v>
      </c>
      <c r="W294" s="109">
        <v>100</v>
      </c>
      <c r="X294" s="127" t="s">
        <v>8003</v>
      </c>
      <c r="Y294" s="107">
        <v>1</v>
      </c>
      <c r="Z294" s="107">
        <v>1</v>
      </c>
      <c r="AA294" s="107">
        <v>6</v>
      </c>
      <c r="AB294" s="111">
        <v>47</v>
      </c>
      <c r="AC294" s="107" t="e">
        <f>[1]!Table4[[#This Row],[11]]</f>
        <v>#REF!</v>
      </c>
      <c r="AD294" s="108">
        <v>0</v>
      </c>
      <c r="AE294" s="107">
        <v>5</v>
      </c>
      <c r="AF294" s="111">
        <v>100</v>
      </c>
      <c r="AG294" s="111" t="e">
        <f>[1]!Table4[[#This Row],[4]]</f>
        <v>#REF!</v>
      </c>
      <c r="AH294" s="111" t="e">
        <f>[1]!Table4[[#This Row],[5]]</f>
        <v>#REF!</v>
      </c>
      <c r="AI294" s="111"/>
      <c r="AJ294" s="111"/>
      <c r="AK294" s="111"/>
      <c r="AL294" s="111"/>
      <c r="AM294" s="111"/>
      <c r="AN294" s="111"/>
      <c r="AO294" s="111"/>
      <c r="AP294" s="111"/>
      <c r="AQ294" s="111"/>
      <c r="AR294" s="111"/>
      <c r="AS294" s="111"/>
      <c r="AT294" s="111"/>
      <c r="AU294" s="111"/>
      <c r="AV294" s="111"/>
      <c r="AW294" s="111"/>
      <c r="AX294" s="111"/>
      <c r="AY294"/>
      <c r="AZ294"/>
      <c r="BA294"/>
      <c r="BB294"/>
      <c r="BC294"/>
      <c r="BD294"/>
    </row>
    <row r="295" spans="1:56" s="110" customFormat="1" ht="133.75">
      <c r="A295" s="107">
        <v>106</v>
      </c>
      <c r="B295" s="107" t="s">
        <v>7994</v>
      </c>
      <c r="C295" s="111"/>
      <c r="D295" s="124" t="s">
        <v>8242</v>
      </c>
      <c r="E295" s="112" t="s">
        <v>8523</v>
      </c>
      <c r="F295" s="129">
        <v>1896</v>
      </c>
      <c r="G295" s="112" t="s">
        <v>8524</v>
      </c>
      <c r="H295" s="111">
        <v>2019</v>
      </c>
      <c r="I295" s="112" t="s">
        <v>8525</v>
      </c>
      <c r="J295" s="113">
        <v>32963.629999999997</v>
      </c>
      <c r="K295" s="126" t="s">
        <v>213</v>
      </c>
      <c r="L295" s="112" t="s">
        <v>8246</v>
      </c>
      <c r="M295" s="112" t="s">
        <v>8247</v>
      </c>
      <c r="N295" s="112" t="s">
        <v>8526</v>
      </c>
      <c r="O295" s="112" t="s">
        <v>8527</v>
      </c>
      <c r="P295" s="112" t="s">
        <v>8528</v>
      </c>
      <c r="Q295" s="108" t="e">
        <f>[1]!Table4[[#This Row],[21]]</f>
        <v>#REF!</v>
      </c>
      <c r="R295" s="108">
        <f>J295*0.25/2080</f>
        <v>3.9619747596153845</v>
      </c>
      <c r="S295" s="108">
        <v>17.88</v>
      </c>
      <c r="T295" s="108">
        <v>12.38</v>
      </c>
      <c r="U295" s="108" t="e">
        <f>SUBTOTAL(9,[1]!Table4[[#This Row],[18]:[20]])</f>
        <v>#REF!</v>
      </c>
      <c r="V295" s="109">
        <v>100</v>
      </c>
      <c r="W295" s="109">
        <v>100</v>
      </c>
      <c r="X295" s="127" t="s">
        <v>8003</v>
      </c>
      <c r="Y295" s="107">
        <v>6</v>
      </c>
      <c r="Z295" s="107">
        <v>1</v>
      </c>
      <c r="AA295" s="107">
        <v>4</v>
      </c>
      <c r="AB295" s="111">
        <v>14</v>
      </c>
      <c r="AC295" s="107" t="e">
        <f>[1]!Table4[[#This Row],[11]]</f>
        <v>#REF!</v>
      </c>
      <c r="AD295" s="108">
        <v>0</v>
      </c>
      <c r="AE295" s="107">
        <v>4</v>
      </c>
      <c r="AF295" s="111">
        <f t="shared" si="21"/>
        <v>100</v>
      </c>
      <c r="AG295" s="111" t="e">
        <f>[1]!Table4[[#This Row],[4]]</f>
        <v>#REF!</v>
      </c>
      <c r="AH295" s="111" t="e">
        <f>[1]!Table4[[#This Row],[5]]</f>
        <v>#REF!</v>
      </c>
      <c r="AI295" s="111">
        <v>100</v>
      </c>
      <c r="AJ295" s="111"/>
      <c r="AK295" s="111"/>
      <c r="AL295" s="111"/>
      <c r="AM295" s="111"/>
      <c r="AN295" s="111"/>
      <c r="AO295" s="111"/>
      <c r="AP295" s="111"/>
      <c r="AQ295" s="111"/>
      <c r="AR295" s="111"/>
      <c r="AS295" s="111"/>
      <c r="AT295" s="111"/>
      <c r="AU295" s="111"/>
      <c r="AV295" s="111"/>
      <c r="AW295" s="111"/>
      <c r="AX295" s="111"/>
      <c r="AY295"/>
      <c r="AZ295"/>
      <c r="BA295"/>
      <c r="BB295"/>
      <c r="BC295"/>
      <c r="BD295"/>
    </row>
    <row r="296" spans="1:56" s="110" customFormat="1" ht="61.75">
      <c r="A296" s="107">
        <v>106</v>
      </c>
      <c r="B296" s="107" t="s">
        <v>7994</v>
      </c>
      <c r="C296" s="111"/>
      <c r="D296" s="124" t="s">
        <v>8086</v>
      </c>
      <c r="E296" s="112" t="s">
        <v>8420</v>
      </c>
      <c r="F296" s="129">
        <v>18271</v>
      </c>
      <c r="G296" s="112" t="s">
        <v>8529</v>
      </c>
      <c r="H296" s="111">
        <v>2019</v>
      </c>
      <c r="I296" s="112" t="s">
        <v>8530</v>
      </c>
      <c r="J296" s="113">
        <v>121274.62</v>
      </c>
      <c r="K296" s="126" t="s">
        <v>213</v>
      </c>
      <c r="L296" s="112" t="s">
        <v>8505</v>
      </c>
      <c r="M296" s="112" t="s">
        <v>8506</v>
      </c>
      <c r="N296" s="112" t="s">
        <v>8531</v>
      </c>
      <c r="O296" s="112" t="s">
        <v>8532</v>
      </c>
      <c r="P296" s="112">
        <v>64430</v>
      </c>
      <c r="Q296" s="108" t="e">
        <f>[1]!Table4[[#This Row],[21]]</f>
        <v>#REF!</v>
      </c>
      <c r="R296" s="108">
        <f t="shared" ref="R296:R301" si="24">J296*0.2/2080</f>
        <v>11.661021153846153</v>
      </c>
      <c r="S296" s="108">
        <v>17.88</v>
      </c>
      <c r="T296" s="108">
        <v>12.38</v>
      </c>
      <c r="U296" s="108" t="e">
        <f>SUBTOTAL(9,[1]!Table4[[#This Row],[18]:[20]])</f>
        <v>#REF!</v>
      </c>
      <c r="V296" s="109">
        <v>100</v>
      </c>
      <c r="W296" s="109">
        <v>100</v>
      </c>
      <c r="X296" s="127" t="s">
        <v>8003</v>
      </c>
      <c r="Y296" s="107">
        <v>3</v>
      </c>
      <c r="Z296" s="107">
        <v>2</v>
      </c>
      <c r="AA296" s="107">
        <v>3</v>
      </c>
      <c r="AB296" s="111">
        <v>44</v>
      </c>
      <c r="AC296" s="107" t="e">
        <f>[1]!Table4[[#This Row],[11]]</f>
        <v>#REF!</v>
      </c>
      <c r="AD296" s="108">
        <v>0</v>
      </c>
      <c r="AE296" s="107">
        <v>5</v>
      </c>
      <c r="AF296" s="111">
        <f t="shared" si="21"/>
        <v>100</v>
      </c>
      <c r="AG296" s="111" t="e">
        <f>[1]!Table4[[#This Row],[4]]</f>
        <v>#REF!</v>
      </c>
      <c r="AH296" s="111" t="e">
        <f>[1]!Table4[[#This Row],[5]]</f>
        <v>#REF!</v>
      </c>
      <c r="AI296" s="111">
        <v>75</v>
      </c>
      <c r="AJ296" s="111" t="s">
        <v>8509</v>
      </c>
      <c r="AK296" s="111" t="s">
        <v>8510</v>
      </c>
      <c r="AL296" s="111">
        <v>25</v>
      </c>
      <c r="AM296" s="111"/>
      <c r="AN296" s="111"/>
      <c r="AO296" s="111"/>
      <c r="AP296" s="111"/>
      <c r="AQ296" s="111"/>
      <c r="AR296" s="111"/>
      <c r="AS296" s="111"/>
      <c r="AT296" s="111"/>
      <c r="AU296" s="111"/>
      <c r="AV296" s="111"/>
      <c r="AW296" s="111"/>
      <c r="AX296" s="111"/>
      <c r="AY296"/>
      <c r="AZ296"/>
      <c r="BA296"/>
      <c r="BB296"/>
      <c r="BC296"/>
      <c r="BD296"/>
    </row>
    <row r="297" spans="1:56" s="110" customFormat="1" ht="133.75">
      <c r="A297" s="107">
        <v>106</v>
      </c>
      <c r="B297" s="107" t="s">
        <v>7994</v>
      </c>
      <c r="C297" s="111"/>
      <c r="D297" s="124" t="s">
        <v>8257</v>
      </c>
      <c r="E297" s="112" t="s">
        <v>8533</v>
      </c>
      <c r="F297" s="129">
        <v>7025</v>
      </c>
      <c r="G297" s="112" t="s">
        <v>8534</v>
      </c>
      <c r="H297" s="111">
        <v>2019</v>
      </c>
      <c r="I297" s="112" t="s">
        <v>8535</v>
      </c>
      <c r="J297" s="113">
        <v>365948.95</v>
      </c>
      <c r="K297" s="126" t="s">
        <v>213</v>
      </c>
      <c r="L297" s="112" t="s">
        <v>8536</v>
      </c>
      <c r="M297" s="112" t="s">
        <v>8537</v>
      </c>
      <c r="N297" s="112" t="s">
        <v>8538</v>
      </c>
      <c r="O297" s="112" t="s">
        <v>8539</v>
      </c>
      <c r="P297" s="112" t="s">
        <v>8540</v>
      </c>
      <c r="Q297" s="108" t="e">
        <f>[1]!Table4[[#This Row],[21]]</f>
        <v>#REF!</v>
      </c>
      <c r="R297" s="108">
        <f t="shared" si="24"/>
        <v>35.187399038461542</v>
      </c>
      <c r="S297" s="108" t="s">
        <v>8541</v>
      </c>
      <c r="T297" s="108" t="s">
        <v>8541</v>
      </c>
      <c r="U297" s="108" t="e">
        <f>SUBTOTAL(9,[1]!Table4[[#This Row],[18]:[20]])</f>
        <v>#REF!</v>
      </c>
      <c r="V297" s="109">
        <v>100</v>
      </c>
      <c r="W297" s="109">
        <v>100</v>
      </c>
      <c r="X297" s="127" t="s">
        <v>8003</v>
      </c>
      <c r="Y297" s="107">
        <v>6</v>
      </c>
      <c r="Z297" s="107">
        <v>1</v>
      </c>
      <c r="AA297" s="107">
        <v>4</v>
      </c>
      <c r="AB297" s="111">
        <v>14</v>
      </c>
      <c r="AC297" s="107" t="e">
        <f>[1]!Table4[[#This Row],[11]]</f>
        <v>#REF!</v>
      </c>
      <c r="AD297" s="108">
        <v>0</v>
      </c>
      <c r="AE297" s="107">
        <v>5</v>
      </c>
      <c r="AF297" s="111">
        <f t="shared" si="21"/>
        <v>100</v>
      </c>
      <c r="AG297" s="111" t="e">
        <f>[1]!Table4[[#This Row],[4]]</f>
        <v>#REF!</v>
      </c>
      <c r="AH297" s="111" t="e">
        <f>[1]!Table4[[#This Row],[5]]</f>
        <v>#REF!</v>
      </c>
      <c r="AI297" s="111">
        <v>80</v>
      </c>
      <c r="AJ297" s="111" t="s">
        <v>8542</v>
      </c>
      <c r="AK297" s="111" t="s">
        <v>8533</v>
      </c>
      <c r="AL297" s="111">
        <v>20</v>
      </c>
      <c r="AM297" s="111"/>
      <c r="AN297" s="111"/>
      <c r="AO297" s="111"/>
      <c r="AP297" s="111"/>
      <c r="AQ297" s="111"/>
      <c r="AR297" s="111"/>
      <c r="AS297" s="111"/>
      <c r="AT297" s="111"/>
      <c r="AU297" s="111"/>
      <c r="AV297" s="111"/>
      <c r="AW297" s="111"/>
      <c r="AX297" s="111"/>
      <c r="AY297"/>
      <c r="AZ297"/>
      <c r="BA297"/>
      <c r="BB297"/>
      <c r="BC297"/>
      <c r="BD297"/>
    </row>
    <row r="298" spans="1:56" s="110" customFormat="1" ht="277.75">
      <c r="A298" s="107">
        <v>106</v>
      </c>
      <c r="B298" s="107" t="s">
        <v>7994</v>
      </c>
      <c r="C298" s="111"/>
      <c r="D298" s="124" t="s">
        <v>8405</v>
      </c>
      <c r="E298" s="112" t="s">
        <v>8406</v>
      </c>
      <c r="F298" s="129">
        <v>27819</v>
      </c>
      <c r="G298" s="112" t="s">
        <v>8543</v>
      </c>
      <c r="H298" s="111">
        <v>2019</v>
      </c>
      <c r="I298" s="112" t="s">
        <v>8260</v>
      </c>
      <c r="J298" s="113">
        <v>365948.95</v>
      </c>
      <c r="K298" s="126" t="s">
        <v>213</v>
      </c>
      <c r="L298" s="112" t="s">
        <v>8544</v>
      </c>
      <c r="M298" s="112" t="s">
        <v>8545</v>
      </c>
      <c r="N298" s="112" t="s">
        <v>8546</v>
      </c>
      <c r="O298" s="112" t="s">
        <v>8547</v>
      </c>
      <c r="P298" s="112" t="s">
        <v>8540</v>
      </c>
      <c r="Q298" s="108" t="e">
        <f>[1]!Table4[[#This Row],[21]]</f>
        <v>#REF!</v>
      </c>
      <c r="R298" s="108">
        <f t="shared" si="24"/>
        <v>35.187399038461542</v>
      </c>
      <c r="S298" s="108" t="s">
        <v>8541</v>
      </c>
      <c r="T298" s="108" t="s">
        <v>8541</v>
      </c>
      <c r="U298" s="108" t="e">
        <f>SUBTOTAL(9,[1]!Table4[[#This Row],[18]:[20]])</f>
        <v>#REF!</v>
      </c>
      <c r="V298" s="109">
        <v>100</v>
      </c>
      <c r="W298" s="109">
        <v>100</v>
      </c>
      <c r="X298" s="127" t="s">
        <v>8003</v>
      </c>
      <c r="Y298" s="107">
        <v>6</v>
      </c>
      <c r="Z298" s="107">
        <v>1</v>
      </c>
      <c r="AA298" s="107">
        <v>4</v>
      </c>
      <c r="AB298" s="111">
        <v>14</v>
      </c>
      <c r="AC298" s="107" t="e">
        <f>[1]!Table4[[#This Row],[11]]</f>
        <v>#REF!</v>
      </c>
      <c r="AD298" s="108">
        <v>0</v>
      </c>
      <c r="AE298" s="107">
        <v>5</v>
      </c>
      <c r="AF298" s="111">
        <f t="shared" si="21"/>
        <v>100</v>
      </c>
      <c r="AG298" s="111" t="e">
        <f>[1]!Table4[[#This Row],[4]]</f>
        <v>#REF!</v>
      </c>
      <c r="AH298" s="111" t="e">
        <f>[1]!Table4[[#This Row],[5]]</f>
        <v>#REF!</v>
      </c>
      <c r="AI298" s="111">
        <v>10</v>
      </c>
      <c r="AJ298" s="111" t="s">
        <v>8414</v>
      </c>
      <c r="AK298" s="111" t="s">
        <v>8548</v>
      </c>
      <c r="AL298" s="111">
        <v>60</v>
      </c>
      <c r="AM298" s="111" t="s">
        <v>8549</v>
      </c>
      <c r="AN298" s="111" t="s">
        <v>8550</v>
      </c>
      <c r="AO298" s="111">
        <v>10</v>
      </c>
      <c r="AP298" s="111" t="s">
        <v>8551</v>
      </c>
      <c r="AQ298" s="111" t="s">
        <v>8552</v>
      </c>
      <c r="AR298" s="111">
        <v>10</v>
      </c>
      <c r="AS298" s="111" t="s">
        <v>8553</v>
      </c>
      <c r="AT298" s="111" t="s">
        <v>8548</v>
      </c>
      <c r="AU298" s="111">
        <v>5</v>
      </c>
      <c r="AV298" s="111" t="s">
        <v>8554</v>
      </c>
      <c r="AW298" s="111" t="s">
        <v>8419</v>
      </c>
      <c r="AX298" s="111">
        <v>5</v>
      </c>
      <c r="AY298"/>
      <c r="AZ298"/>
      <c r="BA298"/>
      <c r="BB298"/>
      <c r="BC298"/>
      <c r="BD298"/>
    </row>
    <row r="299" spans="1:56" s="110" customFormat="1" ht="113.15">
      <c r="A299" s="107">
        <v>106</v>
      </c>
      <c r="B299" s="107" t="s">
        <v>7994</v>
      </c>
      <c r="C299" s="111"/>
      <c r="D299" s="124" t="s">
        <v>8004</v>
      </c>
      <c r="E299" s="112" t="s">
        <v>8555</v>
      </c>
      <c r="F299" s="129">
        <v>16354</v>
      </c>
      <c r="G299" s="112" t="s">
        <v>8556</v>
      </c>
      <c r="H299" s="111">
        <v>2019</v>
      </c>
      <c r="I299" s="112" t="s">
        <v>8557</v>
      </c>
      <c r="J299" s="113">
        <v>140324.81</v>
      </c>
      <c r="K299" s="126" t="s">
        <v>213</v>
      </c>
      <c r="L299" s="112" t="s">
        <v>8558</v>
      </c>
      <c r="M299" s="112" t="s">
        <v>8559</v>
      </c>
      <c r="N299" s="112" t="s">
        <v>8560</v>
      </c>
      <c r="O299" s="112" t="s">
        <v>8561</v>
      </c>
      <c r="P299" s="112">
        <v>65412</v>
      </c>
      <c r="Q299" s="108" t="e">
        <f>[1]!Table4[[#This Row],[21]]</f>
        <v>#REF!</v>
      </c>
      <c r="R299" s="108">
        <f t="shared" si="24"/>
        <v>13.492770192307692</v>
      </c>
      <c r="S299" s="108">
        <v>17.88</v>
      </c>
      <c r="T299" s="108">
        <v>14.3</v>
      </c>
      <c r="U299" s="108" t="e">
        <f>SUBTOTAL(9,[1]!Table4[[#This Row],[18]:[20]])</f>
        <v>#REF!</v>
      </c>
      <c r="V299" s="109">
        <v>100</v>
      </c>
      <c r="W299" s="109">
        <v>100</v>
      </c>
      <c r="X299" s="127" t="s">
        <v>8003</v>
      </c>
      <c r="Y299" s="107">
        <v>4</v>
      </c>
      <c r="Z299" s="107">
        <v>2</v>
      </c>
      <c r="AA299" s="107">
        <v>4</v>
      </c>
      <c r="AB299" s="111">
        <v>38</v>
      </c>
      <c r="AC299" s="107" t="e">
        <f>[1]!Table4[[#This Row],[11]]</f>
        <v>#REF!</v>
      </c>
      <c r="AD299" s="108">
        <v>47.47</v>
      </c>
      <c r="AE299" s="107">
        <v>5</v>
      </c>
      <c r="AF299" s="111">
        <f t="shared" si="21"/>
        <v>100</v>
      </c>
      <c r="AG299" s="111" t="e">
        <f>[1]!Table4[[#This Row],[4]]</f>
        <v>#REF!</v>
      </c>
      <c r="AH299" s="111" t="e">
        <f>[1]!Table4[[#This Row],[5]]</f>
        <v>#REF!</v>
      </c>
      <c r="AI299" s="111">
        <v>100</v>
      </c>
      <c r="AJ299" s="111"/>
      <c r="AK299" s="111"/>
      <c r="AL299" s="111"/>
      <c r="AM299" s="111"/>
      <c r="AN299" s="111"/>
      <c r="AO299" s="111"/>
      <c r="AP299" s="111"/>
      <c r="AQ299" s="111"/>
      <c r="AR299" s="111"/>
      <c r="AS299" s="111"/>
      <c r="AT299" s="111"/>
      <c r="AU299" s="111"/>
      <c r="AV299" s="111"/>
      <c r="AW299" s="111"/>
      <c r="AX299" s="111"/>
      <c r="AY299"/>
      <c r="AZ299"/>
      <c r="BA299"/>
      <c r="BB299"/>
      <c r="BC299"/>
      <c r="BD299"/>
    </row>
    <row r="300" spans="1:56" s="110" customFormat="1" ht="174.9">
      <c r="A300" s="107">
        <v>106</v>
      </c>
      <c r="B300" s="107" t="s">
        <v>7994</v>
      </c>
      <c r="C300" s="111"/>
      <c r="D300" s="124" t="s">
        <v>186</v>
      </c>
      <c r="E300" s="112" t="s">
        <v>8562</v>
      </c>
      <c r="F300" s="129">
        <v>13311</v>
      </c>
      <c r="G300" s="112" t="s">
        <v>8563</v>
      </c>
      <c r="H300" s="111">
        <v>2019</v>
      </c>
      <c r="I300" s="112" t="s">
        <v>8564</v>
      </c>
      <c r="J300" s="113">
        <v>27848.21</v>
      </c>
      <c r="K300" s="126" t="s">
        <v>213</v>
      </c>
      <c r="L300" s="112" t="s">
        <v>8565</v>
      </c>
      <c r="M300" s="112" t="s">
        <v>8566</v>
      </c>
      <c r="N300" s="112" t="s">
        <v>8567</v>
      </c>
      <c r="O300" s="112" t="s">
        <v>8568</v>
      </c>
      <c r="P300" s="112" t="s">
        <v>8569</v>
      </c>
      <c r="Q300" s="108" t="e">
        <f>[1]!Table4[[#This Row],[21]]</f>
        <v>#REF!</v>
      </c>
      <c r="R300" s="108">
        <f t="shared" si="24"/>
        <v>2.6777124999999997</v>
      </c>
      <c r="S300" s="108">
        <v>17.88</v>
      </c>
      <c r="T300" s="108">
        <v>22.5</v>
      </c>
      <c r="U300" s="108" t="e">
        <f>SUBTOTAL(9,[1]!Table4[[#This Row],[18]:[20]])</f>
        <v>#REF!</v>
      </c>
      <c r="V300" s="109">
        <v>100</v>
      </c>
      <c r="W300" s="109">
        <v>100</v>
      </c>
      <c r="X300" s="127" t="s">
        <v>8003</v>
      </c>
      <c r="Y300" s="107">
        <v>1</v>
      </c>
      <c r="Z300" s="107">
        <v>7</v>
      </c>
      <c r="AA300" s="107">
        <v>1</v>
      </c>
      <c r="AB300" s="111">
        <v>44</v>
      </c>
      <c r="AC300" s="107" t="e">
        <f>[1]!Table4[[#This Row],[11]]</f>
        <v>#REF!</v>
      </c>
      <c r="AD300" s="108">
        <v>0</v>
      </c>
      <c r="AE300" s="107">
        <v>5</v>
      </c>
      <c r="AF300" s="111">
        <v>100</v>
      </c>
      <c r="AG300" s="111" t="e">
        <f>[1]!Table4[[#This Row],[4]]</f>
        <v>#REF!</v>
      </c>
      <c r="AH300" s="111" t="e">
        <f>[1]!Table4[[#This Row],[5]]</f>
        <v>#REF!</v>
      </c>
      <c r="AI300" s="111">
        <v>100</v>
      </c>
      <c r="AJ300" s="111"/>
      <c r="AK300" s="111"/>
      <c r="AL300" s="111"/>
      <c r="AM300" s="111"/>
      <c r="AN300" s="111"/>
      <c r="AO300" s="111"/>
      <c r="AP300" s="111"/>
      <c r="AQ300" s="111"/>
      <c r="AR300" s="111"/>
      <c r="AS300" s="111"/>
      <c r="AT300" s="111"/>
      <c r="AU300" s="111"/>
      <c r="AV300" s="111"/>
      <c r="AW300" s="111"/>
      <c r="AX300" s="111"/>
      <c r="AY300"/>
      <c r="AZ300"/>
      <c r="BA300"/>
      <c r="BB300"/>
      <c r="BC300"/>
      <c r="BD300"/>
    </row>
    <row r="301" spans="1:56" s="110" customFormat="1" ht="92.6">
      <c r="A301" s="107">
        <v>106</v>
      </c>
      <c r="B301" s="107" t="s">
        <v>7994</v>
      </c>
      <c r="C301" s="111"/>
      <c r="D301" s="124" t="s">
        <v>8086</v>
      </c>
      <c r="E301" s="112" t="s">
        <v>8570</v>
      </c>
      <c r="F301" s="129">
        <v>10429</v>
      </c>
      <c r="G301" s="112" t="s">
        <v>8571</v>
      </c>
      <c r="H301" s="111">
        <v>2019</v>
      </c>
      <c r="I301" s="112" t="s">
        <v>8572</v>
      </c>
      <c r="J301" s="113">
        <v>83271.600000000006</v>
      </c>
      <c r="K301" s="126" t="s">
        <v>213</v>
      </c>
      <c r="L301" s="112" t="s">
        <v>8573</v>
      </c>
      <c r="M301" s="112" t="s">
        <v>8574</v>
      </c>
      <c r="N301" s="112" t="s">
        <v>8575</v>
      </c>
      <c r="O301" s="112" t="s">
        <v>8576</v>
      </c>
      <c r="P301" s="112">
        <v>65071</v>
      </c>
      <c r="Q301" s="108" t="e">
        <f>[1]!Table4[[#This Row],[21]]</f>
        <v>#REF!</v>
      </c>
      <c r="R301" s="108">
        <f t="shared" si="24"/>
        <v>8.0068846153846174</v>
      </c>
      <c r="S301" s="108">
        <v>2.15</v>
      </c>
      <c r="T301" s="108">
        <v>21.98</v>
      </c>
      <c r="U301" s="108" t="e">
        <f>SUBTOTAL(9,[1]!Table4[[#This Row],[18]:[20]])</f>
        <v>#REF!</v>
      </c>
      <c r="V301" s="109">
        <v>100</v>
      </c>
      <c r="W301" s="109">
        <v>100</v>
      </c>
      <c r="X301" s="127" t="s">
        <v>8003</v>
      </c>
      <c r="Y301" s="107">
        <v>3</v>
      </c>
      <c r="Z301" s="107">
        <v>7</v>
      </c>
      <c r="AA301" s="107"/>
      <c r="AB301" s="111">
        <v>44</v>
      </c>
      <c r="AC301" s="107" t="e">
        <f>[1]!Table4[[#This Row],[11]]</f>
        <v>#REF!</v>
      </c>
      <c r="AD301" s="108">
        <v>0</v>
      </c>
      <c r="AE301" s="107">
        <v>5</v>
      </c>
      <c r="AF301" s="111">
        <f t="shared" si="21"/>
        <v>100</v>
      </c>
      <c r="AG301" s="111" t="e">
        <f>[1]!Table4[[#This Row],[4]]</f>
        <v>#REF!</v>
      </c>
      <c r="AH301" s="111" t="e">
        <f>[1]!Table4[[#This Row],[5]]</f>
        <v>#REF!</v>
      </c>
      <c r="AI301" s="111">
        <v>75</v>
      </c>
      <c r="AJ301" s="111" t="s">
        <v>8577</v>
      </c>
      <c r="AK301" s="111" t="s">
        <v>8578</v>
      </c>
      <c r="AL301" s="111">
        <v>25</v>
      </c>
      <c r="AM301" s="111"/>
      <c r="AN301" s="111"/>
      <c r="AO301" s="111"/>
      <c r="AP301" s="111"/>
      <c r="AQ301" s="111"/>
      <c r="AR301" s="111"/>
      <c r="AS301" s="111"/>
      <c r="AT301" s="111"/>
      <c r="AU301" s="111"/>
      <c r="AV301" s="111"/>
      <c r="AW301" s="111"/>
      <c r="AX301" s="111"/>
      <c r="AY301"/>
      <c r="AZ301"/>
      <c r="BA301"/>
      <c r="BB301"/>
      <c r="BC301"/>
      <c r="BD301"/>
    </row>
    <row r="302" spans="1:56" s="110" customFormat="1" ht="154.30000000000001">
      <c r="A302" s="107">
        <v>106</v>
      </c>
      <c r="B302" s="107" t="s">
        <v>7994</v>
      </c>
      <c r="C302" s="111"/>
      <c r="D302" s="124" t="s">
        <v>8004</v>
      </c>
      <c r="E302" s="112" t="s">
        <v>8579</v>
      </c>
      <c r="F302" s="129">
        <v>7525</v>
      </c>
      <c r="G302" s="112" t="s">
        <v>8580</v>
      </c>
      <c r="H302" s="111">
        <v>2019</v>
      </c>
      <c r="I302" s="112" t="s">
        <v>8581</v>
      </c>
      <c r="J302" s="113">
        <v>151040.29</v>
      </c>
      <c r="K302" s="126" t="s">
        <v>213</v>
      </c>
      <c r="L302" s="112" t="s">
        <v>8582</v>
      </c>
      <c r="M302" s="112" t="s">
        <v>8583</v>
      </c>
      <c r="N302" s="112" t="s">
        <v>8584</v>
      </c>
      <c r="O302" s="112" t="s">
        <v>8585</v>
      </c>
      <c r="P302" s="112" t="s">
        <v>8586</v>
      </c>
      <c r="Q302" s="108" t="e">
        <f>[1]!Table4[[#This Row],[21]]</f>
        <v>#REF!</v>
      </c>
      <c r="R302" s="108">
        <f>J302*0.25/2080</f>
        <v>18.153881009615386</v>
      </c>
      <c r="S302" s="108">
        <v>19.309999999999999</v>
      </c>
      <c r="T302" s="108">
        <v>12.38</v>
      </c>
      <c r="U302" s="108" t="e">
        <f>SUBTOTAL(9,[1]!Table4[[#This Row],[18]:[20]])</f>
        <v>#REF!</v>
      </c>
      <c r="V302" s="109">
        <v>100</v>
      </c>
      <c r="W302" s="109">
        <v>100</v>
      </c>
      <c r="X302" s="127" t="s">
        <v>8003</v>
      </c>
      <c r="Y302" s="107">
        <v>6</v>
      </c>
      <c r="Z302" s="107">
        <v>6</v>
      </c>
      <c r="AA302" s="107">
        <v>6</v>
      </c>
      <c r="AB302" s="111">
        <v>30</v>
      </c>
      <c r="AC302" s="107" t="e">
        <f>[1]!Table4[[#This Row],[11]]</f>
        <v>#REF!</v>
      </c>
      <c r="AD302" s="108">
        <v>0</v>
      </c>
      <c r="AE302" s="107">
        <v>4</v>
      </c>
      <c r="AF302" s="111">
        <v>100</v>
      </c>
      <c r="AG302" s="111" t="e">
        <f>[1]!Table4[[#This Row],[4]]</f>
        <v>#REF!</v>
      </c>
      <c r="AH302" s="111" t="e">
        <f>[1]!Table4[[#This Row],[5]]</f>
        <v>#REF!</v>
      </c>
      <c r="AI302" s="111">
        <v>100</v>
      </c>
      <c r="AJ302" s="111"/>
      <c r="AK302" s="111"/>
      <c r="AL302" s="111"/>
      <c r="AM302" s="111"/>
      <c r="AN302" s="111"/>
      <c r="AO302" s="111"/>
      <c r="AP302" s="111"/>
      <c r="AQ302" s="111"/>
      <c r="AR302" s="111"/>
      <c r="AS302" s="111"/>
      <c r="AT302" s="111"/>
      <c r="AU302" s="111"/>
      <c r="AV302" s="111"/>
      <c r="AW302" s="111"/>
      <c r="AX302" s="111"/>
      <c r="AY302"/>
      <c r="AZ302"/>
      <c r="BA302"/>
      <c r="BB302"/>
      <c r="BC302"/>
      <c r="BD302"/>
    </row>
    <row r="303" spans="1:56" s="110" customFormat="1" ht="164.6">
      <c r="A303" s="107">
        <v>106</v>
      </c>
      <c r="B303" s="107" t="s">
        <v>7994</v>
      </c>
      <c r="C303" s="111"/>
      <c r="D303" s="124" t="s">
        <v>8331</v>
      </c>
      <c r="E303" s="112" t="s">
        <v>8332</v>
      </c>
      <c r="F303" s="129">
        <v>4540</v>
      </c>
      <c r="G303" s="112" t="s">
        <v>8587</v>
      </c>
      <c r="H303" s="111">
        <v>2020</v>
      </c>
      <c r="I303" s="112" t="s">
        <v>8588</v>
      </c>
      <c r="J303" s="113">
        <v>387869.06</v>
      </c>
      <c r="K303" s="126" t="s">
        <v>213</v>
      </c>
      <c r="L303" s="112" t="s">
        <v>8589</v>
      </c>
      <c r="M303" s="112" t="s">
        <v>8590</v>
      </c>
      <c r="N303" s="112" t="s">
        <v>8591</v>
      </c>
      <c r="O303" s="112" t="s">
        <v>8592</v>
      </c>
      <c r="P303" s="112" t="s">
        <v>8593</v>
      </c>
      <c r="Q303" s="108" t="e">
        <f>[1]!Table4[[#This Row],[21]]</f>
        <v>#REF!</v>
      </c>
      <c r="R303" s="108">
        <v>36.94</v>
      </c>
      <c r="S303" s="108">
        <v>17.88</v>
      </c>
      <c r="T303" s="108">
        <v>12.38</v>
      </c>
      <c r="U303" s="108" t="e">
        <f>SUBTOTAL(9,[1]!Table4[[#This Row],[18]:[20]])</f>
        <v>#REF!</v>
      </c>
      <c r="V303" s="109">
        <v>100</v>
      </c>
      <c r="W303" s="109">
        <v>80</v>
      </c>
      <c r="X303" s="127" t="s">
        <v>8003</v>
      </c>
      <c r="Y303" s="107">
        <v>1</v>
      </c>
      <c r="Z303" s="107">
        <v>2</v>
      </c>
      <c r="AA303" s="107">
        <v>1</v>
      </c>
      <c r="AB303" s="111">
        <v>47</v>
      </c>
      <c r="AC303" s="107" t="e">
        <f>[1]!Table4[[#This Row],[11]]</f>
        <v>#REF!</v>
      </c>
      <c r="AD303" s="108">
        <v>0</v>
      </c>
      <c r="AE303" s="107">
        <v>5</v>
      </c>
      <c r="AF303" s="111">
        <v>100</v>
      </c>
      <c r="AG303" s="111" t="e">
        <f>[1]!Table4[[#This Row],[4]]</f>
        <v>#REF!</v>
      </c>
      <c r="AH303" s="111" t="e">
        <f>[1]!Table4[[#This Row],[5]]</f>
        <v>#REF!</v>
      </c>
      <c r="AI303" s="111">
        <v>100</v>
      </c>
      <c r="AJ303" s="111"/>
      <c r="AK303" s="111"/>
      <c r="AL303" s="111"/>
      <c r="AM303" s="111"/>
      <c r="AN303" s="111"/>
      <c r="AO303" s="111"/>
      <c r="AP303" s="111"/>
      <c r="AQ303" s="111"/>
      <c r="AR303" s="111"/>
      <c r="AS303" s="111"/>
      <c r="AT303" s="111"/>
      <c r="AU303" s="111"/>
      <c r="AV303" s="111"/>
      <c r="AW303" s="111"/>
      <c r="AX303" s="111"/>
      <c r="AY303"/>
      <c r="AZ303"/>
      <c r="BA303"/>
      <c r="BB303"/>
      <c r="BC303"/>
      <c r="BD303"/>
    </row>
    <row r="304" spans="1:56" s="110" customFormat="1" ht="133.75">
      <c r="A304" s="107">
        <v>106</v>
      </c>
      <c r="B304" s="107" t="s">
        <v>7994</v>
      </c>
      <c r="C304" s="111"/>
      <c r="D304" s="124" t="s">
        <v>184</v>
      </c>
      <c r="E304" s="112" t="s">
        <v>8376</v>
      </c>
      <c r="F304" s="129">
        <v>1515</v>
      </c>
      <c r="G304" s="112" t="s">
        <v>8594</v>
      </c>
      <c r="H304" s="111">
        <v>2020</v>
      </c>
      <c r="I304" s="112" t="s">
        <v>8595</v>
      </c>
      <c r="J304" s="113">
        <v>146081.32999999999</v>
      </c>
      <c r="K304" s="126" t="s">
        <v>213</v>
      </c>
      <c r="L304" s="112" t="s">
        <v>8596</v>
      </c>
      <c r="M304" s="112" t="s">
        <v>8597</v>
      </c>
      <c r="N304" s="112" t="s">
        <v>8598</v>
      </c>
      <c r="O304" s="112" t="s">
        <v>8599</v>
      </c>
      <c r="P304" s="112">
        <v>65499</v>
      </c>
      <c r="Q304" s="108" t="e">
        <f>[1]!Table4[[#This Row],[21]]</f>
        <v>#REF!</v>
      </c>
      <c r="R304" s="108">
        <v>13.96</v>
      </c>
      <c r="S304" s="108">
        <v>25.52</v>
      </c>
      <c r="T304" s="108">
        <v>22.51</v>
      </c>
      <c r="U304" s="108" t="e">
        <f>SUBTOTAL(9,[1]!Table4[[#This Row],[18]:[20]])</f>
        <v>#REF!</v>
      </c>
      <c r="V304" s="109">
        <v>100</v>
      </c>
      <c r="W304" s="109">
        <v>80</v>
      </c>
      <c r="X304" s="127" t="s">
        <v>8003</v>
      </c>
      <c r="Y304" s="107"/>
      <c r="Z304" s="107"/>
      <c r="AA304" s="107"/>
      <c r="AB304" s="111"/>
      <c r="AC304" s="107" t="e">
        <f>[1]!Table4[[#This Row],[11]]</f>
        <v>#REF!</v>
      </c>
      <c r="AD304" s="108">
        <v>0</v>
      </c>
      <c r="AE304" s="107">
        <v>5</v>
      </c>
      <c r="AF304" s="111">
        <v>100</v>
      </c>
      <c r="AG304" s="111" t="e">
        <f>[1]!Table4[[#This Row],[4]]</f>
        <v>#REF!</v>
      </c>
      <c r="AH304" s="111" t="e">
        <f>[1]!Table4[[#This Row],[5]]</f>
        <v>#REF!</v>
      </c>
      <c r="AI304" s="111"/>
      <c r="AJ304" s="111" t="s">
        <v>184</v>
      </c>
      <c r="AK304" s="111" t="s">
        <v>8600</v>
      </c>
      <c r="AL304" s="111"/>
      <c r="AM304" s="111" t="s">
        <v>8395</v>
      </c>
      <c r="AN304" s="111" t="s">
        <v>8601</v>
      </c>
      <c r="AO304" s="111"/>
      <c r="AP304" s="111" t="s">
        <v>8602</v>
      </c>
      <c r="AQ304" s="111" t="s">
        <v>8601</v>
      </c>
      <c r="AR304" s="111"/>
      <c r="AS304" s="111"/>
      <c r="AT304" s="111"/>
      <c r="AU304" s="111"/>
      <c r="AV304" s="111"/>
      <c r="AW304" s="111"/>
      <c r="AX304" s="111"/>
      <c r="AY304"/>
      <c r="AZ304"/>
      <c r="BA304"/>
      <c r="BB304"/>
      <c r="BC304"/>
      <c r="BD304"/>
    </row>
    <row r="305" spans="1:56" s="110" customFormat="1" ht="72">
      <c r="A305" s="107">
        <v>106</v>
      </c>
      <c r="B305" s="107" t="s">
        <v>7994</v>
      </c>
      <c r="C305" s="111"/>
      <c r="D305" s="124" t="s">
        <v>3367</v>
      </c>
      <c r="E305" s="112" t="s">
        <v>3368</v>
      </c>
      <c r="F305" s="129">
        <v>14080</v>
      </c>
      <c r="G305" s="112" t="s">
        <v>8603</v>
      </c>
      <c r="H305" s="111">
        <v>2020</v>
      </c>
      <c r="I305" s="112" t="s">
        <v>8604</v>
      </c>
      <c r="J305" s="113">
        <v>112769.76</v>
      </c>
      <c r="K305" s="126" t="s">
        <v>213</v>
      </c>
      <c r="L305" s="112" t="s">
        <v>8605</v>
      </c>
      <c r="M305" s="112" t="s">
        <v>8606</v>
      </c>
      <c r="N305" s="112" t="s">
        <v>8607</v>
      </c>
      <c r="O305" s="112" t="s">
        <v>8608</v>
      </c>
      <c r="P305" s="112" t="s">
        <v>8609</v>
      </c>
      <c r="Q305" s="108" t="e">
        <f>[1]!Table4[[#This Row],[21]]</f>
        <v>#REF!</v>
      </c>
      <c r="R305" s="108">
        <v>10.67</v>
      </c>
      <c r="S305" s="108">
        <v>4.7</v>
      </c>
      <c r="T305" s="108" t="s">
        <v>8479</v>
      </c>
      <c r="U305" s="108" t="e">
        <f>SUBTOTAL(9,[1]!Table4[[#This Row],[18]:[20]])</f>
        <v>#REF!</v>
      </c>
      <c r="V305" s="109">
        <v>100</v>
      </c>
      <c r="W305" s="109">
        <v>80</v>
      </c>
      <c r="X305" s="127" t="s">
        <v>8003</v>
      </c>
      <c r="Y305" s="107">
        <v>3</v>
      </c>
      <c r="Z305" s="107">
        <v>1</v>
      </c>
      <c r="AA305" s="107">
        <v>3</v>
      </c>
      <c r="AB305" s="111"/>
      <c r="AC305" s="107" t="e">
        <f>[1]!Table4[[#This Row],[11]]</f>
        <v>#REF!</v>
      </c>
      <c r="AD305" s="108">
        <v>0</v>
      </c>
      <c r="AE305" s="107">
        <v>5</v>
      </c>
      <c r="AF305" s="111">
        <v>100</v>
      </c>
      <c r="AG305" s="111" t="e">
        <f>[1]!Table4[[#This Row],[4]]</f>
        <v>#REF!</v>
      </c>
      <c r="AH305" s="111" t="e">
        <f>[1]!Table4[[#This Row],[5]]</f>
        <v>#REF!</v>
      </c>
      <c r="AI305" s="111">
        <v>100</v>
      </c>
      <c r="AJ305" s="111"/>
      <c r="AK305" s="111"/>
      <c r="AL305" s="111"/>
      <c r="AM305" s="111"/>
      <c r="AN305" s="111"/>
      <c r="AO305" s="111"/>
      <c r="AP305" s="111"/>
      <c r="AQ305" s="111"/>
      <c r="AR305" s="111"/>
      <c r="AS305" s="111"/>
      <c r="AT305" s="111"/>
      <c r="AU305" s="111"/>
      <c r="AV305" s="111"/>
      <c r="AW305" s="111"/>
      <c r="AX305" s="111"/>
      <c r="AY305"/>
      <c r="AZ305"/>
      <c r="BA305"/>
      <c r="BB305"/>
      <c r="BC305"/>
      <c r="BD305"/>
    </row>
    <row r="306" spans="1:56" s="110" customFormat="1" ht="102.9">
      <c r="A306" s="107">
        <v>106</v>
      </c>
      <c r="B306" s="107" t="s">
        <v>7994</v>
      </c>
      <c r="C306" s="111"/>
      <c r="D306" s="124" t="s">
        <v>3327</v>
      </c>
      <c r="E306" s="112" t="s">
        <v>8610</v>
      </c>
      <c r="F306" s="129">
        <v>23567</v>
      </c>
      <c r="G306" s="112" t="s">
        <v>8611</v>
      </c>
      <c r="H306" s="111">
        <v>2020</v>
      </c>
      <c r="I306" s="112" t="s">
        <v>8612</v>
      </c>
      <c r="J306" s="113">
        <v>171441.48</v>
      </c>
      <c r="K306" s="126" t="s">
        <v>213</v>
      </c>
      <c r="L306" s="112" t="s">
        <v>8613</v>
      </c>
      <c r="M306" s="112" t="s">
        <v>8614</v>
      </c>
      <c r="N306" s="112" t="s">
        <v>8615</v>
      </c>
      <c r="O306" s="112" t="s">
        <v>8616</v>
      </c>
      <c r="P306" s="112" t="s">
        <v>8617</v>
      </c>
      <c r="Q306" s="108" t="e">
        <f>[1]!Table4[[#This Row],[21]]</f>
        <v>#REF!</v>
      </c>
      <c r="R306" s="108">
        <v>20.420000000000002</v>
      </c>
      <c r="S306" s="108">
        <v>15</v>
      </c>
      <c r="T306" s="108">
        <v>10</v>
      </c>
      <c r="U306" s="108" t="e">
        <f>SUBTOTAL(9,[1]!Table4[[#This Row],[18]:[20]])</f>
        <v>#REF!</v>
      </c>
      <c r="V306" s="109">
        <v>100</v>
      </c>
      <c r="W306" s="109">
        <v>100</v>
      </c>
      <c r="X306" s="127" t="s">
        <v>8003</v>
      </c>
      <c r="Y306" s="107">
        <v>6</v>
      </c>
      <c r="Z306" s="107">
        <v>1</v>
      </c>
      <c r="AA306" s="107">
        <v>4</v>
      </c>
      <c r="AB306" s="111">
        <v>14</v>
      </c>
      <c r="AC306" s="107" t="e">
        <f>[1]!Table4[[#This Row],[11]]</f>
        <v>#REF!</v>
      </c>
      <c r="AD306" s="108">
        <v>0</v>
      </c>
      <c r="AE306" s="107">
        <v>4</v>
      </c>
      <c r="AF306" s="111">
        <v>100</v>
      </c>
      <c r="AG306" s="111" t="e">
        <f>[1]!Table4[[#This Row],[4]]</f>
        <v>#REF!</v>
      </c>
      <c r="AH306" s="111" t="e">
        <f>[1]!Table4[[#This Row],[5]]</f>
        <v>#REF!</v>
      </c>
      <c r="AI306" s="111">
        <v>33.299999999999997</v>
      </c>
      <c r="AJ306" s="111" t="s">
        <v>8618</v>
      </c>
      <c r="AK306" s="111" t="s">
        <v>8619</v>
      </c>
      <c r="AL306" s="111">
        <v>33.299999999999997</v>
      </c>
      <c r="AM306" s="111" t="s">
        <v>2145</v>
      </c>
      <c r="AN306" s="111" t="s">
        <v>3419</v>
      </c>
      <c r="AO306" s="111">
        <v>33.299999999999997</v>
      </c>
      <c r="AP306" s="111"/>
      <c r="AQ306" s="111"/>
      <c r="AR306" s="111"/>
      <c r="AS306" s="111"/>
      <c r="AT306" s="111"/>
      <c r="AU306" s="111"/>
      <c r="AV306" s="111"/>
      <c r="AW306" s="111"/>
      <c r="AX306" s="111"/>
      <c r="AY306"/>
      <c r="AZ306"/>
      <c r="BA306"/>
      <c r="BB306"/>
      <c r="BC306"/>
      <c r="BD306"/>
    </row>
    <row r="307" spans="1:56" s="110" customFormat="1" ht="72">
      <c r="A307" s="107">
        <v>106</v>
      </c>
      <c r="B307" s="107" t="s">
        <v>7994</v>
      </c>
      <c r="C307" s="111"/>
      <c r="D307" s="124" t="s">
        <v>8023</v>
      </c>
      <c r="E307" s="112" t="s">
        <v>8620</v>
      </c>
      <c r="F307" s="129">
        <v>15735</v>
      </c>
      <c r="G307" s="112" t="s">
        <v>8621</v>
      </c>
      <c r="H307" s="111">
        <v>2020</v>
      </c>
      <c r="I307" s="112" t="s">
        <v>8622</v>
      </c>
      <c r="J307" s="113">
        <v>56127.44</v>
      </c>
      <c r="K307" s="126" t="s">
        <v>204</v>
      </c>
      <c r="L307" s="112" t="s">
        <v>8623</v>
      </c>
      <c r="M307" s="112" t="s">
        <v>8624</v>
      </c>
      <c r="N307" s="112" t="s">
        <v>8625</v>
      </c>
      <c r="O307" s="112" t="s">
        <v>8626</v>
      </c>
      <c r="P307" s="112" t="s">
        <v>8627</v>
      </c>
      <c r="Q307" s="108" t="e">
        <f>[1]!Table4[[#This Row],[21]]</f>
        <v>#REF!</v>
      </c>
      <c r="R307" s="108">
        <v>6.86</v>
      </c>
      <c r="S307" s="108">
        <v>17.88</v>
      </c>
      <c r="T307" s="108">
        <v>12.38</v>
      </c>
      <c r="U307" s="108" t="e">
        <f>SUBTOTAL(9,[1]!Table4[[#This Row],[18]:[20]])</f>
        <v>#REF!</v>
      </c>
      <c r="V307" s="109">
        <v>100</v>
      </c>
      <c r="W307" s="109">
        <v>80</v>
      </c>
      <c r="X307" s="127" t="s">
        <v>8003</v>
      </c>
      <c r="Y307" s="107">
        <v>6</v>
      </c>
      <c r="Z307" s="107">
        <v>1</v>
      </c>
      <c r="AA307" s="107">
        <v>5</v>
      </c>
      <c r="AB307" s="111">
        <v>4</v>
      </c>
      <c r="AC307" s="107" t="e">
        <f>[1]!Table4[[#This Row],[11]]</f>
        <v>#REF!</v>
      </c>
      <c r="AD307" s="108">
        <v>0</v>
      </c>
      <c r="AE307" s="107">
        <v>5</v>
      </c>
      <c r="AF307" s="111">
        <f t="shared" si="21"/>
        <v>100</v>
      </c>
      <c r="AG307" s="111" t="e">
        <f>[1]!Table4[[#This Row],[4]]</f>
        <v>#REF!</v>
      </c>
      <c r="AH307" s="111" t="e">
        <f>[1]!Table4[[#This Row],[5]]</f>
        <v>#REF!</v>
      </c>
      <c r="AI307" s="111">
        <v>100</v>
      </c>
      <c r="AJ307" s="111"/>
      <c r="AK307" s="111"/>
      <c r="AL307" s="111"/>
      <c r="AM307" s="111"/>
      <c r="AN307" s="111"/>
      <c r="AO307" s="111"/>
      <c r="AP307" s="111"/>
      <c r="AQ307" s="111"/>
      <c r="AR307" s="111"/>
      <c r="AS307" s="111"/>
      <c r="AT307" s="111"/>
      <c r="AU307" s="111"/>
      <c r="AV307" s="111"/>
      <c r="AW307" s="111"/>
      <c r="AX307" s="111"/>
      <c r="AY307"/>
      <c r="AZ307"/>
      <c r="BA307"/>
      <c r="BB307"/>
      <c r="BC307"/>
      <c r="BD307"/>
    </row>
    <row r="308" spans="1:56" s="110" customFormat="1" ht="154.30000000000001">
      <c r="A308" s="107">
        <v>106</v>
      </c>
      <c r="B308" s="107" t="s">
        <v>7994</v>
      </c>
      <c r="C308" s="111"/>
      <c r="D308" s="124" t="s">
        <v>8201</v>
      </c>
      <c r="E308" s="112" t="s">
        <v>8628</v>
      </c>
      <c r="F308" s="129">
        <v>23582</v>
      </c>
      <c r="G308" s="112" t="s">
        <v>8629</v>
      </c>
      <c r="H308" s="111">
        <v>2020</v>
      </c>
      <c r="I308" s="112" t="s">
        <v>8630</v>
      </c>
      <c r="J308" s="113">
        <v>156188.59</v>
      </c>
      <c r="K308" s="126" t="s">
        <v>204</v>
      </c>
      <c r="L308" s="112" t="s">
        <v>8631</v>
      </c>
      <c r="M308" s="112" t="s">
        <v>8632</v>
      </c>
      <c r="N308" s="112" t="s">
        <v>8633</v>
      </c>
      <c r="O308" s="112" t="s">
        <v>8634</v>
      </c>
      <c r="P308" s="112" t="s">
        <v>8635</v>
      </c>
      <c r="Q308" s="108" t="e">
        <f>[1]!Table4[[#This Row],[21]]</f>
        <v>#REF!</v>
      </c>
      <c r="R308" s="108">
        <v>19.05</v>
      </c>
      <c r="S308" s="108">
        <v>17.88</v>
      </c>
      <c r="T308" s="108">
        <v>20.420000000000002</v>
      </c>
      <c r="U308" s="108" t="e">
        <f>SUBTOTAL(9,[1]!Table4[[#This Row],[18]:[20]])</f>
        <v>#REF!</v>
      </c>
      <c r="V308" s="109">
        <v>100</v>
      </c>
      <c r="W308" s="109">
        <v>100</v>
      </c>
      <c r="X308" s="127" t="s">
        <v>8003</v>
      </c>
      <c r="Y308" s="107">
        <v>6</v>
      </c>
      <c r="Z308" s="107">
        <v>1</v>
      </c>
      <c r="AA308" s="107">
        <v>1</v>
      </c>
      <c r="AB308" s="111">
        <v>25</v>
      </c>
      <c r="AC308" s="107" t="e">
        <f>[1]!Table4[[#This Row],[11]]</f>
        <v>#REF!</v>
      </c>
      <c r="AD308" s="108">
        <v>0</v>
      </c>
      <c r="AE308" s="107">
        <v>4</v>
      </c>
      <c r="AF308" s="111">
        <v>100</v>
      </c>
      <c r="AG308" s="111" t="e">
        <f>[1]!Table4[[#This Row],[4]]</f>
        <v>#REF!</v>
      </c>
      <c r="AH308" s="111" t="e">
        <f>[1]!Table4[[#This Row],[5]]</f>
        <v>#REF!</v>
      </c>
      <c r="AI308" s="111"/>
      <c r="AJ308" s="111"/>
      <c r="AK308" s="111"/>
      <c r="AL308" s="111"/>
      <c r="AM308" s="111"/>
      <c r="AN308" s="111"/>
      <c r="AO308" s="111"/>
      <c r="AP308" s="111"/>
      <c r="AQ308" s="111"/>
      <c r="AR308" s="111"/>
      <c r="AS308" s="111"/>
      <c r="AT308" s="111"/>
      <c r="AU308" s="111"/>
      <c r="AV308" s="111"/>
      <c r="AW308" s="111"/>
      <c r="AX308" s="111"/>
      <c r="AY308"/>
      <c r="AZ308"/>
      <c r="BA308"/>
      <c r="BB308"/>
      <c r="BC308"/>
      <c r="BD308"/>
    </row>
    <row r="309" spans="1:56" s="110" customFormat="1" ht="102.9">
      <c r="A309" s="107">
        <v>106</v>
      </c>
      <c r="B309" s="107" t="s">
        <v>7994</v>
      </c>
      <c r="C309" s="111"/>
      <c r="D309" s="124" t="s">
        <v>3327</v>
      </c>
      <c r="E309" s="112" t="s">
        <v>8610</v>
      </c>
      <c r="F309" s="129">
        <v>23567</v>
      </c>
      <c r="G309" s="112" t="s">
        <v>8636</v>
      </c>
      <c r="H309" s="111">
        <v>2021</v>
      </c>
      <c r="I309" s="112" t="s">
        <v>8637</v>
      </c>
      <c r="J309" s="113">
        <v>99043.45</v>
      </c>
      <c r="K309" s="126" t="s">
        <v>204</v>
      </c>
      <c r="L309" s="112" t="s">
        <v>8613</v>
      </c>
      <c r="M309" s="112" t="s">
        <v>8614</v>
      </c>
      <c r="N309" s="112" t="s">
        <v>8615</v>
      </c>
      <c r="O309" s="112" t="s">
        <v>8616</v>
      </c>
      <c r="P309" s="112" t="s">
        <v>8638</v>
      </c>
      <c r="Q309" s="108" t="e">
        <f>[1]!Table4[[#This Row],[21]]</f>
        <v>#REF!</v>
      </c>
      <c r="R309" s="108" t="e">
        <f>[1]!Table4[[#This Row],[10]]*0.25/2080</f>
        <v>#REF!</v>
      </c>
      <c r="S309" s="108">
        <v>4</v>
      </c>
      <c r="T309" s="108">
        <v>3</v>
      </c>
      <c r="U309" s="108" t="e">
        <f>SUBTOTAL(9,[1]!Table4[[#This Row],[18]:[20]])</f>
        <v>#REF!</v>
      </c>
      <c r="V309" s="109">
        <v>100</v>
      </c>
      <c r="W309" s="109">
        <v>60</v>
      </c>
      <c r="X309" s="127" t="s">
        <v>8003</v>
      </c>
      <c r="Y309" s="107">
        <v>6</v>
      </c>
      <c r="Z309" s="107">
        <v>1</v>
      </c>
      <c r="AA309" s="107">
        <v>4</v>
      </c>
      <c r="AB309" s="111">
        <v>14</v>
      </c>
      <c r="AC309" s="107" t="e">
        <f>[1]!Table4[[#This Row],[11]]</f>
        <v>#REF!</v>
      </c>
      <c r="AD309" s="108">
        <v>0</v>
      </c>
      <c r="AE309" s="107">
        <v>4</v>
      </c>
      <c r="AF309" s="111">
        <f t="shared" si="21"/>
        <v>99.899999999999991</v>
      </c>
      <c r="AG309" s="111" t="e">
        <f>[1]!Table4[[#This Row],[4]]</f>
        <v>#REF!</v>
      </c>
      <c r="AH309" s="111" t="e">
        <f>[1]!Table4[[#This Row],[5]]</f>
        <v>#REF!</v>
      </c>
      <c r="AI309" s="111">
        <v>33.299999999999997</v>
      </c>
      <c r="AJ309" s="111" t="s">
        <v>8618</v>
      </c>
      <c r="AK309" s="111" t="s">
        <v>8619</v>
      </c>
      <c r="AL309" s="111">
        <v>33.299999999999997</v>
      </c>
      <c r="AM309" s="111" t="s">
        <v>2145</v>
      </c>
      <c r="AN309" s="111" t="s">
        <v>3419</v>
      </c>
      <c r="AO309" s="111">
        <v>33.299999999999997</v>
      </c>
      <c r="AP309" s="111"/>
      <c r="AQ309" s="111"/>
      <c r="AR309" s="111"/>
      <c r="AS309" s="111"/>
      <c r="AT309" s="111"/>
      <c r="AU309" s="111"/>
      <c r="AV309" s="111"/>
      <c r="AW309" s="111"/>
      <c r="AX309" s="111"/>
      <c r="AY309"/>
      <c r="AZ309"/>
      <c r="BA309"/>
      <c r="BB309"/>
      <c r="BC309"/>
      <c r="BD309"/>
    </row>
    <row r="310" spans="1:56" s="110" customFormat="1" ht="113.15">
      <c r="A310" s="107">
        <v>106</v>
      </c>
      <c r="B310" s="107" t="s">
        <v>7994</v>
      </c>
      <c r="C310" s="111"/>
      <c r="D310" s="124" t="s">
        <v>8086</v>
      </c>
      <c r="E310" s="112" t="s">
        <v>8639</v>
      </c>
      <c r="F310" s="129">
        <v>22289</v>
      </c>
      <c r="G310" s="112" t="s">
        <v>8640</v>
      </c>
      <c r="H310" s="111">
        <v>2020</v>
      </c>
      <c r="I310" s="112" t="s">
        <v>8641</v>
      </c>
      <c r="J310" s="113">
        <v>191680</v>
      </c>
      <c r="K310" s="126" t="s">
        <v>204</v>
      </c>
      <c r="L310" s="112" t="s">
        <v>8642</v>
      </c>
      <c r="M310" s="112" t="s">
        <v>8643</v>
      </c>
      <c r="N310" s="112" t="s">
        <v>8644</v>
      </c>
      <c r="O310" s="112" t="s">
        <v>8645</v>
      </c>
      <c r="P310" s="112">
        <v>67260</v>
      </c>
      <c r="Q310" s="108" t="e">
        <f>[1]!Table4[[#This Row],[21]]</f>
        <v>#REF!</v>
      </c>
      <c r="R310" s="108">
        <v>18.21</v>
      </c>
      <c r="S310" s="108">
        <v>3.2</v>
      </c>
      <c r="T310" s="108">
        <v>17.84</v>
      </c>
      <c r="U310" s="108" t="e">
        <f>SUBTOTAL(9,[1]!Table4[[#This Row],[18]:[20]])</f>
        <v>#REF!</v>
      </c>
      <c r="V310" s="109">
        <v>100</v>
      </c>
      <c r="W310" s="109">
        <v>80</v>
      </c>
      <c r="X310" s="127" t="s">
        <v>8003</v>
      </c>
      <c r="Y310" s="107">
        <v>3</v>
      </c>
      <c r="Z310" s="107" t="s">
        <v>7816</v>
      </c>
      <c r="AA310" s="107" t="s">
        <v>8646</v>
      </c>
      <c r="AB310" s="111">
        <v>47</v>
      </c>
      <c r="AC310" s="107" t="e">
        <f>[1]!Table4[[#This Row],[11]]</f>
        <v>#REF!</v>
      </c>
      <c r="AD310" s="108">
        <v>43.46</v>
      </c>
      <c r="AE310" s="107">
        <v>5</v>
      </c>
      <c r="AF310" s="111">
        <v>100</v>
      </c>
      <c r="AG310" s="111" t="e">
        <f>[1]!Table4[[#This Row],[4]]</f>
        <v>#REF!</v>
      </c>
      <c r="AH310" s="111" t="e">
        <f>[1]!Table4[[#This Row],[5]]</f>
        <v>#REF!</v>
      </c>
      <c r="AI310" s="111">
        <v>100</v>
      </c>
      <c r="AJ310" s="111" t="s">
        <v>8647</v>
      </c>
      <c r="AK310" s="111" t="s">
        <v>8648</v>
      </c>
      <c r="AL310" s="111">
        <v>100</v>
      </c>
      <c r="AM310" s="111"/>
      <c r="AN310" s="111"/>
      <c r="AO310" s="111"/>
      <c r="AP310" s="111"/>
      <c r="AQ310" s="111"/>
      <c r="AR310" s="111"/>
      <c r="AS310" s="111"/>
      <c r="AT310" s="111"/>
      <c r="AU310" s="111"/>
      <c r="AV310" s="111"/>
      <c r="AW310" s="111"/>
      <c r="AX310" s="111"/>
      <c r="AY310"/>
      <c r="AZ310"/>
      <c r="BA310"/>
      <c r="BB310"/>
      <c r="BC310"/>
      <c r="BD310"/>
    </row>
    <row r="311" spans="1:56" s="110" customFormat="1" ht="92.6">
      <c r="A311" s="107">
        <v>106</v>
      </c>
      <c r="B311" s="107" t="s">
        <v>7994</v>
      </c>
      <c r="C311" s="111"/>
      <c r="D311" s="124" t="s">
        <v>8257</v>
      </c>
      <c r="E311" s="112" t="s">
        <v>8649</v>
      </c>
      <c r="F311" s="129">
        <v>34279</v>
      </c>
      <c r="G311" s="112" t="s">
        <v>8650</v>
      </c>
      <c r="H311" s="111">
        <v>2020</v>
      </c>
      <c r="I311" s="112" t="s">
        <v>8651</v>
      </c>
      <c r="J311" s="113">
        <v>218586.66</v>
      </c>
      <c r="K311" s="126" t="s">
        <v>213</v>
      </c>
      <c r="L311" s="112" t="s">
        <v>8652</v>
      </c>
      <c r="M311" s="112" t="s">
        <v>8653</v>
      </c>
      <c r="N311" s="112" t="s">
        <v>8654</v>
      </c>
      <c r="O311" s="112" t="s">
        <v>8655</v>
      </c>
      <c r="P311" s="112">
        <v>67241</v>
      </c>
      <c r="Q311" s="108" t="e">
        <f>[1]!Table4[[#This Row],[21]]</f>
        <v>#REF!</v>
      </c>
      <c r="R311" s="108">
        <v>20.77</v>
      </c>
      <c r="S311" s="108">
        <v>10</v>
      </c>
      <c r="T311" s="108">
        <v>18.899999999999999</v>
      </c>
      <c r="U311" s="108" t="e">
        <f>SUBTOTAL(9,[1]!Table4[[#This Row],[18]:[20]])</f>
        <v>#REF!</v>
      </c>
      <c r="V311" s="109">
        <v>100</v>
      </c>
      <c r="W311" s="109">
        <v>80</v>
      </c>
      <c r="X311" s="127" t="s">
        <v>8003</v>
      </c>
      <c r="Y311" s="107">
        <v>4</v>
      </c>
      <c r="Z311" s="107">
        <v>5</v>
      </c>
      <c r="AA311" s="107">
        <v>5</v>
      </c>
      <c r="AB311" s="111">
        <v>46</v>
      </c>
      <c r="AC311" s="107" t="e">
        <f>[1]!Table4[[#This Row],[11]]</f>
        <v>#REF!</v>
      </c>
      <c r="AD311" s="108">
        <v>0</v>
      </c>
      <c r="AE311" s="107">
        <v>5</v>
      </c>
      <c r="AF311" s="111">
        <f t="shared" si="21"/>
        <v>100</v>
      </c>
      <c r="AG311" s="111" t="e">
        <f>[1]!Table4[[#This Row],[4]]</f>
        <v>#REF!</v>
      </c>
      <c r="AH311" s="111" t="e">
        <f>[1]!Table4[[#This Row],[5]]</f>
        <v>#REF!</v>
      </c>
      <c r="AI311" s="111">
        <v>100</v>
      </c>
      <c r="AJ311" s="111"/>
      <c r="AK311" s="111"/>
      <c r="AL311" s="111"/>
      <c r="AM311" s="111"/>
      <c r="AN311" s="111"/>
      <c r="AO311" s="111"/>
      <c r="AP311" s="111"/>
      <c r="AQ311" s="111"/>
      <c r="AR311" s="111"/>
      <c r="AS311" s="111"/>
      <c r="AT311" s="111"/>
      <c r="AU311" s="111"/>
      <c r="AV311" s="111"/>
      <c r="AW311" s="111"/>
      <c r="AX311" s="111"/>
      <c r="AY311"/>
      <c r="AZ311"/>
      <c r="BA311"/>
      <c r="BB311"/>
      <c r="BC311"/>
      <c r="BD311"/>
    </row>
    <row r="312" spans="1:56" s="110" customFormat="1" ht="380.6">
      <c r="A312" s="107">
        <v>106</v>
      </c>
      <c r="B312" s="107" t="s">
        <v>7994</v>
      </c>
      <c r="C312" s="111"/>
      <c r="D312" s="124" t="s">
        <v>8656</v>
      </c>
      <c r="E312" s="112" t="s">
        <v>8159</v>
      </c>
      <c r="F312" s="129">
        <v>3937</v>
      </c>
      <c r="G312" s="112" t="s">
        <v>8657</v>
      </c>
      <c r="H312" s="111">
        <v>2020</v>
      </c>
      <c r="I312" s="112" t="s">
        <v>8658</v>
      </c>
      <c r="J312" s="113">
        <v>588237.64</v>
      </c>
      <c r="K312" s="126" t="s">
        <v>213</v>
      </c>
      <c r="L312" s="112" t="s">
        <v>8659</v>
      </c>
      <c r="M312" s="112" t="s">
        <v>8660</v>
      </c>
      <c r="N312" s="112" t="s">
        <v>8661</v>
      </c>
      <c r="O312" s="112" t="s">
        <v>8662</v>
      </c>
      <c r="P312" s="112">
        <v>67334</v>
      </c>
      <c r="Q312" s="108" t="e">
        <f>[1]!Table4[[#This Row],[21]]</f>
        <v>#REF!</v>
      </c>
      <c r="R312" s="108">
        <v>55.84</v>
      </c>
      <c r="S312" s="108" t="s">
        <v>8663</v>
      </c>
      <c r="T312" s="108">
        <v>35.020000000000003</v>
      </c>
      <c r="U312" s="108" t="e">
        <f>SUBTOTAL(9,[1]!Table4[[#This Row],[18]:[20]])</f>
        <v>#REF!</v>
      </c>
      <c r="V312" s="109">
        <v>100</v>
      </c>
      <c r="W312" s="109">
        <v>80</v>
      </c>
      <c r="X312" s="127" t="s">
        <v>8003</v>
      </c>
      <c r="Y312" s="107">
        <v>3</v>
      </c>
      <c r="Z312" s="107">
        <v>5</v>
      </c>
      <c r="AA312" s="107">
        <v>1</v>
      </c>
      <c r="AB312" s="111">
        <v>4</v>
      </c>
      <c r="AC312" s="107" t="e">
        <f>[1]!Table4[[#This Row],[11]]</f>
        <v>#REF!</v>
      </c>
      <c r="AD312" s="108">
        <v>35.020000000000003</v>
      </c>
      <c r="AE312" s="107">
        <v>5</v>
      </c>
      <c r="AF312" s="111">
        <v>100</v>
      </c>
      <c r="AG312" s="111" t="e">
        <f>[1]!Table4[[#This Row],[4]]</f>
        <v>#REF!</v>
      </c>
      <c r="AH312" s="111" t="e">
        <f>[1]!Table4[[#This Row],[5]]</f>
        <v>#REF!</v>
      </c>
      <c r="AI312" s="111">
        <v>100</v>
      </c>
      <c r="AJ312" s="111"/>
      <c r="AK312" s="111"/>
      <c r="AL312" s="111"/>
      <c r="AM312" s="111"/>
      <c r="AN312" s="111"/>
      <c r="AO312" s="111"/>
      <c r="AP312" s="111"/>
      <c r="AQ312" s="111"/>
      <c r="AR312" s="111"/>
      <c r="AS312" s="111"/>
      <c r="AT312" s="111"/>
      <c r="AU312" s="111"/>
      <c r="AV312" s="111"/>
      <c r="AW312" s="111"/>
      <c r="AX312" s="111"/>
      <c r="AY312"/>
      <c r="AZ312"/>
      <c r="BA312"/>
      <c r="BB312"/>
      <c r="BC312"/>
      <c r="BD312"/>
    </row>
    <row r="313" spans="1:56" s="110" customFormat="1" ht="185.15">
      <c r="A313" s="107">
        <v>106</v>
      </c>
      <c r="B313" s="107" t="s">
        <v>7994</v>
      </c>
      <c r="C313" s="111"/>
      <c r="D313" s="124" t="s">
        <v>8331</v>
      </c>
      <c r="E313" s="112" t="s">
        <v>8332</v>
      </c>
      <c r="F313" s="129">
        <v>4540</v>
      </c>
      <c r="G313" s="112" t="s">
        <v>8664</v>
      </c>
      <c r="H313" s="111">
        <v>2020</v>
      </c>
      <c r="I313" s="112" t="s">
        <v>8665</v>
      </c>
      <c r="J313" s="113">
        <v>84104.09</v>
      </c>
      <c r="K313" s="126" t="s">
        <v>204</v>
      </c>
      <c r="L313" s="112" t="s">
        <v>8589</v>
      </c>
      <c r="M313" s="112" t="s">
        <v>8590</v>
      </c>
      <c r="N313" s="112" t="s">
        <v>8666</v>
      </c>
      <c r="O313" s="112" t="s">
        <v>8667</v>
      </c>
      <c r="P313" s="112" t="s">
        <v>8668</v>
      </c>
      <c r="Q313" s="108" t="e">
        <f>[1]!Table4[[#This Row],[21]]</f>
        <v>#REF!</v>
      </c>
      <c r="R313" s="108">
        <v>8.34</v>
      </c>
      <c r="S313" s="108">
        <v>17.88</v>
      </c>
      <c r="T313" s="108">
        <v>12.38</v>
      </c>
      <c r="U313" s="108" t="e">
        <f>SUBTOTAL(9,[1]!Table4[[#This Row],[18]:[20]])</f>
        <v>#REF!</v>
      </c>
      <c r="V313" s="109">
        <v>100</v>
      </c>
      <c r="W313" s="109">
        <v>80</v>
      </c>
      <c r="X313" s="127" t="s">
        <v>8003</v>
      </c>
      <c r="Y313" s="107">
        <v>3</v>
      </c>
      <c r="Z313" s="107">
        <v>6</v>
      </c>
      <c r="AA313" s="107">
        <v>1</v>
      </c>
      <c r="AB313" s="111">
        <v>47</v>
      </c>
      <c r="AC313" s="107" t="e">
        <f>[1]!Table4[[#This Row],[11]]</f>
        <v>#REF!</v>
      </c>
      <c r="AD313" s="108">
        <v>0</v>
      </c>
      <c r="AE313" s="107">
        <v>5</v>
      </c>
      <c r="AF313" s="111">
        <v>100</v>
      </c>
      <c r="AG313" s="111" t="e">
        <f>[1]!Table4[[#This Row],[4]]</f>
        <v>#REF!</v>
      </c>
      <c r="AH313" s="111" t="e">
        <f>[1]!Table4[[#This Row],[5]]</f>
        <v>#REF!</v>
      </c>
      <c r="AI313" s="111">
        <v>100</v>
      </c>
      <c r="AJ313" s="111"/>
      <c r="AK313" s="111"/>
      <c r="AL313" s="111"/>
      <c r="AM313" s="111"/>
      <c r="AN313" s="111"/>
      <c r="AO313" s="111"/>
      <c r="AP313" s="111"/>
      <c r="AQ313" s="111"/>
      <c r="AR313" s="111"/>
      <c r="AS313" s="111"/>
      <c r="AT313" s="111"/>
      <c r="AU313" s="111"/>
      <c r="AV313" s="111"/>
      <c r="AW313" s="111"/>
      <c r="AX313" s="111"/>
      <c r="AY313"/>
      <c r="AZ313"/>
      <c r="BA313"/>
      <c r="BB313"/>
      <c r="BC313"/>
      <c r="BD313"/>
    </row>
    <row r="314" spans="1:56" s="110" customFormat="1" ht="82.3">
      <c r="A314" s="107">
        <v>106</v>
      </c>
      <c r="B314" s="107" t="s">
        <v>7994</v>
      </c>
      <c r="C314" s="111"/>
      <c r="D314" s="124" t="s">
        <v>8086</v>
      </c>
      <c r="E314" s="112" t="s">
        <v>8115</v>
      </c>
      <c r="F314" s="129">
        <v>15703</v>
      </c>
      <c r="G314" s="112" t="s">
        <v>8669</v>
      </c>
      <c r="H314" s="111">
        <v>2020</v>
      </c>
      <c r="I314" s="112" t="s">
        <v>8670</v>
      </c>
      <c r="J314" s="113">
        <v>101290.9</v>
      </c>
      <c r="K314" s="126" t="s">
        <v>204</v>
      </c>
      <c r="L314" s="112" t="s">
        <v>8671</v>
      </c>
      <c r="M314" s="112" t="s">
        <v>8672</v>
      </c>
      <c r="N314" s="112" t="s">
        <v>8673</v>
      </c>
      <c r="O314" s="112" t="s">
        <v>8674</v>
      </c>
      <c r="P314" s="112">
        <v>67390</v>
      </c>
      <c r="Q314" s="108" t="e">
        <f>[1]!Table4[[#This Row],[21]]</f>
        <v>#REF!</v>
      </c>
      <c r="R314" s="108">
        <v>0</v>
      </c>
      <c r="S314" s="108">
        <v>17.88</v>
      </c>
      <c r="T314" s="108">
        <v>21.98</v>
      </c>
      <c r="U314" s="108" t="e">
        <f>SUBTOTAL(9,[1]!Table4[[#This Row],[18]:[20]])</f>
        <v>#REF!</v>
      </c>
      <c r="V314" s="109">
        <v>100</v>
      </c>
      <c r="W314" s="109">
        <v>80</v>
      </c>
      <c r="X314" s="127" t="s">
        <v>8003</v>
      </c>
      <c r="Y314" s="107">
        <v>3</v>
      </c>
      <c r="Z314" s="107">
        <v>6</v>
      </c>
      <c r="AA314" s="107">
        <v>1</v>
      </c>
      <c r="AB314" s="111">
        <v>44</v>
      </c>
      <c r="AC314" s="107" t="e">
        <f>[1]!Table4[[#This Row],[11]]</f>
        <v>#REF!</v>
      </c>
      <c r="AD314" s="108">
        <v>40</v>
      </c>
      <c r="AE314" s="107">
        <v>5</v>
      </c>
      <c r="AF314" s="111">
        <f t="shared" si="21"/>
        <v>100</v>
      </c>
      <c r="AG314" s="111" t="e">
        <f>[1]!Table4[[#This Row],[4]]</f>
        <v>#REF!</v>
      </c>
      <c r="AH314" s="111" t="e">
        <f>[1]!Table4[[#This Row],[5]]</f>
        <v>#REF!</v>
      </c>
      <c r="AI314" s="111">
        <v>100</v>
      </c>
      <c r="AJ314" s="111"/>
      <c r="AK314" s="111"/>
      <c r="AL314" s="111"/>
      <c r="AM314" s="111"/>
      <c r="AN314" s="111"/>
      <c r="AO314" s="111"/>
      <c r="AP314" s="111"/>
      <c r="AQ314" s="111"/>
      <c r="AR314" s="111"/>
      <c r="AS314" s="111"/>
      <c r="AT314" s="111"/>
      <c r="AU314" s="111"/>
      <c r="AV314" s="111"/>
      <c r="AW314" s="111"/>
      <c r="AX314" s="111"/>
      <c r="AY314"/>
      <c r="AZ314"/>
      <c r="BA314"/>
      <c r="BB314"/>
      <c r="BC314"/>
      <c r="BD314"/>
    </row>
    <row r="315" spans="1:56" s="110" customFormat="1" ht="133.75">
      <c r="A315" s="107">
        <v>106</v>
      </c>
      <c r="B315" s="107" t="s">
        <v>7994</v>
      </c>
      <c r="C315" s="111"/>
      <c r="D315" s="124" t="s">
        <v>8675</v>
      </c>
      <c r="E315" s="112" t="s">
        <v>8354</v>
      </c>
      <c r="F315" s="129">
        <v>4988</v>
      </c>
      <c r="G315" s="112" t="s">
        <v>8676</v>
      </c>
      <c r="H315" s="111">
        <v>2020</v>
      </c>
      <c r="I315" s="112" t="s">
        <v>8677</v>
      </c>
      <c r="J315" s="113">
        <v>148540.01999999999</v>
      </c>
      <c r="K315" s="126" t="s">
        <v>204</v>
      </c>
      <c r="L315" s="112" t="s">
        <v>8678</v>
      </c>
      <c r="M315" s="112" t="s">
        <v>8679</v>
      </c>
      <c r="N315" s="112" t="s">
        <v>8680</v>
      </c>
      <c r="O315" s="112" t="s">
        <v>8681</v>
      </c>
      <c r="P315" s="112">
        <v>67130</v>
      </c>
      <c r="Q315" s="108" t="e">
        <f>[1]!Table4[[#This Row],[21]]</f>
        <v>#REF!</v>
      </c>
      <c r="R315" s="108">
        <v>14.1</v>
      </c>
      <c r="S315" s="108" t="s">
        <v>8682</v>
      </c>
      <c r="T315" s="108">
        <v>18.579999999999998</v>
      </c>
      <c r="U315" s="108" t="e">
        <f>SUBTOTAL(9,[1]!Table4[[#This Row],[18]:[20]])</f>
        <v>#REF!</v>
      </c>
      <c r="V315" s="109">
        <v>100</v>
      </c>
      <c r="W315" s="109">
        <v>80</v>
      </c>
      <c r="X315" s="127" t="s">
        <v>8003</v>
      </c>
      <c r="Y315" s="107">
        <v>2</v>
      </c>
      <c r="Z315" s="107">
        <v>5</v>
      </c>
      <c r="AA315" s="107">
        <v>1</v>
      </c>
      <c r="AB315" s="111">
        <v>4</v>
      </c>
      <c r="AC315" s="107" t="e">
        <f>[1]!Table4[[#This Row],[11]]</f>
        <v>#REF!</v>
      </c>
      <c r="AD315" s="108">
        <v>0</v>
      </c>
      <c r="AE315" s="107">
        <v>5</v>
      </c>
      <c r="AF315" s="111">
        <f t="shared" si="21"/>
        <v>100</v>
      </c>
      <c r="AG315" s="111" t="e">
        <f>[1]!Table4[[#This Row],[4]]</f>
        <v>#REF!</v>
      </c>
      <c r="AH315" s="111" t="e">
        <f>[1]!Table4[[#This Row],[5]]</f>
        <v>#REF!</v>
      </c>
      <c r="AI315" s="111">
        <v>90</v>
      </c>
      <c r="AJ315" s="111" t="s">
        <v>4533</v>
      </c>
      <c r="AK315" s="111" t="s">
        <v>8345</v>
      </c>
      <c r="AL315" s="111">
        <v>5</v>
      </c>
      <c r="AM315" s="111"/>
      <c r="AN315" s="111"/>
      <c r="AO315" s="111"/>
      <c r="AP315" s="111"/>
      <c r="AQ315" s="111"/>
      <c r="AR315" s="111"/>
      <c r="AS315" s="111" t="s">
        <v>8683</v>
      </c>
      <c r="AT315" s="111" t="s">
        <v>8684</v>
      </c>
      <c r="AU315" s="111">
        <v>5</v>
      </c>
      <c r="AV315" s="111"/>
      <c r="AW315" s="111"/>
      <c r="AX315" s="111"/>
      <c r="AY315"/>
      <c r="AZ315"/>
      <c r="BA315"/>
      <c r="BB315"/>
      <c r="BC315"/>
      <c r="BD315"/>
    </row>
    <row r="316" spans="1:56" s="110" customFormat="1" ht="113.15">
      <c r="A316" s="107">
        <v>106</v>
      </c>
      <c r="B316" s="107" t="s">
        <v>7994</v>
      </c>
      <c r="C316" s="111"/>
      <c r="D316" s="124" t="s">
        <v>8086</v>
      </c>
      <c r="E316" s="112" t="s">
        <v>8502</v>
      </c>
      <c r="F316" s="129">
        <v>26463</v>
      </c>
      <c r="G316" s="112" t="s">
        <v>8685</v>
      </c>
      <c r="H316" s="111">
        <v>2020</v>
      </c>
      <c r="I316" s="112" t="s">
        <v>8686</v>
      </c>
      <c r="J316" s="113">
        <v>54018.9</v>
      </c>
      <c r="K316" s="126" t="s">
        <v>204</v>
      </c>
      <c r="L316" s="112" t="s">
        <v>8505</v>
      </c>
      <c r="M316" s="112" t="s">
        <v>8506</v>
      </c>
      <c r="N316" s="112" t="s">
        <v>8687</v>
      </c>
      <c r="O316" s="112" t="s">
        <v>8688</v>
      </c>
      <c r="P316" s="112">
        <v>67506</v>
      </c>
      <c r="Q316" s="108" t="e">
        <f>[1]!Table4[[#This Row],[21]]</f>
        <v>#REF!</v>
      </c>
      <c r="R316" s="108">
        <v>5.13</v>
      </c>
      <c r="S316" s="108">
        <v>17.88</v>
      </c>
      <c r="T316" s="108">
        <v>12.38</v>
      </c>
      <c r="U316" s="108" t="e">
        <f>SUBTOTAL(9,[1]!Table4[[#This Row],[18]:[20]])</f>
        <v>#REF!</v>
      </c>
      <c r="V316" s="109">
        <v>100</v>
      </c>
      <c r="W316" s="109">
        <v>80</v>
      </c>
      <c r="X316" s="127" t="s">
        <v>8003</v>
      </c>
      <c r="Y316" s="107">
        <v>1</v>
      </c>
      <c r="Z316" s="107">
        <v>1</v>
      </c>
      <c r="AA316" s="107">
        <v>3</v>
      </c>
      <c r="AB316" s="111">
        <v>44</v>
      </c>
      <c r="AC316" s="107" t="e">
        <f>[1]!Table4[[#This Row],[11]]</f>
        <v>#REF!</v>
      </c>
      <c r="AD316" s="108">
        <v>0</v>
      </c>
      <c r="AE316" s="107">
        <v>5</v>
      </c>
      <c r="AF316" s="111">
        <f t="shared" si="21"/>
        <v>100</v>
      </c>
      <c r="AG316" s="111" t="e">
        <f>[1]!Table4[[#This Row],[4]]</f>
        <v>#REF!</v>
      </c>
      <c r="AH316" s="111" t="e">
        <f>[1]!Table4[[#This Row],[5]]</f>
        <v>#REF!</v>
      </c>
      <c r="AI316" s="111">
        <v>40</v>
      </c>
      <c r="AJ316" s="111" t="s">
        <v>8509</v>
      </c>
      <c r="AK316" s="111" t="s">
        <v>8510</v>
      </c>
      <c r="AL316" s="111">
        <v>20</v>
      </c>
      <c r="AM316" s="111" t="s">
        <v>8689</v>
      </c>
      <c r="AN316" s="111" t="s">
        <v>8690</v>
      </c>
      <c r="AO316" s="111">
        <v>20</v>
      </c>
      <c r="AP316" s="111" t="s">
        <v>8691</v>
      </c>
      <c r="AQ316" s="111" t="s">
        <v>8690</v>
      </c>
      <c r="AR316" s="111">
        <v>20</v>
      </c>
      <c r="AS316" s="111"/>
      <c r="AT316" s="111"/>
      <c r="AU316" s="111"/>
      <c r="AV316" s="111"/>
      <c r="AW316" s="111"/>
      <c r="AX316" s="111"/>
      <c r="AY316"/>
      <c r="AZ316"/>
      <c r="BA316"/>
      <c r="BB316"/>
      <c r="BC316"/>
      <c r="BD316"/>
    </row>
    <row r="317" spans="1:56" s="110" customFormat="1" ht="380.6">
      <c r="A317" s="107">
        <v>106</v>
      </c>
      <c r="B317" s="107" t="s">
        <v>7994</v>
      </c>
      <c r="C317" s="111"/>
      <c r="D317" s="124" t="s">
        <v>8656</v>
      </c>
      <c r="E317" s="112" t="s">
        <v>8159</v>
      </c>
      <c r="F317" s="129">
        <v>3937</v>
      </c>
      <c r="G317" s="112" t="s">
        <v>8692</v>
      </c>
      <c r="H317" s="111">
        <v>2020</v>
      </c>
      <c r="I317" s="112" t="s">
        <v>8693</v>
      </c>
      <c r="J317" s="113">
        <v>264395.71000000002</v>
      </c>
      <c r="K317" s="126" t="s">
        <v>204</v>
      </c>
      <c r="L317" s="112" t="s">
        <v>8659</v>
      </c>
      <c r="M317" s="112" t="s">
        <v>8660</v>
      </c>
      <c r="N317" s="112" t="s">
        <v>8694</v>
      </c>
      <c r="O317" s="112" t="s">
        <v>8695</v>
      </c>
      <c r="P317" s="112">
        <v>67643</v>
      </c>
      <c r="Q317" s="108" t="e">
        <f>[1]!Table4[[#This Row],[21]]</f>
        <v>#REF!</v>
      </c>
      <c r="R317" s="108">
        <v>25.11</v>
      </c>
      <c r="S317" s="108">
        <v>18.2</v>
      </c>
      <c r="T317" s="108">
        <v>35.020000000000003</v>
      </c>
      <c r="U317" s="108" t="e">
        <f>SUBTOTAL(9,[1]!Table4[[#This Row],[18]:[20]])</f>
        <v>#REF!</v>
      </c>
      <c r="V317" s="109">
        <v>100</v>
      </c>
      <c r="W317" s="109">
        <v>80</v>
      </c>
      <c r="X317" s="127" t="s">
        <v>8003</v>
      </c>
      <c r="Y317" s="107">
        <v>3</v>
      </c>
      <c r="Z317" s="107">
        <v>5</v>
      </c>
      <c r="AA317" s="107">
        <v>1</v>
      </c>
      <c r="AB317" s="111">
        <v>4</v>
      </c>
      <c r="AC317" s="107" t="e">
        <f>[1]!Table4[[#This Row],[11]]</f>
        <v>#REF!</v>
      </c>
      <c r="AD317" s="108">
        <v>35.020000000000003</v>
      </c>
      <c r="AE317" s="107">
        <v>5</v>
      </c>
      <c r="AF317" s="111">
        <v>100</v>
      </c>
      <c r="AG317" s="111" t="e">
        <f>[1]!Table4[[#This Row],[4]]</f>
        <v>#REF!</v>
      </c>
      <c r="AH317" s="111" t="e">
        <f>[1]!Table4[[#This Row],[5]]</f>
        <v>#REF!</v>
      </c>
      <c r="AI317" s="111">
        <v>100</v>
      </c>
      <c r="AJ317" s="111"/>
      <c r="AK317" s="111"/>
      <c r="AL317" s="111"/>
      <c r="AM317" s="111"/>
      <c r="AN317" s="111"/>
      <c r="AO317" s="111"/>
      <c r="AP317" s="111"/>
      <c r="AQ317" s="111"/>
      <c r="AR317" s="111"/>
      <c r="AS317" s="111"/>
      <c r="AT317" s="111"/>
      <c r="AU317" s="111"/>
      <c r="AV317" s="111"/>
      <c r="AW317" s="111"/>
      <c r="AX317" s="111"/>
      <c r="AY317"/>
      <c r="AZ317"/>
      <c r="BA317"/>
      <c r="BB317"/>
      <c r="BC317"/>
      <c r="BD317"/>
    </row>
    <row r="318" spans="1:56" s="110" customFormat="1" ht="174.9">
      <c r="A318" s="107">
        <v>106</v>
      </c>
      <c r="B318" s="107" t="s">
        <v>7994</v>
      </c>
      <c r="C318" s="111"/>
      <c r="D318" s="124" t="s">
        <v>8696</v>
      </c>
      <c r="E318" s="112" t="s">
        <v>8697</v>
      </c>
      <c r="F318" s="129">
        <v>25624</v>
      </c>
      <c r="G318" s="112" t="s">
        <v>8698</v>
      </c>
      <c r="H318" s="111">
        <v>2020</v>
      </c>
      <c r="I318" s="112" t="s">
        <v>8699</v>
      </c>
      <c r="J318" s="113">
        <v>97019.32</v>
      </c>
      <c r="K318" s="126" t="s">
        <v>204</v>
      </c>
      <c r="L318" s="112" t="s">
        <v>8700</v>
      </c>
      <c r="M318" s="112" t="s">
        <v>8701</v>
      </c>
      <c r="N318" s="112" t="s">
        <v>8702</v>
      </c>
      <c r="O318" s="112" t="s">
        <v>8703</v>
      </c>
      <c r="P318" s="112">
        <v>67679</v>
      </c>
      <c r="Q318" s="108" t="e">
        <f>[1]!Table4[[#This Row],[21]]</f>
        <v>#REF!</v>
      </c>
      <c r="R318" s="108">
        <v>9.2200000000000006</v>
      </c>
      <c r="S318" s="108">
        <v>19.309999999999999</v>
      </c>
      <c r="T318" s="108">
        <v>21.98</v>
      </c>
      <c r="U318" s="108" t="e">
        <f>SUBTOTAL(9,[1]!Table4[[#This Row],[18]:[20]])</f>
        <v>#REF!</v>
      </c>
      <c r="V318" s="109">
        <v>100</v>
      </c>
      <c r="W318" s="109">
        <v>80</v>
      </c>
      <c r="X318" s="127" t="s">
        <v>8003</v>
      </c>
      <c r="Y318" s="107">
        <v>3</v>
      </c>
      <c r="Z318" s="107">
        <v>5</v>
      </c>
      <c r="AA318" s="107">
        <v>4</v>
      </c>
      <c r="AB318" s="111">
        <v>60</v>
      </c>
      <c r="AC318" s="107" t="e">
        <f>[1]!Table4[[#This Row],[11]]</f>
        <v>#REF!</v>
      </c>
      <c r="AD318" s="108">
        <v>12.38</v>
      </c>
      <c r="AE318" s="107">
        <v>5</v>
      </c>
      <c r="AF318" s="111">
        <f t="shared" si="21"/>
        <v>100</v>
      </c>
      <c r="AG318" s="111" t="e">
        <f>[1]!Table4[[#This Row],[4]]</f>
        <v>#REF!</v>
      </c>
      <c r="AH318" s="111" t="e">
        <f>[1]!Table4[[#This Row],[5]]</f>
        <v>#REF!</v>
      </c>
      <c r="AI318" s="111">
        <v>80</v>
      </c>
      <c r="AJ318" s="111" t="s">
        <v>2224</v>
      </c>
      <c r="AK318" s="111" t="s">
        <v>8704</v>
      </c>
      <c r="AL318" s="111">
        <v>20</v>
      </c>
      <c r="AM318" s="111"/>
      <c r="AN318" s="111"/>
      <c r="AO318" s="111"/>
      <c r="AP318" s="111"/>
      <c r="AQ318" s="111"/>
      <c r="AR318" s="111"/>
      <c r="AS318" s="111"/>
      <c r="AT318" s="111"/>
      <c r="AU318" s="111"/>
      <c r="AV318" s="111"/>
      <c r="AW318" s="111"/>
      <c r="AX318" s="111"/>
      <c r="AY318"/>
      <c r="AZ318"/>
      <c r="BA318"/>
      <c r="BB318"/>
      <c r="BC318"/>
      <c r="BD318"/>
    </row>
    <row r="319" spans="1:56" s="110" customFormat="1" ht="164.6">
      <c r="A319" s="107">
        <v>106</v>
      </c>
      <c r="B319" s="107" t="s">
        <v>7994</v>
      </c>
      <c r="C319" s="111"/>
      <c r="D319" s="124" t="s">
        <v>8086</v>
      </c>
      <c r="E319" s="112" t="s">
        <v>8705</v>
      </c>
      <c r="F319" s="129">
        <v>31618</v>
      </c>
      <c r="G319" s="112" t="s">
        <v>8706</v>
      </c>
      <c r="H319" s="111">
        <v>2020</v>
      </c>
      <c r="I319" s="112" t="s">
        <v>8707</v>
      </c>
      <c r="J319" s="113">
        <v>67507.320000000007</v>
      </c>
      <c r="K319" s="126" t="s">
        <v>204</v>
      </c>
      <c r="L319" s="112" t="s">
        <v>8708</v>
      </c>
      <c r="M319" s="112" t="s">
        <v>8709</v>
      </c>
      <c r="N319" s="112" t="s">
        <v>8710</v>
      </c>
      <c r="O319" s="112" t="s">
        <v>8711</v>
      </c>
      <c r="P319" s="112">
        <v>67836</v>
      </c>
      <c r="Q319" s="108" t="e">
        <f>[1]!Table4[[#This Row],[21]]</f>
        <v>#REF!</v>
      </c>
      <c r="R319" s="108">
        <v>6.42</v>
      </c>
      <c r="S319" s="108">
        <v>7</v>
      </c>
      <c r="T319" s="108">
        <v>28</v>
      </c>
      <c r="U319" s="108" t="e">
        <f>SUBTOTAL(9,[1]!Table4[[#This Row],[18]:[20]])</f>
        <v>#REF!</v>
      </c>
      <c r="V319" s="109">
        <v>100</v>
      </c>
      <c r="W319" s="109">
        <v>80</v>
      </c>
      <c r="X319" s="127" t="s">
        <v>8003</v>
      </c>
      <c r="Y319" s="107">
        <v>1</v>
      </c>
      <c r="Z319" s="107">
        <v>3</v>
      </c>
      <c r="AA319" s="107">
        <v>2</v>
      </c>
      <c r="AB319" s="111">
        <v>60</v>
      </c>
      <c r="AC319" s="107" t="e">
        <f>[1]!Table4[[#This Row],[11]]</f>
        <v>#REF!</v>
      </c>
      <c r="AD319" s="108">
        <v>35</v>
      </c>
      <c r="AE319" s="107">
        <v>5</v>
      </c>
      <c r="AF319" s="111">
        <f t="shared" si="21"/>
        <v>100</v>
      </c>
      <c r="AG319" s="111" t="e">
        <f>[1]!Table4[[#This Row],[4]]</f>
        <v>#REF!</v>
      </c>
      <c r="AH319" s="111" t="e">
        <f>[1]!Table4[[#This Row],[5]]</f>
        <v>#REF!</v>
      </c>
      <c r="AI319" s="111">
        <v>50</v>
      </c>
      <c r="AJ319" s="111" t="s">
        <v>8712</v>
      </c>
      <c r="AK319" s="111" t="s">
        <v>8713</v>
      </c>
      <c r="AL319" s="111">
        <v>35</v>
      </c>
      <c r="AM319" s="111" t="s">
        <v>8714</v>
      </c>
      <c r="AN319" s="111" t="s">
        <v>8715</v>
      </c>
      <c r="AO319" s="111">
        <v>15</v>
      </c>
      <c r="AP319" s="111"/>
      <c r="AQ319" s="111"/>
      <c r="AR319" s="111"/>
      <c r="AS319" s="111"/>
      <c r="AT319" s="111"/>
      <c r="AU319" s="111"/>
      <c r="AV319" s="111"/>
      <c r="AW319" s="111"/>
      <c r="AX319" s="111"/>
      <c r="AY319"/>
      <c r="AZ319"/>
      <c r="BA319"/>
      <c r="BB319"/>
      <c r="BC319"/>
      <c r="BD319"/>
    </row>
    <row r="320" spans="1:56" s="110" customFormat="1" ht="123.45">
      <c r="A320" s="107">
        <v>106</v>
      </c>
      <c r="B320" s="107" t="s">
        <v>7994</v>
      </c>
      <c r="C320" s="111"/>
      <c r="D320" s="124" t="s">
        <v>8716</v>
      </c>
      <c r="E320" s="112" t="s">
        <v>8717</v>
      </c>
      <c r="F320" s="129">
        <v>18291</v>
      </c>
      <c r="G320" s="112" t="s">
        <v>8718</v>
      </c>
      <c r="H320" s="111">
        <v>2020</v>
      </c>
      <c r="I320" s="112" t="s">
        <v>8719</v>
      </c>
      <c r="J320" s="113">
        <v>194017.64</v>
      </c>
      <c r="K320" s="126" t="s">
        <v>204</v>
      </c>
      <c r="L320" s="112" t="s">
        <v>8720</v>
      </c>
      <c r="M320" s="112" t="s">
        <v>8721</v>
      </c>
      <c r="N320" s="112" t="s">
        <v>8722</v>
      </c>
      <c r="O320" s="112" t="s">
        <v>8723</v>
      </c>
      <c r="P320" s="112" t="s">
        <v>8724</v>
      </c>
      <c r="Q320" s="108" t="e">
        <f>[1]!Table4[[#This Row],[21]]</f>
        <v>#REF!</v>
      </c>
      <c r="R320" s="108">
        <v>23.12</v>
      </c>
      <c r="S320" s="108">
        <v>17.88</v>
      </c>
      <c r="T320" s="108">
        <v>12.38</v>
      </c>
      <c r="U320" s="108" t="e">
        <f>SUBTOTAL(9,[1]!Table4[[#This Row],[18]:[20]])</f>
        <v>#REF!</v>
      </c>
      <c r="V320" s="109">
        <v>100</v>
      </c>
      <c r="W320" s="109">
        <v>100</v>
      </c>
      <c r="X320" s="127" t="s">
        <v>8003</v>
      </c>
      <c r="Y320" s="107">
        <v>6</v>
      </c>
      <c r="Z320" s="107">
        <v>1</v>
      </c>
      <c r="AA320" s="107">
        <v>4</v>
      </c>
      <c r="AB320" s="111">
        <v>26</v>
      </c>
      <c r="AC320" s="107" t="e">
        <f>[1]!Table4[[#This Row],[11]]</f>
        <v>#REF!</v>
      </c>
      <c r="AD320" s="108">
        <v>25</v>
      </c>
      <c r="AE320" s="107">
        <v>4</v>
      </c>
      <c r="AF320" s="111">
        <v>100</v>
      </c>
      <c r="AG320" s="111" t="e">
        <f>[1]!Table4[[#This Row],[4]]</f>
        <v>#REF!</v>
      </c>
      <c r="AH320" s="111" t="e">
        <f>[1]!Table4[[#This Row],[5]]</f>
        <v>#REF!</v>
      </c>
      <c r="AI320" s="111">
        <v>100</v>
      </c>
      <c r="AJ320" s="111"/>
      <c r="AK320" s="111"/>
      <c r="AL320" s="111"/>
      <c r="AM320" s="111"/>
      <c r="AN320" s="111"/>
      <c r="AO320" s="111"/>
      <c r="AP320" s="111"/>
      <c r="AQ320" s="111"/>
      <c r="AR320" s="111"/>
      <c r="AS320" s="111"/>
      <c r="AT320" s="111"/>
      <c r="AU320" s="111"/>
      <c r="AV320" s="111"/>
      <c r="AW320" s="111"/>
      <c r="AX320" s="111"/>
      <c r="AY320"/>
      <c r="AZ320"/>
      <c r="BA320"/>
      <c r="BB320"/>
      <c r="BC320"/>
      <c r="BD320"/>
    </row>
    <row r="321" spans="1:56" s="110" customFormat="1" ht="164.6">
      <c r="A321" s="107">
        <v>106</v>
      </c>
      <c r="B321" s="107" t="s">
        <v>7994</v>
      </c>
      <c r="C321" s="111"/>
      <c r="D321" s="124" t="s">
        <v>8051</v>
      </c>
      <c r="E321" s="112" t="s">
        <v>8725</v>
      </c>
      <c r="F321" s="129">
        <v>20207</v>
      </c>
      <c r="G321" s="112" t="s">
        <v>8726</v>
      </c>
      <c r="H321" s="111">
        <v>2020</v>
      </c>
      <c r="I321" s="112" t="s">
        <v>8727</v>
      </c>
      <c r="J321" s="113">
        <v>119560.42</v>
      </c>
      <c r="K321" s="126" t="s">
        <v>213</v>
      </c>
      <c r="L321" s="112" t="s">
        <v>8728</v>
      </c>
      <c r="M321" s="112" t="s">
        <v>8729</v>
      </c>
      <c r="N321" s="112" t="s">
        <v>8730</v>
      </c>
      <c r="O321" s="112" t="s">
        <v>8731</v>
      </c>
      <c r="P321" s="112">
        <v>67867</v>
      </c>
      <c r="Q321" s="108" t="e">
        <f>[1]!Table4[[#This Row],[21]]</f>
        <v>#REF!</v>
      </c>
      <c r="R321" s="108">
        <v>11.36</v>
      </c>
      <c r="S321" s="108">
        <v>38</v>
      </c>
      <c r="T321" s="108">
        <v>21.98</v>
      </c>
      <c r="U321" s="108" t="e">
        <f>SUBTOTAL(9,[1]!Table4[[#This Row],[18]:[20]])</f>
        <v>#REF!</v>
      </c>
      <c r="V321" s="109">
        <v>100</v>
      </c>
      <c r="W321" s="109">
        <v>80</v>
      </c>
      <c r="X321" s="127" t="s">
        <v>8003</v>
      </c>
      <c r="Y321" s="107">
        <v>3</v>
      </c>
      <c r="Z321" s="107">
        <v>2</v>
      </c>
      <c r="AA321" s="107">
        <v>2</v>
      </c>
      <c r="AB321" s="111">
        <v>50</v>
      </c>
      <c r="AC321" s="107" t="e">
        <f>[1]!Table4[[#This Row],[11]]</f>
        <v>#REF!</v>
      </c>
      <c r="AD321" s="108">
        <v>24.76</v>
      </c>
      <c r="AE321" s="107">
        <v>5</v>
      </c>
      <c r="AF321" s="111">
        <f t="shared" si="21"/>
        <v>100</v>
      </c>
      <c r="AG321" s="111" t="e">
        <f>[1]!Table4[[#This Row],[4]]</f>
        <v>#REF!</v>
      </c>
      <c r="AH321" s="111" t="e">
        <f>[1]!Table4[[#This Row],[5]]</f>
        <v>#REF!</v>
      </c>
      <c r="AI321" s="111">
        <v>50</v>
      </c>
      <c r="AJ321" s="111" t="s">
        <v>2224</v>
      </c>
      <c r="AK321" s="111" t="s">
        <v>8732</v>
      </c>
      <c r="AL321" s="111">
        <v>50</v>
      </c>
      <c r="AM321" s="111"/>
      <c r="AN321" s="111"/>
      <c r="AO321" s="111"/>
      <c r="AP321" s="111"/>
      <c r="AQ321" s="111"/>
      <c r="AR321" s="111"/>
      <c r="AS321" s="111"/>
      <c r="AT321" s="111"/>
      <c r="AU321" s="111"/>
      <c r="AV321" s="111"/>
      <c r="AW321" s="111"/>
      <c r="AX321" s="111"/>
      <c r="AY321"/>
      <c r="AZ321"/>
      <c r="BA321"/>
      <c r="BB321"/>
      <c r="BC321"/>
      <c r="BD321"/>
    </row>
    <row r="322" spans="1:56" s="110" customFormat="1" ht="226.3">
      <c r="A322" s="107">
        <v>106</v>
      </c>
      <c r="B322" s="107" t="s">
        <v>7994</v>
      </c>
      <c r="C322" s="111"/>
      <c r="D322" s="124" t="s">
        <v>3367</v>
      </c>
      <c r="E322" s="112" t="s">
        <v>8460</v>
      </c>
      <c r="F322" s="129">
        <v>3939</v>
      </c>
      <c r="G322" s="112" t="s">
        <v>8733</v>
      </c>
      <c r="H322" s="111">
        <v>2020</v>
      </c>
      <c r="I322" s="112" t="s">
        <v>8734</v>
      </c>
      <c r="J322" s="113">
        <v>239360.4</v>
      </c>
      <c r="K322" s="126" t="s">
        <v>213</v>
      </c>
      <c r="L322" s="112" t="s">
        <v>8735</v>
      </c>
      <c r="M322" s="112" t="s">
        <v>8736</v>
      </c>
      <c r="N322" s="112" t="s">
        <v>8737</v>
      </c>
      <c r="O322" s="112" t="s">
        <v>8738</v>
      </c>
      <c r="P322" s="112">
        <v>67114</v>
      </c>
      <c r="Q322" s="108" t="e">
        <f>[1]!Table4[[#This Row],[21]]</f>
        <v>#REF!</v>
      </c>
      <c r="R322" s="108">
        <v>22.73</v>
      </c>
      <c r="S322" s="108">
        <v>17.88</v>
      </c>
      <c r="T322" s="108">
        <v>12.38</v>
      </c>
      <c r="U322" s="108" t="e">
        <f>SUBTOTAL(9,[1]!Table4[[#This Row],[18]:[20]])</f>
        <v>#REF!</v>
      </c>
      <c r="V322" s="109">
        <v>100</v>
      </c>
      <c r="W322" s="109">
        <v>80</v>
      </c>
      <c r="X322" s="127" t="s">
        <v>8003</v>
      </c>
      <c r="Y322" s="107">
        <v>4</v>
      </c>
      <c r="Z322" s="107">
        <v>1</v>
      </c>
      <c r="AA322" s="107">
        <v>5</v>
      </c>
      <c r="AB322" s="111">
        <v>44</v>
      </c>
      <c r="AC322" s="107" t="e">
        <f>[1]!Table4[[#This Row],[11]]</f>
        <v>#REF!</v>
      </c>
      <c r="AD322" s="108">
        <v>47.47</v>
      </c>
      <c r="AE322" s="107">
        <v>5</v>
      </c>
      <c r="AF322" s="111">
        <f t="shared" si="21"/>
        <v>100</v>
      </c>
      <c r="AG322" s="111" t="e">
        <f>[1]!Table4[[#This Row],[4]]</f>
        <v>#REF!</v>
      </c>
      <c r="AH322" s="111" t="e">
        <f>[1]!Table4[[#This Row],[5]]</f>
        <v>#REF!</v>
      </c>
      <c r="AI322" s="111">
        <v>100</v>
      </c>
      <c r="AJ322" s="111"/>
      <c r="AK322" s="111"/>
      <c r="AL322" s="111"/>
      <c r="AM322" s="111"/>
      <c r="AN322" s="111"/>
      <c r="AO322" s="111"/>
      <c r="AP322" s="111"/>
      <c r="AQ322" s="111"/>
      <c r="AR322" s="111"/>
      <c r="AS322" s="111"/>
      <c r="AT322" s="111"/>
      <c r="AU322" s="111"/>
      <c r="AV322" s="111"/>
      <c r="AW322" s="111"/>
      <c r="AX322" s="111"/>
      <c r="AY322"/>
      <c r="AZ322"/>
      <c r="BA322"/>
      <c r="BB322"/>
      <c r="BC322"/>
      <c r="BD322"/>
    </row>
    <row r="323" spans="1:56" s="110" customFormat="1" ht="277.75">
      <c r="A323" s="107">
        <v>106</v>
      </c>
      <c r="B323" s="107" t="s">
        <v>7994</v>
      </c>
      <c r="C323" s="111"/>
      <c r="D323" s="124" t="s">
        <v>8405</v>
      </c>
      <c r="E323" s="112" t="s">
        <v>8406</v>
      </c>
      <c r="F323" s="129">
        <v>27819</v>
      </c>
      <c r="G323" s="112" t="s">
        <v>8739</v>
      </c>
      <c r="H323" s="111">
        <v>2020</v>
      </c>
      <c r="I323" s="112" t="s">
        <v>8740</v>
      </c>
      <c r="J323" s="113">
        <v>195737</v>
      </c>
      <c r="K323" s="126" t="s">
        <v>204</v>
      </c>
      <c r="L323" s="112" t="s">
        <v>8544</v>
      </c>
      <c r="M323" s="112" t="s">
        <v>8545</v>
      </c>
      <c r="N323" s="112" t="s">
        <v>8546</v>
      </c>
      <c r="O323" s="112" t="s">
        <v>8547</v>
      </c>
      <c r="P323" s="112" t="s">
        <v>8741</v>
      </c>
      <c r="Q323" s="108" t="e">
        <f>[1]!Table4[[#This Row],[21]]</f>
        <v>#REF!</v>
      </c>
      <c r="R323" s="108">
        <v>23.23</v>
      </c>
      <c r="S323" s="108" t="s">
        <v>8541</v>
      </c>
      <c r="T323" s="108" t="s">
        <v>8541</v>
      </c>
      <c r="U323" s="108" t="e">
        <f>SUBTOTAL(9,[1]!Table4[[#This Row],[18]:[20]])</f>
        <v>#REF!</v>
      </c>
      <c r="V323" s="109">
        <v>100</v>
      </c>
      <c r="W323" s="109">
        <v>100</v>
      </c>
      <c r="X323" s="127" t="s">
        <v>8003</v>
      </c>
      <c r="Y323" s="107">
        <v>6</v>
      </c>
      <c r="Z323" s="107">
        <v>1</v>
      </c>
      <c r="AA323" s="107">
        <v>4</v>
      </c>
      <c r="AB323" s="111">
        <v>14</v>
      </c>
      <c r="AC323" s="107" t="e">
        <f>[1]!Table4[[#This Row],[11]]</f>
        <v>#REF!</v>
      </c>
      <c r="AD323" s="108">
        <v>0</v>
      </c>
      <c r="AE323" s="107">
        <v>4</v>
      </c>
      <c r="AF323" s="111">
        <f t="shared" si="21"/>
        <v>100</v>
      </c>
      <c r="AG323" s="111" t="e">
        <f>[1]!Table4[[#This Row],[4]]</f>
        <v>#REF!</v>
      </c>
      <c r="AH323" s="111" t="e">
        <f>[1]!Table4[[#This Row],[5]]</f>
        <v>#REF!</v>
      </c>
      <c r="AI323" s="111">
        <v>28</v>
      </c>
      <c r="AJ323" s="111" t="s">
        <v>3325</v>
      </c>
      <c r="AK323" s="111" t="s">
        <v>8552</v>
      </c>
      <c r="AL323" s="111">
        <v>25</v>
      </c>
      <c r="AM323" s="111" t="s">
        <v>8742</v>
      </c>
      <c r="AN323" s="111" t="s">
        <v>8743</v>
      </c>
      <c r="AO323" s="111">
        <v>14</v>
      </c>
      <c r="AP323" s="111" t="s">
        <v>8553</v>
      </c>
      <c r="AQ323" s="111" t="s">
        <v>8548</v>
      </c>
      <c r="AR323" s="111">
        <v>15</v>
      </c>
      <c r="AS323" s="111" t="s">
        <v>8554</v>
      </c>
      <c r="AT323" s="111" t="s">
        <v>8744</v>
      </c>
      <c r="AU323" s="111">
        <v>4</v>
      </c>
      <c r="AV323" s="111" t="s">
        <v>8745</v>
      </c>
      <c r="AW323" s="111" t="s">
        <v>8552</v>
      </c>
      <c r="AX323" s="111">
        <v>14</v>
      </c>
      <c r="AY323"/>
      <c r="AZ323"/>
      <c r="BA323"/>
      <c r="BB323"/>
      <c r="BC323"/>
      <c r="BD323"/>
    </row>
    <row r="324" spans="1:56" s="110" customFormat="1" ht="133.75">
      <c r="A324" s="107">
        <v>106</v>
      </c>
      <c r="B324" s="107" t="s">
        <v>7994</v>
      </c>
      <c r="C324" s="111"/>
      <c r="D324" s="124" t="s">
        <v>8086</v>
      </c>
      <c r="E324" s="112" t="s">
        <v>8570</v>
      </c>
      <c r="F324" s="129">
        <v>10429</v>
      </c>
      <c r="G324" s="112" t="s">
        <v>8746</v>
      </c>
      <c r="H324" s="111">
        <v>2020</v>
      </c>
      <c r="I324" s="112" t="s">
        <v>8747</v>
      </c>
      <c r="J324" s="113">
        <v>73318.8</v>
      </c>
      <c r="K324" s="126" t="s">
        <v>204</v>
      </c>
      <c r="L324" s="112" t="s">
        <v>8748</v>
      </c>
      <c r="M324" s="112" t="s">
        <v>8749</v>
      </c>
      <c r="N324" s="112" t="s">
        <v>8750</v>
      </c>
      <c r="O324" s="112" t="s">
        <v>8751</v>
      </c>
      <c r="P324" s="112">
        <v>68079</v>
      </c>
      <c r="Q324" s="108" t="e">
        <f>[1]!Table4[[#This Row],[21]]</f>
        <v>#REF!</v>
      </c>
      <c r="R324" s="108">
        <v>6.97</v>
      </c>
      <c r="S324" s="108">
        <v>15</v>
      </c>
      <c r="T324" s="108">
        <v>28</v>
      </c>
      <c r="U324" s="108" t="e">
        <f>SUBTOTAL(9,[1]!Table4[[#This Row],[18]:[20]])</f>
        <v>#REF!</v>
      </c>
      <c r="V324" s="109">
        <v>100</v>
      </c>
      <c r="W324" s="109">
        <v>80</v>
      </c>
      <c r="X324" s="127" t="s">
        <v>8003</v>
      </c>
      <c r="Y324" s="107">
        <v>1</v>
      </c>
      <c r="Z324" s="107">
        <v>1</v>
      </c>
      <c r="AA324" s="107">
        <v>5</v>
      </c>
      <c r="AB324" s="111">
        <v>60</v>
      </c>
      <c r="AC324" s="107" t="e">
        <f>[1]!Table4[[#This Row],[11]]</f>
        <v>#REF!</v>
      </c>
      <c r="AD324" s="108">
        <v>35</v>
      </c>
      <c r="AE324" s="107">
        <v>5</v>
      </c>
      <c r="AF324" s="111">
        <f t="shared" si="21"/>
        <v>100</v>
      </c>
      <c r="AG324" s="111" t="e">
        <f>[1]!Table4[[#This Row],[4]]</f>
        <v>#REF!</v>
      </c>
      <c r="AH324" s="111" t="e">
        <f>[1]!Table4[[#This Row],[5]]</f>
        <v>#REF!</v>
      </c>
      <c r="AI324" s="111">
        <v>30</v>
      </c>
      <c r="AJ324" s="111" t="s">
        <v>221</v>
      </c>
      <c r="AK324" s="111" t="s">
        <v>8715</v>
      </c>
      <c r="AL324" s="111">
        <v>35</v>
      </c>
      <c r="AM324" s="111" t="s">
        <v>8752</v>
      </c>
      <c r="AN324" s="111" t="s">
        <v>8713</v>
      </c>
      <c r="AO324" s="111">
        <v>35</v>
      </c>
      <c r="AP324" s="111"/>
      <c r="AQ324" s="111"/>
      <c r="AR324" s="111"/>
      <c r="AS324" s="111"/>
      <c r="AT324" s="111"/>
      <c r="AU324" s="111"/>
      <c r="AV324" s="111"/>
      <c r="AW324" s="111"/>
      <c r="AX324" s="111"/>
      <c r="AY324"/>
      <c r="AZ324"/>
      <c r="BA324"/>
      <c r="BB324"/>
      <c r="BC324"/>
      <c r="BD324"/>
    </row>
    <row r="325" spans="1:56" s="110" customFormat="1" ht="61.75">
      <c r="A325" s="107">
        <v>106</v>
      </c>
      <c r="B325" s="107" t="s">
        <v>7994</v>
      </c>
      <c r="C325" s="111"/>
      <c r="D325" s="124" t="s">
        <v>186</v>
      </c>
      <c r="E325" s="112" t="s">
        <v>8753</v>
      </c>
      <c r="F325" s="129">
        <v>24273</v>
      </c>
      <c r="G325" s="112" t="s">
        <v>8754</v>
      </c>
      <c r="H325" s="111">
        <v>2020</v>
      </c>
      <c r="I325" s="112" t="s">
        <v>8755</v>
      </c>
      <c r="J325" s="113">
        <v>102014.5</v>
      </c>
      <c r="K325" s="126" t="s">
        <v>204</v>
      </c>
      <c r="L325" s="112" t="s">
        <v>8756</v>
      </c>
      <c r="M325" s="112" t="s">
        <v>8757</v>
      </c>
      <c r="N325" s="112" t="s">
        <v>8758</v>
      </c>
      <c r="O325" s="112" t="s">
        <v>8759</v>
      </c>
      <c r="P325" s="112">
        <v>68368</v>
      </c>
      <c r="Q325" s="108" t="e">
        <f>[1]!Table4[[#This Row],[21]]</f>
        <v>#REF!</v>
      </c>
      <c r="R325" s="108">
        <v>9.6999999999999993</v>
      </c>
      <c r="S325" s="108">
        <v>20</v>
      </c>
      <c r="T325" s="108">
        <v>39</v>
      </c>
      <c r="U325" s="108" t="e">
        <f>SUBTOTAL(9,[1]!Table4[[#This Row],[18]:[20]])</f>
        <v>#REF!</v>
      </c>
      <c r="V325" s="109">
        <v>100</v>
      </c>
      <c r="W325" s="109">
        <v>80</v>
      </c>
      <c r="X325" s="127" t="s">
        <v>8003</v>
      </c>
      <c r="Y325" s="107">
        <v>1</v>
      </c>
      <c r="Z325" s="107">
        <v>1</v>
      </c>
      <c r="AA325" s="107">
        <v>4</v>
      </c>
      <c r="AB325" s="111">
        <v>47</v>
      </c>
      <c r="AC325" s="107" t="e">
        <f>[1]!Table4[[#This Row],[11]]</f>
        <v>#REF!</v>
      </c>
      <c r="AD325" s="108">
        <v>39</v>
      </c>
      <c r="AE325" s="107">
        <v>5</v>
      </c>
      <c r="AF325" s="111">
        <f t="shared" si="21"/>
        <v>100</v>
      </c>
      <c r="AG325" s="111" t="e">
        <f>[1]!Table4[[#This Row],[4]]</f>
        <v>#REF!</v>
      </c>
      <c r="AH325" s="111" t="e">
        <f>[1]!Table4[[#This Row],[5]]</f>
        <v>#REF!</v>
      </c>
      <c r="AI325" s="111">
        <v>50</v>
      </c>
      <c r="AJ325" s="111" t="s">
        <v>8760</v>
      </c>
      <c r="AK325" s="111" t="s">
        <v>8753</v>
      </c>
      <c r="AL325" s="111">
        <v>25</v>
      </c>
      <c r="AM325" s="111" t="s">
        <v>8761</v>
      </c>
      <c r="AN325" s="111" t="s">
        <v>8753</v>
      </c>
      <c r="AO325" s="111">
        <v>25</v>
      </c>
      <c r="AP325" s="111"/>
      <c r="AQ325" s="111"/>
      <c r="AR325" s="111"/>
      <c r="AS325" s="111"/>
      <c r="AT325" s="111"/>
      <c r="AU325" s="111"/>
      <c r="AV325" s="111"/>
      <c r="AW325" s="111"/>
      <c r="AX325" s="111"/>
      <c r="AY325"/>
      <c r="AZ325"/>
      <c r="BA325"/>
      <c r="BB325"/>
      <c r="BC325"/>
      <c r="BD325"/>
    </row>
    <row r="326" spans="1:56" s="110" customFormat="1" ht="61.75">
      <c r="A326" s="107">
        <v>106</v>
      </c>
      <c r="B326" s="107" t="s">
        <v>7994</v>
      </c>
      <c r="C326" s="111"/>
      <c r="D326" s="124" t="s">
        <v>186</v>
      </c>
      <c r="E326" s="112" t="s">
        <v>8753</v>
      </c>
      <c r="F326" s="129">
        <v>24273</v>
      </c>
      <c r="G326" s="112" t="s">
        <v>8762</v>
      </c>
      <c r="H326" s="111">
        <v>2020</v>
      </c>
      <c r="I326" s="112" t="s">
        <v>8763</v>
      </c>
      <c r="J326" s="113">
        <v>157515.66</v>
      </c>
      <c r="K326" s="126" t="s">
        <v>213</v>
      </c>
      <c r="L326" s="112" t="s">
        <v>8756</v>
      </c>
      <c r="M326" s="112" t="s">
        <v>8757</v>
      </c>
      <c r="N326" s="112" t="s">
        <v>8764</v>
      </c>
      <c r="O326" s="112" t="s">
        <v>8765</v>
      </c>
      <c r="P326" s="112">
        <v>68369</v>
      </c>
      <c r="Q326" s="108" t="e">
        <f>[1]!Table4[[#This Row],[21]]</f>
        <v>#REF!</v>
      </c>
      <c r="R326" s="108">
        <v>14.97</v>
      </c>
      <c r="S326" s="108">
        <v>32</v>
      </c>
      <c r="T326" s="108">
        <v>39</v>
      </c>
      <c r="U326" s="108" t="e">
        <f>SUBTOTAL(9,[1]!Table4[[#This Row],[18]:[20]])</f>
        <v>#REF!</v>
      </c>
      <c r="V326" s="109">
        <v>100</v>
      </c>
      <c r="W326" s="109">
        <v>80</v>
      </c>
      <c r="X326" s="127" t="s">
        <v>8003</v>
      </c>
      <c r="Y326" s="107">
        <v>1</v>
      </c>
      <c r="Z326" s="107">
        <v>1</v>
      </c>
      <c r="AA326" s="107">
        <v>4</v>
      </c>
      <c r="AB326" s="111">
        <v>47</v>
      </c>
      <c r="AC326" s="107" t="e">
        <f>[1]!Table4[[#This Row],[11]]</f>
        <v>#REF!</v>
      </c>
      <c r="AD326" s="108">
        <v>39</v>
      </c>
      <c r="AE326" s="107">
        <v>5</v>
      </c>
      <c r="AF326" s="111">
        <f t="shared" si="21"/>
        <v>100</v>
      </c>
      <c r="AG326" s="111" t="e">
        <f>[1]!Table4[[#This Row],[4]]</f>
        <v>#REF!</v>
      </c>
      <c r="AH326" s="111" t="e">
        <f>[1]!Table4[[#This Row],[5]]</f>
        <v>#REF!</v>
      </c>
      <c r="AI326" s="111">
        <v>50</v>
      </c>
      <c r="AJ326" s="111" t="s">
        <v>8760</v>
      </c>
      <c r="AK326" s="111" t="s">
        <v>8753</v>
      </c>
      <c r="AL326" s="111">
        <v>25</v>
      </c>
      <c r="AM326" s="111" t="s">
        <v>8761</v>
      </c>
      <c r="AN326" s="111" t="s">
        <v>8753</v>
      </c>
      <c r="AO326" s="111">
        <v>25</v>
      </c>
      <c r="AP326" s="111"/>
      <c r="AQ326" s="111"/>
      <c r="AR326" s="111"/>
      <c r="AS326" s="111"/>
      <c r="AT326" s="111"/>
      <c r="AU326" s="111"/>
      <c r="AV326" s="111"/>
      <c r="AW326" s="111"/>
      <c r="AX326" s="111"/>
      <c r="AY326"/>
      <c r="AZ326"/>
      <c r="BA326"/>
      <c r="BB326"/>
      <c r="BC326"/>
      <c r="BD326"/>
    </row>
    <row r="327" spans="1:56" s="110" customFormat="1" ht="123.45">
      <c r="A327" s="107">
        <v>106</v>
      </c>
      <c r="B327" s="107" t="s">
        <v>7994</v>
      </c>
      <c r="C327" s="111"/>
      <c r="D327" s="124" t="s">
        <v>188</v>
      </c>
      <c r="E327" s="112" t="s">
        <v>8766</v>
      </c>
      <c r="F327" s="129">
        <v>26468</v>
      </c>
      <c r="G327" s="112" t="s">
        <v>8767</v>
      </c>
      <c r="H327" s="111">
        <v>2020</v>
      </c>
      <c r="I327" s="112" t="s">
        <v>8768</v>
      </c>
      <c r="J327" s="113">
        <v>423533.1</v>
      </c>
      <c r="K327" s="126" t="s">
        <v>204</v>
      </c>
      <c r="L327" s="112" t="s">
        <v>8769</v>
      </c>
      <c r="M327" s="112" t="s">
        <v>8770</v>
      </c>
      <c r="N327" s="112" t="s">
        <v>8771</v>
      </c>
      <c r="O327" s="112" t="s">
        <v>8772</v>
      </c>
      <c r="P327" s="112">
        <v>68381</v>
      </c>
      <c r="Q327" s="108" t="e">
        <f>[1]!Table4[[#This Row],[21]]</f>
        <v>#REF!</v>
      </c>
      <c r="R327" s="108">
        <v>40.299999999999997</v>
      </c>
      <c r="S327" s="108">
        <v>14.62</v>
      </c>
      <c r="T327" s="108">
        <v>43.46</v>
      </c>
      <c r="U327" s="108" t="e">
        <f>SUBTOTAL(9,[1]!Table4[[#This Row],[18]:[20]])</f>
        <v>#REF!</v>
      </c>
      <c r="V327" s="109">
        <v>100</v>
      </c>
      <c r="W327" s="109">
        <v>80</v>
      </c>
      <c r="X327" s="127" t="s">
        <v>8003</v>
      </c>
      <c r="Y327" s="107">
        <v>3</v>
      </c>
      <c r="Z327" s="107" t="s">
        <v>8773</v>
      </c>
      <c r="AA327" s="107" t="s">
        <v>8774</v>
      </c>
      <c r="AB327" s="111">
        <v>44</v>
      </c>
      <c r="AC327" s="107" t="e">
        <f>[1]!Table4[[#This Row],[11]]</f>
        <v>#REF!</v>
      </c>
      <c r="AD327" s="108">
        <v>43.46</v>
      </c>
      <c r="AE327" s="107">
        <v>5</v>
      </c>
      <c r="AF327" s="111">
        <v>100</v>
      </c>
      <c r="AG327" s="111" t="e">
        <f>[1]!Table4[[#This Row],[4]]</f>
        <v>#REF!</v>
      </c>
      <c r="AH327" s="111" t="e">
        <f>[1]!Table4[[#This Row],[5]]</f>
        <v>#REF!</v>
      </c>
      <c r="AI327" s="111"/>
      <c r="AJ327" s="111"/>
      <c r="AK327" s="111"/>
      <c r="AL327" s="111"/>
      <c r="AM327" s="111"/>
      <c r="AN327" s="111"/>
      <c r="AO327" s="111"/>
      <c r="AP327" s="111"/>
      <c r="AQ327" s="111"/>
      <c r="AR327" s="111"/>
      <c r="AS327" s="111"/>
      <c r="AT327" s="111"/>
      <c r="AU327" s="111"/>
      <c r="AV327" s="111"/>
      <c r="AW327" s="111"/>
      <c r="AX327" s="111"/>
      <c r="AY327"/>
      <c r="AZ327"/>
      <c r="BA327"/>
      <c r="BB327"/>
      <c r="BC327"/>
      <c r="BD327"/>
    </row>
    <row r="328" spans="1:56" s="110" customFormat="1" ht="133.75">
      <c r="A328" s="107">
        <v>106</v>
      </c>
      <c r="B328" s="107" t="s">
        <v>7994</v>
      </c>
      <c r="C328" s="111"/>
      <c r="D328" s="124" t="s">
        <v>8004</v>
      </c>
      <c r="E328" s="112" t="s">
        <v>8775</v>
      </c>
      <c r="F328" s="129">
        <v>12313</v>
      </c>
      <c r="G328" s="112" t="s">
        <v>8776</v>
      </c>
      <c r="H328" s="111">
        <v>2020</v>
      </c>
      <c r="I328" s="112" t="s">
        <v>8777</v>
      </c>
      <c r="J328" s="113">
        <v>136492.17000000001</v>
      </c>
      <c r="K328" s="126" t="s">
        <v>204</v>
      </c>
      <c r="L328" s="112" t="s">
        <v>8778</v>
      </c>
      <c r="M328" s="112" t="s">
        <v>8779</v>
      </c>
      <c r="N328" s="112" t="s">
        <v>8780</v>
      </c>
      <c r="O328" s="112" t="s">
        <v>8781</v>
      </c>
      <c r="P328" s="112">
        <v>69009</v>
      </c>
      <c r="Q328" s="108" t="e">
        <f>[1]!Table4[[#This Row],[21]]</f>
        <v>#REF!</v>
      </c>
      <c r="R328" s="108">
        <v>13.03</v>
      </c>
      <c r="S328" s="108">
        <v>17.88</v>
      </c>
      <c r="T328" s="108">
        <v>52.74</v>
      </c>
      <c r="U328" s="108" t="e">
        <f>SUBTOTAL(9,[1]!Table4[[#This Row],[18]:[20]])</f>
        <v>#REF!</v>
      </c>
      <c r="V328" s="109">
        <v>100</v>
      </c>
      <c r="W328" s="109">
        <v>80</v>
      </c>
      <c r="X328" s="127" t="s">
        <v>8003</v>
      </c>
      <c r="Y328" s="107">
        <v>4</v>
      </c>
      <c r="Z328" s="107">
        <v>4</v>
      </c>
      <c r="AA328" s="107">
        <v>7</v>
      </c>
      <c r="AB328" s="111">
        <v>41</v>
      </c>
      <c r="AC328" s="107" t="e">
        <f>[1]!Table4[[#This Row],[11]]</f>
        <v>#REF!</v>
      </c>
      <c r="AD328" s="108">
        <v>0</v>
      </c>
      <c r="AE328" s="107">
        <v>5</v>
      </c>
      <c r="AF328" s="111">
        <f t="shared" si="21"/>
        <v>100</v>
      </c>
      <c r="AG328" s="111" t="e">
        <f>[1]!Table4[[#This Row],[4]]</f>
        <v>#REF!</v>
      </c>
      <c r="AH328" s="111" t="e">
        <f>[1]!Table4[[#This Row],[5]]</f>
        <v>#REF!</v>
      </c>
      <c r="AI328" s="111">
        <v>100</v>
      </c>
      <c r="AJ328" s="111"/>
      <c r="AK328" s="111"/>
      <c r="AL328" s="111"/>
      <c r="AM328" s="111"/>
      <c r="AN328" s="111"/>
      <c r="AO328" s="111"/>
      <c r="AP328" s="111"/>
      <c r="AQ328" s="111"/>
      <c r="AR328" s="111"/>
      <c r="AS328" s="111"/>
      <c r="AT328" s="111"/>
      <c r="AU328" s="111"/>
      <c r="AV328" s="111"/>
      <c r="AW328" s="111"/>
      <c r="AX328" s="111"/>
      <c r="AY328"/>
      <c r="AZ328"/>
      <c r="BA328"/>
      <c r="BB328"/>
      <c r="BC328"/>
      <c r="BD328"/>
    </row>
    <row r="329" spans="1:56" s="110" customFormat="1" ht="195.45">
      <c r="A329" s="107">
        <v>106</v>
      </c>
      <c r="B329" s="107" t="s">
        <v>7994</v>
      </c>
      <c r="C329" s="111"/>
      <c r="D329" s="124" t="s">
        <v>8656</v>
      </c>
      <c r="E329" s="112" t="s">
        <v>8782</v>
      </c>
      <c r="F329" s="129">
        <v>30880</v>
      </c>
      <c r="G329" s="112" t="s">
        <v>8783</v>
      </c>
      <c r="H329" s="111">
        <v>2021</v>
      </c>
      <c r="I329" s="112" t="s">
        <v>8784</v>
      </c>
      <c r="J329" s="113">
        <v>165083.95000000001</v>
      </c>
      <c r="K329" s="126" t="s">
        <v>1711</v>
      </c>
      <c r="L329" s="112" t="s">
        <v>8785</v>
      </c>
      <c r="M329" s="112" t="s">
        <v>8786</v>
      </c>
      <c r="N329" s="112" t="s">
        <v>8787</v>
      </c>
      <c r="O329" s="112" t="s">
        <v>8788</v>
      </c>
      <c r="P329" s="112" t="s">
        <v>8789</v>
      </c>
      <c r="Q329" s="108" t="e">
        <f>[1]!Table4[[#This Row],[21]]</f>
        <v>#REF!</v>
      </c>
      <c r="R329" s="108">
        <f t="shared" ref="R329" si="25">J329*0.2/2080</f>
        <v>15.873456730769231</v>
      </c>
      <c r="S329" s="108">
        <v>1.2</v>
      </c>
      <c r="T329" s="108">
        <v>1</v>
      </c>
      <c r="U329" s="108" t="e">
        <f>SUBTOTAL(9,[1]!Table4[[#This Row],[18]:[20]])</f>
        <v>#REF!</v>
      </c>
      <c r="V329" s="109">
        <v>100</v>
      </c>
      <c r="W329" s="109">
        <v>60</v>
      </c>
      <c r="X329" s="127" t="s">
        <v>8003</v>
      </c>
      <c r="Y329" s="107">
        <v>6</v>
      </c>
      <c r="Z329" s="107">
        <v>4</v>
      </c>
      <c r="AA329" s="107">
        <v>3</v>
      </c>
      <c r="AB329" s="111">
        <v>60</v>
      </c>
      <c r="AC329" s="107" t="e">
        <f>[1]!Table4[[#This Row],[11]]</f>
        <v>#REF!</v>
      </c>
      <c r="AD329" s="108">
        <v>0</v>
      </c>
      <c r="AE329" s="107">
        <v>5</v>
      </c>
      <c r="AF329" s="111">
        <f t="shared" si="21"/>
        <v>100</v>
      </c>
      <c r="AG329" s="111" t="e">
        <f>[1]!Table4[[#This Row],[4]]</f>
        <v>#REF!</v>
      </c>
      <c r="AH329" s="111" t="e">
        <f>[1]!Table4[[#This Row],[5]]</f>
        <v>#REF!</v>
      </c>
      <c r="AI329" s="111">
        <v>35</v>
      </c>
      <c r="AJ329" s="111" t="s">
        <v>8790</v>
      </c>
      <c r="AK329" s="111" t="s">
        <v>8782</v>
      </c>
      <c r="AL329" s="111">
        <v>35</v>
      </c>
      <c r="AM329" s="111" t="s">
        <v>8791</v>
      </c>
      <c r="AN329" s="111" t="s">
        <v>8782</v>
      </c>
      <c r="AO329" s="111">
        <v>30</v>
      </c>
      <c r="AP329" s="111"/>
      <c r="AQ329" s="111"/>
      <c r="AR329" s="111"/>
      <c r="AS329" s="111"/>
      <c r="AT329" s="111"/>
      <c r="AU329" s="111"/>
      <c r="AV329" s="111"/>
      <c r="AW329" s="111"/>
      <c r="AX329" s="111"/>
      <c r="AY329"/>
      <c r="AZ329"/>
      <c r="BA329"/>
      <c r="BB329"/>
      <c r="BC329"/>
      <c r="BD329"/>
    </row>
    <row r="330" spans="1:56" s="110" customFormat="1" ht="123.45">
      <c r="A330" s="107">
        <v>106</v>
      </c>
      <c r="B330" s="107" t="s">
        <v>7994</v>
      </c>
      <c r="C330" s="111"/>
      <c r="D330" s="124" t="s">
        <v>8257</v>
      </c>
      <c r="E330" s="112" t="s">
        <v>8792</v>
      </c>
      <c r="F330" s="129">
        <v>7025</v>
      </c>
      <c r="G330" s="112" t="s">
        <v>8793</v>
      </c>
      <c r="H330" s="111">
        <v>2021</v>
      </c>
      <c r="I330" s="112" t="s">
        <v>8794</v>
      </c>
      <c r="J330" s="113">
        <v>358879.83</v>
      </c>
      <c r="K330" s="126" t="s">
        <v>1711</v>
      </c>
      <c r="L330" s="112" t="s">
        <v>8544</v>
      </c>
      <c r="M330" s="112" t="s">
        <v>8545</v>
      </c>
      <c r="N330" s="112" t="s">
        <v>8795</v>
      </c>
      <c r="O330" s="112" t="s">
        <v>8796</v>
      </c>
      <c r="P330" s="112">
        <v>65270</v>
      </c>
      <c r="Q330" s="108" t="e">
        <f>[1]!Table4[[#This Row],[21]]</f>
        <v>#REF!</v>
      </c>
      <c r="R330" s="108">
        <f>J330*0.25/2080</f>
        <v>43.134594951923077</v>
      </c>
      <c r="S330" s="108" t="s">
        <v>8541</v>
      </c>
      <c r="T330" s="108" t="s">
        <v>8541</v>
      </c>
      <c r="U330" s="108" t="e">
        <f>SUBTOTAL(9,[1]!Table4[[#This Row],[18]:[20]])</f>
        <v>#REF!</v>
      </c>
      <c r="V330" s="109">
        <v>100</v>
      </c>
      <c r="W330" s="109">
        <v>75</v>
      </c>
      <c r="X330" s="127" t="s">
        <v>8003</v>
      </c>
      <c r="Y330" s="107">
        <v>6</v>
      </c>
      <c r="Z330" s="107">
        <v>1</v>
      </c>
      <c r="AA330" s="107">
        <v>4</v>
      </c>
      <c r="AB330" s="111">
        <v>26</v>
      </c>
      <c r="AC330" s="107" t="e">
        <f>[1]!Table4[[#This Row],[11]]</f>
        <v>#REF!</v>
      </c>
      <c r="AD330" s="108">
        <v>0</v>
      </c>
      <c r="AE330" s="107">
        <v>4</v>
      </c>
      <c r="AF330" s="111">
        <f t="shared" si="21"/>
        <v>100</v>
      </c>
      <c r="AG330" s="111" t="e">
        <f>[1]!Table4[[#This Row],[4]]</f>
        <v>#REF!</v>
      </c>
      <c r="AH330" s="111" t="e">
        <f>[1]!Table4[[#This Row],[5]]</f>
        <v>#REF!</v>
      </c>
      <c r="AI330" s="111">
        <v>50</v>
      </c>
      <c r="AJ330" s="111" t="s">
        <v>8797</v>
      </c>
      <c r="AK330" s="111" t="s">
        <v>8798</v>
      </c>
      <c r="AL330" s="111">
        <v>10</v>
      </c>
      <c r="AM330" s="111" t="s">
        <v>8799</v>
      </c>
      <c r="AN330" s="111" t="s">
        <v>8798</v>
      </c>
      <c r="AO330" s="111">
        <v>10</v>
      </c>
      <c r="AP330" s="111" t="s">
        <v>8800</v>
      </c>
      <c r="AQ330" s="111" t="s">
        <v>8801</v>
      </c>
      <c r="AR330" s="111">
        <v>10</v>
      </c>
      <c r="AS330" s="111" t="s">
        <v>8802</v>
      </c>
      <c r="AT330" s="111" t="s">
        <v>8803</v>
      </c>
      <c r="AU330" s="111">
        <v>10</v>
      </c>
      <c r="AV330" s="111" t="s">
        <v>8804</v>
      </c>
      <c r="AW330" s="111" t="s">
        <v>8798</v>
      </c>
      <c r="AX330" s="111">
        <v>10</v>
      </c>
      <c r="AY330"/>
      <c r="AZ330"/>
      <c r="BA330"/>
      <c r="BB330"/>
      <c r="BC330"/>
      <c r="BD330"/>
    </row>
    <row r="331" spans="1:56" s="110" customFormat="1" ht="144">
      <c r="A331" s="107">
        <v>106</v>
      </c>
      <c r="B331" s="107" t="s">
        <v>7994</v>
      </c>
      <c r="C331" s="111"/>
      <c r="D331" s="124" t="s">
        <v>8405</v>
      </c>
      <c r="E331" s="112" t="s">
        <v>8406</v>
      </c>
      <c r="F331" s="129">
        <v>27819</v>
      </c>
      <c r="G331" s="112" t="s">
        <v>8805</v>
      </c>
      <c r="H331" s="111">
        <v>2021</v>
      </c>
      <c r="I331" s="112" t="s">
        <v>8408</v>
      </c>
      <c r="J331" s="113">
        <v>300536.27</v>
      </c>
      <c r="K331" s="126" t="s">
        <v>1711</v>
      </c>
      <c r="L331" s="112" t="s">
        <v>8806</v>
      </c>
      <c r="M331" s="112" t="s">
        <v>8807</v>
      </c>
      <c r="N331" s="112" t="s">
        <v>8808</v>
      </c>
      <c r="O331" s="112" t="s">
        <v>8809</v>
      </c>
      <c r="P331" s="112">
        <v>65270</v>
      </c>
      <c r="Q331" s="108" t="e">
        <f>[1]!Table4[[#This Row],[21]]</f>
        <v>#REF!</v>
      </c>
      <c r="R331" s="108">
        <f>J331*0.2/2080</f>
        <v>28.897718269230772</v>
      </c>
      <c r="S331" s="108" t="s">
        <v>8541</v>
      </c>
      <c r="T331" s="108" t="s">
        <v>8541</v>
      </c>
      <c r="U331" s="108" t="e">
        <f>SUBTOTAL(9,[1]!Table4[[#This Row],[18]:[20]])</f>
        <v>#REF!</v>
      </c>
      <c r="V331" s="109">
        <v>100</v>
      </c>
      <c r="W331" s="109">
        <v>60</v>
      </c>
      <c r="X331" s="127" t="s">
        <v>8003</v>
      </c>
      <c r="Y331" s="107">
        <v>6</v>
      </c>
      <c r="Z331" s="107">
        <v>1</v>
      </c>
      <c r="AA331" s="107">
        <v>4</v>
      </c>
      <c r="AB331" s="111">
        <v>26</v>
      </c>
      <c r="AC331" s="107" t="e">
        <f>[1]!Table4[[#This Row],[11]]</f>
        <v>#REF!</v>
      </c>
      <c r="AD331" s="108">
        <v>0</v>
      </c>
      <c r="AE331" s="107">
        <v>5</v>
      </c>
      <c r="AF331" s="111">
        <f t="shared" si="21"/>
        <v>100</v>
      </c>
      <c r="AG331" s="111" t="e">
        <f>[1]!Table4[[#This Row],[4]]</f>
        <v>#REF!</v>
      </c>
      <c r="AH331" s="111" t="e">
        <f>[1]!Table4[[#This Row],[5]]</f>
        <v>#REF!</v>
      </c>
      <c r="AI331" s="111">
        <v>35</v>
      </c>
      <c r="AJ331" s="111" t="s">
        <v>8810</v>
      </c>
      <c r="AK331" s="111" t="s">
        <v>8552</v>
      </c>
      <c r="AL331" s="111">
        <v>30</v>
      </c>
      <c r="AM331" s="111" t="s">
        <v>8811</v>
      </c>
      <c r="AN331" s="111" t="s">
        <v>8812</v>
      </c>
      <c r="AO331" s="111">
        <v>35</v>
      </c>
      <c r="AP331" s="111"/>
      <c r="AQ331" s="111"/>
      <c r="AR331" s="111"/>
      <c r="AS331" s="111"/>
      <c r="AT331" s="111"/>
      <c r="AU331" s="111"/>
      <c r="AV331" s="111"/>
      <c r="AW331" s="111"/>
      <c r="AX331" s="111"/>
      <c r="AY331"/>
      <c r="AZ331"/>
      <c r="BA331"/>
      <c r="BB331"/>
      <c r="BC331"/>
      <c r="BD331"/>
    </row>
    <row r="332" spans="1:56" s="110" customFormat="1" ht="102.9">
      <c r="A332" s="107">
        <v>106</v>
      </c>
      <c r="B332" s="107" t="s">
        <v>7994</v>
      </c>
      <c r="C332" s="111"/>
      <c r="D332" s="124" t="s">
        <v>3327</v>
      </c>
      <c r="E332" s="112" t="s">
        <v>8610</v>
      </c>
      <c r="F332" s="129">
        <v>23567</v>
      </c>
      <c r="G332" s="112" t="s">
        <v>8813</v>
      </c>
      <c r="H332" s="111">
        <v>2021</v>
      </c>
      <c r="I332" s="112" t="s">
        <v>8814</v>
      </c>
      <c r="J332" s="113">
        <v>169404.39</v>
      </c>
      <c r="K332" s="126" t="s">
        <v>1711</v>
      </c>
      <c r="L332" s="112" t="s">
        <v>8613</v>
      </c>
      <c r="M332" s="112" t="s">
        <v>8613</v>
      </c>
      <c r="N332" s="112" t="s">
        <v>8615</v>
      </c>
      <c r="O332" s="112" t="s">
        <v>8815</v>
      </c>
      <c r="P332" s="112" t="s">
        <v>8816</v>
      </c>
      <c r="Q332" s="108" t="e">
        <f>[1]!Table4[[#This Row],[21]]</f>
        <v>#REF!</v>
      </c>
      <c r="R332" s="108">
        <f>J332*0.25/2080</f>
        <v>20.361104567307695</v>
      </c>
      <c r="S332" s="108">
        <v>4</v>
      </c>
      <c r="T332" s="108">
        <v>3</v>
      </c>
      <c r="U332" s="108" t="e">
        <f>SUBTOTAL(9,[1]!Table4[[#This Row],[18]:[20]])</f>
        <v>#REF!</v>
      </c>
      <c r="V332" s="109">
        <v>100</v>
      </c>
      <c r="W332" s="109">
        <v>75</v>
      </c>
      <c r="X332" s="127" t="s">
        <v>8003</v>
      </c>
      <c r="Y332" s="107">
        <v>6</v>
      </c>
      <c r="Z332" s="107">
        <v>1</v>
      </c>
      <c r="AA332" s="107">
        <v>4</v>
      </c>
      <c r="AB332" s="111">
        <v>26</v>
      </c>
      <c r="AC332" s="107" t="e">
        <f>[1]!Table4[[#This Row],[11]]</f>
        <v>#REF!</v>
      </c>
      <c r="AD332" s="108">
        <v>0</v>
      </c>
      <c r="AE332" s="107">
        <v>4</v>
      </c>
      <c r="AF332" s="111">
        <f t="shared" si="21"/>
        <v>100</v>
      </c>
      <c r="AG332" s="111" t="e">
        <f>[1]!Table4[[#This Row],[4]]</f>
        <v>#REF!</v>
      </c>
      <c r="AH332" s="111" t="e">
        <f>[1]!Table4[[#This Row],[5]]</f>
        <v>#REF!</v>
      </c>
      <c r="AI332" s="111">
        <v>30</v>
      </c>
      <c r="AJ332" s="111" t="s">
        <v>8618</v>
      </c>
      <c r="AK332" s="111" t="s">
        <v>8619</v>
      </c>
      <c r="AL332" s="111">
        <v>30</v>
      </c>
      <c r="AM332" s="111" t="s">
        <v>2145</v>
      </c>
      <c r="AN332" s="111" t="s">
        <v>3419</v>
      </c>
      <c r="AO332" s="111">
        <v>30</v>
      </c>
      <c r="AP332" s="111" t="s">
        <v>3373</v>
      </c>
      <c r="AQ332" s="111" t="s">
        <v>8610</v>
      </c>
      <c r="AR332" s="111">
        <v>10</v>
      </c>
      <c r="AS332" s="111"/>
      <c r="AT332" s="111"/>
      <c r="AU332" s="111"/>
      <c r="AV332" s="111"/>
      <c r="AW332" s="111"/>
      <c r="AX332" s="111"/>
      <c r="AY332"/>
      <c r="AZ332"/>
      <c r="BA332"/>
      <c r="BB332"/>
      <c r="BC332"/>
      <c r="BD332"/>
    </row>
    <row r="333" spans="1:56" s="110" customFormat="1" ht="226.3">
      <c r="A333" s="107">
        <v>106</v>
      </c>
      <c r="B333" s="107" t="s">
        <v>7994</v>
      </c>
      <c r="C333" s="111"/>
      <c r="D333" s="124" t="s">
        <v>3367</v>
      </c>
      <c r="E333" s="112" t="s">
        <v>8817</v>
      </c>
      <c r="F333" s="129">
        <v>3939</v>
      </c>
      <c r="G333" s="112" t="s">
        <v>8818</v>
      </c>
      <c r="H333" s="111">
        <v>2021</v>
      </c>
      <c r="I333" s="112" t="s">
        <v>8819</v>
      </c>
      <c r="J333" s="113">
        <v>241996</v>
      </c>
      <c r="K333" s="126" t="s">
        <v>1711</v>
      </c>
      <c r="L333" s="112" t="s">
        <v>8735</v>
      </c>
      <c r="M333" s="112" t="s">
        <v>8736</v>
      </c>
      <c r="N333" s="112" t="s">
        <v>8820</v>
      </c>
      <c r="O333" s="112" t="s">
        <v>8821</v>
      </c>
      <c r="P333" s="112">
        <v>60901</v>
      </c>
      <c r="Q333" s="108" t="e">
        <f>[1]!Table4[[#This Row],[21]]</f>
        <v>#REF!</v>
      </c>
      <c r="R333" s="108">
        <f>J333*0.2/2080</f>
        <v>23.268846153846155</v>
      </c>
      <c r="S333" s="108">
        <v>24.35</v>
      </c>
      <c r="T333" s="108">
        <v>12.38</v>
      </c>
      <c r="U333" s="108" t="e">
        <f>SUBTOTAL(9,[1]!Table4[[#This Row],[18]:[20]])</f>
        <v>#REF!</v>
      </c>
      <c r="V333" s="109">
        <v>100</v>
      </c>
      <c r="W333" s="109">
        <v>60</v>
      </c>
      <c r="X333" s="127" t="s">
        <v>8003</v>
      </c>
      <c r="Y333" s="107">
        <v>4</v>
      </c>
      <c r="Z333" s="107">
        <v>1</v>
      </c>
      <c r="AA333" s="107">
        <v>4</v>
      </c>
      <c r="AB333" s="111">
        <v>44</v>
      </c>
      <c r="AC333" s="107" t="e">
        <f>[1]!Table4[[#This Row],[11]]</f>
        <v>#REF!</v>
      </c>
      <c r="AD333" s="108">
        <v>0</v>
      </c>
      <c r="AE333" s="107">
        <v>5</v>
      </c>
      <c r="AF333" s="111">
        <f t="shared" si="21"/>
        <v>100</v>
      </c>
      <c r="AG333" s="111" t="e">
        <f>[1]!Table4[[#This Row],[4]]</f>
        <v>#REF!</v>
      </c>
      <c r="AH333" s="111" t="e">
        <f>[1]!Table4[[#This Row],[5]]</f>
        <v>#REF!</v>
      </c>
      <c r="AI333" s="111">
        <v>100</v>
      </c>
      <c r="AJ333" s="111"/>
      <c r="AK333" s="111"/>
      <c r="AL333" s="111"/>
      <c r="AM333" s="111"/>
      <c r="AN333" s="111"/>
      <c r="AO333" s="111"/>
      <c r="AP333" s="111"/>
      <c r="AQ333" s="111"/>
      <c r="AR333" s="111"/>
      <c r="AS333" s="111"/>
      <c r="AT333" s="111"/>
      <c r="AU333" s="111"/>
      <c r="AV333" s="111"/>
      <c r="AW333" s="111"/>
      <c r="AX333" s="111"/>
      <c r="AY333"/>
      <c r="AZ333"/>
      <c r="BA333"/>
      <c r="BB333"/>
      <c r="BC333"/>
      <c r="BD333"/>
    </row>
    <row r="334" spans="1:56" s="110" customFormat="1" ht="51.45">
      <c r="A334" s="107">
        <v>106</v>
      </c>
      <c r="B334" s="107" t="s">
        <v>7994</v>
      </c>
      <c r="C334" s="111"/>
      <c r="D334" s="124" t="s">
        <v>8822</v>
      </c>
      <c r="E334" s="112" t="s">
        <v>8823</v>
      </c>
      <c r="F334" s="129">
        <v>10677</v>
      </c>
      <c r="G334" s="112" t="s">
        <v>8824</v>
      </c>
      <c r="H334" s="111">
        <v>2021</v>
      </c>
      <c r="I334" s="112" t="s">
        <v>8825</v>
      </c>
      <c r="J334" s="113">
        <v>207498.39</v>
      </c>
      <c r="K334" s="126" t="s">
        <v>1711</v>
      </c>
      <c r="L334" s="112" t="s">
        <v>8826</v>
      </c>
      <c r="M334" s="112" t="s">
        <v>8827</v>
      </c>
      <c r="N334" s="112" t="s">
        <v>8828</v>
      </c>
      <c r="O334" s="112" t="s">
        <v>8829</v>
      </c>
      <c r="P334" s="112">
        <v>71646</v>
      </c>
      <c r="Q334" s="108" t="e">
        <f>[1]!Table4[[#This Row],[21]]</f>
        <v>#REF!</v>
      </c>
      <c r="R334" s="108">
        <f>J334*0.2/2080</f>
        <v>19.951768269230772</v>
      </c>
      <c r="S334" s="108">
        <v>14.62</v>
      </c>
      <c r="T334" s="108">
        <v>43.46</v>
      </c>
      <c r="U334" s="108" t="e">
        <f>SUBTOTAL(9,[1]!Table4[[#This Row],[18]:[20]])</f>
        <v>#REF!</v>
      </c>
      <c r="V334" s="109">
        <v>100</v>
      </c>
      <c r="W334" s="109">
        <v>60</v>
      </c>
      <c r="X334" s="127" t="s">
        <v>8003</v>
      </c>
      <c r="Y334" s="107">
        <v>3</v>
      </c>
      <c r="Z334" s="107">
        <v>1</v>
      </c>
      <c r="AA334" s="107">
        <v>6</v>
      </c>
      <c r="AB334" s="111">
        <v>4</v>
      </c>
      <c r="AC334" s="107" t="e">
        <f>[1]!Table4[[#This Row],[11]]</f>
        <v>#REF!</v>
      </c>
      <c r="AD334" s="108">
        <v>0</v>
      </c>
      <c r="AE334" s="107">
        <v>5</v>
      </c>
      <c r="AF334" s="111">
        <f t="shared" si="21"/>
        <v>100</v>
      </c>
      <c r="AG334" s="111" t="e">
        <f>[1]!Table4[[#This Row],[4]]</f>
        <v>#REF!</v>
      </c>
      <c r="AH334" s="111" t="e">
        <f>[1]!Table4[[#This Row],[5]]</f>
        <v>#REF!</v>
      </c>
      <c r="AI334" s="111">
        <v>100</v>
      </c>
      <c r="AJ334" s="111"/>
      <c r="AK334" s="111"/>
      <c r="AL334" s="111"/>
      <c r="AM334" s="111"/>
      <c r="AN334" s="111"/>
      <c r="AO334" s="111"/>
      <c r="AP334" s="111"/>
      <c r="AQ334" s="111"/>
      <c r="AR334" s="111"/>
      <c r="AS334" s="111"/>
      <c r="AT334" s="111"/>
      <c r="AU334" s="111"/>
      <c r="AV334" s="111"/>
      <c r="AW334" s="111"/>
      <c r="AX334" s="111"/>
      <c r="AY334"/>
      <c r="AZ334"/>
      <c r="BA334"/>
      <c r="BB334"/>
      <c r="BC334"/>
      <c r="BD334"/>
    </row>
    <row r="335" spans="1:56" s="110" customFormat="1" ht="51.45">
      <c r="A335" s="107">
        <v>106</v>
      </c>
      <c r="B335" s="107" t="s">
        <v>7994</v>
      </c>
      <c r="C335" s="111"/>
      <c r="D335" s="124" t="s">
        <v>8034</v>
      </c>
      <c r="E335" s="112" t="s">
        <v>8830</v>
      </c>
      <c r="F335" s="129">
        <v>14676</v>
      </c>
      <c r="G335" s="112" t="s">
        <v>8831</v>
      </c>
      <c r="H335" s="111">
        <v>2021</v>
      </c>
      <c r="I335" s="112"/>
      <c r="J335" s="113">
        <v>153428.63</v>
      </c>
      <c r="K335" s="126" t="s">
        <v>1711</v>
      </c>
      <c r="L335" s="112"/>
      <c r="M335" s="112"/>
      <c r="N335" s="112"/>
      <c r="O335" s="112"/>
      <c r="P335" s="112" t="s">
        <v>8832</v>
      </c>
      <c r="Q335" s="108" t="e">
        <f>[1]!Table4[[#This Row],[21]]</f>
        <v>#REF!</v>
      </c>
      <c r="R335" s="108">
        <f t="shared" ref="R335:R359" si="26">J335*0.2/2080</f>
        <v>14.752752884615386</v>
      </c>
      <c r="S335" s="108"/>
      <c r="T335" s="108"/>
      <c r="U335" s="108" t="e">
        <f>SUBTOTAL(9,[1]!Table4[[#This Row],[18]:[20]])</f>
        <v>#REF!</v>
      </c>
      <c r="V335" s="109">
        <v>100</v>
      </c>
      <c r="W335" s="109">
        <v>60</v>
      </c>
      <c r="X335" s="127" t="s">
        <v>8003</v>
      </c>
      <c r="Y335" s="107">
        <v>6</v>
      </c>
      <c r="Z335" s="107">
        <v>4</v>
      </c>
      <c r="AA335" s="107">
        <v>3</v>
      </c>
      <c r="AB335" s="111">
        <v>34</v>
      </c>
      <c r="AC335" s="107" t="e">
        <f>[1]!Table4[[#This Row],[11]]</f>
        <v>#REF!</v>
      </c>
      <c r="AD335" s="108">
        <v>0</v>
      </c>
      <c r="AE335" s="107">
        <v>5</v>
      </c>
      <c r="AF335" s="111">
        <v>100</v>
      </c>
      <c r="AG335" s="111" t="e">
        <f>[1]!Table4[[#This Row],[4]]</f>
        <v>#REF!</v>
      </c>
      <c r="AH335" s="111" t="e">
        <f>[1]!Table4[[#This Row],[5]]</f>
        <v>#REF!</v>
      </c>
      <c r="AI335" s="111">
        <v>100</v>
      </c>
      <c r="AJ335" s="111"/>
      <c r="AK335" s="111"/>
      <c r="AL335" s="111"/>
      <c r="AM335" s="111"/>
      <c r="AN335" s="111"/>
      <c r="AO335" s="111"/>
      <c r="AP335" s="111"/>
      <c r="AQ335" s="111"/>
      <c r="AR335" s="111"/>
      <c r="AS335" s="111"/>
      <c r="AT335" s="111"/>
      <c r="AU335" s="111"/>
      <c r="AV335" s="111"/>
      <c r="AW335" s="111"/>
      <c r="AX335" s="111"/>
      <c r="AY335"/>
      <c r="AZ335"/>
      <c r="BA335"/>
      <c r="BB335"/>
      <c r="BC335"/>
      <c r="BD335"/>
    </row>
    <row r="336" spans="1:56" s="110" customFormat="1" ht="185.15">
      <c r="A336" s="107">
        <v>106</v>
      </c>
      <c r="B336" s="107" t="s">
        <v>7994</v>
      </c>
      <c r="C336" s="111"/>
      <c r="D336" s="124" t="s">
        <v>8086</v>
      </c>
      <c r="E336" s="112" t="s">
        <v>8833</v>
      </c>
      <c r="F336" s="129">
        <v>10429</v>
      </c>
      <c r="G336" s="112" t="s">
        <v>8834</v>
      </c>
      <c r="H336" s="111">
        <v>2021</v>
      </c>
      <c r="I336" s="112" t="s">
        <v>8835</v>
      </c>
      <c r="J336" s="113">
        <v>139243.54</v>
      </c>
      <c r="K336" s="126" t="s">
        <v>1711</v>
      </c>
      <c r="L336" s="112" t="s">
        <v>8836</v>
      </c>
      <c r="M336" s="112" t="s">
        <v>8837</v>
      </c>
      <c r="N336" s="112" t="s">
        <v>8838</v>
      </c>
      <c r="O336" s="112" t="s">
        <v>8839</v>
      </c>
      <c r="P336" s="112">
        <v>71454</v>
      </c>
      <c r="Q336" s="108" t="e">
        <f>[1]!Table4[[#This Row],[21]]</f>
        <v>#REF!</v>
      </c>
      <c r="R336" s="108">
        <f t="shared" si="26"/>
        <v>13.388801923076924</v>
      </c>
      <c r="S336" s="108">
        <v>7</v>
      </c>
      <c r="T336" s="108">
        <v>30</v>
      </c>
      <c r="U336" s="108" t="e">
        <f>SUBTOTAL(9,[1]!Table4[[#This Row],[18]:[20]])</f>
        <v>#REF!</v>
      </c>
      <c r="V336" s="109">
        <v>100</v>
      </c>
      <c r="W336" s="109">
        <v>60</v>
      </c>
      <c r="X336" s="127" t="s">
        <v>8003</v>
      </c>
      <c r="Y336" s="107">
        <v>1</v>
      </c>
      <c r="Z336" s="107">
        <v>3</v>
      </c>
      <c r="AA336" s="107">
        <v>2</v>
      </c>
      <c r="AB336" s="111">
        <v>4</v>
      </c>
      <c r="AC336" s="107" t="e">
        <f>[1]!Table4[[#This Row],[11]]</f>
        <v>#REF!</v>
      </c>
      <c r="AD336" s="108">
        <v>70</v>
      </c>
      <c r="AE336" s="107">
        <v>5</v>
      </c>
      <c r="AF336" s="111">
        <f t="shared" si="21"/>
        <v>100</v>
      </c>
      <c r="AG336" s="111" t="e">
        <f>[1]!Table4[[#This Row],[4]]</f>
        <v>#REF!</v>
      </c>
      <c r="AH336" s="111" t="e">
        <f>[1]!Table4[[#This Row],[5]]</f>
        <v>#REF!</v>
      </c>
      <c r="AI336" s="111">
        <v>25</v>
      </c>
      <c r="AJ336" s="111" t="s">
        <v>8696</v>
      </c>
      <c r="AK336" s="111" t="s">
        <v>8705</v>
      </c>
      <c r="AL336" s="111">
        <v>30</v>
      </c>
      <c r="AM336" s="111" t="s">
        <v>8714</v>
      </c>
      <c r="AN336" s="111" t="s">
        <v>8840</v>
      </c>
      <c r="AO336" s="111">
        <v>25</v>
      </c>
      <c r="AP336" s="111" t="s">
        <v>8752</v>
      </c>
      <c r="AQ336" s="111" t="s">
        <v>8570</v>
      </c>
      <c r="AR336" s="111">
        <v>20</v>
      </c>
      <c r="AS336" s="111"/>
      <c r="AT336" s="111"/>
      <c r="AU336" s="111"/>
      <c r="AV336" s="111"/>
      <c r="AW336" s="111"/>
      <c r="AX336" s="111"/>
      <c r="AY336"/>
      <c r="AZ336"/>
      <c r="BA336"/>
      <c r="BB336"/>
      <c r="BC336"/>
      <c r="BD336"/>
    </row>
    <row r="337" spans="1:56" s="110" customFormat="1" ht="113.15">
      <c r="A337" s="107">
        <v>106</v>
      </c>
      <c r="B337" s="107" t="s">
        <v>7994</v>
      </c>
      <c r="C337" s="111"/>
      <c r="D337" s="124" t="s">
        <v>8004</v>
      </c>
      <c r="E337" s="112" t="s">
        <v>8841</v>
      </c>
      <c r="F337" s="129">
        <v>9081</v>
      </c>
      <c r="G337" s="112" t="s">
        <v>8842</v>
      </c>
      <c r="H337" s="111">
        <v>2021</v>
      </c>
      <c r="I337" s="112" t="s">
        <v>8843</v>
      </c>
      <c r="J337" s="113">
        <v>70839.929999999993</v>
      </c>
      <c r="K337" s="126" t="s">
        <v>1711</v>
      </c>
      <c r="L337" s="112" t="s">
        <v>8844</v>
      </c>
      <c r="M337" s="112" t="s">
        <v>8845</v>
      </c>
      <c r="N337" s="112" t="s">
        <v>8846</v>
      </c>
      <c r="O337" s="112" t="s">
        <v>8847</v>
      </c>
      <c r="P337" s="112">
        <v>71574</v>
      </c>
      <c r="Q337" s="108" t="e">
        <f>[1]!Table4[[#This Row],[21]]</f>
        <v>#REF!</v>
      </c>
      <c r="R337" s="108">
        <f t="shared" si="26"/>
        <v>6.8115317307692305</v>
      </c>
      <c r="S337" s="108">
        <v>10</v>
      </c>
      <c r="T337" s="108">
        <v>10</v>
      </c>
      <c r="U337" s="108" t="e">
        <f>SUBTOTAL(9,[1]!Table4[[#This Row],[18]:[20]])</f>
        <v>#REF!</v>
      </c>
      <c r="V337" s="109">
        <v>100</v>
      </c>
      <c r="W337" s="109">
        <v>60</v>
      </c>
      <c r="X337" s="127" t="s">
        <v>8003</v>
      </c>
      <c r="Y337" s="107">
        <v>3</v>
      </c>
      <c r="Z337" s="107">
        <v>12</v>
      </c>
      <c r="AA337" s="107">
        <v>5</v>
      </c>
      <c r="AB337" s="111">
        <v>38</v>
      </c>
      <c r="AC337" s="107" t="e">
        <f>[1]!Table4[[#This Row],[11]]</f>
        <v>#REF!</v>
      </c>
      <c r="AD337" s="108">
        <v>0</v>
      </c>
      <c r="AE337" s="107">
        <v>5</v>
      </c>
      <c r="AF337" s="111">
        <f t="shared" si="21"/>
        <v>100</v>
      </c>
      <c r="AG337" s="111" t="e">
        <f>[1]!Table4[[#This Row],[4]]</f>
        <v>#REF!</v>
      </c>
      <c r="AH337" s="111" t="e">
        <f>[1]!Table4[[#This Row],[5]]</f>
        <v>#REF!</v>
      </c>
      <c r="AI337" s="111">
        <v>100</v>
      </c>
      <c r="AJ337" s="111"/>
      <c r="AK337" s="111"/>
      <c r="AL337" s="111"/>
      <c r="AM337" s="111"/>
      <c r="AN337" s="111"/>
      <c r="AO337" s="111"/>
      <c r="AP337" s="111"/>
      <c r="AQ337" s="111"/>
      <c r="AR337" s="111"/>
      <c r="AS337" s="111"/>
      <c r="AT337" s="111"/>
      <c r="AU337" s="111"/>
      <c r="AV337" s="111"/>
      <c r="AW337" s="111"/>
      <c r="AX337" s="111"/>
      <c r="AY337"/>
      <c r="AZ337"/>
      <c r="BA337"/>
      <c r="BB337"/>
      <c r="BC337"/>
      <c r="BD337"/>
    </row>
    <row r="338" spans="1:56" s="110" customFormat="1" ht="277.75">
      <c r="A338" s="107">
        <v>106</v>
      </c>
      <c r="B338" s="107" t="s">
        <v>7994</v>
      </c>
      <c r="C338" s="111"/>
      <c r="D338" s="124" t="s">
        <v>8051</v>
      </c>
      <c r="E338" s="112" t="s">
        <v>8848</v>
      </c>
      <c r="F338" s="129">
        <v>15811</v>
      </c>
      <c r="G338" s="112" t="s">
        <v>8849</v>
      </c>
      <c r="H338" s="111">
        <v>2021</v>
      </c>
      <c r="I338" s="112" t="s">
        <v>8850</v>
      </c>
      <c r="J338" s="113">
        <v>104285.9</v>
      </c>
      <c r="K338" s="126" t="s">
        <v>1711</v>
      </c>
      <c r="L338" s="112" t="s">
        <v>8851</v>
      </c>
      <c r="M338" s="112" t="s">
        <v>8852</v>
      </c>
      <c r="N338" s="112" t="s">
        <v>8853</v>
      </c>
      <c r="O338" s="112" t="s">
        <v>8854</v>
      </c>
      <c r="P338" s="112">
        <v>70035</v>
      </c>
      <c r="Q338" s="108" t="e">
        <f>[1]!Table4[[#This Row],[21]]</f>
        <v>#REF!</v>
      </c>
      <c r="R338" s="108">
        <f t="shared" si="26"/>
        <v>10.027490384615385</v>
      </c>
      <c r="S338" s="108">
        <v>6.02</v>
      </c>
      <c r="T338" s="108">
        <v>16</v>
      </c>
      <c r="U338" s="108" t="e">
        <f>SUBTOTAL(9,[1]!Table4[[#This Row],[18]:[20]])</f>
        <v>#REF!</v>
      </c>
      <c r="V338" s="109">
        <v>100</v>
      </c>
      <c r="W338" s="109">
        <v>60</v>
      </c>
      <c r="X338" s="127" t="s">
        <v>8003</v>
      </c>
      <c r="Y338" s="107">
        <v>1</v>
      </c>
      <c r="Z338" s="107">
        <v>3</v>
      </c>
      <c r="AA338" s="107">
        <v>1</v>
      </c>
      <c r="AB338" s="111">
        <v>60</v>
      </c>
      <c r="AC338" s="107" t="e">
        <f>[1]!Table4[[#This Row],[11]]</f>
        <v>#REF!</v>
      </c>
      <c r="AD338" s="108">
        <v>0</v>
      </c>
      <c r="AE338" s="107">
        <v>5</v>
      </c>
      <c r="AF338" s="111">
        <f t="shared" si="21"/>
        <v>100</v>
      </c>
      <c r="AG338" s="111" t="e">
        <f>[1]!Table4[[#This Row],[4]]</f>
        <v>#REF!</v>
      </c>
      <c r="AH338" s="111" t="e">
        <f>[1]!Table4[[#This Row],[5]]</f>
        <v>#REF!</v>
      </c>
      <c r="AI338" s="111">
        <v>85</v>
      </c>
      <c r="AJ338" s="111" t="s">
        <v>8855</v>
      </c>
      <c r="AK338" s="111" t="s">
        <v>8856</v>
      </c>
      <c r="AL338" s="111">
        <v>5</v>
      </c>
      <c r="AM338" s="111" t="s">
        <v>8857</v>
      </c>
      <c r="AN338" s="111" t="s">
        <v>8858</v>
      </c>
      <c r="AO338" s="111">
        <v>10</v>
      </c>
      <c r="AP338" s="111"/>
      <c r="AQ338" s="111"/>
      <c r="AR338" s="111"/>
      <c r="AS338" s="111"/>
      <c r="AT338" s="111"/>
      <c r="AU338" s="111"/>
      <c r="AV338" s="111"/>
      <c r="AW338" s="111"/>
      <c r="AX338" s="111"/>
      <c r="AY338"/>
      <c r="AZ338"/>
      <c r="BA338"/>
      <c r="BB338"/>
      <c r="BC338"/>
      <c r="BD338"/>
    </row>
    <row r="339" spans="1:56" s="110" customFormat="1" ht="164.6">
      <c r="A339" s="107">
        <v>106</v>
      </c>
      <c r="B339" s="107" t="s">
        <v>7994</v>
      </c>
      <c r="C339" s="111"/>
      <c r="D339" s="124" t="s">
        <v>8201</v>
      </c>
      <c r="E339" s="112" t="s">
        <v>8859</v>
      </c>
      <c r="F339" s="129">
        <v>11130</v>
      </c>
      <c r="G339" s="112" t="s">
        <v>8860</v>
      </c>
      <c r="H339" s="111">
        <v>2021</v>
      </c>
      <c r="I339" s="112" t="s">
        <v>8861</v>
      </c>
      <c r="J339" s="113">
        <v>243001.63</v>
      </c>
      <c r="K339" s="126" t="s">
        <v>1711</v>
      </c>
      <c r="L339" s="112" t="s">
        <v>8862</v>
      </c>
      <c r="M339" s="112" t="s">
        <v>8863</v>
      </c>
      <c r="N339" s="112" t="s">
        <v>8633</v>
      </c>
      <c r="O339" s="112" t="s">
        <v>8634</v>
      </c>
      <c r="P339" s="112">
        <v>71713</v>
      </c>
      <c r="Q339" s="108" t="e">
        <f>[1]!Table4[[#This Row],[21]]</f>
        <v>#REF!</v>
      </c>
      <c r="R339" s="108">
        <f>J339*0.25/2080</f>
        <v>29.206926682692309</v>
      </c>
      <c r="S339" s="108">
        <v>17.88</v>
      </c>
      <c r="T339" s="108">
        <v>20.420000000000002</v>
      </c>
      <c r="U339" s="108" t="e">
        <f>SUBTOTAL(9,[1]!Table4[[#This Row],[18]:[20]])</f>
        <v>#REF!</v>
      </c>
      <c r="V339" s="109">
        <v>100</v>
      </c>
      <c r="W339" s="109">
        <v>75</v>
      </c>
      <c r="X339" s="127" t="s">
        <v>8003</v>
      </c>
      <c r="Y339" s="107">
        <v>6</v>
      </c>
      <c r="Z339" s="107">
        <v>1</v>
      </c>
      <c r="AA339" s="107">
        <v>5</v>
      </c>
      <c r="AB339" s="111">
        <v>25</v>
      </c>
      <c r="AC339" s="107" t="e">
        <f>[1]!Table4[[#This Row],[11]]</f>
        <v>#REF!</v>
      </c>
      <c r="AD339" s="108">
        <v>0</v>
      </c>
      <c r="AE339" s="107">
        <v>4</v>
      </c>
      <c r="AF339" s="111">
        <f t="shared" si="21"/>
        <v>100</v>
      </c>
      <c r="AG339" s="111" t="e">
        <f>[1]!Table4[[#This Row],[4]]</f>
        <v>#REF!</v>
      </c>
      <c r="AH339" s="111" t="e">
        <f>[1]!Table4[[#This Row],[5]]</f>
        <v>#REF!</v>
      </c>
      <c r="AI339" s="111">
        <v>100</v>
      </c>
      <c r="AJ339" s="111"/>
      <c r="AK339" s="111"/>
      <c r="AL339" s="111"/>
      <c r="AM339" s="111"/>
      <c r="AN339" s="111"/>
      <c r="AO339" s="111"/>
      <c r="AP339" s="111"/>
      <c r="AQ339" s="111"/>
      <c r="AR339" s="111"/>
      <c r="AS339" s="111"/>
      <c r="AT339" s="111"/>
      <c r="AU339" s="111"/>
      <c r="AV339" s="111"/>
      <c r="AW339" s="111"/>
      <c r="AX339" s="111"/>
      <c r="AY339"/>
      <c r="AZ339"/>
      <c r="BA339"/>
      <c r="BB339"/>
      <c r="BC339"/>
      <c r="BD339"/>
    </row>
    <row r="340" spans="1:56" s="110" customFormat="1" ht="102.9">
      <c r="A340" s="107">
        <v>106</v>
      </c>
      <c r="B340" s="107" t="s">
        <v>7994</v>
      </c>
      <c r="C340" s="111"/>
      <c r="D340" s="124" t="s">
        <v>8051</v>
      </c>
      <c r="E340" s="112" t="s">
        <v>8864</v>
      </c>
      <c r="F340" s="129">
        <v>20207</v>
      </c>
      <c r="G340" s="112" t="s">
        <v>8865</v>
      </c>
      <c r="H340" s="111">
        <v>2021</v>
      </c>
      <c r="I340" s="112" t="s">
        <v>8866</v>
      </c>
      <c r="J340" s="113">
        <v>147972.62</v>
      </c>
      <c r="K340" s="126" t="s">
        <v>1711</v>
      </c>
      <c r="L340" s="112" t="s">
        <v>8867</v>
      </c>
      <c r="M340" s="112" t="s">
        <v>8868</v>
      </c>
      <c r="N340" s="112" t="s">
        <v>8869</v>
      </c>
      <c r="O340" s="112" t="s">
        <v>8870</v>
      </c>
      <c r="P340" s="112">
        <v>71714</v>
      </c>
      <c r="Q340" s="108" t="e">
        <f>[1]!Table4[[#This Row],[21]]</f>
        <v>#REF!</v>
      </c>
      <c r="R340" s="108">
        <f t="shared" si="26"/>
        <v>14.228136538461539</v>
      </c>
      <c r="S340" s="108">
        <v>20</v>
      </c>
      <c r="T340" s="108">
        <v>10</v>
      </c>
      <c r="U340" s="108" t="e">
        <f>SUBTOTAL(9,[1]!Table4[[#This Row],[18]:[20]])</f>
        <v>#REF!</v>
      </c>
      <c r="V340" s="109">
        <v>100</v>
      </c>
      <c r="W340" s="109">
        <v>60</v>
      </c>
      <c r="X340" s="127" t="s">
        <v>8003</v>
      </c>
      <c r="Y340" s="107">
        <v>6</v>
      </c>
      <c r="Z340" s="107">
        <v>4</v>
      </c>
      <c r="AA340" s="107">
        <v>3</v>
      </c>
      <c r="AB340" s="111">
        <v>50</v>
      </c>
      <c r="AC340" s="107" t="e">
        <f>[1]!Table4[[#This Row],[11]]</f>
        <v>#REF!</v>
      </c>
      <c r="AD340" s="108">
        <v>0</v>
      </c>
      <c r="AE340" s="107">
        <v>5</v>
      </c>
      <c r="AF340" s="111">
        <f t="shared" si="21"/>
        <v>100</v>
      </c>
      <c r="AG340" s="111" t="e">
        <f>[1]!Table4[[#This Row],[4]]</f>
        <v>#REF!</v>
      </c>
      <c r="AH340" s="111" t="e">
        <f>[1]!Table4[[#This Row],[5]]</f>
        <v>#REF!</v>
      </c>
      <c r="AI340" s="111">
        <v>100</v>
      </c>
      <c r="AJ340" s="111"/>
      <c r="AK340" s="111"/>
      <c r="AL340" s="111"/>
      <c r="AM340" s="111"/>
      <c r="AN340" s="111"/>
      <c r="AO340" s="111"/>
      <c r="AP340" s="111"/>
      <c r="AQ340" s="111"/>
      <c r="AR340" s="111"/>
      <c r="AS340" s="111"/>
      <c r="AT340" s="111"/>
      <c r="AU340" s="111"/>
      <c r="AV340" s="111"/>
      <c r="AW340" s="111"/>
      <c r="AX340" s="111"/>
      <c r="AY340"/>
      <c r="AZ340"/>
      <c r="BA340"/>
      <c r="BB340"/>
      <c r="BC340"/>
      <c r="BD340"/>
    </row>
    <row r="341" spans="1:56" s="110" customFormat="1" ht="205.75">
      <c r="A341" s="107">
        <v>106</v>
      </c>
      <c r="B341" s="107" t="s">
        <v>7994</v>
      </c>
      <c r="C341" s="111"/>
      <c r="D341" s="124" t="s">
        <v>188</v>
      </c>
      <c r="E341" s="112" t="s">
        <v>8871</v>
      </c>
      <c r="F341" s="129">
        <v>24272</v>
      </c>
      <c r="G341" s="112" t="s">
        <v>8872</v>
      </c>
      <c r="H341" s="111">
        <v>2021</v>
      </c>
      <c r="I341" s="112" t="s">
        <v>8873</v>
      </c>
      <c r="J341" s="113">
        <v>199703.91</v>
      </c>
      <c r="K341" s="126" t="s">
        <v>1711</v>
      </c>
      <c r="L341" s="112" t="s">
        <v>8874</v>
      </c>
      <c r="M341" s="112" t="s">
        <v>8875</v>
      </c>
      <c r="N341" s="112" t="s">
        <v>8876</v>
      </c>
      <c r="O341" s="112" t="s">
        <v>8877</v>
      </c>
      <c r="P341" s="112" t="s">
        <v>8878</v>
      </c>
      <c r="Q341" s="108" t="e">
        <f>[1]!Table4[[#This Row],[21]]</f>
        <v>#REF!</v>
      </c>
      <c r="R341" s="108">
        <f t="shared" si="26"/>
        <v>19.202299038461543</v>
      </c>
      <c r="S341" s="108">
        <v>20</v>
      </c>
      <c r="T341" s="108">
        <v>42.54</v>
      </c>
      <c r="U341" s="108" t="e">
        <f>SUBTOTAL(9,[1]!Table4[[#This Row],[18]:[20]])</f>
        <v>#REF!</v>
      </c>
      <c r="V341" s="109">
        <v>100</v>
      </c>
      <c r="W341" s="109">
        <v>60</v>
      </c>
      <c r="X341" s="127" t="s">
        <v>8003</v>
      </c>
      <c r="Y341" s="107">
        <v>1</v>
      </c>
      <c r="Z341" s="107">
        <v>4</v>
      </c>
      <c r="AA341" s="107">
        <v>2</v>
      </c>
      <c r="AB341" s="111">
        <v>44</v>
      </c>
      <c r="AC341" s="107" t="e">
        <f>[1]!Table4[[#This Row],[11]]</f>
        <v>#REF!</v>
      </c>
      <c r="AD341" s="108">
        <v>42.54</v>
      </c>
      <c r="AE341" s="107">
        <v>5</v>
      </c>
      <c r="AF341" s="111">
        <f t="shared" si="21"/>
        <v>100</v>
      </c>
      <c r="AG341" s="111" t="e">
        <f>[1]!Table4[[#This Row],[4]]</f>
        <v>#REF!</v>
      </c>
      <c r="AH341" s="111" t="e">
        <f>[1]!Table4[[#This Row],[5]]</f>
        <v>#REF!</v>
      </c>
      <c r="AI341" s="111">
        <v>100</v>
      </c>
      <c r="AJ341" s="111"/>
      <c r="AK341" s="111"/>
      <c r="AL341" s="111"/>
      <c r="AM341" s="111"/>
      <c r="AN341" s="111"/>
      <c r="AO341" s="111"/>
      <c r="AP341" s="111"/>
      <c r="AQ341" s="111"/>
      <c r="AR341" s="111"/>
      <c r="AS341" s="111"/>
      <c r="AT341" s="111"/>
      <c r="AU341" s="111"/>
      <c r="AV341" s="111"/>
      <c r="AW341" s="111"/>
      <c r="AX341" s="111"/>
      <c r="AY341"/>
      <c r="AZ341"/>
      <c r="BA341"/>
      <c r="BB341"/>
      <c r="BC341"/>
      <c r="BD341"/>
    </row>
    <row r="342" spans="1:56" s="110" customFormat="1" ht="409.6">
      <c r="A342" s="107">
        <v>106</v>
      </c>
      <c r="B342" s="107" t="s">
        <v>7994</v>
      </c>
      <c r="C342" s="111"/>
      <c r="D342" s="124" t="s">
        <v>3367</v>
      </c>
      <c r="E342" s="112" t="s">
        <v>8879</v>
      </c>
      <c r="F342" s="129">
        <v>31976</v>
      </c>
      <c r="G342" s="112" t="s">
        <v>8880</v>
      </c>
      <c r="H342" s="111">
        <v>2021</v>
      </c>
      <c r="I342" s="112" t="s">
        <v>8881</v>
      </c>
      <c r="J342" s="113">
        <v>74522.09</v>
      </c>
      <c r="K342" s="126" t="s">
        <v>1711</v>
      </c>
      <c r="L342" s="112" t="s">
        <v>8882</v>
      </c>
      <c r="M342" s="112" t="s">
        <v>8883</v>
      </c>
      <c r="N342" s="112" t="s">
        <v>8884</v>
      </c>
      <c r="O342" s="112" t="s">
        <v>8885</v>
      </c>
      <c r="P342" s="112">
        <v>71321</v>
      </c>
      <c r="Q342" s="108" t="e">
        <f>[1]!Table4[[#This Row],[21]]</f>
        <v>#REF!</v>
      </c>
      <c r="R342" s="108">
        <f t="shared" si="26"/>
        <v>7.1655855769230765</v>
      </c>
      <c r="S342" s="108">
        <v>20</v>
      </c>
      <c r="T342" s="108">
        <v>42.54</v>
      </c>
      <c r="U342" s="108" t="e">
        <f>SUBTOTAL(9,[1]!Table4[[#This Row],[18]:[20]])</f>
        <v>#REF!</v>
      </c>
      <c r="V342" s="109">
        <v>100</v>
      </c>
      <c r="W342" s="109">
        <v>60</v>
      </c>
      <c r="X342" s="127" t="s">
        <v>8003</v>
      </c>
      <c r="Y342" s="107">
        <v>3</v>
      </c>
      <c r="Z342" s="107">
        <v>11</v>
      </c>
      <c r="AA342" s="107">
        <v>4</v>
      </c>
      <c r="AB342" s="111">
        <v>60</v>
      </c>
      <c r="AC342" s="107" t="e">
        <f>[1]!Table4[[#This Row],[11]]</f>
        <v>#REF!</v>
      </c>
      <c r="AD342" s="108">
        <v>42.54</v>
      </c>
      <c r="AE342" s="107">
        <v>5</v>
      </c>
      <c r="AF342" s="111">
        <f t="shared" si="21"/>
        <v>100</v>
      </c>
      <c r="AG342" s="111" t="e">
        <f>[1]!Table4[[#This Row],[4]]</f>
        <v>#REF!</v>
      </c>
      <c r="AH342" s="111" t="e">
        <f>[1]!Table4[[#This Row],[5]]</f>
        <v>#REF!</v>
      </c>
      <c r="AI342" s="111">
        <v>50</v>
      </c>
      <c r="AJ342" s="111" t="s">
        <v>8886</v>
      </c>
      <c r="AK342" s="111" t="s">
        <v>8887</v>
      </c>
      <c r="AL342" s="111">
        <v>50</v>
      </c>
      <c r="AM342" s="111"/>
      <c r="AN342" s="111"/>
      <c r="AO342" s="111"/>
      <c r="AP342" s="111"/>
      <c r="AQ342" s="111"/>
      <c r="AR342" s="111"/>
      <c r="AS342" s="111"/>
      <c r="AT342" s="111"/>
      <c r="AU342" s="111"/>
      <c r="AV342" s="111"/>
      <c r="AW342" s="111"/>
      <c r="AX342" s="111"/>
      <c r="AY342"/>
      <c r="AZ342"/>
      <c r="BA342"/>
      <c r="BB342"/>
      <c r="BC342"/>
      <c r="BD342"/>
    </row>
    <row r="343" spans="1:56" s="110" customFormat="1" ht="72">
      <c r="A343" s="107">
        <v>106</v>
      </c>
      <c r="B343" s="107" t="s">
        <v>7994</v>
      </c>
      <c r="C343" s="111"/>
      <c r="D343" s="124" t="s">
        <v>186</v>
      </c>
      <c r="E343" s="112" t="s">
        <v>8888</v>
      </c>
      <c r="F343" s="129">
        <v>11093</v>
      </c>
      <c r="G343" s="112" t="s">
        <v>8889</v>
      </c>
      <c r="H343" s="111">
        <v>2021</v>
      </c>
      <c r="I343" s="112" t="s">
        <v>8890</v>
      </c>
      <c r="J343" s="113">
        <v>65410.96</v>
      </c>
      <c r="K343" s="126" t="s">
        <v>1711</v>
      </c>
      <c r="L343" s="112" t="s">
        <v>8756</v>
      </c>
      <c r="M343" s="112" t="s">
        <v>8891</v>
      </c>
      <c r="N343" s="112" t="s">
        <v>8892</v>
      </c>
      <c r="O343" s="112" t="s">
        <v>8893</v>
      </c>
      <c r="P343" s="112" t="s">
        <v>8894</v>
      </c>
      <c r="Q343" s="108" t="e">
        <f>[1]!Table4[[#This Row],[21]]</f>
        <v>#REF!</v>
      </c>
      <c r="R343" s="108">
        <v>8.58</v>
      </c>
      <c r="S343" s="108">
        <v>16.95</v>
      </c>
      <c r="T343" s="108">
        <v>29.47</v>
      </c>
      <c r="U343" s="108" t="e">
        <f>SUBTOTAL(9,[1]!Table4[[#This Row],[18]:[20]])</f>
        <v>#REF!</v>
      </c>
      <c r="V343" s="109">
        <v>100</v>
      </c>
      <c r="W343" s="109">
        <v>60</v>
      </c>
      <c r="X343" s="127" t="s">
        <v>8003</v>
      </c>
      <c r="Y343" s="107">
        <v>3</v>
      </c>
      <c r="Z343" s="107">
        <v>8</v>
      </c>
      <c r="AA343" s="107">
        <v>1</v>
      </c>
      <c r="AB343" s="111">
        <v>4</v>
      </c>
      <c r="AC343" s="107" t="e">
        <f>[1]!Table4[[#This Row],[11]]</f>
        <v>#REF!</v>
      </c>
      <c r="AD343" s="108">
        <v>0</v>
      </c>
      <c r="AE343" s="107">
        <v>5</v>
      </c>
      <c r="AF343" s="111">
        <f t="shared" si="21"/>
        <v>100</v>
      </c>
      <c r="AG343" s="111" t="e">
        <f>[1]!Table4[[#This Row],[4]]</f>
        <v>#REF!</v>
      </c>
      <c r="AH343" s="111" t="e">
        <f>[1]!Table4[[#This Row],[5]]</f>
        <v>#REF!</v>
      </c>
      <c r="AI343" s="111">
        <v>50</v>
      </c>
      <c r="AJ343" s="111" t="s">
        <v>8895</v>
      </c>
      <c r="AK343" s="111" t="s">
        <v>8896</v>
      </c>
      <c r="AL343" s="111">
        <v>25</v>
      </c>
      <c r="AM343" s="111" t="s">
        <v>8897</v>
      </c>
      <c r="AN343" s="111" t="s">
        <v>8896</v>
      </c>
      <c r="AO343" s="111">
        <v>25</v>
      </c>
      <c r="AP343" s="111"/>
      <c r="AQ343" s="111"/>
      <c r="AR343" s="111"/>
      <c r="AS343" s="111"/>
      <c r="AT343" s="111"/>
      <c r="AU343" s="111"/>
      <c r="AV343" s="111"/>
      <c r="AW343" s="111"/>
      <c r="AX343" s="111"/>
      <c r="AY343"/>
      <c r="AZ343"/>
      <c r="BA343"/>
      <c r="BB343"/>
      <c r="BC343"/>
      <c r="BD343"/>
    </row>
    <row r="344" spans="1:56" s="110" customFormat="1" ht="267.45">
      <c r="A344" s="107">
        <v>106</v>
      </c>
      <c r="B344" s="107" t="s">
        <v>7994</v>
      </c>
      <c r="C344" s="111"/>
      <c r="D344" s="124" t="s">
        <v>8656</v>
      </c>
      <c r="E344" s="112" t="s">
        <v>8898</v>
      </c>
      <c r="F344" s="129">
        <v>3937</v>
      </c>
      <c r="G344" s="112" t="s">
        <v>8899</v>
      </c>
      <c r="H344" s="111">
        <v>2021</v>
      </c>
      <c r="I344" s="112" t="s">
        <v>8900</v>
      </c>
      <c r="J344" s="113">
        <v>3057036.05</v>
      </c>
      <c r="K344" s="126" t="s">
        <v>1711</v>
      </c>
      <c r="L344" s="112" t="s">
        <v>8901</v>
      </c>
      <c r="M344" s="112" t="s">
        <v>8902</v>
      </c>
      <c r="N344" s="112" t="s">
        <v>8903</v>
      </c>
      <c r="O344" s="112" t="s">
        <v>8904</v>
      </c>
      <c r="P344" s="112">
        <v>71259</v>
      </c>
      <c r="Q344" s="108" t="e">
        <f>[1]!Table4[[#This Row],[21]]</f>
        <v>#REF!</v>
      </c>
      <c r="R344" s="108">
        <v>293.94577403846154</v>
      </c>
      <c r="S344" s="108" t="s">
        <v>8905</v>
      </c>
      <c r="T344" s="108" t="s">
        <v>8906</v>
      </c>
      <c r="U344" s="108" t="e">
        <f>SUBTOTAL(9,[1]!Table4[[#This Row],[18]:[20]])</f>
        <v>#REF!</v>
      </c>
      <c r="V344" s="109">
        <v>100</v>
      </c>
      <c r="W344" s="109">
        <v>60</v>
      </c>
      <c r="X344" s="127" t="s">
        <v>8003</v>
      </c>
      <c r="Y344" s="107">
        <v>5</v>
      </c>
      <c r="Z344" s="107">
        <v>2</v>
      </c>
      <c r="AA344" s="107">
        <v>0</v>
      </c>
      <c r="AB344" s="111">
        <v>4</v>
      </c>
      <c r="AC344" s="107" t="e">
        <f>[1]!Table4[[#This Row],[11]]</f>
        <v>#REF!</v>
      </c>
      <c r="AD344" s="108" t="s">
        <v>8906</v>
      </c>
      <c r="AE344" s="107">
        <v>5</v>
      </c>
      <c r="AF344" s="111">
        <v>100</v>
      </c>
      <c r="AG344" s="111" t="e">
        <f>[1]!Table4[[#This Row],[4]]</f>
        <v>#REF!</v>
      </c>
      <c r="AH344" s="111" t="e">
        <f>[1]!Table4[[#This Row],[5]]</f>
        <v>#REF!</v>
      </c>
      <c r="AI344" s="111">
        <v>10</v>
      </c>
      <c r="AJ344" s="111" t="s">
        <v>8907</v>
      </c>
      <c r="AK344" s="111" t="s">
        <v>8907</v>
      </c>
      <c r="AL344" s="111">
        <v>90</v>
      </c>
      <c r="AM344" s="111"/>
      <c r="AN344" s="111"/>
      <c r="AO344" s="111"/>
      <c r="AP344" s="111"/>
      <c r="AQ344" s="111"/>
      <c r="AR344" s="111"/>
      <c r="AS344" s="111"/>
      <c r="AT344" s="111"/>
      <c r="AU344" s="111"/>
      <c r="AV344" s="111"/>
      <c r="AW344" s="111"/>
      <c r="AX344" s="111"/>
      <c r="AY344"/>
      <c r="AZ344"/>
      <c r="BA344"/>
      <c r="BB344"/>
      <c r="BC344"/>
      <c r="BD344"/>
    </row>
    <row r="345" spans="1:56" s="110" customFormat="1" ht="144">
      <c r="A345" s="107">
        <v>106</v>
      </c>
      <c r="B345" s="107" t="s">
        <v>7994</v>
      </c>
      <c r="C345" s="111"/>
      <c r="D345" s="124" t="s">
        <v>4478</v>
      </c>
      <c r="E345" s="112" t="s">
        <v>8146</v>
      </c>
      <c r="F345" s="129">
        <v>412</v>
      </c>
      <c r="G345" s="112" t="s">
        <v>8908</v>
      </c>
      <c r="H345" s="111">
        <v>2021</v>
      </c>
      <c r="I345" s="112" t="s">
        <v>8909</v>
      </c>
      <c r="J345" s="113">
        <v>129551.72</v>
      </c>
      <c r="K345" s="126" t="s">
        <v>1711</v>
      </c>
      <c r="L345" s="112" t="s">
        <v>8910</v>
      </c>
      <c r="M345" s="112" t="s">
        <v>8911</v>
      </c>
      <c r="N345" s="112" t="s">
        <v>8912</v>
      </c>
      <c r="O345" s="112" t="s">
        <v>8913</v>
      </c>
      <c r="P345" s="112">
        <v>71427</v>
      </c>
      <c r="Q345" s="108" t="e">
        <f>[1]!Table4[[#This Row],[21]]</f>
        <v>#REF!</v>
      </c>
      <c r="R345" s="108">
        <f t="shared" si="26"/>
        <v>12.456896153846154</v>
      </c>
      <c r="S345" s="108">
        <v>0.6</v>
      </c>
      <c r="T345" s="108">
        <v>47.27</v>
      </c>
      <c r="U345" s="108" t="e">
        <f>SUBTOTAL(9,[1]!Table4[[#This Row],[18]:[20]])</f>
        <v>#REF!</v>
      </c>
      <c r="V345" s="109">
        <v>100</v>
      </c>
      <c r="W345" s="109">
        <v>60</v>
      </c>
      <c r="X345" s="127" t="s">
        <v>8003</v>
      </c>
      <c r="Y345" s="107">
        <v>2</v>
      </c>
      <c r="Z345" s="107">
        <v>2</v>
      </c>
      <c r="AA345" s="107">
        <v>1</v>
      </c>
      <c r="AB345" s="111">
        <v>4</v>
      </c>
      <c r="AC345" s="107" t="e">
        <f>[1]!Table4[[#This Row],[11]]</f>
        <v>#REF!</v>
      </c>
      <c r="AD345" s="108">
        <v>0</v>
      </c>
      <c r="AE345" s="107">
        <v>5</v>
      </c>
      <c r="AF345" s="111">
        <f t="shared" si="21"/>
        <v>100</v>
      </c>
      <c r="AG345" s="111" t="e">
        <f>[1]!Table4[[#This Row],[4]]</f>
        <v>#REF!</v>
      </c>
      <c r="AH345" s="111" t="e">
        <f>[1]!Table4[[#This Row],[5]]</f>
        <v>#REF!</v>
      </c>
      <c r="AI345" s="111">
        <v>70</v>
      </c>
      <c r="AJ345" s="111" t="s">
        <v>5204</v>
      </c>
      <c r="AK345" s="111" t="s">
        <v>8914</v>
      </c>
      <c r="AL345" s="111">
        <v>30</v>
      </c>
      <c r="AM345" s="111"/>
      <c r="AN345" s="111"/>
      <c r="AO345" s="111"/>
      <c r="AP345" s="111"/>
      <c r="AQ345" s="111"/>
      <c r="AR345" s="111"/>
      <c r="AS345" s="111"/>
      <c r="AT345" s="111"/>
      <c r="AU345" s="111"/>
      <c r="AV345" s="111"/>
      <c r="AW345" s="111"/>
      <c r="AX345" s="111"/>
      <c r="AY345"/>
      <c r="AZ345"/>
      <c r="BA345"/>
      <c r="BB345"/>
      <c r="BC345"/>
      <c r="BD345"/>
    </row>
    <row r="346" spans="1:56" s="110" customFormat="1" ht="154.30000000000001">
      <c r="A346" s="107">
        <v>106</v>
      </c>
      <c r="B346" s="107" t="s">
        <v>7994</v>
      </c>
      <c r="C346" s="111"/>
      <c r="D346" s="124" t="s">
        <v>8023</v>
      </c>
      <c r="E346" s="112" t="s">
        <v>8915</v>
      </c>
      <c r="F346" s="129">
        <v>15735</v>
      </c>
      <c r="G346" s="112" t="s">
        <v>8916</v>
      </c>
      <c r="H346" s="111">
        <v>2021</v>
      </c>
      <c r="I346" s="112" t="s">
        <v>8917</v>
      </c>
      <c r="J346" s="113">
        <v>86918.89</v>
      </c>
      <c r="K346" s="126" t="s">
        <v>1711</v>
      </c>
      <c r="L346" s="112" t="s">
        <v>8918</v>
      </c>
      <c r="M346" s="112" t="s">
        <v>8919</v>
      </c>
      <c r="N346" s="112" t="s">
        <v>8920</v>
      </c>
      <c r="O346" s="112" t="s">
        <v>8921</v>
      </c>
      <c r="P346" s="112" t="s">
        <v>8922</v>
      </c>
      <c r="Q346" s="108" t="e">
        <f>[1]!Table4[[#This Row],[21]]</f>
        <v>#REF!</v>
      </c>
      <c r="R346" s="108">
        <f t="shared" si="26"/>
        <v>8.3575855769230785</v>
      </c>
      <c r="S346" s="108">
        <v>10</v>
      </c>
      <c r="T346" s="108">
        <v>10</v>
      </c>
      <c r="U346" s="108" t="e">
        <f>SUBTOTAL(9,[1]!Table4[[#This Row],[18]:[20]])</f>
        <v>#REF!</v>
      </c>
      <c r="V346" s="109">
        <v>100</v>
      </c>
      <c r="W346" s="109">
        <v>60</v>
      </c>
      <c r="X346" s="127" t="s">
        <v>8003</v>
      </c>
      <c r="Y346" s="107">
        <v>6</v>
      </c>
      <c r="Z346" s="107">
        <v>1</v>
      </c>
      <c r="AA346" s="107">
        <v>3</v>
      </c>
      <c r="AB346" s="111" t="s">
        <v>8923</v>
      </c>
      <c r="AC346" s="107" t="e">
        <f>[1]!Table4[[#This Row],[11]]</f>
        <v>#REF!</v>
      </c>
      <c r="AD346" s="108">
        <v>40</v>
      </c>
      <c r="AE346" s="107">
        <v>5</v>
      </c>
      <c r="AF346" s="111">
        <f t="shared" si="21"/>
        <v>100</v>
      </c>
      <c r="AG346" s="111" t="e">
        <f>[1]!Table4[[#This Row],[4]]</f>
        <v>#REF!</v>
      </c>
      <c r="AH346" s="111" t="e">
        <f>[1]!Table4[[#This Row],[5]]</f>
        <v>#REF!</v>
      </c>
      <c r="AI346" s="111">
        <v>100</v>
      </c>
      <c r="AJ346" s="111"/>
      <c r="AK346" s="111"/>
      <c r="AL346" s="111"/>
      <c r="AM346" s="111"/>
      <c r="AN346" s="111"/>
      <c r="AO346" s="111"/>
      <c r="AP346" s="111"/>
      <c r="AQ346" s="111"/>
      <c r="AR346" s="111"/>
      <c r="AS346" s="111"/>
      <c r="AT346" s="111"/>
      <c r="AU346" s="111"/>
      <c r="AV346" s="111"/>
      <c r="AW346" s="111"/>
      <c r="AX346" s="111"/>
      <c r="AY346"/>
      <c r="AZ346"/>
      <c r="BA346"/>
      <c r="BB346"/>
      <c r="BC346"/>
      <c r="BD346"/>
    </row>
    <row r="347" spans="1:56" s="110" customFormat="1" ht="164.6">
      <c r="A347" s="107">
        <v>106</v>
      </c>
      <c r="B347" s="107" t="s">
        <v>7994</v>
      </c>
      <c r="C347" s="111"/>
      <c r="D347" s="124" t="s">
        <v>184</v>
      </c>
      <c r="E347" s="112" t="s">
        <v>8924</v>
      </c>
      <c r="F347" s="129">
        <v>19030</v>
      </c>
      <c r="G347" s="112" t="s">
        <v>8925</v>
      </c>
      <c r="H347" s="111">
        <v>2021</v>
      </c>
      <c r="I347" s="112" t="s">
        <v>8926</v>
      </c>
      <c r="J347" s="113">
        <v>90401.8</v>
      </c>
      <c r="K347" s="126" t="s">
        <v>1711</v>
      </c>
      <c r="L347" s="112" t="s">
        <v>8927</v>
      </c>
      <c r="M347" s="112" t="s">
        <v>8928</v>
      </c>
      <c r="N347" s="112" t="s">
        <v>8929</v>
      </c>
      <c r="O347" s="112" t="s">
        <v>8930</v>
      </c>
      <c r="P347" s="112">
        <v>70604</v>
      </c>
      <c r="Q347" s="108" t="e">
        <f>[1]!Table4[[#This Row],[21]]</f>
        <v>#REF!</v>
      </c>
      <c r="R347" s="108">
        <v>8.6924807692307695</v>
      </c>
      <c r="S347" s="108">
        <v>6.31</v>
      </c>
      <c r="T347" s="108">
        <v>30</v>
      </c>
      <c r="U347" s="108" t="e">
        <f>SUBTOTAL(9,[1]!Table4[[#This Row],[18]:[20]])</f>
        <v>#REF!</v>
      </c>
      <c r="V347" s="109">
        <v>100</v>
      </c>
      <c r="W347" s="109">
        <v>60</v>
      </c>
      <c r="X347" s="127" t="s">
        <v>8003</v>
      </c>
      <c r="Y347" s="107">
        <v>3</v>
      </c>
      <c r="Z347" s="107">
        <v>11</v>
      </c>
      <c r="AA347" s="107">
        <v>5</v>
      </c>
      <c r="AB347" s="111">
        <v>4</v>
      </c>
      <c r="AC347" s="107" t="e">
        <f>[1]!Table4[[#This Row],[11]]</f>
        <v>#REF!</v>
      </c>
      <c r="AD347" s="108">
        <v>30</v>
      </c>
      <c r="AE347" s="107">
        <v>5</v>
      </c>
      <c r="AF347" s="111">
        <v>100</v>
      </c>
      <c r="AG347" s="111" t="e">
        <f>[1]!Table4[[#This Row],[4]]</f>
        <v>#REF!</v>
      </c>
      <c r="AH347" s="111" t="e">
        <f>[1]!Table4[[#This Row],[5]]</f>
        <v>#REF!</v>
      </c>
      <c r="AI347" s="111">
        <v>100</v>
      </c>
      <c r="AJ347" s="111"/>
      <c r="AK347" s="111"/>
      <c r="AL347" s="111"/>
      <c r="AM347" s="111"/>
      <c r="AN347" s="111"/>
      <c r="AO347" s="111"/>
      <c r="AP347" s="111"/>
      <c r="AQ347" s="111"/>
      <c r="AR347" s="111"/>
      <c r="AS347" s="111"/>
      <c r="AT347" s="111"/>
      <c r="AU347" s="111"/>
      <c r="AV347" s="111"/>
      <c r="AW347" s="111"/>
      <c r="AX347" s="111"/>
      <c r="AY347"/>
      <c r="AZ347"/>
      <c r="BA347"/>
      <c r="BB347"/>
      <c r="BC347"/>
      <c r="BD347"/>
    </row>
    <row r="348" spans="1:56" s="110" customFormat="1" ht="133.75">
      <c r="A348" s="107">
        <v>106</v>
      </c>
      <c r="B348" s="107" t="s">
        <v>7994</v>
      </c>
      <c r="C348" s="111"/>
      <c r="D348" s="124" t="s">
        <v>3306</v>
      </c>
      <c r="E348" s="112" t="s">
        <v>8931</v>
      </c>
      <c r="F348" s="129">
        <v>9089</v>
      </c>
      <c r="G348" s="112" t="s">
        <v>8932</v>
      </c>
      <c r="H348" s="111">
        <v>2021</v>
      </c>
      <c r="I348" s="112"/>
      <c r="J348" s="113">
        <v>261167.7</v>
      </c>
      <c r="K348" s="126" t="s">
        <v>1711</v>
      </c>
      <c r="L348" s="112" t="s">
        <v>8933</v>
      </c>
      <c r="M348" s="112" t="s">
        <v>8934</v>
      </c>
      <c r="N348" s="112" t="s">
        <v>8935</v>
      </c>
      <c r="O348" s="112" t="s">
        <v>8936</v>
      </c>
      <c r="P348" s="112">
        <v>74775</v>
      </c>
      <c r="Q348" s="108" t="e">
        <f>[1]!Table4[[#This Row],[21]]</f>
        <v>#REF!</v>
      </c>
      <c r="R348" s="108">
        <v>25.112278846153849</v>
      </c>
      <c r="S348" s="108">
        <v>10</v>
      </c>
      <c r="T348" s="108">
        <v>24.76</v>
      </c>
      <c r="U348" s="108" t="e">
        <f>SUBTOTAL(9,[1]!Table4[[#This Row],[18]:[20]])</f>
        <v>#REF!</v>
      </c>
      <c r="V348" s="109">
        <v>100</v>
      </c>
      <c r="W348" s="109">
        <v>60</v>
      </c>
      <c r="X348" s="127" t="s">
        <v>8003</v>
      </c>
      <c r="Y348" s="107">
        <v>3</v>
      </c>
      <c r="Z348" s="107">
        <v>1</v>
      </c>
      <c r="AA348" s="107">
        <v>4</v>
      </c>
      <c r="AB348" s="111">
        <v>30</v>
      </c>
      <c r="AC348" s="107" t="e">
        <f>[1]!Table4[[#This Row],[11]]</f>
        <v>#REF!</v>
      </c>
      <c r="AD348" s="108">
        <v>0</v>
      </c>
      <c r="AE348" s="107">
        <v>5</v>
      </c>
      <c r="AF348" s="111">
        <v>100</v>
      </c>
      <c r="AG348" s="111" t="e">
        <f>[1]!Table4[[#This Row],[4]]</f>
        <v>#REF!</v>
      </c>
      <c r="AH348" s="111" t="e">
        <f>[1]!Table4[[#This Row],[5]]</f>
        <v>#REF!</v>
      </c>
      <c r="AI348" s="111">
        <v>50</v>
      </c>
      <c r="AJ348" s="111" t="s">
        <v>8937</v>
      </c>
      <c r="AK348" s="111" t="s">
        <v>8171</v>
      </c>
      <c r="AL348" s="111">
        <v>50</v>
      </c>
      <c r="AM348" s="111"/>
      <c r="AN348" s="111"/>
      <c r="AO348" s="111"/>
      <c r="AP348" s="111"/>
      <c r="AQ348" s="111"/>
      <c r="AR348" s="111"/>
      <c r="AS348" s="111"/>
      <c r="AT348" s="111"/>
      <c r="AU348" s="111"/>
      <c r="AV348" s="111"/>
      <c r="AW348" s="111"/>
      <c r="AX348" s="111"/>
      <c r="AY348"/>
      <c r="AZ348"/>
      <c r="BA348"/>
      <c r="BB348"/>
      <c r="BC348"/>
      <c r="BD348"/>
    </row>
    <row r="349" spans="1:56" s="110" customFormat="1" ht="51.45">
      <c r="A349" s="107">
        <v>106</v>
      </c>
      <c r="B349" s="107" t="s">
        <v>7994</v>
      </c>
      <c r="C349" s="111"/>
      <c r="D349" s="124" t="s">
        <v>186</v>
      </c>
      <c r="E349" s="112" t="s">
        <v>8938</v>
      </c>
      <c r="F349" s="129">
        <v>24273</v>
      </c>
      <c r="G349" s="112" t="s">
        <v>8939</v>
      </c>
      <c r="H349" s="111">
        <v>2021</v>
      </c>
      <c r="I349" s="112"/>
      <c r="J349" s="113">
        <v>138292.33170000001</v>
      </c>
      <c r="K349" s="126" t="s">
        <v>1711</v>
      </c>
      <c r="L349" s="112"/>
      <c r="M349" s="112"/>
      <c r="N349" s="112"/>
      <c r="O349" s="112"/>
      <c r="P349" s="112" t="s">
        <v>8940</v>
      </c>
      <c r="Q349" s="108" t="e">
        <f>[1]!Table4[[#This Row],[21]]</f>
        <v>#REF!</v>
      </c>
      <c r="R349" s="108">
        <f t="shared" si="26"/>
        <v>13.297339586538463</v>
      </c>
      <c r="S349" s="108"/>
      <c r="T349" s="108"/>
      <c r="U349" s="108" t="e">
        <f>SUBTOTAL(9,[1]!Table4[[#This Row],[18]:[20]])</f>
        <v>#REF!</v>
      </c>
      <c r="V349" s="109">
        <v>100</v>
      </c>
      <c r="W349" s="109">
        <v>60</v>
      </c>
      <c r="X349" s="127" t="s">
        <v>8003</v>
      </c>
      <c r="Y349" s="107">
        <v>3</v>
      </c>
      <c r="Z349" s="107">
        <v>8</v>
      </c>
      <c r="AA349" s="107">
        <v>3</v>
      </c>
      <c r="AB349" s="111">
        <v>47</v>
      </c>
      <c r="AC349" s="107" t="e">
        <f>[1]!Table4[[#This Row],[11]]</f>
        <v>#REF!</v>
      </c>
      <c r="AD349" s="108">
        <v>0</v>
      </c>
      <c r="AE349" s="107">
        <v>5</v>
      </c>
      <c r="AF349" s="111">
        <v>100</v>
      </c>
      <c r="AG349" s="111" t="e">
        <f>[1]!Table4[[#This Row],[4]]</f>
        <v>#REF!</v>
      </c>
      <c r="AH349" s="111" t="e">
        <f>[1]!Table4[[#This Row],[5]]</f>
        <v>#REF!</v>
      </c>
      <c r="AI349" s="111">
        <v>100</v>
      </c>
      <c r="AJ349" s="111"/>
      <c r="AK349" s="111"/>
      <c r="AL349" s="111"/>
      <c r="AM349" s="111"/>
      <c r="AN349" s="111"/>
      <c r="AO349" s="111"/>
      <c r="AP349" s="111"/>
      <c r="AQ349" s="111"/>
      <c r="AR349" s="111"/>
      <c r="AS349" s="111"/>
      <c r="AT349" s="111"/>
      <c r="AU349" s="111"/>
      <c r="AV349" s="111"/>
      <c r="AW349" s="111"/>
      <c r="AX349" s="111"/>
      <c r="AY349"/>
      <c r="AZ349"/>
      <c r="BA349"/>
      <c r="BB349"/>
      <c r="BC349"/>
      <c r="BD349"/>
    </row>
    <row r="350" spans="1:56" s="110" customFormat="1" ht="409.6">
      <c r="A350" s="107">
        <v>106</v>
      </c>
      <c r="B350" s="107" t="s">
        <v>7994</v>
      </c>
      <c r="C350" s="111"/>
      <c r="D350" s="124" t="s">
        <v>8331</v>
      </c>
      <c r="E350" s="112" t="s">
        <v>8941</v>
      </c>
      <c r="F350" s="129">
        <v>4540</v>
      </c>
      <c r="G350" s="112" t="s">
        <v>8942</v>
      </c>
      <c r="H350" s="111">
        <v>2021</v>
      </c>
      <c r="I350" s="112" t="s">
        <v>8943</v>
      </c>
      <c r="J350" s="113">
        <v>572804.09</v>
      </c>
      <c r="K350" s="126" t="s">
        <v>1711</v>
      </c>
      <c r="L350" s="112" t="s">
        <v>8589</v>
      </c>
      <c r="M350" s="112" t="s">
        <v>8590</v>
      </c>
      <c r="N350" s="112" t="s">
        <v>8944</v>
      </c>
      <c r="O350" s="112" t="s">
        <v>8945</v>
      </c>
      <c r="P350" s="112" t="s">
        <v>8946</v>
      </c>
      <c r="Q350" s="108" t="e">
        <f>[1]!Table4[[#This Row],[21]]</f>
        <v>#REF!</v>
      </c>
      <c r="R350" s="108">
        <f t="shared" si="26"/>
        <v>55.077316346153843</v>
      </c>
      <c r="S350" s="108">
        <v>17.88</v>
      </c>
      <c r="T350" s="108">
        <v>33.64</v>
      </c>
      <c r="U350" s="108" t="e">
        <f>SUBTOTAL(9,[1]!Table4[[#This Row],[18]:[20]])</f>
        <v>#REF!</v>
      </c>
      <c r="V350" s="109">
        <v>100</v>
      </c>
      <c r="W350" s="109">
        <v>60</v>
      </c>
      <c r="X350" s="127" t="s">
        <v>8003</v>
      </c>
      <c r="Y350" s="107">
        <v>3</v>
      </c>
      <c r="Z350" s="107">
        <v>1</v>
      </c>
      <c r="AA350" s="107">
        <v>4</v>
      </c>
      <c r="AB350" s="111">
        <v>60</v>
      </c>
      <c r="AC350" s="107" t="e">
        <f>[1]!Table4[[#This Row],[11]]</f>
        <v>#REF!</v>
      </c>
      <c r="AD350" s="108">
        <v>0</v>
      </c>
      <c r="AE350" s="107">
        <v>5</v>
      </c>
      <c r="AF350" s="111">
        <f t="shared" ref="AF350:AF359" si="27">(AI350+AL350+AO350+AR350+AU350+AX350)</f>
        <v>100</v>
      </c>
      <c r="AG350" s="111" t="e">
        <f>[1]!Table4[[#This Row],[4]]</f>
        <v>#REF!</v>
      </c>
      <c r="AH350" s="111" t="e">
        <f>[1]!Table4[[#This Row],[5]]</f>
        <v>#REF!</v>
      </c>
      <c r="AI350" s="111">
        <v>100</v>
      </c>
      <c r="AJ350" s="111"/>
      <c r="AK350" s="111"/>
      <c r="AL350" s="111"/>
      <c r="AM350" s="111"/>
      <c r="AN350" s="111"/>
      <c r="AO350" s="111"/>
      <c r="AP350" s="111"/>
      <c r="AQ350" s="111"/>
      <c r="AR350" s="111"/>
      <c r="AS350" s="111"/>
      <c r="AT350" s="111"/>
      <c r="AU350" s="111"/>
      <c r="AV350" s="111"/>
      <c r="AW350" s="111"/>
      <c r="AX350" s="111"/>
      <c r="AY350"/>
      <c r="AZ350"/>
      <c r="BA350"/>
      <c r="BB350"/>
      <c r="BC350"/>
      <c r="BD350"/>
    </row>
    <row r="351" spans="1:56" s="110" customFormat="1" ht="164.6">
      <c r="A351" s="107">
        <v>106</v>
      </c>
      <c r="B351" s="107" t="s">
        <v>7994</v>
      </c>
      <c r="C351" s="111"/>
      <c r="D351" s="124" t="s">
        <v>8004</v>
      </c>
      <c r="E351" s="112" t="s">
        <v>8947</v>
      </c>
      <c r="F351" s="129">
        <v>7525</v>
      </c>
      <c r="G351" s="112" t="s">
        <v>8948</v>
      </c>
      <c r="H351" s="111">
        <v>2021</v>
      </c>
      <c r="I351" s="112" t="s">
        <v>8949</v>
      </c>
      <c r="J351" s="113">
        <v>154380.6</v>
      </c>
      <c r="K351" s="126" t="s">
        <v>1711</v>
      </c>
      <c r="L351" s="112" t="s">
        <v>8950</v>
      </c>
      <c r="M351" s="112" t="s">
        <v>8951</v>
      </c>
      <c r="N351" s="112" t="s">
        <v>8952</v>
      </c>
      <c r="O351" s="112" t="s">
        <v>8953</v>
      </c>
      <c r="P351" s="112" t="s">
        <v>8954</v>
      </c>
      <c r="Q351" s="108" t="e">
        <f>[1]!Table4[[#This Row],[21]]</f>
        <v>#REF!</v>
      </c>
      <c r="R351" s="108">
        <v>14.8442884615385</v>
      </c>
      <c r="S351" s="108">
        <v>19.309999999999999</v>
      </c>
      <c r="T351" s="108">
        <v>12.38</v>
      </c>
      <c r="U351" s="108" t="e">
        <f>SUBTOTAL(9,[1]!Table4[[#This Row],[18]:[20]])</f>
        <v>#REF!</v>
      </c>
      <c r="V351" s="109">
        <v>100</v>
      </c>
      <c r="W351" s="109">
        <v>60</v>
      </c>
      <c r="X351" s="127" t="s">
        <v>8003</v>
      </c>
      <c r="Y351" s="107">
        <v>6</v>
      </c>
      <c r="Z351" s="107">
        <v>1</v>
      </c>
      <c r="AA351" s="107">
        <v>5</v>
      </c>
      <c r="AB351" s="111">
        <v>26</v>
      </c>
      <c r="AC351" s="107" t="e">
        <f>[1]!Table4[[#This Row],[11]]</f>
        <v>#REF!</v>
      </c>
      <c r="AD351" s="108">
        <v>0</v>
      </c>
      <c r="AE351" s="107">
        <v>5</v>
      </c>
      <c r="AF351" s="111">
        <f t="shared" si="27"/>
        <v>100</v>
      </c>
      <c r="AG351" s="111" t="e">
        <f>[1]!Table4[[#This Row],[4]]</f>
        <v>#REF!</v>
      </c>
      <c r="AH351" s="111" t="e">
        <f>[1]!Table4[[#This Row],[5]]</f>
        <v>#REF!</v>
      </c>
      <c r="AI351" s="111">
        <v>100</v>
      </c>
      <c r="AJ351" s="111"/>
      <c r="AK351" s="111"/>
      <c r="AL351" s="111"/>
      <c r="AM351" s="111"/>
      <c r="AN351" s="111"/>
      <c r="AO351" s="111"/>
      <c r="AP351" s="111"/>
      <c r="AQ351" s="111"/>
      <c r="AR351" s="111"/>
      <c r="AS351" s="111"/>
      <c r="AT351" s="111"/>
      <c r="AU351" s="111"/>
      <c r="AV351" s="111"/>
      <c r="AW351" s="111"/>
      <c r="AX351" s="111"/>
      <c r="AY351"/>
      <c r="AZ351"/>
      <c r="BA351"/>
      <c r="BB351"/>
      <c r="BC351"/>
      <c r="BD351"/>
    </row>
    <row r="352" spans="1:56" s="110" customFormat="1" ht="61.75">
      <c r="A352" s="107">
        <v>106</v>
      </c>
      <c r="B352" s="107" t="s">
        <v>7994</v>
      </c>
      <c r="C352" s="111"/>
      <c r="D352" s="124" t="s">
        <v>8004</v>
      </c>
      <c r="E352" s="112" t="s">
        <v>8955</v>
      </c>
      <c r="F352" s="129">
        <v>4763</v>
      </c>
      <c r="G352" s="112" t="s">
        <v>8956</v>
      </c>
      <c r="H352" s="111">
        <v>2021</v>
      </c>
      <c r="I352" s="112" t="s">
        <v>8957</v>
      </c>
      <c r="J352" s="113">
        <v>138073.64000000001</v>
      </c>
      <c r="K352" s="126" t="s">
        <v>1711</v>
      </c>
      <c r="L352" s="112" t="s">
        <v>8958</v>
      </c>
      <c r="M352" s="112" t="s">
        <v>8959</v>
      </c>
      <c r="N352" s="112" t="s">
        <v>8960</v>
      </c>
      <c r="O352" s="112" t="s">
        <v>8961</v>
      </c>
      <c r="P352" s="112">
        <v>71887</v>
      </c>
      <c r="Q352" s="108" t="e">
        <f>[1]!Table4[[#This Row],[21]]</f>
        <v>#REF!</v>
      </c>
      <c r="R352" s="108">
        <v>13.276311538461499</v>
      </c>
      <c r="S352" s="108">
        <v>19.309999999999999</v>
      </c>
      <c r="T352" s="108">
        <v>12.39</v>
      </c>
      <c r="U352" s="108" t="e">
        <f>SUBTOTAL(9,[1]!Table4[[#This Row],[18]:[20]])</f>
        <v>#REF!</v>
      </c>
      <c r="V352" s="109">
        <v>100</v>
      </c>
      <c r="W352" s="109">
        <v>60</v>
      </c>
      <c r="X352" s="127" t="s">
        <v>8003</v>
      </c>
      <c r="Y352" s="107">
        <v>6</v>
      </c>
      <c r="Z352" s="107">
        <v>1</v>
      </c>
      <c r="AA352" s="107">
        <v>5</v>
      </c>
      <c r="AB352" s="111">
        <v>26</v>
      </c>
      <c r="AC352" s="107" t="e">
        <f>[1]!Table4[[#This Row],[11]]</f>
        <v>#REF!</v>
      </c>
      <c r="AD352" s="108">
        <v>0</v>
      </c>
      <c r="AE352" s="107">
        <v>5</v>
      </c>
      <c r="AF352" s="111">
        <f t="shared" si="27"/>
        <v>100</v>
      </c>
      <c r="AG352" s="111" t="e">
        <f>[1]!Table4[[#This Row],[4]]</f>
        <v>#REF!</v>
      </c>
      <c r="AH352" s="111" t="e">
        <f>[1]!Table4[[#This Row],[5]]</f>
        <v>#REF!</v>
      </c>
      <c r="AI352" s="111">
        <v>100</v>
      </c>
      <c r="AJ352" s="111"/>
      <c r="AK352" s="111"/>
      <c r="AL352" s="111"/>
      <c r="AM352" s="111"/>
      <c r="AN352" s="111"/>
      <c r="AO352" s="111"/>
      <c r="AP352" s="111"/>
      <c r="AQ352" s="111"/>
      <c r="AR352" s="111"/>
      <c r="AS352" s="111"/>
      <c r="AT352" s="111"/>
      <c r="AU352" s="111"/>
      <c r="AV352" s="111"/>
      <c r="AW352" s="111"/>
      <c r="AX352" s="111"/>
      <c r="AY352"/>
      <c r="AZ352"/>
      <c r="BA352"/>
      <c r="BB352"/>
      <c r="BC352"/>
      <c r="BD352"/>
    </row>
    <row r="353" spans="1:56" s="110" customFormat="1" ht="61.75">
      <c r="A353" s="107">
        <v>106</v>
      </c>
      <c r="B353" s="107" t="s">
        <v>7994</v>
      </c>
      <c r="C353" s="111"/>
      <c r="D353" s="124" t="s">
        <v>184</v>
      </c>
      <c r="E353" s="112" t="s">
        <v>8389</v>
      </c>
      <c r="F353" s="129">
        <v>4355</v>
      </c>
      <c r="G353" s="112" t="s">
        <v>8962</v>
      </c>
      <c r="H353" s="111">
        <v>2021</v>
      </c>
      <c r="I353" s="112" t="s">
        <v>8963</v>
      </c>
      <c r="J353" s="113">
        <v>193984.55</v>
      </c>
      <c r="K353" s="126" t="s">
        <v>213</v>
      </c>
      <c r="L353" s="112" t="s">
        <v>8964</v>
      </c>
      <c r="M353" s="112" t="s">
        <v>8965</v>
      </c>
      <c r="N353" s="112" t="s">
        <v>8966</v>
      </c>
      <c r="O353" s="112" t="s">
        <v>8967</v>
      </c>
      <c r="P353" s="112" t="s">
        <v>8968</v>
      </c>
      <c r="Q353" s="108" t="e">
        <f>[1]!Table4[[#This Row],[21]]</f>
        <v>#REF!</v>
      </c>
      <c r="R353" s="108">
        <v>18.652360576923076</v>
      </c>
      <c r="S353" s="108">
        <v>9.27</v>
      </c>
      <c r="T353" s="108">
        <v>14.11</v>
      </c>
      <c r="U353" s="108" t="e">
        <f>SUBTOTAL(9,[1]!Table4[[#This Row],[18]:[20]])</f>
        <v>#REF!</v>
      </c>
      <c r="V353" s="109">
        <v>100</v>
      </c>
      <c r="W353" s="109">
        <v>60</v>
      </c>
      <c r="X353" s="127" t="s">
        <v>8003</v>
      </c>
      <c r="Y353" s="107">
        <v>6</v>
      </c>
      <c r="Z353" s="107">
        <v>3</v>
      </c>
      <c r="AA353" s="107">
        <v>0</v>
      </c>
      <c r="AB353" s="111">
        <v>44</v>
      </c>
      <c r="AC353" s="107" t="e">
        <f>[1]!Table4[[#This Row],[11]]</f>
        <v>#REF!</v>
      </c>
      <c r="AD353" s="108">
        <v>28.22</v>
      </c>
      <c r="AE353" s="107">
        <v>5</v>
      </c>
      <c r="AF353" s="111">
        <v>100</v>
      </c>
      <c r="AG353" s="111" t="e">
        <f>[1]!Table4[[#This Row],[4]]</f>
        <v>#REF!</v>
      </c>
      <c r="AH353" s="111" t="e">
        <f>[1]!Table4[[#This Row],[5]]</f>
        <v>#REF!</v>
      </c>
      <c r="AI353" s="111">
        <v>40</v>
      </c>
      <c r="AJ353" s="111" t="s">
        <v>8969</v>
      </c>
      <c r="AK353" s="111" t="s">
        <v>8970</v>
      </c>
      <c r="AL353" s="111">
        <v>20</v>
      </c>
      <c r="AM353" s="111" t="s">
        <v>8971</v>
      </c>
      <c r="AN353" s="111" t="s">
        <v>8972</v>
      </c>
      <c r="AO353" s="111">
        <v>20</v>
      </c>
      <c r="AP353" s="111" t="s">
        <v>8395</v>
      </c>
      <c r="AQ353" s="111" t="s">
        <v>8973</v>
      </c>
      <c r="AR353" s="111">
        <v>20</v>
      </c>
      <c r="AS353" s="111"/>
      <c r="AT353" s="111"/>
      <c r="AU353" s="111"/>
      <c r="AV353" s="111"/>
      <c r="AW353" s="111"/>
      <c r="AX353" s="111"/>
      <c r="AY353"/>
      <c r="AZ353"/>
      <c r="BA353"/>
      <c r="BB353"/>
      <c r="BC353"/>
      <c r="BD353"/>
    </row>
    <row r="354" spans="1:56" s="110" customFormat="1" ht="195.45">
      <c r="A354" s="107">
        <v>106</v>
      </c>
      <c r="B354" s="107" t="s">
        <v>7994</v>
      </c>
      <c r="C354" s="111"/>
      <c r="D354" s="124" t="s">
        <v>8656</v>
      </c>
      <c r="E354" s="112" t="s">
        <v>8044</v>
      </c>
      <c r="F354" s="129">
        <v>12314</v>
      </c>
      <c r="G354" s="112" t="s">
        <v>8974</v>
      </c>
      <c r="H354" s="111">
        <v>2021</v>
      </c>
      <c r="I354" s="112"/>
      <c r="J354" s="113">
        <v>258675.69</v>
      </c>
      <c r="K354" s="126" t="s">
        <v>204</v>
      </c>
      <c r="L354" s="112" t="s">
        <v>8975</v>
      </c>
      <c r="M354" s="112" t="s">
        <v>8976</v>
      </c>
      <c r="N354" s="112" t="s">
        <v>8977</v>
      </c>
      <c r="O354" s="112" t="s">
        <v>8978</v>
      </c>
      <c r="P354" s="112">
        <v>71347</v>
      </c>
      <c r="Q354" s="108" t="e">
        <f>[1]!Table4[[#This Row],[21]]</f>
        <v>#REF!</v>
      </c>
      <c r="R354" s="108">
        <f t="shared" si="26"/>
        <v>24.872662500000004</v>
      </c>
      <c r="S354" s="108">
        <v>12</v>
      </c>
      <c r="T354" s="108">
        <v>24.76</v>
      </c>
      <c r="U354" s="108" t="e">
        <f>SUBTOTAL(9,[1]!Table4[[#This Row],[18]:[20]])</f>
        <v>#REF!</v>
      </c>
      <c r="V354" s="109">
        <v>100</v>
      </c>
      <c r="W354" s="109">
        <v>60</v>
      </c>
      <c r="X354" s="127" t="s">
        <v>8003</v>
      </c>
      <c r="Y354" s="107">
        <v>3</v>
      </c>
      <c r="Z354" s="107">
        <v>1</v>
      </c>
      <c r="AA354" s="107">
        <v>6</v>
      </c>
      <c r="AB354" s="111">
        <v>50</v>
      </c>
      <c r="AC354" s="107" t="e">
        <f>[1]!Table4[[#This Row],[11]]</f>
        <v>#REF!</v>
      </c>
      <c r="AD354" s="108">
        <v>0</v>
      </c>
      <c r="AE354" s="107">
        <v>5</v>
      </c>
      <c r="AF354" s="111">
        <f t="shared" si="27"/>
        <v>100</v>
      </c>
      <c r="AG354" s="111" t="e">
        <f>[1]!Table4[[#This Row],[4]]</f>
        <v>#REF!</v>
      </c>
      <c r="AH354" s="111" t="e">
        <f>[1]!Table4[[#This Row],[5]]</f>
        <v>#REF!</v>
      </c>
      <c r="AI354" s="111">
        <v>40</v>
      </c>
      <c r="AJ354" s="111" t="s">
        <v>2224</v>
      </c>
      <c r="AK354" s="111" t="s">
        <v>8044</v>
      </c>
      <c r="AL354" s="111">
        <v>40</v>
      </c>
      <c r="AM354" s="111" t="s">
        <v>8696</v>
      </c>
      <c r="AN354" s="111" t="s">
        <v>8697</v>
      </c>
      <c r="AO354" s="111">
        <v>20</v>
      </c>
      <c r="AP354" s="111"/>
      <c r="AQ354" s="111"/>
      <c r="AR354" s="111"/>
      <c r="AS354" s="111"/>
      <c r="AT354" s="111"/>
      <c r="AU354" s="111"/>
      <c r="AV354" s="111"/>
      <c r="AW354" s="111"/>
      <c r="AX354" s="111"/>
      <c r="AY354"/>
      <c r="AZ354"/>
      <c r="BA354"/>
      <c r="BB354"/>
      <c r="BC354"/>
      <c r="BD354"/>
    </row>
    <row r="355" spans="1:56" s="110" customFormat="1" ht="51.45">
      <c r="A355" s="107">
        <v>106</v>
      </c>
      <c r="B355" s="107" t="s">
        <v>7994</v>
      </c>
      <c r="C355" s="111"/>
      <c r="D355" s="124" t="s">
        <v>184</v>
      </c>
      <c r="E355" s="112" t="s">
        <v>8389</v>
      </c>
      <c r="F355" s="129">
        <v>4355</v>
      </c>
      <c r="G355" s="112" t="s">
        <v>8979</v>
      </c>
      <c r="H355" s="111">
        <v>2021</v>
      </c>
      <c r="I355" s="112" t="s">
        <v>8980</v>
      </c>
      <c r="J355" s="113">
        <v>179705.99</v>
      </c>
      <c r="K355" s="126" t="s">
        <v>204</v>
      </c>
      <c r="L355" s="112" t="s">
        <v>8964</v>
      </c>
      <c r="M355" s="112" t="s">
        <v>8965</v>
      </c>
      <c r="N355" s="112" t="s">
        <v>8981</v>
      </c>
      <c r="O355" s="112" t="s">
        <v>8982</v>
      </c>
      <c r="P355" s="112">
        <v>69928</v>
      </c>
      <c r="Q355" s="108" t="e">
        <f>[1]!Table4[[#This Row],[21]]</f>
        <v>#REF!</v>
      </c>
      <c r="R355" s="108">
        <v>17.279422115384612</v>
      </c>
      <c r="S355" s="108">
        <v>2.84</v>
      </c>
      <c r="T355" s="108">
        <v>16.93</v>
      </c>
      <c r="U355" s="108" t="e">
        <f>SUBTOTAL(9,[1]!Table4[[#This Row],[18]:[20]])</f>
        <v>#REF!</v>
      </c>
      <c r="V355" s="109">
        <v>100</v>
      </c>
      <c r="W355" s="109">
        <v>60</v>
      </c>
      <c r="X355" s="127" t="s">
        <v>8003</v>
      </c>
      <c r="Y355" s="107">
        <v>3</v>
      </c>
      <c r="Z355" s="107">
        <v>9</v>
      </c>
      <c r="AA355" s="107">
        <v>1</v>
      </c>
      <c r="AB355" s="111">
        <v>4</v>
      </c>
      <c r="AC355" s="107" t="e">
        <f>[1]!Table4[[#This Row],[11]]</f>
        <v>#REF!</v>
      </c>
      <c r="AD355" s="108">
        <v>28.22</v>
      </c>
      <c r="AE355" s="107">
        <v>5</v>
      </c>
      <c r="AF355" s="111">
        <v>100</v>
      </c>
      <c r="AG355" s="111" t="e">
        <f>[1]!Table4[[#This Row],[4]]</f>
        <v>#REF!</v>
      </c>
      <c r="AH355" s="111" t="e">
        <f>[1]!Table4[[#This Row],[5]]</f>
        <v>#REF!</v>
      </c>
      <c r="AI355" s="111">
        <v>30</v>
      </c>
      <c r="AJ355" s="111" t="s">
        <v>8971</v>
      </c>
      <c r="AK355" s="111" t="s">
        <v>8972</v>
      </c>
      <c r="AL355" s="111">
        <v>20</v>
      </c>
      <c r="AM355" s="111" t="s">
        <v>8969</v>
      </c>
      <c r="AN355" s="111" t="s">
        <v>8970</v>
      </c>
      <c r="AO355" s="111">
        <v>20</v>
      </c>
      <c r="AP355" s="111" t="s">
        <v>8983</v>
      </c>
      <c r="AQ355" s="111" t="s">
        <v>8970</v>
      </c>
      <c r="AR355" s="111">
        <v>20</v>
      </c>
      <c r="AS355" s="111" t="s">
        <v>8984</v>
      </c>
      <c r="AT355" s="111" t="s">
        <v>8985</v>
      </c>
      <c r="AU355" s="111">
        <v>10</v>
      </c>
      <c r="AV355" s="111"/>
      <c r="AW355" s="111"/>
      <c r="AX355" s="111"/>
      <c r="AY355"/>
      <c r="AZ355"/>
      <c r="BA355"/>
      <c r="BB355"/>
      <c r="BC355"/>
      <c r="BD355"/>
    </row>
    <row r="356" spans="1:56" s="110" customFormat="1" ht="195.45">
      <c r="A356" s="107">
        <v>106</v>
      </c>
      <c r="B356" s="107" t="s">
        <v>7994</v>
      </c>
      <c r="C356" s="111"/>
      <c r="D356" s="124" t="s">
        <v>2224</v>
      </c>
      <c r="E356" s="112" t="s">
        <v>8986</v>
      </c>
      <c r="F356" s="129">
        <v>37462</v>
      </c>
      <c r="G356" s="112" t="s">
        <v>8987</v>
      </c>
      <c r="H356" s="111">
        <v>2021</v>
      </c>
      <c r="I356" s="112"/>
      <c r="J356" s="113">
        <v>282827.19</v>
      </c>
      <c r="K356" s="126" t="s">
        <v>204</v>
      </c>
      <c r="L356" s="112" t="s">
        <v>8988</v>
      </c>
      <c r="M356" s="112" t="s">
        <v>8989</v>
      </c>
      <c r="N356" s="112" t="s">
        <v>8990</v>
      </c>
      <c r="O356" s="112" t="s">
        <v>8991</v>
      </c>
      <c r="P356" s="112">
        <v>71062</v>
      </c>
      <c r="Q356" s="108" t="e">
        <f>[1]!Table4[[#This Row],[21]]</f>
        <v>#REF!</v>
      </c>
      <c r="R356" s="108">
        <f t="shared" si="26"/>
        <v>27.194922115384617</v>
      </c>
      <c r="S356" s="108">
        <v>12</v>
      </c>
      <c r="T356" s="108">
        <v>24.76</v>
      </c>
      <c r="U356" s="108" t="e">
        <f>SUBTOTAL(9,[1]!Table4[[#This Row],[18]:[20]])</f>
        <v>#REF!</v>
      </c>
      <c r="V356" s="109">
        <v>100</v>
      </c>
      <c r="W356" s="109">
        <v>60</v>
      </c>
      <c r="X356" s="127" t="s">
        <v>8003</v>
      </c>
      <c r="Y356" s="107">
        <v>3</v>
      </c>
      <c r="Z356" s="107">
        <v>1</v>
      </c>
      <c r="AA356" s="107">
        <v>6</v>
      </c>
      <c r="AB356" s="111">
        <v>4</v>
      </c>
      <c r="AC356" s="107" t="e">
        <f>[1]!Table4[[#This Row],[11]]</f>
        <v>#REF!</v>
      </c>
      <c r="AD356" s="108">
        <v>0</v>
      </c>
      <c r="AE356" s="107">
        <v>5</v>
      </c>
      <c r="AF356" s="111">
        <f t="shared" si="27"/>
        <v>100</v>
      </c>
      <c r="AG356" s="111" t="e">
        <f>[1]!Table4[[#This Row],[4]]</f>
        <v>#REF!</v>
      </c>
      <c r="AH356" s="111" t="e">
        <f>[1]!Table4[[#This Row],[5]]</f>
        <v>#REF!</v>
      </c>
      <c r="AI356" s="111">
        <v>40</v>
      </c>
      <c r="AJ356" s="111" t="s">
        <v>8656</v>
      </c>
      <c r="AK356" s="111" t="s">
        <v>8992</v>
      </c>
      <c r="AL356" s="111">
        <v>40</v>
      </c>
      <c r="AM356" s="111" t="s">
        <v>6738</v>
      </c>
      <c r="AN356" s="111" t="s">
        <v>8993</v>
      </c>
      <c r="AO356" s="111">
        <v>20</v>
      </c>
      <c r="AP356" s="111"/>
      <c r="AQ356" s="111"/>
      <c r="AR356" s="111"/>
      <c r="AS356" s="111"/>
      <c r="AT356" s="111"/>
      <c r="AU356" s="111"/>
      <c r="AV356" s="111"/>
      <c r="AW356" s="111"/>
      <c r="AX356" s="111"/>
      <c r="AY356"/>
      <c r="AZ356"/>
      <c r="BA356"/>
      <c r="BB356"/>
      <c r="BC356"/>
      <c r="BD356"/>
    </row>
    <row r="357" spans="1:56" s="110" customFormat="1" ht="102.9">
      <c r="A357" s="107">
        <v>106</v>
      </c>
      <c r="B357" s="107" t="s">
        <v>7994</v>
      </c>
      <c r="C357" s="111"/>
      <c r="D357" s="124" t="s">
        <v>8051</v>
      </c>
      <c r="E357" s="112" t="s">
        <v>8994</v>
      </c>
      <c r="F357" s="129">
        <v>33404</v>
      </c>
      <c r="G357" s="112" t="s">
        <v>8995</v>
      </c>
      <c r="H357" s="111">
        <v>2021</v>
      </c>
      <c r="I357" s="112" t="s">
        <v>8996</v>
      </c>
      <c r="J357" s="113">
        <v>113043.28</v>
      </c>
      <c r="K357" s="126" t="s">
        <v>204</v>
      </c>
      <c r="L357" s="112" t="s">
        <v>8997</v>
      </c>
      <c r="M357" s="112" t="s">
        <v>8998</v>
      </c>
      <c r="N357" s="112" t="s">
        <v>8999</v>
      </c>
      <c r="O357" s="112" t="s">
        <v>9000</v>
      </c>
      <c r="P357" s="112">
        <v>71728</v>
      </c>
      <c r="Q357" s="108" t="e">
        <f>[1]!Table4[[#This Row],[21]]</f>
        <v>#REF!</v>
      </c>
      <c r="R357" s="108">
        <f t="shared" si="26"/>
        <v>10.869546153846155</v>
      </c>
      <c r="S357" s="108">
        <v>15</v>
      </c>
      <c r="T357" s="108">
        <v>10</v>
      </c>
      <c r="U357" s="108" t="e">
        <f>SUBTOTAL(9,[1]!Table4[[#This Row],[18]:[20]])</f>
        <v>#REF!</v>
      </c>
      <c r="V357" s="109">
        <v>100</v>
      </c>
      <c r="W357" s="109">
        <v>60</v>
      </c>
      <c r="X357" s="127" t="s">
        <v>8003</v>
      </c>
      <c r="Y357" s="107">
        <v>1</v>
      </c>
      <c r="Z357" s="107">
        <v>3</v>
      </c>
      <c r="AA357" s="107">
        <v>0</v>
      </c>
      <c r="AB357" s="111">
        <v>5</v>
      </c>
      <c r="AC357" s="107" t="e">
        <f>[1]!Table4[[#This Row],[11]]</f>
        <v>#REF!</v>
      </c>
      <c r="AD357" s="108">
        <v>0</v>
      </c>
      <c r="AE357" s="107">
        <v>5</v>
      </c>
      <c r="AF357" s="111">
        <f t="shared" si="27"/>
        <v>100</v>
      </c>
      <c r="AG357" s="111" t="e">
        <f>[1]!Table4[[#This Row],[4]]</f>
        <v>#REF!</v>
      </c>
      <c r="AH357" s="111" t="e">
        <f>[1]!Table4[[#This Row],[5]]</f>
        <v>#REF!</v>
      </c>
      <c r="AI357" s="111">
        <v>100</v>
      </c>
      <c r="AJ357" s="111"/>
      <c r="AK357" s="111"/>
      <c r="AL357" s="111"/>
      <c r="AM357" s="111"/>
      <c r="AN357" s="111"/>
      <c r="AO357" s="111"/>
      <c r="AP357" s="111"/>
      <c r="AQ357" s="111"/>
      <c r="AR357" s="111"/>
      <c r="AS357" s="111"/>
      <c r="AT357" s="111"/>
      <c r="AU357" s="111"/>
      <c r="AV357" s="111"/>
      <c r="AW357" s="111"/>
      <c r="AX357" s="111"/>
      <c r="AY357"/>
      <c r="AZ357"/>
      <c r="BA357"/>
      <c r="BB357"/>
      <c r="BC357"/>
      <c r="BD357"/>
    </row>
    <row r="358" spans="1:56" s="110" customFormat="1" ht="236.6">
      <c r="A358" s="107">
        <v>106</v>
      </c>
      <c r="B358" s="107" t="s">
        <v>7994</v>
      </c>
      <c r="C358" s="111"/>
      <c r="D358" s="124" t="s">
        <v>8054</v>
      </c>
      <c r="E358" s="112" t="s">
        <v>8055</v>
      </c>
      <c r="F358" s="129">
        <v>5027</v>
      </c>
      <c r="G358" s="112" t="s">
        <v>9001</v>
      </c>
      <c r="H358" s="111">
        <v>2021</v>
      </c>
      <c r="I358" s="112" t="s">
        <v>9002</v>
      </c>
      <c r="J358" s="113">
        <v>677613.87</v>
      </c>
      <c r="K358" s="126" t="s">
        <v>204</v>
      </c>
      <c r="L358" s="112" t="s">
        <v>9003</v>
      </c>
      <c r="M358" s="112" t="s">
        <v>9004</v>
      </c>
      <c r="N358" s="112" t="s">
        <v>9005</v>
      </c>
      <c r="O358" s="112" t="s">
        <v>9006</v>
      </c>
      <c r="P358" s="112">
        <v>71326</v>
      </c>
      <c r="Q358" s="108" t="e">
        <f>[1]!Table4[[#This Row],[21]]</f>
        <v>#REF!</v>
      </c>
      <c r="R358" s="108">
        <f t="shared" si="26"/>
        <v>65.155179807692306</v>
      </c>
      <c r="S358" s="108">
        <v>80</v>
      </c>
      <c r="T358" s="108">
        <v>60</v>
      </c>
      <c r="U358" s="108" t="e">
        <f>SUBTOTAL(9,[1]!Table4[[#This Row],[18]:[20]])</f>
        <v>#REF!</v>
      </c>
      <c r="V358" s="109">
        <v>100</v>
      </c>
      <c r="W358" s="109">
        <v>60</v>
      </c>
      <c r="X358" s="127" t="s">
        <v>8003</v>
      </c>
      <c r="Y358" s="107">
        <v>3</v>
      </c>
      <c r="Z358" s="107">
        <v>2</v>
      </c>
      <c r="AA358" s="107">
        <v>3</v>
      </c>
      <c r="AB358" s="111">
        <v>4</v>
      </c>
      <c r="AC358" s="107" t="e">
        <f>[1]!Table4[[#This Row],[11]]</f>
        <v>#REF!</v>
      </c>
      <c r="AD358" s="108">
        <v>0</v>
      </c>
      <c r="AE358" s="107">
        <v>5</v>
      </c>
      <c r="AF358" s="111">
        <f t="shared" si="27"/>
        <v>100</v>
      </c>
      <c r="AG358" s="111" t="e">
        <f>[1]!Table4[[#This Row],[4]]</f>
        <v>#REF!</v>
      </c>
      <c r="AH358" s="111" t="e">
        <f>[1]!Table4[[#This Row],[5]]</f>
        <v>#REF!</v>
      </c>
      <c r="AI358" s="111">
        <v>100</v>
      </c>
      <c r="AJ358" s="111"/>
      <c r="AK358" s="111"/>
      <c r="AL358" s="111"/>
      <c r="AM358" s="111"/>
      <c r="AN358" s="111"/>
      <c r="AO358" s="111"/>
      <c r="AP358" s="111"/>
      <c r="AQ358" s="111"/>
      <c r="AR358" s="111"/>
      <c r="AS358" s="111"/>
      <c r="AT358" s="111"/>
      <c r="AU358" s="111"/>
      <c r="AV358" s="111"/>
      <c r="AW358" s="111"/>
      <c r="AX358" s="111"/>
      <c r="AY358"/>
      <c r="AZ358"/>
      <c r="BA358"/>
      <c r="BB358"/>
      <c r="BC358"/>
      <c r="BD358"/>
    </row>
    <row r="359" spans="1:56" s="110" customFormat="1" ht="113.15">
      <c r="A359" s="107">
        <v>106</v>
      </c>
      <c r="B359" s="107" t="s">
        <v>7994</v>
      </c>
      <c r="C359" s="111"/>
      <c r="D359" s="124" t="s">
        <v>8656</v>
      </c>
      <c r="E359" s="112" t="s">
        <v>8428</v>
      </c>
      <c r="F359" s="129">
        <v>35463</v>
      </c>
      <c r="G359" s="112" t="s">
        <v>9007</v>
      </c>
      <c r="H359" s="111">
        <v>2021</v>
      </c>
      <c r="I359" s="112" t="s">
        <v>9008</v>
      </c>
      <c r="J359" s="113">
        <v>293646.45</v>
      </c>
      <c r="K359" s="126" t="s">
        <v>204</v>
      </c>
      <c r="L359" s="112" t="s">
        <v>9009</v>
      </c>
      <c r="M359" s="112" t="s">
        <v>9010</v>
      </c>
      <c r="N359" s="112" t="s">
        <v>9011</v>
      </c>
      <c r="O359" s="112" t="s">
        <v>9012</v>
      </c>
      <c r="P359" s="112">
        <v>69024</v>
      </c>
      <c r="Q359" s="108" t="e">
        <f>[1]!Table4[[#This Row],[21]]</f>
        <v>#REF!</v>
      </c>
      <c r="R359" s="108">
        <f t="shared" si="26"/>
        <v>28.235235576923081</v>
      </c>
      <c r="S359" s="108">
        <v>17.88</v>
      </c>
      <c r="T359" s="108">
        <v>12.38</v>
      </c>
      <c r="U359" s="108" t="e">
        <f>SUBTOTAL(9,[1]!Table4[[#This Row],[18]:[20]])</f>
        <v>#REF!</v>
      </c>
      <c r="V359" s="109">
        <v>100</v>
      </c>
      <c r="W359" s="109">
        <v>60</v>
      </c>
      <c r="X359" s="127" t="s">
        <v>8003</v>
      </c>
      <c r="Y359" s="107">
        <v>3</v>
      </c>
      <c r="Z359" s="107">
        <v>12</v>
      </c>
      <c r="AA359" s="107">
        <v>1</v>
      </c>
      <c r="AB359" s="111">
        <v>47</v>
      </c>
      <c r="AC359" s="107" t="e">
        <f>[1]!Table4[[#This Row],[11]]</f>
        <v>#REF!</v>
      </c>
      <c r="AD359" s="108">
        <v>0</v>
      </c>
      <c r="AE359" s="107">
        <v>5</v>
      </c>
      <c r="AF359" s="111">
        <f t="shared" si="27"/>
        <v>100</v>
      </c>
      <c r="AG359" s="111" t="e">
        <f>[1]!Table4[[#This Row],[4]]</f>
        <v>#REF!</v>
      </c>
      <c r="AH359" s="111" t="e">
        <f>[1]!Table4[[#This Row],[5]]</f>
        <v>#REF!</v>
      </c>
      <c r="AI359" s="111">
        <v>50</v>
      </c>
      <c r="AJ359" s="111" t="s">
        <v>9013</v>
      </c>
      <c r="AK359" s="111" t="s">
        <v>9014</v>
      </c>
      <c r="AL359" s="111">
        <v>30</v>
      </c>
      <c r="AM359" s="111" t="s">
        <v>8689</v>
      </c>
      <c r="AN359" s="111" t="s">
        <v>8502</v>
      </c>
      <c r="AO359" s="111">
        <v>20</v>
      </c>
      <c r="AP359" s="111"/>
      <c r="AQ359" s="111"/>
      <c r="AR359" s="111"/>
      <c r="AS359" s="111"/>
      <c r="AT359" s="111"/>
      <c r="AU359" s="111"/>
      <c r="AV359" s="111"/>
      <c r="AW359" s="111"/>
      <c r="AX359" s="111"/>
      <c r="AY359"/>
      <c r="AZ359"/>
      <c r="BA359"/>
      <c r="BB359"/>
      <c r="BC359"/>
      <c r="BD359"/>
    </row>
    <row r="360" spans="1:56" s="110" customFormat="1" ht="329.15">
      <c r="A360" s="107">
        <v>106</v>
      </c>
      <c r="B360" s="107" t="s">
        <v>7994</v>
      </c>
      <c r="C360" s="111"/>
      <c r="D360" s="124" t="s">
        <v>4478</v>
      </c>
      <c r="E360" s="112" t="s">
        <v>8146</v>
      </c>
      <c r="F360" s="129">
        <v>412</v>
      </c>
      <c r="G360" s="112" t="s">
        <v>9015</v>
      </c>
      <c r="H360" s="111">
        <v>2022</v>
      </c>
      <c r="I360" s="112" t="s">
        <v>9016</v>
      </c>
      <c r="J360" s="113" t="s">
        <v>9017</v>
      </c>
      <c r="K360" s="126" t="s">
        <v>1977</v>
      </c>
      <c r="L360" s="112" t="s">
        <v>9018</v>
      </c>
      <c r="M360" s="112" t="s">
        <v>9019</v>
      </c>
      <c r="N360" s="112" t="s">
        <v>9020</v>
      </c>
      <c r="O360" s="112" t="s">
        <v>9021</v>
      </c>
      <c r="P360" s="112" t="s">
        <v>9022</v>
      </c>
      <c r="Q360" s="108" t="e">
        <f>[1]!Table4[[#This Row],[21]]</f>
        <v>#REF!</v>
      </c>
      <c r="R360" s="108">
        <f>J360*0.2/2080</f>
        <v>24.109353846153848</v>
      </c>
      <c r="S360" s="108">
        <v>12.08</v>
      </c>
      <c r="T360" s="108">
        <v>52.74</v>
      </c>
      <c r="U360" s="108" t="e">
        <f>SUBTOTAL(9,[1]!Table4[[#This Row],[18]:[20]])</f>
        <v>#REF!</v>
      </c>
      <c r="V360" s="109">
        <v>100</v>
      </c>
      <c r="W360" s="109">
        <v>40</v>
      </c>
      <c r="X360" s="127" t="s">
        <v>8003</v>
      </c>
      <c r="Y360" s="107">
        <v>4</v>
      </c>
      <c r="Z360" s="107">
        <v>6</v>
      </c>
      <c r="AA360" s="107">
        <v>3</v>
      </c>
      <c r="AB360" s="111">
        <v>35</v>
      </c>
      <c r="AC360" s="107" t="e">
        <f>[1]!Table4[[#This Row],[11]]</f>
        <v>#REF!</v>
      </c>
      <c r="AD360" s="108">
        <v>0</v>
      </c>
      <c r="AE360" s="107">
        <v>5</v>
      </c>
      <c r="AF360" s="111">
        <v>100</v>
      </c>
      <c r="AG360" s="111" t="e">
        <f>[1]!Table4[[#This Row],[4]]</f>
        <v>#REF!</v>
      </c>
      <c r="AH360" s="111" t="e">
        <f>[1]!Table4[[#This Row],[5]]</f>
        <v>#REF!</v>
      </c>
      <c r="AI360" s="111">
        <v>100</v>
      </c>
      <c r="AJ360" s="111"/>
      <c r="AK360" s="111"/>
      <c r="AL360" s="111"/>
      <c r="AM360" s="111"/>
      <c r="AN360" s="111"/>
      <c r="AO360" s="111"/>
      <c r="AP360" s="111"/>
      <c r="AQ360" s="111"/>
      <c r="AR360" s="111"/>
      <c r="AS360" s="111"/>
      <c r="AT360" s="111"/>
      <c r="AU360" s="111"/>
      <c r="AV360" s="111"/>
      <c r="AW360" s="111"/>
      <c r="AX360" s="111"/>
      <c r="AY360"/>
      <c r="AZ360"/>
      <c r="BA360"/>
      <c r="BB360"/>
      <c r="BC360"/>
      <c r="BD360"/>
    </row>
    <row r="361" spans="1:56" s="110" customFormat="1" ht="82.3">
      <c r="A361" s="107">
        <v>106</v>
      </c>
      <c r="B361" s="107" t="s">
        <v>7994</v>
      </c>
      <c r="C361" s="111"/>
      <c r="D361" s="124" t="s">
        <v>3327</v>
      </c>
      <c r="E361" s="112" t="s">
        <v>8610</v>
      </c>
      <c r="F361" s="129">
        <v>23567</v>
      </c>
      <c r="G361" s="112" t="s">
        <v>9023</v>
      </c>
      <c r="H361" s="111">
        <v>2022</v>
      </c>
      <c r="I361" s="112" t="s">
        <v>9024</v>
      </c>
      <c r="J361" s="113">
        <v>163604.87</v>
      </c>
      <c r="K361" s="126" t="s">
        <v>1977</v>
      </c>
      <c r="L361" s="112" t="s">
        <v>9025</v>
      </c>
      <c r="M361" s="112" t="s">
        <v>9026</v>
      </c>
      <c r="N361" s="112" t="s">
        <v>9027</v>
      </c>
      <c r="O361" s="112" t="s">
        <v>8815</v>
      </c>
      <c r="P361" s="112" t="s">
        <v>9028</v>
      </c>
      <c r="Q361" s="108" t="e">
        <f>[1]!Table4[[#This Row],[21]]</f>
        <v>#REF!</v>
      </c>
      <c r="R361" s="108">
        <f t="shared" ref="R361:R370" si="28">J361*0.25/2080</f>
        <v>19.664046875</v>
      </c>
      <c r="S361" s="108">
        <v>4</v>
      </c>
      <c r="T361" s="108">
        <v>3</v>
      </c>
      <c r="U361" s="108" t="e">
        <f>SUBTOTAL(9,[1]!Table4[[#This Row],[18]:[20]])</f>
        <v>#REF!</v>
      </c>
      <c r="V361" s="109">
        <v>100</v>
      </c>
      <c r="W361" s="109">
        <v>50</v>
      </c>
      <c r="X361" s="127" t="s">
        <v>8003</v>
      </c>
      <c r="Y361" s="107">
        <v>6</v>
      </c>
      <c r="Z361" s="107">
        <v>1</v>
      </c>
      <c r="AA361" s="107">
        <v>4</v>
      </c>
      <c r="AB361" s="111">
        <v>26</v>
      </c>
      <c r="AC361" s="107" t="e">
        <f>[1]!Table4[[#This Row],[11]]</f>
        <v>#REF!</v>
      </c>
      <c r="AD361" s="108">
        <v>0</v>
      </c>
      <c r="AE361" s="107">
        <v>4</v>
      </c>
      <c r="AF361" s="111">
        <f t="shared" ref="AF361:AF383" si="29">(AI361+AL361+AO361+AR361+AU361+AX361)</f>
        <v>100</v>
      </c>
      <c r="AG361" s="111" t="e">
        <f>[1]!Table4[[#This Row],[4]]</f>
        <v>#REF!</v>
      </c>
      <c r="AH361" s="111" t="e">
        <f>[1]!Table4[[#This Row],[5]]</f>
        <v>#REF!</v>
      </c>
      <c r="AI361" s="111">
        <v>30</v>
      </c>
      <c r="AJ361" s="111" t="s">
        <v>8618</v>
      </c>
      <c r="AK361" s="111" t="s">
        <v>8619</v>
      </c>
      <c r="AL361" s="111">
        <v>30</v>
      </c>
      <c r="AM361" s="111" t="s">
        <v>2145</v>
      </c>
      <c r="AN361" s="111" t="s">
        <v>3419</v>
      </c>
      <c r="AO361" s="111">
        <v>30</v>
      </c>
      <c r="AP361" s="111" t="s">
        <v>3373</v>
      </c>
      <c r="AQ361" s="111" t="s">
        <v>8610</v>
      </c>
      <c r="AR361" s="111">
        <v>10</v>
      </c>
      <c r="AS361" s="111"/>
      <c r="AT361" s="111"/>
      <c r="AU361" s="111"/>
      <c r="AV361" s="111"/>
      <c r="AW361" s="111"/>
      <c r="AX361" s="111"/>
      <c r="AY361"/>
      <c r="AZ361"/>
      <c r="BA361"/>
      <c r="BB361"/>
      <c r="BC361"/>
      <c r="BD361"/>
    </row>
    <row r="362" spans="1:56" s="110" customFormat="1" ht="236.6">
      <c r="A362" s="107">
        <v>106</v>
      </c>
      <c r="B362" s="107" t="s">
        <v>7994</v>
      </c>
      <c r="C362" s="111"/>
      <c r="D362" s="124" t="s">
        <v>8696</v>
      </c>
      <c r="E362" s="112" t="s">
        <v>8697</v>
      </c>
      <c r="F362" s="129">
        <v>25624</v>
      </c>
      <c r="G362" s="112" t="s">
        <v>9029</v>
      </c>
      <c r="H362" s="111">
        <v>2022</v>
      </c>
      <c r="I362" s="112" t="s">
        <v>9030</v>
      </c>
      <c r="J362" s="113">
        <v>223744.46</v>
      </c>
      <c r="K362" s="126" t="s">
        <v>1977</v>
      </c>
      <c r="L362" s="112" t="s">
        <v>9031</v>
      </c>
      <c r="M362" s="112" t="s">
        <v>9032</v>
      </c>
      <c r="N362" s="112" t="s">
        <v>9033</v>
      </c>
      <c r="O362" s="112" t="s">
        <v>9034</v>
      </c>
      <c r="P362" s="112">
        <v>73456</v>
      </c>
      <c r="Q362" s="108" t="e">
        <f>[1]!Table4[[#This Row],[21]]</f>
        <v>#REF!</v>
      </c>
      <c r="R362" s="108">
        <f t="shared" ref="R362:R363" si="30">J362*0.2/2080</f>
        <v>21.513890384615383</v>
      </c>
      <c r="S362" s="108">
        <v>19.309999999999999</v>
      </c>
      <c r="T362" s="108">
        <v>21.98</v>
      </c>
      <c r="U362" s="108" t="e">
        <f>SUBTOTAL(9,[1]!Table4[[#This Row],[18]:[20]])</f>
        <v>#REF!</v>
      </c>
      <c r="V362" s="109">
        <v>100</v>
      </c>
      <c r="W362" s="109">
        <v>40</v>
      </c>
      <c r="X362" s="127" t="s">
        <v>8003</v>
      </c>
      <c r="Y362" s="107">
        <v>3</v>
      </c>
      <c r="Z362" s="107">
        <v>2</v>
      </c>
      <c r="AA362" s="107"/>
      <c r="AB362" s="111">
        <v>60</v>
      </c>
      <c r="AC362" s="107" t="e">
        <f>[1]!Table4[[#This Row],[11]]</f>
        <v>#REF!</v>
      </c>
      <c r="AD362" s="108">
        <v>0</v>
      </c>
      <c r="AE362" s="107">
        <v>5</v>
      </c>
      <c r="AF362" s="111">
        <f t="shared" si="29"/>
        <v>100</v>
      </c>
      <c r="AG362" s="111" t="e">
        <f>[1]!Table4[[#This Row],[4]]</f>
        <v>#REF!</v>
      </c>
      <c r="AH362" s="111" t="e">
        <f>[1]!Table4[[#This Row],[5]]</f>
        <v>#REF!</v>
      </c>
      <c r="AI362" s="111">
        <v>100</v>
      </c>
      <c r="AJ362" s="111"/>
      <c r="AK362" s="111"/>
      <c r="AL362" s="111"/>
      <c r="AM362" s="111"/>
      <c r="AN362" s="111"/>
      <c r="AO362" s="111"/>
      <c r="AP362" s="111"/>
      <c r="AQ362" s="111"/>
      <c r="AR362" s="111"/>
      <c r="AS362" s="111"/>
      <c r="AT362" s="111"/>
      <c r="AU362" s="111"/>
      <c r="AV362" s="111"/>
      <c r="AW362" s="111"/>
      <c r="AX362" s="111"/>
      <c r="AY362"/>
      <c r="AZ362"/>
      <c r="BA362"/>
      <c r="BB362"/>
      <c r="BC362"/>
      <c r="BD362"/>
    </row>
    <row r="363" spans="1:56" s="110" customFormat="1" ht="113.15">
      <c r="A363" s="107">
        <v>106</v>
      </c>
      <c r="B363" s="107" t="s">
        <v>7994</v>
      </c>
      <c r="C363" s="111"/>
      <c r="D363" s="124" t="s">
        <v>3367</v>
      </c>
      <c r="E363" s="112" t="s">
        <v>8363</v>
      </c>
      <c r="F363" s="129">
        <v>10124</v>
      </c>
      <c r="G363" s="112" t="s">
        <v>9035</v>
      </c>
      <c r="H363" s="111">
        <v>2022</v>
      </c>
      <c r="I363" s="112" t="s">
        <v>9036</v>
      </c>
      <c r="J363" s="113">
        <v>108398.79</v>
      </c>
      <c r="K363" s="126" t="s">
        <v>1977</v>
      </c>
      <c r="L363" s="112" t="s">
        <v>9037</v>
      </c>
      <c r="M363" s="112" t="s">
        <v>9038</v>
      </c>
      <c r="N363" s="112" t="s">
        <v>9039</v>
      </c>
      <c r="O363" s="112" t="s">
        <v>9040</v>
      </c>
      <c r="P363" s="112" t="s">
        <v>9041</v>
      </c>
      <c r="Q363" s="108" t="e">
        <f>[1]!Table4[[#This Row],[21]]</f>
        <v>#REF!</v>
      </c>
      <c r="R363" s="108">
        <f t="shared" si="30"/>
        <v>10.422960576923078</v>
      </c>
      <c r="S363" s="108">
        <v>17.88</v>
      </c>
      <c r="T363" s="108">
        <v>12.38</v>
      </c>
      <c r="U363" s="108" t="e">
        <f>SUBTOTAL(9,[1]!Table4[[#This Row],[18]:[20]])</f>
        <v>#REF!</v>
      </c>
      <c r="V363" s="109">
        <v>100</v>
      </c>
      <c r="W363" s="109">
        <v>40</v>
      </c>
      <c r="X363" s="127" t="s">
        <v>8003</v>
      </c>
      <c r="Y363" s="107">
        <v>4</v>
      </c>
      <c r="Z363" s="107">
        <v>1</v>
      </c>
      <c r="AA363" s="107">
        <v>2</v>
      </c>
      <c r="AB363" s="111">
        <v>30</v>
      </c>
      <c r="AC363" s="107" t="e">
        <f>[1]!Table4[[#This Row],[11]]</f>
        <v>#REF!</v>
      </c>
      <c r="AD363" s="108">
        <v>0</v>
      </c>
      <c r="AE363" s="107">
        <v>5</v>
      </c>
      <c r="AF363" s="111">
        <f t="shared" si="29"/>
        <v>100</v>
      </c>
      <c r="AG363" s="111" t="e">
        <f>[1]!Table4[[#This Row],[4]]</f>
        <v>#REF!</v>
      </c>
      <c r="AH363" s="111" t="e">
        <f>[1]!Table4[[#This Row],[5]]</f>
        <v>#REF!</v>
      </c>
      <c r="AI363" s="111">
        <v>100</v>
      </c>
      <c r="AJ363" s="111"/>
      <c r="AK363" s="111"/>
      <c r="AL363" s="111"/>
      <c r="AM363" s="111"/>
      <c r="AN363" s="111"/>
      <c r="AO363" s="111"/>
      <c r="AP363" s="111"/>
      <c r="AQ363" s="111"/>
      <c r="AR363" s="111"/>
      <c r="AS363" s="111"/>
      <c r="AT363" s="111"/>
      <c r="AU363" s="111"/>
      <c r="AV363" s="111"/>
      <c r="AW363" s="111"/>
      <c r="AX363" s="111"/>
      <c r="AY363"/>
      <c r="AZ363"/>
      <c r="BA363"/>
      <c r="BB363"/>
      <c r="BC363"/>
      <c r="BD363"/>
    </row>
    <row r="364" spans="1:56" s="110" customFormat="1" ht="133.75">
      <c r="A364" s="107">
        <v>106</v>
      </c>
      <c r="B364" s="107" t="s">
        <v>7994</v>
      </c>
      <c r="C364" s="111"/>
      <c r="D364" s="124" t="s">
        <v>8257</v>
      </c>
      <c r="E364" s="112" t="s">
        <v>9042</v>
      </c>
      <c r="F364" s="129">
        <v>33540</v>
      </c>
      <c r="G364" s="112" t="s">
        <v>8793</v>
      </c>
      <c r="H364" s="111">
        <v>2022</v>
      </c>
      <c r="I364" s="112" t="s">
        <v>8794</v>
      </c>
      <c r="J364" s="113">
        <v>142062.43</v>
      </c>
      <c r="K364" s="126" t="s">
        <v>1977</v>
      </c>
      <c r="L364" s="112" t="s">
        <v>9043</v>
      </c>
      <c r="M364" s="112" t="s">
        <v>9044</v>
      </c>
      <c r="N364" s="112" t="s">
        <v>9045</v>
      </c>
      <c r="O364" s="112" t="s">
        <v>9046</v>
      </c>
      <c r="P364" s="112">
        <v>65270</v>
      </c>
      <c r="Q364" s="108" t="e">
        <f>[1]!Table4[[#This Row],[21]]</f>
        <v>#REF!</v>
      </c>
      <c r="R364" s="108">
        <f>J364*0.25/2080</f>
        <v>17.074811298076924</v>
      </c>
      <c r="S364" s="108" t="s">
        <v>9047</v>
      </c>
      <c r="T364" s="108" t="s">
        <v>9048</v>
      </c>
      <c r="U364" s="108" t="e">
        <f>SUBTOTAL(9,[1]!Table4[[#This Row],[18]:[20]])</f>
        <v>#REF!</v>
      </c>
      <c r="V364" s="109">
        <v>100</v>
      </c>
      <c r="W364" s="109">
        <v>50</v>
      </c>
      <c r="X364" s="127" t="s">
        <v>8003</v>
      </c>
      <c r="Y364" s="107">
        <v>6</v>
      </c>
      <c r="Z364" s="107">
        <v>1</v>
      </c>
      <c r="AA364" s="107">
        <v>4</v>
      </c>
      <c r="AB364" s="111">
        <v>26</v>
      </c>
      <c r="AC364" s="107" t="e">
        <f>[1]!Table4[[#This Row],[11]]</f>
        <v>#REF!</v>
      </c>
      <c r="AD364" s="108" t="s">
        <v>9049</v>
      </c>
      <c r="AE364" s="107">
        <v>4</v>
      </c>
      <c r="AF364" s="111">
        <f t="shared" si="29"/>
        <v>100</v>
      </c>
      <c r="AG364" s="111" t="e">
        <f>[1]!Table4[[#This Row],[4]]</f>
        <v>#REF!</v>
      </c>
      <c r="AH364" s="111" t="e">
        <f>[1]!Table4[[#This Row],[5]]</f>
        <v>#REF!</v>
      </c>
      <c r="AI364" s="111">
        <v>50</v>
      </c>
      <c r="AJ364" s="111" t="s">
        <v>8797</v>
      </c>
      <c r="AK364" s="111" t="s">
        <v>8798</v>
      </c>
      <c r="AL364" s="111">
        <v>10</v>
      </c>
      <c r="AM364" s="111" t="s">
        <v>9050</v>
      </c>
      <c r="AN364" s="111" t="s">
        <v>9051</v>
      </c>
      <c r="AO364" s="111">
        <v>10</v>
      </c>
      <c r="AP364" s="111" t="s">
        <v>9052</v>
      </c>
      <c r="AQ364" s="111" t="s">
        <v>9053</v>
      </c>
      <c r="AR364" s="111">
        <v>10</v>
      </c>
      <c r="AS364" s="111" t="s">
        <v>8799</v>
      </c>
      <c r="AT364" s="111" t="s">
        <v>8798</v>
      </c>
      <c r="AU364" s="111">
        <v>10</v>
      </c>
      <c r="AV364" s="111" t="s">
        <v>8800</v>
      </c>
      <c r="AW364" s="111" t="s">
        <v>9054</v>
      </c>
      <c r="AX364" s="111">
        <v>10</v>
      </c>
      <c r="AY364"/>
      <c r="AZ364"/>
      <c r="BA364"/>
      <c r="BB364"/>
      <c r="BC364"/>
      <c r="BD364"/>
    </row>
    <row r="365" spans="1:56" s="110" customFormat="1" ht="92.6">
      <c r="A365" s="107">
        <v>106</v>
      </c>
      <c r="B365" s="107" t="s">
        <v>7994</v>
      </c>
      <c r="C365" s="111"/>
      <c r="D365" s="124" t="s">
        <v>3325</v>
      </c>
      <c r="E365" s="112" t="s">
        <v>3326</v>
      </c>
      <c r="F365" s="129">
        <v>22288</v>
      </c>
      <c r="G365" s="112" t="s">
        <v>9055</v>
      </c>
      <c r="H365" s="111">
        <v>2022</v>
      </c>
      <c r="I365" s="112" t="s">
        <v>9056</v>
      </c>
      <c r="J365" s="113">
        <v>107341.16</v>
      </c>
      <c r="K365" s="126" t="s">
        <v>1977</v>
      </c>
      <c r="L365" s="112" t="s">
        <v>9057</v>
      </c>
      <c r="M365" s="112" t="s">
        <v>9058</v>
      </c>
      <c r="N365" s="112" t="s">
        <v>9059</v>
      </c>
      <c r="O365" s="112" t="s">
        <v>9060</v>
      </c>
      <c r="P365" s="112" t="s">
        <v>9061</v>
      </c>
      <c r="Q365" s="108" t="e">
        <f>[1]!Table4[[#This Row],[21]]</f>
        <v>#REF!</v>
      </c>
      <c r="R365" s="108">
        <f t="shared" ref="R365:R369" si="31">J365*0.2/2080</f>
        <v>10.321265384615387</v>
      </c>
      <c r="S365" s="108">
        <v>9.1324200913241995</v>
      </c>
      <c r="T365" s="108">
        <v>34.43</v>
      </c>
      <c r="U365" s="108" t="e">
        <f>SUBTOTAL(9,[1]!Table4[[#This Row],[18]:[20]])</f>
        <v>#REF!</v>
      </c>
      <c r="V365" s="109">
        <v>100</v>
      </c>
      <c r="W365" s="109">
        <v>40</v>
      </c>
      <c r="X365" s="127" t="s">
        <v>8003</v>
      </c>
      <c r="Y365" s="107">
        <v>3</v>
      </c>
      <c r="Z365" s="107">
        <v>3</v>
      </c>
      <c r="AA365" s="107">
        <v>3</v>
      </c>
      <c r="AB365" s="111">
        <v>10</v>
      </c>
      <c r="AC365" s="107" t="e">
        <f>[1]!Table4[[#This Row],[11]]</f>
        <v>#REF!</v>
      </c>
      <c r="AD365" s="108">
        <v>0</v>
      </c>
      <c r="AE365" s="107">
        <v>5</v>
      </c>
      <c r="AF365" s="111">
        <f t="shared" si="29"/>
        <v>100</v>
      </c>
      <c r="AG365" s="111" t="e">
        <f>[1]!Table4[[#This Row],[4]]</f>
        <v>#REF!</v>
      </c>
      <c r="AH365" s="111" t="e">
        <f>[1]!Table4[[#This Row],[5]]</f>
        <v>#REF!</v>
      </c>
      <c r="AI365" s="111">
        <v>90</v>
      </c>
      <c r="AJ365" s="111" t="s">
        <v>9062</v>
      </c>
      <c r="AK365" s="111" t="s">
        <v>9063</v>
      </c>
      <c r="AL365" s="111">
        <v>10</v>
      </c>
      <c r="AM365" s="111"/>
      <c r="AN365" s="111"/>
      <c r="AO365" s="111"/>
      <c r="AP365" s="111"/>
      <c r="AQ365" s="111"/>
      <c r="AR365" s="111"/>
      <c r="AS365" s="111"/>
      <c r="AT365" s="111"/>
      <c r="AU365" s="111"/>
      <c r="AV365" s="111"/>
      <c r="AW365" s="111"/>
      <c r="AX365" s="111"/>
      <c r="AY365"/>
      <c r="AZ365"/>
      <c r="BA365"/>
      <c r="BB365"/>
      <c r="BC365"/>
      <c r="BD365"/>
    </row>
    <row r="366" spans="1:56" s="110" customFormat="1" ht="133.75">
      <c r="A366" s="107">
        <v>106</v>
      </c>
      <c r="B366" s="107" t="s">
        <v>7994</v>
      </c>
      <c r="C366" s="111"/>
      <c r="D366" s="124" t="s">
        <v>9064</v>
      </c>
      <c r="E366" s="112" t="s">
        <v>9065</v>
      </c>
      <c r="F366" s="129">
        <v>12056</v>
      </c>
      <c r="G366" s="112" t="s">
        <v>9066</v>
      </c>
      <c r="H366" s="111">
        <v>2022</v>
      </c>
      <c r="I366" s="112" t="s">
        <v>9067</v>
      </c>
      <c r="J366" s="113">
        <v>106592.03</v>
      </c>
      <c r="K366" s="126" t="s">
        <v>1977</v>
      </c>
      <c r="L366" s="112" t="s">
        <v>9068</v>
      </c>
      <c r="M366" s="112" t="s">
        <v>9069</v>
      </c>
      <c r="N366" s="112" t="s">
        <v>9070</v>
      </c>
      <c r="O366" s="112" t="s">
        <v>9071</v>
      </c>
      <c r="P366" s="112">
        <v>72938</v>
      </c>
      <c r="Q366" s="108" t="e">
        <f>[1]!Table4[[#This Row],[21]]</f>
        <v>#REF!</v>
      </c>
      <c r="R366" s="108">
        <f t="shared" si="31"/>
        <v>10.249233653846154</v>
      </c>
      <c r="S366" s="108">
        <v>17.88</v>
      </c>
      <c r="T366" s="108">
        <v>12.38</v>
      </c>
      <c r="U366" s="108" t="e">
        <f>SUBTOTAL(9,[1]!Table4[[#This Row],[18]:[20]])</f>
        <v>#REF!</v>
      </c>
      <c r="V366" s="109">
        <v>100</v>
      </c>
      <c r="W366" s="109">
        <v>40</v>
      </c>
      <c r="X366" s="127" t="s">
        <v>8003</v>
      </c>
      <c r="Y366" s="107">
        <v>3</v>
      </c>
      <c r="Z366" s="107">
        <v>3</v>
      </c>
      <c r="AA366" s="107">
        <v>1</v>
      </c>
      <c r="AB366" s="111">
        <v>10</v>
      </c>
      <c r="AC366" s="107" t="e">
        <f>[1]!Table4[[#This Row],[11]]</f>
        <v>#REF!</v>
      </c>
      <c r="AD366" s="108">
        <v>0</v>
      </c>
      <c r="AE366" s="107">
        <v>5</v>
      </c>
      <c r="AF366" s="111">
        <f t="shared" si="29"/>
        <v>100</v>
      </c>
      <c r="AG366" s="111" t="e">
        <f>[1]!Table4[[#This Row],[4]]</f>
        <v>#REF!</v>
      </c>
      <c r="AH366" s="111" t="e">
        <f>[1]!Table4[[#This Row],[5]]</f>
        <v>#REF!</v>
      </c>
      <c r="AI366" s="111">
        <v>100</v>
      </c>
      <c r="AJ366" s="111"/>
      <c r="AK366" s="111"/>
      <c r="AL366" s="111"/>
      <c r="AM366" s="111"/>
      <c r="AN366" s="111"/>
      <c r="AO366" s="111"/>
      <c r="AP366" s="111"/>
      <c r="AQ366" s="111"/>
      <c r="AR366" s="111"/>
      <c r="AS366" s="111"/>
      <c r="AT366" s="111"/>
      <c r="AU366" s="111"/>
      <c r="AV366" s="111"/>
      <c r="AW366" s="111"/>
      <c r="AX366" s="111"/>
      <c r="AY366"/>
      <c r="AZ366"/>
      <c r="BA366"/>
      <c r="BB366"/>
      <c r="BC366"/>
      <c r="BD366"/>
    </row>
    <row r="367" spans="1:56" s="110" customFormat="1" ht="144">
      <c r="A367" s="107">
        <v>106</v>
      </c>
      <c r="B367" s="107" t="s">
        <v>7994</v>
      </c>
      <c r="C367" s="111"/>
      <c r="D367" s="124" t="s">
        <v>8051</v>
      </c>
      <c r="E367" s="112" t="s">
        <v>9072</v>
      </c>
      <c r="F367" s="129">
        <v>29534</v>
      </c>
      <c r="G367" s="112" t="s">
        <v>9073</v>
      </c>
      <c r="H367" s="111">
        <v>2022</v>
      </c>
      <c r="I367" s="112" t="s">
        <v>9074</v>
      </c>
      <c r="J367" s="113">
        <v>174728.3</v>
      </c>
      <c r="K367" s="126" t="s">
        <v>1977</v>
      </c>
      <c r="L367" s="112" t="s">
        <v>9075</v>
      </c>
      <c r="M367" s="112" t="s">
        <v>9076</v>
      </c>
      <c r="N367" s="112" t="s">
        <v>9077</v>
      </c>
      <c r="O367" s="112" t="s">
        <v>9078</v>
      </c>
      <c r="P367" s="112">
        <v>73389</v>
      </c>
      <c r="Q367" s="108" t="e">
        <f>[1]!Table4[[#This Row],[21]]</f>
        <v>#REF!</v>
      </c>
      <c r="R367" s="108">
        <f t="shared" si="31"/>
        <v>16.800798076923076</v>
      </c>
      <c r="S367" s="108">
        <v>8.75</v>
      </c>
      <c r="T367" s="108">
        <v>40</v>
      </c>
      <c r="U367" s="108" t="e">
        <f>SUBTOTAL(9,[1]!Table4[[#This Row],[18]:[20]])</f>
        <v>#REF!</v>
      </c>
      <c r="V367" s="109">
        <v>100</v>
      </c>
      <c r="W367" s="109">
        <v>40</v>
      </c>
      <c r="X367" s="127" t="s">
        <v>8003</v>
      </c>
      <c r="Y367" s="107">
        <v>3</v>
      </c>
      <c r="Z367" s="107">
        <v>2</v>
      </c>
      <c r="AA367" s="107">
        <v>2</v>
      </c>
      <c r="AB367" s="111">
        <v>50</v>
      </c>
      <c r="AC367" s="107" t="e">
        <f>[1]!Table4[[#This Row],[11]]</f>
        <v>#REF!</v>
      </c>
      <c r="AD367" s="108">
        <v>80</v>
      </c>
      <c r="AE367" s="107">
        <v>5</v>
      </c>
      <c r="AF367" s="111">
        <f t="shared" si="29"/>
        <v>100</v>
      </c>
      <c r="AG367" s="111" t="e">
        <f>[1]!Table4[[#This Row],[4]]</f>
        <v>#REF!</v>
      </c>
      <c r="AH367" s="111" t="e">
        <f>[1]!Table4[[#This Row],[5]]</f>
        <v>#REF!</v>
      </c>
      <c r="AI367" s="111">
        <v>100</v>
      </c>
      <c r="AJ367" s="111"/>
      <c r="AK367" s="111"/>
      <c r="AL367" s="111"/>
      <c r="AM367" s="111"/>
      <c r="AN367" s="111"/>
      <c r="AO367" s="111"/>
      <c r="AP367" s="111"/>
      <c r="AQ367" s="111"/>
      <c r="AR367" s="111"/>
      <c r="AS367" s="111"/>
      <c r="AT367" s="111"/>
      <c r="AU367" s="111"/>
      <c r="AV367" s="111"/>
      <c r="AW367" s="111"/>
      <c r="AX367" s="111"/>
      <c r="AY367"/>
      <c r="AZ367"/>
      <c r="BA367"/>
      <c r="BB367"/>
      <c r="BC367"/>
      <c r="BD367"/>
    </row>
    <row r="368" spans="1:56" s="110" customFormat="1" ht="195.45">
      <c r="A368" s="107">
        <v>106</v>
      </c>
      <c r="B368" s="107" t="s">
        <v>7994</v>
      </c>
      <c r="C368" s="111"/>
      <c r="D368" s="124" t="s">
        <v>9064</v>
      </c>
      <c r="E368" s="112" t="s">
        <v>9079</v>
      </c>
      <c r="F368" s="129">
        <v>32057</v>
      </c>
      <c r="G368" s="112" t="s">
        <v>9080</v>
      </c>
      <c r="H368" s="111">
        <v>2022</v>
      </c>
      <c r="I368" s="112" t="s">
        <v>9081</v>
      </c>
      <c r="J368" s="113">
        <v>170953.4</v>
      </c>
      <c r="K368" s="126" t="s">
        <v>1977</v>
      </c>
      <c r="L368" s="112" t="s">
        <v>9082</v>
      </c>
      <c r="M368" s="112" t="s">
        <v>9083</v>
      </c>
      <c r="N368" s="112" t="s">
        <v>9084</v>
      </c>
      <c r="O368" s="112" t="s">
        <v>9085</v>
      </c>
      <c r="P368" s="112">
        <v>71341</v>
      </c>
      <c r="Q368" s="108" t="e">
        <f>[1]!Table4[[#This Row],[21]]</f>
        <v>#REF!</v>
      </c>
      <c r="R368" s="108">
        <f t="shared" si="31"/>
        <v>16.437826923076923</v>
      </c>
      <c r="S368" s="108">
        <v>7.69</v>
      </c>
      <c r="T368" s="108">
        <v>41.76</v>
      </c>
      <c r="U368" s="108" t="e">
        <f>SUBTOTAL(9,[1]!Table4[[#This Row],[18]:[20]])</f>
        <v>#REF!</v>
      </c>
      <c r="V368" s="109">
        <v>100</v>
      </c>
      <c r="W368" s="109">
        <v>40</v>
      </c>
      <c r="X368" s="127" t="s">
        <v>8003</v>
      </c>
      <c r="Y368" s="107">
        <v>3</v>
      </c>
      <c r="Z368" s="107">
        <v>4</v>
      </c>
      <c r="AA368" s="107">
        <v>6</v>
      </c>
      <c r="AB368" s="111">
        <v>10</v>
      </c>
      <c r="AC368" s="107" t="e">
        <f>[1]!Table4[[#This Row],[11]]</f>
        <v>#REF!</v>
      </c>
      <c r="AD368" s="108">
        <v>41.76</v>
      </c>
      <c r="AE368" s="107">
        <v>5</v>
      </c>
      <c r="AF368" s="111">
        <f t="shared" si="29"/>
        <v>100</v>
      </c>
      <c r="AG368" s="111" t="e">
        <f>[1]!Table4[[#This Row],[4]]</f>
        <v>#REF!</v>
      </c>
      <c r="AH368" s="111" t="e">
        <f>[1]!Table4[[#This Row],[5]]</f>
        <v>#REF!</v>
      </c>
      <c r="AI368" s="111">
        <v>100</v>
      </c>
      <c r="AJ368" s="111"/>
      <c r="AK368" s="111"/>
      <c r="AL368" s="111"/>
      <c r="AM368" s="111"/>
      <c r="AN368" s="111"/>
      <c r="AO368" s="111"/>
      <c r="AP368" s="111"/>
      <c r="AQ368" s="111"/>
      <c r="AR368" s="111"/>
      <c r="AS368" s="111"/>
      <c r="AT368" s="111"/>
      <c r="AU368" s="111"/>
      <c r="AV368" s="111"/>
      <c r="AW368" s="111"/>
      <c r="AX368" s="111"/>
      <c r="AY368"/>
      <c r="AZ368"/>
      <c r="BA368"/>
      <c r="BB368"/>
      <c r="BC368"/>
      <c r="BD368"/>
    </row>
    <row r="369" spans="1:56" s="110" customFormat="1" ht="409.6">
      <c r="A369" s="107">
        <v>106</v>
      </c>
      <c r="B369" s="107" t="s">
        <v>7994</v>
      </c>
      <c r="C369" s="111"/>
      <c r="D369" s="124" t="s">
        <v>186</v>
      </c>
      <c r="E369" s="112" t="s">
        <v>8753</v>
      </c>
      <c r="F369" s="129">
        <v>24273</v>
      </c>
      <c r="G369" s="112" t="s">
        <v>9086</v>
      </c>
      <c r="H369" s="111">
        <v>2022</v>
      </c>
      <c r="I369" s="112" t="s">
        <v>9087</v>
      </c>
      <c r="J369" s="113">
        <v>45524</v>
      </c>
      <c r="K369" s="126" t="s">
        <v>1977</v>
      </c>
      <c r="L369" s="112" t="s">
        <v>9088</v>
      </c>
      <c r="M369" s="112" t="s">
        <v>9089</v>
      </c>
      <c r="N369" s="112" t="s">
        <v>9090</v>
      </c>
      <c r="O369" s="112" t="s">
        <v>9091</v>
      </c>
      <c r="P369" s="112">
        <v>73368</v>
      </c>
      <c r="Q369" s="108" t="e">
        <f>[1]!Table4[[#This Row],[21]]</f>
        <v>#REF!</v>
      </c>
      <c r="R369" s="108">
        <f t="shared" si="31"/>
        <v>4.377307692307693</v>
      </c>
      <c r="S369" s="108">
        <v>13.562602739726028</v>
      </c>
      <c r="T369" s="108">
        <v>24.07174657534247</v>
      </c>
      <c r="U369" s="108" t="e">
        <f>SUBTOTAL(9,[1]!Table4[[#This Row],[18]:[20]])</f>
        <v>#REF!</v>
      </c>
      <c r="V369" s="109">
        <v>100</v>
      </c>
      <c r="W369" s="109">
        <v>40</v>
      </c>
      <c r="X369" s="127" t="s">
        <v>8003</v>
      </c>
      <c r="Y369" s="107">
        <v>1</v>
      </c>
      <c r="Z369" s="107">
        <v>1</v>
      </c>
      <c r="AA369" s="107">
        <v>4</v>
      </c>
      <c r="AB369" s="111">
        <v>44</v>
      </c>
      <c r="AC369" s="107" t="e">
        <f>[1]!Table4[[#This Row],[11]]</f>
        <v>#REF!</v>
      </c>
      <c r="AD369" s="108">
        <v>0</v>
      </c>
      <c r="AE369" s="107">
        <v>5</v>
      </c>
      <c r="AF369" s="111">
        <f t="shared" si="29"/>
        <v>100</v>
      </c>
      <c r="AG369" s="111" t="e">
        <f>[1]!Table4[[#This Row],[4]]</f>
        <v>#REF!</v>
      </c>
      <c r="AH369" s="111" t="e">
        <f>[1]!Table4[[#This Row],[5]]</f>
        <v>#REF!</v>
      </c>
      <c r="AI369" s="111">
        <v>50</v>
      </c>
      <c r="AJ369" s="111" t="s">
        <v>9092</v>
      </c>
      <c r="AK369" s="111" t="s">
        <v>8753</v>
      </c>
      <c r="AL369" s="111">
        <v>25</v>
      </c>
      <c r="AM369" s="111" t="s">
        <v>9093</v>
      </c>
      <c r="AN369" s="111" t="s">
        <v>8753</v>
      </c>
      <c r="AO369" s="111">
        <v>25</v>
      </c>
      <c r="AP369" s="111"/>
      <c r="AQ369" s="111"/>
      <c r="AR369" s="111"/>
      <c r="AS369" s="111"/>
      <c r="AT369" s="111"/>
      <c r="AU369" s="111"/>
      <c r="AV369" s="111"/>
      <c r="AW369" s="111"/>
      <c r="AX369" s="111"/>
      <c r="AY369"/>
      <c r="AZ369"/>
      <c r="BA369"/>
      <c r="BB369"/>
      <c r="BC369"/>
      <c r="BD369"/>
    </row>
    <row r="370" spans="1:56" s="110" customFormat="1" ht="195.45">
      <c r="A370" s="107">
        <v>106</v>
      </c>
      <c r="B370" s="107" t="s">
        <v>7994</v>
      </c>
      <c r="C370" s="111"/>
      <c r="D370" s="124" t="s">
        <v>8201</v>
      </c>
      <c r="E370" s="112" t="s">
        <v>8859</v>
      </c>
      <c r="F370" s="129">
        <v>11130</v>
      </c>
      <c r="G370" s="112" t="s">
        <v>9094</v>
      </c>
      <c r="H370" s="111">
        <v>2022</v>
      </c>
      <c r="I370" s="112" t="s">
        <v>9095</v>
      </c>
      <c r="J370" s="113">
        <v>137590.16</v>
      </c>
      <c r="K370" s="126" t="s">
        <v>1977</v>
      </c>
      <c r="L370" s="112" t="s">
        <v>9096</v>
      </c>
      <c r="M370" s="112" t="s">
        <v>9097</v>
      </c>
      <c r="N370" s="112" t="s">
        <v>9098</v>
      </c>
      <c r="O370" s="112" t="s">
        <v>9099</v>
      </c>
      <c r="P370" s="112" t="s">
        <v>9100</v>
      </c>
      <c r="Q370" s="108" t="e">
        <f>[1]!Table4[[#This Row],[21]]</f>
        <v>#REF!</v>
      </c>
      <c r="R370" s="108">
        <f t="shared" si="28"/>
        <v>16.537278846153846</v>
      </c>
      <c r="S370" s="108">
        <v>20</v>
      </c>
      <c r="T370" s="108">
        <v>20.420000000000002</v>
      </c>
      <c r="U370" s="108" t="e">
        <f>SUBTOTAL(9,[1]!Table4[[#This Row],[18]:[20]])</f>
        <v>#REF!</v>
      </c>
      <c r="V370" s="109">
        <v>100</v>
      </c>
      <c r="W370" s="109">
        <v>50</v>
      </c>
      <c r="X370" s="127" t="s">
        <v>8003</v>
      </c>
      <c r="Y370" s="107">
        <v>6</v>
      </c>
      <c r="Z370" s="107">
        <v>1</v>
      </c>
      <c r="AA370" s="107">
        <v>5</v>
      </c>
      <c r="AB370" s="111">
        <v>25</v>
      </c>
      <c r="AC370" s="107" t="e">
        <f>[1]!Table4[[#This Row],[11]]</f>
        <v>#REF!</v>
      </c>
      <c r="AD370" s="108">
        <v>0</v>
      </c>
      <c r="AE370" s="107">
        <v>4</v>
      </c>
      <c r="AF370" s="111">
        <f t="shared" si="29"/>
        <v>100</v>
      </c>
      <c r="AG370" s="111" t="e">
        <f>[1]!Table4[[#This Row],[4]]</f>
        <v>#REF!</v>
      </c>
      <c r="AH370" s="111" t="e">
        <f>[1]!Table4[[#This Row],[5]]</f>
        <v>#REF!</v>
      </c>
      <c r="AI370" s="111">
        <v>100</v>
      </c>
      <c r="AJ370" s="111"/>
      <c r="AK370" s="111"/>
      <c r="AL370" s="111"/>
      <c r="AM370" s="111"/>
      <c r="AN370" s="111"/>
      <c r="AO370" s="111"/>
      <c r="AP370" s="111"/>
      <c r="AQ370" s="111"/>
      <c r="AR370" s="111"/>
      <c r="AS370" s="111"/>
      <c r="AT370" s="111"/>
      <c r="AU370" s="111"/>
      <c r="AV370" s="111"/>
      <c r="AW370" s="111"/>
      <c r="AX370" s="111"/>
      <c r="AY370"/>
      <c r="AZ370"/>
      <c r="BA370"/>
      <c r="BB370"/>
      <c r="BC370"/>
      <c r="BD370"/>
    </row>
    <row r="371" spans="1:56" s="110" customFormat="1" ht="298.3">
      <c r="A371" s="107">
        <v>106</v>
      </c>
      <c r="B371" s="107" t="s">
        <v>7994</v>
      </c>
      <c r="C371" s="111"/>
      <c r="D371" s="124" t="s">
        <v>8656</v>
      </c>
      <c r="E371" s="112" t="s">
        <v>9101</v>
      </c>
      <c r="F371" s="129">
        <v>30880</v>
      </c>
      <c r="G371" s="112" t="s">
        <v>9102</v>
      </c>
      <c r="H371" s="111">
        <v>2022</v>
      </c>
      <c r="I371" s="112" t="s">
        <v>9103</v>
      </c>
      <c r="J371" s="113">
        <v>239480.2</v>
      </c>
      <c r="K371" s="126" t="s">
        <v>1977</v>
      </c>
      <c r="L371" s="112" t="s">
        <v>8785</v>
      </c>
      <c r="M371" s="112" t="s">
        <v>8786</v>
      </c>
      <c r="N371" s="112" t="s">
        <v>9104</v>
      </c>
      <c r="O371" s="112" t="s">
        <v>9105</v>
      </c>
      <c r="P371" s="112">
        <v>73388</v>
      </c>
      <c r="Q371" s="108" t="e">
        <f>[1]!Table4[[#This Row],[21]]</f>
        <v>#REF!</v>
      </c>
      <c r="R371" s="108">
        <f t="shared" ref="R371:R382" si="32">J371*0.2/2080</f>
        <v>23.026942307692313</v>
      </c>
      <c r="S371" s="108">
        <v>17.88</v>
      </c>
      <c r="T371" s="108">
        <v>12.38</v>
      </c>
      <c r="U371" s="108" t="e">
        <f>SUBTOTAL(9,[1]!Table4[[#This Row],[18]:[20]])</f>
        <v>#REF!</v>
      </c>
      <c r="V371" s="109">
        <v>100</v>
      </c>
      <c r="W371" s="109">
        <v>40</v>
      </c>
      <c r="X371" s="127" t="s">
        <v>8003</v>
      </c>
      <c r="Y371" s="107">
        <v>3</v>
      </c>
      <c r="Z371" s="107">
        <v>1</v>
      </c>
      <c r="AA371" s="107">
        <v>1</v>
      </c>
      <c r="AB371" s="111">
        <v>4</v>
      </c>
      <c r="AC371" s="107" t="e">
        <f>[1]!Table4[[#This Row],[11]]</f>
        <v>#REF!</v>
      </c>
      <c r="AD371" s="108">
        <v>0</v>
      </c>
      <c r="AE371" s="107">
        <v>5</v>
      </c>
      <c r="AF371" s="111">
        <f t="shared" si="29"/>
        <v>100</v>
      </c>
      <c r="AG371" s="111" t="e">
        <f>[1]!Table4[[#This Row],[4]]</f>
        <v>#REF!</v>
      </c>
      <c r="AH371" s="111" t="e">
        <f>[1]!Table4[[#This Row],[5]]</f>
        <v>#REF!</v>
      </c>
      <c r="AI371" s="111">
        <v>30</v>
      </c>
      <c r="AJ371" s="111" t="s">
        <v>8790</v>
      </c>
      <c r="AK371" s="111" t="s">
        <v>8782</v>
      </c>
      <c r="AL371" s="111">
        <v>30</v>
      </c>
      <c r="AM371" s="111" t="s">
        <v>8791</v>
      </c>
      <c r="AN371" s="111" t="s">
        <v>8782</v>
      </c>
      <c r="AO371" s="111">
        <v>40</v>
      </c>
      <c r="AP371" s="111"/>
      <c r="AQ371" s="111"/>
      <c r="AR371" s="111"/>
      <c r="AS371" s="111"/>
      <c r="AT371" s="111"/>
      <c r="AU371" s="111"/>
      <c r="AV371" s="111"/>
      <c r="AW371" s="111"/>
      <c r="AX371" s="111"/>
      <c r="AY371"/>
      <c r="AZ371"/>
      <c r="BA371"/>
      <c r="BB371"/>
      <c r="BC371"/>
      <c r="BD371"/>
    </row>
    <row r="372" spans="1:56" s="110" customFormat="1" ht="409.6">
      <c r="A372" s="107">
        <v>106</v>
      </c>
      <c r="B372" s="107" t="s">
        <v>7994</v>
      </c>
      <c r="C372" s="111"/>
      <c r="D372" s="124" t="s">
        <v>188</v>
      </c>
      <c r="E372" s="112" t="s">
        <v>8887</v>
      </c>
      <c r="F372" s="129">
        <v>31976</v>
      </c>
      <c r="G372" s="112" t="s">
        <v>9106</v>
      </c>
      <c r="H372" s="111">
        <v>2022</v>
      </c>
      <c r="I372" s="112" t="s">
        <v>9106</v>
      </c>
      <c r="J372" s="113">
        <v>101171.27</v>
      </c>
      <c r="K372" s="126" t="s">
        <v>1977</v>
      </c>
      <c r="L372" s="112" t="s">
        <v>9107</v>
      </c>
      <c r="M372" s="112" t="s">
        <v>9108</v>
      </c>
      <c r="N372" s="112" t="s">
        <v>9109</v>
      </c>
      <c r="O372" s="112" t="s">
        <v>9110</v>
      </c>
      <c r="P372" s="112">
        <v>73289</v>
      </c>
      <c r="Q372" s="108" t="e">
        <f>[1]!Table4[[#This Row],[21]]</f>
        <v>#REF!</v>
      </c>
      <c r="R372" s="108">
        <f t="shared" si="32"/>
        <v>9.7280067307692306</v>
      </c>
      <c r="S372" s="108">
        <v>15.34</v>
      </c>
      <c r="T372" s="108">
        <v>27.92</v>
      </c>
      <c r="U372" s="108" t="e">
        <f>SUBTOTAL(9,[1]!Table4[[#This Row],[18]:[20]])</f>
        <v>#REF!</v>
      </c>
      <c r="V372" s="109">
        <v>100</v>
      </c>
      <c r="W372" s="109">
        <v>40</v>
      </c>
      <c r="X372" s="127" t="s">
        <v>8003</v>
      </c>
      <c r="Y372" s="107">
        <v>3</v>
      </c>
      <c r="Z372" s="107">
        <v>8</v>
      </c>
      <c r="AA372" s="107">
        <v>1</v>
      </c>
      <c r="AB372" s="111">
        <v>60</v>
      </c>
      <c r="AC372" s="107" t="e">
        <f>[1]!Table4[[#This Row],[11]]</f>
        <v>#REF!</v>
      </c>
      <c r="AD372" s="108">
        <v>0</v>
      </c>
      <c r="AE372" s="107">
        <v>5</v>
      </c>
      <c r="AF372" s="111">
        <f t="shared" si="29"/>
        <v>100</v>
      </c>
      <c r="AG372" s="111" t="e">
        <f>[1]!Table4[[#This Row],[4]]</f>
        <v>#REF!</v>
      </c>
      <c r="AH372" s="111" t="e">
        <f>[1]!Table4[[#This Row],[5]]</f>
        <v>#REF!</v>
      </c>
      <c r="AI372" s="111">
        <v>100</v>
      </c>
      <c r="AJ372" s="111"/>
      <c r="AK372" s="111"/>
      <c r="AL372" s="111"/>
      <c r="AM372" s="111"/>
      <c r="AN372" s="111"/>
      <c r="AO372" s="111"/>
      <c r="AP372" s="111"/>
      <c r="AQ372" s="111"/>
      <c r="AR372" s="111"/>
      <c r="AS372" s="111"/>
      <c r="AT372" s="111"/>
      <c r="AU372" s="111"/>
      <c r="AV372" s="111"/>
      <c r="AW372" s="111"/>
      <c r="AX372" s="111"/>
      <c r="AY372"/>
      <c r="AZ372"/>
      <c r="BA372"/>
      <c r="BB372"/>
      <c r="BC372"/>
      <c r="BD372"/>
    </row>
    <row r="373" spans="1:56" s="110" customFormat="1" ht="409.6">
      <c r="A373" s="107">
        <v>106</v>
      </c>
      <c r="B373" s="107" t="s">
        <v>7994</v>
      </c>
      <c r="C373" s="111"/>
      <c r="D373" s="124" t="s">
        <v>8405</v>
      </c>
      <c r="E373" s="112" t="s">
        <v>8406</v>
      </c>
      <c r="F373" s="129">
        <v>27819</v>
      </c>
      <c r="G373" s="112" t="s">
        <v>9111</v>
      </c>
      <c r="H373" s="111">
        <v>2022</v>
      </c>
      <c r="I373" s="112" t="s">
        <v>9112</v>
      </c>
      <c r="J373" s="113">
        <v>346231.67</v>
      </c>
      <c r="K373" s="126" t="s">
        <v>1977</v>
      </c>
      <c r="L373" s="112" t="s">
        <v>9113</v>
      </c>
      <c r="M373" s="112" t="s">
        <v>9114</v>
      </c>
      <c r="N373" s="112" t="s">
        <v>9115</v>
      </c>
      <c r="O373" s="112" t="s">
        <v>9116</v>
      </c>
      <c r="P373" s="112" t="s">
        <v>9117</v>
      </c>
      <c r="Q373" s="108" t="e">
        <f>[1]!Table4[[#This Row],[21]]</f>
        <v>#REF!</v>
      </c>
      <c r="R373" s="108">
        <f t="shared" si="32"/>
        <v>33.291506730769235</v>
      </c>
      <c r="S373" s="108">
        <v>117</v>
      </c>
      <c r="T373" s="108">
        <v>185</v>
      </c>
      <c r="U373" s="108" t="e">
        <f>SUBTOTAL(9,[1]!Table4[[#This Row],[18]:[20]])</f>
        <v>#REF!</v>
      </c>
      <c r="V373" s="109">
        <v>100</v>
      </c>
      <c r="W373" s="109">
        <v>40</v>
      </c>
      <c r="X373" s="127" t="s">
        <v>8003</v>
      </c>
      <c r="Y373" s="107">
        <v>4</v>
      </c>
      <c r="Z373" s="107">
        <v>3</v>
      </c>
      <c r="AA373" s="107">
        <v>4</v>
      </c>
      <c r="AB373" s="111">
        <v>50</v>
      </c>
      <c r="AC373" s="107" t="e">
        <f>[1]!Table4[[#This Row],[11]]</f>
        <v>#REF!</v>
      </c>
      <c r="AD373" s="108">
        <v>92.5</v>
      </c>
      <c r="AE373" s="107">
        <v>5</v>
      </c>
      <c r="AF373" s="111">
        <v>100</v>
      </c>
      <c r="AG373" s="111" t="e">
        <f>[1]!Table4[[#This Row],[4]]</f>
        <v>#REF!</v>
      </c>
      <c r="AH373" s="111" t="e">
        <f>[1]!Table4[[#This Row],[5]]</f>
        <v>#REF!</v>
      </c>
      <c r="AI373" s="111">
        <v>100</v>
      </c>
      <c r="AJ373" s="111"/>
      <c r="AK373" s="111"/>
      <c r="AL373" s="111"/>
      <c r="AM373" s="111"/>
      <c r="AN373" s="111"/>
      <c r="AO373" s="111"/>
      <c r="AP373" s="111"/>
      <c r="AQ373" s="111"/>
      <c r="AR373" s="111"/>
      <c r="AS373" s="111"/>
      <c r="AT373" s="111"/>
      <c r="AU373" s="111"/>
      <c r="AV373" s="111"/>
      <c r="AW373" s="111"/>
      <c r="AX373" s="111"/>
      <c r="AY373"/>
      <c r="AZ373"/>
      <c r="BA373"/>
      <c r="BB373"/>
      <c r="BC373"/>
      <c r="BD373"/>
    </row>
    <row r="374" spans="1:56" s="110" customFormat="1" ht="370.3">
      <c r="A374" s="107">
        <v>106</v>
      </c>
      <c r="B374" s="107" t="s">
        <v>7994</v>
      </c>
      <c r="C374" s="111"/>
      <c r="D374" s="124" t="s">
        <v>8656</v>
      </c>
      <c r="E374" s="112" t="s">
        <v>8639</v>
      </c>
      <c r="F374" s="129">
        <v>22289</v>
      </c>
      <c r="G374" s="112" t="s">
        <v>9118</v>
      </c>
      <c r="H374" s="111">
        <v>2022</v>
      </c>
      <c r="I374" s="112" t="s">
        <v>9119</v>
      </c>
      <c r="J374" s="113">
        <v>1386685</v>
      </c>
      <c r="K374" s="126" t="s">
        <v>1977</v>
      </c>
      <c r="L374" s="112" t="s">
        <v>9120</v>
      </c>
      <c r="M374" s="112" t="s">
        <v>9121</v>
      </c>
      <c r="N374" s="112" t="s">
        <v>9122</v>
      </c>
      <c r="O374" s="112" t="s">
        <v>9123</v>
      </c>
      <c r="P374" s="112">
        <v>72982</v>
      </c>
      <c r="Q374" s="108" t="e">
        <f>[1]!Table4[[#This Row],[21]]</f>
        <v>#REF!</v>
      </c>
      <c r="R374" s="108">
        <f t="shared" si="32"/>
        <v>133.33509615384617</v>
      </c>
      <c r="S374" s="108">
        <v>20.588235294117649</v>
      </c>
      <c r="T374" s="108">
        <v>0</v>
      </c>
      <c r="U374" s="108" t="e">
        <f>SUBTOTAL(9,[1]!Table4[[#This Row],[18]:[20]])</f>
        <v>#REF!</v>
      </c>
      <c r="V374" s="109">
        <v>100</v>
      </c>
      <c r="W374" s="109">
        <v>40</v>
      </c>
      <c r="X374" s="127" t="s">
        <v>8003</v>
      </c>
      <c r="Y374" s="107">
        <v>3</v>
      </c>
      <c r="Z374" s="107">
        <v>5</v>
      </c>
      <c r="AA374" s="107">
        <v>3</v>
      </c>
      <c r="AB374" s="111">
        <v>60</v>
      </c>
      <c r="AC374" s="107" t="e">
        <f>[1]!Table4[[#This Row],[11]]</f>
        <v>#REF!</v>
      </c>
      <c r="AD374" s="108" t="s">
        <v>9124</v>
      </c>
      <c r="AE374" s="107">
        <v>5</v>
      </c>
      <c r="AF374" s="111">
        <f t="shared" si="29"/>
        <v>100</v>
      </c>
      <c r="AG374" s="111" t="e">
        <f>[1]!Table4[[#This Row],[4]]</f>
        <v>#REF!</v>
      </c>
      <c r="AH374" s="111" t="e">
        <f>[1]!Table4[[#This Row],[5]]</f>
        <v>#REF!</v>
      </c>
      <c r="AI374" s="111">
        <v>100</v>
      </c>
      <c r="AJ374" s="111"/>
      <c r="AK374" s="111"/>
      <c r="AL374" s="111"/>
      <c r="AM374" s="111"/>
      <c r="AN374" s="111"/>
      <c r="AO374" s="111"/>
      <c r="AP374" s="111"/>
      <c r="AQ374" s="111"/>
      <c r="AR374" s="111"/>
      <c r="AS374" s="111"/>
      <c r="AT374" s="111"/>
      <c r="AU374" s="111"/>
      <c r="AV374" s="111"/>
      <c r="AW374" s="111"/>
      <c r="AX374" s="111"/>
      <c r="AY374"/>
      <c r="AZ374"/>
      <c r="BA374"/>
      <c r="BB374"/>
      <c r="BC374"/>
      <c r="BD374"/>
    </row>
    <row r="375" spans="1:56" s="110" customFormat="1" ht="174.9">
      <c r="A375" s="107">
        <v>106</v>
      </c>
      <c r="B375" s="107" t="s">
        <v>7994</v>
      </c>
      <c r="C375" s="111"/>
      <c r="D375" s="124" t="s">
        <v>8023</v>
      </c>
      <c r="E375" s="112" t="s">
        <v>8620</v>
      </c>
      <c r="F375" s="129">
        <v>2929</v>
      </c>
      <c r="G375" s="112" t="s">
        <v>8621</v>
      </c>
      <c r="H375" s="111">
        <v>2022</v>
      </c>
      <c r="I375" s="112" t="s">
        <v>8917</v>
      </c>
      <c r="J375" s="113">
        <v>44466.63</v>
      </c>
      <c r="K375" s="126" t="s">
        <v>1977</v>
      </c>
      <c r="L375" s="112" t="s">
        <v>8623</v>
      </c>
      <c r="M375" s="112" t="s">
        <v>8624</v>
      </c>
      <c r="N375" s="112" t="s">
        <v>9125</v>
      </c>
      <c r="O375" s="112" t="s">
        <v>9126</v>
      </c>
      <c r="P375" s="112" t="s">
        <v>9127</v>
      </c>
      <c r="Q375" s="108" t="e">
        <f>[1]!Table4[[#This Row],[21]]</f>
        <v>#REF!</v>
      </c>
      <c r="R375" s="108">
        <f t="shared" si="32"/>
        <v>4.2756374999999993</v>
      </c>
      <c r="S375" s="108"/>
      <c r="T375" s="108"/>
      <c r="U375" s="108" t="e">
        <f>SUBTOTAL(9,[1]!Table4[[#This Row],[18]:[20]])</f>
        <v>#REF!</v>
      </c>
      <c r="V375" s="109">
        <v>100</v>
      </c>
      <c r="W375" s="109">
        <v>40</v>
      </c>
      <c r="X375" s="127" t="s">
        <v>8003</v>
      </c>
      <c r="Y375" s="107">
        <v>6</v>
      </c>
      <c r="Z375" s="107">
        <v>1</v>
      </c>
      <c r="AA375" s="107">
        <v>3</v>
      </c>
      <c r="AB375" s="111" t="s">
        <v>8923</v>
      </c>
      <c r="AC375" s="107" t="e">
        <f>[1]!Table4[[#This Row],[11]]</f>
        <v>#REF!</v>
      </c>
      <c r="AD375" s="108">
        <v>0</v>
      </c>
      <c r="AE375" s="107">
        <v>5</v>
      </c>
      <c r="AF375" s="111">
        <f t="shared" si="29"/>
        <v>100</v>
      </c>
      <c r="AG375" s="111" t="e">
        <f>[1]!Table4[[#This Row],[4]]</f>
        <v>#REF!</v>
      </c>
      <c r="AH375" s="111" t="e">
        <f>[1]!Table4[[#This Row],[5]]</f>
        <v>#REF!</v>
      </c>
      <c r="AI375" s="111">
        <v>100</v>
      </c>
      <c r="AJ375" s="111"/>
      <c r="AK375" s="111"/>
      <c r="AL375" s="111"/>
      <c r="AM375" s="111"/>
      <c r="AN375" s="111"/>
      <c r="AO375" s="111"/>
      <c r="AP375" s="111"/>
      <c r="AQ375" s="111"/>
      <c r="AR375" s="111"/>
      <c r="AS375" s="111"/>
      <c r="AT375" s="111"/>
      <c r="AU375" s="111"/>
      <c r="AV375" s="111"/>
      <c r="AW375" s="111"/>
      <c r="AX375" s="111"/>
      <c r="AY375"/>
      <c r="AZ375"/>
      <c r="BA375"/>
      <c r="BB375"/>
      <c r="BC375"/>
      <c r="BD375"/>
    </row>
    <row r="376" spans="1:56" s="110" customFormat="1" ht="82.3">
      <c r="A376" s="107">
        <v>106</v>
      </c>
      <c r="B376" s="107" t="s">
        <v>7994</v>
      </c>
      <c r="C376" s="111"/>
      <c r="D376" s="124" t="s">
        <v>3382</v>
      </c>
      <c r="E376" s="112" t="s">
        <v>8488</v>
      </c>
      <c r="F376" s="129">
        <v>7317</v>
      </c>
      <c r="G376" s="112" t="s">
        <v>9128</v>
      </c>
      <c r="H376" s="111">
        <v>2022</v>
      </c>
      <c r="I376" s="112" t="s">
        <v>9129</v>
      </c>
      <c r="J376" s="113">
        <v>147067.06</v>
      </c>
      <c r="K376" s="126" t="s">
        <v>1977</v>
      </c>
      <c r="L376" s="112" t="s">
        <v>8327</v>
      </c>
      <c r="M376" s="112" t="s">
        <v>8304</v>
      </c>
      <c r="N376" s="112" t="s">
        <v>9130</v>
      </c>
      <c r="O376" s="112" t="s">
        <v>9131</v>
      </c>
      <c r="P376" s="112" t="s">
        <v>9132</v>
      </c>
      <c r="Q376" s="108" t="e">
        <f>[1]!Table4[[#This Row],[21]]</f>
        <v>#REF!</v>
      </c>
      <c r="R376" s="108">
        <f t="shared" si="32"/>
        <v>14.141063461538462</v>
      </c>
      <c r="S376" s="108">
        <v>17.88</v>
      </c>
      <c r="T376" s="108">
        <v>18.899999999999999</v>
      </c>
      <c r="U376" s="108" t="e">
        <f>SUBTOTAL(9,[1]!Table4[[#This Row],[18]:[20]])</f>
        <v>#REF!</v>
      </c>
      <c r="V376" s="109">
        <v>100</v>
      </c>
      <c r="W376" s="109">
        <v>40</v>
      </c>
      <c r="X376" s="127" t="s">
        <v>8003</v>
      </c>
      <c r="Y376" s="107">
        <v>3</v>
      </c>
      <c r="Z376" s="107">
        <v>3</v>
      </c>
      <c r="AA376" s="107">
        <v>3</v>
      </c>
      <c r="AB376" s="111">
        <v>10</v>
      </c>
      <c r="AC376" s="107" t="e">
        <f>[1]!Table4[[#This Row],[11]]</f>
        <v>#REF!</v>
      </c>
      <c r="AD376" s="108">
        <v>0</v>
      </c>
      <c r="AE376" s="107">
        <v>5</v>
      </c>
      <c r="AF376" s="111">
        <f t="shared" si="29"/>
        <v>100</v>
      </c>
      <c r="AG376" s="111" t="e">
        <f>[1]!Table4[[#This Row],[4]]</f>
        <v>#REF!</v>
      </c>
      <c r="AH376" s="111" t="e">
        <f>[1]!Table4[[#This Row],[5]]</f>
        <v>#REF!</v>
      </c>
      <c r="AI376" s="111">
        <v>100</v>
      </c>
      <c r="AJ376" s="111"/>
      <c r="AK376" s="111"/>
      <c r="AL376" s="111"/>
      <c r="AM376" s="111"/>
      <c r="AN376" s="111"/>
      <c r="AO376" s="111"/>
      <c r="AP376" s="111"/>
      <c r="AQ376" s="111"/>
      <c r="AR376" s="111"/>
      <c r="AS376" s="111"/>
      <c r="AT376" s="111"/>
      <c r="AU376" s="111"/>
      <c r="AV376" s="111"/>
      <c r="AW376" s="111"/>
      <c r="AX376" s="111"/>
      <c r="AY376"/>
      <c r="AZ376"/>
      <c r="BA376"/>
      <c r="BB376"/>
      <c r="BC376"/>
      <c r="BD376"/>
    </row>
    <row r="377" spans="1:56" s="110" customFormat="1" ht="409.6">
      <c r="A377" s="107">
        <v>106</v>
      </c>
      <c r="B377" s="107" t="s">
        <v>7994</v>
      </c>
      <c r="C377" s="111"/>
      <c r="D377" s="124" t="s">
        <v>8034</v>
      </c>
      <c r="E377" s="112" t="s">
        <v>9133</v>
      </c>
      <c r="F377" s="129">
        <v>20216</v>
      </c>
      <c r="G377" s="112" t="s">
        <v>9134</v>
      </c>
      <c r="H377" s="111">
        <v>2022</v>
      </c>
      <c r="I377" s="112" t="s">
        <v>9135</v>
      </c>
      <c r="J377" s="113">
        <v>152818.67000000001</v>
      </c>
      <c r="K377" s="126" t="s">
        <v>1977</v>
      </c>
      <c r="L377" s="112" t="s">
        <v>9136</v>
      </c>
      <c r="M377" s="112" t="s">
        <v>9137</v>
      </c>
      <c r="N377" s="112" t="s">
        <v>9138</v>
      </c>
      <c r="O377" s="112" t="s">
        <v>9139</v>
      </c>
      <c r="P377" s="112" t="s">
        <v>9140</v>
      </c>
      <c r="Q377" s="108" t="e">
        <f>[1]!Table4[[#This Row],[21]]</f>
        <v>#REF!</v>
      </c>
      <c r="R377" s="108">
        <f t="shared" si="32"/>
        <v>14.694102884615386</v>
      </c>
      <c r="S377" s="108">
        <v>20</v>
      </c>
      <c r="T377" s="108">
        <v>20</v>
      </c>
      <c r="U377" s="108" t="e">
        <f>SUBTOTAL(9,[1]!Table4[[#This Row],[18]:[20]])</f>
        <v>#REF!</v>
      </c>
      <c r="V377" s="109">
        <v>100</v>
      </c>
      <c r="W377" s="109">
        <v>40</v>
      </c>
      <c r="X377" s="127" t="s">
        <v>8003</v>
      </c>
      <c r="Y377" s="107">
        <v>4</v>
      </c>
      <c r="Z377" s="107">
        <v>3</v>
      </c>
      <c r="AA377" s="107">
        <v>2</v>
      </c>
      <c r="AB377" s="111">
        <v>46</v>
      </c>
      <c r="AC377" s="107" t="e">
        <f>[1]!Table4[[#This Row],[11]]</f>
        <v>#REF!</v>
      </c>
      <c r="AD377" s="108">
        <v>20</v>
      </c>
      <c r="AE377" s="107">
        <v>5</v>
      </c>
      <c r="AF377" s="111">
        <f t="shared" si="29"/>
        <v>100</v>
      </c>
      <c r="AG377" s="111" t="e">
        <f>[1]!Table4[[#This Row],[4]]</f>
        <v>#REF!</v>
      </c>
      <c r="AH377" s="111" t="e">
        <f>[1]!Table4[[#This Row],[5]]</f>
        <v>#REF!</v>
      </c>
      <c r="AI377" s="111">
        <v>100</v>
      </c>
      <c r="AJ377" s="111"/>
      <c r="AK377" s="111"/>
      <c r="AL377" s="111"/>
      <c r="AM377" s="111"/>
      <c r="AN377" s="111"/>
      <c r="AO377" s="111"/>
      <c r="AP377" s="111"/>
      <c r="AQ377" s="111"/>
      <c r="AR377" s="111"/>
      <c r="AS377" s="111"/>
      <c r="AT377" s="111"/>
      <c r="AU377" s="111"/>
      <c r="AV377" s="111"/>
      <c r="AW377" s="111"/>
      <c r="AX377" s="111"/>
      <c r="AY377"/>
      <c r="AZ377"/>
      <c r="BA377"/>
      <c r="BB377"/>
      <c r="BC377"/>
      <c r="BD377"/>
    </row>
    <row r="378" spans="1:56" s="110" customFormat="1" ht="380.6">
      <c r="A378" s="107">
        <v>106</v>
      </c>
      <c r="B378" s="107" t="s">
        <v>7994</v>
      </c>
      <c r="C378" s="111"/>
      <c r="D378" s="124" t="s">
        <v>8331</v>
      </c>
      <c r="E378" s="112" t="s">
        <v>8332</v>
      </c>
      <c r="F378" s="129">
        <v>4540</v>
      </c>
      <c r="G378" s="112" t="s">
        <v>9141</v>
      </c>
      <c r="H378" s="111">
        <v>2022</v>
      </c>
      <c r="I378" s="112" t="s">
        <v>9142</v>
      </c>
      <c r="J378" s="113">
        <v>256108.44</v>
      </c>
      <c r="K378" s="126" t="s">
        <v>1977</v>
      </c>
      <c r="L378" s="112" t="s">
        <v>9143</v>
      </c>
      <c r="M378" s="112" t="s">
        <v>8590</v>
      </c>
      <c r="N378" s="112" t="s">
        <v>9144</v>
      </c>
      <c r="O378" s="112" t="s">
        <v>9145</v>
      </c>
      <c r="P378" s="112" t="s">
        <v>9146</v>
      </c>
      <c r="Q378" s="108" t="e">
        <f>[1]!Table4[[#This Row],[21]]</f>
        <v>#REF!</v>
      </c>
      <c r="R378" s="108">
        <f t="shared" si="32"/>
        <v>24.625811538461541</v>
      </c>
      <c r="S378" s="108">
        <v>17.88</v>
      </c>
      <c r="T378" s="108">
        <v>33.64</v>
      </c>
      <c r="U378" s="108" t="e">
        <f>SUBTOTAL(9,[1]!Table4[[#This Row],[18]:[20]])</f>
        <v>#REF!</v>
      </c>
      <c r="V378" s="109">
        <v>100</v>
      </c>
      <c r="W378" s="109">
        <v>40</v>
      </c>
      <c r="X378" s="127" t="s">
        <v>8003</v>
      </c>
      <c r="Y378" s="107">
        <v>3</v>
      </c>
      <c r="Z378" s="107">
        <v>6</v>
      </c>
      <c r="AA378" s="107">
        <v>1</v>
      </c>
      <c r="AB378" s="111">
        <v>47</v>
      </c>
      <c r="AC378" s="107" t="e">
        <f>[1]!Table4[[#This Row],[11]]</f>
        <v>#REF!</v>
      </c>
      <c r="AD378" s="108">
        <v>0</v>
      </c>
      <c r="AE378" s="107">
        <v>5</v>
      </c>
      <c r="AF378" s="111">
        <f t="shared" si="29"/>
        <v>100</v>
      </c>
      <c r="AG378" s="111" t="e">
        <f>[1]!Table4[[#This Row],[4]]</f>
        <v>#REF!</v>
      </c>
      <c r="AH378" s="111" t="e">
        <f>[1]!Table4[[#This Row],[5]]</f>
        <v>#REF!</v>
      </c>
      <c r="AI378" s="111">
        <v>100</v>
      </c>
      <c r="AJ378" s="111"/>
      <c r="AK378" s="111"/>
      <c r="AL378" s="111"/>
      <c r="AM378" s="111"/>
      <c r="AN378" s="111"/>
      <c r="AO378" s="111"/>
      <c r="AP378" s="111"/>
      <c r="AQ378" s="111"/>
      <c r="AR378" s="111"/>
      <c r="AS378" s="111"/>
      <c r="AT378" s="111"/>
      <c r="AU378" s="111"/>
      <c r="AV378" s="111"/>
      <c r="AW378" s="111"/>
      <c r="AX378" s="111"/>
      <c r="AY378"/>
      <c r="AZ378"/>
      <c r="BA378"/>
      <c r="BB378"/>
      <c r="BC378"/>
      <c r="BD378"/>
    </row>
    <row r="379" spans="1:56" s="110" customFormat="1" ht="185.15">
      <c r="A379" s="107">
        <v>106</v>
      </c>
      <c r="B379" s="107" t="s">
        <v>7994</v>
      </c>
      <c r="C379" s="111"/>
      <c r="D379" s="124" t="s">
        <v>8086</v>
      </c>
      <c r="E379" s="112" t="s">
        <v>8570</v>
      </c>
      <c r="F379" s="129">
        <v>10429</v>
      </c>
      <c r="G379" s="112" t="s">
        <v>9147</v>
      </c>
      <c r="H379" s="111">
        <v>2022</v>
      </c>
      <c r="I379" s="112" t="s">
        <v>9148</v>
      </c>
      <c r="J379" s="113">
        <v>138914.09</v>
      </c>
      <c r="K379" s="126" t="s">
        <v>1977</v>
      </c>
      <c r="L379" s="112" t="s">
        <v>9149</v>
      </c>
      <c r="M379" s="112" t="s">
        <v>9150</v>
      </c>
      <c r="N379" s="112" t="s">
        <v>9151</v>
      </c>
      <c r="O379" s="112" t="s">
        <v>9152</v>
      </c>
      <c r="P379" s="112">
        <v>73219</v>
      </c>
      <c r="Q379" s="108" t="e">
        <f>[1]!Table4[[#This Row],[21]]</f>
        <v>#REF!</v>
      </c>
      <c r="R379" s="108">
        <f t="shared" si="32"/>
        <v>13.357124038461539</v>
      </c>
      <c r="S379" s="108">
        <v>11.5</v>
      </c>
      <c r="T379" s="108">
        <v>15.75</v>
      </c>
      <c r="U379" s="108" t="e">
        <f>SUBTOTAL(9,[1]!Table4[[#This Row],[18]:[20]])</f>
        <v>#REF!</v>
      </c>
      <c r="V379" s="109">
        <v>100</v>
      </c>
      <c r="W379" s="109">
        <v>40</v>
      </c>
      <c r="X379" s="127" t="s">
        <v>8003</v>
      </c>
      <c r="Y379" s="107">
        <v>1</v>
      </c>
      <c r="Z379" s="107">
        <v>4</v>
      </c>
      <c r="AA379" s="107">
        <v>4</v>
      </c>
      <c r="AB379" s="111">
        <v>60</v>
      </c>
      <c r="AC379" s="107" t="e">
        <f>[1]!Table4[[#This Row],[11]]</f>
        <v>#REF!</v>
      </c>
      <c r="AD379" s="108">
        <v>40</v>
      </c>
      <c r="AE379" s="107">
        <v>5</v>
      </c>
      <c r="AF379" s="111">
        <f t="shared" si="29"/>
        <v>100</v>
      </c>
      <c r="AG379" s="111" t="e">
        <f>[1]!Table4[[#This Row],[4]]</f>
        <v>#REF!</v>
      </c>
      <c r="AH379" s="111" t="e">
        <f>[1]!Table4[[#This Row],[5]]</f>
        <v>#REF!</v>
      </c>
      <c r="AI379" s="111">
        <v>50</v>
      </c>
      <c r="AJ379" s="111" t="s">
        <v>9153</v>
      </c>
      <c r="AK379" s="111" t="s">
        <v>9154</v>
      </c>
      <c r="AL379" s="111">
        <v>20</v>
      </c>
      <c r="AM379" s="111" t="s">
        <v>8714</v>
      </c>
      <c r="AN379" s="111" t="s">
        <v>9155</v>
      </c>
      <c r="AO379" s="111">
        <v>15</v>
      </c>
      <c r="AP379" s="111" t="s">
        <v>9156</v>
      </c>
      <c r="AQ379" s="111" t="s">
        <v>9157</v>
      </c>
      <c r="AR379" s="111">
        <v>15</v>
      </c>
      <c r="AS379" s="111"/>
      <c r="AT379" s="111"/>
      <c r="AU379" s="111"/>
      <c r="AV379" s="111"/>
      <c r="AW379" s="111"/>
      <c r="AX379" s="111"/>
      <c r="AY379"/>
      <c r="AZ379"/>
      <c r="BA379"/>
      <c r="BB379"/>
      <c r="BC379"/>
      <c r="BD379"/>
    </row>
    <row r="380" spans="1:56" s="110" customFormat="1" ht="195.45">
      <c r="A380" s="107">
        <v>106</v>
      </c>
      <c r="B380" s="107" t="s">
        <v>7994</v>
      </c>
      <c r="C380" s="111"/>
      <c r="D380" s="124" t="s">
        <v>5204</v>
      </c>
      <c r="E380" s="112" t="s">
        <v>9158</v>
      </c>
      <c r="F380" s="129">
        <v>15813</v>
      </c>
      <c r="G380" s="112" t="s">
        <v>9159</v>
      </c>
      <c r="H380" s="111">
        <v>2022</v>
      </c>
      <c r="I380" s="112" t="s">
        <v>9160</v>
      </c>
      <c r="J380" s="113">
        <v>190759.94</v>
      </c>
      <c r="K380" s="126" t="s">
        <v>1977</v>
      </c>
      <c r="L380" s="112" t="s">
        <v>9161</v>
      </c>
      <c r="M380" s="112" t="s">
        <v>9162</v>
      </c>
      <c r="N380" s="112" t="s">
        <v>9163</v>
      </c>
      <c r="O380" s="112" t="s">
        <v>9164</v>
      </c>
      <c r="P380" s="112">
        <v>72700</v>
      </c>
      <c r="Q380" s="108" t="e">
        <f>[1]!Table4[[#This Row],[21]]</f>
        <v>#REF!</v>
      </c>
      <c r="R380" s="108">
        <f t="shared" si="32"/>
        <v>18.342301923076924</v>
      </c>
      <c r="S380" s="108">
        <v>38</v>
      </c>
      <c r="T380" s="108">
        <v>42</v>
      </c>
      <c r="U380" s="108" t="e">
        <f>SUBTOTAL(9,[1]!Table4[[#This Row],[18]:[20]])</f>
        <v>#REF!</v>
      </c>
      <c r="V380" s="109">
        <v>100</v>
      </c>
      <c r="W380" s="109">
        <v>40</v>
      </c>
      <c r="X380" s="127" t="s">
        <v>8003</v>
      </c>
      <c r="Y380" s="107">
        <v>2</v>
      </c>
      <c r="Z380" s="107">
        <v>5</v>
      </c>
      <c r="AA380" s="107">
        <v>6</v>
      </c>
      <c r="AB380" s="111">
        <v>11</v>
      </c>
      <c r="AC380" s="107" t="e">
        <f>[1]!Table4[[#This Row],[11]]</f>
        <v>#REF!</v>
      </c>
      <c r="AD380" s="108">
        <v>40</v>
      </c>
      <c r="AE380" s="107">
        <v>5</v>
      </c>
      <c r="AF380" s="111">
        <f t="shared" si="29"/>
        <v>100</v>
      </c>
      <c r="AG380" s="111" t="e">
        <f>[1]!Table4[[#This Row],[4]]</f>
        <v>#REF!</v>
      </c>
      <c r="AH380" s="111" t="e">
        <f>[1]!Table4[[#This Row],[5]]</f>
        <v>#REF!</v>
      </c>
      <c r="AI380" s="111">
        <v>30</v>
      </c>
      <c r="AJ380" s="111" t="s">
        <v>9165</v>
      </c>
      <c r="AK380" s="111" t="s">
        <v>5178</v>
      </c>
      <c r="AL380" s="111">
        <v>30</v>
      </c>
      <c r="AM380" s="111" t="s">
        <v>9166</v>
      </c>
      <c r="AN380" s="111" t="s">
        <v>9167</v>
      </c>
      <c r="AO380" s="111">
        <v>30</v>
      </c>
      <c r="AP380" s="111" t="s">
        <v>9168</v>
      </c>
      <c r="AQ380" s="111" t="s">
        <v>9169</v>
      </c>
      <c r="AR380" s="111">
        <v>10</v>
      </c>
      <c r="AS380" s="111"/>
      <c r="AT380" s="111"/>
      <c r="AU380" s="111"/>
      <c r="AV380" s="111"/>
      <c r="AW380" s="111"/>
      <c r="AX380" s="111"/>
      <c r="AY380"/>
      <c r="AZ380"/>
      <c r="BA380"/>
      <c r="BB380"/>
      <c r="BC380"/>
      <c r="BD380"/>
    </row>
    <row r="381" spans="1:56" s="110" customFormat="1" ht="92.6">
      <c r="A381" s="107">
        <v>106</v>
      </c>
      <c r="B381" s="107" t="s">
        <v>7994</v>
      </c>
      <c r="C381" s="111"/>
      <c r="D381" s="124" t="s">
        <v>8675</v>
      </c>
      <c r="E381" s="112" t="s">
        <v>8354</v>
      </c>
      <c r="F381" s="129">
        <v>4988</v>
      </c>
      <c r="G381" s="112" t="s">
        <v>9170</v>
      </c>
      <c r="H381" s="111">
        <v>2022</v>
      </c>
      <c r="I381" s="112" t="s">
        <v>9171</v>
      </c>
      <c r="J381" s="113">
        <v>74098.7</v>
      </c>
      <c r="K381" s="126" t="s">
        <v>1977</v>
      </c>
      <c r="L381" s="112" t="s">
        <v>8678</v>
      </c>
      <c r="M381" s="112" t="s">
        <v>8679</v>
      </c>
      <c r="N381" s="112" t="s">
        <v>9172</v>
      </c>
      <c r="O381" s="112" t="s">
        <v>9173</v>
      </c>
      <c r="P381" s="112">
        <v>73106</v>
      </c>
      <c r="Q381" s="108" t="e">
        <f>[1]!Table4[[#This Row],[21]]</f>
        <v>#REF!</v>
      </c>
      <c r="R381" s="108">
        <f t="shared" si="32"/>
        <v>7.1248750000000003</v>
      </c>
      <c r="S381" s="108">
        <v>5.5</v>
      </c>
      <c r="T381" s="108">
        <v>28.35</v>
      </c>
      <c r="U381" s="108" t="e">
        <f>SUBTOTAL(9,[1]!Table4[[#This Row],[18]:[20]])</f>
        <v>#REF!</v>
      </c>
      <c r="V381" s="109">
        <v>100</v>
      </c>
      <c r="W381" s="109">
        <v>40</v>
      </c>
      <c r="X381" s="127" t="s">
        <v>8003</v>
      </c>
      <c r="Y381" s="107">
        <v>2</v>
      </c>
      <c r="Z381" s="107">
        <v>1</v>
      </c>
      <c r="AA381" s="107">
        <v>1</v>
      </c>
      <c r="AB381" s="111">
        <v>60</v>
      </c>
      <c r="AC381" s="107" t="e">
        <f>[1]!Table4[[#This Row],[11]]</f>
        <v>#REF!</v>
      </c>
      <c r="AD381" s="108">
        <v>0</v>
      </c>
      <c r="AE381" s="107">
        <v>5</v>
      </c>
      <c r="AF381" s="111">
        <v>100</v>
      </c>
      <c r="AG381" s="111" t="e">
        <f>[1]!Table4[[#This Row],[4]]</f>
        <v>#REF!</v>
      </c>
      <c r="AH381" s="111" t="e">
        <f>[1]!Table4[[#This Row],[5]]</f>
        <v>#REF!</v>
      </c>
      <c r="AI381" s="111">
        <v>0</v>
      </c>
      <c r="AJ381" s="111"/>
      <c r="AK381" s="111"/>
      <c r="AL381" s="111"/>
      <c r="AM381" s="111"/>
      <c r="AN381" s="111"/>
      <c r="AO381" s="111"/>
      <c r="AP381" s="111"/>
      <c r="AQ381" s="111"/>
      <c r="AR381" s="111"/>
      <c r="AS381" s="111"/>
      <c r="AT381" s="111"/>
      <c r="AU381" s="111"/>
      <c r="AV381" s="111"/>
      <c r="AW381" s="111"/>
      <c r="AX381" s="111"/>
      <c r="AY381"/>
      <c r="AZ381"/>
      <c r="BA381"/>
      <c r="BB381"/>
      <c r="BC381"/>
      <c r="BD381"/>
    </row>
    <row r="382" spans="1:56" s="110" customFormat="1" ht="102.9">
      <c r="A382" s="107">
        <v>106</v>
      </c>
      <c r="B382" s="107" t="s">
        <v>7994</v>
      </c>
      <c r="C382" s="111"/>
      <c r="D382" s="124" t="s">
        <v>3367</v>
      </c>
      <c r="E382" s="112" t="s">
        <v>9174</v>
      </c>
      <c r="F382" s="129">
        <v>35478</v>
      </c>
      <c r="G382" s="112" t="s">
        <v>9175</v>
      </c>
      <c r="H382" s="111">
        <v>2022</v>
      </c>
      <c r="I382" s="112" t="s">
        <v>9176</v>
      </c>
      <c r="J382" s="113">
        <v>91617.05</v>
      </c>
      <c r="K382" s="126" t="s">
        <v>1977</v>
      </c>
      <c r="L382" s="112" t="s">
        <v>8311</v>
      </c>
      <c r="M382" s="112" t="s">
        <v>8082</v>
      </c>
      <c r="N382" s="112" t="s">
        <v>9177</v>
      </c>
      <c r="O382" s="112" t="s">
        <v>9178</v>
      </c>
      <c r="P382" s="112">
        <v>73090</v>
      </c>
      <c r="Q382" s="108" t="e">
        <f>[1]!Table4[[#This Row],[21]]</f>
        <v>#REF!</v>
      </c>
      <c r="R382" s="108">
        <f t="shared" si="32"/>
        <v>8.8093317307692303</v>
      </c>
      <c r="S382" s="108">
        <v>17.88</v>
      </c>
      <c r="T382" s="108">
        <v>12.38</v>
      </c>
      <c r="U382" s="108" t="e">
        <f>SUBTOTAL(9,[1]!Table4[[#This Row],[18]:[20]])</f>
        <v>#REF!</v>
      </c>
      <c r="V382" s="109">
        <v>100</v>
      </c>
      <c r="W382" s="109">
        <v>40</v>
      </c>
      <c r="X382" s="127" t="s">
        <v>8003</v>
      </c>
      <c r="Y382" s="107">
        <v>3</v>
      </c>
      <c r="Z382" s="107">
        <v>1</v>
      </c>
      <c r="AA382" s="107">
        <v>3</v>
      </c>
      <c r="AB382" s="111">
        <v>60</v>
      </c>
      <c r="AC382" s="107" t="e">
        <f>[1]!Table4[[#This Row],[11]]</f>
        <v>#REF!</v>
      </c>
      <c r="AD382" s="108">
        <v>0</v>
      </c>
      <c r="AE382" s="107">
        <v>5</v>
      </c>
      <c r="AF382" s="111">
        <v>100</v>
      </c>
      <c r="AG382" s="111" t="e">
        <f>[1]!Table4[[#This Row],[4]]</f>
        <v>#REF!</v>
      </c>
      <c r="AH382" s="111" t="e">
        <f>[1]!Table4[[#This Row],[5]]</f>
        <v>#REF!</v>
      </c>
      <c r="AI382" s="111">
        <v>100</v>
      </c>
      <c r="AJ382" s="111"/>
      <c r="AK382" s="111"/>
      <c r="AL382" s="111"/>
      <c r="AM382" s="111"/>
      <c r="AN382" s="111"/>
      <c r="AO382" s="111"/>
      <c r="AP382" s="111"/>
      <c r="AQ382" s="111"/>
      <c r="AR382" s="111"/>
      <c r="AS382" s="111"/>
      <c r="AT382" s="111"/>
      <c r="AU382" s="111"/>
      <c r="AV382" s="111"/>
      <c r="AW382" s="111"/>
      <c r="AX382" s="111"/>
      <c r="AY382"/>
      <c r="AZ382"/>
      <c r="BA382"/>
      <c r="BB382"/>
      <c r="BC382"/>
      <c r="BD382"/>
    </row>
    <row r="383" spans="1:56" s="110" customFormat="1" ht="216">
      <c r="A383" s="107">
        <v>106</v>
      </c>
      <c r="B383" s="107" t="s">
        <v>7994</v>
      </c>
      <c r="C383" s="111"/>
      <c r="D383" s="124" t="s">
        <v>8257</v>
      </c>
      <c r="E383" s="112" t="s">
        <v>8649</v>
      </c>
      <c r="F383" s="129">
        <v>34279</v>
      </c>
      <c r="G383" s="112" t="s">
        <v>9179</v>
      </c>
      <c r="H383" s="111">
        <v>2022</v>
      </c>
      <c r="I383" s="112" t="s">
        <v>9180</v>
      </c>
      <c r="J383" s="113">
        <v>233310.5</v>
      </c>
      <c r="K383" s="126" t="s">
        <v>1977</v>
      </c>
      <c r="L383" s="112" t="s">
        <v>9181</v>
      </c>
      <c r="M383" s="112" t="s">
        <v>9182</v>
      </c>
      <c r="N383" s="112" t="s">
        <v>9183</v>
      </c>
      <c r="O383" s="112" t="s">
        <v>9184</v>
      </c>
      <c r="P383" s="112" t="s">
        <v>9185</v>
      </c>
      <c r="Q383" s="108" t="e">
        <f>[1]!Table4[[#This Row],[21]]</f>
        <v>#REF!</v>
      </c>
      <c r="R383" s="108">
        <f>J383*0.2/2080</f>
        <v>22.433701923076924</v>
      </c>
      <c r="S383" s="108">
        <v>10</v>
      </c>
      <c r="T383" s="108">
        <v>26.7</v>
      </c>
      <c r="U383" s="108" t="e">
        <f>SUBTOTAL(9,[1]!Table4[[#This Row],[18]:[20]])</f>
        <v>#REF!</v>
      </c>
      <c r="V383" s="109">
        <v>100</v>
      </c>
      <c r="W383" s="109">
        <v>40</v>
      </c>
      <c r="X383" s="127" t="s">
        <v>8003</v>
      </c>
      <c r="Y383" s="107">
        <v>4</v>
      </c>
      <c r="Z383" s="107">
        <v>3</v>
      </c>
      <c r="AA383" s="107">
        <v>4</v>
      </c>
      <c r="AB383" s="111">
        <v>46</v>
      </c>
      <c r="AC383" s="107" t="e">
        <f>[1]!Table4[[#This Row],[11]]</f>
        <v>#REF!</v>
      </c>
      <c r="AD383" s="108">
        <v>0</v>
      </c>
      <c r="AE383" s="107">
        <v>5</v>
      </c>
      <c r="AF383" s="111">
        <f t="shared" si="29"/>
        <v>100</v>
      </c>
      <c r="AG383" s="111" t="e">
        <f>[1]!Table4[[#This Row],[4]]</f>
        <v>#REF!</v>
      </c>
      <c r="AH383" s="111" t="e">
        <f>[1]!Table4[[#This Row],[5]]</f>
        <v>#REF!</v>
      </c>
      <c r="AI383" s="111">
        <v>100</v>
      </c>
      <c r="AJ383" s="111"/>
      <c r="AK383" s="111"/>
      <c r="AL383" s="111"/>
      <c r="AM383" s="111"/>
      <c r="AN383" s="111"/>
      <c r="AO383" s="111"/>
      <c r="AP383" s="111"/>
      <c r="AQ383" s="111"/>
      <c r="AR383" s="111"/>
      <c r="AS383" s="111"/>
      <c r="AT383" s="111"/>
      <c r="AU383" s="111"/>
      <c r="AV383" s="111"/>
      <c r="AW383" s="111"/>
      <c r="AX383" s="111"/>
      <c r="AY383"/>
      <c r="AZ383"/>
      <c r="BA383"/>
      <c r="BB383"/>
      <c r="BC383"/>
      <c r="BD383"/>
    </row>
    <row r="384" spans="1:56" s="110" customFormat="1" ht="92.6">
      <c r="A384" s="107">
        <v>106</v>
      </c>
      <c r="B384" s="107" t="s">
        <v>7994</v>
      </c>
      <c r="C384" s="111"/>
      <c r="D384" s="124" t="s">
        <v>9064</v>
      </c>
      <c r="E384" s="112" t="s">
        <v>9186</v>
      </c>
      <c r="F384" s="129">
        <v>12056</v>
      </c>
      <c r="G384" s="112" t="s">
        <v>9187</v>
      </c>
      <c r="H384" s="111">
        <v>2023</v>
      </c>
      <c r="I384" s="112" t="s">
        <v>9188</v>
      </c>
      <c r="J384" s="113">
        <v>68405.8</v>
      </c>
      <c r="K384" s="126" t="s">
        <v>1992</v>
      </c>
      <c r="L384" s="112" t="s">
        <v>9189</v>
      </c>
      <c r="M384" s="112" t="s">
        <v>9190</v>
      </c>
      <c r="N384" s="112" t="s">
        <v>9191</v>
      </c>
      <c r="O384" s="112" t="s">
        <v>9192</v>
      </c>
      <c r="P384" s="112" t="s">
        <v>9193</v>
      </c>
      <c r="Q384" s="108" t="e">
        <f>[1]!Table4[[#This Row],[21]]</f>
        <v>#REF!</v>
      </c>
      <c r="R384" s="108">
        <f t="shared" ref="R384" si="33">J384*0.2/2080</f>
        <v>6.5774807692307702</v>
      </c>
      <c r="S384" s="108"/>
      <c r="T384" s="108"/>
      <c r="U384" s="108" t="e">
        <f>SUBTOTAL(9,[1]!Table4[[#This Row],[18]:[20]])</f>
        <v>#REF!</v>
      </c>
      <c r="V384" s="109">
        <v>100</v>
      </c>
      <c r="W384" s="109">
        <v>20</v>
      </c>
      <c r="X384" s="127" t="s">
        <v>8003</v>
      </c>
      <c r="Y384" s="107"/>
      <c r="Z384" s="107"/>
      <c r="AA384" s="107"/>
      <c r="AB384" s="111"/>
      <c r="AC384" s="107" t="e">
        <f>[1]!Table4[[#This Row],[11]]</f>
        <v>#REF!</v>
      </c>
      <c r="AD384" s="108">
        <v>0</v>
      </c>
      <c r="AE384" s="107">
        <v>5</v>
      </c>
      <c r="AF384" s="111">
        <v>100</v>
      </c>
      <c r="AG384" s="111" t="e">
        <f>[1]!Table4[[#This Row],[4]]</f>
        <v>#REF!</v>
      </c>
      <c r="AH384" s="111" t="e">
        <f>[1]!Table4[[#This Row],[5]]</f>
        <v>#REF!</v>
      </c>
      <c r="AI384" s="111">
        <v>100</v>
      </c>
      <c r="AJ384" s="111"/>
      <c r="AK384" s="111"/>
      <c r="AL384" s="111"/>
      <c r="AM384" s="111"/>
      <c r="AN384" s="111"/>
      <c r="AO384" s="111"/>
      <c r="AP384" s="111"/>
      <c r="AQ384" s="111"/>
      <c r="AR384" s="111"/>
      <c r="AS384" s="111"/>
      <c r="AT384" s="111"/>
      <c r="AU384" s="111"/>
      <c r="AV384" s="111"/>
      <c r="AW384" s="111"/>
      <c r="AX384" s="111"/>
      <c r="AY384"/>
      <c r="AZ384"/>
      <c r="BA384"/>
      <c r="BB384"/>
      <c r="BC384"/>
      <c r="BD384"/>
    </row>
    <row r="385" spans="1:56" s="110" customFormat="1" ht="113.15">
      <c r="A385" s="107">
        <v>106</v>
      </c>
      <c r="B385" s="107" t="s">
        <v>7994</v>
      </c>
      <c r="C385" s="111"/>
      <c r="D385" s="124" t="s">
        <v>9194</v>
      </c>
      <c r="E385" s="112" t="s">
        <v>9195</v>
      </c>
      <c r="F385" s="129">
        <v>33404</v>
      </c>
      <c r="G385" s="112" t="s">
        <v>9196</v>
      </c>
      <c r="H385" s="111">
        <v>2023</v>
      </c>
      <c r="I385" s="112" t="s">
        <v>9197</v>
      </c>
      <c r="J385" s="113">
        <v>158115.09</v>
      </c>
      <c r="K385" s="126" t="s">
        <v>1992</v>
      </c>
      <c r="L385" s="112" t="s">
        <v>9198</v>
      </c>
      <c r="M385" s="112" t="s">
        <v>9199</v>
      </c>
      <c r="N385" s="112" t="s">
        <v>9200</v>
      </c>
      <c r="O385" s="112" t="s">
        <v>9201</v>
      </c>
      <c r="P385" s="112" t="s">
        <v>9202</v>
      </c>
      <c r="Q385" s="108" t="e">
        <f>[1]!Table4[[#This Row],[21]]</f>
        <v>#REF!</v>
      </c>
      <c r="R385" s="108">
        <v>15.203374038461538</v>
      </c>
      <c r="S385" s="108">
        <v>12</v>
      </c>
      <c r="T385" s="108">
        <v>24.76</v>
      </c>
      <c r="U385" s="108" t="e">
        <f>SUBTOTAL(9,[1]!Table4[[#This Row],[18]:[20]])</f>
        <v>#REF!</v>
      </c>
      <c r="V385" s="109">
        <v>100</v>
      </c>
      <c r="W385" s="109">
        <v>20</v>
      </c>
      <c r="X385" s="127" t="s">
        <v>8003</v>
      </c>
      <c r="Y385" s="107">
        <v>4</v>
      </c>
      <c r="Z385" s="107">
        <v>2</v>
      </c>
      <c r="AA385" s="107">
        <v>4</v>
      </c>
      <c r="AB385" s="111">
        <v>50</v>
      </c>
      <c r="AC385" s="107" t="e">
        <f>[1]!Table4[[#This Row],[11]]</f>
        <v>#REF!</v>
      </c>
      <c r="AD385" s="108">
        <v>12</v>
      </c>
      <c r="AE385" s="107">
        <v>5</v>
      </c>
      <c r="AF385" s="111">
        <v>100</v>
      </c>
      <c r="AG385" s="111" t="e">
        <f>[1]!Table4[[#This Row],[4]]</f>
        <v>#REF!</v>
      </c>
      <c r="AH385" s="111" t="e">
        <f>[1]!Table4[[#This Row],[5]]</f>
        <v>#REF!</v>
      </c>
      <c r="AI385" s="111">
        <v>50</v>
      </c>
      <c r="AJ385" s="111" t="s">
        <v>9203</v>
      </c>
      <c r="AK385" s="111" t="s">
        <v>8994</v>
      </c>
      <c r="AL385" s="111">
        <v>50</v>
      </c>
      <c r="AM385" s="111"/>
      <c r="AN385" s="111"/>
      <c r="AO385" s="111"/>
      <c r="AP385" s="111"/>
      <c r="AQ385" s="111"/>
      <c r="AR385" s="111"/>
      <c r="AS385" s="111"/>
      <c r="AT385" s="111"/>
      <c r="AU385" s="111"/>
      <c r="AV385" s="111"/>
      <c r="AW385" s="111"/>
      <c r="AX385" s="111"/>
      <c r="AY385"/>
      <c r="AZ385"/>
      <c r="BA385"/>
      <c r="BB385"/>
      <c r="BC385"/>
      <c r="BD385"/>
    </row>
    <row r="386" spans="1:56" s="110" customFormat="1" ht="318.89999999999998">
      <c r="A386" s="107">
        <v>106</v>
      </c>
      <c r="B386" s="107" t="s">
        <v>7994</v>
      </c>
      <c r="C386" s="111"/>
      <c r="D386" s="124" t="s">
        <v>9204</v>
      </c>
      <c r="E386" s="112" t="s">
        <v>9205</v>
      </c>
      <c r="F386" s="129">
        <v>3709</v>
      </c>
      <c r="G386" s="112" t="s">
        <v>9206</v>
      </c>
      <c r="H386" s="111">
        <v>2023</v>
      </c>
      <c r="I386" s="112" t="s">
        <v>9207</v>
      </c>
      <c r="J386" s="113">
        <v>89464.28</v>
      </c>
      <c r="K386" s="126" t="s">
        <v>1992</v>
      </c>
      <c r="L386" s="112" t="s">
        <v>9208</v>
      </c>
      <c r="M386" s="112" t="s">
        <v>9209</v>
      </c>
      <c r="N386" s="112" t="s">
        <v>9210</v>
      </c>
      <c r="O386" s="112" t="s">
        <v>9211</v>
      </c>
      <c r="P386" s="112" t="s">
        <v>9212</v>
      </c>
      <c r="Q386" s="108" t="e">
        <f>[1]!Table4[[#This Row],[21]]</f>
        <v>#REF!</v>
      </c>
      <c r="R386" s="108">
        <v>8.6023346153846152</v>
      </c>
      <c r="S386" s="108">
        <v>5.12</v>
      </c>
      <c r="T386" s="108">
        <v>17.559999999999999</v>
      </c>
      <c r="U386" s="108" t="e">
        <f>SUBTOTAL(9,[1]!Table4[[#This Row],[18]:[20]])</f>
        <v>#REF!</v>
      </c>
      <c r="V386" s="109">
        <v>100</v>
      </c>
      <c r="W386" s="109">
        <v>20</v>
      </c>
      <c r="X386" s="127" t="s">
        <v>8003</v>
      </c>
      <c r="Y386" s="107">
        <v>4</v>
      </c>
      <c r="Z386" s="107">
        <v>5</v>
      </c>
      <c r="AA386" s="107">
        <v>5</v>
      </c>
      <c r="AB386" s="111">
        <v>10</v>
      </c>
      <c r="AC386" s="107" t="e">
        <f>[1]!Table4[[#This Row],[11]]</f>
        <v>#REF!</v>
      </c>
      <c r="AD386" s="108">
        <v>0</v>
      </c>
      <c r="AE386" s="107">
        <v>5</v>
      </c>
      <c r="AF386" s="111">
        <v>100</v>
      </c>
      <c r="AG386" s="111" t="e">
        <f>[1]!Table4[[#This Row],[4]]</f>
        <v>#REF!</v>
      </c>
      <c r="AH386" s="111" t="e">
        <f>[1]!Table4[[#This Row],[5]]</f>
        <v>#REF!</v>
      </c>
      <c r="AI386" s="111">
        <v>50</v>
      </c>
      <c r="AJ386" s="111" t="s">
        <v>3325</v>
      </c>
      <c r="AK386" s="111" t="s">
        <v>3326</v>
      </c>
      <c r="AL386" s="111">
        <v>30</v>
      </c>
      <c r="AM386" s="111" t="s">
        <v>1628</v>
      </c>
      <c r="AN386" s="111" t="s">
        <v>3261</v>
      </c>
      <c r="AO386" s="111">
        <v>20</v>
      </c>
      <c r="AP386" s="111"/>
      <c r="AQ386" s="111"/>
      <c r="AR386" s="111"/>
      <c r="AS386" s="111"/>
      <c r="AT386" s="111"/>
      <c r="AU386" s="111"/>
      <c r="AV386" s="111"/>
      <c r="AW386" s="111"/>
      <c r="AX386" s="111"/>
      <c r="AY386"/>
      <c r="AZ386"/>
      <c r="BA386"/>
      <c r="BB386"/>
      <c r="BC386"/>
      <c r="BD386"/>
    </row>
    <row r="387" spans="1:56" s="110" customFormat="1" ht="164.6">
      <c r="A387" s="107" t="s">
        <v>4436</v>
      </c>
      <c r="B387" s="107" t="s">
        <v>7994</v>
      </c>
      <c r="C387" s="111"/>
      <c r="D387" s="124" t="s">
        <v>8331</v>
      </c>
      <c r="E387" s="112" t="s">
        <v>9213</v>
      </c>
      <c r="F387" s="129">
        <v>38346</v>
      </c>
      <c r="G387" s="112" t="s">
        <v>9214</v>
      </c>
      <c r="H387" s="111">
        <v>2023</v>
      </c>
      <c r="I387" s="112" t="s">
        <v>9215</v>
      </c>
      <c r="J387" s="113">
        <v>237294.33</v>
      </c>
      <c r="K387" s="126" t="s">
        <v>1992</v>
      </c>
      <c r="L387" s="112" t="s">
        <v>9216</v>
      </c>
      <c r="M387" s="112" t="s">
        <v>9217</v>
      </c>
      <c r="N387" s="112" t="s">
        <v>9218</v>
      </c>
      <c r="O387" s="112" t="s">
        <v>9219</v>
      </c>
      <c r="P387" s="112" t="s">
        <v>9220</v>
      </c>
      <c r="Q387" s="108" t="e">
        <f>[1]!Table4[[#This Row],[21]]</f>
        <v>#REF!</v>
      </c>
      <c r="R387" s="108">
        <v>22.816762499999999</v>
      </c>
      <c r="S387" s="108">
        <v>0</v>
      </c>
      <c r="T387" s="108">
        <v>33.64</v>
      </c>
      <c r="U387" s="108" t="e">
        <f>SUBTOTAL(9,[1]!Table4[[#This Row],[18]:[20]])</f>
        <v>#REF!</v>
      </c>
      <c r="V387" s="109">
        <v>100</v>
      </c>
      <c r="W387" s="109">
        <v>20</v>
      </c>
      <c r="X387" s="127" t="s">
        <v>8003</v>
      </c>
      <c r="Y387" s="107">
        <v>4</v>
      </c>
      <c r="Z387" s="107">
        <v>4</v>
      </c>
      <c r="AA387" s="107">
        <v>7</v>
      </c>
      <c r="AB387" s="111">
        <v>60</v>
      </c>
      <c r="AC387" s="107" t="e">
        <f>[1]!Table4[[#This Row],[11]]</f>
        <v>#REF!</v>
      </c>
      <c r="AD387" s="108">
        <v>33.64</v>
      </c>
      <c r="AE387" s="107">
        <v>5</v>
      </c>
      <c r="AF387" s="111">
        <v>100</v>
      </c>
      <c r="AG387" s="111" t="e">
        <f>[1]!Table4[[#This Row],[4]]</f>
        <v>#REF!</v>
      </c>
      <c r="AH387" s="111" t="e">
        <f>[1]!Table4[[#This Row],[5]]</f>
        <v>#REF!</v>
      </c>
      <c r="AI387" s="111">
        <v>50</v>
      </c>
      <c r="AJ387" s="111" t="s">
        <v>9221</v>
      </c>
      <c r="AK387" s="111" t="s">
        <v>9222</v>
      </c>
      <c r="AL387" s="111">
        <v>40</v>
      </c>
      <c r="AM387" s="111" t="s">
        <v>9223</v>
      </c>
      <c r="AN387" s="111" t="s">
        <v>9224</v>
      </c>
      <c r="AO387" s="111">
        <v>10</v>
      </c>
      <c r="AP387" s="111"/>
      <c r="AQ387" s="111"/>
      <c r="AR387" s="111"/>
      <c r="AS387" s="111"/>
      <c r="AT387" s="111"/>
      <c r="AU387" s="111"/>
      <c r="AV387" s="111"/>
      <c r="AW387" s="111"/>
      <c r="AX387" s="111"/>
      <c r="AY387"/>
      <c r="AZ387"/>
      <c r="BA387"/>
      <c r="BB387"/>
      <c r="BC387"/>
      <c r="BD387"/>
    </row>
    <row r="388" spans="1:56" s="110" customFormat="1" ht="236.6">
      <c r="A388" s="107">
        <v>106</v>
      </c>
      <c r="B388" s="107" t="s">
        <v>7994</v>
      </c>
      <c r="C388" s="111"/>
      <c r="D388" s="124" t="s">
        <v>3306</v>
      </c>
      <c r="E388" s="112" t="s">
        <v>9225</v>
      </c>
      <c r="F388" s="129">
        <v>29528</v>
      </c>
      <c r="G388" s="112" t="s">
        <v>9226</v>
      </c>
      <c r="H388" s="111">
        <v>2023</v>
      </c>
      <c r="I388" s="112" t="s">
        <v>9227</v>
      </c>
      <c r="J388" s="113">
        <v>112773.73</v>
      </c>
      <c r="K388" s="126" t="s">
        <v>1992</v>
      </c>
      <c r="L388" s="112" t="s">
        <v>9228</v>
      </c>
      <c r="M388" s="112" t="s">
        <v>9229</v>
      </c>
      <c r="N388" s="112" t="s">
        <v>9230</v>
      </c>
      <c r="O388" s="112" t="s">
        <v>9231</v>
      </c>
      <c r="P388" s="112">
        <v>75024</v>
      </c>
      <c r="Q388" s="108" t="e">
        <f>[1]!Table4[[#This Row],[21]]</f>
        <v>#REF!</v>
      </c>
      <c r="R388" s="108">
        <f t="shared" ref="R388:R414" si="34">J388*0.2/2080</f>
        <v>10.843627884615385</v>
      </c>
      <c r="S388" s="108">
        <v>10</v>
      </c>
      <c r="T388" s="108">
        <v>58.73</v>
      </c>
      <c r="U388" s="108" t="e">
        <f>SUBTOTAL(9,[1]!Table4[[#This Row],[18]:[20]])</f>
        <v>#REF!</v>
      </c>
      <c r="V388" s="109">
        <v>100</v>
      </c>
      <c r="W388" s="109">
        <v>20</v>
      </c>
      <c r="X388" s="127" t="s">
        <v>8003</v>
      </c>
      <c r="Y388" s="107">
        <v>4</v>
      </c>
      <c r="Z388" s="107">
        <v>4</v>
      </c>
      <c r="AA388" s="107">
        <v>5</v>
      </c>
      <c r="AB388" s="111">
        <v>41</v>
      </c>
      <c r="AC388" s="107" t="e">
        <f>[1]!Table4[[#This Row],[11]]</f>
        <v>#REF!</v>
      </c>
      <c r="AD388" s="108">
        <v>58.73</v>
      </c>
      <c r="AE388" s="107">
        <v>5</v>
      </c>
      <c r="AF388" s="111">
        <v>100</v>
      </c>
      <c r="AG388" s="111" t="e">
        <f>[1]!Table4[[#This Row],[4]]</f>
        <v>#REF!</v>
      </c>
      <c r="AH388" s="111" t="e">
        <f>[1]!Table4[[#This Row],[5]]</f>
        <v>#REF!</v>
      </c>
      <c r="AI388" s="111">
        <v>100</v>
      </c>
      <c r="AJ388" s="111"/>
      <c r="AK388" s="111"/>
      <c r="AL388" s="111"/>
      <c r="AM388" s="111"/>
      <c r="AN388" s="111"/>
      <c r="AO388" s="111"/>
      <c r="AP388" s="111"/>
      <c r="AQ388" s="111"/>
      <c r="AR388" s="111"/>
      <c r="AS388" s="111"/>
      <c r="AT388" s="111"/>
      <c r="AU388" s="111"/>
      <c r="AV388" s="111"/>
      <c r="AW388" s="111"/>
      <c r="AX388" s="111"/>
      <c r="AY388"/>
      <c r="AZ388"/>
      <c r="BA388"/>
      <c r="BB388"/>
      <c r="BC388"/>
      <c r="BD388"/>
    </row>
    <row r="389" spans="1:56" s="110" customFormat="1" ht="216">
      <c r="A389" s="107">
        <v>106</v>
      </c>
      <c r="B389" s="107" t="s">
        <v>7994</v>
      </c>
      <c r="C389" s="111"/>
      <c r="D389" s="124" t="s">
        <v>8004</v>
      </c>
      <c r="E389" s="112" t="s">
        <v>9232</v>
      </c>
      <c r="F389" s="129" t="s">
        <v>9233</v>
      </c>
      <c r="G389" s="112" t="s">
        <v>9234</v>
      </c>
      <c r="H389" s="111">
        <v>2023</v>
      </c>
      <c r="I389" s="112" t="s">
        <v>9235</v>
      </c>
      <c r="J389" s="113">
        <v>75474</v>
      </c>
      <c r="K389" s="126" t="s">
        <v>1992</v>
      </c>
      <c r="L389" s="112" t="s">
        <v>9236</v>
      </c>
      <c r="M389" s="112" t="s">
        <v>9237</v>
      </c>
      <c r="N389" s="112" t="s">
        <v>9238</v>
      </c>
      <c r="O389" s="112" t="s">
        <v>9239</v>
      </c>
      <c r="P389" s="112">
        <v>75591</v>
      </c>
      <c r="Q389" s="108" t="e">
        <f>[1]!Table4[[#This Row],[21]]</f>
        <v>#REF!</v>
      </c>
      <c r="R389" s="108">
        <f t="shared" si="34"/>
        <v>7.2571153846153855</v>
      </c>
      <c r="S389" s="108">
        <v>0</v>
      </c>
      <c r="T389" s="108">
        <v>20</v>
      </c>
      <c r="U389" s="108" t="e">
        <f>SUBTOTAL(9,[1]!Table4[[#This Row],[18]:[20]])</f>
        <v>#REF!</v>
      </c>
      <c r="V389" s="109">
        <v>100</v>
      </c>
      <c r="W389" s="109">
        <v>20</v>
      </c>
      <c r="X389" s="127" t="s">
        <v>8003</v>
      </c>
      <c r="Y389" s="107">
        <v>6</v>
      </c>
      <c r="Z389" s="107">
        <v>4</v>
      </c>
      <c r="AA389" s="107">
        <v>8</v>
      </c>
      <c r="AB389" s="111">
        <v>38</v>
      </c>
      <c r="AC389" s="107" t="e">
        <f>[1]!Table4[[#This Row],[11]]</f>
        <v>#REF!</v>
      </c>
      <c r="AD389" s="108">
        <v>40</v>
      </c>
      <c r="AE389" s="107">
        <v>5</v>
      </c>
      <c r="AF389" s="111">
        <v>100</v>
      </c>
      <c r="AG389" s="111" t="e">
        <f>[1]!Table4[[#This Row],[4]]</f>
        <v>#REF!</v>
      </c>
      <c r="AH389" s="111" t="e">
        <f>[1]!Table4[[#This Row],[5]]</f>
        <v>#REF!</v>
      </c>
      <c r="AI389" s="111">
        <v>100</v>
      </c>
      <c r="AJ389" s="111"/>
      <c r="AK389" s="111"/>
      <c r="AL389" s="111"/>
      <c r="AM389" s="111"/>
      <c r="AN389" s="111"/>
      <c r="AO389" s="111"/>
      <c r="AP389" s="111"/>
      <c r="AQ389" s="111"/>
      <c r="AR389" s="111"/>
      <c r="AS389" s="111"/>
      <c r="AT389" s="111"/>
      <c r="AU389" s="111"/>
      <c r="AV389" s="111"/>
      <c r="AW389" s="111"/>
      <c r="AX389" s="111"/>
      <c r="AY389"/>
      <c r="AZ389"/>
      <c r="BA389"/>
      <c r="BB389"/>
      <c r="BC389"/>
      <c r="BD389"/>
    </row>
    <row r="390" spans="1:56" s="110" customFormat="1" ht="144">
      <c r="A390" s="107">
        <v>106</v>
      </c>
      <c r="B390" s="107" t="s">
        <v>7994</v>
      </c>
      <c r="C390" s="111"/>
      <c r="D390" s="124" t="s">
        <v>4363</v>
      </c>
      <c r="E390" s="112" t="s">
        <v>9240</v>
      </c>
      <c r="F390" s="129">
        <v>16354</v>
      </c>
      <c r="G390" s="112" t="s">
        <v>9241</v>
      </c>
      <c r="H390" s="111">
        <v>2023</v>
      </c>
      <c r="I390" s="112" t="s">
        <v>9242</v>
      </c>
      <c r="J390" s="113">
        <v>113786.84</v>
      </c>
      <c r="K390" s="126" t="s">
        <v>1992</v>
      </c>
      <c r="L390" s="112" t="s">
        <v>9243</v>
      </c>
      <c r="M390" s="112" t="s">
        <v>9244</v>
      </c>
      <c r="N390" s="112" t="s">
        <v>9245</v>
      </c>
      <c r="O390" s="112" t="s">
        <v>9246</v>
      </c>
      <c r="P390" s="112" t="s">
        <v>9247</v>
      </c>
      <c r="Q390" s="108" t="e">
        <f>[1]!Table4[[#This Row],[21]]</f>
        <v>#REF!</v>
      </c>
      <c r="R390" s="108">
        <f t="shared" si="34"/>
        <v>10.941042307692308</v>
      </c>
      <c r="S390" s="108">
        <v>0</v>
      </c>
      <c r="T390" s="108">
        <v>20</v>
      </c>
      <c r="U390" s="108" t="e">
        <f>SUBTOTAL(9,[1]!Table4[[#This Row],[18]:[20]])</f>
        <v>#REF!</v>
      </c>
      <c r="V390" s="109">
        <v>100</v>
      </c>
      <c r="W390" s="109">
        <v>20</v>
      </c>
      <c r="X390" s="127" t="s">
        <v>8003</v>
      </c>
      <c r="Y390" s="107">
        <v>6</v>
      </c>
      <c r="Z390" s="107">
        <v>4</v>
      </c>
      <c r="AA390" s="107">
        <v>7</v>
      </c>
      <c r="AB390" s="111">
        <v>38</v>
      </c>
      <c r="AC390" s="107" t="e">
        <f>[1]!Table4[[#This Row],[11]]</f>
        <v>#REF!</v>
      </c>
      <c r="AD390" s="108">
        <v>40</v>
      </c>
      <c r="AE390" s="107">
        <v>5</v>
      </c>
      <c r="AF390" s="111">
        <v>100</v>
      </c>
      <c r="AG390" s="111" t="e">
        <f>[1]!Table4[[#This Row],[4]]</f>
        <v>#REF!</v>
      </c>
      <c r="AH390" s="111" t="e">
        <f>[1]!Table4[[#This Row],[5]]</f>
        <v>#REF!</v>
      </c>
      <c r="AI390" s="111"/>
      <c r="AJ390" s="111"/>
      <c r="AK390" s="111"/>
      <c r="AL390" s="111"/>
      <c r="AM390" s="111"/>
      <c r="AN390" s="111"/>
      <c r="AO390" s="111"/>
      <c r="AP390" s="111"/>
      <c r="AQ390" s="111"/>
      <c r="AR390" s="111"/>
      <c r="AS390" s="111"/>
      <c r="AT390" s="111"/>
      <c r="AU390" s="111"/>
      <c r="AV390" s="111"/>
      <c r="AW390" s="111"/>
      <c r="AX390" s="111"/>
      <c r="AY390"/>
      <c r="AZ390"/>
      <c r="BA390"/>
      <c r="BB390"/>
      <c r="BC390"/>
      <c r="BD390"/>
    </row>
    <row r="391" spans="1:56" s="110" customFormat="1" ht="174.9">
      <c r="A391" s="107">
        <v>106</v>
      </c>
      <c r="B391" s="107" t="s">
        <v>7994</v>
      </c>
      <c r="C391" s="111"/>
      <c r="D391" s="124" t="s">
        <v>8051</v>
      </c>
      <c r="E391" s="112" t="s">
        <v>9248</v>
      </c>
      <c r="F391" s="129">
        <v>18545</v>
      </c>
      <c r="G391" s="112" t="s">
        <v>9249</v>
      </c>
      <c r="H391" s="111">
        <v>2023</v>
      </c>
      <c r="I391" s="112" t="s">
        <v>9250</v>
      </c>
      <c r="J391" s="113">
        <v>128425.82999999999</v>
      </c>
      <c r="K391" s="126" t="s">
        <v>1992</v>
      </c>
      <c r="L391" s="112" t="s">
        <v>9251</v>
      </c>
      <c r="M391" s="112" t="s">
        <v>9252</v>
      </c>
      <c r="N391" s="112" t="s">
        <v>9253</v>
      </c>
      <c r="O391" s="112" t="s">
        <v>9254</v>
      </c>
      <c r="P391" s="112" t="s">
        <v>9255</v>
      </c>
      <c r="Q391" s="108" t="e">
        <f>[1]!Table4[[#This Row],[21]]</f>
        <v>#REF!</v>
      </c>
      <c r="R391" s="108">
        <f t="shared" si="34"/>
        <v>12.348637499999999</v>
      </c>
      <c r="S391" s="108">
        <v>12</v>
      </c>
      <c r="T391" s="108">
        <v>77.09</v>
      </c>
      <c r="U391" s="108" t="e">
        <f>SUBTOTAL(9,[1]!Table4[[#This Row],[18]:[20]])</f>
        <v>#REF!</v>
      </c>
      <c r="V391" s="109">
        <v>100</v>
      </c>
      <c r="W391" s="109">
        <v>20</v>
      </c>
      <c r="X391" s="127" t="s">
        <v>8003</v>
      </c>
      <c r="Y391" s="107">
        <v>4</v>
      </c>
      <c r="Z391" s="107">
        <v>5</v>
      </c>
      <c r="AA391" s="107">
        <v>1</v>
      </c>
      <c r="AB391" s="111">
        <v>4</v>
      </c>
      <c r="AC391" s="107" t="e">
        <f>[1]!Table4[[#This Row],[11]]</f>
        <v>#REF!</v>
      </c>
      <c r="AD391" s="108">
        <v>112.11</v>
      </c>
      <c r="AE391" s="107">
        <v>5</v>
      </c>
      <c r="AF391" s="111">
        <v>100</v>
      </c>
      <c r="AG391" s="111" t="e">
        <f>[1]!Table4[[#This Row],[4]]</f>
        <v>#REF!</v>
      </c>
      <c r="AH391" s="111" t="e">
        <f>[1]!Table4[[#This Row],[5]]</f>
        <v>#REF!</v>
      </c>
      <c r="AI391" s="111">
        <v>100</v>
      </c>
      <c r="AJ391" s="111"/>
      <c r="AK391" s="111"/>
      <c r="AL391" s="111"/>
      <c r="AM391" s="111"/>
      <c r="AN391" s="111"/>
      <c r="AO391" s="111"/>
      <c r="AP391" s="111"/>
      <c r="AQ391" s="111"/>
      <c r="AR391" s="111"/>
      <c r="AS391" s="111"/>
      <c r="AT391" s="111"/>
      <c r="AU391" s="111"/>
      <c r="AV391" s="111"/>
      <c r="AW391" s="111"/>
      <c r="AX391" s="111"/>
      <c r="AY391"/>
      <c r="AZ391"/>
      <c r="BA391"/>
      <c r="BB391"/>
      <c r="BC391"/>
      <c r="BD391"/>
    </row>
    <row r="392" spans="1:56" s="110" customFormat="1" ht="226.3">
      <c r="A392" s="107">
        <v>106</v>
      </c>
      <c r="B392" s="107" t="s">
        <v>7994</v>
      </c>
      <c r="C392" s="111"/>
      <c r="D392" s="124" t="s">
        <v>8656</v>
      </c>
      <c r="E392" s="112" t="s">
        <v>9256</v>
      </c>
      <c r="F392" s="129">
        <v>33270</v>
      </c>
      <c r="G392" s="112" t="s">
        <v>9257</v>
      </c>
      <c r="H392" s="111">
        <v>2023</v>
      </c>
      <c r="I392" s="112" t="s">
        <v>9258</v>
      </c>
      <c r="J392" s="113">
        <v>46822.180000000008</v>
      </c>
      <c r="K392" s="126" t="s">
        <v>1992</v>
      </c>
      <c r="L392" s="112" t="s">
        <v>9259</v>
      </c>
      <c r="M392" s="112" t="s">
        <v>9260</v>
      </c>
      <c r="N392" s="112" t="s">
        <v>9261</v>
      </c>
      <c r="O392" s="112" t="s">
        <v>9262</v>
      </c>
      <c r="P392" s="112">
        <v>75614</v>
      </c>
      <c r="Q392" s="108" t="e">
        <f>[1]!Table4[[#This Row],[21]]</f>
        <v>#REF!</v>
      </c>
      <c r="R392" s="108">
        <f t="shared" si="34"/>
        <v>4.5021326923076934</v>
      </c>
      <c r="S392" s="108">
        <v>2.79</v>
      </c>
      <c r="T392" s="108">
        <v>1.94</v>
      </c>
      <c r="U392" s="108" t="e">
        <f>SUBTOTAL(9,[1]!Table4[[#This Row],[18]:[20]])</f>
        <v>#REF!</v>
      </c>
      <c r="V392" s="109">
        <v>100</v>
      </c>
      <c r="W392" s="109">
        <v>20</v>
      </c>
      <c r="X392" s="127" t="s">
        <v>8003</v>
      </c>
      <c r="Y392" s="107">
        <v>3</v>
      </c>
      <c r="Z392" s="107">
        <v>4</v>
      </c>
      <c r="AA392" s="107">
        <v>8</v>
      </c>
      <c r="AB392" s="111">
        <v>4</v>
      </c>
      <c r="AC392" s="107" t="e">
        <f>[1]!Table4[[#This Row],[11]]</f>
        <v>#REF!</v>
      </c>
      <c r="AD392" s="108">
        <v>9.23</v>
      </c>
      <c r="AE392" s="107">
        <v>5</v>
      </c>
      <c r="AF392" s="111">
        <v>100</v>
      </c>
      <c r="AG392" s="111" t="e">
        <f>[1]!Table4[[#This Row],[4]]</f>
        <v>#REF!</v>
      </c>
      <c r="AH392" s="111" t="e">
        <f>[1]!Table4[[#This Row],[5]]</f>
        <v>#REF!</v>
      </c>
      <c r="AI392" s="111">
        <v>100</v>
      </c>
      <c r="AJ392" s="111"/>
      <c r="AK392" s="111"/>
      <c r="AL392" s="111"/>
      <c r="AM392" s="111"/>
      <c r="AN392" s="111"/>
      <c r="AO392" s="111"/>
      <c r="AP392" s="111"/>
      <c r="AQ392" s="111"/>
      <c r="AR392" s="111"/>
      <c r="AS392" s="111"/>
      <c r="AT392" s="111"/>
      <c r="AU392" s="111"/>
      <c r="AV392" s="111"/>
      <c r="AW392" s="111"/>
      <c r="AX392" s="111"/>
      <c r="AY392"/>
      <c r="AZ392"/>
      <c r="BA392"/>
      <c r="BB392"/>
      <c r="BC392"/>
      <c r="BD392"/>
    </row>
    <row r="393" spans="1:56" s="110" customFormat="1" ht="133.75">
      <c r="A393" s="107">
        <v>106</v>
      </c>
      <c r="B393" s="107" t="s">
        <v>7994</v>
      </c>
      <c r="C393" s="111"/>
      <c r="D393" s="124" t="s">
        <v>8257</v>
      </c>
      <c r="E393" s="112" t="s">
        <v>9263</v>
      </c>
      <c r="F393" s="129">
        <v>7025</v>
      </c>
      <c r="G393" s="112" t="s">
        <v>9264</v>
      </c>
      <c r="H393" s="111">
        <v>2023</v>
      </c>
      <c r="I393" s="112" t="s">
        <v>8794</v>
      </c>
      <c r="J393" s="113">
        <v>123628.81</v>
      </c>
      <c r="K393" s="126" t="s">
        <v>1992</v>
      </c>
      <c r="L393" s="112" t="s">
        <v>9043</v>
      </c>
      <c r="M393" s="112" t="s">
        <v>9044</v>
      </c>
      <c r="N393" s="112" t="s">
        <v>9045</v>
      </c>
      <c r="O393" s="112" t="s">
        <v>9046</v>
      </c>
      <c r="P393" s="112">
        <v>75517</v>
      </c>
      <c r="Q393" s="108" t="e">
        <f>[1]!Table4[[#This Row],[21]]</f>
        <v>#REF!</v>
      </c>
      <c r="R393" s="108">
        <v>14.859231971153847</v>
      </c>
      <c r="S393" s="108">
        <v>4</v>
      </c>
      <c r="T393" s="108">
        <v>3</v>
      </c>
      <c r="U393" s="108" t="e">
        <f>SUBTOTAL(9,[1]!Table4[[#This Row],[18]:[20]])</f>
        <v>#REF!</v>
      </c>
      <c r="V393" s="109">
        <v>100</v>
      </c>
      <c r="W393" s="109">
        <v>20</v>
      </c>
      <c r="X393" s="127" t="s">
        <v>8003</v>
      </c>
      <c r="Y393" s="107">
        <v>6</v>
      </c>
      <c r="Z393" s="107">
        <v>1</v>
      </c>
      <c r="AA393" s="107">
        <v>4</v>
      </c>
      <c r="AB393" s="111">
        <v>26</v>
      </c>
      <c r="AC393" s="107" t="s">
        <v>9265</v>
      </c>
      <c r="AD393" s="108" t="s">
        <v>9049</v>
      </c>
      <c r="AE393" s="107">
        <v>4</v>
      </c>
      <c r="AF393" s="111">
        <v>100</v>
      </c>
      <c r="AG393" s="111" t="e">
        <f>[1]!Table4[[#This Row],[4]]</f>
        <v>#REF!</v>
      </c>
      <c r="AH393" s="111" t="e">
        <f>[1]!Table4[[#This Row],[5]]</f>
        <v>#REF!</v>
      </c>
      <c r="AI393" s="111">
        <v>60</v>
      </c>
      <c r="AJ393" s="111" t="s">
        <v>8797</v>
      </c>
      <c r="AK393" s="111" t="s">
        <v>8798</v>
      </c>
      <c r="AL393" s="111">
        <v>20</v>
      </c>
      <c r="AM393" s="111" t="s">
        <v>9050</v>
      </c>
      <c r="AN393" s="111" t="s">
        <v>9051</v>
      </c>
      <c r="AO393" s="111">
        <v>10</v>
      </c>
      <c r="AP393" s="111" t="s">
        <v>9266</v>
      </c>
      <c r="AQ393" s="111" t="s">
        <v>9053</v>
      </c>
      <c r="AR393" s="111">
        <v>10</v>
      </c>
      <c r="AS393" s="111"/>
      <c r="AT393" s="111"/>
      <c r="AU393" s="111"/>
      <c r="AV393" s="111"/>
      <c r="AW393" s="111"/>
      <c r="AX393" s="111"/>
      <c r="AY393"/>
      <c r="AZ393"/>
      <c r="BA393"/>
      <c r="BB393"/>
      <c r="BC393"/>
      <c r="BD393"/>
    </row>
    <row r="394" spans="1:56" s="110" customFormat="1" ht="339.45">
      <c r="A394" s="107">
        <v>106</v>
      </c>
      <c r="B394" s="107" t="s">
        <v>7994</v>
      </c>
      <c r="C394" s="111"/>
      <c r="D394" s="124" t="s">
        <v>8242</v>
      </c>
      <c r="E394" s="112" t="s">
        <v>9267</v>
      </c>
      <c r="F394" s="129">
        <v>15656</v>
      </c>
      <c r="G394" s="112" t="s">
        <v>9268</v>
      </c>
      <c r="H394" s="111">
        <v>2023</v>
      </c>
      <c r="I394" s="112" t="s">
        <v>9269</v>
      </c>
      <c r="J394" s="113">
        <v>265055.96000000002</v>
      </c>
      <c r="K394" s="126" t="s">
        <v>1992</v>
      </c>
      <c r="L394" s="112" t="s">
        <v>9270</v>
      </c>
      <c r="M394" s="112" t="s">
        <v>9271</v>
      </c>
      <c r="N394" s="112" t="s">
        <v>9272</v>
      </c>
      <c r="O394" s="112" t="s">
        <v>9273</v>
      </c>
      <c r="P394" s="112">
        <v>75620</v>
      </c>
      <c r="Q394" s="108" t="e">
        <f>[1]!Table4[[#This Row],[21]]</f>
        <v>#REF!</v>
      </c>
      <c r="R394" s="108">
        <f>J394*0.25/2080</f>
        <v>31.857687500000001</v>
      </c>
      <c r="S394" s="108">
        <v>10.61</v>
      </c>
      <c r="T394" s="108">
        <v>0</v>
      </c>
      <c r="U394" s="108" t="e">
        <f>SUBTOTAL(9,[1]!Table4[[#This Row],[18]:[20]])</f>
        <v>#REF!</v>
      </c>
      <c r="V394" s="109">
        <v>100</v>
      </c>
      <c r="W394" s="109">
        <v>25</v>
      </c>
      <c r="X394" s="127" t="s">
        <v>8003</v>
      </c>
      <c r="Y394" s="107">
        <v>6</v>
      </c>
      <c r="Z394" s="107">
        <v>1</v>
      </c>
      <c r="AA394" s="107">
        <v>1</v>
      </c>
      <c r="AB394" s="111">
        <v>14</v>
      </c>
      <c r="AC394" s="107" t="e">
        <f>[1]!Table4[[#This Row],[11]]</f>
        <v>#REF!</v>
      </c>
      <c r="AD394" s="108">
        <v>24.76</v>
      </c>
      <c r="AE394" s="107">
        <v>4</v>
      </c>
      <c r="AF394" s="111">
        <v>100</v>
      </c>
      <c r="AG394" s="111" t="e">
        <f>[1]!Table4[[#This Row],[4]]</f>
        <v>#REF!</v>
      </c>
      <c r="AH394" s="111" t="e">
        <f>[1]!Table4[[#This Row],[5]]</f>
        <v>#REF!</v>
      </c>
      <c r="AI394" s="111">
        <v>75</v>
      </c>
      <c r="AJ394" s="111" t="s">
        <v>9274</v>
      </c>
      <c r="AK394" s="111" t="s">
        <v>8252</v>
      </c>
      <c r="AL394" s="111">
        <v>15</v>
      </c>
      <c r="AM394" s="111" t="s">
        <v>9275</v>
      </c>
      <c r="AN394" s="111" t="s">
        <v>9276</v>
      </c>
      <c r="AO394" s="111">
        <v>10</v>
      </c>
      <c r="AP394" s="111"/>
      <c r="AQ394" s="111"/>
      <c r="AR394" s="111"/>
      <c r="AS394" s="111"/>
      <c r="AT394" s="111"/>
      <c r="AU394" s="111"/>
      <c r="AV394" s="111"/>
      <c r="AW394" s="111"/>
      <c r="AX394" s="111"/>
      <c r="AY394"/>
      <c r="AZ394"/>
      <c r="BA394"/>
      <c r="BB394"/>
      <c r="BC394"/>
      <c r="BD394"/>
    </row>
    <row r="395" spans="1:56" s="110" customFormat="1" ht="205.75">
      <c r="A395" s="107">
        <v>106</v>
      </c>
      <c r="B395" s="107" t="s">
        <v>7994</v>
      </c>
      <c r="C395" s="111"/>
      <c r="D395" s="124"/>
      <c r="E395" s="112" t="s">
        <v>9277</v>
      </c>
      <c r="F395" s="129"/>
      <c r="G395" s="112" t="s">
        <v>9278</v>
      </c>
      <c r="H395" s="111">
        <v>2023</v>
      </c>
      <c r="I395" s="112" t="s">
        <v>9279</v>
      </c>
      <c r="J395" s="113">
        <v>250501.8</v>
      </c>
      <c r="K395" s="126" t="s">
        <v>1992</v>
      </c>
      <c r="L395" s="112" t="s">
        <v>9280</v>
      </c>
      <c r="M395" s="112" t="s">
        <v>9281</v>
      </c>
      <c r="N395" s="112" t="s">
        <v>9282</v>
      </c>
      <c r="O395" s="112" t="s">
        <v>9283</v>
      </c>
      <c r="P395" s="112">
        <v>75645</v>
      </c>
      <c r="Q395" s="108" t="e">
        <f>[1]!Table4[[#This Row],[21]]</f>
        <v>#REF!</v>
      </c>
      <c r="R395" s="108">
        <f t="shared" si="34"/>
        <v>24.08671153846154</v>
      </c>
      <c r="S395" s="108">
        <v>50</v>
      </c>
      <c r="T395" s="108">
        <v>58.73</v>
      </c>
      <c r="U395" s="108" t="e">
        <f>SUBTOTAL(9,[1]!Table4[[#This Row],[18]:[20]])</f>
        <v>#REF!</v>
      </c>
      <c r="V395" s="109">
        <v>100</v>
      </c>
      <c r="W395" s="109">
        <v>20</v>
      </c>
      <c r="X395" s="127" t="s">
        <v>8003</v>
      </c>
      <c r="Y395" s="107">
        <v>3</v>
      </c>
      <c r="Z395" s="107">
        <v>1</v>
      </c>
      <c r="AA395" s="107">
        <v>5</v>
      </c>
      <c r="AB395" s="111">
        <v>4</v>
      </c>
      <c r="AC395" s="107" t="e">
        <f>[1]!Table4[[#This Row],[11]]</f>
        <v>#REF!</v>
      </c>
      <c r="AD395" s="108">
        <v>58.73</v>
      </c>
      <c r="AE395" s="107">
        <v>5</v>
      </c>
      <c r="AF395" s="111">
        <v>100</v>
      </c>
      <c r="AG395" s="111" t="e">
        <f>[1]!Table4[[#This Row],[4]]</f>
        <v>#REF!</v>
      </c>
      <c r="AH395" s="111" t="e">
        <f>[1]!Table4[[#This Row],[5]]</f>
        <v>#REF!</v>
      </c>
      <c r="AI395" s="111">
        <v>50</v>
      </c>
      <c r="AJ395" s="111" t="s">
        <v>3367</v>
      </c>
      <c r="AK395" s="111" t="s">
        <v>9284</v>
      </c>
      <c r="AL395" s="111">
        <v>40</v>
      </c>
      <c r="AM395" s="111" t="s">
        <v>3367</v>
      </c>
      <c r="AN395" s="111" t="s">
        <v>9285</v>
      </c>
      <c r="AO395" s="111">
        <v>10</v>
      </c>
      <c r="AP395" s="111"/>
      <c r="AQ395" s="111"/>
      <c r="AR395" s="111"/>
      <c r="AS395" s="111"/>
      <c r="AT395" s="111"/>
      <c r="AU395" s="111"/>
      <c r="AV395" s="111"/>
      <c r="AW395" s="111"/>
      <c r="AX395" s="111"/>
      <c r="AY395"/>
      <c r="AZ395"/>
      <c r="BA395"/>
      <c r="BB395"/>
      <c r="BC395"/>
      <c r="BD395"/>
    </row>
    <row r="396" spans="1:56" s="110" customFormat="1" ht="133.75">
      <c r="A396" s="107">
        <v>106</v>
      </c>
      <c r="B396" s="107" t="s">
        <v>7994</v>
      </c>
      <c r="C396" s="111"/>
      <c r="D396" s="124" t="s">
        <v>8618</v>
      </c>
      <c r="E396" s="112" t="s">
        <v>9286</v>
      </c>
      <c r="F396" s="129">
        <v>24264</v>
      </c>
      <c r="G396" s="112" t="s">
        <v>9287</v>
      </c>
      <c r="H396" s="111">
        <v>2023</v>
      </c>
      <c r="I396" s="112" t="s">
        <v>9024</v>
      </c>
      <c r="J396" s="113">
        <v>209380.45</v>
      </c>
      <c r="K396" s="126" t="s">
        <v>1992</v>
      </c>
      <c r="L396" s="112" t="s">
        <v>9288</v>
      </c>
      <c r="M396" s="112" t="s">
        <v>9289</v>
      </c>
      <c r="N396" s="112" t="s">
        <v>9290</v>
      </c>
      <c r="O396" s="112" t="s">
        <v>9291</v>
      </c>
      <c r="P396" s="112" t="s">
        <v>9292</v>
      </c>
      <c r="Q396" s="108" t="e">
        <f>[1]!Table4[[#This Row],[21]]</f>
        <v>#REF!</v>
      </c>
      <c r="R396" s="108">
        <f>J396*0.25/2080</f>
        <v>25.165919471153849</v>
      </c>
      <c r="S396" s="108">
        <v>4</v>
      </c>
      <c r="T396" s="108">
        <v>3</v>
      </c>
      <c r="U396" s="108" t="e">
        <f>SUBTOTAL(9,[1]!Table4[[#This Row],[18]:[20]])</f>
        <v>#REF!</v>
      </c>
      <c r="V396" s="109">
        <v>100</v>
      </c>
      <c r="W396" s="109">
        <v>25</v>
      </c>
      <c r="X396" s="127" t="s">
        <v>8003</v>
      </c>
      <c r="Y396" s="107">
        <v>6</v>
      </c>
      <c r="Z396" s="107">
        <v>1</v>
      </c>
      <c r="AA396" s="107">
        <v>4</v>
      </c>
      <c r="AB396" s="111">
        <v>26</v>
      </c>
      <c r="AC396" s="107" t="e">
        <f>[1]!Table4[[#This Row],[11]]</f>
        <v>#REF!</v>
      </c>
      <c r="AD396" s="108">
        <v>0</v>
      </c>
      <c r="AE396" s="107">
        <v>4</v>
      </c>
      <c r="AF396" s="111">
        <v>100</v>
      </c>
      <c r="AG396" s="111" t="e">
        <f>[1]!Table4[[#This Row],[4]]</f>
        <v>#REF!</v>
      </c>
      <c r="AH396" s="111" t="e">
        <f>[1]!Table4[[#This Row],[5]]</f>
        <v>#REF!</v>
      </c>
      <c r="AI396" s="111">
        <v>30</v>
      </c>
      <c r="AJ396" s="111" t="s">
        <v>8618</v>
      </c>
      <c r="AK396" s="111" t="s">
        <v>8619</v>
      </c>
      <c r="AL396" s="111">
        <v>30</v>
      </c>
      <c r="AM396" s="111" t="s">
        <v>2145</v>
      </c>
      <c r="AN396" s="111" t="s">
        <v>3419</v>
      </c>
      <c r="AO396" s="111">
        <v>30</v>
      </c>
      <c r="AP396" s="111" t="s">
        <v>3373</v>
      </c>
      <c r="AQ396" s="111" t="s">
        <v>8610</v>
      </c>
      <c r="AR396" s="111">
        <v>10</v>
      </c>
      <c r="AS396" s="111"/>
      <c r="AT396" s="111"/>
      <c r="AU396" s="111"/>
      <c r="AV396" s="111"/>
      <c r="AW396" s="111"/>
      <c r="AX396" s="111"/>
      <c r="AY396"/>
      <c r="AZ396"/>
      <c r="BA396"/>
      <c r="BB396"/>
      <c r="BC396"/>
      <c r="BD396"/>
    </row>
    <row r="397" spans="1:56" s="110" customFormat="1" ht="133.75">
      <c r="A397" s="107">
        <v>106</v>
      </c>
      <c r="B397" s="107" t="s">
        <v>7994</v>
      </c>
      <c r="C397" s="111"/>
      <c r="D397" s="124" t="s">
        <v>3367</v>
      </c>
      <c r="E397" s="112" t="s">
        <v>9293</v>
      </c>
      <c r="F397" s="129">
        <v>32911</v>
      </c>
      <c r="G397" s="112" t="s">
        <v>9294</v>
      </c>
      <c r="H397" s="111">
        <v>2023</v>
      </c>
      <c r="I397" s="112" t="s">
        <v>9295</v>
      </c>
      <c r="J397" s="113">
        <v>137434.56</v>
      </c>
      <c r="K397" s="126" t="s">
        <v>1992</v>
      </c>
      <c r="L397" s="112" t="s">
        <v>9296</v>
      </c>
      <c r="M397" s="112" t="s">
        <v>9297</v>
      </c>
      <c r="N397" s="112" t="s">
        <v>9298</v>
      </c>
      <c r="O397" s="112" t="s">
        <v>9299</v>
      </c>
      <c r="P397" s="112">
        <v>75232</v>
      </c>
      <c r="Q397" s="108" t="e">
        <f>[1]!Table4[[#This Row],[21]]</f>
        <v>#REF!</v>
      </c>
      <c r="R397" s="108">
        <f t="shared" si="34"/>
        <v>13.214861538461539</v>
      </c>
      <c r="S397" s="108">
        <v>2.39</v>
      </c>
      <c r="T397" s="108">
        <v>58.73</v>
      </c>
      <c r="U397" s="108" t="e">
        <f>SUBTOTAL(9,[1]!Table4[[#This Row],[18]:[20]])</f>
        <v>#REF!</v>
      </c>
      <c r="V397" s="109">
        <v>100</v>
      </c>
      <c r="W397" s="109">
        <v>20</v>
      </c>
      <c r="X397" s="127" t="s">
        <v>8003</v>
      </c>
      <c r="Y397" s="107">
        <v>3</v>
      </c>
      <c r="Z397" s="107">
        <v>7</v>
      </c>
      <c r="AA397" s="107">
        <v>2</v>
      </c>
      <c r="AB397" s="111">
        <v>44</v>
      </c>
      <c r="AC397" s="107" t="e">
        <f>[1]!Table4[[#This Row],[11]]</f>
        <v>#REF!</v>
      </c>
      <c r="AD397" s="108">
        <v>0</v>
      </c>
      <c r="AE397" s="107">
        <v>5</v>
      </c>
      <c r="AF397" s="111">
        <v>100</v>
      </c>
      <c r="AG397" s="111" t="e">
        <f>[1]!Table4[[#This Row],[4]]</f>
        <v>#REF!</v>
      </c>
      <c r="AH397" s="111" t="e">
        <f>[1]!Table4[[#This Row],[5]]</f>
        <v>#REF!</v>
      </c>
      <c r="AI397" s="111">
        <v>60</v>
      </c>
      <c r="AJ397" s="111" t="s">
        <v>9300</v>
      </c>
      <c r="AK397" s="111" t="s">
        <v>9301</v>
      </c>
      <c r="AL397" s="111">
        <v>40</v>
      </c>
      <c r="AM397" s="111"/>
      <c r="AN397" s="111"/>
      <c r="AO397" s="111"/>
      <c r="AP397" s="111"/>
      <c r="AQ397" s="111"/>
      <c r="AR397" s="111"/>
      <c r="AS397" s="111"/>
      <c r="AT397" s="111"/>
      <c r="AU397" s="111"/>
      <c r="AV397" s="111"/>
      <c r="AW397" s="111"/>
      <c r="AX397" s="111"/>
      <c r="AY397"/>
      <c r="AZ397"/>
      <c r="BA397"/>
      <c r="BB397"/>
      <c r="BC397"/>
      <c r="BD397"/>
    </row>
    <row r="398" spans="1:56" s="110" customFormat="1" ht="409.6">
      <c r="A398" s="107">
        <v>106</v>
      </c>
      <c r="B398" s="107" t="s">
        <v>7994</v>
      </c>
      <c r="C398" s="111"/>
      <c r="D398" s="124" t="s">
        <v>184</v>
      </c>
      <c r="E398" s="112" t="s">
        <v>9302</v>
      </c>
      <c r="F398" s="129">
        <v>19030</v>
      </c>
      <c r="G398" s="112" t="s">
        <v>9303</v>
      </c>
      <c r="H398" s="111">
        <v>2023</v>
      </c>
      <c r="I398" s="112" t="s">
        <v>9304</v>
      </c>
      <c r="J398" s="113">
        <v>358435.79</v>
      </c>
      <c r="K398" s="126" t="s">
        <v>1992</v>
      </c>
      <c r="L398" s="112" t="s">
        <v>9305</v>
      </c>
      <c r="M398" s="112" t="s">
        <v>9306</v>
      </c>
      <c r="N398" s="112" t="s">
        <v>9307</v>
      </c>
      <c r="O398" s="112" t="s">
        <v>9308</v>
      </c>
      <c r="P398" s="112">
        <v>75469</v>
      </c>
      <c r="Q398" s="108" t="e">
        <f>[1]!Table4[[#This Row],[21]]</f>
        <v>#REF!</v>
      </c>
      <c r="R398" s="108">
        <v>34.464979807692309</v>
      </c>
      <c r="S398" s="108"/>
      <c r="T398" s="108"/>
      <c r="U398" s="108" t="e">
        <f>SUBTOTAL(9,[1]!Table4[[#This Row],[18]:[20]])</f>
        <v>#REF!</v>
      </c>
      <c r="V398" s="109">
        <v>100</v>
      </c>
      <c r="W398" s="109">
        <v>20</v>
      </c>
      <c r="X398" s="127" t="s">
        <v>8003</v>
      </c>
      <c r="Y398" s="107">
        <v>1</v>
      </c>
      <c r="Z398" s="107">
        <v>2</v>
      </c>
      <c r="AA398" s="107">
        <v>1</v>
      </c>
      <c r="AB398" s="111"/>
      <c r="AC398" s="107" t="e">
        <f>[1]!Table4[[#This Row],[11]]</f>
        <v>#REF!</v>
      </c>
      <c r="AD398" s="108">
        <v>0</v>
      </c>
      <c r="AE398" s="107">
        <v>5</v>
      </c>
      <c r="AF398" s="111">
        <v>100</v>
      </c>
      <c r="AG398" s="111" t="e">
        <f>[1]!Table4[[#This Row],[4]]</f>
        <v>#REF!</v>
      </c>
      <c r="AH398" s="111" t="e">
        <f>[1]!Table4[[#This Row],[5]]</f>
        <v>#REF!</v>
      </c>
      <c r="AI398" s="111">
        <v>10</v>
      </c>
      <c r="AJ398" s="111" t="s">
        <v>9309</v>
      </c>
      <c r="AK398" s="111" t="s">
        <v>9310</v>
      </c>
      <c r="AL398" s="111">
        <v>90</v>
      </c>
      <c r="AM398" s="111"/>
      <c r="AN398" s="111"/>
      <c r="AO398" s="111"/>
      <c r="AP398" s="111"/>
      <c r="AQ398" s="111"/>
      <c r="AR398" s="111"/>
      <c r="AS398" s="111"/>
      <c r="AT398" s="111"/>
      <c r="AU398" s="111"/>
      <c r="AV398" s="111"/>
      <c r="AW398" s="111"/>
      <c r="AX398" s="111"/>
      <c r="AY398"/>
      <c r="AZ398"/>
      <c r="BA398"/>
      <c r="BB398"/>
      <c r="BC398"/>
      <c r="BD398"/>
    </row>
    <row r="399" spans="1:56" s="110" customFormat="1" ht="318.89999999999998">
      <c r="A399" s="107">
        <v>106</v>
      </c>
      <c r="B399" s="107" t="s">
        <v>7994</v>
      </c>
      <c r="C399" s="111">
        <v>33</v>
      </c>
      <c r="D399" s="124" t="s">
        <v>188</v>
      </c>
      <c r="E399" s="112" t="s">
        <v>9311</v>
      </c>
      <c r="F399" s="129"/>
      <c r="G399" s="112" t="s">
        <v>9312</v>
      </c>
      <c r="H399" s="111">
        <v>2023</v>
      </c>
      <c r="I399" s="112" t="s">
        <v>9313</v>
      </c>
      <c r="J399" s="113">
        <v>232361.72</v>
      </c>
      <c r="K399" s="126" t="s">
        <v>1992</v>
      </c>
      <c r="L399" s="112" t="s">
        <v>9315</v>
      </c>
      <c r="M399" s="112" t="s">
        <v>9316</v>
      </c>
      <c r="N399" s="112" t="s">
        <v>9317</v>
      </c>
      <c r="O399" s="112" t="s">
        <v>9318</v>
      </c>
      <c r="P399" s="112" t="s">
        <v>9319</v>
      </c>
      <c r="Q399" s="108" t="e">
        <f>[1]!Table4[[#This Row],[21]]</f>
        <v>#REF!</v>
      </c>
      <c r="R399" s="108">
        <f t="shared" si="34"/>
        <v>22.342473076923078</v>
      </c>
      <c r="S399" s="108">
        <v>16.920000000000002</v>
      </c>
      <c r="T399" s="108"/>
      <c r="U399" s="108" t="e">
        <f>SUBTOTAL(9,[1]!Table4[[#This Row],[18]:[20]])</f>
        <v>#REF!</v>
      </c>
      <c r="V399" s="109">
        <v>100</v>
      </c>
      <c r="W399" s="109">
        <v>20</v>
      </c>
      <c r="X399" s="127" t="s">
        <v>8003</v>
      </c>
      <c r="Y399" s="107">
        <v>11</v>
      </c>
      <c r="Z399" s="107">
        <v>4</v>
      </c>
      <c r="AA399" s="107">
        <v>44</v>
      </c>
      <c r="AB399" s="111" t="s">
        <v>9314</v>
      </c>
      <c r="AC399" s="107" t="e">
        <f>[1]!Table4[[#This Row],[11]]</f>
        <v>#REF!</v>
      </c>
      <c r="AD399" s="108">
        <v>5</v>
      </c>
      <c r="AE399" s="107">
        <v>5</v>
      </c>
      <c r="AF399" s="111">
        <v>100</v>
      </c>
      <c r="AG399" s="111" t="e">
        <f>[1]!Table4[[#This Row],[4]]</f>
        <v>#REF!</v>
      </c>
      <c r="AH399" s="111" t="e">
        <f>[1]!Table4[[#This Row],[5]]</f>
        <v>#REF!</v>
      </c>
      <c r="AI399" s="111">
        <v>70</v>
      </c>
      <c r="AJ399" s="111" t="s">
        <v>9320</v>
      </c>
      <c r="AK399" s="111" t="s">
        <v>9321</v>
      </c>
      <c r="AL399" s="111">
        <v>10</v>
      </c>
      <c r="AM399" s="111" t="s">
        <v>9322</v>
      </c>
      <c r="AN399" s="111" t="s">
        <v>9323</v>
      </c>
      <c r="AO399" s="111">
        <v>10</v>
      </c>
      <c r="AP399" s="111" t="s">
        <v>9324</v>
      </c>
      <c r="AQ399" s="111" t="s">
        <v>8871</v>
      </c>
      <c r="AR399" s="111">
        <v>10</v>
      </c>
      <c r="AS399" s="111"/>
      <c r="AT399" s="111"/>
      <c r="AU399" s="111"/>
      <c r="AV399" s="111"/>
      <c r="AW399" s="111"/>
      <c r="AX399" s="111"/>
      <c r="AY399"/>
      <c r="AZ399"/>
      <c r="BA399"/>
      <c r="BB399"/>
      <c r="BC399"/>
      <c r="BD399"/>
    </row>
    <row r="400" spans="1:56" s="110" customFormat="1" ht="154.30000000000001">
      <c r="A400" s="107">
        <v>106</v>
      </c>
      <c r="B400" s="107" t="s">
        <v>7994</v>
      </c>
      <c r="C400" s="111"/>
      <c r="D400" s="124" t="s">
        <v>3306</v>
      </c>
      <c r="E400" s="112" t="s">
        <v>9325</v>
      </c>
      <c r="F400" s="129">
        <v>9089</v>
      </c>
      <c r="G400" s="112" t="s">
        <v>9326</v>
      </c>
      <c r="H400" s="111">
        <v>2023</v>
      </c>
      <c r="I400" s="112" t="s">
        <v>9327</v>
      </c>
      <c r="J400" s="113">
        <v>88053</v>
      </c>
      <c r="K400" s="126" t="s">
        <v>1992</v>
      </c>
      <c r="L400" s="112" t="s">
        <v>9328</v>
      </c>
      <c r="M400" s="112" t="s">
        <v>9329</v>
      </c>
      <c r="N400" s="112" t="s">
        <v>8935</v>
      </c>
      <c r="O400" s="112" t="s">
        <v>8936</v>
      </c>
      <c r="P400" s="112">
        <v>74775</v>
      </c>
      <c r="Q400" s="108" t="e">
        <f>[1]!Table4[[#This Row],[21]]</f>
        <v>#REF!</v>
      </c>
      <c r="R400" s="108">
        <f t="shared" si="34"/>
        <v>8.466634615384617</v>
      </c>
      <c r="S400" s="108">
        <v>10</v>
      </c>
      <c r="T400" s="108">
        <v>24.76</v>
      </c>
      <c r="U400" s="108" t="e">
        <f>SUBTOTAL(9,[1]!Table4[[#This Row],[18]:[20]])</f>
        <v>#REF!</v>
      </c>
      <c r="V400" s="109">
        <v>100</v>
      </c>
      <c r="W400" s="109">
        <v>20</v>
      </c>
      <c r="X400" s="127" t="s">
        <v>8003</v>
      </c>
      <c r="Y400" s="107">
        <v>4</v>
      </c>
      <c r="Z400" s="107">
        <v>4</v>
      </c>
      <c r="AA400" s="107">
        <v>8</v>
      </c>
      <c r="AB400" s="111">
        <v>41</v>
      </c>
      <c r="AC400" s="107" t="e">
        <f>[1]!Table4[[#This Row],[11]]</f>
        <v>#REF!</v>
      </c>
      <c r="AD400" s="108">
        <v>0</v>
      </c>
      <c r="AE400" s="107">
        <v>5</v>
      </c>
      <c r="AF400" s="111">
        <v>100</v>
      </c>
      <c r="AG400" s="111" t="e">
        <f>[1]!Table4[[#This Row],[4]]</f>
        <v>#REF!</v>
      </c>
      <c r="AH400" s="111" t="e">
        <f>[1]!Table4[[#This Row],[5]]</f>
        <v>#REF!</v>
      </c>
      <c r="AI400" s="111">
        <v>100</v>
      </c>
      <c r="AJ400" s="111"/>
      <c r="AK400" s="111"/>
      <c r="AL400" s="111"/>
      <c r="AM400" s="111"/>
      <c r="AN400" s="111"/>
      <c r="AO400" s="111"/>
      <c r="AP400" s="111"/>
      <c r="AQ400" s="111"/>
      <c r="AR400" s="111"/>
      <c r="AS400" s="111"/>
      <c r="AT400" s="111"/>
      <c r="AU400" s="111"/>
      <c r="AV400" s="111"/>
      <c r="AW400" s="111"/>
      <c r="AX400" s="111"/>
      <c r="AY400"/>
      <c r="AZ400"/>
      <c r="BA400"/>
      <c r="BB400"/>
      <c r="BC400"/>
      <c r="BD400"/>
    </row>
    <row r="401" spans="1:56" s="110" customFormat="1" ht="92.6">
      <c r="A401" s="107">
        <v>106</v>
      </c>
      <c r="B401" s="107" t="s">
        <v>7994</v>
      </c>
      <c r="C401" s="111"/>
      <c r="D401" s="124" t="s">
        <v>8405</v>
      </c>
      <c r="E401" s="112" t="s">
        <v>9330</v>
      </c>
      <c r="F401" s="129">
        <v>27819</v>
      </c>
      <c r="G401" s="112" t="s">
        <v>9111</v>
      </c>
      <c r="H401" s="111">
        <v>2023</v>
      </c>
      <c r="I401" s="112" t="s">
        <v>9112</v>
      </c>
      <c r="J401" s="113">
        <v>237221.67</v>
      </c>
      <c r="K401" s="126" t="s">
        <v>1992</v>
      </c>
      <c r="L401" s="112" t="s">
        <v>9331</v>
      </c>
      <c r="M401" s="112" t="s">
        <v>9332</v>
      </c>
      <c r="N401" s="112" t="s">
        <v>9333</v>
      </c>
      <c r="O401" s="112" t="s">
        <v>9334</v>
      </c>
      <c r="P401" s="112" t="s">
        <v>9335</v>
      </c>
      <c r="Q401" s="108" t="e">
        <f>[1]!Table4[[#This Row],[21]]</f>
        <v>#REF!</v>
      </c>
      <c r="R401" s="108">
        <v>22.809775961538463</v>
      </c>
      <c r="S401" s="108">
        <v>117</v>
      </c>
      <c r="T401" s="108">
        <v>185</v>
      </c>
      <c r="U401" s="108" t="e">
        <f>SUBTOTAL(9,[1]!Table4[[#This Row],[18]:[20]])</f>
        <v>#REF!</v>
      </c>
      <c r="V401" s="109">
        <v>100</v>
      </c>
      <c r="W401" s="109">
        <v>20</v>
      </c>
      <c r="X401" s="127" t="s">
        <v>8003</v>
      </c>
      <c r="Y401" s="107">
        <v>4</v>
      </c>
      <c r="Z401" s="107">
        <v>3</v>
      </c>
      <c r="AA401" s="107">
        <v>4</v>
      </c>
      <c r="AB401" s="111">
        <v>50</v>
      </c>
      <c r="AC401" s="107" t="e">
        <f>[1]!Table4[[#This Row],[11]]</f>
        <v>#REF!</v>
      </c>
      <c r="AD401" s="108">
        <v>92.5</v>
      </c>
      <c r="AE401" s="107">
        <v>5</v>
      </c>
      <c r="AF401" s="111">
        <v>100</v>
      </c>
      <c r="AG401" s="111" t="e">
        <f>[1]!Table4[[#This Row],[4]]</f>
        <v>#REF!</v>
      </c>
      <c r="AH401" s="111" t="e">
        <f>[1]!Table4[[#This Row],[5]]</f>
        <v>#REF!</v>
      </c>
      <c r="AI401" s="111">
        <v>100</v>
      </c>
      <c r="AJ401" s="111"/>
      <c r="AK401" s="111"/>
      <c r="AL401" s="111"/>
      <c r="AM401" s="111"/>
      <c r="AN401" s="111"/>
      <c r="AO401" s="111"/>
      <c r="AP401" s="111"/>
      <c r="AQ401" s="111"/>
      <c r="AR401" s="111"/>
      <c r="AS401" s="111"/>
      <c r="AT401" s="111"/>
      <c r="AU401" s="111"/>
      <c r="AV401" s="111"/>
      <c r="AW401" s="111"/>
      <c r="AX401" s="111"/>
      <c r="AY401"/>
      <c r="AZ401"/>
      <c r="BA401"/>
      <c r="BB401"/>
      <c r="BC401"/>
      <c r="BD401"/>
    </row>
    <row r="402" spans="1:56" s="110" customFormat="1" ht="195.45">
      <c r="A402" s="107">
        <v>106</v>
      </c>
      <c r="B402" s="107" t="s">
        <v>7994</v>
      </c>
      <c r="C402" s="111"/>
      <c r="D402" s="124" t="s">
        <v>8034</v>
      </c>
      <c r="E402" s="112" t="s">
        <v>9336</v>
      </c>
      <c r="F402" s="129">
        <v>30885</v>
      </c>
      <c r="G402" s="112" t="s">
        <v>9337</v>
      </c>
      <c r="H402" s="111">
        <v>2023</v>
      </c>
      <c r="I402" s="112" t="s">
        <v>9338</v>
      </c>
      <c r="J402" s="113">
        <v>232103.11</v>
      </c>
      <c r="K402" s="126" t="s">
        <v>1992</v>
      </c>
      <c r="L402" s="112" t="s">
        <v>9339</v>
      </c>
      <c r="M402" s="112" t="s">
        <v>9340</v>
      </c>
      <c r="N402" s="112" t="s">
        <v>9341</v>
      </c>
      <c r="O402" s="112" t="s">
        <v>9342</v>
      </c>
      <c r="P402" s="112">
        <v>74324</v>
      </c>
      <c r="Q402" s="108" t="e">
        <f>[1]!Table4[[#This Row],[21]]</f>
        <v>#REF!</v>
      </c>
      <c r="R402" s="108">
        <v>22.317606730769231</v>
      </c>
      <c r="S402" s="108">
        <v>20</v>
      </c>
      <c r="T402" s="108">
        <v>20</v>
      </c>
      <c r="U402" s="108" t="e">
        <f>SUBTOTAL(9,[1]!Table4[[#This Row],[18]:[20]])</f>
        <v>#REF!</v>
      </c>
      <c r="V402" s="109">
        <v>100</v>
      </c>
      <c r="W402" s="109">
        <v>20</v>
      </c>
      <c r="X402" s="127" t="s">
        <v>8003</v>
      </c>
      <c r="Y402" s="107">
        <v>1</v>
      </c>
      <c r="Z402" s="107">
        <v>8</v>
      </c>
      <c r="AA402" s="107">
        <v>2</v>
      </c>
      <c r="AB402" s="111">
        <v>60</v>
      </c>
      <c r="AC402" s="107" t="e">
        <f>[1]!Table4[[#This Row],[11]]</f>
        <v>#REF!</v>
      </c>
      <c r="AD402" s="108">
        <v>20</v>
      </c>
      <c r="AE402" s="107">
        <v>5</v>
      </c>
      <c r="AF402" s="111">
        <v>100</v>
      </c>
      <c r="AG402" s="111" t="e">
        <f>[1]!Table4[[#This Row],[4]]</f>
        <v>#REF!</v>
      </c>
      <c r="AH402" s="111" t="e">
        <f>[1]!Table4[[#This Row],[5]]</f>
        <v>#REF!</v>
      </c>
      <c r="AI402" s="111">
        <v>100</v>
      </c>
      <c r="AJ402" s="111"/>
      <c r="AK402" s="111"/>
      <c r="AL402" s="111"/>
      <c r="AM402" s="111"/>
      <c r="AN402" s="111"/>
      <c r="AO402" s="111"/>
      <c r="AP402" s="111"/>
      <c r="AQ402" s="111"/>
      <c r="AR402" s="111"/>
      <c r="AS402" s="111"/>
      <c r="AT402" s="111"/>
      <c r="AU402" s="111"/>
      <c r="AV402" s="111"/>
      <c r="AW402" s="111"/>
      <c r="AX402" s="111"/>
      <c r="AY402"/>
      <c r="AZ402"/>
      <c r="BA402"/>
      <c r="BB402"/>
      <c r="BC402"/>
      <c r="BD402"/>
    </row>
    <row r="403" spans="1:56" s="110" customFormat="1" ht="226.3">
      <c r="A403" s="107">
        <v>106</v>
      </c>
      <c r="B403" s="107" t="s">
        <v>7994</v>
      </c>
      <c r="C403" s="111"/>
      <c r="D403" s="124" t="s">
        <v>9204</v>
      </c>
      <c r="E403" s="112" t="s">
        <v>9343</v>
      </c>
      <c r="F403" s="129">
        <v>686</v>
      </c>
      <c r="G403" s="112" t="s">
        <v>9344</v>
      </c>
      <c r="H403" s="111">
        <v>2023</v>
      </c>
      <c r="I403" s="112" t="s">
        <v>9345</v>
      </c>
      <c r="J403" s="113">
        <v>93461.33</v>
      </c>
      <c r="K403" s="126" t="s">
        <v>1992</v>
      </c>
      <c r="L403" s="112" t="s">
        <v>9346</v>
      </c>
      <c r="M403" s="112" t="s">
        <v>9347</v>
      </c>
      <c r="N403" s="112" t="s">
        <v>9348</v>
      </c>
      <c r="O403" s="112" t="s">
        <v>9349</v>
      </c>
      <c r="P403" s="112" t="s">
        <v>9350</v>
      </c>
      <c r="Q403" s="108" t="e">
        <f>[1]!Table4[[#This Row],[21]]</f>
        <v>#REF!</v>
      </c>
      <c r="R403" s="108">
        <v>8.9866663461538465</v>
      </c>
      <c r="S403" s="108">
        <v>16.88</v>
      </c>
      <c r="T403" s="108">
        <v>17.559999999999999</v>
      </c>
      <c r="U403" s="108" t="e">
        <f>SUBTOTAL(9,[1]!Table4[[#This Row],[18]:[20]])</f>
        <v>#REF!</v>
      </c>
      <c r="V403" s="109">
        <v>100</v>
      </c>
      <c r="W403" s="109">
        <v>20</v>
      </c>
      <c r="X403" s="127" t="s">
        <v>8003</v>
      </c>
      <c r="Y403" s="107">
        <v>4</v>
      </c>
      <c r="Z403" s="107">
        <v>5</v>
      </c>
      <c r="AA403" s="107">
        <v>2</v>
      </c>
      <c r="AB403" s="111">
        <v>4</v>
      </c>
      <c r="AC403" s="107" t="e">
        <f>[1]!Table4[[#This Row],[11]]</f>
        <v>#REF!</v>
      </c>
      <c r="AD403" s="108">
        <v>0</v>
      </c>
      <c r="AE403" s="107">
        <v>5</v>
      </c>
      <c r="AF403" s="111">
        <v>100</v>
      </c>
      <c r="AG403" s="111" t="e">
        <f>[1]!Table4[[#This Row],[4]]</f>
        <v>#REF!</v>
      </c>
      <c r="AH403" s="111" t="e">
        <f>[1]!Table4[[#This Row],[5]]</f>
        <v>#REF!</v>
      </c>
      <c r="AI403" s="111">
        <v>60</v>
      </c>
      <c r="AJ403" s="111" t="s">
        <v>9351</v>
      </c>
      <c r="AK403" s="111" t="s">
        <v>9352</v>
      </c>
      <c r="AL403" s="111">
        <v>20</v>
      </c>
      <c r="AM403" s="111" t="s">
        <v>9353</v>
      </c>
      <c r="AN403" s="111" t="s">
        <v>9354</v>
      </c>
      <c r="AO403" s="111">
        <v>20</v>
      </c>
      <c r="AP403" s="111"/>
      <c r="AQ403" s="111"/>
      <c r="AR403" s="111"/>
      <c r="AS403" s="111"/>
      <c r="AT403" s="111"/>
      <c r="AU403" s="111"/>
      <c r="AV403" s="111"/>
      <c r="AW403" s="111"/>
      <c r="AX403" s="111"/>
      <c r="AY403"/>
      <c r="AZ403"/>
      <c r="BA403"/>
      <c r="BB403"/>
      <c r="BC403"/>
      <c r="BD403"/>
    </row>
    <row r="404" spans="1:56" s="110" customFormat="1" ht="164.6">
      <c r="A404" s="107">
        <v>106</v>
      </c>
      <c r="B404" s="107" t="s">
        <v>7994</v>
      </c>
      <c r="C404" s="111"/>
      <c r="D404" s="124" t="s">
        <v>2224</v>
      </c>
      <c r="E404" s="112" t="s">
        <v>9355</v>
      </c>
      <c r="F404" s="129">
        <v>12314</v>
      </c>
      <c r="G404" s="112" t="s">
        <v>9356</v>
      </c>
      <c r="H404" s="111">
        <v>2023</v>
      </c>
      <c r="I404" s="112" t="s">
        <v>9357</v>
      </c>
      <c r="J404" s="113">
        <v>174819.91</v>
      </c>
      <c r="K404" s="126" t="s">
        <v>1992</v>
      </c>
      <c r="L404" s="112" t="s">
        <v>9358</v>
      </c>
      <c r="M404" s="112" t="s">
        <v>9359</v>
      </c>
      <c r="N404" s="112" t="s">
        <v>9360</v>
      </c>
      <c r="O404" s="112" t="s">
        <v>9361</v>
      </c>
      <c r="P404" s="112">
        <v>75587</v>
      </c>
      <c r="Q404" s="108" t="e">
        <f>[1]!Table4[[#This Row],[21]]</f>
        <v>#REF!</v>
      </c>
      <c r="R404" s="108">
        <f t="shared" si="34"/>
        <v>16.809606730769232</v>
      </c>
      <c r="S404" s="108">
        <v>12</v>
      </c>
      <c r="T404" s="108">
        <v>32</v>
      </c>
      <c r="U404" s="108" t="e">
        <f>SUBTOTAL(9,[1]!Table4[[#This Row],[18]:[20]])</f>
        <v>#REF!</v>
      </c>
      <c r="V404" s="109">
        <v>100</v>
      </c>
      <c r="W404" s="109">
        <v>20</v>
      </c>
      <c r="X404" s="127" t="s">
        <v>8003</v>
      </c>
      <c r="Y404" s="107">
        <v>3</v>
      </c>
      <c r="Z404" s="107">
        <v>3</v>
      </c>
      <c r="AA404" s="107">
        <v>2</v>
      </c>
      <c r="AB404" s="111">
        <v>50</v>
      </c>
      <c r="AC404" s="107" t="e">
        <f>[1]!Table4[[#This Row],[11]]</f>
        <v>#REF!</v>
      </c>
      <c r="AD404" s="108">
        <v>20.81</v>
      </c>
      <c r="AE404" s="107">
        <v>5</v>
      </c>
      <c r="AF404" s="111">
        <v>100</v>
      </c>
      <c r="AG404" s="111" t="e">
        <f>[1]!Table4[[#This Row],[4]]</f>
        <v>#REF!</v>
      </c>
      <c r="AH404" s="111" t="e">
        <f>[1]!Table4[[#This Row],[5]]</f>
        <v>#REF!</v>
      </c>
      <c r="AI404" s="111">
        <v>100</v>
      </c>
      <c r="AJ404" s="111"/>
      <c r="AK404" s="111"/>
      <c r="AL404" s="111"/>
      <c r="AM404" s="111"/>
      <c r="AN404" s="111"/>
      <c r="AO404" s="111"/>
      <c r="AP404" s="111"/>
      <c r="AQ404" s="111"/>
      <c r="AR404" s="111"/>
      <c r="AS404" s="111"/>
      <c r="AT404" s="111"/>
      <c r="AU404" s="111"/>
      <c r="AV404" s="111"/>
      <c r="AW404" s="111"/>
      <c r="AX404" s="111"/>
      <c r="AY404"/>
      <c r="AZ404"/>
      <c r="BA404"/>
      <c r="BB404"/>
      <c r="BC404"/>
      <c r="BD404"/>
    </row>
    <row r="405" spans="1:56" s="110" customFormat="1" ht="216">
      <c r="A405" s="107">
        <v>106</v>
      </c>
      <c r="B405" s="107" t="s">
        <v>7994</v>
      </c>
      <c r="C405" s="111"/>
      <c r="D405" s="124" t="s">
        <v>8201</v>
      </c>
      <c r="E405" s="112" t="s">
        <v>9362</v>
      </c>
      <c r="F405" s="129">
        <v>11130</v>
      </c>
      <c r="G405" s="112" t="s">
        <v>9363</v>
      </c>
      <c r="H405" s="111">
        <v>2023</v>
      </c>
      <c r="I405" s="112" t="s">
        <v>9364</v>
      </c>
      <c r="J405" s="113">
        <v>99271.91</v>
      </c>
      <c r="K405" s="126" t="s">
        <v>1992</v>
      </c>
      <c r="L405" s="112" t="s">
        <v>9096</v>
      </c>
      <c r="M405" s="112" t="s">
        <v>9097</v>
      </c>
      <c r="N405" s="112" t="s">
        <v>9365</v>
      </c>
      <c r="O405" s="112" t="s">
        <v>9366</v>
      </c>
      <c r="P405" s="112" t="s">
        <v>9367</v>
      </c>
      <c r="Q405" s="108" t="e">
        <f>[1]!Table4[[#This Row],[21]]</f>
        <v>#REF!</v>
      </c>
      <c r="R405" s="108">
        <f>J405*0.25/2080</f>
        <v>11.931719951923077</v>
      </c>
      <c r="S405" s="108">
        <v>20</v>
      </c>
      <c r="T405" s="108">
        <v>24.76</v>
      </c>
      <c r="U405" s="108" t="e">
        <f>SUBTOTAL(9,[1]!Table4[[#This Row],[18]:[20]])</f>
        <v>#REF!</v>
      </c>
      <c r="V405" s="109">
        <v>100</v>
      </c>
      <c r="W405" s="109">
        <v>25</v>
      </c>
      <c r="X405" s="127" t="s">
        <v>8003</v>
      </c>
      <c r="Y405" s="107">
        <v>6</v>
      </c>
      <c r="Z405" s="107">
        <v>1</v>
      </c>
      <c r="AA405" s="107">
        <v>5</v>
      </c>
      <c r="AB405" s="111">
        <v>25</v>
      </c>
      <c r="AC405" s="107" t="e">
        <f>[1]!Table4[[#This Row],[11]]</f>
        <v>#REF!</v>
      </c>
      <c r="AD405" s="108">
        <v>0</v>
      </c>
      <c r="AE405" s="107">
        <v>4</v>
      </c>
      <c r="AF405" s="111">
        <v>100</v>
      </c>
      <c r="AG405" s="111" t="e">
        <f>[1]!Table4[[#This Row],[4]]</f>
        <v>#REF!</v>
      </c>
      <c r="AH405" s="111" t="e">
        <f>[1]!Table4[[#This Row],[5]]</f>
        <v>#REF!</v>
      </c>
      <c r="AI405" s="111">
        <v>100</v>
      </c>
      <c r="AJ405" s="111"/>
      <c r="AK405" s="111"/>
      <c r="AL405" s="111"/>
      <c r="AM405" s="111"/>
      <c r="AN405" s="111"/>
      <c r="AO405" s="111"/>
      <c r="AP405" s="111"/>
      <c r="AQ405" s="111"/>
      <c r="AR405" s="111"/>
      <c r="AS405" s="111"/>
      <c r="AT405" s="111"/>
      <c r="AU405" s="111"/>
      <c r="AV405" s="111"/>
      <c r="AW405" s="111"/>
      <c r="AX405" s="111"/>
      <c r="AY405"/>
      <c r="AZ405"/>
      <c r="BA405"/>
      <c r="BB405"/>
      <c r="BC405"/>
      <c r="BD405"/>
    </row>
    <row r="406" spans="1:56" s="110" customFormat="1" ht="236.6">
      <c r="A406" s="107">
        <v>106</v>
      </c>
      <c r="B406" s="107" t="s">
        <v>7994</v>
      </c>
      <c r="C406" s="111"/>
      <c r="D406" s="124"/>
      <c r="E406" s="112" t="s">
        <v>9368</v>
      </c>
      <c r="F406" s="129"/>
      <c r="G406" s="112" t="s">
        <v>9369</v>
      </c>
      <c r="H406" s="111">
        <v>2023</v>
      </c>
      <c r="I406" s="112" t="s">
        <v>9370</v>
      </c>
      <c r="J406" s="113">
        <v>167528.31999999998</v>
      </c>
      <c r="K406" s="126" t="s">
        <v>1992</v>
      </c>
      <c r="L406" s="112" t="s">
        <v>9371</v>
      </c>
      <c r="M406" s="112" t="s">
        <v>9372</v>
      </c>
      <c r="N406" s="112" t="s">
        <v>9373</v>
      </c>
      <c r="O406" s="112" t="s">
        <v>9374</v>
      </c>
      <c r="P406" s="112">
        <v>75596</v>
      </c>
      <c r="Q406" s="108" t="e">
        <f>[1]!Table4[[#This Row],[21]]</f>
        <v>#REF!</v>
      </c>
      <c r="R406" s="108">
        <v>16.108492307692305</v>
      </c>
      <c r="S406" s="108">
        <v>12.5</v>
      </c>
      <c r="T406" s="108">
        <v>13.7</v>
      </c>
      <c r="U406" s="108" t="e">
        <f>SUBTOTAL(9,[1]!Table4[[#This Row],[18]:[20]])</f>
        <v>#REF!</v>
      </c>
      <c r="V406" s="109">
        <v>100</v>
      </c>
      <c r="W406" s="109">
        <v>20</v>
      </c>
      <c r="X406" s="127" t="s">
        <v>8003</v>
      </c>
      <c r="Y406" s="107">
        <v>2</v>
      </c>
      <c r="Z406" s="107">
        <v>4</v>
      </c>
      <c r="AA406" s="107">
        <v>3</v>
      </c>
      <c r="AB406" s="111">
        <v>60</v>
      </c>
      <c r="AC406" s="107" t="e">
        <f>[1]!Table4[[#This Row],[11]]</f>
        <v>#REF!</v>
      </c>
      <c r="AD406" s="108">
        <v>50</v>
      </c>
      <c r="AE406" s="107">
        <v>5</v>
      </c>
      <c r="AF406" s="111">
        <v>100</v>
      </c>
      <c r="AG406" s="111" t="e">
        <f>[1]!Table4[[#This Row],[4]]</f>
        <v>#REF!</v>
      </c>
      <c r="AH406" s="111" t="e">
        <f>[1]!Table4[[#This Row],[5]]</f>
        <v>#REF!</v>
      </c>
      <c r="AI406" s="111">
        <v>50</v>
      </c>
      <c r="AJ406" s="111" t="s">
        <v>9375</v>
      </c>
      <c r="AK406" s="111" t="s">
        <v>9376</v>
      </c>
      <c r="AL406" s="111">
        <v>35</v>
      </c>
      <c r="AM406" s="111" t="s">
        <v>9377</v>
      </c>
      <c r="AN406" s="111" t="s">
        <v>9154</v>
      </c>
      <c r="AO406" s="111"/>
      <c r="AP406" s="111"/>
      <c r="AQ406" s="111"/>
      <c r="AR406" s="111"/>
      <c r="AS406" s="111"/>
      <c r="AT406" s="111"/>
      <c r="AU406" s="111"/>
      <c r="AV406" s="111"/>
      <c r="AW406" s="111"/>
      <c r="AX406" s="111"/>
      <c r="AY406"/>
      <c r="AZ406"/>
      <c r="BA406"/>
      <c r="BB406"/>
      <c r="BC406"/>
      <c r="BD406"/>
    </row>
    <row r="407" spans="1:56" s="110" customFormat="1" ht="102.9">
      <c r="A407" s="107">
        <v>106</v>
      </c>
      <c r="B407" s="107" t="s">
        <v>7994</v>
      </c>
      <c r="C407" s="111"/>
      <c r="D407" s="124" t="s">
        <v>8656</v>
      </c>
      <c r="E407" s="112" t="s">
        <v>9378</v>
      </c>
      <c r="F407" s="129">
        <v>35463</v>
      </c>
      <c r="G407" s="112" t="s">
        <v>9379</v>
      </c>
      <c r="H407" s="111">
        <v>2023</v>
      </c>
      <c r="I407" s="112" t="s">
        <v>9380</v>
      </c>
      <c r="J407" s="113">
        <v>245090.60000000003</v>
      </c>
      <c r="K407" s="126" t="s">
        <v>1992</v>
      </c>
      <c r="L407" s="112" t="s">
        <v>9381</v>
      </c>
      <c r="M407" s="112" t="s">
        <v>9382</v>
      </c>
      <c r="N407" s="112" t="s">
        <v>9383</v>
      </c>
      <c r="O407" s="112" t="s">
        <v>9384</v>
      </c>
      <c r="P407" s="112">
        <v>75615</v>
      </c>
      <c r="Q407" s="108" t="e">
        <f>[1]!Table4[[#This Row],[21]]</f>
        <v>#REF!</v>
      </c>
      <c r="R407" s="108">
        <v>23.56640384615385</v>
      </c>
      <c r="S407" s="108">
        <v>17.88</v>
      </c>
      <c r="T407" s="108">
        <v>12.38</v>
      </c>
      <c r="U407" s="108" t="e">
        <f>SUBTOTAL(9,[1]!Table4[[#This Row],[18]:[20]])</f>
        <v>#REF!</v>
      </c>
      <c r="V407" s="109">
        <v>100</v>
      </c>
      <c r="W407" s="109">
        <v>20</v>
      </c>
      <c r="X407" s="127" t="s">
        <v>8003</v>
      </c>
      <c r="Y407" s="107">
        <v>3</v>
      </c>
      <c r="Z407" s="107">
        <v>10</v>
      </c>
      <c r="AA407" s="107">
        <v>4</v>
      </c>
      <c r="AB407" s="111">
        <v>47</v>
      </c>
      <c r="AC407" s="107" t="e">
        <f>[1]!Table4[[#This Row],[11]]</f>
        <v>#REF!</v>
      </c>
      <c r="AD407" s="108">
        <v>58.5</v>
      </c>
      <c r="AE407" s="107">
        <v>5</v>
      </c>
      <c r="AF407" s="111">
        <v>100</v>
      </c>
      <c r="AG407" s="111" t="e">
        <f>[1]!Table4[[#This Row],[4]]</f>
        <v>#REF!</v>
      </c>
      <c r="AH407" s="111" t="e">
        <f>[1]!Table4[[#This Row],[5]]</f>
        <v>#REF!</v>
      </c>
      <c r="AI407" s="111">
        <v>50</v>
      </c>
      <c r="AJ407" s="111" t="s">
        <v>9013</v>
      </c>
      <c r="AK407" s="111" t="s">
        <v>9014</v>
      </c>
      <c r="AL407" s="111">
        <v>30</v>
      </c>
      <c r="AM407" s="111" t="s">
        <v>8689</v>
      </c>
      <c r="AN407" s="111" t="s">
        <v>8502</v>
      </c>
      <c r="AO407" s="111">
        <v>20</v>
      </c>
      <c r="AP407" s="111"/>
      <c r="AQ407" s="111"/>
      <c r="AR407" s="111"/>
      <c r="AS407" s="111"/>
      <c r="AT407" s="111"/>
      <c r="AU407" s="111"/>
      <c r="AV407" s="111"/>
      <c r="AW407" s="111"/>
      <c r="AX407" s="111"/>
      <c r="AY407"/>
      <c r="AZ407"/>
      <c r="BA407"/>
      <c r="BB407"/>
      <c r="BC407"/>
      <c r="BD407"/>
    </row>
    <row r="408" spans="1:56" s="110" customFormat="1" ht="329.15">
      <c r="A408" s="107">
        <v>106</v>
      </c>
      <c r="B408" s="107" t="s">
        <v>7994</v>
      </c>
      <c r="C408" s="111"/>
      <c r="D408" s="124" t="s">
        <v>8054</v>
      </c>
      <c r="E408" s="112" t="s">
        <v>9385</v>
      </c>
      <c r="F408" s="129">
        <v>11279</v>
      </c>
      <c r="G408" s="112" t="s">
        <v>9386</v>
      </c>
      <c r="H408" s="111">
        <v>2023</v>
      </c>
      <c r="I408" s="112" t="s">
        <v>9387</v>
      </c>
      <c r="J408" s="113">
        <v>490595.55</v>
      </c>
      <c r="K408" s="126" t="s">
        <v>1992</v>
      </c>
      <c r="L408" s="112" t="s">
        <v>9388</v>
      </c>
      <c r="M408" s="112" t="s">
        <v>9389</v>
      </c>
      <c r="N408" s="112" t="s">
        <v>9390</v>
      </c>
      <c r="O408" s="112" t="s">
        <v>9391</v>
      </c>
      <c r="P408" s="112">
        <v>75514</v>
      </c>
      <c r="Q408" s="108" t="e">
        <f>[1]!Table4[[#This Row],[21]]</f>
        <v>#REF!</v>
      </c>
      <c r="R408" s="108">
        <f t="shared" si="34"/>
        <v>47.172649038461536</v>
      </c>
      <c r="S408" s="108">
        <v>17.88</v>
      </c>
      <c r="T408" s="108">
        <v>40</v>
      </c>
      <c r="U408" s="108" t="e">
        <f>SUBTOTAL(9,[1]!Table4[[#This Row],[18]:[20]])</f>
        <v>#REF!</v>
      </c>
      <c r="V408" s="109">
        <v>100</v>
      </c>
      <c r="W408" s="109">
        <v>20</v>
      </c>
      <c r="X408" s="127" t="s">
        <v>8003</v>
      </c>
      <c r="Y408" s="107">
        <v>3</v>
      </c>
      <c r="Z408" s="107">
        <v>2</v>
      </c>
      <c r="AA408" s="107">
        <v>3</v>
      </c>
      <c r="AB408" s="111">
        <v>32</v>
      </c>
      <c r="AC408" s="107" t="e">
        <f>[1]!Table4[[#This Row],[11]]</f>
        <v>#REF!</v>
      </c>
      <c r="AD408" s="108">
        <v>40</v>
      </c>
      <c r="AE408" s="107">
        <v>5</v>
      </c>
      <c r="AF408" s="111"/>
      <c r="AG408" s="111" t="e">
        <f>[1]!Table4[[#This Row],[4]]</f>
        <v>#REF!</v>
      </c>
      <c r="AH408" s="111" t="e">
        <f>[1]!Table4[[#This Row],[5]]</f>
        <v>#REF!</v>
      </c>
      <c r="AI408" s="111">
        <v>100</v>
      </c>
      <c r="AJ408" s="111"/>
      <c r="AK408" s="111"/>
      <c r="AL408" s="111"/>
      <c r="AM408" s="111"/>
      <c r="AN408" s="111"/>
      <c r="AO408" s="111"/>
      <c r="AP408" s="111"/>
      <c r="AQ408" s="111"/>
      <c r="AR408" s="111"/>
      <c r="AS408" s="111"/>
      <c r="AT408" s="111"/>
      <c r="AU408" s="111"/>
      <c r="AV408" s="111"/>
      <c r="AW408" s="111"/>
      <c r="AX408" s="111"/>
      <c r="AY408"/>
      <c r="AZ408"/>
      <c r="BA408"/>
      <c r="BB408"/>
      <c r="BC408"/>
      <c r="BD408"/>
    </row>
    <row r="409" spans="1:56" s="110" customFormat="1" ht="277.75">
      <c r="A409" s="107">
        <v>106</v>
      </c>
      <c r="B409" s="107" t="s">
        <v>7994</v>
      </c>
      <c r="C409" s="111"/>
      <c r="D409" s="124"/>
      <c r="E409" s="112" t="s">
        <v>9392</v>
      </c>
      <c r="F409" s="129"/>
      <c r="G409" s="112" t="s">
        <v>9393</v>
      </c>
      <c r="H409" s="111">
        <v>2023</v>
      </c>
      <c r="I409" s="112" t="s">
        <v>9394</v>
      </c>
      <c r="J409" s="113">
        <v>165923</v>
      </c>
      <c r="K409" s="126" t="s">
        <v>1992</v>
      </c>
      <c r="L409" s="112" t="s">
        <v>9395</v>
      </c>
      <c r="M409" s="112" t="s">
        <v>9396</v>
      </c>
      <c r="N409" s="112" t="s">
        <v>9397</v>
      </c>
      <c r="O409" s="112" t="s">
        <v>9398</v>
      </c>
      <c r="P409" s="112">
        <v>75606</v>
      </c>
      <c r="Q409" s="108" t="e">
        <f>[1]!Table4[[#This Row],[21]]</f>
        <v>#REF!</v>
      </c>
      <c r="R409" s="108">
        <v>15.954134615384614</v>
      </c>
      <c r="S409" s="108">
        <v>11.2</v>
      </c>
      <c r="T409" s="108">
        <v>10.5</v>
      </c>
      <c r="U409" s="108" t="e">
        <f>SUBTOTAL(9,[1]!Table4[[#This Row],[18]:[20]])</f>
        <v>#REF!</v>
      </c>
      <c r="V409" s="109">
        <v>100</v>
      </c>
      <c r="W409" s="109">
        <v>20</v>
      </c>
      <c r="X409" s="127" t="s">
        <v>8003</v>
      </c>
      <c r="Y409" s="107">
        <v>2</v>
      </c>
      <c r="Z409" s="107">
        <v>9</v>
      </c>
      <c r="AA409" s="107">
        <v>5</v>
      </c>
      <c r="AB409" s="111">
        <v>60</v>
      </c>
      <c r="AC409" s="107" t="e">
        <f>[1]!Table4[[#This Row],[11]]</f>
        <v>#REF!</v>
      </c>
      <c r="AD409" s="108">
        <v>50</v>
      </c>
      <c r="AE409" s="107">
        <v>5</v>
      </c>
      <c r="AF409" s="111">
        <v>100</v>
      </c>
      <c r="AG409" s="111" t="e">
        <f>[1]!Table4[[#This Row],[4]]</f>
        <v>#REF!</v>
      </c>
      <c r="AH409" s="111" t="e">
        <f>[1]!Table4[[#This Row],[5]]</f>
        <v>#REF!</v>
      </c>
      <c r="AI409" s="111">
        <v>60</v>
      </c>
      <c r="AJ409" s="111" t="s">
        <v>7236</v>
      </c>
      <c r="AK409" s="111" t="s">
        <v>9399</v>
      </c>
      <c r="AL409" s="111">
        <v>25</v>
      </c>
      <c r="AM409" s="111" t="s">
        <v>9400</v>
      </c>
      <c r="AN409" s="111" t="s">
        <v>9401</v>
      </c>
      <c r="AO409" s="111">
        <v>15</v>
      </c>
      <c r="AP409" s="111"/>
      <c r="AQ409" s="111"/>
      <c r="AR409" s="111"/>
      <c r="AS409" s="111"/>
      <c r="AT409" s="111"/>
      <c r="AU409" s="111"/>
      <c r="AV409" s="111"/>
      <c r="AW409" s="111"/>
      <c r="AX409" s="111"/>
      <c r="AY409"/>
      <c r="AZ409"/>
      <c r="BA409"/>
      <c r="BB409"/>
      <c r="BC409"/>
      <c r="BD409"/>
    </row>
    <row r="410" spans="1:56" s="110" customFormat="1" ht="246.9">
      <c r="A410" s="107">
        <v>106</v>
      </c>
      <c r="B410" s="107" t="s">
        <v>7994</v>
      </c>
      <c r="C410" s="111"/>
      <c r="D410" s="124" t="s">
        <v>186</v>
      </c>
      <c r="E410" s="112" t="s">
        <v>9402</v>
      </c>
      <c r="F410" s="129">
        <v>22281</v>
      </c>
      <c r="G410" s="112" t="s">
        <v>9403</v>
      </c>
      <c r="H410" s="111">
        <v>2023</v>
      </c>
      <c r="I410" s="112" t="s">
        <v>9404</v>
      </c>
      <c r="J410" s="113">
        <v>225987.28999999998</v>
      </c>
      <c r="K410" s="126" t="s">
        <v>1992</v>
      </c>
      <c r="L410" s="112" t="s">
        <v>9405</v>
      </c>
      <c r="M410" s="112" t="s">
        <v>9406</v>
      </c>
      <c r="N410" s="112" t="s">
        <v>9407</v>
      </c>
      <c r="O410" s="112" t="s">
        <v>9408</v>
      </c>
      <c r="P410" s="112" t="s">
        <v>9409</v>
      </c>
      <c r="Q410" s="108" t="e">
        <f>[1]!Table4[[#This Row],[21]]</f>
        <v>#REF!</v>
      </c>
      <c r="R410" s="108">
        <f t="shared" si="34"/>
        <v>21.729547115384616</v>
      </c>
      <c r="S410" s="108">
        <v>45.62</v>
      </c>
      <c r="T410" s="108">
        <v>100.45</v>
      </c>
      <c r="U410" s="108" t="e">
        <f>SUBTOTAL(9,[1]!Table4[[#This Row],[18]:[20]])</f>
        <v>#REF!</v>
      </c>
      <c r="V410" s="109">
        <v>100</v>
      </c>
      <c r="W410" s="109">
        <v>20</v>
      </c>
      <c r="X410" s="127" t="s">
        <v>8003</v>
      </c>
      <c r="Y410" s="107">
        <v>3</v>
      </c>
      <c r="Z410" s="107">
        <v>11</v>
      </c>
      <c r="AA410" s="107">
        <v>4</v>
      </c>
      <c r="AB410" s="111">
        <v>44</v>
      </c>
      <c r="AC410" s="107" t="e">
        <f>[1]!Table4[[#This Row],[11]]</f>
        <v>#REF!</v>
      </c>
      <c r="AD410" s="108">
        <v>0</v>
      </c>
      <c r="AE410" s="107">
        <v>5</v>
      </c>
      <c r="AF410" s="111">
        <f t="shared" ref="AF410:AF420" si="35">(AI410+AL410+AO410+AR410+AU410+AX410)</f>
        <v>100</v>
      </c>
      <c r="AG410" s="111" t="e">
        <f>[1]!Table4[[#This Row],[4]]</f>
        <v>#REF!</v>
      </c>
      <c r="AH410" s="111" t="e">
        <f>[1]!Table4[[#This Row],[5]]</f>
        <v>#REF!</v>
      </c>
      <c r="AI410" s="111">
        <v>100</v>
      </c>
      <c r="AJ410" s="111"/>
      <c r="AK410" s="111"/>
      <c r="AL410" s="111"/>
      <c r="AM410" s="111"/>
      <c r="AN410" s="111"/>
      <c r="AO410" s="111"/>
      <c r="AP410" s="111"/>
      <c r="AQ410" s="111"/>
      <c r="AR410" s="111"/>
      <c r="AS410" s="111"/>
      <c r="AT410" s="111"/>
      <c r="AU410" s="111"/>
      <c r="AV410" s="111"/>
      <c r="AW410" s="111"/>
      <c r="AX410" s="111"/>
      <c r="AY410"/>
      <c r="AZ410"/>
      <c r="BA410"/>
      <c r="BB410"/>
      <c r="BC410"/>
      <c r="BD410"/>
    </row>
    <row r="411" spans="1:56" s="110" customFormat="1" ht="123.45">
      <c r="A411" s="107">
        <v>106</v>
      </c>
      <c r="B411" s="107" t="s">
        <v>7994</v>
      </c>
      <c r="C411" s="111"/>
      <c r="D411" s="124" t="s">
        <v>186</v>
      </c>
      <c r="E411" s="112" t="s">
        <v>9410</v>
      </c>
      <c r="F411" s="129">
        <v>11093</v>
      </c>
      <c r="G411" s="112" t="s">
        <v>9411</v>
      </c>
      <c r="H411" s="111">
        <v>2023</v>
      </c>
      <c r="I411" s="112" t="s">
        <v>9412</v>
      </c>
      <c r="J411" s="113">
        <v>129664.31</v>
      </c>
      <c r="K411" s="126" t="s">
        <v>1992</v>
      </c>
      <c r="L411" s="112" t="s">
        <v>9413</v>
      </c>
      <c r="M411" s="112" t="s">
        <v>9414</v>
      </c>
      <c r="N411" s="112" t="s">
        <v>9415</v>
      </c>
      <c r="O411" s="112" t="s">
        <v>9416</v>
      </c>
      <c r="P411" s="112">
        <v>74878</v>
      </c>
      <c r="Q411" s="108" t="e">
        <f>[1]!Table4[[#This Row],[21]]</f>
        <v>#REF!</v>
      </c>
      <c r="R411" s="108">
        <f t="shared" si="34"/>
        <v>12.467722115384616</v>
      </c>
      <c r="S411" s="108">
        <v>26.17</v>
      </c>
      <c r="T411" s="108">
        <v>57.63</v>
      </c>
      <c r="U411" s="108" t="e">
        <f>SUBTOTAL(9,[1]!Table4[[#This Row],[18]:[20]])</f>
        <v>#REF!</v>
      </c>
      <c r="V411" s="109">
        <v>100</v>
      </c>
      <c r="W411" s="109">
        <v>20</v>
      </c>
      <c r="X411" s="127" t="s">
        <v>8003</v>
      </c>
      <c r="Y411" s="107">
        <v>4</v>
      </c>
      <c r="Z411" s="107">
        <v>2</v>
      </c>
      <c r="AA411" s="107">
        <v>3</v>
      </c>
      <c r="AB411" s="111">
        <v>4</v>
      </c>
      <c r="AC411" s="107" t="e">
        <f>[1]!Table4[[#This Row],[11]]</f>
        <v>#REF!</v>
      </c>
      <c r="AD411" s="108">
        <v>0</v>
      </c>
      <c r="AE411" s="107">
        <v>5</v>
      </c>
      <c r="AF411" s="111">
        <f t="shared" si="35"/>
        <v>100</v>
      </c>
      <c r="AG411" s="111" t="e">
        <f>[1]!Table4[[#This Row],[4]]</f>
        <v>#REF!</v>
      </c>
      <c r="AH411" s="111" t="e">
        <f>[1]!Table4[[#This Row],[5]]</f>
        <v>#REF!</v>
      </c>
      <c r="AI411" s="111">
        <v>100</v>
      </c>
      <c r="AJ411" s="111"/>
      <c r="AK411" s="111"/>
      <c r="AL411" s="111"/>
      <c r="AM411" s="111"/>
      <c r="AN411" s="111"/>
      <c r="AO411" s="111"/>
      <c r="AP411" s="111"/>
      <c r="AQ411" s="111"/>
      <c r="AR411" s="111"/>
      <c r="AS411" s="111"/>
      <c r="AT411" s="111"/>
      <c r="AU411" s="111"/>
      <c r="AV411" s="111"/>
      <c r="AW411" s="111"/>
      <c r="AX411" s="111"/>
      <c r="AY411"/>
      <c r="AZ411"/>
      <c r="BA411"/>
      <c r="BB411"/>
      <c r="BC411"/>
      <c r="BD411"/>
    </row>
    <row r="412" spans="1:56" s="110" customFormat="1" ht="349.75">
      <c r="A412" s="107">
        <v>106</v>
      </c>
      <c r="B412" s="107" t="s">
        <v>7994</v>
      </c>
      <c r="C412" s="111"/>
      <c r="D412" s="124" t="s">
        <v>186</v>
      </c>
      <c r="E412" s="112" t="s">
        <v>9417</v>
      </c>
      <c r="F412" s="129">
        <v>13311</v>
      </c>
      <c r="G412" s="112" t="s">
        <v>9418</v>
      </c>
      <c r="H412" s="111">
        <v>2023</v>
      </c>
      <c r="I412" s="112" t="s">
        <v>9419</v>
      </c>
      <c r="J412" s="113">
        <v>115766.41999999998</v>
      </c>
      <c r="K412" s="126" t="s">
        <v>1992</v>
      </c>
      <c r="L412" s="112" t="s">
        <v>9420</v>
      </c>
      <c r="M412" s="112" t="s">
        <v>9421</v>
      </c>
      <c r="N412" s="112" t="s">
        <v>9422</v>
      </c>
      <c r="O412" s="112" t="s">
        <v>9423</v>
      </c>
      <c r="P412" s="112" t="s">
        <v>9424</v>
      </c>
      <c r="Q412" s="108" t="e">
        <f>[1]!Table4[[#This Row],[21]]</f>
        <v>#REF!</v>
      </c>
      <c r="R412" s="108">
        <f t="shared" si="34"/>
        <v>11.131386538461538</v>
      </c>
      <c r="S412" s="108">
        <v>23.37</v>
      </c>
      <c r="T412" s="108">
        <v>51.46</v>
      </c>
      <c r="U412" s="108" t="e">
        <f>SUBTOTAL(9,[1]!Table4[[#This Row],[18]:[20]])</f>
        <v>#REF!</v>
      </c>
      <c r="V412" s="109">
        <v>100</v>
      </c>
      <c r="W412" s="109">
        <v>20</v>
      </c>
      <c r="X412" s="127" t="s">
        <v>8003</v>
      </c>
      <c r="Y412" s="107">
        <v>3</v>
      </c>
      <c r="Z412" s="107">
        <v>11</v>
      </c>
      <c r="AA412" s="107">
        <v>4</v>
      </c>
      <c r="AB412" s="111">
        <v>3</v>
      </c>
      <c r="AC412" s="107" t="e">
        <f>[1]!Table4[[#This Row],[11]]</f>
        <v>#REF!</v>
      </c>
      <c r="AD412" s="108">
        <v>0</v>
      </c>
      <c r="AE412" s="107">
        <v>5</v>
      </c>
      <c r="AF412" s="111">
        <f t="shared" si="35"/>
        <v>100</v>
      </c>
      <c r="AG412" s="111" t="e">
        <f>[1]!Table4[[#This Row],[4]]</f>
        <v>#REF!</v>
      </c>
      <c r="AH412" s="111" t="e">
        <f>[1]!Table4[[#This Row],[5]]</f>
        <v>#REF!</v>
      </c>
      <c r="AI412" s="111">
        <v>100</v>
      </c>
      <c r="AJ412" s="111"/>
      <c r="AK412" s="111"/>
      <c r="AL412" s="111"/>
      <c r="AM412" s="111"/>
      <c r="AN412" s="111"/>
      <c r="AO412" s="111"/>
      <c r="AP412" s="111"/>
      <c r="AQ412" s="111"/>
      <c r="AR412" s="111"/>
      <c r="AS412" s="111"/>
      <c r="AT412" s="111"/>
      <c r="AU412" s="111"/>
      <c r="AV412" s="111"/>
      <c r="AW412" s="111"/>
      <c r="AX412" s="111"/>
      <c r="AY412"/>
      <c r="AZ412"/>
      <c r="BA412"/>
      <c r="BB412"/>
      <c r="BC412"/>
      <c r="BD412"/>
    </row>
    <row r="413" spans="1:56" s="110" customFormat="1" ht="82.3">
      <c r="A413" s="107">
        <v>106</v>
      </c>
      <c r="B413" s="107" t="s">
        <v>7994</v>
      </c>
      <c r="C413" s="111"/>
      <c r="D413" s="124" t="s">
        <v>8023</v>
      </c>
      <c r="E413" s="112" t="s">
        <v>9425</v>
      </c>
      <c r="F413" s="129">
        <v>15735</v>
      </c>
      <c r="G413" s="112" t="s">
        <v>9426</v>
      </c>
      <c r="H413" s="111">
        <v>2023</v>
      </c>
      <c r="I413" s="112" t="s">
        <v>8917</v>
      </c>
      <c r="J413" s="113">
        <v>13394.68</v>
      </c>
      <c r="K413" s="126" t="s">
        <v>1992</v>
      </c>
      <c r="L413" s="112" t="s">
        <v>8623</v>
      </c>
      <c r="M413" s="112" t="s">
        <v>9427</v>
      </c>
      <c r="N413" s="112" t="s">
        <v>9428</v>
      </c>
      <c r="O413" s="112" t="s">
        <v>8917</v>
      </c>
      <c r="P413" s="112" t="s">
        <v>9429</v>
      </c>
      <c r="Q413" s="108" t="e">
        <f>[1]!Table4[[#This Row],[21]]</f>
        <v>#REF!</v>
      </c>
      <c r="R413" s="108">
        <f t="shared" si="34"/>
        <v>1.2879500000000002</v>
      </c>
      <c r="S413" s="108">
        <v>20</v>
      </c>
      <c r="T413" s="108">
        <v>30</v>
      </c>
      <c r="U413" s="108" t="e">
        <f>SUBTOTAL(9,[1]!Table4[[#This Row],[18]:[20]])</f>
        <v>#REF!</v>
      </c>
      <c r="V413" s="109">
        <v>100</v>
      </c>
      <c r="W413" s="109">
        <v>20</v>
      </c>
      <c r="X413" s="127" t="s">
        <v>8003</v>
      </c>
      <c r="Y413" s="107">
        <v>6</v>
      </c>
      <c r="Z413" s="107">
        <v>4</v>
      </c>
      <c r="AA413" s="107">
        <v>8</v>
      </c>
      <c r="AB413" s="111">
        <v>6</v>
      </c>
      <c r="AC413" s="107" t="e">
        <f>[1]!Table4[[#This Row],[11]]</f>
        <v>#REF!</v>
      </c>
      <c r="AD413" s="108">
        <v>0</v>
      </c>
      <c r="AE413" s="107"/>
      <c r="AF413" s="111">
        <f t="shared" si="35"/>
        <v>100</v>
      </c>
      <c r="AG413" s="111" t="e">
        <f>[1]!Table4[[#This Row],[4]]</f>
        <v>#REF!</v>
      </c>
      <c r="AH413" s="111" t="e">
        <f>[1]!Table4[[#This Row],[5]]</f>
        <v>#REF!</v>
      </c>
      <c r="AI413" s="111">
        <v>100</v>
      </c>
      <c r="AJ413" s="111"/>
      <c r="AK413" s="111"/>
      <c r="AL413" s="111"/>
      <c r="AM413" s="111"/>
      <c r="AN413" s="111"/>
      <c r="AO413" s="111"/>
      <c r="AP413" s="111"/>
      <c r="AQ413" s="111"/>
      <c r="AR413" s="111"/>
      <c r="AS413" s="111"/>
      <c r="AT413" s="111"/>
      <c r="AU413" s="111"/>
      <c r="AV413" s="111"/>
      <c r="AW413" s="111"/>
      <c r="AX413" s="111"/>
      <c r="AY413"/>
      <c r="AZ413"/>
      <c r="BA413"/>
      <c r="BB413"/>
      <c r="BC413"/>
      <c r="BD413"/>
    </row>
    <row r="414" spans="1:56" s="110" customFormat="1" ht="236.6">
      <c r="A414" s="107">
        <v>106</v>
      </c>
      <c r="B414" s="107" t="s">
        <v>7994</v>
      </c>
      <c r="C414" s="111"/>
      <c r="D414" s="124" t="s">
        <v>8034</v>
      </c>
      <c r="E414" s="112" t="s">
        <v>9430</v>
      </c>
      <c r="F414" s="129">
        <v>33333</v>
      </c>
      <c r="G414" s="112" t="s">
        <v>9431</v>
      </c>
      <c r="H414" s="111">
        <v>2023</v>
      </c>
      <c r="I414" s="112" t="s">
        <v>9432</v>
      </c>
      <c r="J414" s="113">
        <v>101739.43</v>
      </c>
      <c r="K414" s="126" t="s">
        <v>1992</v>
      </c>
      <c r="L414" s="112" t="s">
        <v>9433</v>
      </c>
      <c r="M414" s="112" t="s">
        <v>9434</v>
      </c>
      <c r="N414" s="112" t="s">
        <v>9435</v>
      </c>
      <c r="O414" s="112" t="s">
        <v>9436</v>
      </c>
      <c r="P414" s="112">
        <v>74505</v>
      </c>
      <c r="Q414" s="108" t="e">
        <f>[1]!Table4[[#This Row],[21]]</f>
        <v>#REF!</v>
      </c>
      <c r="R414" s="108">
        <f t="shared" si="34"/>
        <v>9.7826374999999999</v>
      </c>
      <c r="S414" s="108">
        <v>50</v>
      </c>
      <c r="T414" s="108">
        <v>100</v>
      </c>
      <c r="U414" s="108" t="e">
        <f>SUBTOTAL(9,[1]!Table4[[#This Row],[18]:[20]])</f>
        <v>#REF!</v>
      </c>
      <c r="V414" s="109">
        <v>100</v>
      </c>
      <c r="W414" s="109">
        <v>20</v>
      </c>
      <c r="X414" s="127" t="s">
        <v>8003</v>
      </c>
      <c r="Y414" s="107">
        <v>4</v>
      </c>
      <c r="Z414" s="107">
        <v>7</v>
      </c>
      <c r="AA414" s="107">
        <v>1</v>
      </c>
      <c r="AB414" s="111">
        <v>60</v>
      </c>
      <c r="AC414" s="107" t="e">
        <f>[1]!Table4[[#This Row],[11]]</f>
        <v>#REF!</v>
      </c>
      <c r="AD414" s="108">
        <v>200</v>
      </c>
      <c r="AE414" s="107">
        <v>5</v>
      </c>
      <c r="AF414" s="111">
        <f t="shared" si="35"/>
        <v>100</v>
      </c>
      <c r="AG414" s="111" t="e">
        <f>[1]!Table4[[#This Row],[4]]</f>
        <v>#REF!</v>
      </c>
      <c r="AH414" s="111" t="e">
        <f>[1]!Table4[[#This Row],[5]]</f>
        <v>#REF!</v>
      </c>
      <c r="AI414" s="111">
        <v>100</v>
      </c>
      <c r="AJ414" s="111"/>
      <c r="AK414" s="111"/>
      <c r="AL414" s="111"/>
      <c r="AM414" s="111"/>
      <c r="AN414" s="111"/>
      <c r="AO414" s="111"/>
      <c r="AP414" s="111"/>
      <c r="AQ414" s="111"/>
      <c r="AR414" s="111"/>
      <c r="AS414" s="111"/>
      <c r="AT414" s="111"/>
      <c r="AU414" s="111"/>
      <c r="AV414" s="111"/>
      <c r="AW414" s="111"/>
      <c r="AX414" s="111"/>
      <c r="AY414"/>
      <c r="AZ414"/>
      <c r="BA414"/>
      <c r="BB414"/>
      <c r="BC414"/>
      <c r="BD414"/>
    </row>
    <row r="415" spans="1:56" s="110" customFormat="1" ht="257.14999999999998">
      <c r="A415" s="107">
        <v>106</v>
      </c>
      <c r="B415" s="107" t="s">
        <v>7994</v>
      </c>
      <c r="C415" s="111"/>
      <c r="D415" s="124" t="s">
        <v>8004</v>
      </c>
      <c r="E415" s="112" t="s">
        <v>9437</v>
      </c>
      <c r="F415" s="129">
        <v>7525</v>
      </c>
      <c r="G415" s="112" t="s">
        <v>9438</v>
      </c>
      <c r="H415" s="111">
        <v>2023</v>
      </c>
      <c r="I415" s="112" t="s">
        <v>9439</v>
      </c>
      <c r="J415" s="113">
        <v>176210.31</v>
      </c>
      <c r="K415" s="126" t="s">
        <v>1992</v>
      </c>
      <c r="L415" s="112" t="s">
        <v>9440</v>
      </c>
      <c r="M415" s="112" t="s">
        <v>9441</v>
      </c>
      <c r="N415" s="112" t="s">
        <v>9442</v>
      </c>
      <c r="O415" s="112" t="s">
        <v>9443</v>
      </c>
      <c r="P415" s="112">
        <v>75609</v>
      </c>
      <c r="Q415" s="108" t="e">
        <f>[1]!Table4[[#This Row],[21]]</f>
        <v>#REF!</v>
      </c>
      <c r="R415" s="108">
        <f>J415*0.25/2080</f>
        <v>21.179123798076922</v>
      </c>
      <c r="S415" s="108">
        <v>0</v>
      </c>
      <c r="T415" s="108">
        <v>21.18</v>
      </c>
      <c r="U415" s="108" t="e">
        <f>SUBTOTAL(9,[1]!Table4[[#This Row],[18]:[20]])</f>
        <v>#REF!</v>
      </c>
      <c r="V415" s="109">
        <v>100</v>
      </c>
      <c r="W415" s="109">
        <v>25</v>
      </c>
      <c r="X415" s="127" t="s">
        <v>8003</v>
      </c>
      <c r="Y415" s="107">
        <v>6</v>
      </c>
      <c r="Z415" s="107">
        <v>1</v>
      </c>
      <c r="AA415" s="107">
        <v>5</v>
      </c>
      <c r="AB415" s="111">
        <v>63</v>
      </c>
      <c r="AC415" s="107" t="e">
        <f>[1]!Table4[[#This Row],[11]]</f>
        <v>#REF!</v>
      </c>
      <c r="AD415" s="108">
        <v>63.54</v>
      </c>
      <c r="AE415" s="107">
        <v>4</v>
      </c>
      <c r="AF415" s="111">
        <f t="shared" si="35"/>
        <v>100</v>
      </c>
      <c r="AG415" s="111" t="e">
        <f>[1]!Table4[[#This Row],[4]]</f>
        <v>#REF!</v>
      </c>
      <c r="AH415" s="111" t="e">
        <f>[1]!Table4[[#This Row],[5]]</f>
        <v>#REF!</v>
      </c>
      <c r="AI415" s="111">
        <v>100</v>
      </c>
      <c r="AJ415" s="111"/>
      <c r="AK415" s="111"/>
      <c r="AL415" s="111"/>
      <c r="AM415" s="111"/>
      <c r="AN415" s="111"/>
      <c r="AO415" s="111"/>
      <c r="AP415" s="111"/>
      <c r="AQ415" s="111"/>
      <c r="AR415" s="111"/>
      <c r="AS415" s="111"/>
      <c r="AT415" s="111"/>
      <c r="AU415" s="111"/>
      <c r="AV415" s="111"/>
      <c r="AW415" s="111"/>
      <c r="AX415" s="111"/>
      <c r="AY415"/>
      <c r="AZ415"/>
      <c r="BA415"/>
      <c r="BB415"/>
      <c r="BC415"/>
      <c r="BD415"/>
    </row>
    <row r="416" spans="1:56" s="110" customFormat="1" ht="409.6">
      <c r="A416" s="107">
        <v>106</v>
      </c>
      <c r="B416" s="107" t="s">
        <v>7994</v>
      </c>
      <c r="C416" s="111"/>
      <c r="D416" s="124" t="s">
        <v>3306</v>
      </c>
      <c r="E416" s="112" t="s">
        <v>9444</v>
      </c>
      <c r="F416" s="129">
        <v>28235</v>
      </c>
      <c r="G416" s="112" t="s">
        <v>9445</v>
      </c>
      <c r="H416" s="111">
        <v>2023</v>
      </c>
      <c r="I416" s="112" t="s">
        <v>9446</v>
      </c>
      <c r="J416" s="113">
        <v>62251.69</v>
      </c>
      <c r="K416" s="126" t="s">
        <v>1992</v>
      </c>
      <c r="L416" s="112" t="s">
        <v>9447</v>
      </c>
      <c r="M416" s="112" t="s">
        <v>9448</v>
      </c>
      <c r="N416" s="112" t="s">
        <v>9449</v>
      </c>
      <c r="O416" s="112" t="s">
        <v>9450</v>
      </c>
      <c r="P416" s="112" t="s">
        <v>9451</v>
      </c>
      <c r="Q416" s="108" t="e">
        <f>[1]!Table4[[#This Row],[21]]</f>
        <v>#REF!</v>
      </c>
      <c r="R416" s="108">
        <f>J416*0.2/2080</f>
        <v>5.9857394230769234</v>
      </c>
      <c r="S416" s="108">
        <v>5</v>
      </c>
      <c r="T416" s="108">
        <v>58.73</v>
      </c>
      <c r="U416" s="108" t="e">
        <f>SUBTOTAL(9,[1]!Table4[[#This Row],[18]:[20]])</f>
        <v>#REF!</v>
      </c>
      <c r="V416" s="109">
        <v>100</v>
      </c>
      <c r="W416" s="109">
        <v>20</v>
      </c>
      <c r="X416" s="127" t="s">
        <v>8003</v>
      </c>
      <c r="Y416" s="107">
        <v>3</v>
      </c>
      <c r="Z416" s="107">
        <v>3.6</v>
      </c>
      <c r="AA416" s="107" t="s">
        <v>9452</v>
      </c>
      <c r="AB416" s="111">
        <v>60</v>
      </c>
      <c r="AC416" s="107" t="e">
        <f>[1]!Table4[[#This Row],[11]]</f>
        <v>#REF!</v>
      </c>
      <c r="AD416" s="108">
        <v>0</v>
      </c>
      <c r="AE416" s="107">
        <v>5</v>
      </c>
      <c r="AF416" s="111">
        <v>100</v>
      </c>
      <c r="AG416" s="111" t="e">
        <f>[1]!Table4[[#This Row],[4]]</f>
        <v>#REF!</v>
      </c>
      <c r="AH416" s="111" t="e">
        <f>[1]!Table4[[#This Row],[5]]</f>
        <v>#REF!</v>
      </c>
      <c r="AI416" s="111">
        <v>100</v>
      </c>
      <c r="AJ416" s="111"/>
      <c r="AK416" s="111"/>
      <c r="AL416" s="111"/>
      <c r="AM416" s="111"/>
      <c r="AN416" s="111"/>
      <c r="AO416" s="111"/>
      <c r="AP416" s="111"/>
      <c r="AQ416" s="111"/>
      <c r="AR416" s="111"/>
      <c r="AS416" s="111"/>
      <c r="AT416" s="111"/>
      <c r="AU416" s="111"/>
      <c r="AV416" s="111"/>
      <c r="AW416" s="111"/>
      <c r="AX416" s="111"/>
      <c r="AY416"/>
      <c r="AZ416"/>
      <c r="BA416"/>
      <c r="BB416"/>
      <c r="BC416"/>
      <c r="BD416"/>
    </row>
    <row r="417" spans="1:56" s="110" customFormat="1" ht="409.6">
      <c r="A417" s="107">
        <v>106</v>
      </c>
      <c r="B417" s="107" t="s">
        <v>7994</v>
      </c>
      <c r="C417" s="111"/>
      <c r="D417" s="124" t="s">
        <v>3373</v>
      </c>
      <c r="E417" s="112" t="s">
        <v>9453</v>
      </c>
      <c r="F417" s="129">
        <v>21545</v>
      </c>
      <c r="G417" s="112" t="s">
        <v>9454</v>
      </c>
      <c r="H417" s="111">
        <v>2023</v>
      </c>
      <c r="I417" s="112" t="s">
        <v>9455</v>
      </c>
      <c r="J417" s="113">
        <v>254704.87000000005</v>
      </c>
      <c r="K417" s="126" t="s">
        <v>1992</v>
      </c>
      <c r="L417" s="112" t="s">
        <v>9456</v>
      </c>
      <c r="M417" s="112" t="s">
        <v>9457</v>
      </c>
      <c r="N417" s="112" t="s">
        <v>9458</v>
      </c>
      <c r="O417" s="112" t="s">
        <v>9459</v>
      </c>
      <c r="P417" s="112" t="s">
        <v>9460</v>
      </c>
      <c r="Q417" s="108" t="e">
        <f>[1]!Table4[[#This Row],[21]]</f>
        <v>#REF!</v>
      </c>
      <c r="R417" s="108">
        <f>J417*0.2/2080</f>
        <v>24.490852884615393</v>
      </c>
      <c r="S417" s="108">
        <v>3</v>
      </c>
      <c r="T417" s="108">
        <v>58.73</v>
      </c>
      <c r="U417" s="108" t="e">
        <f>SUBTOTAL(9,[1]!Table4[[#This Row],[18]:[20]])</f>
        <v>#REF!</v>
      </c>
      <c r="V417" s="109">
        <v>100</v>
      </c>
      <c r="W417" s="109">
        <v>20</v>
      </c>
      <c r="X417" s="127" t="s">
        <v>8003</v>
      </c>
      <c r="Y417" s="107">
        <v>6</v>
      </c>
      <c r="Z417" s="107">
        <v>6.4</v>
      </c>
      <c r="AA417" s="107" t="s">
        <v>9461</v>
      </c>
      <c r="AB417" s="111">
        <v>60</v>
      </c>
      <c r="AC417" s="107" t="e">
        <f>[1]!Table4[[#This Row],[11]]</f>
        <v>#REF!</v>
      </c>
      <c r="AD417" s="108">
        <v>0</v>
      </c>
      <c r="AE417" s="107">
        <v>5</v>
      </c>
      <c r="AF417" s="111">
        <v>100</v>
      </c>
      <c r="AG417" s="111" t="e">
        <f>[1]!Table4[[#This Row],[4]]</f>
        <v>#REF!</v>
      </c>
      <c r="AH417" s="111" t="e">
        <f>[1]!Table4[[#This Row],[5]]</f>
        <v>#REF!</v>
      </c>
      <c r="AI417" s="111">
        <v>100</v>
      </c>
      <c r="AJ417" s="111"/>
      <c r="AK417" s="111"/>
      <c r="AL417" s="111"/>
      <c r="AM417" s="111"/>
      <c r="AN417" s="111"/>
      <c r="AO417" s="111"/>
      <c r="AP417" s="111"/>
      <c r="AQ417" s="111"/>
      <c r="AR417" s="111"/>
      <c r="AS417" s="111"/>
      <c r="AT417" s="111"/>
      <c r="AU417" s="111"/>
      <c r="AV417" s="111"/>
      <c r="AW417" s="111"/>
      <c r="AX417" s="111"/>
      <c r="AY417"/>
      <c r="AZ417"/>
      <c r="BA417"/>
      <c r="BB417"/>
      <c r="BC417"/>
      <c r="BD417"/>
    </row>
    <row r="418" spans="1:56" s="110" customFormat="1" ht="164.6">
      <c r="A418" s="107">
        <v>106</v>
      </c>
      <c r="B418" s="107" t="s">
        <v>7994</v>
      </c>
      <c r="C418" s="111"/>
      <c r="D418" s="124" t="s">
        <v>8696</v>
      </c>
      <c r="E418" s="112" t="s">
        <v>9462</v>
      </c>
      <c r="F418" s="129">
        <v>25624</v>
      </c>
      <c r="G418" s="112" t="s">
        <v>9463</v>
      </c>
      <c r="H418" s="111">
        <v>2023</v>
      </c>
      <c r="I418" s="112" t="s">
        <v>9464</v>
      </c>
      <c r="J418" s="113">
        <v>68693.47</v>
      </c>
      <c r="K418" s="126" t="s">
        <v>1992</v>
      </c>
      <c r="L418" s="112" t="s">
        <v>9465</v>
      </c>
      <c r="M418" s="112" t="s">
        <v>9466</v>
      </c>
      <c r="N418" s="112" t="s">
        <v>9467</v>
      </c>
      <c r="O418" s="112" t="s">
        <v>9468</v>
      </c>
      <c r="P418" s="112">
        <v>75616</v>
      </c>
      <c r="Q418" s="108" t="e">
        <f>[1]!Table4[[#This Row],[21]]</f>
        <v>#REF!</v>
      </c>
      <c r="R418" s="108">
        <f>J418*0.2/2080</f>
        <v>6.6051413461538466</v>
      </c>
      <c r="S418" s="108">
        <v>12</v>
      </c>
      <c r="T418" s="108">
        <v>21.89</v>
      </c>
      <c r="U418" s="108" t="e">
        <f>SUBTOTAL(9,[1]!Table4[[#This Row],[18]:[20]])</f>
        <v>#REF!</v>
      </c>
      <c r="V418" s="109">
        <v>100</v>
      </c>
      <c r="W418" s="109">
        <v>20</v>
      </c>
      <c r="X418" s="127" t="s">
        <v>8003</v>
      </c>
      <c r="Y418" s="107">
        <v>1</v>
      </c>
      <c r="Z418" s="107">
        <v>1</v>
      </c>
      <c r="AA418" s="107">
        <v>7</v>
      </c>
      <c r="AB418" s="111">
        <v>50</v>
      </c>
      <c r="AC418" s="107" t="e">
        <f>[1]!Table4[[#This Row],[11]]</f>
        <v>#REF!</v>
      </c>
      <c r="AD418" s="108">
        <v>21.89</v>
      </c>
      <c r="AE418" s="107">
        <v>5</v>
      </c>
      <c r="AF418" s="111">
        <f t="shared" si="35"/>
        <v>100</v>
      </c>
      <c r="AG418" s="111" t="e">
        <f>[1]!Table4[[#This Row],[4]]</f>
        <v>#REF!</v>
      </c>
      <c r="AH418" s="111" t="e">
        <f>[1]!Table4[[#This Row],[5]]</f>
        <v>#REF!</v>
      </c>
      <c r="AI418" s="111">
        <v>100</v>
      </c>
      <c r="AJ418" s="111"/>
      <c r="AK418" s="111"/>
      <c r="AL418" s="111"/>
      <c r="AM418" s="111"/>
      <c r="AN418" s="111"/>
      <c r="AO418" s="111"/>
      <c r="AP418" s="111"/>
      <c r="AQ418" s="111"/>
      <c r="AR418" s="111"/>
      <c r="AS418" s="111"/>
      <c r="AT418" s="111"/>
      <c r="AU418" s="111"/>
      <c r="AV418" s="111"/>
      <c r="AW418" s="111"/>
      <c r="AX418" s="111"/>
      <c r="AY418"/>
      <c r="AZ418"/>
      <c r="BA418"/>
      <c r="BB418"/>
      <c r="BC418"/>
      <c r="BD418"/>
    </row>
    <row r="419" spans="1:56" s="110" customFormat="1" ht="409.6">
      <c r="A419" s="107">
        <v>106</v>
      </c>
      <c r="B419" s="107" t="s">
        <v>7994</v>
      </c>
      <c r="C419" s="111"/>
      <c r="D419" s="124" t="s">
        <v>5204</v>
      </c>
      <c r="E419" s="112" t="s">
        <v>9469</v>
      </c>
      <c r="F419" s="129">
        <v>15813</v>
      </c>
      <c r="G419" s="112" t="s">
        <v>9470</v>
      </c>
      <c r="H419" s="111">
        <v>2023</v>
      </c>
      <c r="I419" s="112" t="s">
        <v>9471</v>
      </c>
      <c r="J419" s="113">
        <v>245295.44</v>
      </c>
      <c r="K419" s="126" t="s">
        <v>1992</v>
      </c>
      <c r="L419" s="112" t="s">
        <v>9472</v>
      </c>
      <c r="M419" s="112" t="s">
        <v>9473</v>
      </c>
      <c r="N419" s="112" t="s">
        <v>9474</v>
      </c>
      <c r="O419" s="112" t="s">
        <v>9475</v>
      </c>
      <c r="P419" s="112">
        <v>75631</v>
      </c>
      <c r="Q419" s="108" t="e">
        <f>[1]!Table4[[#This Row],[21]]</f>
        <v>#REF!</v>
      </c>
      <c r="R419" s="108">
        <f>J419*0.2/2080</f>
        <v>23.586100000000002</v>
      </c>
      <c r="S419" s="108">
        <v>13.36</v>
      </c>
      <c r="T419" s="108">
        <v>58.73</v>
      </c>
      <c r="U419" s="108" t="e">
        <f>SUBTOTAL(9,[1]!Table4[[#This Row],[18]:[20]])</f>
        <v>#REF!</v>
      </c>
      <c r="V419" s="109">
        <v>100</v>
      </c>
      <c r="W419" s="109">
        <v>20</v>
      </c>
      <c r="X419" s="127" t="s">
        <v>8003</v>
      </c>
      <c r="Y419" s="107">
        <v>3</v>
      </c>
      <c r="Z419" s="107">
        <v>4</v>
      </c>
      <c r="AA419" s="107">
        <v>6</v>
      </c>
      <c r="AB419" s="111">
        <v>10</v>
      </c>
      <c r="AC419" s="107" t="e">
        <f>[1]!Table4[[#This Row],[11]]</f>
        <v>#REF!</v>
      </c>
      <c r="AD419" s="108">
        <v>58.73</v>
      </c>
      <c r="AE419" s="107">
        <v>5</v>
      </c>
      <c r="AF419" s="111">
        <f t="shared" si="35"/>
        <v>100</v>
      </c>
      <c r="AG419" s="111" t="e">
        <f>[1]!Table4[[#This Row],[4]]</f>
        <v>#REF!</v>
      </c>
      <c r="AH419" s="111" t="e">
        <f>[1]!Table4[[#This Row],[5]]</f>
        <v>#REF!</v>
      </c>
      <c r="AI419" s="111">
        <v>60</v>
      </c>
      <c r="AJ419" s="111" t="s">
        <v>4536</v>
      </c>
      <c r="AK419" s="111" t="s">
        <v>9158</v>
      </c>
      <c r="AL419" s="111">
        <v>20</v>
      </c>
      <c r="AM419" s="111" t="s">
        <v>9476</v>
      </c>
      <c r="AN419" s="111" t="s">
        <v>9477</v>
      </c>
      <c r="AO419" s="111">
        <v>10</v>
      </c>
      <c r="AP419" s="111" t="s">
        <v>9478</v>
      </c>
      <c r="AQ419" s="111" t="s">
        <v>9479</v>
      </c>
      <c r="AR419" s="111">
        <v>10</v>
      </c>
      <c r="AS419" s="111"/>
      <c r="AT419" s="111"/>
      <c r="AU419" s="111"/>
      <c r="AV419" s="111"/>
      <c r="AW419" s="111"/>
      <c r="AX419" s="111"/>
      <c r="AY419"/>
      <c r="AZ419"/>
      <c r="BA419"/>
      <c r="BB419"/>
      <c r="BC419"/>
      <c r="BD419"/>
    </row>
    <row r="420" spans="1:56" s="110" customFormat="1" ht="390.9">
      <c r="A420" s="107">
        <v>106</v>
      </c>
      <c r="B420" s="107" t="s">
        <v>7994</v>
      </c>
      <c r="C420" s="111"/>
      <c r="D420" s="124" t="s">
        <v>5204</v>
      </c>
      <c r="E420" s="112" t="s">
        <v>9480</v>
      </c>
      <c r="F420" s="129">
        <v>21397</v>
      </c>
      <c r="G420" s="112" t="s">
        <v>9481</v>
      </c>
      <c r="H420" s="111">
        <v>2023</v>
      </c>
      <c r="I420" s="112" t="s">
        <v>9482</v>
      </c>
      <c r="J420" s="113">
        <v>245491.75999999998</v>
      </c>
      <c r="K420" s="126" t="s">
        <v>1992</v>
      </c>
      <c r="L420" s="112" t="s">
        <v>9483</v>
      </c>
      <c r="M420" s="112" t="s">
        <v>9484</v>
      </c>
      <c r="N420" s="112" t="s">
        <v>9485</v>
      </c>
      <c r="O420" s="112" t="s">
        <v>9486</v>
      </c>
      <c r="P420" s="112">
        <v>75632</v>
      </c>
      <c r="Q420" s="108" t="e">
        <f>[1]!Table4[[#This Row],[21]]</f>
        <v>#REF!</v>
      </c>
      <c r="R420" s="108">
        <f t="shared" ref="R420" si="36">J420*0.2/2080</f>
        <v>23.604976923076922</v>
      </c>
      <c r="S420" s="108">
        <v>13.36</v>
      </c>
      <c r="T420" s="108">
        <v>58.73</v>
      </c>
      <c r="U420" s="108" t="e">
        <f>SUBTOTAL(9,[1]!Table4[[#This Row],[18]:[20]])</f>
        <v>#REF!</v>
      </c>
      <c r="V420" s="109">
        <v>100</v>
      </c>
      <c r="W420" s="109">
        <v>20</v>
      </c>
      <c r="X420" s="127" t="s">
        <v>8003</v>
      </c>
      <c r="Y420" s="107">
        <v>3</v>
      </c>
      <c r="Z420" s="107">
        <v>4</v>
      </c>
      <c r="AA420" s="107">
        <v>6</v>
      </c>
      <c r="AB420" s="111">
        <v>10</v>
      </c>
      <c r="AC420" s="107" t="e">
        <f>[1]!Table4[[#This Row],[11]]</f>
        <v>#REF!</v>
      </c>
      <c r="AD420" s="108">
        <v>58.73</v>
      </c>
      <c r="AE420" s="107">
        <v>5</v>
      </c>
      <c r="AF420" s="111">
        <f t="shared" si="35"/>
        <v>100</v>
      </c>
      <c r="AG420" s="111" t="e">
        <f>[1]!Table4[[#This Row],[4]]</f>
        <v>#REF!</v>
      </c>
      <c r="AH420" s="111" t="e">
        <f>[1]!Table4[[#This Row],[5]]</f>
        <v>#REF!</v>
      </c>
      <c r="AI420" s="111">
        <v>60</v>
      </c>
      <c r="AJ420" s="111" t="s">
        <v>4536</v>
      </c>
      <c r="AK420" s="111" t="s">
        <v>9158</v>
      </c>
      <c r="AL420" s="111">
        <v>20</v>
      </c>
      <c r="AM420" s="111" t="s">
        <v>9476</v>
      </c>
      <c r="AN420" s="111" t="s">
        <v>9477</v>
      </c>
      <c r="AO420" s="111">
        <v>10</v>
      </c>
      <c r="AP420" s="111" t="s">
        <v>9478</v>
      </c>
      <c r="AQ420" s="111" t="s">
        <v>9479</v>
      </c>
      <c r="AR420" s="111">
        <v>10</v>
      </c>
      <c r="AS420" s="111"/>
      <c r="AT420" s="111"/>
      <c r="AU420" s="111"/>
      <c r="AV420" s="111"/>
      <c r="AW420" s="111"/>
      <c r="AX420" s="111"/>
      <c r="AY420"/>
      <c r="AZ420"/>
      <c r="BA420"/>
      <c r="BB420"/>
      <c r="BC420"/>
      <c r="BD420"/>
    </row>
    <row r="421" spans="1:56" s="110" customFormat="1" ht="409.6">
      <c r="A421" s="107">
        <v>106</v>
      </c>
      <c r="B421" s="107" t="s">
        <v>7994</v>
      </c>
      <c r="C421" s="111"/>
      <c r="D421" s="124" t="s">
        <v>3367</v>
      </c>
      <c r="E421" s="112" t="s">
        <v>9487</v>
      </c>
      <c r="F421" s="129">
        <v>26471</v>
      </c>
      <c r="G421" s="112" t="s">
        <v>9488</v>
      </c>
      <c r="H421" s="111">
        <v>2024</v>
      </c>
      <c r="I421" s="112" t="s">
        <v>9489</v>
      </c>
      <c r="J421" s="113">
        <v>137480.47</v>
      </c>
      <c r="K421" s="126" t="s">
        <v>3519</v>
      </c>
      <c r="L421" s="112" t="s">
        <v>9491</v>
      </c>
      <c r="M421" s="112" t="s">
        <v>9492</v>
      </c>
      <c r="N421" s="112" t="s">
        <v>9493</v>
      </c>
      <c r="O421" s="112" t="s">
        <v>9494</v>
      </c>
      <c r="P421" s="112" t="s">
        <v>9495</v>
      </c>
      <c r="Q421" s="108" t="e">
        <f>[1]!Table4[[#This Row],[21]]</f>
        <v>#REF!</v>
      </c>
      <c r="R421" s="108">
        <v>13.219275961538463</v>
      </c>
      <c r="S421" s="108">
        <v>4.75</v>
      </c>
      <c r="T421" s="108">
        <v>22.07</v>
      </c>
      <c r="U421" s="108" t="e">
        <f>SUBTOTAL(9,[1]!Table4[[#This Row],[18]:[20]])</f>
        <v>#REF!</v>
      </c>
      <c r="V421" s="109">
        <v>100</v>
      </c>
      <c r="W421" s="109">
        <v>0</v>
      </c>
      <c r="X421" s="127" t="s">
        <v>8003</v>
      </c>
      <c r="Y421" s="107">
        <v>3</v>
      </c>
      <c r="Z421" s="107">
        <v>12</v>
      </c>
      <c r="AA421" s="107">
        <v>4</v>
      </c>
      <c r="AB421" s="111">
        <v>4</v>
      </c>
      <c r="AC421" s="107" t="s">
        <v>9490</v>
      </c>
      <c r="AD421" s="108">
        <v>19.41</v>
      </c>
      <c r="AE421" s="107">
        <v>5</v>
      </c>
      <c r="AF421" s="111">
        <v>100</v>
      </c>
      <c r="AG421" s="111" t="e">
        <f>[1]!Table4[[#This Row],[4]]</f>
        <v>#REF!</v>
      </c>
      <c r="AH421" s="111" t="e">
        <f>[1]!Table4[[#This Row],[5]]</f>
        <v>#REF!</v>
      </c>
      <c r="AI421" s="111">
        <v>40</v>
      </c>
      <c r="AJ421" s="111" t="s">
        <v>9496</v>
      </c>
      <c r="AK421" s="111" t="s">
        <v>9497</v>
      </c>
      <c r="AL421" s="111">
        <v>30</v>
      </c>
      <c r="AM421" s="111" t="s">
        <v>9498</v>
      </c>
      <c r="AN421" s="111" t="s">
        <v>9499</v>
      </c>
      <c r="AO421" s="111">
        <v>20</v>
      </c>
      <c r="AP421" s="111" t="s">
        <v>3306</v>
      </c>
      <c r="AQ421" s="111" t="s">
        <v>9500</v>
      </c>
      <c r="AR421" s="111">
        <v>10</v>
      </c>
      <c r="AS421" s="111"/>
      <c r="AT421" s="111"/>
      <c r="AU421" s="111"/>
      <c r="AV421" s="111"/>
      <c r="AW421" s="111"/>
      <c r="AX421" s="111"/>
      <c r="AY421"/>
      <c r="AZ421"/>
      <c r="BA421"/>
      <c r="BB421"/>
      <c r="BC421"/>
      <c r="BD421"/>
    </row>
    <row r="422" spans="1:56" s="110" customFormat="1" ht="409.6">
      <c r="A422" s="107">
        <v>106</v>
      </c>
      <c r="B422" s="107" t="s">
        <v>7994</v>
      </c>
      <c r="C422" s="111"/>
      <c r="D422" s="124" t="s">
        <v>3373</v>
      </c>
      <c r="E422" s="112" t="s">
        <v>9501</v>
      </c>
      <c r="F422" s="129">
        <v>21545</v>
      </c>
      <c r="G422" s="112" t="s">
        <v>9502</v>
      </c>
      <c r="H422" s="111">
        <v>2024</v>
      </c>
      <c r="I422" s="112" t="s">
        <v>9503</v>
      </c>
      <c r="J422" s="113">
        <v>117486</v>
      </c>
      <c r="K422" s="126" t="s">
        <v>3519</v>
      </c>
      <c r="L422" s="112" t="s">
        <v>9504</v>
      </c>
      <c r="M422" s="112" t="s">
        <v>9505</v>
      </c>
      <c r="N422" s="112" t="s">
        <v>9506</v>
      </c>
      <c r="O422" s="112" t="s">
        <v>9507</v>
      </c>
      <c r="P422" s="112">
        <v>77950</v>
      </c>
      <c r="Q422" s="108" t="e">
        <f>[1]!Table4[[#This Row],[21]]</f>
        <v>#REF!</v>
      </c>
      <c r="R422" s="108">
        <f t="shared" ref="R422:R439" si="37">J422*0.2/2080</f>
        <v>11.29673076923077</v>
      </c>
      <c r="S422" s="108">
        <v>1.5</v>
      </c>
      <c r="T422" s="108">
        <v>61.67</v>
      </c>
      <c r="U422" s="108" t="e">
        <f>SUBTOTAL(9,[1]!Table4[[#This Row],[18]:[20]])</f>
        <v>#REF!</v>
      </c>
      <c r="V422" s="109">
        <v>100</v>
      </c>
      <c r="W422" s="109">
        <v>0</v>
      </c>
      <c r="X422" s="127" t="s">
        <v>8003</v>
      </c>
      <c r="Y422" s="107">
        <v>6</v>
      </c>
      <c r="Z422" s="107">
        <v>4</v>
      </c>
      <c r="AA422" s="107">
        <v>7</v>
      </c>
      <c r="AB422" s="111">
        <v>60</v>
      </c>
      <c r="AC422" s="107" t="e">
        <f>[1]!Table4[[#This Row],[11]]</f>
        <v>#REF!</v>
      </c>
      <c r="AD422" s="108">
        <v>0</v>
      </c>
      <c r="AE422" s="107">
        <v>5</v>
      </c>
      <c r="AF422" s="111">
        <f t="shared" ref="AF422:AF439" si="38">(AI422+AL422+AO422+AR422+AU422+AX422)</f>
        <v>100</v>
      </c>
      <c r="AG422" s="111" t="e">
        <f>[1]!Table4[[#This Row],[4]]</f>
        <v>#REF!</v>
      </c>
      <c r="AH422" s="111" t="e">
        <f>[1]!Table4[[#This Row],[5]]</f>
        <v>#REF!</v>
      </c>
      <c r="AI422" s="111">
        <v>100</v>
      </c>
      <c r="AJ422" s="111"/>
      <c r="AK422" s="111"/>
      <c r="AL422" s="111"/>
      <c r="AM422" s="111"/>
      <c r="AN422" s="111"/>
      <c r="AO422" s="111"/>
      <c r="AP422" s="111"/>
      <c r="AQ422" s="111"/>
      <c r="AR422" s="111"/>
      <c r="AS422" s="111"/>
      <c r="AT422" s="111"/>
      <c r="AU422" s="111"/>
      <c r="AV422" s="111"/>
      <c r="AW422" s="111"/>
      <c r="AX422" s="111"/>
      <c r="AY422"/>
      <c r="AZ422"/>
      <c r="BA422"/>
      <c r="BB422"/>
      <c r="BC422"/>
      <c r="BD422"/>
    </row>
    <row r="423" spans="1:56" s="110" customFormat="1" ht="409.6">
      <c r="A423" s="107">
        <v>106</v>
      </c>
      <c r="B423" s="107" t="s">
        <v>7994</v>
      </c>
      <c r="C423" s="111"/>
      <c r="D423" s="124" t="s">
        <v>184</v>
      </c>
      <c r="E423" s="112" t="s">
        <v>9508</v>
      </c>
      <c r="F423" s="129">
        <v>18824</v>
      </c>
      <c r="G423" s="112" t="s">
        <v>9509</v>
      </c>
      <c r="H423" s="111">
        <v>2024</v>
      </c>
      <c r="I423" s="112" t="s">
        <v>9510</v>
      </c>
      <c r="J423" s="113">
        <v>181581.13999999998</v>
      </c>
      <c r="K423" s="126" t="s">
        <v>3519</v>
      </c>
      <c r="L423" s="112" t="s">
        <v>9511</v>
      </c>
      <c r="M423" s="112" t="s">
        <v>9512</v>
      </c>
      <c r="N423" s="112" t="s">
        <v>9513</v>
      </c>
      <c r="O423" s="112" t="s">
        <v>9514</v>
      </c>
      <c r="P423" s="112">
        <v>78112</v>
      </c>
      <c r="Q423" s="108" t="e">
        <f>[1]!Table4[[#This Row],[21]]</f>
        <v>#REF!</v>
      </c>
      <c r="R423" s="108">
        <f t="shared" si="37"/>
        <v>17.459724999999999</v>
      </c>
      <c r="S423" s="108">
        <v>23.72</v>
      </c>
      <c r="T423" s="108">
        <v>68.069999999999993</v>
      </c>
      <c r="U423" s="108" t="e">
        <f>SUBTOTAL(9,[1]!Table4[[#This Row],[18]:[20]])</f>
        <v>#REF!</v>
      </c>
      <c r="V423" s="109">
        <v>100</v>
      </c>
      <c r="W423" s="109">
        <v>0</v>
      </c>
      <c r="X423" s="127" t="s">
        <v>8003</v>
      </c>
      <c r="Y423" s="107">
        <v>3</v>
      </c>
      <c r="Z423" s="107">
        <v>11</v>
      </c>
      <c r="AA423" s="107">
        <v>4</v>
      </c>
      <c r="AB423" s="111">
        <v>4</v>
      </c>
      <c r="AC423" s="107" t="e">
        <f>[1]!Table4[[#This Row],[11]]</f>
        <v>#REF!</v>
      </c>
      <c r="AD423" s="108">
        <v>68.069999999999993</v>
      </c>
      <c r="AE423" s="107">
        <v>5</v>
      </c>
      <c r="AF423" s="111">
        <f t="shared" si="38"/>
        <v>100</v>
      </c>
      <c r="AG423" s="111" t="e">
        <f>[1]!Table4[[#This Row],[4]]</f>
        <v>#REF!</v>
      </c>
      <c r="AH423" s="111" t="e">
        <f>[1]!Table4[[#This Row],[5]]</f>
        <v>#REF!</v>
      </c>
      <c r="AI423" s="111">
        <v>100</v>
      </c>
      <c r="AJ423" s="111"/>
      <c r="AK423" s="111"/>
      <c r="AL423" s="111"/>
      <c r="AM423" s="111"/>
      <c r="AN423" s="111"/>
      <c r="AO423" s="111"/>
      <c r="AP423" s="111"/>
      <c r="AQ423" s="111"/>
      <c r="AR423" s="111"/>
      <c r="AS423" s="111"/>
      <c r="AT423" s="111"/>
      <c r="AU423" s="111"/>
      <c r="AV423" s="111"/>
      <c r="AW423" s="111"/>
      <c r="AX423" s="111"/>
      <c r="AY423"/>
      <c r="AZ423"/>
      <c r="BA423"/>
      <c r="BB423"/>
      <c r="BC423"/>
      <c r="BD423"/>
    </row>
    <row r="424" spans="1:56" s="110" customFormat="1" ht="144">
      <c r="A424" s="107">
        <v>106</v>
      </c>
      <c r="B424" s="107" t="s">
        <v>7994</v>
      </c>
      <c r="C424" s="111"/>
      <c r="D424" s="124" t="s">
        <v>8405</v>
      </c>
      <c r="E424" s="112" t="s">
        <v>8406</v>
      </c>
      <c r="F424" s="129">
        <v>27819</v>
      </c>
      <c r="G424" s="112" t="s">
        <v>9515</v>
      </c>
      <c r="H424" s="111">
        <v>2024</v>
      </c>
      <c r="I424" s="112" t="s">
        <v>8408</v>
      </c>
      <c r="J424" s="113">
        <v>290468.58</v>
      </c>
      <c r="K424" s="126" t="s">
        <v>3519</v>
      </c>
      <c r="L424" s="112" t="s">
        <v>8806</v>
      </c>
      <c r="M424" s="112" t="s">
        <v>8807</v>
      </c>
      <c r="N424" s="112" t="s">
        <v>9517</v>
      </c>
      <c r="O424" s="112" t="s">
        <v>9518</v>
      </c>
      <c r="P424" s="112">
        <v>65270</v>
      </c>
      <c r="Q424" s="108" t="e">
        <f>[1]!Table4[[#This Row],[21]]</f>
        <v>#REF!</v>
      </c>
      <c r="R424" s="108">
        <v>27.929671153846158</v>
      </c>
      <c r="S424" s="108" t="s">
        <v>9519</v>
      </c>
      <c r="T424" s="108" t="s">
        <v>9519</v>
      </c>
      <c r="U424" s="108" t="e">
        <f>SUBTOTAL(9,[1]!Table4[[#This Row],[18]:[20]])</f>
        <v>#REF!</v>
      </c>
      <c r="V424" s="109">
        <v>100</v>
      </c>
      <c r="W424" s="109">
        <v>0</v>
      </c>
      <c r="X424" s="127" t="s">
        <v>8003</v>
      </c>
      <c r="Y424" s="107">
        <v>6</v>
      </c>
      <c r="Z424" s="107">
        <v>1</v>
      </c>
      <c r="AA424" s="107">
        <v>4</v>
      </c>
      <c r="AB424" s="111">
        <v>26</v>
      </c>
      <c r="AC424" s="107" t="s">
        <v>9516</v>
      </c>
      <c r="AD424" s="108">
        <v>0</v>
      </c>
      <c r="AE424" s="107">
        <v>5</v>
      </c>
      <c r="AF424" s="111">
        <v>100</v>
      </c>
      <c r="AG424" s="111" t="e">
        <f>[1]!Table4[[#This Row],[4]]</f>
        <v>#REF!</v>
      </c>
      <c r="AH424" s="111" t="e">
        <f>[1]!Table4[[#This Row],[5]]</f>
        <v>#REF!</v>
      </c>
      <c r="AI424" s="111">
        <v>40</v>
      </c>
      <c r="AJ424" s="111" t="s">
        <v>8810</v>
      </c>
      <c r="AK424" s="111" t="s">
        <v>8552</v>
      </c>
      <c r="AL424" s="111">
        <v>45</v>
      </c>
      <c r="AM424" s="111" t="s">
        <v>8811</v>
      </c>
      <c r="AN424" s="111" t="s">
        <v>9520</v>
      </c>
      <c r="AO424" s="111">
        <v>15</v>
      </c>
      <c r="AP424" s="111"/>
      <c r="AQ424" s="111"/>
      <c r="AR424" s="111"/>
      <c r="AS424" s="111"/>
      <c r="AT424" s="111"/>
      <c r="AU424" s="111"/>
      <c r="AV424" s="111"/>
      <c r="AW424" s="111"/>
      <c r="AX424" s="111"/>
      <c r="AY424"/>
      <c r="AZ424"/>
      <c r="BA424"/>
      <c r="BB424"/>
      <c r="BC424"/>
      <c r="BD424"/>
    </row>
    <row r="425" spans="1:56" s="110" customFormat="1" ht="102.9">
      <c r="A425" s="107">
        <v>106</v>
      </c>
      <c r="B425" s="107" t="s">
        <v>7994</v>
      </c>
      <c r="C425" s="111"/>
      <c r="D425" s="124" t="s">
        <v>3327</v>
      </c>
      <c r="E425" s="112" t="s">
        <v>9521</v>
      </c>
      <c r="F425" s="129">
        <v>34446</v>
      </c>
      <c r="G425" s="112" t="s">
        <v>9522</v>
      </c>
      <c r="H425" s="111">
        <v>2024</v>
      </c>
      <c r="I425" s="112" t="s">
        <v>9523</v>
      </c>
      <c r="J425" s="113">
        <v>363328.2</v>
      </c>
      <c r="K425" s="126" t="s">
        <v>3519</v>
      </c>
      <c r="L425" s="112" t="s">
        <v>9288</v>
      </c>
      <c r="M425" s="112" t="s">
        <v>9289</v>
      </c>
      <c r="N425" s="112" t="s">
        <v>9290</v>
      </c>
      <c r="O425" s="112" t="s">
        <v>9291</v>
      </c>
      <c r="P425" s="112">
        <v>77323</v>
      </c>
      <c r="Q425" s="108" t="e">
        <f>[1]!Table4[[#This Row],[21]]</f>
        <v>#REF!</v>
      </c>
      <c r="R425" s="108">
        <v>34.935403846153847</v>
      </c>
      <c r="S425" s="108">
        <v>4</v>
      </c>
      <c r="T425" s="108">
        <v>3</v>
      </c>
      <c r="U425" s="108" t="e">
        <f>SUBTOTAL(9,[1]!Table4[[#This Row],[18]:[20]])</f>
        <v>#REF!</v>
      </c>
      <c r="V425" s="109">
        <v>100</v>
      </c>
      <c r="W425" s="109">
        <v>0</v>
      </c>
      <c r="X425" s="127" t="s">
        <v>8003</v>
      </c>
      <c r="Y425" s="107">
        <v>6</v>
      </c>
      <c r="Z425" s="107">
        <v>1</v>
      </c>
      <c r="AA425" s="107">
        <v>4</v>
      </c>
      <c r="AB425" s="111">
        <v>26</v>
      </c>
      <c r="AC425" s="107" t="s">
        <v>9524</v>
      </c>
      <c r="AD425" s="108">
        <v>0</v>
      </c>
      <c r="AE425" s="107">
        <v>4</v>
      </c>
      <c r="AF425" s="111">
        <v>100</v>
      </c>
      <c r="AG425" s="111" t="e">
        <f>[1]!Table4[[#This Row],[4]]</f>
        <v>#REF!</v>
      </c>
      <c r="AH425" s="111" t="e">
        <f>[1]!Table4[[#This Row],[5]]</f>
        <v>#REF!</v>
      </c>
      <c r="AI425" s="111">
        <v>30</v>
      </c>
      <c r="AJ425" s="111" t="s">
        <v>8618</v>
      </c>
      <c r="AK425" s="111" t="s">
        <v>8619</v>
      </c>
      <c r="AL425" s="111">
        <v>30</v>
      </c>
      <c r="AM425" s="111" t="s">
        <v>2145</v>
      </c>
      <c r="AN425" s="111" t="s">
        <v>3419</v>
      </c>
      <c r="AO425" s="111">
        <v>30</v>
      </c>
      <c r="AP425" s="111" t="s">
        <v>3373</v>
      </c>
      <c r="AQ425" s="111" t="s">
        <v>8610</v>
      </c>
      <c r="AR425" s="111">
        <v>10</v>
      </c>
      <c r="AS425" s="111"/>
      <c r="AT425" s="111"/>
      <c r="AU425" s="111"/>
      <c r="AV425" s="111"/>
      <c r="AW425" s="111"/>
      <c r="AX425" s="111"/>
      <c r="AY425"/>
      <c r="AZ425"/>
      <c r="BA425"/>
      <c r="BB425"/>
      <c r="BC425"/>
      <c r="BD425"/>
    </row>
    <row r="426" spans="1:56" s="110" customFormat="1" ht="216">
      <c r="A426" s="107">
        <v>106</v>
      </c>
      <c r="B426" s="107" t="s">
        <v>7994</v>
      </c>
      <c r="C426" s="111"/>
      <c r="D426" s="124" t="s">
        <v>3367</v>
      </c>
      <c r="E426" s="112" t="s">
        <v>9285</v>
      </c>
      <c r="F426" s="129">
        <v>36353</v>
      </c>
      <c r="G426" s="112" t="s">
        <v>9525</v>
      </c>
      <c r="H426" s="111">
        <v>2024</v>
      </c>
      <c r="I426" s="112" t="s">
        <v>9526</v>
      </c>
      <c r="J426" s="113">
        <v>90438.6</v>
      </c>
      <c r="K426" s="126" t="s">
        <v>3519</v>
      </c>
      <c r="L426" s="112" t="s">
        <v>9527</v>
      </c>
      <c r="M426" s="112" t="s">
        <v>9528</v>
      </c>
      <c r="N426" s="112" t="s">
        <v>9529</v>
      </c>
      <c r="O426" s="112" t="s">
        <v>9530</v>
      </c>
      <c r="P426" s="112">
        <v>77457</v>
      </c>
      <c r="Q426" s="108" t="e">
        <f>[1]!Table4[[#This Row],[21]]</f>
        <v>#REF!</v>
      </c>
      <c r="R426" s="108">
        <f t="shared" si="37"/>
        <v>8.696019230769231</v>
      </c>
      <c r="S426" s="108">
        <v>4</v>
      </c>
      <c r="T426" s="108">
        <v>3</v>
      </c>
      <c r="U426" s="108" t="e">
        <f>SUBTOTAL(9,[1]!Table4[[#This Row],[18]:[20]])</f>
        <v>#REF!</v>
      </c>
      <c r="V426" s="109">
        <v>100</v>
      </c>
      <c r="W426" s="109">
        <v>0</v>
      </c>
      <c r="X426" s="127" t="s">
        <v>8003</v>
      </c>
      <c r="Y426" s="107">
        <v>6</v>
      </c>
      <c r="Z426" s="107">
        <v>1</v>
      </c>
      <c r="AA426" s="107">
        <v>4</v>
      </c>
      <c r="AB426" s="111">
        <v>6</v>
      </c>
      <c r="AC426" s="107" t="e">
        <f>[1]!Table4[[#This Row],[11]]</f>
        <v>#REF!</v>
      </c>
      <c r="AD426" s="108">
        <v>0</v>
      </c>
      <c r="AE426" s="107">
        <v>4</v>
      </c>
      <c r="AF426" s="111">
        <f t="shared" si="38"/>
        <v>100</v>
      </c>
      <c r="AG426" s="111" t="e">
        <f>[1]!Table4[[#This Row],[4]]</f>
        <v>#REF!</v>
      </c>
      <c r="AH426" s="111" t="e">
        <f>[1]!Table4[[#This Row],[5]]</f>
        <v>#REF!</v>
      </c>
      <c r="AI426" s="111">
        <v>100</v>
      </c>
      <c r="AJ426" s="111"/>
      <c r="AK426" s="111"/>
      <c r="AL426" s="111"/>
      <c r="AM426" s="111"/>
      <c r="AN426" s="111"/>
      <c r="AO426" s="111"/>
      <c r="AP426" s="111"/>
      <c r="AQ426" s="111"/>
      <c r="AR426" s="111"/>
      <c r="AS426" s="111"/>
      <c r="AT426" s="111"/>
      <c r="AU426" s="111"/>
      <c r="AV426" s="111"/>
      <c r="AW426" s="111"/>
      <c r="AX426" s="111"/>
      <c r="AY426"/>
      <c r="AZ426"/>
      <c r="BA426"/>
      <c r="BB426"/>
      <c r="BC426"/>
      <c r="BD426"/>
    </row>
    <row r="427" spans="1:56" s="110" customFormat="1" ht="185.15">
      <c r="A427" s="107">
        <v>106</v>
      </c>
      <c r="B427" s="107" t="s">
        <v>7994</v>
      </c>
      <c r="C427" s="111"/>
      <c r="D427" s="124" t="s">
        <v>3306</v>
      </c>
      <c r="E427" s="112" t="s">
        <v>9531</v>
      </c>
      <c r="F427" s="129">
        <v>32598</v>
      </c>
      <c r="G427" s="112" t="s">
        <v>9532</v>
      </c>
      <c r="H427" s="111">
        <v>2024</v>
      </c>
      <c r="I427" s="112" t="s">
        <v>9533</v>
      </c>
      <c r="J427" s="113">
        <v>460123.62</v>
      </c>
      <c r="K427" s="126" t="s">
        <v>3519</v>
      </c>
      <c r="L427" s="112" t="s">
        <v>9535</v>
      </c>
      <c r="M427" s="112" t="s">
        <v>9536</v>
      </c>
      <c r="N427" s="112" t="s">
        <v>9537</v>
      </c>
      <c r="O427" s="112" t="s">
        <v>9538</v>
      </c>
      <c r="P427" s="112">
        <v>78030</v>
      </c>
      <c r="Q427" s="108" t="e">
        <f>[1]!Table4[[#This Row],[21]]</f>
        <v>#REF!</v>
      </c>
      <c r="R427" s="108">
        <f t="shared" si="37"/>
        <v>44.242655769230772</v>
      </c>
      <c r="S427" s="108">
        <v>15</v>
      </c>
      <c r="T427" s="108">
        <v>51</v>
      </c>
      <c r="U427" s="108" t="e">
        <f>SUBTOTAL(9,[1]!Table4[[#This Row],[18]:[20]])</f>
        <v>#REF!</v>
      </c>
      <c r="V427" s="109">
        <v>100</v>
      </c>
      <c r="W427" s="109">
        <v>0</v>
      </c>
      <c r="X427" s="127" t="s">
        <v>8003</v>
      </c>
      <c r="Y427" s="107">
        <v>3</v>
      </c>
      <c r="Z427" s="107">
        <v>4</v>
      </c>
      <c r="AA427" s="107">
        <v>1</v>
      </c>
      <c r="AB427" s="111">
        <v>4</v>
      </c>
      <c r="AC427" s="107" t="s">
        <v>9534</v>
      </c>
      <c r="AD427" s="108">
        <v>51</v>
      </c>
      <c r="AE427" s="107">
        <v>5</v>
      </c>
      <c r="AF427" s="111">
        <v>55</v>
      </c>
      <c r="AG427" s="111" t="e">
        <f>[1]!Table4[[#This Row],[4]]</f>
        <v>#REF!</v>
      </c>
      <c r="AH427" s="111" t="e">
        <f>[1]!Table4[[#This Row],[5]]</f>
        <v>#REF!</v>
      </c>
      <c r="AI427" s="111">
        <v>10</v>
      </c>
      <c r="AJ427" s="111" t="s">
        <v>3306</v>
      </c>
      <c r="AK427" s="111" t="s">
        <v>9539</v>
      </c>
      <c r="AL427" s="111">
        <v>25</v>
      </c>
      <c r="AM427" s="111" t="s">
        <v>9540</v>
      </c>
      <c r="AN427" s="111" t="s">
        <v>9539</v>
      </c>
      <c r="AO427" s="111">
        <v>20</v>
      </c>
      <c r="AP427" s="111"/>
      <c r="AQ427" s="111"/>
      <c r="AR427" s="111"/>
      <c r="AS427" s="111"/>
      <c r="AT427" s="111"/>
      <c r="AU427" s="111"/>
      <c r="AV427" s="111"/>
      <c r="AW427" s="111"/>
      <c r="AX427" s="111"/>
      <c r="AY427"/>
      <c r="AZ427"/>
      <c r="BA427"/>
      <c r="BB427"/>
      <c r="BC427"/>
      <c r="BD427"/>
    </row>
    <row r="428" spans="1:56" s="110" customFormat="1" ht="390.9">
      <c r="A428" s="107">
        <v>106</v>
      </c>
      <c r="B428" s="107" t="s">
        <v>7994</v>
      </c>
      <c r="C428" s="111"/>
      <c r="D428" s="124" t="s">
        <v>188</v>
      </c>
      <c r="E428" s="112" t="s">
        <v>9541</v>
      </c>
      <c r="F428" s="129">
        <v>4587</v>
      </c>
      <c r="G428" s="112" t="s">
        <v>9542</v>
      </c>
      <c r="H428" s="111">
        <v>2024</v>
      </c>
      <c r="I428" s="112" t="s">
        <v>9543</v>
      </c>
      <c r="J428" s="113">
        <v>431763.62999999995</v>
      </c>
      <c r="K428" s="126" t="s">
        <v>3519</v>
      </c>
      <c r="L428" s="112" t="s">
        <v>9544</v>
      </c>
      <c r="M428" s="112" t="s">
        <v>9545</v>
      </c>
      <c r="N428" s="112" t="s">
        <v>9546</v>
      </c>
      <c r="O428" s="112" t="s">
        <v>9547</v>
      </c>
      <c r="P428" s="112">
        <v>77032</v>
      </c>
      <c r="Q428" s="108" t="e">
        <f>[1]!Table4[[#This Row],[21]]</f>
        <v>#REF!</v>
      </c>
      <c r="R428" s="108">
        <f t="shared" si="37"/>
        <v>41.515733653846155</v>
      </c>
      <c r="S428" s="108">
        <v>16.920000000000002</v>
      </c>
      <c r="T428" s="108">
        <v>0</v>
      </c>
      <c r="U428" s="108" t="e">
        <f>SUBTOTAL(9,[1]!Table4[[#This Row],[18]:[20]])</f>
        <v>#REF!</v>
      </c>
      <c r="V428" s="109">
        <v>100</v>
      </c>
      <c r="W428" s="109">
        <v>0</v>
      </c>
      <c r="X428" s="127" t="s">
        <v>8003</v>
      </c>
      <c r="Y428" s="107">
        <v>3</v>
      </c>
      <c r="Z428" s="107">
        <v>11</v>
      </c>
      <c r="AA428" s="107">
        <v>4</v>
      </c>
      <c r="AB428" s="111">
        <v>3</v>
      </c>
      <c r="AC428" s="107" t="e">
        <f>[1]!Table4[[#This Row],[11]]</f>
        <v>#REF!</v>
      </c>
      <c r="AD428" s="108">
        <v>43.46</v>
      </c>
      <c r="AE428" s="107">
        <v>5</v>
      </c>
      <c r="AF428" s="111">
        <f t="shared" si="38"/>
        <v>100</v>
      </c>
      <c r="AG428" s="111" t="e">
        <f>[1]!Table4[[#This Row],[4]]</f>
        <v>#REF!</v>
      </c>
      <c r="AH428" s="111" t="e">
        <f>[1]!Table4[[#This Row],[5]]</f>
        <v>#REF!</v>
      </c>
      <c r="AI428" s="111">
        <v>100</v>
      </c>
      <c r="AJ428" s="111"/>
      <c r="AK428" s="111"/>
      <c r="AL428" s="111"/>
      <c r="AM428" s="111"/>
      <c r="AN428" s="111"/>
      <c r="AO428" s="111"/>
      <c r="AP428" s="111"/>
      <c r="AQ428" s="111"/>
      <c r="AR428" s="111"/>
      <c r="AS428" s="111"/>
      <c r="AT428" s="111"/>
      <c r="AU428" s="111"/>
      <c r="AV428" s="111"/>
      <c r="AW428" s="111"/>
      <c r="AX428" s="111"/>
      <c r="AY428"/>
      <c r="AZ428"/>
      <c r="BA428"/>
      <c r="BB428"/>
      <c r="BC428"/>
      <c r="BD428"/>
    </row>
    <row r="429" spans="1:56" s="110" customFormat="1" ht="288">
      <c r="A429" s="107">
        <v>106</v>
      </c>
      <c r="B429" s="107" t="s">
        <v>7994</v>
      </c>
      <c r="C429" s="111"/>
      <c r="D429" s="124" t="s">
        <v>8054</v>
      </c>
      <c r="E429" s="112" t="s">
        <v>9548</v>
      </c>
      <c r="F429" s="129">
        <v>27542</v>
      </c>
      <c r="G429" s="112" t="s">
        <v>9549</v>
      </c>
      <c r="H429" s="111">
        <v>2024</v>
      </c>
      <c r="I429" s="112" t="s">
        <v>9550</v>
      </c>
      <c r="J429" s="113">
        <v>246933.61</v>
      </c>
      <c r="K429" s="126" t="s">
        <v>3519</v>
      </c>
      <c r="L429" s="112" t="s">
        <v>9551</v>
      </c>
      <c r="M429" s="112" t="s">
        <v>9552</v>
      </c>
      <c r="N429" s="112" t="s">
        <v>9553</v>
      </c>
      <c r="O429" s="112" t="s">
        <v>9554</v>
      </c>
      <c r="P429" s="112">
        <v>78168</v>
      </c>
      <c r="Q429" s="108" t="e">
        <f>[1]!Table4[[#This Row],[21]]</f>
        <v>#REF!</v>
      </c>
      <c r="R429" s="108">
        <f t="shared" si="37"/>
        <v>23.743616346153846</v>
      </c>
      <c r="S429" s="108">
        <v>0</v>
      </c>
      <c r="T429" s="108">
        <v>2.6</v>
      </c>
      <c r="U429" s="108" t="e">
        <f>SUBTOTAL(9,[1]!Table4[[#This Row],[18]:[20]])</f>
        <v>#REF!</v>
      </c>
      <c r="V429" s="109">
        <v>100</v>
      </c>
      <c r="W429" s="109">
        <v>0</v>
      </c>
      <c r="X429" s="127" t="s">
        <v>8003</v>
      </c>
      <c r="Y429" s="107">
        <v>4</v>
      </c>
      <c r="Z429" s="107">
        <v>5</v>
      </c>
      <c r="AA429" s="107">
        <v>5</v>
      </c>
      <c r="AB429" s="111">
        <v>60</v>
      </c>
      <c r="AC429" s="107" t="e">
        <f>[1]!Table4[[#This Row],[11]]</f>
        <v>#REF!</v>
      </c>
      <c r="AD429" s="108">
        <v>40.6</v>
      </c>
      <c r="AE429" s="107">
        <v>5</v>
      </c>
      <c r="AF429" s="111">
        <f t="shared" si="38"/>
        <v>100</v>
      </c>
      <c r="AG429" s="111" t="e">
        <f>[1]!Table4[[#This Row],[4]]</f>
        <v>#REF!</v>
      </c>
      <c r="AH429" s="111" t="e">
        <f>[1]!Table4[[#This Row],[5]]</f>
        <v>#REF!</v>
      </c>
      <c r="AI429" s="111">
        <v>100</v>
      </c>
      <c r="AJ429" s="111"/>
      <c r="AK429" s="111"/>
      <c r="AL429" s="111"/>
      <c r="AM429" s="111"/>
      <c r="AN429" s="111"/>
      <c r="AO429" s="111"/>
      <c r="AP429" s="111"/>
      <c r="AQ429" s="111"/>
      <c r="AR429" s="111"/>
      <c r="AS429" s="111"/>
      <c r="AT429" s="111"/>
      <c r="AU429" s="111"/>
      <c r="AV429" s="111"/>
      <c r="AW429" s="111"/>
      <c r="AX429" s="111"/>
      <c r="AY429"/>
      <c r="AZ429"/>
      <c r="BA429"/>
      <c r="BB429"/>
      <c r="BC429"/>
      <c r="BD429"/>
    </row>
    <row r="430" spans="1:56" s="110" customFormat="1" ht="51.45">
      <c r="A430" s="107">
        <v>106</v>
      </c>
      <c r="B430" s="107" t="s">
        <v>7994</v>
      </c>
      <c r="C430" s="111"/>
      <c r="D430" s="124" t="s">
        <v>8034</v>
      </c>
      <c r="E430" s="112" t="s">
        <v>9133</v>
      </c>
      <c r="F430" s="129">
        <v>20216</v>
      </c>
      <c r="G430" s="112" t="s">
        <v>9555</v>
      </c>
      <c r="H430" s="111">
        <v>2024</v>
      </c>
      <c r="I430" s="112" t="s">
        <v>9556</v>
      </c>
      <c r="J430" s="113">
        <v>248795.97000000003</v>
      </c>
      <c r="K430" s="126" t="s">
        <v>3519</v>
      </c>
      <c r="L430" s="112" t="s">
        <v>9557</v>
      </c>
      <c r="M430" s="112" t="s">
        <v>9558</v>
      </c>
      <c r="N430" s="112" t="s">
        <v>9559</v>
      </c>
      <c r="O430" s="112" t="s">
        <v>9560</v>
      </c>
      <c r="P430" s="112">
        <v>77181</v>
      </c>
      <c r="Q430" s="108" t="e">
        <f>[1]!Table4[[#This Row],[21]]</f>
        <v>#REF!</v>
      </c>
      <c r="R430" s="108">
        <f t="shared" si="37"/>
        <v>23.922689423076928</v>
      </c>
      <c r="S430" s="108">
        <v>0</v>
      </c>
      <c r="T430" s="108">
        <v>0</v>
      </c>
      <c r="U430" s="108" t="e">
        <f>SUBTOTAL(9,[1]!Table4[[#This Row],[18]:[20]])</f>
        <v>#REF!</v>
      </c>
      <c r="V430" s="109">
        <v>100</v>
      </c>
      <c r="W430" s="109">
        <v>0</v>
      </c>
      <c r="X430" s="127" t="s">
        <v>8003</v>
      </c>
      <c r="Y430" s="107">
        <v>6</v>
      </c>
      <c r="Z430" s="107">
        <v>4</v>
      </c>
      <c r="AA430" s="107">
        <v>2</v>
      </c>
      <c r="AB430" s="111">
        <v>4</v>
      </c>
      <c r="AC430" s="107" t="e">
        <f>[1]!Table4[[#This Row],[11]]</f>
        <v>#REF!</v>
      </c>
      <c r="AD430" s="108">
        <v>0</v>
      </c>
      <c r="AE430" s="107">
        <v>5</v>
      </c>
      <c r="AF430" s="111">
        <f t="shared" si="38"/>
        <v>100</v>
      </c>
      <c r="AG430" s="111" t="e">
        <f>[1]!Table4[[#This Row],[4]]</f>
        <v>#REF!</v>
      </c>
      <c r="AH430" s="111" t="e">
        <f>[1]!Table4[[#This Row],[5]]</f>
        <v>#REF!</v>
      </c>
      <c r="AI430" s="111">
        <v>100</v>
      </c>
      <c r="AJ430" s="111"/>
      <c r="AK430" s="111"/>
      <c r="AL430" s="111"/>
      <c r="AM430" s="111"/>
      <c r="AN430" s="111"/>
      <c r="AO430" s="111"/>
      <c r="AP430" s="111"/>
      <c r="AQ430" s="111"/>
      <c r="AR430" s="111"/>
      <c r="AS430" s="111"/>
      <c r="AT430" s="111"/>
      <c r="AU430" s="111"/>
      <c r="AV430" s="111"/>
      <c r="AW430" s="111"/>
      <c r="AX430" s="111"/>
      <c r="AY430"/>
      <c r="AZ430"/>
      <c r="BA430"/>
      <c r="BB430"/>
      <c r="BC430"/>
      <c r="BD430"/>
    </row>
    <row r="431" spans="1:56" s="110" customFormat="1" ht="409.6">
      <c r="A431" s="107">
        <v>106</v>
      </c>
      <c r="B431" s="107" t="s">
        <v>7994</v>
      </c>
      <c r="C431" s="111"/>
      <c r="D431" s="124" t="s">
        <v>3367</v>
      </c>
      <c r="E431" s="112" t="s">
        <v>9561</v>
      </c>
      <c r="F431" s="129">
        <v>20209</v>
      </c>
      <c r="G431" s="112" t="s">
        <v>9562</v>
      </c>
      <c r="H431" s="111">
        <v>2024</v>
      </c>
      <c r="I431" s="112" t="s">
        <v>9563</v>
      </c>
      <c r="J431" s="113">
        <v>106164.4</v>
      </c>
      <c r="K431" s="126" t="s">
        <v>3519</v>
      </c>
      <c r="L431" s="112" t="s">
        <v>9564</v>
      </c>
      <c r="M431" s="112" t="s">
        <v>9565</v>
      </c>
      <c r="N431" s="112" t="s">
        <v>9566</v>
      </c>
      <c r="O431" s="112" t="s">
        <v>9567</v>
      </c>
      <c r="P431" s="112">
        <v>77932</v>
      </c>
      <c r="Q431" s="108" t="e">
        <f>[1]!Table4[[#This Row],[21]]</f>
        <v>#REF!</v>
      </c>
      <c r="R431" s="108">
        <f t="shared" si="37"/>
        <v>10.208115384615384</v>
      </c>
      <c r="S431" s="108">
        <v>3.06</v>
      </c>
      <c r="T431" s="108">
        <v>7.15</v>
      </c>
      <c r="U431" s="108" t="e">
        <f>SUBTOTAL(9,[1]!Table4[[#This Row],[18]:[20]])</f>
        <v>#REF!</v>
      </c>
      <c r="V431" s="109">
        <v>100</v>
      </c>
      <c r="W431" s="109">
        <v>0</v>
      </c>
      <c r="X431" s="127" t="s">
        <v>8003</v>
      </c>
      <c r="Y431" s="107">
        <v>3</v>
      </c>
      <c r="Z431" s="107">
        <v>1</v>
      </c>
      <c r="AA431" s="107">
        <v>3</v>
      </c>
      <c r="AB431" s="111">
        <v>60</v>
      </c>
      <c r="AC431" s="107" t="e">
        <f>[1]!Table4[[#This Row],[11]]</f>
        <v>#REF!</v>
      </c>
      <c r="AD431" s="108">
        <v>0</v>
      </c>
      <c r="AE431" s="107">
        <v>5</v>
      </c>
      <c r="AF431" s="111">
        <f t="shared" si="38"/>
        <v>100</v>
      </c>
      <c r="AG431" s="111" t="e">
        <f>[1]!Table4[[#This Row],[4]]</f>
        <v>#REF!</v>
      </c>
      <c r="AH431" s="111" t="e">
        <f>[1]!Table4[[#This Row],[5]]</f>
        <v>#REF!</v>
      </c>
      <c r="AI431" s="111">
        <v>100</v>
      </c>
      <c r="AJ431" s="111"/>
      <c r="AK431" s="111"/>
      <c r="AL431" s="111"/>
      <c r="AM431" s="111"/>
      <c r="AN431" s="111"/>
      <c r="AO431" s="111"/>
      <c r="AP431" s="111"/>
      <c r="AQ431" s="111"/>
      <c r="AR431" s="111"/>
      <c r="AS431" s="111"/>
      <c r="AT431" s="111"/>
      <c r="AU431" s="111"/>
      <c r="AV431" s="111"/>
      <c r="AW431" s="111"/>
      <c r="AX431" s="111"/>
      <c r="AY431"/>
      <c r="AZ431"/>
      <c r="BA431"/>
      <c r="BB431"/>
      <c r="BC431"/>
      <c r="BD431"/>
    </row>
    <row r="432" spans="1:56" s="110" customFormat="1" ht="164.6">
      <c r="A432" s="107">
        <v>106</v>
      </c>
      <c r="B432" s="107" t="s">
        <v>7994</v>
      </c>
      <c r="C432" s="111"/>
      <c r="D432" s="124" t="s">
        <v>2224</v>
      </c>
      <c r="E432" s="112" t="s">
        <v>9568</v>
      </c>
      <c r="F432" s="129">
        <v>37462</v>
      </c>
      <c r="G432" s="112" t="s">
        <v>9569</v>
      </c>
      <c r="H432" s="111">
        <v>2024</v>
      </c>
      <c r="I432" s="112" t="s">
        <v>9570</v>
      </c>
      <c r="J432" s="113">
        <v>86013.35</v>
      </c>
      <c r="K432" s="126" t="s">
        <v>3519</v>
      </c>
      <c r="L432" s="112" t="s">
        <v>9572</v>
      </c>
      <c r="M432" s="112" t="s">
        <v>9573</v>
      </c>
      <c r="N432" s="112" t="s">
        <v>9574</v>
      </c>
      <c r="O432" s="112" t="s">
        <v>9575</v>
      </c>
      <c r="P432" s="112">
        <v>78159</v>
      </c>
      <c r="Q432" s="108" t="e">
        <f>[1]!Table4[[#This Row],[21]]</f>
        <v>#REF!</v>
      </c>
      <c r="R432" s="108">
        <v>8.2705144230769232</v>
      </c>
      <c r="S432" s="108">
        <v>12</v>
      </c>
      <c r="T432" s="108">
        <v>21.89</v>
      </c>
      <c r="U432" s="108" t="e">
        <f>SUBTOTAL(9,[1]!Table4[[#This Row],[18]:[20]])</f>
        <v>#REF!</v>
      </c>
      <c r="V432" s="109">
        <v>100</v>
      </c>
      <c r="W432" s="109">
        <v>0</v>
      </c>
      <c r="X432" s="127" t="s">
        <v>8003</v>
      </c>
      <c r="Y432" s="107">
        <v>3</v>
      </c>
      <c r="Z432" s="107">
        <v>3</v>
      </c>
      <c r="AA432" s="107">
        <v>2</v>
      </c>
      <c r="AB432" s="111">
        <v>1</v>
      </c>
      <c r="AC432" s="107" t="s">
        <v>9571</v>
      </c>
      <c r="AD432" s="108">
        <v>21.89</v>
      </c>
      <c r="AE432" s="107">
        <v>5</v>
      </c>
      <c r="AF432" s="111">
        <f t="shared" si="38"/>
        <v>100</v>
      </c>
      <c r="AG432" s="111" t="e">
        <f>[1]!Table4[[#This Row],[4]]</f>
        <v>#REF!</v>
      </c>
      <c r="AH432" s="111" t="e">
        <f>[1]!Table4[[#This Row],[5]]</f>
        <v>#REF!</v>
      </c>
      <c r="AI432" s="111">
        <v>100</v>
      </c>
      <c r="AJ432" s="111"/>
      <c r="AK432" s="111"/>
      <c r="AL432" s="111"/>
      <c r="AM432" s="111"/>
      <c r="AN432" s="111"/>
      <c r="AO432" s="111"/>
      <c r="AP432" s="111"/>
      <c r="AQ432" s="111"/>
      <c r="AR432" s="111"/>
      <c r="AS432" s="111"/>
      <c r="AT432" s="111"/>
      <c r="AU432" s="111"/>
      <c r="AV432" s="111"/>
      <c r="AW432" s="111"/>
      <c r="AX432" s="111"/>
      <c r="AY432"/>
      <c r="AZ432"/>
      <c r="BA432"/>
      <c r="BB432"/>
      <c r="BC432"/>
      <c r="BD432"/>
    </row>
    <row r="433" spans="1:69" s="110" customFormat="1" ht="195.45">
      <c r="A433" s="107">
        <v>106</v>
      </c>
      <c r="B433" s="107" t="s">
        <v>7994</v>
      </c>
      <c r="C433" s="111"/>
      <c r="D433" s="124" t="s">
        <v>8201</v>
      </c>
      <c r="E433" s="112" t="s">
        <v>9576</v>
      </c>
      <c r="F433" s="129">
        <v>11130</v>
      </c>
      <c r="G433" s="112" t="s">
        <v>9577</v>
      </c>
      <c r="H433" s="111">
        <v>2024</v>
      </c>
      <c r="I433" s="112" t="s">
        <v>9578</v>
      </c>
      <c r="J433" s="113">
        <v>69817.03</v>
      </c>
      <c r="K433" s="126" t="s">
        <v>3519</v>
      </c>
      <c r="L433" s="112" t="s">
        <v>9096</v>
      </c>
      <c r="M433" s="112" t="s">
        <v>9097</v>
      </c>
      <c r="N433" s="112" t="s">
        <v>9098</v>
      </c>
      <c r="O433" s="112" t="s">
        <v>9580</v>
      </c>
      <c r="P433" s="112" t="s">
        <v>9581</v>
      </c>
      <c r="Q433" s="108" t="e">
        <f>[1]!Table4[[#This Row],[21]]</f>
        <v>#REF!</v>
      </c>
      <c r="R433" s="108">
        <v>8.3914699519230762</v>
      </c>
      <c r="S433" s="108">
        <v>20</v>
      </c>
      <c r="T433" s="108">
        <v>20.420000000000002</v>
      </c>
      <c r="U433" s="108" t="e">
        <f>SUBTOTAL(9,[1]!Table4[[#This Row],[18]:[20]])</f>
        <v>#REF!</v>
      </c>
      <c r="V433" s="109">
        <v>100</v>
      </c>
      <c r="W433" s="109">
        <v>0</v>
      </c>
      <c r="X433" s="127" t="s">
        <v>8003</v>
      </c>
      <c r="Y433" s="107">
        <v>6</v>
      </c>
      <c r="Z433" s="107">
        <v>1</v>
      </c>
      <c r="AA433" s="107">
        <v>5</v>
      </c>
      <c r="AB433" s="111">
        <v>25</v>
      </c>
      <c r="AC433" s="107" t="s">
        <v>9579</v>
      </c>
      <c r="AD433" s="108">
        <v>0</v>
      </c>
      <c r="AE433" s="107">
        <v>5</v>
      </c>
      <c r="AF433" s="111">
        <v>100</v>
      </c>
      <c r="AG433" s="111" t="e">
        <f>[1]!Table4[[#This Row],[4]]</f>
        <v>#REF!</v>
      </c>
      <c r="AH433" s="111" t="e">
        <f>[1]!Table4[[#This Row],[5]]</f>
        <v>#REF!</v>
      </c>
      <c r="AI433" s="111">
        <v>100</v>
      </c>
      <c r="AJ433" s="111"/>
      <c r="AK433" s="111"/>
      <c r="AL433" s="111"/>
      <c r="AM433" s="111"/>
      <c r="AN433" s="111"/>
      <c r="AO433" s="111"/>
      <c r="AP433" s="111"/>
      <c r="AQ433" s="111"/>
      <c r="AR433" s="111"/>
      <c r="AS433" s="111"/>
      <c r="AT433" s="111"/>
      <c r="AU433" s="111"/>
      <c r="AV433" s="111"/>
      <c r="AW433" s="111"/>
      <c r="AX433" s="111"/>
      <c r="AY433"/>
      <c r="AZ433"/>
      <c r="BA433"/>
      <c r="BB433"/>
      <c r="BC433"/>
      <c r="BD433"/>
    </row>
    <row r="434" spans="1:69" s="110" customFormat="1" ht="409.6">
      <c r="A434" s="107">
        <v>106</v>
      </c>
      <c r="B434" s="107" t="s">
        <v>7994</v>
      </c>
      <c r="C434" s="111"/>
      <c r="D434" s="124" t="s">
        <v>5204</v>
      </c>
      <c r="E434" s="112" t="s">
        <v>9582</v>
      </c>
      <c r="F434" s="129">
        <v>36440</v>
      </c>
      <c r="G434" s="112" t="s">
        <v>9583</v>
      </c>
      <c r="H434" s="111">
        <v>2024</v>
      </c>
      <c r="I434" s="112" t="s">
        <v>9584</v>
      </c>
      <c r="J434" s="113">
        <v>67258.600000000006</v>
      </c>
      <c r="K434" s="126" t="s">
        <v>3519</v>
      </c>
      <c r="L434" s="112" t="s">
        <v>9586</v>
      </c>
      <c r="M434" s="112" t="s">
        <v>9587</v>
      </c>
      <c r="N434" s="112" t="s">
        <v>9588</v>
      </c>
      <c r="O434" s="112" t="s">
        <v>9589</v>
      </c>
      <c r="P434" s="112">
        <v>77356</v>
      </c>
      <c r="Q434" s="108" t="e">
        <f>[1]!Table4[[#This Row],[21]]</f>
        <v>#REF!</v>
      </c>
      <c r="R434" s="108">
        <v>6.47</v>
      </c>
      <c r="S434" s="108">
        <v>90</v>
      </c>
      <c r="T434" s="108">
        <v>58.73</v>
      </c>
      <c r="U434" s="108" t="e">
        <f>SUBTOTAL(9,[1]!Table4[[#This Row],[18]:[20]])</f>
        <v>#REF!</v>
      </c>
      <c r="V434" s="109">
        <v>100</v>
      </c>
      <c r="W434" s="109">
        <v>0</v>
      </c>
      <c r="X434" s="127" t="s">
        <v>8003</v>
      </c>
      <c r="Y434" s="107">
        <v>2</v>
      </c>
      <c r="Z434" s="107">
        <v>1</v>
      </c>
      <c r="AA434" s="107">
        <v>3</v>
      </c>
      <c r="AB434" s="111">
        <v>11</v>
      </c>
      <c r="AC434" s="107" t="s">
        <v>9585</v>
      </c>
      <c r="AD434" s="108">
        <v>0</v>
      </c>
      <c r="AE434" s="107">
        <v>5</v>
      </c>
      <c r="AF434" s="111">
        <v>100</v>
      </c>
      <c r="AG434" s="111" t="e">
        <f>[1]!Table4[[#This Row],[4]]</f>
        <v>#REF!</v>
      </c>
      <c r="AH434" s="111" t="e">
        <f>[1]!Table4[[#This Row],[5]]</f>
        <v>#REF!</v>
      </c>
      <c r="AI434" s="111">
        <v>30</v>
      </c>
      <c r="AJ434" s="111" t="s">
        <v>9590</v>
      </c>
      <c r="AK434" s="111" t="s">
        <v>8914</v>
      </c>
      <c r="AL434" s="111">
        <v>20</v>
      </c>
      <c r="AM434" s="111" t="s">
        <v>9591</v>
      </c>
      <c r="AN434" s="111" t="s">
        <v>9592</v>
      </c>
      <c r="AO434" s="111">
        <v>20</v>
      </c>
      <c r="AP434" s="111" t="s">
        <v>9593</v>
      </c>
      <c r="AQ434" s="111" t="s">
        <v>9594</v>
      </c>
      <c r="AR434" s="111">
        <v>15</v>
      </c>
      <c r="AS434" s="111" t="s">
        <v>4536</v>
      </c>
      <c r="AT434" s="111" t="s">
        <v>9158</v>
      </c>
      <c r="AU434" s="111">
        <v>10</v>
      </c>
      <c r="AV434" s="111" t="s">
        <v>9595</v>
      </c>
      <c r="AW434" s="111" t="s">
        <v>9594</v>
      </c>
      <c r="AX434" s="111">
        <v>5</v>
      </c>
      <c r="AY434"/>
      <c r="AZ434"/>
      <c r="BA434"/>
      <c r="BB434"/>
      <c r="BC434"/>
      <c r="BD434"/>
    </row>
    <row r="435" spans="1:69" s="110" customFormat="1" ht="236.6">
      <c r="A435" s="107">
        <v>106</v>
      </c>
      <c r="B435" s="107" t="s">
        <v>7994</v>
      </c>
      <c r="C435" s="111"/>
      <c r="D435" s="124" t="s">
        <v>9204</v>
      </c>
      <c r="E435" s="112" t="s">
        <v>9596</v>
      </c>
      <c r="F435" s="129">
        <v>54048</v>
      </c>
      <c r="G435" s="112" t="s">
        <v>9597</v>
      </c>
      <c r="H435" s="111">
        <v>2024</v>
      </c>
      <c r="I435" s="112" t="s">
        <v>9598</v>
      </c>
      <c r="J435" s="113">
        <v>94888.71</v>
      </c>
      <c r="K435" s="126" t="s">
        <v>3519</v>
      </c>
      <c r="L435" s="112" t="s">
        <v>9346</v>
      </c>
      <c r="M435" s="112" t="s">
        <v>9347</v>
      </c>
      <c r="N435" s="112" t="s">
        <v>9600</v>
      </c>
      <c r="O435" s="112" t="s">
        <v>9601</v>
      </c>
      <c r="P435" s="112">
        <v>77375</v>
      </c>
      <c r="Q435" s="108" t="e">
        <f>[1]!Table4[[#This Row],[21]]</f>
        <v>#REF!</v>
      </c>
      <c r="R435" s="108">
        <v>9.1239144230769238</v>
      </c>
      <c r="S435" s="108">
        <v>16.88</v>
      </c>
      <c r="T435" s="108">
        <v>17.559999999999999</v>
      </c>
      <c r="U435" s="108" t="e">
        <f>SUBTOTAL(9,[1]!Table4[[#This Row],[18]:[20]])</f>
        <v>#REF!</v>
      </c>
      <c r="V435" s="109">
        <v>100</v>
      </c>
      <c r="W435" s="109">
        <v>0</v>
      </c>
      <c r="X435" s="127" t="s">
        <v>8003</v>
      </c>
      <c r="Y435" s="107">
        <v>3</v>
      </c>
      <c r="Z435" s="107">
        <v>1</v>
      </c>
      <c r="AA435" s="107">
        <v>4</v>
      </c>
      <c r="AB435" s="111">
        <v>47</v>
      </c>
      <c r="AC435" s="107" t="s">
        <v>9599</v>
      </c>
      <c r="AD435" s="108">
        <v>0</v>
      </c>
      <c r="AE435" s="107">
        <v>5</v>
      </c>
      <c r="AF435" s="111">
        <v>100</v>
      </c>
      <c r="AG435" s="111" t="e">
        <f>[1]!Table4[[#This Row],[4]]</f>
        <v>#REF!</v>
      </c>
      <c r="AH435" s="111" t="e">
        <f>[1]!Table4[[#This Row],[5]]</f>
        <v>#REF!</v>
      </c>
      <c r="AI435" s="111">
        <v>40</v>
      </c>
      <c r="AJ435" s="111" t="s">
        <v>9602</v>
      </c>
      <c r="AK435" s="111" t="s">
        <v>9352</v>
      </c>
      <c r="AL435" s="111">
        <v>20</v>
      </c>
      <c r="AM435" s="111" t="s">
        <v>9353</v>
      </c>
      <c r="AN435" s="111" t="s">
        <v>9354</v>
      </c>
      <c r="AO435" s="111">
        <v>10</v>
      </c>
      <c r="AP435" s="111" t="s">
        <v>9603</v>
      </c>
      <c r="AQ435" s="111" t="s">
        <v>9596</v>
      </c>
      <c r="AR435" s="111">
        <v>10</v>
      </c>
      <c r="AS435" s="111" t="s">
        <v>9604</v>
      </c>
      <c r="AT435" s="111" t="s">
        <v>9596</v>
      </c>
      <c r="AU435" s="111">
        <v>20</v>
      </c>
      <c r="AV435" s="111"/>
      <c r="AW435" s="111"/>
      <c r="AX435" s="111"/>
      <c r="AY435"/>
      <c r="AZ435"/>
      <c r="BA435"/>
      <c r="BB435"/>
      <c r="BC435"/>
      <c r="BD435"/>
    </row>
    <row r="436" spans="1:69" s="110" customFormat="1" ht="154.30000000000001">
      <c r="A436" s="107">
        <v>106</v>
      </c>
      <c r="B436" s="107" t="s">
        <v>7994</v>
      </c>
      <c r="C436" s="111"/>
      <c r="D436" s="124" t="s">
        <v>8086</v>
      </c>
      <c r="E436" s="112" t="s">
        <v>8705</v>
      </c>
      <c r="F436" s="129">
        <v>31618</v>
      </c>
      <c r="G436" s="112" t="s">
        <v>9605</v>
      </c>
      <c r="H436" s="111">
        <v>2024</v>
      </c>
      <c r="I436" s="112" t="s">
        <v>9606</v>
      </c>
      <c r="J436" s="113">
        <v>120780</v>
      </c>
      <c r="K436" s="126" t="s">
        <v>3519</v>
      </c>
      <c r="L436" s="112" t="s">
        <v>9608</v>
      </c>
      <c r="M436" s="112" t="s">
        <v>9609</v>
      </c>
      <c r="N436" s="112" t="s">
        <v>9610</v>
      </c>
      <c r="O436" s="112" t="s">
        <v>9611</v>
      </c>
      <c r="P436" s="112">
        <v>77753</v>
      </c>
      <c r="Q436" s="108" t="e">
        <f>[1]!Table4[[#This Row],[21]]</f>
        <v>#REF!</v>
      </c>
      <c r="R436" s="108">
        <v>11.613461538461538</v>
      </c>
      <c r="S436" s="108">
        <v>7</v>
      </c>
      <c r="T436" s="108">
        <v>13</v>
      </c>
      <c r="U436" s="108" t="e">
        <f>SUBTOTAL(9,[1]!Table4[[#This Row],[18]:[20]])</f>
        <v>#REF!</v>
      </c>
      <c r="V436" s="109">
        <v>100</v>
      </c>
      <c r="W436" s="109">
        <v>0</v>
      </c>
      <c r="X436" s="127" t="s">
        <v>8003</v>
      </c>
      <c r="Y436" s="107">
        <v>1</v>
      </c>
      <c r="Z436" s="107">
        <v>3</v>
      </c>
      <c r="AA436" s="107">
        <v>1</v>
      </c>
      <c r="AB436" s="111">
        <v>60</v>
      </c>
      <c r="AC436" s="107" t="s">
        <v>9607</v>
      </c>
      <c r="AD436" s="108">
        <v>50</v>
      </c>
      <c r="AE436" s="107">
        <v>5</v>
      </c>
      <c r="AF436" s="111">
        <v>100</v>
      </c>
      <c r="AG436" s="111" t="e">
        <f>[1]!Table4[[#This Row],[4]]</f>
        <v>#REF!</v>
      </c>
      <c r="AH436" s="111" t="e">
        <f>[1]!Table4[[#This Row],[5]]</f>
        <v>#REF!</v>
      </c>
      <c r="AI436" s="111">
        <v>30</v>
      </c>
      <c r="AJ436" s="111" t="s">
        <v>9612</v>
      </c>
      <c r="AK436" s="111" t="s">
        <v>8705</v>
      </c>
      <c r="AL436" s="111">
        <v>30</v>
      </c>
      <c r="AM436" s="111" t="s">
        <v>3304</v>
      </c>
      <c r="AN436" s="111" t="s">
        <v>8705</v>
      </c>
      <c r="AO436" s="111">
        <v>20</v>
      </c>
      <c r="AP436" s="111" t="s">
        <v>9613</v>
      </c>
      <c r="AQ436" s="111" t="s">
        <v>8715</v>
      </c>
      <c r="AR436" s="111">
        <v>20</v>
      </c>
      <c r="AS436" s="111"/>
      <c r="AT436" s="111"/>
      <c r="AU436" s="111"/>
      <c r="AV436" s="111"/>
      <c r="AW436" s="111"/>
      <c r="AX436" s="111"/>
      <c r="AY436"/>
      <c r="AZ436"/>
      <c r="BA436"/>
      <c r="BB436"/>
      <c r="BC436"/>
      <c r="BD436"/>
    </row>
    <row r="437" spans="1:69" s="110" customFormat="1" ht="92.6">
      <c r="A437" s="107">
        <v>106</v>
      </c>
      <c r="B437" s="107" t="s">
        <v>7994</v>
      </c>
      <c r="C437" s="111"/>
      <c r="D437" s="124" t="s">
        <v>4533</v>
      </c>
      <c r="E437" s="112" t="s">
        <v>9614</v>
      </c>
      <c r="F437" s="129">
        <v>7561</v>
      </c>
      <c r="G437" s="112" t="s">
        <v>9615</v>
      </c>
      <c r="H437" s="111">
        <v>2024</v>
      </c>
      <c r="I437" s="112" t="s">
        <v>9616</v>
      </c>
      <c r="J437" s="113">
        <v>1106926.52</v>
      </c>
      <c r="K437" s="126" t="s">
        <v>1992</v>
      </c>
      <c r="L437" s="112" t="s">
        <v>9617</v>
      </c>
      <c r="M437" s="112" t="s">
        <v>9618</v>
      </c>
      <c r="N437" s="112" t="s">
        <v>9619</v>
      </c>
      <c r="O437" s="112" t="s">
        <v>9620</v>
      </c>
      <c r="P437" s="112">
        <v>75687</v>
      </c>
      <c r="Q437" s="108" t="e">
        <f>[1]!Table4[[#This Row],[21]]</f>
        <v>#REF!</v>
      </c>
      <c r="R437" s="108">
        <f t="shared" si="37"/>
        <v>106.43524230769231</v>
      </c>
      <c r="S437" s="108">
        <v>80</v>
      </c>
      <c r="T437" s="108">
        <v>60</v>
      </c>
      <c r="U437" s="108" t="e">
        <f>SUBTOTAL(9,[1]!Table4[[#This Row],[18]:[20]])</f>
        <v>#REF!</v>
      </c>
      <c r="V437" s="109">
        <v>100</v>
      </c>
      <c r="W437" s="109">
        <v>0</v>
      </c>
      <c r="X437" s="127" t="s">
        <v>8003</v>
      </c>
      <c r="Y437" s="107">
        <v>3</v>
      </c>
      <c r="Z437" s="107">
        <v>2</v>
      </c>
      <c r="AA437" s="107">
        <v>3</v>
      </c>
      <c r="AB437" s="111">
        <v>35</v>
      </c>
      <c r="AC437" s="107" t="e">
        <f>[1]!Table4[[#This Row],[11]]</f>
        <v>#REF!</v>
      </c>
      <c r="AD437" s="108">
        <v>0</v>
      </c>
      <c r="AE437" s="107">
        <v>5</v>
      </c>
      <c r="AF437" s="111">
        <f t="shared" si="38"/>
        <v>100</v>
      </c>
      <c r="AG437" s="111" t="s">
        <v>4533</v>
      </c>
      <c r="AH437" s="111" t="s">
        <v>8345</v>
      </c>
      <c r="AI437" s="111">
        <v>25</v>
      </c>
      <c r="AJ437" s="111" t="s">
        <v>9621</v>
      </c>
      <c r="AK437" s="111" t="s">
        <v>8354</v>
      </c>
      <c r="AL437" s="111">
        <v>50</v>
      </c>
      <c r="AM437" s="111" t="s">
        <v>8675</v>
      </c>
      <c r="AN437" s="111" t="s">
        <v>8354</v>
      </c>
      <c r="AO437" s="111">
        <v>25</v>
      </c>
      <c r="AP437" s="111"/>
      <c r="AQ437" s="111"/>
      <c r="AR437" s="111"/>
      <c r="AS437" s="111"/>
      <c r="AT437" s="111"/>
      <c r="AU437" s="111"/>
      <c r="AV437" s="111"/>
      <c r="AW437" s="111"/>
      <c r="AX437" s="111"/>
      <c r="AY437"/>
      <c r="AZ437"/>
      <c r="BA437"/>
      <c r="BB437"/>
      <c r="BC437"/>
      <c r="BD437"/>
    </row>
    <row r="438" spans="1:69" s="110" customFormat="1" ht="409.6">
      <c r="A438" s="107">
        <v>106</v>
      </c>
      <c r="B438" s="107" t="s">
        <v>7994</v>
      </c>
      <c r="C438" s="111"/>
      <c r="D438" s="124" t="s">
        <v>8656</v>
      </c>
      <c r="E438" s="112" t="s">
        <v>9622</v>
      </c>
      <c r="F438" s="129">
        <v>3937</v>
      </c>
      <c r="G438" s="112" t="s">
        <v>9623</v>
      </c>
      <c r="H438" s="111">
        <v>2024</v>
      </c>
      <c r="I438" s="112" t="s">
        <v>9624</v>
      </c>
      <c r="J438" s="113">
        <v>2492460</v>
      </c>
      <c r="K438" s="126" t="s">
        <v>1992</v>
      </c>
      <c r="L438" s="112" t="s">
        <v>9625</v>
      </c>
      <c r="M438" s="112" t="s">
        <v>9626</v>
      </c>
      <c r="N438" s="112" t="s">
        <v>9627</v>
      </c>
      <c r="O438" s="112" t="s">
        <v>9628</v>
      </c>
      <c r="P438" s="112">
        <v>77055</v>
      </c>
      <c r="Q438" s="108" t="e">
        <f>[1]!Table4[[#This Row],[21]]</f>
        <v>#REF!</v>
      </c>
      <c r="R438" s="108">
        <f t="shared" si="37"/>
        <v>239.65961538461539</v>
      </c>
      <c r="S438" s="108">
        <v>68.2</v>
      </c>
      <c r="T438" s="108">
        <v>0</v>
      </c>
      <c r="U438" s="108" t="e">
        <f>SUBTOTAL(9,[1]!Table4[[#This Row],[18]:[20]])</f>
        <v>#REF!</v>
      </c>
      <c r="V438" s="109">
        <v>100</v>
      </c>
      <c r="W438" s="109">
        <v>0</v>
      </c>
      <c r="X438" s="127" t="s">
        <v>8003</v>
      </c>
      <c r="Y438" s="107">
        <v>3</v>
      </c>
      <c r="Z438" s="107">
        <v>5</v>
      </c>
      <c r="AA438" s="107">
        <v>1</v>
      </c>
      <c r="AB438" s="111">
        <v>4</v>
      </c>
      <c r="AC438" s="107" t="e">
        <f>[1]!Table4[[#This Row],[11]]</f>
        <v>#REF!</v>
      </c>
      <c r="AD438" s="108">
        <v>23.5</v>
      </c>
      <c r="AE438" s="107">
        <v>5</v>
      </c>
      <c r="AF438" s="111">
        <f t="shared" si="38"/>
        <v>100</v>
      </c>
      <c r="AG438" s="111" t="e">
        <f>[1]!Table4[[#This Row],[4]]</f>
        <v>#REF!</v>
      </c>
      <c r="AH438" s="111" t="e">
        <f>[1]!Table4[[#This Row],[5]]</f>
        <v>#REF!</v>
      </c>
      <c r="AI438" s="111">
        <v>100</v>
      </c>
      <c r="AJ438" s="111"/>
      <c r="AK438" s="111"/>
      <c r="AL438" s="111"/>
      <c r="AM438" s="111"/>
      <c r="AN438" s="111"/>
      <c r="AO438" s="111"/>
      <c r="AP438" s="111"/>
      <c r="AQ438" s="111"/>
      <c r="AR438" s="111"/>
      <c r="AS438" s="111"/>
      <c r="AT438" s="111"/>
      <c r="AU438" s="111"/>
      <c r="AV438" s="111"/>
      <c r="AW438" s="111"/>
      <c r="AX438" s="111"/>
      <c r="AY438"/>
      <c r="AZ438"/>
      <c r="BA438"/>
      <c r="BB438"/>
      <c r="BC438"/>
      <c r="BD438"/>
    </row>
    <row r="439" spans="1:69" s="110" customFormat="1" ht="195.45">
      <c r="A439" s="107">
        <v>106</v>
      </c>
      <c r="B439" s="107" t="s">
        <v>7994</v>
      </c>
      <c r="C439" s="111"/>
      <c r="D439" s="124" t="s">
        <v>8086</v>
      </c>
      <c r="E439" s="112" t="s">
        <v>9629</v>
      </c>
      <c r="F439" s="129">
        <v>15703</v>
      </c>
      <c r="G439" s="112" t="s">
        <v>9630</v>
      </c>
      <c r="H439" s="111">
        <v>2024</v>
      </c>
      <c r="I439" s="112" t="s">
        <v>9631</v>
      </c>
      <c r="J439" s="113">
        <v>1098000</v>
      </c>
      <c r="K439" s="126" t="s">
        <v>1992</v>
      </c>
      <c r="L439" s="112" t="s">
        <v>9632</v>
      </c>
      <c r="M439" s="112" t="s">
        <v>9633</v>
      </c>
      <c r="N439" s="112" t="s">
        <v>9634</v>
      </c>
      <c r="O439" s="112" t="s">
        <v>9635</v>
      </c>
      <c r="P439" s="112">
        <v>77953</v>
      </c>
      <c r="Q439" s="108" t="e">
        <f>[1]!Table4[[#This Row],[21]]</f>
        <v>#REF!</v>
      </c>
      <c r="R439" s="108">
        <f t="shared" si="37"/>
        <v>105.57692307692308</v>
      </c>
      <c r="S439" s="108">
        <v>40</v>
      </c>
      <c r="T439" s="108">
        <v>40</v>
      </c>
      <c r="U439" s="108" t="e">
        <f>SUBTOTAL(9,[1]!Table4[[#This Row],[18]:[20]])</f>
        <v>#REF!</v>
      </c>
      <c r="V439" s="109">
        <v>100</v>
      </c>
      <c r="W439" s="109">
        <v>0</v>
      </c>
      <c r="X439" s="127" t="s">
        <v>8003</v>
      </c>
      <c r="Y439" s="107">
        <v>3</v>
      </c>
      <c r="Z439" s="107">
        <v>1</v>
      </c>
      <c r="AA439" s="107">
        <v>6</v>
      </c>
      <c r="AB439" s="111">
        <v>60</v>
      </c>
      <c r="AC439" s="107" t="e">
        <f>[1]!Table4[[#This Row],[11]]</f>
        <v>#REF!</v>
      </c>
      <c r="AD439" s="108">
        <v>23.78</v>
      </c>
      <c r="AE439" s="107">
        <v>5</v>
      </c>
      <c r="AF439" s="111">
        <f t="shared" si="38"/>
        <v>100</v>
      </c>
      <c r="AG439" s="111" t="e">
        <f>[1]!Table4[[#This Row],[4]]</f>
        <v>#REF!</v>
      </c>
      <c r="AH439" s="111" t="e">
        <f>[1]!Table4[[#This Row],[5]]</f>
        <v>#REF!</v>
      </c>
      <c r="AI439" s="111">
        <v>100</v>
      </c>
      <c r="AJ439" s="111"/>
      <c r="AK439" s="111"/>
      <c r="AL439" s="111"/>
      <c r="AM439" s="111"/>
      <c r="AN439" s="111"/>
      <c r="AO439" s="111"/>
      <c r="AP439" s="111"/>
      <c r="AQ439" s="111"/>
      <c r="AR439" s="111"/>
      <c r="AS439" s="111"/>
      <c r="AT439" s="111"/>
      <c r="AU439" s="111"/>
      <c r="AV439" s="111"/>
      <c r="AW439" s="111"/>
      <c r="AX439" s="111"/>
      <c r="AY439"/>
      <c r="AZ439"/>
      <c r="BA439"/>
      <c r="BB439"/>
      <c r="BC439"/>
      <c r="BD439"/>
    </row>
    <row r="440" spans="1:69" s="110" customFormat="1" ht="164.6">
      <c r="A440" s="107">
        <v>206</v>
      </c>
      <c r="B440" s="107" t="s">
        <v>11252</v>
      </c>
      <c r="C440" s="111">
        <v>13</v>
      </c>
      <c r="D440" s="124" t="s">
        <v>11253</v>
      </c>
      <c r="E440" s="112" t="s">
        <v>11254</v>
      </c>
      <c r="F440" s="129">
        <v>15269</v>
      </c>
      <c r="G440" s="112" t="s">
        <v>11255</v>
      </c>
      <c r="H440" s="111">
        <v>2002</v>
      </c>
      <c r="I440" s="112" t="s">
        <v>11256</v>
      </c>
      <c r="J440" s="113">
        <v>108113.86000000002</v>
      </c>
      <c r="K440" s="126" t="s">
        <v>132</v>
      </c>
      <c r="L440" s="112" t="s">
        <v>11257</v>
      </c>
      <c r="M440" s="112" t="s">
        <v>11258</v>
      </c>
      <c r="N440" s="112" t="s">
        <v>11259</v>
      </c>
      <c r="O440" s="112" t="s">
        <v>11260</v>
      </c>
      <c r="P440" s="112">
        <v>625</v>
      </c>
      <c r="Q440" s="108">
        <f t="shared" ref="Q440:Q483" si="39">U440-T440</f>
        <v>80</v>
      </c>
      <c r="R440" s="108">
        <v>0</v>
      </c>
      <c r="S440" s="108">
        <v>0</v>
      </c>
      <c r="T440" s="108">
        <v>20</v>
      </c>
      <c r="U440" s="108">
        <v>100</v>
      </c>
      <c r="V440" s="109">
        <v>100</v>
      </c>
      <c r="W440" s="109">
        <v>100</v>
      </c>
      <c r="X440" s="127" t="s">
        <v>11261</v>
      </c>
      <c r="Y440" s="107">
        <v>3</v>
      </c>
      <c r="Z440" s="107">
        <v>10</v>
      </c>
      <c r="AA440" s="107">
        <v>4</v>
      </c>
      <c r="AB440" s="111">
        <v>60</v>
      </c>
      <c r="AC440" s="107">
        <v>1</v>
      </c>
      <c r="AD440" s="108">
        <v>0</v>
      </c>
      <c r="AE440" s="107">
        <v>5</v>
      </c>
      <c r="AF440" s="111">
        <v>100</v>
      </c>
      <c r="AG440" s="111" t="s">
        <v>11262</v>
      </c>
      <c r="AH440" s="111" t="s">
        <v>11263</v>
      </c>
      <c r="AI440" s="111">
        <v>15</v>
      </c>
      <c r="AJ440" s="111" t="s">
        <v>11253</v>
      </c>
      <c r="AK440" s="111" t="s">
        <v>11254</v>
      </c>
      <c r="AL440" s="111">
        <v>40</v>
      </c>
      <c r="AM440" s="111" t="s">
        <v>9351</v>
      </c>
      <c r="AN440" s="111" t="s">
        <v>11264</v>
      </c>
      <c r="AO440" s="111">
        <v>0</v>
      </c>
      <c r="AP440" s="111" t="s">
        <v>11265</v>
      </c>
      <c r="AQ440" s="111" t="s">
        <v>11263</v>
      </c>
      <c r="AR440" s="111">
        <v>5</v>
      </c>
      <c r="AS440" s="111" t="s">
        <v>11266</v>
      </c>
      <c r="AT440" s="111" t="s">
        <v>11267</v>
      </c>
      <c r="AU440" s="111">
        <v>5</v>
      </c>
      <c r="AV440" s="111" t="s">
        <v>11268</v>
      </c>
      <c r="AW440" s="111" t="s">
        <v>11269</v>
      </c>
      <c r="AX440" s="111">
        <v>5</v>
      </c>
      <c r="AY440"/>
      <c r="AZ440"/>
      <c r="BA440"/>
      <c r="BB440"/>
      <c r="BC440"/>
      <c r="BD440"/>
      <c r="BE440" s="110" t="s">
        <v>11270</v>
      </c>
      <c r="BF440" s="110" t="s">
        <v>11271</v>
      </c>
      <c r="BG440" s="110">
        <v>2</v>
      </c>
      <c r="BH440" s="110" t="s">
        <v>11272</v>
      </c>
      <c r="BI440" s="110" t="s">
        <v>11273</v>
      </c>
      <c r="BJ440" s="110">
        <v>0</v>
      </c>
      <c r="BK440" s="110" t="s">
        <v>11274</v>
      </c>
      <c r="BL440" s="110" t="s">
        <v>11275</v>
      </c>
      <c r="BM440" s="110">
        <v>15</v>
      </c>
      <c r="BN440" s="110" t="s">
        <v>11274</v>
      </c>
      <c r="BO440" s="110" t="s">
        <v>11276</v>
      </c>
      <c r="BP440" s="110">
        <v>0</v>
      </c>
      <c r="BQ440" s="110">
        <f>AI440+AL440+AO440+AR440+AU440+AX440+BA440+BD440+BG440+BJ440+BM440+BP440</f>
        <v>87</v>
      </c>
    </row>
    <row r="441" spans="1:69" s="110" customFormat="1" ht="61.75">
      <c r="A441" s="107">
        <v>206</v>
      </c>
      <c r="B441" s="107" t="s">
        <v>11252</v>
      </c>
      <c r="C441" s="111">
        <v>12</v>
      </c>
      <c r="D441" s="124" t="s">
        <v>11262</v>
      </c>
      <c r="E441" s="112" t="s">
        <v>11263</v>
      </c>
      <c r="F441" s="129">
        <v>10842</v>
      </c>
      <c r="G441" s="112" t="s">
        <v>11277</v>
      </c>
      <c r="H441" s="111">
        <v>1985</v>
      </c>
      <c r="I441" s="112" t="s">
        <v>11278</v>
      </c>
      <c r="J441" s="113">
        <v>376581</v>
      </c>
      <c r="K441" s="126" t="s">
        <v>4158</v>
      </c>
      <c r="L441" s="112" t="s">
        <v>11279</v>
      </c>
      <c r="M441" s="112" t="s">
        <v>11280</v>
      </c>
      <c r="N441" s="112" t="s">
        <v>11281</v>
      </c>
      <c r="O441" s="112" t="s">
        <v>11282</v>
      </c>
      <c r="P441" s="112">
        <v>1148</v>
      </c>
      <c r="Q441" s="108">
        <f t="shared" si="39"/>
        <v>20</v>
      </c>
      <c r="R441" s="108">
        <v>0</v>
      </c>
      <c r="S441" s="108">
        <v>20</v>
      </c>
      <c r="T441" s="108">
        <v>25</v>
      </c>
      <c r="U441" s="108">
        <f t="shared" ref="U441:U468" si="40">SUM(R441:T441)</f>
        <v>45</v>
      </c>
      <c r="V441" s="109">
        <v>100</v>
      </c>
      <c r="W441" s="109">
        <v>100</v>
      </c>
      <c r="X441" s="127" t="s">
        <v>11261</v>
      </c>
      <c r="Y441" s="107">
        <v>1</v>
      </c>
      <c r="Z441" s="107">
        <v>4</v>
      </c>
      <c r="AA441" s="107">
        <v>1</v>
      </c>
      <c r="AB441" s="111">
        <v>60</v>
      </c>
      <c r="AC441" s="107"/>
      <c r="AD441" s="108">
        <v>0</v>
      </c>
      <c r="AE441" s="107">
        <v>5</v>
      </c>
      <c r="AF441" s="111">
        <v>100</v>
      </c>
      <c r="AG441" s="111" t="s">
        <v>11262</v>
      </c>
      <c r="AH441" s="111" t="s">
        <v>11263</v>
      </c>
      <c r="AI441" s="111">
        <v>35</v>
      </c>
      <c r="AJ441" s="111" t="s">
        <v>11253</v>
      </c>
      <c r="AK441" s="111" t="s">
        <v>11254</v>
      </c>
      <c r="AL441" s="111">
        <v>20</v>
      </c>
      <c r="AM441" s="111" t="s">
        <v>9351</v>
      </c>
      <c r="AN441" s="111" t="s">
        <v>11264</v>
      </c>
      <c r="AO441" s="111">
        <v>0</v>
      </c>
      <c r="AP441" s="111" t="s">
        <v>11265</v>
      </c>
      <c r="AQ441" s="111" t="s">
        <v>11263</v>
      </c>
      <c r="AR441" s="111">
        <v>5</v>
      </c>
      <c r="AS441" s="111" t="s">
        <v>11266</v>
      </c>
      <c r="AT441" s="111" t="s">
        <v>11267</v>
      </c>
      <c r="AU441" s="111">
        <v>5</v>
      </c>
      <c r="AV441" s="111" t="s">
        <v>11268</v>
      </c>
      <c r="AW441" s="111" t="s">
        <v>11269</v>
      </c>
      <c r="AX441" s="111">
        <v>5</v>
      </c>
      <c r="AY441"/>
      <c r="AZ441"/>
      <c r="BA441"/>
      <c r="BB441"/>
      <c r="BC441"/>
      <c r="BD441"/>
      <c r="BE441" s="110" t="s">
        <v>11270</v>
      </c>
      <c r="BF441" s="110" t="s">
        <v>11271</v>
      </c>
      <c r="BG441" s="110">
        <v>2</v>
      </c>
      <c r="BH441" s="110" t="s">
        <v>11283</v>
      </c>
      <c r="BI441" s="110" t="s">
        <v>11273</v>
      </c>
      <c r="BJ441" s="110">
        <v>0</v>
      </c>
      <c r="BK441" s="110" t="s">
        <v>11274</v>
      </c>
      <c r="BL441" s="110" t="s">
        <v>11275</v>
      </c>
      <c r="BM441" s="110">
        <v>15</v>
      </c>
      <c r="BN441" s="110" t="s">
        <v>11274</v>
      </c>
      <c r="BO441" s="110" t="s">
        <v>11276</v>
      </c>
      <c r="BP441" s="110">
        <v>0</v>
      </c>
      <c r="BQ441" s="110">
        <f t="shared" ref="BQ441:BQ493" si="41">AI441+AL441+AO441+AR441+AU441+AX441+BA441+BD441+BG441+BJ441+BM441+BP441</f>
        <v>87</v>
      </c>
    </row>
    <row r="442" spans="1:69" s="110" customFormat="1" ht="41.15">
      <c r="A442" s="107">
        <v>206</v>
      </c>
      <c r="B442" s="107" t="s">
        <v>11252</v>
      </c>
      <c r="C442" s="111">
        <v>12</v>
      </c>
      <c r="D442" s="124" t="s">
        <v>11253</v>
      </c>
      <c r="E442" s="112" t="s">
        <v>11254</v>
      </c>
      <c r="F442" s="129">
        <v>15269</v>
      </c>
      <c r="G442" s="112" t="s">
        <v>11284</v>
      </c>
      <c r="H442" s="111">
        <v>1970</v>
      </c>
      <c r="I442" s="112" t="s">
        <v>11285</v>
      </c>
      <c r="J442" s="113">
        <v>424384</v>
      </c>
      <c r="K442" s="126" t="s">
        <v>4158</v>
      </c>
      <c r="L442" s="112" t="s">
        <v>11279</v>
      </c>
      <c r="M442" s="112" t="s">
        <v>11280</v>
      </c>
      <c r="N442" s="112" t="s">
        <v>11286</v>
      </c>
      <c r="O442" s="112" t="s">
        <v>11287</v>
      </c>
      <c r="P442" s="112">
        <v>1833</v>
      </c>
      <c r="Q442" s="108">
        <f t="shared" si="39"/>
        <v>50</v>
      </c>
      <c r="R442" s="108">
        <v>0</v>
      </c>
      <c r="S442" s="108">
        <v>50</v>
      </c>
      <c r="T442" s="108">
        <v>150</v>
      </c>
      <c r="U442" s="108">
        <f t="shared" si="40"/>
        <v>200</v>
      </c>
      <c r="V442" s="109">
        <v>100</v>
      </c>
      <c r="W442" s="109">
        <v>100</v>
      </c>
      <c r="X442" s="127" t="s">
        <v>11261</v>
      </c>
      <c r="Y442" s="107">
        <v>1</v>
      </c>
      <c r="Z442" s="107">
        <v>4</v>
      </c>
      <c r="AA442" s="107">
        <v>1</v>
      </c>
      <c r="AB442" s="111">
        <v>60</v>
      </c>
      <c r="AC442" s="107"/>
      <c r="AD442" s="108">
        <v>0</v>
      </c>
      <c r="AE442" s="107">
        <v>5</v>
      </c>
      <c r="AF442" s="111">
        <v>100</v>
      </c>
      <c r="AG442" s="111" t="s">
        <v>11262</v>
      </c>
      <c r="AH442" s="111" t="s">
        <v>11263</v>
      </c>
      <c r="AI442" s="111">
        <v>20</v>
      </c>
      <c r="AJ442" s="111" t="s">
        <v>11253</v>
      </c>
      <c r="AK442" s="111" t="s">
        <v>11254</v>
      </c>
      <c r="AL442" s="111">
        <v>40</v>
      </c>
      <c r="AM442" s="111" t="s">
        <v>9351</v>
      </c>
      <c r="AN442" s="111" t="s">
        <v>11264</v>
      </c>
      <c r="AO442" s="111">
        <v>0</v>
      </c>
      <c r="AP442" s="111" t="s">
        <v>11265</v>
      </c>
      <c r="AQ442" s="111" t="s">
        <v>11263</v>
      </c>
      <c r="AR442" s="111">
        <v>5</v>
      </c>
      <c r="AS442" s="111" t="s">
        <v>11266</v>
      </c>
      <c r="AT442" s="111" t="s">
        <v>11267</v>
      </c>
      <c r="AU442" s="111">
        <v>5</v>
      </c>
      <c r="AV442" s="111" t="s">
        <v>11268</v>
      </c>
      <c r="AW442" s="111" t="s">
        <v>11269</v>
      </c>
      <c r="AX442" s="111">
        <v>5</v>
      </c>
      <c r="AY442"/>
      <c r="AZ442"/>
      <c r="BA442"/>
      <c r="BB442"/>
      <c r="BC442"/>
      <c r="BD442"/>
      <c r="BE442" s="110" t="s">
        <v>11270</v>
      </c>
      <c r="BF442" s="110" t="s">
        <v>11271</v>
      </c>
      <c r="BG442" s="110">
        <v>0</v>
      </c>
      <c r="BH442" s="110" t="s">
        <v>11288</v>
      </c>
      <c r="BI442" s="110" t="s">
        <v>11273</v>
      </c>
      <c r="BJ442" s="110">
        <v>0</v>
      </c>
      <c r="BK442" s="110" t="s">
        <v>11274</v>
      </c>
      <c r="BL442" s="110" t="s">
        <v>11275</v>
      </c>
      <c r="BM442" s="110">
        <v>15</v>
      </c>
      <c r="BN442" s="110" t="s">
        <v>11274</v>
      </c>
      <c r="BO442" s="110" t="s">
        <v>11276</v>
      </c>
      <c r="BP442" s="110">
        <v>0</v>
      </c>
      <c r="BQ442" s="110">
        <f t="shared" si="41"/>
        <v>90</v>
      </c>
    </row>
    <row r="443" spans="1:69" s="110" customFormat="1" ht="41.15">
      <c r="A443" s="107">
        <v>206</v>
      </c>
      <c r="B443" s="107" t="s">
        <v>11252</v>
      </c>
      <c r="C443" s="111">
        <v>12</v>
      </c>
      <c r="D443" s="124" t="s">
        <v>11262</v>
      </c>
      <c r="E443" s="112" t="s">
        <v>11263</v>
      </c>
      <c r="F443" s="129">
        <v>10842</v>
      </c>
      <c r="G443" s="112" t="s">
        <v>11289</v>
      </c>
      <c r="H443" s="111">
        <v>1993</v>
      </c>
      <c r="I443" s="112" t="s">
        <v>11290</v>
      </c>
      <c r="J443" s="113">
        <v>232075</v>
      </c>
      <c r="K443" s="126" t="s">
        <v>4158</v>
      </c>
      <c r="L443" s="112" t="s">
        <v>11279</v>
      </c>
      <c r="M443" s="112" t="s">
        <v>11280</v>
      </c>
      <c r="N443" s="112" t="s">
        <v>11291</v>
      </c>
      <c r="O443" s="112" t="s">
        <v>11292</v>
      </c>
      <c r="P443" s="112">
        <v>1884</v>
      </c>
      <c r="Q443" s="108">
        <f t="shared" si="39"/>
        <v>40</v>
      </c>
      <c r="R443" s="108">
        <v>0</v>
      </c>
      <c r="S443" s="108">
        <v>40</v>
      </c>
      <c r="T443" s="108">
        <v>50</v>
      </c>
      <c r="U443" s="108">
        <f t="shared" si="40"/>
        <v>90</v>
      </c>
      <c r="V443" s="109">
        <v>100</v>
      </c>
      <c r="W443" s="109">
        <v>100</v>
      </c>
      <c r="X443" s="127" t="s">
        <v>11261</v>
      </c>
      <c r="Y443" s="107">
        <v>1</v>
      </c>
      <c r="Z443" s="107">
        <v>4</v>
      </c>
      <c r="AA443" s="107">
        <v>1</v>
      </c>
      <c r="AB443" s="111">
        <v>60</v>
      </c>
      <c r="AC443" s="107"/>
      <c r="AD443" s="108">
        <v>0</v>
      </c>
      <c r="AE443" s="107">
        <v>5</v>
      </c>
      <c r="AF443" s="111">
        <v>100</v>
      </c>
      <c r="AG443" s="111" t="s">
        <v>11262</v>
      </c>
      <c r="AH443" s="111" t="s">
        <v>11263</v>
      </c>
      <c r="AI443" s="111">
        <v>40</v>
      </c>
      <c r="AJ443" s="111" t="s">
        <v>11253</v>
      </c>
      <c r="AK443" s="111" t="s">
        <v>11254</v>
      </c>
      <c r="AL443" s="111">
        <v>20</v>
      </c>
      <c r="AM443" s="111" t="s">
        <v>9351</v>
      </c>
      <c r="AN443" s="111" t="s">
        <v>11264</v>
      </c>
      <c r="AO443" s="111">
        <v>0</v>
      </c>
      <c r="AP443" s="111" t="s">
        <v>11265</v>
      </c>
      <c r="AQ443" s="111" t="s">
        <v>11263</v>
      </c>
      <c r="AR443" s="111">
        <v>5</v>
      </c>
      <c r="AS443" s="111" t="s">
        <v>11266</v>
      </c>
      <c r="AT443" s="111" t="s">
        <v>11267</v>
      </c>
      <c r="AU443" s="111">
        <v>5</v>
      </c>
      <c r="AV443" s="111" t="s">
        <v>11268</v>
      </c>
      <c r="AW443" s="111" t="s">
        <v>11269</v>
      </c>
      <c r="AX443" s="111">
        <v>5</v>
      </c>
      <c r="AY443"/>
      <c r="AZ443"/>
      <c r="BA443"/>
      <c r="BB443"/>
      <c r="BC443"/>
      <c r="BD443"/>
      <c r="BE443" s="110" t="s">
        <v>11270</v>
      </c>
      <c r="BF443" s="110" t="s">
        <v>11271</v>
      </c>
      <c r="BG443" s="110">
        <v>0</v>
      </c>
      <c r="BH443" s="110" t="s">
        <v>11293</v>
      </c>
      <c r="BI443" s="110" t="s">
        <v>11273</v>
      </c>
      <c r="BJ443" s="110">
        <v>0</v>
      </c>
      <c r="BK443" s="110" t="s">
        <v>11274</v>
      </c>
      <c r="BL443" s="110" t="s">
        <v>11275</v>
      </c>
      <c r="BM443" s="110">
        <v>15</v>
      </c>
      <c r="BN443" s="110" t="s">
        <v>11274</v>
      </c>
      <c r="BO443" s="110" t="s">
        <v>11276</v>
      </c>
      <c r="BP443" s="110">
        <v>0</v>
      </c>
      <c r="BQ443" s="110">
        <f t="shared" si="41"/>
        <v>90</v>
      </c>
    </row>
    <row r="444" spans="1:69" s="110" customFormat="1" ht="102.9">
      <c r="A444" s="107">
        <v>206</v>
      </c>
      <c r="B444" s="107" t="s">
        <v>11252</v>
      </c>
      <c r="C444" s="111">
        <v>12</v>
      </c>
      <c r="D444" s="124" t="s">
        <v>11262</v>
      </c>
      <c r="E444" s="112" t="s">
        <v>11263</v>
      </c>
      <c r="F444" s="129">
        <v>10842</v>
      </c>
      <c r="G444" s="112" t="s">
        <v>11294</v>
      </c>
      <c r="H444" s="111">
        <v>2004</v>
      </c>
      <c r="I444" s="112" t="s">
        <v>11295</v>
      </c>
      <c r="J444" s="113">
        <v>759083.57000000007</v>
      </c>
      <c r="K444" s="126" t="s">
        <v>382</v>
      </c>
      <c r="L444" s="112" t="s">
        <v>11296</v>
      </c>
      <c r="M444" s="112" t="s">
        <v>11297</v>
      </c>
      <c r="N444" s="112" t="s">
        <v>11298</v>
      </c>
      <c r="O444" s="112" t="s">
        <v>11299</v>
      </c>
      <c r="P444" s="112">
        <v>4014</v>
      </c>
      <c r="Q444" s="108">
        <f t="shared" si="39"/>
        <v>50</v>
      </c>
      <c r="R444" s="108">
        <v>0</v>
      </c>
      <c r="S444" s="108">
        <v>50</v>
      </c>
      <c r="T444" s="108">
        <v>100</v>
      </c>
      <c r="U444" s="108">
        <f t="shared" si="40"/>
        <v>150</v>
      </c>
      <c r="V444" s="109">
        <v>100</v>
      </c>
      <c r="W444" s="109">
        <v>100</v>
      </c>
      <c r="X444" s="127" t="s">
        <v>11261</v>
      </c>
      <c r="Y444" s="107">
        <v>3</v>
      </c>
      <c r="Z444" s="107">
        <v>5</v>
      </c>
      <c r="AA444" s="107">
        <v>1</v>
      </c>
      <c r="AB444" s="111">
        <v>60</v>
      </c>
      <c r="AC444" s="107">
        <v>2</v>
      </c>
      <c r="AD444" s="108">
        <v>0</v>
      </c>
      <c r="AE444" s="107">
        <v>5</v>
      </c>
      <c r="AF444" s="111">
        <v>100</v>
      </c>
      <c r="AG444" s="111" t="s">
        <v>11262</v>
      </c>
      <c r="AH444" s="111" t="s">
        <v>11263</v>
      </c>
      <c r="AI444" s="111">
        <v>30</v>
      </c>
      <c r="AJ444" s="111" t="s">
        <v>11253</v>
      </c>
      <c r="AK444" s="111" t="s">
        <v>11254</v>
      </c>
      <c r="AL444" s="111">
        <v>10</v>
      </c>
      <c r="AM444" s="111" t="s">
        <v>9351</v>
      </c>
      <c r="AN444" s="111" t="s">
        <v>11264</v>
      </c>
      <c r="AO444" s="111">
        <v>0</v>
      </c>
      <c r="AP444" s="111" t="s">
        <v>11265</v>
      </c>
      <c r="AQ444" s="111" t="s">
        <v>11263</v>
      </c>
      <c r="AR444" s="111">
        <v>10</v>
      </c>
      <c r="AS444" s="111" t="s">
        <v>11266</v>
      </c>
      <c r="AT444" s="111" t="s">
        <v>11267</v>
      </c>
      <c r="AU444" s="111">
        <v>10</v>
      </c>
      <c r="AV444" s="111" t="s">
        <v>11268</v>
      </c>
      <c r="AW444" s="111" t="s">
        <v>11269</v>
      </c>
      <c r="AX444" s="111">
        <v>5</v>
      </c>
      <c r="AY444"/>
      <c r="AZ444"/>
      <c r="BA444"/>
      <c r="BB444"/>
      <c r="BC444"/>
      <c r="BD444"/>
      <c r="BE444" s="110" t="s">
        <v>11270</v>
      </c>
      <c r="BF444" s="110" t="s">
        <v>11271</v>
      </c>
      <c r="BG444" s="110">
        <v>0</v>
      </c>
      <c r="BH444" s="110" t="s">
        <v>9593</v>
      </c>
      <c r="BI444" s="110" t="s">
        <v>11273</v>
      </c>
      <c r="BJ444" s="110">
        <v>0</v>
      </c>
      <c r="BK444" s="110" t="s">
        <v>11274</v>
      </c>
      <c r="BL444" s="110" t="s">
        <v>11275</v>
      </c>
      <c r="BM444" s="110">
        <v>5</v>
      </c>
      <c r="BN444" s="110" t="s">
        <v>11274</v>
      </c>
      <c r="BO444" s="110" t="s">
        <v>11276</v>
      </c>
      <c r="BP444" s="110">
        <v>0</v>
      </c>
      <c r="BQ444" s="110">
        <f t="shared" si="41"/>
        <v>70</v>
      </c>
    </row>
    <row r="445" spans="1:69" s="110" customFormat="1" ht="216">
      <c r="A445" s="107">
        <v>206</v>
      </c>
      <c r="B445" s="107" t="s">
        <v>11252</v>
      </c>
      <c r="C445" s="111">
        <v>15</v>
      </c>
      <c r="D445" s="124" t="s">
        <v>9351</v>
      </c>
      <c r="E445" s="112" t="s">
        <v>11264</v>
      </c>
      <c r="F445" s="129">
        <v>4254</v>
      </c>
      <c r="G445" s="112" t="s">
        <v>11300</v>
      </c>
      <c r="H445" s="111">
        <v>2004</v>
      </c>
      <c r="I445" s="112" t="s">
        <v>11301</v>
      </c>
      <c r="J445" s="113">
        <v>27442.26</v>
      </c>
      <c r="K445" s="126" t="s">
        <v>382</v>
      </c>
      <c r="L445" s="112" t="s">
        <v>11302</v>
      </c>
      <c r="M445" s="112" t="s">
        <v>11303</v>
      </c>
      <c r="N445" s="112" t="s">
        <v>11304</v>
      </c>
      <c r="O445" s="112" t="s">
        <v>11305</v>
      </c>
      <c r="P445" s="112">
        <v>4036</v>
      </c>
      <c r="Q445" s="108">
        <f t="shared" si="39"/>
        <v>35</v>
      </c>
      <c r="R445" s="108">
        <v>0</v>
      </c>
      <c r="S445" s="108">
        <v>35</v>
      </c>
      <c r="T445" s="108">
        <v>50</v>
      </c>
      <c r="U445" s="108">
        <f t="shared" si="40"/>
        <v>85</v>
      </c>
      <c r="V445" s="109">
        <v>100</v>
      </c>
      <c r="W445" s="109">
        <v>100</v>
      </c>
      <c r="X445" s="127" t="s">
        <v>11261</v>
      </c>
      <c r="Y445" s="107">
        <v>2</v>
      </c>
      <c r="Z445" s="107">
        <v>5</v>
      </c>
      <c r="AA445" s="107">
        <v>6</v>
      </c>
      <c r="AB445" s="111">
        <v>60</v>
      </c>
      <c r="AC445" s="107">
        <v>3</v>
      </c>
      <c r="AD445" s="108">
        <v>0</v>
      </c>
      <c r="AE445" s="107">
        <v>5</v>
      </c>
      <c r="AF445" s="111">
        <v>100</v>
      </c>
      <c r="AG445" s="111" t="s">
        <v>11262</v>
      </c>
      <c r="AH445" s="111" t="s">
        <v>11263</v>
      </c>
      <c r="AI445" s="111">
        <v>0</v>
      </c>
      <c r="AJ445" s="111" t="s">
        <v>11253</v>
      </c>
      <c r="AK445" s="111" t="s">
        <v>11254</v>
      </c>
      <c r="AL445" s="111">
        <v>0</v>
      </c>
      <c r="AM445" s="111" t="s">
        <v>9351</v>
      </c>
      <c r="AN445" s="111" t="s">
        <v>11264</v>
      </c>
      <c r="AO445" s="111">
        <v>60</v>
      </c>
      <c r="AP445" s="111" t="s">
        <v>11265</v>
      </c>
      <c r="AQ445" s="111" t="s">
        <v>11263</v>
      </c>
      <c r="AR445" s="111">
        <v>0</v>
      </c>
      <c r="AS445" s="111" t="s">
        <v>11266</v>
      </c>
      <c r="AT445" s="111" t="s">
        <v>11267</v>
      </c>
      <c r="AU445" s="111">
        <v>0</v>
      </c>
      <c r="AV445" s="111" t="s">
        <v>11268</v>
      </c>
      <c r="AW445" s="111" t="s">
        <v>11269</v>
      </c>
      <c r="AX445" s="111">
        <v>5</v>
      </c>
      <c r="AY445"/>
      <c r="AZ445"/>
      <c r="BA445"/>
      <c r="BB445"/>
      <c r="BC445"/>
      <c r="BD445"/>
      <c r="BE445" s="110" t="s">
        <v>11270</v>
      </c>
      <c r="BF445" s="110" t="s">
        <v>11271</v>
      </c>
      <c r="BG445" s="110">
        <v>0</v>
      </c>
      <c r="BH445" s="110" t="s">
        <v>11306</v>
      </c>
      <c r="BI445" s="110" t="s">
        <v>11273</v>
      </c>
      <c r="BJ445" s="110">
        <v>0</v>
      </c>
      <c r="BK445" s="110" t="s">
        <v>11274</v>
      </c>
      <c r="BL445" s="110" t="s">
        <v>11275</v>
      </c>
      <c r="BM445" s="110">
        <v>40</v>
      </c>
      <c r="BN445" s="110" t="s">
        <v>11274</v>
      </c>
      <c r="BO445" s="110" t="s">
        <v>11276</v>
      </c>
      <c r="BP445" s="110">
        <v>0</v>
      </c>
      <c r="BQ445" s="110">
        <f t="shared" si="41"/>
        <v>105</v>
      </c>
    </row>
    <row r="446" spans="1:69" s="110" customFormat="1" ht="61.75">
      <c r="A446" s="107">
        <v>206</v>
      </c>
      <c r="B446" s="107" t="s">
        <v>11252</v>
      </c>
      <c r="C446" s="111">
        <v>15</v>
      </c>
      <c r="D446" s="124" t="s">
        <v>9351</v>
      </c>
      <c r="E446" s="112" t="s">
        <v>11264</v>
      </c>
      <c r="F446" s="129">
        <v>4254</v>
      </c>
      <c r="G446" s="112" t="s">
        <v>11307</v>
      </c>
      <c r="H446" s="111">
        <v>2004</v>
      </c>
      <c r="I446" s="112" t="s">
        <v>11308</v>
      </c>
      <c r="J446" s="113">
        <v>30447.68</v>
      </c>
      <c r="K446" s="126" t="s">
        <v>4158</v>
      </c>
      <c r="L446" s="112" t="s">
        <v>11302</v>
      </c>
      <c r="M446" s="112" t="s">
        <v>11303</v>
      </c>
      <c r="N446" s="112" t="s">
        <v>11309</v>
      </c>
      <c r="O446" s="112" t="s">
        <v>11310</v>
      </c>
      <c r="P446" s="112">
        <v>4058</v>
      </c>
      <c r="Q446" s="108">
        <f t="shared" si="39"/>
        <v>10.716416000000002</v>
      </c>
      <c r="R446" s="108">
        <v>0</v>
      </c>
      <c r="S446" s="108">
        <v>10.716416000000002</v>
      </c>
      <c r="T446" s="108">
        <v>32.149248</v>
      </c>
      <c r="U446" s="108">
        <f t="shared" si="40"/>
        <v>42.865664000000002</v>
      </c>
      <c r="V446" s="109">
        <v>100</v>
      </c>
      <c r="W446" s="109">
        <v>100</v>
      </c>
      <c r="X446" s="127" t="s">
        <v>11261</v>
      </c>
      <c r="Y446" s="107">
        <v>1</v>
      </c>
      <c r="Z446" s="107">
        <v>2</v>
      </c>
      <c r="AA446" s="107">
        <v>3</v>
      </c>
      <c r="AB446" s="111">
        <v>60</v>
      </c>
      <c r="AC446" s="107"/>
      <c r="AD446" s="108">
        <v>0</v>
      </c>
      <c r="AE446" s="107">
        <v>5</v>
      </c>
      <c r="AF446" s="111">
        <v>100</v>
      </c>
      <c r="AG446" s="111" t="s">
        <v>11262</v>
      </c>
      <c r="AH446" s="111" t="s">
        <v>11263</v>
      </c>
      <c r="AI446" s="111">
        <v>0</v>
      </c>
      <c r="AJ446" s="111" t="s">
        <v>11253</v>
      </c>
      <c r="AK446" s="111" t="s">
        <v>11254</v>
      </c>
      <c r="AL446" s="111">
        <v>0</v>
      </c>
      <c r="AM446" s="111" t="s">
        <v>9351</v>
      </c>
      <c r="AN446" s="111" t="s">
        <v>11264</v>
      </c>
      <c r="AO446" s="111">
        <v>60</v>
      </c>
      <c r="AP446" s="111" t="s">
        <v>11265</v>
      </c>
      <c r="AQ446" s="111" t="s">
        <v>11263</v>
      </c>
      <c r="AR446" s="111">
        <v>0</v>
      </c>
      <c r="AS446" s="111" t="s">
        <v>11266</v>
      </c>
      <c r="AT446" s="111" t="s">
        <v>11267</v>
      </c>
      <c r="AU446" s="111">
        <v>0</v>
      </c>
      <c r="AV446" s="111" t="s">
        <v>11268</v>
      </c>
      <c r="AW446" s="111" t="s">
        <v>11269</v>
      </c>
      <c r="AX446" s="111">
        <v>5</v>
      </c>
      <c r="AY446"/>
      <c r="AZ446"/>
      <c r="BA446"/>
      <c r="BB446"/>
      <c r="BC446"/>
      <c r="BD446"/>
      <c r="BE446" s="110" t="s">
        <v>11270</v>
      </c>
      <c r="BF446" s="110" t="s">
        <v>11271</v>
      </c>
      <c r="BG446" s="110">
        <v>0</v>
      </c>
      <c r="BH446" s="110" t="s">
        <v>11311</v>
      </c>
      <c r="BI446" s="110" t="s">
        <v>11273</v>
      </c>
      <c r="BJ446" s="110">
        <v>0</v>
      </c>
      <c r="BK446" s="110" t="s">
        <v>11274</v>
      </c>
      <c r="BL446" s="110" t="s">
        <v>11275</v>
      </c>
      <c r="BM446" s="110">
        <v>40</v>
      </c>
      <c r="BN446" s="110" t="s">
        <v>11274</v>
      </c>
      <c r="BO446" s="110" t="s">
        <v>11276</v>
      </c>
      <c r="BP446" s="110">
        <v>0</v>
      </c>
      <c r="BQ446" s="110">
        <f t="shared" si="41"/>
        <v>105</v>
      </c>
    </row>
    <row r="447" spans="1:69" s="110" customFormat="1" ht="61.75">
      <c r="A447" s="107">
        <v>206</v>
      </c>
      <c r="B447" s="107" t="s">
        <v>11252</v>
      </c>
      <c r="C447" s="111">
        <v>12</v>
      </c>
      <c r="D447" s="124" t="s">
        <v>11262</v>
      </c>
      <c r="E447" s="112" t="s">
        <v>11263</v>
      </c>
      <c r="F447" s="129">
        <v>10842</v>
      </c>
      <c r="G447" s="112" t="s">
        <v>11312</v>
      </c>
      <c r="H447" s="111">
        <v>2005</v>
      </c>
      <c r="I447" s="112" t="s">
        <v>11313</v>
      </c>
      <c r="J447" s="113">
        <v>96356.93</v>
      </c>
      <c r="K447" s="126" t="s">
        <v>132</v>
      </c>
      <c r="L447" s="112" t="s">
        <v>11279</v>
      </c>
      <c r="M447" s="112" t="s">
        <v>11314</v>
      </c>
      <c r="N447" s="112" t="s">
        <v>11315</v>
      </c>
      <c r="O447" s="112" t="s">
        <v>11316</v>
      </c>
      <c r="P447" s="112">
        <v>4062</v>
      </c>
      <c r="Q447" s="108">
        <f t="shared" si="39"/>
        <v>25</v>
      </c>
      <c r="R447" s="108">
        <v>0</v>
      </c>
      <c r="S447" s="108">
        <v>25</v>
      </c>
      <c r="T447" s="108">
        <v>50</v>
      </c>
      <c r="U447" s="108">
        <f t="shared" si="40"/>
        <v>75</v>
      </c>
      <c r="V447" s="109">
        <v>100</v>
      </c>
      <c r="W447" s="109">
        <v>100</v>
      </c>
      <c r="X447" s="127" t="s">
        <v>11261</v>
      </c>
      <c r="Y447" s="107">
        <v>1</v>
      </c>
      <c r="Z447" s="107">
        <v>1</v>
      </c>
      <c r="AA447" s="107">
        <v>3</v>
      </c>
      <c r="AB447" s="111">
        <v>60</v>
      </c>
      <c r="AC447" s="107">
        <v>4</v>
      </c>
      <c r="AD447" s="108">
        <v>0</v>
      </c>
      <c r="AE447" s="107">
        <v>5</v>
      </c>
      <c r="AF447" s="111">
        <v>100</v>
      </c>
      <c r="AG447" s="111" t="s">
        <v>11262</v>
      </c>
      <c r="AH447" s="111" t="s">
        <v>11263</v>
      </c>
      <c r="AI447" s="111">
        <v>30</v>
      </c>
      <c r="AJ447" s="111" t="s">
        <v>11253</v>
      </c>
      <c r="AK447" s="111" t="s">
        <v>11254</v>
      </c>
      <c r="AL447" s="111">
        <v>10</v>
      </c>
      <c r="AM447" s="111" t="s">
        <v>9351</v>
      </c>
      <c r="AN447" s="111" t="s">
        <v>11264</v>
      </c>
      <c r="AO447" s="111">
        <v>0</v>
      </c>
      <c r="AP447" s="111" t="s">
        <v>11265</v>
      </c>
      <c r="AQ447" s="111" t="s">
        <v>11263</v>
      </c>
      <c r="AR447" s="111">
        <v>10</v>
      </c>
      <c r="AS447" s="111" t="s">
        <v>11266</v>
      </c>
      <c r="AT447" s="111" t="s">
        <v>11267</v>
      </c>
      <c r="AU447" s="111">
        <v>10</v>
      </c>
      <c r="AV447" s="111" t="s">
        <v>11268</v>
      </c>
      <c r="AW447" s="111" t="s">
        <v>11269</v>
      </c>
      <c r="AX447" s="111">
        <v>5</v>
      </c>
      <c r="AY447"/>
      <c r="AZ447"/>
      <c r="BA447"/>
      <c r="BB447"/>
      <c r="BC447"/>
      <c r="BD447"/>
      <c r="BE447" s="110" t="s">
        <v>11270</v>
      </c>
      <c r="BF447" s="110" t="s">
        <v>11271</v>
      </c>
      <c r="BG447" s="110">
        <v>0</v>
      </c>
      <c r="BH447" s="110" t="s">
        <v>11317</v>
      </c>
      <c r="BI447" s="110" t="s">
        <v>11273</v>
      </c>
      <c r="BJ447" s="110">
        <v>0</v>
      </c>
      <c r="BK447" s="110" t="s">
        <v>11274</v>
      </c>
      <c r="BL447" s="110" t="s">
        <v>11275</v>
      </c>
      <c r="BM447" s="110">
        <v>5</v>
      </c>
      <c r="BN447" s="110" t="s">
        <v>11274</v>
      </c>
      <c r="BO447" s="110" t="s">
        <v>11276</v>
      </c>
      <c r="BP447" s="110">
        <v>0</v>
      </c>
      <c r="BQ447" s="110">
        <f t="shared" si="41"/>
        <v>70</v>
      </c>
    </row>
    <row r="448" spans="1:69" s="110" customFormat="1" ht="41.15">
      <c r="A448" s="107">
        <v>206</v>
      </c>
      <c r="B448" s="107" t="s">
        <v>11252</v>
      </c>
      <c r="C448" s="111">
        <v>15</v>
      </c>
      <c r="D448" s="124" t="s">
        <v>9351</v>
      </c>
      <c r="E448" s="112" t="s">
        <v>11264</v>
      </c>
      <c r="F448" s="129">
        <v>4254</v>
      </c>
      <c r="G448" s="112" t="s">
        <v>11318</v>
      </c>
      <c r="H448" s="111">
        <v>2005</v>
      </c>
      <c r="I448" s="112" t="s">
        <v>11319</v>
      </c>
      <c r="J448" s="113">
        <v>20916.47</v>
      </c>
      <c r="K448" s="126" t="s">
        <v>4158</v>
      </c>
      <c r="L448" s="112" t="s">
        <v>11279</v>
      </c>
      <c r="M448" s="112" t="s">
        <v>11314</v>
      </c>
      <c r="N448" s="112" t="s">
        <v>11320</v>
      </c>
      <c r="O448" s="112" t="s">
        <v>11321</v>
      </c>
      <c r="P448" s="112">
        <v>4110</v>
      </c>
      <c r="Q448" s="108">
        <f t="shared" si="39"/>
        <v>25</v>
      </c>
      <c r="R448" s="108">
        <v>0</v>
      </c>
      <c r="S448" s="108">
        <v>25</v>
      </c>
      <c r="T448" s="108">
        <v>50</v>
      </c>
      <c r="U448" s="108">
        <f t="shared" si="40"/>
        <v>75</v>
      </c>
      <c r="V448" s="109">
        <v>100</v>
      </c>
      <c r="W448" s="109">
        <v>100</v>
      </c>
      <c r="X448" s="127" t="s">
        <v>11261</v>
      </c>
      <c r="Y448" s="107">
        <v>2</v>
      </c>
      <c r="Z448" s="107">
        <v>5</v>
      </c>
      <c r="AA448" s="107">
        <v>6</v>
      </c>
      <c r="AB448" s="111">
        <v>60</v>
      </c>
      <c r="AC448" s="107"/>
      <c r="AD448" s="108">
        <v>0</v>
      </c>
      <c r="AE448" s="107">
        <v>5</v>
      </c>
      <c r="AF448" s="111">
        <v>100</v>
      </c>
      <c r="AG448" s="111" t="s">
        <v>11262</v>
      </c>
      <c r="AH448" s="111" t="s">
        <v>11263</v>
      </c>
      <c r="AI448" s="111">
        <v>0</v>
      </c>
      <c r="AJ448" s="111" t="s">
        <v>11253</v>
      </c>
      <c r="AK448" s="111" t="s">
        <v>11254</v>
      </c>
      <c r="AL448" s="111">
        <v>0</v>
      </c>
      <c r="AM448" s="111" t="s">
        <v>9351</v>
      </c>
      <c r="AN448" s="111" t="s">
        <v>11264</v>
      </c>
      <c r="AO448" s="111">
        <v>60</v>
      </c>
      <c r="AP448" s="111" t="s">
        <v>11265</v>
      </c>
      <c r="AQ448" s="111" t="s">
        <v>11263</v>
      </c>
      <c r="AR448" s="111">
        <v>0</v>
      </c>
      <c r="AS448" s="111" t="s">
        <v>11266</v>
      </c>
      <c r="AT448" s="111" t="s">
        <v>11267</v>
      </c>
      <c r="AU448" s="111">
        <v>0</v>
      </c>
      <c r="AV448" s="111" t="s">
        <v>11268</v>
      </c>
      <c r="AW448" s="111" t="s">
        <v>11269</v>
      </c>
      <c r="AX448" s="111">
        <v>5</v>
      </c>
      <c r="AY448"/>
      <c r="AZ448"/>
      <c r="BA448"/>
      <c r="BB448"/>
      <c r="BC448"/>
      <c r="BD448"/>
      <c r="BE448" s="110" t="s">
        <v>11270</v>
      </c>
      <c r="BF448" s="110" t="s">
        <v>11271</v>
      </c>
      <c r="BG448" s="110">
        <v>0</v>
      </c>
      <c r="BH448" s="110" t="s">
        <v>11322</v>
      </c>
      <c r="BI448" s="110" t="s">
        <v>11273</v>
      </c>
      <c r="BJ448" s="110">
        <v>0</v>
      </c>
      <c r="BK448" s="110" t="s">
        <v>11274</v>
      </c>
      <c r="BL448" s="110" t="s">
        <v>11275</v>
      </c>
      <c r="BM448" s="110">
        <v>40</v>
      </c>
      <c r="BN448" s="110" t="s">
        <v>11274</v>
      </c>
      <c r="BO448" s="110" t="s">
        <v>11276</v>
      </c>
      <c r="BP448" s="110">
        <v>0</v>
      </c>
      <c r="BQ448" s="110">
        <f t="shared" si="41"/>
        <v>105</v>
      </c>
    </row>
    <row r="449" spans="1:69" s="110" customFormat="1" ht="41.15">
      <c r="A449" s="107">
        <v>206</v>
      </c>
      <c r="B449" s="107" t="s">
        <v>11252</v>
      </c>
      <c r="C449" s="111">
        <v>12</v>
      </c>
      <c r="D449" s="124" t="s">
        <v>11262</v>
      </c>
      <c r="E449" s="112" t="s">
        <v>11263</v>
      </c>
      <c r="F449" s="129">
        <v>10842</v>
      </c>
      <c r="G449" s="112" t="s">
        <v>11323</v>
      </c>
      <c r="H449" s="111">
        <v>2008</v>
      </c>
      <c r="I449" s="112" t="s">
        <v>11323</v>
      </c>
      <c r="J449" s="113">
        <v>103032</v>
      </c>
      <c r="K449" s="126" t="s">
        <v>11324</v>
      </c>
      <c r="L449" s="112" t="s">
        <v>11279</v>
      </c>
      <c r="M449" s="112" t="s">
        <v>11314</v>
      </c>
      <c r="N449" s="112" t="s">
        <v>11325</v>
      </c>
      <c r="O449" s="112" t="s">
        <v>11326</v>
      </c>
      <c r="P449" s="112">
        <v>4123</v>
      </c>
      <c r="Q449" s="108">
        <f t="shared" si="39"/>
        <v>25</v>
      </c>
      <c r="R449" s="108">
        <v>0</v>
      </c>
      <c r="S449" s="108">
        <v>25</v>
      </c>
      <c r="T449" s="108">
        <v>50</v>
      </c>
      <c r="U449" s="108">
        <f t="shared" si="40"/>
        <v>75</v>
      </c>
      <c r="V449" s="109">
        <v>100</v>
      </c>
      <c r="W449" s="109">
        <v>100</v>
      </c>
      <c r="X449" s="127" t="s">
        <v>11261</v>
      </c>
      <c r="Y449" s="107">
        <v>1</v>
      </c>
      <c r="Z449" s="107">
        <v>5</v>
      </c>
      <c r="AA449" s="107">
        <v>2</v>
      </c>
      <c r="AB449" s="111">
        <v>60</v>
      </c>
      <c r="AC449" s="107"/>
      <c r="AD449" s="108">
        <v>0</v>
      </c>
      <c r="AE449" s="107">
        <v>5</v>
      </c>
      <c r="AF449" s="111">
        <v>100</v>
      </c>
      <c r="AG449" s="111" t="s">
        <v>11262</v>
      </c>
      <c r="AH449" s="111" t="s">
        <v>11263</v>
      </c>
      <c r="AI449" s="111">
        <v>45</v>
      </c>
      <c r="AJ449" s="111" t="s">
        <v>11253</v>
      </c>
      <c r="AK449" s="111" t="s">
        <v>11254</v>
      </c>
      <c r="AL449" s="111">
        <v>10</v>
      </c>
      <c r="AM449" s="111" t="s">
        <v>9351</v>
      </c>
      <c r="AN449" s="111" t="s">
        <v>11264</v>
      </c>
      <c r="AO449" s="111">
        <v>5</v>
      </c>
      <c r="AP449" s="111" t="s">
        <v>11265</v>
      </c>
      <c r="AQ449" s="111" t="s">
        <v>11263</v>
      </c>
      <c r="AR449" s="111">
        <v>10</v>
      </c>
      <c r="AS449" s="111" t="s">
        <v>11266</v>
      </c>
      <c r="AT449" s="111" t="s">
        <v>11267</v>
      </c>
      <c r="AU449" s="111">
        <v>10</v>
      </c>
      <c r="AV449" s="111" t="s">
        <v>11268</v>
      </c>
      <c r="AW449" s="111" t="s">
        <v>11269</v>
      </c>
      <c r="AX449" s="111">
        <v>5</v>
      </c>
      <c r="AY449"/>
      <c r="AZ449"/>
      <c r="BA449"/>
      <c r="BB449"/>
      <c r="BC449"/>
      <c r="BD449"/>
      <c r="BE449" s="110" t="s">
        <v>11270</v>
      </c>
      <c r="BF449" s="110" t="s">
        <v>11271</v>
      </c>
      <c r="BG449" s="110">
        <v>0</v>
      </c>
      <c r="BH449" s="110" t="s">
        <v>11327</v>
      </c>
      <c r="BI449" s="110" t="s">
        <v>11273</v>
      </c>
      <c r="BJ449" s="110">
        <v>0</v>
      </c>
      <c r="BK449" s="110" t="s">
        <v>11274</v>
      </c>
      <c r="BL449" s="110" t="s">
        <v>11275</v>
      </c>
      <c r="BM449" s="110">
        <v>0</v>
      </c>
      <c r="BN449" s="110" t="s">
        <v>11274</v>
      </c>
      <c r="BO449" s="110" t="s">
        <v>11276</v>
      </c>
      <c r="BP449" s="110">
        <v>0</v>
      </c>
      <c r="BQ449" s="110">
        <f t="shared" si="41"/>
        <v>85</v>
      </c>
    </row>
    <row r="450" spans="1:69" s="110" customFormat="1" ht="41.15">
      <c r="A450" s="107">
        <v>206</v>
      </c>
      <c r="B450" s="107" t="s">
        <v>11252</v>
      </c>
      <c r="C450" s="111">
        <v>12</v>
      </c>
      <c r="D450" s="124" t="s">
        <v>11262</v>
      </c>
      <c r="E450" s="112" t="s">
        <v>11263</v>
      </c>
      <c r="F450" s="129">
        <v>10842</v>
      </c>
      <c r="G450" s="112" t="s">
        <v>11328</v>
      </c>
      <c r="H450" s="111">
        <v>2008</v>
      </c>
      <c r="I450" s="112" t="s">
        <v>11328</v>
      </c>
      <c r="J450" s="113">
        <v>156168</v>
      </c>
      <c r="K450" s="126" t="s">
        <v>11324</v>
      </c>
      <c r="L450" s="112" t="s">
        <v>11279</v>
      </c>
      <c r="M450" s="112" t="s">
        <v>11314</v>
      </c>
      <c r="N450" s="112" t="s">
        <v>11325</v>
      </c>
      <c r="O450" s="112" t="s">
        <v>11326</v>
      </c>
      <c r="P450" s="112">
        <v>4124</v>
      </c>
      <c r="Q450" s="108">
        <f t="shared" si="39"/>
        <v>10</v>
      </c>
      <c r="R450" s="108">
        <v>0</v>
      </c>
      <c r="S450" s="108">
        <v>10</v>
      </c>
      <c r="T450" s="108">
        <v>25</v>
      </c>
      <c r="U450" s="108">
        <f t="shared" si="40"/>
        <v>35</v>
      </c>
      <c r="V450" s="109">
        <v>100</v>
      </c>
      <c r="W450" s="109">
        <v>100</v>
      </c>
      <c r="X450" s="127" t="s">
        <v>11261</v>
      </c>
      <c r="Y450" s="107">
        <v>1</v>
      </c>
      <c r="Z450" s="107">
        <v>5</v>
      </c>
      <c r="AA450" s="107">
        <v>2</v>
      </c>
      <c r="AB450" s="111">
        <v>60</v>
      </c>
      <c r="AC450" s="107"/>
      <c r="AD450" s="108">
        <v>0</v>
      </c>
      <c r="AE450" s="107">
        <v>5</v>
      </c>
      <c r="AF450" s="111">
        <v>100</v>
      </c>
      <c r="AG450" s="111" t="s">
        <v>11262</v>
      </c>
      <c r="AH450" s="111" t="s">
        <v>11263</v>
      </c>
      <c r="AI450" s="111">
        <v>50</v>
      </c>
      <c r="AJ450" s="111" t="s">
        <v>11253</v>
      </c>
      <c r="AK450" s="111" t="s">
        <v>11254</v>
      </c>
      <c r="AL450" s="111">
        <v>10</v>
      </c>
      <c r="AM450" s="111" t="s">
        <v>9351</v>
      </c>
      <c r="AN450" s="111" t="s">
        <v>11264</v>
      </c>
      <c r="AO450" s="111">
        <v>0</v>
      </c>
      <c r="AP450" s="111" t="s">
        <v>11265</v>
      </c>
      <c r="AQ450" s="111" t="s">
        <v>11263</v>
      </c>
      <c r="AR450" s="111">
        <v>10</v>
      </c>
      <c r="AS450" s="111" t="s">
        <v>11266</v>
      </c>
      <c r="AT450" s="111" t="s">
        <v>11267</v>
      </c>
      <c r="AU450" s="111">
        <v>10</v>
      </c>
      <c r="AV450" s="111" t="s">
        <v>11268</v>
      </c>
      <c r="AW450" s="111" t="s">
        <v>11269</v>
      </c>
      <c r="AX450" s="111">
        <v>5</v>
      </c>
      <c r="AY450"/>
      <c r="AZ450"/>
      <c r="BA450"/>
      <c r="BB450"/>
      <c r="BC450"/>
      <c r="BD450"/>
      <c r="BE450" s="110" t="s">
        <v>11270</v>
      </c>
      <c r="BF450" s="110" t="s">
        <v>11271</v>
      </c>
      <c r="BG450" s="110">
        <v>0</v>
      </c>
      <c r="BH450" s="110" t="s">
        <v>11329</v>
      </c>
      <c r="BI450" s="110" t="s">
        <v>11273</v>
      </c>
      <c r="BJ450" s="110">
        <v>0</v>
      </c>
      <c r="BK450" s="110" t="s">
        <v>11274</v>
      </c>
      <c r="BL450" s="110" t="s">
        <v>11275</v>
      </c>
      <c r="BM450" s="110">
        <v>0</v>
      </c>
      <c r="BN450" s="110" t="s">
        <v>11274</v>
      </c>
      <c r="BO450" s="110" t="s">
        <v>11276</v>
      </c>
      <c r="BP450" s="110">
        <v>0</v>
      </c>
      <c r="BQ450" s="110">
        <f t="shared" si="41"/>
        <v>85</v>
      </c>
    </row>
    <row r="451" spans="1:69" s="110" customFormat="1" ht="154.30000000000001">
      <c r="A451" s="107">
        <v>206</v>
      </c>
      <c r="B451" s="107" t="s">
        <v>11252</v>
      </c>
      <c r="C451" s="111">
        <v>13</v>
      </c>
      <c r="D451" s="124" t="s">
        <v>11253</v>
      </c>
      <c r="E451" s="112" t="s">
        <v>11254</v>
      </c>
      <c r="F451" s="129">
        <v>15269</v>
      </c>
      <c r="G451" s="112" t="s">
        <v>11330</v>
      </c>
      <c r="H451" s="111">
        <v>2008</v>
      </c>
      <c r="I451" s="112" t="s">
        <v>11331</v>
      </c>
      <c r="J451" s="113">
        <v>501750.94000000006</v>
      </c>
      <c r="K451" s="126" t="s">
        <v>13690</v>
      </c>
      <c r="L451" s="112" t="s">
        <v>11332</v>
      </c>
      <c r="M451" s="112" t="s">
        <v>11333</v>
      </c>
      <c r="N451" s="112" t="s">
        <v>11334</v>
      </c>
      <c r="O451" s="112" t="s">
        <v>11335</v>
      </c>
      <c r="P451" s="112">
        <v>4125</v>
      </c>
      <c r="Q451" s="108">
        <f t="shared" si="39"/>
        <v>30</v>
      </c>
      <c r="R451" s="108">
        <v>0</v>
      </c>
      <c r="S451" s="108">
        <v>30</v>
      </c>
      <c r="T451" s="108">
        <v>100</v>
      </c>
      <c r="U451" s="108">
        <f t="shared" si="40"/>
        <v>130</v>
      </c>
      <c r="V451" s="109">
        <v>100</v>
      </c>
      <c r="W451" s="109">
        <v>100</v>
      </c>
      <c r="X451" s="127" t="s">
        <v>11261</v>
      </c>
      <c r="Y451" s="107">
        <v>3</v>
      </c>
      <c r="Z451" s="107">
        <v>10</v>
      </c>
      <c r="AA451" s="107">
        <v>4</v>
      </c>
      <c r="AB451" s="111">
        <v>60</v>
      </c>
      <c r="AC451" s="107" t="s">
        <v>11336</v>
      </c>
      <c r="AD451" s="108">
        <v>0</v>
      </c>
      <c r="AE451" s="107">
        <v>5</v>
      </c>
      <c r="AF451" s="111">
        <v>100</v>
      </c>
      <c r="AG451" s="111" t="s">
        <v>11262</v>
      </c>
      <c r="AH451" s="111" t="s">
        <v>11263</v>
      </c>
      <c r="AI451" s="111">
        <v>15</v>
      </c>
      <c r="AJ451" s="111" t="s">
        <v>11253</v>
      </c>
      <c r="AK451" s="111" t="s">
        <v>11254</v>
      </c>
      <c r="AL451" s="111">
        <v>40</v>
      </c>
      <c r="AM451" s="111" t="s">
        <v>9351</v>
      </c>
      <c r="AN451" s="111" t="s">
        <v>11264</v>
      </c>
      <c r="AO451" s="111">
        <v>0</v>
      </c>
      <c r="AP451" s="111" t="s">
        <v>11265</v>
      </c>
      <c r="AQ451" s="111" t="s">
        <v>11263</v>
      </c>
      <c r="AR451" s="111">
        <v>5</v>
      </c>
      <c r="AS451" s="111" t="s">
        <v>11266</v>
      </c>
      <c r="AT451" s="111" t="s">
        <v>11267</v>
      </c>
      <c r="AU451" s="111">
        <v>5</v>
      </c>
      <c r="AV451" s="111" t="s">
        <v>11268</v>
      </c>
      <c r="AW451" s="111" t="s">
        <v>11269</v>
      </c>
      <c r="AX451" s="111">
        <v>5</v>
      </c>
      <c r="AY451"/>
      <c r="AZ451"/>
      <c r="BA451"/>
      <c r="BB451"/>
      <c r="BC451"/>
      <c r="BD451"/>
      <c r="BE451" s="110" t="s">
        <v>11270</v>
      </c>
      <c r="BF451" s="110" t="s">
        <v>11271</v>
      </c>
      <c r="BG451" s="110">
        <v>2</v>
      </c>
      <c r="BH451" s="110" t="s">
        <v>11337</v>
      </c>
      <c r="BI451" s="110" t="s">
        <v>11273</v>
      </c>
      <c r="BJ451" s="110">
        <v>0</v>
      </c>
      <c r="BK451" s="110" t="s">
        <v>11274</v>
      </c>
      <c r="BL451" s="110" t="s">
        <v>11275</v>
      </c>
      <c r="BM451" s="110">
        <v>15</v>
      </c>
      <c r="BN451" s="110" t="s">
        <v>11274</v>
      </c>
      <c r="BO451" s="110" t="s">
        <v>11276</v>
      </c>
      <c r="BP451" s="110">
        <v>0</v>
      </c>
      <c r="BQ451" s="110">
        <f t="shared" si="41"/>
        <v>87</v>
      </c>
    </row>
    <row r="452" spans="1:69" s="110" customFormat="1" ht="41.15">
      <c r="A452" s="107">
        <v>206</v>
      </c>
      <c r="B452" s="107" t="s">
        <v>11252</v>
      </c>
      <c r="C452" s="111">
        <v>13</v>
      </c>
      <c r="D452" s="124" t="s">
        <v>11253</v>
      </c>
      <c r="E452" s="112" t="s">
        <v>11254</v>
      </c>
      <c r="F452" s="129">
        <v>15269</v>
      </c>
      <c r="G452" s="112" t="s">
        <v>11338</v>
      </c>
      <c r="H452" s="111">
        <v>2009</v>
      </c>
      <c r="I452" s="112" t="s">
        <v>11339</v>
      </c>
      <c r="J452" s="113">
        <v>44033.91</v>
      </c>
      <c r="K452" s="126" t="s">
        <v>4158</v>
      </c>
      <c r="L452" s="112" t="s">
        <v>11279</v>
      </c>
      <c r="M452" s="112" t="s">
        <v>11314</v>
      </c>
      <c r="N452" s="112" t="s">
        <v>11340</v>
      </c>
      <c r="O452" s="112" t="s">
        <v>11341</v>
      </c>
      <c r="P452" s="112">
        <v>4126</v>
      </c>
      <c r="Q452" s="108">
        <f t="shared" si="39"/>
        <v>15</v>
      </c>
      <c r="R452" s="108">
        <v>0</v>
      </c>
      <c r="S452" s="108">
        <v>15</v>
      </c>
      <c r="T452" s="108">
        <v>50</v>
      </c>
      <c r="U452" s="108">
        <f t="shared" si="40"/>
        <v>65</v>
      </c>
      <c r="V452" s="109">
        <v>100</v>
      </c>
      <c r="W452" s="109">
        <v>100</v>
      </c>
      <c r="X452" s="127" t="s">
        <v>11261</v>
      </c>
      <c r="Y452" s="107">
        <v>3</v>
      </c>
      <c r="Z452" s="107">
        <v>10</v>
      </c>
      <c r="AA452" s="107">
        <v>4</v>
      </c>
      <c r="AB452" s="111">
        <v>60</v>
      </c>
      <c r="AC452" s="107"/>
      <c r="AD452" s="108">
        <v>0</v>
      </c>
      <c r="AE452" s="107">
        <v>5</v>
      </c>
      <c r="AF452" s="111">
        <v>100</v>
      </c>
      <c r="AG452" s="111" t="s">
        <v>11262</v>
      </c>
      <c r="AH452" s="111" t="s">
        <v>11263</v>
      </c>
      <c r="AI452" s="111">
        <v>15</v>
      </c>
      <c r="AJ452" s="111" t="s">
        <v>11253</v>
      </c>
      <c r="AK452" s="111" t="s">
        <v>11254</v>
      </c>
      <c r="AL452" s="111">
        <v>40</v>
      </c>
      <c r="AM452" s="111" t="s">
        <v>9351</v>
      </c>
      <c r="AN452" s="111" t="s">
        <v>11264</v>
      </c>
      <c r="AO452" s="111">
        <v>0</v>
      </c>
      <c r="AP452" s="111" t="s">
        <v>11265</v>
      </c>
      <c r="AQ452" s="111" t="s">
        <v>11263</v>
      </c>
      <c r="AR452" s="111">
        <v>5</v>
      </c>
      <c r="AS452" s="111" t="s">
        <v>11266</v>
      </c>
      <c r="AT452" s="111" t="s">
        <v>11267</v>
      </c>
      <c r="AU452" s="111">
        <v>5</v>
      </c>
      <c r="AV452" s="111" t="s">
        <v>11268</v>
      </c>
      <c r="AW452" s="111" t="s">
        <v>11269</v>
      </c>
      <c r="AX452" s="111">
        <v>5</v>
      </c>
      <c r="AY452"/>
      <c r="AZ452"/>
      <c r="BA452"/>
      <c r="BB452"/>
      <c r="BC452"/>
      <c r="BD452"/>
      <c r="BE452" s="110" t="s">
        <v>11270</v>
      </c>
      <c r="BF452" s="110" t="s">
        <v>11271</v>
      </c>
      <c r="BG452" s="110">
        <v>2</v>
      </c>
      <c r="BH452" s="110" t="s">
        <v>11342</v>
      </c>
      <c r="BI452" s="110" t="s">
        <v>11273</v>
      </c>
      <c r="BJ452" s="110">
        <v>0</v>
      </c>
      <c r="BK452" s="110" t="s">
        <v>11274</v>
      </c>
      <c r="BL452" s="110" t="s">
        <v>11275</v>
      </c>
      <c r="BM452" s="110">
        <v>15</v>
      </c>
      <c r="BN452" s="110" t="s">
        <v>11274</v>
      </c>
      <c r="BO452" s="110" t="s">
        <v>11276</v>
      </c>
      <c r="BP452" s="110">
        <v>0</v>
      </c>
      <c r="BQ452" s="110">
        <f t="shared" si="41"/>
        <v>87</v>
      </c>
    </row>
    <row r="453" spans="1:69" s="110" customFormat="1" ht="41.15">
      <c r="A453" s="107">
        <v>206</v>
      </c>
      <c r="B453" s="107" t="s">
        <v>11252</v>
      </c>
      <c r="C453" s="111">
        <v>13</v>
      </c>
      <c r="D453" s="124" t="s">
        <v>11253</v>
      </c>
      <c r="E453" s="112" t="s">
        <v>11254</v>
      </c>
      <c r="F453" s="129">
        <v>15269</v>
      </c>
      <c r="G453" s="112" t="s">
        <v>11343</v>
      </c>
      <c r="H453" s="111">
        <v>2008</v>
      </c>
      <c r="I453" s="112" t="s">
        <v>11344</v>
      </c>
      <c r="J453" s="113">
        <v>51713.279999999999</v>
      </c>
      <c r="K453" s="126" t="s">
        <v>117</v>
      </c>
      <c r="L453" s="112" t="s">
        <v>11279</v>
      </c>
      <c r="M453" s="112" t="s">
        <v>11314</v>
      </c>
      <c r="N453" s="112" t="s">
        <v>11345</v>
      </c>
      <c r="O453" s="112" t="s">
        <v>11346</v>
      </c>
      <c r="P453" s="112">
        <v>4293</v>
      </c>
      <c r="Q453" s="108">
        <f t="shared" si="39"/>
        <v>10</v>
      </c>
      <c r="R453" s="108">
        <v>0</v>
      </c>
      <c r="S453" s="108">
        <v>10</v>
      </c>
      <c r="T453" s="108">
        <v>100</v>
      </c>
      <c r="U453" s="108">
        <f t="shared" si="40"/>
        <v>110</v>
      </c>
      <c r="V453" s="109">
        <v>100</v>
      </c>
      <c r="W453" s="109">
        <v>100</v>
      </c>
      <c r="X453" s="127" t="s">
        <v>11261</v>
      </c>
      <c r="Y453" s="107">
        <v>6</v>
      </c>
      <c r="Z453" s="107">
        <v>1</v>
      </c>
      <c r="AA453" s="107">
        <v>5</v>
      </c>
      <c r="AB453" s="111">
        <v>60</v>
      </c>
      <c r="AC453" s="107">
        <v>6</v>
      </c>
      <c r="AD453" s="108">
        <v>0</v>
      </c>
      <c r="AE453" s="107">
        <v>5</v>
      </c>
      <c r="AF453" s="111">
        <v>100</v>
      </c>
      <c r="AG453" s="111" t="s">
        <v>11262</v>
      </c>
      <c r="AH453" s="111" t="s">
        <v>11263</v>
      </c>
      <c r="AI453" s="111">
        <v>25</v>
      </c>
      <c r="AJ453" s="111" t="s">
        <v>11253</v>
      </c>
      <c r="AK453" s="111" t="s">
        <v>11254</v>
      </c>
      <c r="AL453" s="111">
        <v>40</v>
      </c>
      <c r="AM453" s="111" t="s">
        <v>9351</v>
      </c>
      <c r="AN453" s="111" t="s">
        <v>11264</v>
      </c>
      <c r="AO453" s="111">
        <v>0</v>
      </c>
      <c r="AP453" s="111" t="s">
        <v>11265</v>
      </c>
      <c r="AQ453" s="111" t="s">
        <v>11263</v>
      </c>
      <c r="AR453" s="111">
        <v>5</v>
      </c>
      <c r="AS453" s="111" t="s">
        <v>11266</v>
      </c>
      <c r="AT453" s="111" t="s">
        <v>11267</v>
      </c>
      <c r="AU453" s="111">
        <v>5</v>
      </c>
      <c r="AV453" s="111" t="s">
        <v>11268</v>
      </c>
      <c r="AW453" s="111" t="s">
        <v>11269</v>
      </c>
      <c r="AX453" s="111">
        <v>5</v>
      </c>
      <c r="AY453"/>
      <c r="AZ453"/>
      <c r="BA453"/>
      <c r="BB453"/>
      <c r="BC453"/>
      <c r="BD453"/>
      <c r="BE453" s="110" t="s">
        <v>11270</v>
      </c>
      <c r="BF453" s="110" t="s">
        <v>11271</v>
      </c>
      <c r="BG453" s="110">
        <v>0</v>
      </c>
      <c r="BH453" s="110" t="s">
        <v>11347</v>
      </c>
      <c r="BI453" s="110" t="s">
        <v>11273</v>
      </c>
      <c r="BJ453" s="110">
        <v>0</v>
      </c>
      <c r="BK453" s="110" t="s">
        <v>11274</v>
      </c>
      <c r="BL453" s="110" t="s">
        <v>11275</v>
      </c>
      <c r="BM453" s="110">
        <v>10</v>
      </c>
      <c r="BN453" s="110" t="s">
        <v>11274</v>
      </c>
      <c r="BO453" s="110" t="s">
        <v>11276</v>
      </c>
      <c r="BP453" s="110">
        <v>0</v>
      </c>
      <c r="BQ453" s="110">
        <f t="shared" si="41"/>
        <v>90</v>
      </c>
    </row>
    <row r="454" spans="1:69" s="110" customFormat="1" ht="41.15">
      <c r="A454" s="107">
        <v>206</v>
      </c>
      <c r="B454" s="107" t="s">
        <v>11252</v>
      </c>
      <c r="C454" s="111">
        <v>15</v>
      </c>
      <c r="D454" s="124" t="s">
        <v>9351</v>
      </c>
      <c r="E454" s="112" t="s">
        <v>11264</v>
      </c>
      <c r="F454" s="129">
        <v>4254</v>
      </c>
      <c r="G454" s="112" t="s">
        <v>11348</v>
      </c>
      <c r="H454" s="111">
        <v>2007</v>
      </c>
      <c r="I454" s="112" t="s">
        <v>11349</v>
      </c>
      <c r="J454" s="113">
        <v>25789.23</v>
      </c>
      <c r="K454" s="126" t="s">
        <v>4158</v>
      </c>
      <c r="L454" s="112" t="s">
        <v>11279</v>
      </c>
      <c r="M454" s="112" t="s">
        <v>11314</v>
      </c>
      <c r="N454" s="112" t="s">
        <v>11350</v>
      </c>
      <c r="O454" s="112" t="s">
        <v>11351</v>
      </c>
      <c r="P454" s="112">
        <v>4296</v>
      </c>
      <c r="Q454" s="108">
        <f t="shared" si="39"/>
        <v>30</v>
      </c>
      <c r="R454" s="108">
        <v>0</v>
      </c>
      <c r="S454" s="108">
        <v>30</v>
      </c>
      <c r="T454" s="108">
        <v>50</v>
      </c>
      <c r="U454" s="108">
        <f t="shared" si="40"/>
        <v>80</v>
      </c>
      <c r="V454" s="109">
        <v>100</v>
      </c>
      <c r="W454" s="109">
        <v>100</v>
      </c>
      <c r="X454" s="127" t="s">
        <v>11261</v>
      </c>
      <c r="Y454" s="107">
        <v>1</v>
      </c>
      <c r="Z454" s="107">
        <v>2</v>
      </c>
      <c r="AA454" s="107">
        <v>3</v>
      </c>
      <c r="AB454" s="111">
        <v>60</v>
      </c>
      <c r="AC454" s="107"/>
      <c r="AD454" s="108">
        <v>0</v>
      </c>
      <c r="AE454" s="107">
        <v>5</v>
      </c>
      <c r="AF454" s="111">
        <v>100</v>
      </c>
      <c r="AG454" s="111" t="s">
        <v>11262</v>
      </c>
      <c r="AH454" s="111" t="s">
        <v>11263</v>
      </c>
      <c r="AI454" s="111">
        <v>0</v>
      </c>
      <c r="AJ454" s="111" t="s">
        <v>11253</v>
      </c>
      <c r="AK454" s="111" t="s">
        <v>11254</v>
      </c>
      <c r="AL454" s="111">
        <v>0</v>
      </c>
      <c r="AM454" s="111" t="s">
        <v>9351</v>
      </c>
      <c r="AN454" s="111" t="s">
        <v>11264</v>
      </c>
      <c r="AO454" s="111">
        <v>60</v>
      </c>
      <c r="AP454" s="111" t="s">
        <v>11265</v>
      </c>
      <c r="AQ454" s="111" t="s">
        <v>11263</v>
      </c>
      <c r="AR454" s="111">
        <v>0</v>
      </c>
      <c r="AS454" s="111" t="s">
        <v>11266</v>
      </c>
      <c r="AT454" s="111" t="s">
        <v>11267</v>
      </c>
      <c r="AU454" s="111">
        <v>0</v>
      </c>
      <c r="AV454" s="111" t="s">
        <v>11268</v>
      </c>
      <c r="AW454" s="111" t="s">
        <v>11269</v>
      </c>
      <c r="AX454" s="111">
        <v>5</v>
      </c>
      <c r="AY454"/>
      <c r="AZ454"/>
      <c r="BA454"/>
      <c r="BB454"/>
      <c r="BC454"/>
      <c r="BD454"/>
      <c r="BE454" s="110" t="s">
        <v>11270</v>
      </c>
      <c r="BF454" s="110" t="s">
        <v>11271</v>
      </c>
      <c r="BG454" s="110">
        <v>0</v>
      </c>
      <c r="BH454" s="110" t="s">
        <v>11352</v>
      </c>
      <c r="BI454" s="110" t="s">
        <v>11273</v>
      </c>
      <c r="BJ454" s="110">
        <v>0</v>
      </c>
      <c r="BK454" s="110" t="s">
        <v>11274</v>
      </c>
      <c r="BL454" s="110" t="s">
        <v>11275</v>
      </c>
      <c r="BM454" s="110">
        <v>40</v>
      </c>
      <c r="BN454" s="110" t="s">
        <v>11274</v>
      </c>
      <c r="BO454" s="110" t="s">
        <v>11276</v>
      </c>
      <c r="BP454" s="110">
        <v>0</v>
      </c>
      <c r="BQ454" s="110">
        <f t="shared" si="41"/>
        <v>105</v>
      </c>
    </row>
    <row r="455" spans="1:69" s="110" customFormat="1" ht="154.30000000000001">
      <c r="A455" s="107">
        <v>206</v>
      </c>
      <c r="B455" s="107" t="s">
        <v>11252</v>
      </c>
      <c r="C455" s="111">
        <v>15</v>
      </c>
      <c r="D455" s="124" t="s">
        <v>9351</v>
      </c>
      <c r="E455" s="112" t="s">
        <v>11264</v>
      </c>
      <c r="F455" s="129">
        <v>4254</v>
      </c>
      <c r="G455" s="112" t="s">
        <v>11353</v>
      </c>
      <c r="H455" s="111">
        <v>2008</v>
      </c>
      <c r="I455" s="112" t="s">
        <v>11354</v>
      </c>
      <c r="J455" s="113">
        <v>23158.46</v>
      </c>
      <c r="K455" s="126" t="s">
        <v>132</v>
      </c>
      <c r="L455" s="112" t="s">
        <v>11302</v>
      </c>
      <c r="M455" s="112" t="s">
        <v>11303</v>
      </c>
      <c r="N455" s="112" t="s">
        <v>11355</v>
      </c>
      <c r="O455" s="112" t="s">
        <v>11356</v>
      </c>
      <c r="P455" s="112">
        <v>4297</v>
      </c>
      <c r="Q455" s="108">
        <f t="shared" si="39"/>
        <v>11.344904941176473</v>
      </c>
      <c r="R455" s="108">
        <v>0</v>
      </c>
      <c r="S455" s="108">
        <v>11.344904941176472</v>
      </c>
      <c r="T455" s="108">
        <v>34.034714823529413</v>
      </c>
      <c r="U455" s="108">
        <f t="shared" si="40"/>
        <v>45.379619764705886</v>
      </c>
      <c r="V455" s="109">
        <v>100</v>
      </c>
      <c r="W455" s="109">
        <v>100</v>
      </c>
      <c r="X455" s="127" t="s">
        <v>11261</v>
      </c>
      <c r="Y455" s="107">
        <v>3</v>
      </c>
      <c r="Z455" s="107">
        <v>2</v>
      </c>
      <c r="AA455" s="107">
        <v>3</v>
      </c>
      <c r="AB455" s="111">
        <v>60</v>
      </c>
      <c r="AC455" s="107">
        <v>7</v>
      </c>
      <c r="AD455" s="108">
        <v>0</v>
      </c>
      <c r="AE455" s="107">
        <v>5</v>
      </c>
      <c r="AF455" s="111">
        <v>100</v>
      </c>
      <c r="AG455" s="111" t="s">
        <v>11262</v>
      </c>
      <c r="AH455" s="111" t="s">
        <v>11263</v>
      </c>
      <c r="AI455" s="111">
        <v>0</v>
      </c>
      <c r="AJ455" s="111" t="s">
        <v>11253</v>
      </c>
      <c r="AK455" s="111" t="s">
        <v>11254</v>
      </c>
      <c r="AL455" s="111">
        <v>0</v>
      </c>
      <c r="AM455" s="111" t="s">
        <v>9351</v>
      </c>
      <c r="AN455" s="111" t="s">
        <v>11264</v>
      </c>
      <c r="AO455" s="111">
        <v>60</v>
      </c>
      <c r="AP455" s="111" t="s">
        <v>11265</v>
      </c>
      <c r="AQ455" s="111" t="s">
        <v>11263</v>
      </c>
      <c r="AR455" s="111">
        <v>0</v>
      </c>
      <c r="AS455" s="111" t="s">
        <v>11266</v>
      </c>
      <c r="AT455" s="111" t="s">
        <v>11267</v>
      </c>
      <c r="AU455" s="111">
        <v>0</v>
      </c>
      <c r="AV455" s="111" t="s">
        <v>11268</v>
      </c>
      <c r="AW455" s="111" t="s">
        <v>11269</v>
      </c>
      <c r="AX455" s="111">
        <v>5</v>
      </c>
      <c r="AY455"/>
      <c r="AZ455"/>
      <c r="BA455"/>
      <c r="BB455"/>
      <c r="BC455"/>
      <c r="BD455"/>
      <c r="BE455" s="110" t="s">
        <v>11270</v>
      </c>
      <c r="BF455" s="110" t="s">
        <v>11271</v>
      </c>
      <c r="BG455" s="110">
        <v>0</v>
      </c>
      <c r="BH455" s="110" t="s">
        <v>11357</v>
      </c>
      <c r="BI455" s="110" t="s">
        <v>11273</v>
      </c>
      <c r="BJ455" s="110">
        <v>0</v>
      </c>
      <c r="BK455" s="110" t="s">
        <v>11274</v>
      </c>
      <c r="BL455" s="110" t="s">
        <v>11275</v>
      </c>
      <c r="BM455" s="110">
        <v>40</v>
      </c>
      <c r="BN455" s="110" t="s">
        <v>11274</v>
      </c>
      <c r="BO455" s="110" t="s">
        <v>11276</v>
      </c>
      <c r="BP455" s="110">
        <v>0</v>
      </c>
      <c r="BQ455" s="110">
        <f t="shared" si="41"/>
        <v>105</v>
      </c>
    </row>
    <row r="456" spans="1:69" s="110" customFormat="1" ht="41.15">
      <c r="A456" s="107">
        <v>206</v>
      </c>
      <c r="B456" s="107" t="s">
        <v>11252</v>
      </c>
      <c r="C456" s="111">
        <v>12</v>
      </c>
      <c r="D456" s="124" t="s">
        <v>11262</v>
      </c>
      <c r="E456" s="112" t="s">
        <v>11263</v>
      </c>
      <c r="F456" s="129">
        <v>10842</v>
      </c>
      <c r="G456" s="112" t="s">
        <v>11358</v>
      </c>
      <c r="H456" s="111">
        <v>2008</v>
      </c>
      <c r="I456" s="112" t="s">
        <v>11359</v>
      </c>
      <c r="J456" s="113">
        <v>65671.149999999994</v>
      </c>
      <c r="K456" s="126" t="s">
        <v>4158</v>
      </c>
      <c r="L456" s="112" t="s">
        <v>11279</v>
      </c>
      <c r="M456" s="112" t="s">
        <v>11280</v>
      </c>
      <c r="N456" s="112" t="s">
        <v>11360</v>
      </c>
      <c r="O456" s="112" t="s">
        <v>11361</v>
      </c>
      <c r="P456" s="112">
        <v>4299</v>
      </c>
      <c r="Q456" s="108">
        <f t="shared" si="39"/>
        <v>11.745203529411768</v>
      </c>
      <c r="R456" s="108">
        <v>0</v>
      </c>
      <c r="S456" s="108">
        <v>11.745203529411766</v>
      </c>
      <c r="T456" s="108">
        <v>35.235610588235296</v>
      </c>
      <c r="U456" s="108">
        <f t="shared" si="40"/>
        <v>46.980814117647064</v>
      </c>
      <c r="V456" s="109">
        <v>100</v>
      </c>
      <c r="W456" s="109">
        <v>100</v>
      </c>
      <c r="X456" s="127" t="s">
        <v>11261</v>
      </c>
      <c r="Y456" s="107">
        <v>1</v>
      </c>
      <c r="Z456" s="107">
        <v>4</v>
      </c>
      <c r="AA456" s="107">
        <v>1</v>
      </c>
      <c r="AB456" s="111">
        <v>60</v>
      </c>
      <c r="AC456" s="107"/>
      <c r="AD456" s="108">
        <v>0</v>
      </c>
      <c r="AE456" s="107">
        <v>5</v>
      </c>
      <c r="AF456" s="111">
        <v>100</v>
      </c>
      <c r="AG456" s="111" t="s">
        <v>11262</v>
      </c>
      <c r="AH456" s="111" t="s">
        <v>11263</v>
      </c>
      <c r="AI456" s="111">
        <v>50</v>
      </c>
      <c r="AJ456" s="111" t="s">
        <v>11253</v>
      </c>
      <c r="AK456" s="111" t="s">
        <v>11254</v>
      </c>
      <c r="AL456" s="111">
        <v>30</v>
      </c>
      <c r="AM456" s="111" t="s">
        <v>9351</v>
      </c>
      <c r="AN456" s="111" t="s">
        <v>11264</v>
      </c>
      <c r="AO456" s="111">
        <v>0</v>
      </c>
      <c r="AP456" s="111" t="s">
        <v>11265</v>
      </c>
      <c r="AQ456" s="111" t="s">
        <v>11263</v>
      </c>
      <c r="AR456" s="111">
        <v>5</v>
      </c>
      <c r="AS456" s="111" t="s">
        <v>11266</v>
      </c>
      <c r="AT456" s="111" t="s">
        <v>11267</v>
      </c>
      <c r="AU456" s="111">
        <v>5</v>
      </c>
      <c r="AV456" s="111" t="s">
        <v>11268</v>
      </c>
      <c r="AW456" s="111" t="s">
        <v>11269</v>
      </c>
      <c r="AX456" s="111">
        <v>5</v>
      </c>
      <c r="AY456"/>
      <c r="AZ456"/>
      <c r="BA456"/>
      <c r="BB456"/>
      <c r="BC456"/>
      <c r="BD456"/>
      <c r="BE456" s="110" t="s">
        <v>11270</v>
      </c>
      <c r="BF456" s="110" t="s">
        <v>11271</v>
      </c>
      <c r="BG456" s="110">
        <v>0</v>
      </c>
      <c r="BH456" s="110" t="s">
        <v>11362</v>
      </c>
      <c r="BI456" s="110" t="s">
        <v>11273</v>
      </c>
      <c r="BJ456" s="110">
        <v>0</v>
      </c>
      <c r="BK456" s="110" t="s">
        <v>11274</v>
      </c>
      <c r="BL456" s="110" t="s">
        <v>11275</v>
      </c>
      <c r="BM456" s="110">
        <v>0</v>
      </c>
      <c r="BN456" s="110" t="s">
        <v>11274</v>
      </c>
      <c r="BO456" s="110" t="s">
        <v>11276</v>
      </c>
      <c r="BP456" s="110">
        <v>0</v>
      </c>
      <c r="BQ456" s="110">
        <f t="shared" si="41"/>
        <v>95</v>
      </c>
    </row>
    <row r="457" spans="1:69" s="110" customFormat="1" ht="41.15">
      <c r="A457" s="107">
        <v>206</v>
      </c>
      <c r="B457" s="107" t="s">
        <v>11252</v>
      </c>
      <c r="C457" s="111">
        <v>12</v>
      </c>
      <c r="D457" s="124" t="s">
        <v>11262</v>
      </c>
      <c r="E457" s="112" t="s">
        <v>11269</v>
      </c>
      <c r="F457" s="129">
        <v>18475</v>
      </c>
      <c r="G457" s="112" t="s">
        <v>11363</v>
      </c>
      <c r="H457" s="111">
        <v>2012</v>
      </c>
      <c r="I457" s="112" t="s">
        <v>11364</v>
      </c>
      <c r="J457" s="113">
        <v>36222.54</v>
      </c>
      <c r="K457" s="126" t="s">
        <v>4158</v>
      </c>
      <c r="L457" s="112" t="s">
        <v>11279</v>
      </c>
      <c r="M457" s="112" t="s">
        <v>11280</v>
      </c>
      <c r="N457" s="112" t="s">
        <v>11365</v>
      </c>
      <c r="O457" s="112" t="s">
        <v>11366</v>
      </c>
      <c r="P457" s="112">
        <v>4595</v>
      </c>
      <c r="Q457" s="108">
        <f t="shared" si="39"/>
        <v>41</v>
      </c>
      <c r="R457" s="108">
        <v>0</v>
      </c>
      <c r="S457" s="108">
        <v>0</v>
      </c>
      <c r="T457" s="108">
        <v>9</v>
      </c>
      <c r="U457" s="108">
        <v>50</v>
      </c>
      <c r="V457" s="109">
        <v>100</v>
      </c>
      <c r="W457" s="109">
        <v>100</v>
      </c>
      <c r="X457" s="127" t="s">
        <v>11261</v>
      </c>
      <c r="Y457" s="107">
        <v>3</v>
      </c>
      <c r="Z457" s="107">
        <v>11</v>
      </c>
      <c r="AA457" s="107">
        <v>4</v>
      </c>
      <c r="AB457" s="111">
        <v>60</v>
      </c>
      <c r="AC457" s="107"/>
      <c r="AD457" s="108">
        <v>0</v>
      </c>
      <c r="AE457" s="107">
        <v>5</v>
      </c>
      <c r="AF457" s="111">
        <v>100</v>
      </c>
      <c r="AG457" s="111" t="s">
        <v>11262</v>
      </c>
      <c r="AH457" s="111" t="s">
        <v>11263</v>
      </c>
      <c r="AI457" s="111">
        <v>40</v>
      </c>
      <c r="AJ457" s="111" t="s">
        <v>11253</v>
      </c>
      <c r="AK457" s="111" t="s">
        <v>11254</v>
      </c>
      <c r="AL457" s="111">
        <v>20</v>
      </c>
      <c r="AM457" s="111" t="s">
        <v>9351</v>
      </c>
      <c r="AN457" s="111" t="s">
        <v>11264</v>
      </c>
      <c r="AO457" s="111">
        <v>0</v>
      </c>
      <c r="AP457" s="111" t="s">
        <v>11265</v>
      </c>
      <c r="AQ457" s="111" t="s">
        <v>11263</v>
      </c>
      <c r="AR457" s="111">
        <v>5</v>
      </c>
      <c r="AS457" s="111" t="s">
        <v>11266</v>
      </c>
      <c r="AT457" s="111" t="s">
        <v>11267</v>
      </c>
      <c r="AU457" s="111">
        <v>5</v>
      </c>
      <c r="AV457" s="111" t="s">
        <v>11268</v>
      </c>
      <c r="AW457" s="111" t="s">
        <v>11269</v>
      </c>
      <c r="AX457" s="111">
        <v>5</v>
      </c>
      <c r="AY457"/>
      <c r="AZ457"/>
      <c r="BA457"/>
      <c r="BB457"/>
      <c r="BC457"/>
      <c r="BD457"/>
      <c r="BE457" s="110" t="s">
        <v>11270</v>
      </c>
      <c r="BF457" s="110" t="s">
        <v>11271</v>
      </c>
      <c r="BG457" s="110">
        <v>0</v>
      </c>
      <c r="BH457" s="110" t="s">
        <v>11367</v>
      </c>
      <c r="BI457" s="110" t="s">
        <v>11273</v>
      </c>
      <c r="BJ457" s="110">
        <v>0</v>
      </c>
      <c r="BK457" s="110" t="s">
        <v>11274</v>
      </c>
      <c r="BL457" s="110" t="s">
        <v>11275</v>
      </c>
      <c r="BM457" s="110">
        <v>20</v>
      </c>
      <c r="BN457" s="110" t="s">
        <v>11274</v>
      </c>
      <c r="BO457" s="110" t="s">
        <v>11276</v>
      </c>
      <c r="BP457" s="110">
        <v>0</v>
      </c>
      <c r="BQ457" s="110">
        <f t="shared" si="41"/>
        <v>95</v>
      </c>
    </row>
    <row r="458" spans="1:69" s="110" customFormat="1" ht="41.15">
      <c r="A458" s="107">
        <v>206</v>
      </c>
      <c r="B458" s="107" t="s">
        <v>11252</v>
      </c>
      <c r="C458" s="111">
        <v>13</v>
      </c>
      <c r="D458" s="124" t="s">
        <v>11253</v>
      </c>
      <c r="E458" s="112" t="s">
        <v>11254</v>
      </c>
      <c r="F458" s="129">
        <v>15269</v>
      </c>
      <c r="G458" s="112" t="s">
        <v>11368</v>
      </c>
      <c r="H458" s="111">
        <v>2014</v>
      </c>
      <c r="I458" s="112" t="s">
        <v>11368</v>
      </c>
      <c r="J458" s="113">
        <v>73019.62</v>
      </c>
      <c r="K458" s="126" t="s">
        <v>4158</v>
      </c>
      <c r="L458" s="112" t="s">
        <v>11279</v>
      </c>
      <c r="M458" s="112" t="s">
        <v>11280</v>
      </c>
      <c r="N458" s="112" t="s">
        <v>11369</v>
      </c>
      <c r="O458" s="112" t="s">
        <v>11370</v>
      </c>
      <c r="P458" s="112">
        <v>4739</v>
      </c>
      <c r="Q458" s="108">
        <f t="shared" si="39"/>
        <v>30</v>
      </c>
      <c r="R458" s="108">
        <v>0</v>
      </c>
      <c r="S458" s="108">
        <v>30</v>
      </c>
      <c r="T458" s="108">
        <v>100</v>
      </c>
      <c r="U458" s="108">
        <f t="shared" si="40"/>
        <v>130</v>
      </c>
      <c r="V458" s="109">
        <v>100</v>
      </c>
      <c r="W458" s="109">
        <v>100</v>
      </c>
      <c r="X458" s="127" t="s">
        <v>11261</v>
      </c>
      <c r="Y458" s="107">
        <v>3</v>
      </c>
      <c r="Z458" s="107">
        <v>10</v>
      </c>
      <c r="AA458" s="107">
        <v>5</v>
      </c>
      <c r="AB458" s="111">
        <v>60</v>
      </c>
      <c r="AC458" s="107"/>
      <c r="AD458" s="108">
        <v>0</v>
      </c>
      <c r="AE458" s="107">
        <v>5</v>
      </c>
      <c r="AF458" s="111">
        <v>100</v>
      </c>
      <c r="AG458" s="111" t="s">
        <v>11262</v>
      </c>
      <c r="AH458" s="111" t="s">
        <v>11263</v>
      </c>
      <c r="AI458" s="111">
        <v>10</v>
      </c>
      <c r="AJ458" s="111" t="s">
        <v>11253</v>
      </c>
      <c r="AK458" s="111" t="s">
        <v>11254</v>
      </c>
      <c r="AL458" s="111">
        <v>50</v>
      </c>
      <c r="AM458" s="111" t="s">
        <v>9351</v>
      </c>
      <c r="AN458" s="111" t="s">
        <v>11264</v>
      </c>
      <c r="AO458" s="111">
        <v>0</v>
      </c>
      <c r="AP458" s="111" t="s">
        <v>11265</v>
      </c>
      <c r="AQ458" s="111" t="s">
        <v>11263</v>
      </c>
      <c r="AR458" s="111">
        <v>0</v>
      </c>
      <c r="AS458" s="111" t="s">
        <v>11266</v>
      </c>
      <c r="AT458" s="111" t="s">
        <v>11267</v>
      </c>
      <c r="AU458" s="111">
        <v>0</v>
      </c>
      <c r="AV458" s="111" t="s">
        <v>11268</v>
      </c>
      <c r="AW458" s="111" t="s">
        <v>11269</v>
      </c>
      <c r="AX458" s="111">
        <v>5</v>
      </c>
      <c r="AY458"/>
      <c r="AZ458"/>
      <c r="BA458"/>
      <c r="BB458"/>
      <c r="BC458"/>
      <c r="BD458"/>
      <c r="BE458" s="110" t="s">
        <v>11270</v>
      </c>
      <c r="BF458" s="110" t="s">
        <v>11271</v>
      </c>
      <c r="BG458" s="110">
        <v>20</v>
      </c>
      <c r="BH458" s="110" t="s">
        <v>11371</v>
      </c>
      <c r="BI458" s="110" t="s">
        <v>11273</v>
      </c>
      <c r="BJ458" s="110">
        <v>0</v>
      </c>
      <c r="BK458" s="110" t="s">
        <v>11274</v>
      </c>
      <c r="BL458" s="110" t="s">
        <v>11275</v>
      </c>
      <c r="BM458" s="110">
        <v>15</v>
      </c>
      <c r="BN458" s="110" t="s">
        <v>11274</v>
      </c>
      <c r="BO458" s="110" t="s">
        <v>11276</v>
      </c>
      <c r="BP458" s="110">
        <v>0</v>
      </c>
      <c r="BQ458" s="110">
        <f t="shared" si="41"/>
        <v>100</v>
      </c>
    </row>
    <row r="459" spans="1:69" s="110" customFormat="1" ht="41.15">
      <c r="A459" s="107">
        <v>206</v>
      </c>
      <c r="B459" s="107" t="s">
        <v>11252</v>
      </c>
      <c r="C459" s="111">
        <v>13</v>
      </c>
      <c r="D459" s="124" t="s">
        <v>11253</v>
      </c>
      <c r="E459" s="112" t="s">
        <v>11254</v>
      </c>
      <c r="F459" s="129">
        <v>15269</v>
      </c>
      <c r="G459" s="112" t="s">
        <v>11372</v>
      </c>
      <c r="H459" s="111">
        <v>2014</v>
      </c>
      <c r="I459" s="112" t="s">
        <v>11373</v>
      </c>
      <c r="J459" s="113">
        <v>257900.77</v>
      </c>
      <c r="K459" s="126" t="s">
        <v>4158</v>
      </c>
      <c r="L459" s="112" t="s">
        <v>11279</v>
      </c>
      <c r="M459" s="112" t="s">
        <v>11280</v>
      </c>
      <c r="N459" s="112" t="s">
        <v>11374</v>
      </c>
      <c r="O459" s="112" t="s">
        <v>11375</v>
      </c>
      <c r="P459" s="112">
        <v>4741</v>
      </c>
      <c r="Q459" s="108">
        <f t="shared" si="39"/>
        <v>30</v>
      </c>
      <c r="R459" s="108">
        <v>0</v>
      </c>
      <c r="S459" s="108">
        <v>30</v>
      </c>
      <c r="T459" s="108">
        <v>50</v>
      </c>
      <c r="U459" s="108">
        <f t="shared" si="40"/>
        <v>80</v>
      </c>
      <c r="V459" s="109">
        <v>100</v>
      </c>
      <c r="W459" s="109">
        <v>100</v>
      </c>
      <c r="X459" s="127" t="s">
        <v>11261</v>
      </c>
      <c r="Y459" s="107">
        <v>3</v>
      </c>
      <c r="Z459" s="107">
        <v>12</v>
      </c>
      <c r="AA459" s="107">
        <v>3</v>
      </c>
      <c r="AB459" s="111">
        <v>60</v>
      </c>
      <c r="AC459" s="107"/>
      <c r="AD459" s="108">
        <v>0</v>
      </c>
      <c r="AE459" s="107">
        <v>5</v>
      </c>
      <c r="AF459" s="111">
        <v>100</v>
      </c>
      <c r="AG459" s="111" t="s">
        <v>11262</v>
      </c>
      <c r="AH459" s="111" t="s">
        <v>11263</v>
      </c>
      <c r="AI459" s="111">
        <v>30</v>
      </c>
      <c r="AJ459" s="111" t="s">
        <v>11253</v>
      </c>
      <c r="AK459" s="111" t="s">
        <v>11254</v>
      </c>
      <c r="AL459" s="111">
        <v>40</v>
      </c>
      <c r="AM459" s="111" t="s">
        <v>9351</v>
      </c>
      <c r="AN459" s="111" t="s">
        <v>11264</v>
      </c>
      <c r="AO459" s="111">
        <v>0</v>
      </c>
      <c r="AP459" s="111" t="s">
        <v>11265</v>
      </c>
      <c r="AQ459" s="111" t="s">
        <v>11263</v>
      </c>
      <c r="AR459" s="111">
        <v>5</v>
      </c>
      <c r="AS459" s="111" t="s">
        <v>11266</v>
      </c>
      <c r="AT459" s="111" t="s">
        <v>11267</v>
      </c>
      <c r="AU459" s="111">
        <v>5</v>
      </c>
      <c r="AV459" s="111" t="s">
        <v>11268</v>
      </c>
      <c r="AW459" s="111" t="s">
        <v>11269</v>
      </c>
      <c r="AX459" s="111">
        <v>5</v>
      </c>
      <c r="AY459"/>
      <c r="AZ459"/>
      <c r="BA459"/>
      <c r="BB459"/>
      <c r="BC459"/>
      <c r="BD459"/>
      <c r="BE459" s="110" t="s">
        <v>11270</v>
      </c>
      <c r="BF459" s="110" t="s">
        <v>11271</v>
      </c>
      <c r="BG459" s="110">
        <v>0</v>
      </c>
      <c r="BH459" s="110" t="s">
        <v>11376</v>
      </c>
      <c r="BI459" s="110" t="s">
        <v>11273</v>
      </c>
      <c r="BJ459" s="110">
        <v>0</v>
      </c>
      <c r="BK459" s="110" t="s">
        <v>11274</v>
      </c>
      <c r="BL459" s="110" t="s">
        <v>11275</v>
      </c>
      <c r="BM459" s="110">
        <v>10</v>
      </c>
      <c r="BN459" s="110" t="s">
        <v>11274</v>
      </c>
      <c r="BO459" s="110" t="s">
        <v>11276</v>
      </c>
      <c r="BP459" s="110">
        <v>0</v>
      </c>
      <c r="BQ459" s="110">
        <f t="shared" si="41"/>
        <v>95</v>
      </c>
    </row>
    <row r="460" spans="1:69" s="110" customFormat="1" ht="41.15">
      <c r="A460" s="107">
        <v>206</v>
      </c>
      <c r="B460" s="107" t="s">
        <v>11252</v>
      </c>
      <c r="C460" s="111">
        <v>12</v>
      </c>
      <c r="D460" s="124" t="s">
        <v>11262</v>
      </c>
      <c r="E460" s="112" t="s">
        <v>11263</v>
      </c>
      <c r="F460" s="129">
        <v>10842</v>
      </c>
      <c r="G460" s="112" t="s">
        <v>11377</v>
      </c>
      <c r="H460" s="111">
        <v>2015</v>
      </c>
      <c r="I460" s="112" t="s">
        <v>11378</v>
      </c>
      <c r="J460" s="113">
        <v>96922.38</v>
      </c>
      <c r="K460" s="126" t="s">
        <v>109</v>
      </c>
      <c r="L460" s="112" t="s">
        <v>11279</v>
      </c>
      <c r="M460" s="112" t="s">
        <v>11280</v>
      </c>
      <c r="N460" s="112" t="s">
        <v>11379</v>
      </c>
      <c r="O460" s="112" t="s">
        <v>11380</v>
      </c>
      <c r="P460" s="112">
        <v>4838</v>
      </c>
      <c r="Q460" s="108">
        <f t="shared" si="39"/>
        <v>15</v>
      </c>
      <c r="R460" s="108">
        <v>0</v>
      </c>
      <c r="S460" s="108">
        <v>15</v>
      </c>
      <c r="T460" s="108">
        <v>50</v>
      </c>
      <c r="U460" s="108">
        <f t="shared" si="40"/>
        <v>65</v>
      </c>
      <c r="V460" s="109">
        <v>100</v>
      </c>
      <c r="W460" s="109">
        <v>100</v>
      </c>
      <c r="X460" s="127" t="s">
        <v>11261</v>
      </c>
      <c r="Y460" s="107">
        <v>3</v>
      </c>
      <c r="Z460" s="107">
        <v>4</v>
      </c>
      <c r="AA460" s="107">
        <v>1</v>
      </c>
      <c r="AB460" s="111">
        <v>60</v>
      </c>
      <c r="AC460" s="107" t="s">
        <v>11381</v>
      </c>
      <c r="AD460" s="108">
        <v>0</v>
      </c>
      <c r="AE460" s="107">
        <v>5</v>
      </c>
      <c r="AF460" s="111">
        <v>100</v>
      </c>
      <c r="AG460" s="111" t="s">
        <v>11262</v>
      </c>
      <c r="AH460" s="111" t="s">
        <v>11263</v>
      </c>
      <c r="AI460" s="111">
        <v>30</v>
      </c>
      <c r="AJ460" s="111" t="s">
        <v>11253</v>
      </c>
      <c r="AK460" s="111" t="s">
        <v>11254</v>
      </c>
      <c r="AL460" s="111">
        <v>30</v>
      </c>
      <c r="AM460" s="111" t="s">
        <v>9351</v>
      </c>
      <c r="AN460" s="111" t="s">
        <v>11264</v>
      </c>
      <c r="AO460" s="111">
        <v>0</v>
      </c>
      <c r="AP460" s="111" t="s">
        <v>11265</v>
      </c>
      <c r="AQ460" s="111" t="s">
        <v>11263</v>
      </c>
      <c r="AR460" s="111">
        <v>5</v>
      </c>
      <c r="AS460" s="111" t="s">
        <v>11266</v>
      </c>
      <c r="AT460" s="111" t="s">
        <v>11267</v>
      </c>
      <c r="AU460" s="111">
        <v>5</v>
      </c>
      <c r="AV460" s="111" t="s">
        <v>11268</v>
      </c>
      <c r="AW460" s="111" t="s">
        <v>11269</v>
      </c>
      <c r="AX460" s="111">
        <v>5</v>
      </c>
      <c r="AY460"/>
      <c r="AZ460"/>
      <c r="BA460"/>
      <c r="BB460"/>
      <c r="BC460"/>
      <c r="BD460"/>
      <c r="BE460" s="110" t="s">
        <v>11270</v>
      </c>
      <c r="BF460" s="110" t="s">
        <v>11271</v>
      </c>
      <c r="BG460" s="110">
        <v>2</v>
      </c>
      <c r="BH460" s="110" t="s">
        <v>11382</v>
      </c>
      <c r="BI460" s="110" t="s">
        <v>11273</v>
      </c>
      <c r="BJ460" s="110">
        <v>0</v>
      </c>
      <c r="BK460" s="110" t="s">
        <v>11274</v>
      </c>
      <c r="BL460" s="110" t="s">
        <v>11275</v>
      </c>
      <c r="BM460" s="110">
        <v>5</v>
      </c>
      <c r="BN460" s="110" t="s">
        <v>11274</v>
      </c>
      <c r="BO460" s="110" t="s">
        <v>11276</v>
      </c>
      <c r="BP460" s="110">
        <v>0</v>
      </c>
      <c r="BQ460" s="110">
        <f t="shared" si="41"/>
        <v>82</v>
      </c>
    </row>
    <row r="461" spans="1:69" s="110" customFormat="1" ht="41.15">
      <c r="A461" s="107">
        <v>206</v>
      </c>
      <c r="B461" s="107" t="s">
        <v>11252</v>
      </c>
      <c r="C461" s="111">
        <v>13</v>
      </c>
      <c r="D461" s="124" t="s">
        <v>11253</v>
      </c>
      <c r="E461" s="112" t="s">
        <v>11254</v>
      </c>
      <c r="F461" s="129">
        <v>15269</v>
      </c>
      <c r="G461" s="112" t="s">
        <v>11383</v>
      </c>
      <c r="H461" s="111">
        <v>2016</v>
      </c>
      <c r="I461" s="112" t="s">
        <v>11384</v>
      </c>
      <c r="J461" s="113">
        <v>54786.3</v>
      </c>
      <c r="K461" s="126" t="s">
        <v>109</v>
      </c>
      <c r="L461" s="112" t="s">
        <v>11279</v>
      </c>
      <c r="M461" s="112" t="s">
        <v>11280</v>
      </c>
      <c r="N461" s="112" t="s">
        <v>11286</v>
      </c>
      <c r="O461" s="112" t="s">
        <v>11287</v>
      </c>
      <c r="P461" s="112">
        <v>4866</v>
      </c>
      <c r="Q461" s="108">
        <f t="shared" si="39"/>
        <v>20</v>
      </c>
      <c r="R461" s="108">
        <v>0</v>
      </c>
      <c r="S461" s="108">
        <v>20</v>
      </c>
      <c r="T461" s="108">
        <v>100</v>
      </c>
      <c r="U461" s="108">
        <f t="shared" si="40"/>
        <v>120</v>
      </c>
      <c r="V461" s="109">
        <v>100</v>
      </c>
      <c r="W461" s="109">
        <v>100</v>
      </c>
      <c r="X461" s="127" t="s">
        <v>11261</v>
      </c>
      <c r="Y461" s="107">
        <v>1</v>
      </c>
      <c r="Z461" s="107">
        <v>4</v>
      </c>
      <c r="AA461" s="107">
        <v>1</v>
      </c>
      <c r="AB461" s="111">
        <v>60</v>
      </c>
      <c r="AC461" s="107" t="s">
        <v>11385</v>
      </c>
      <c r="AD461" s="108">
        <v>0</v>
      </c>
      <c r="AE461" s="107">
        <v>5</v>
      </c>
      <c r="AF461" s="111">
        <v>100</v>
      </c>
      <c r="AG461" s="111" t="s">
        <v>11262</v>
      </c>
      <c r="AH461" s="111" t="s">
        <v>11263</v>
      </c>
      <c r="AI461" s="111">
        <v>25</v>
      </c>
      <c r="AJ461" s="111" t="s">
        <v>11253</v>
      </c>
      <c r="AK461" s="111" t="s">
        <v>11254</v>
      </c>
      <c r="AL461" s="111">
        <v>40</v>
      </c>
      <c r="AM461" s="111" t="s">
        <v>9351</v>
      </c>
      <c r="AN461" s="111" t="s">
        <v>11264</v>
      </c>
      <c r="AO461" s="111">
        <v>0</v>
      </c>
      <c r="AP461" s="111" t="s">
        <v>11265</v>
      </c>
      <c r="AQ461" s="111" t="s">
        <v>11263</v>
      </c>
      <c r="AR461" s="111">
        <v>5</v>
      </c>
      <c r="AS461" s="111" t="s">
        <v>11266</v>
      </c>
      <c r="AT461" s="111" t="s">
        <v>11267</v>
      </c>
      <c r="AU461" s="111">
        <v>5</v>
      </c>
      <c r="AV461" s="111" t="s">
        <v>11268</v>
      </c>
      <c r="AW461" s="111" t="s">
        <v>11269</v>
      </c>
      <c r="AX461" s="111">
        <v>5</v>
      </c>
      <c r="AY461"/>
      <c r="AZ461"/>
      <c r="BA461"/>
      <c r="BB461"/>
      <c r="BC461"/>
      <c r="BD461"/>
      <c r="BE461" s="110" t="s">
        <v>11270</v>
      </c>
      <c r="BF461" s="110" t="s">
        <v>11271</v>
      </c>
      <c r="BG461" s="110">
        <v>0</v>
      </c>
      <c r="BH461" s="110" t="s">
        <v>11386</v>
      </c>
      <c r="BI461" s="110" t="s">
        <v>11273</v>
      </c>
      <c r="BJ461" s="110">
        <v>0</v>
      </c>
      <c r="BK461" s="110" t="s">
        <v>11274</v>
      </c>
      <c r="BL461" s="110" t="s">
        <v>11275</v>
      </c>
      <c r="BM461" s="110">
        <v>15</v>
      </c>
      <c r="BN461" s="110" t="s">
        <v>11274</v>
      </c>
      <c r="BO461" s="110" t="s">
        <v>11276</v>
      </c>
      <c r="BP461" s="110">
        <v>0</v>
      </c>
      <c r="BQ461" s="110">
        <f t="shared" si="41"/>
        <v>95</v>
      </c>
    </row>
    <row r="462" spans="1:69" s="110" customFormat="1" ht="41.15">
      <c r="A462" s="107">
        <v>206</v>
      </c>
      <c r="B462" s="107" t="s">
        <v>11252</v>
      </c>
      <c r="C462" s="111">
        <v>13</v>
      </c>
      <c r="D462" s="124" t="s">
        <v>11253</v>
      </c>
      <c r="E462" s="112" t="s">
        <v>11254</v>
      </c>
      <c r="F462" s="129">
        <v>15269</v>
      </c>
      <c r="G462" s="112" t="s">
        <v>11387</v>
      </c>
      <c r="H462" s="111">
        <v>2016</v>
      </c>
      <c r="I462" s="112" t="s">
        <v>11388</v>
      </c>
      <c r="J462" s="113">
        <v>31145.15</v>
      </c>
      <c r="K462" s="126" t="s">
        <v>109</v>
      </c>
      <c r="L462" s="112" t="s">
        <v>11279</v>
      </c>
      <c r="M462" s="112" t="s">
        <v>11280</v>
      </c>
      <c r="N462" s="112" t="s">
        <v>11286</v>
      </c>
      <c r="O462" s="112" t="s">
        <v>11287</v>
      </c>
      <c r="P462" s="112">
        <v>4873</v>
      </c>
      <c r="Q462" s="108">
        <f t="shared" si="39"/>
        <v>40</v>
      </c>
      <c r="R462" s="108">
        <v>0</v>
      </c>
      <c r="S462" s="108">
        <v>40</v>
      </c>
      <c r="T462" s="108">
        <v>100</v>
      </c>
      <c r="U462" s="108">
        <f t="shared" si="40"/>
        <v>140</v>
      </c>
      <c r="V462" s="109">
        <v>100</v>
      </c>
      <c r="W462" s="109">
        <v>100</v>
      </c>
      <c r="X462" s="127" t="s">
        <v>11261</v>
      </c>
      <c r="Y462" s="107">
        <v>1</v>
      </c>
      <c r="Z462" s="107">
        <v>4</v>
      </c>
      <c r="AA462" s="107">
        <v>1</v>
      </c>
      <c r="AB462" s="111">
        <v>60</v>
      </c>
      <c r="AC462" s="107" t="s">
        <v>11385</v>
      </c>
      <c r="AD462" s="108">
        <v>0</v>
      </c>
      <c r="AE462" s="107">
        <v>5</v>
      </c>
      <c r="AF462" s="111">
        <v>100</v>
      </c>
      <c r="AG462" s="111" t="s">
        <v>11262</v>
      </c>
      <c r="AH462" s="111" t="s">
        <v>11263</v>
      </c>
      <c r="AI462" s="111">
        <v>25</v>
      </c>
      <c r="AJ462" s="111" t="s">
        <v>11253</v>
      </c>
      <c r="AK462" s="111" t="s">
        <v>11254</v>
      </c>
      <c r="AL462" s="111">
        <v>40</v>
      </c>
      <c r="AM462" s="111" t="s">
        <v>9351</v>
      </c>
      <c r="AN462" s="111" t="s">
        <v>11264</v>
      </c>
      <c r="AO462" s="111">
        <v>0</v>
      </c>
      <c r="AP462" s="111" t="s">
        <v>11265</v>
      </c>
      <c r="AQ462" s="111" t="s">
        <v>11263</v>
      </c>
      <c r="AR462" s="111">
        <v>5</v>
      </c>
      <c r="AS462" s="111" t="s">
        <v>11266</v>
      </c>
      <c r="AT462" s="111" t="s">
        <v>11267</v>
      </c>
      <c r="AU462" s="111">
        <v>5</v>
      </c>
      <c r="AV462" s="111" t="s">
        <v>11268</v>
      </c>
      <c r="AW462" s="111" t="s">
        <v>11269</v>
      </c>
      <c r="AX462" s="111">
        <v>5</v>
      </c>
      <c r="AY462"/>
      <c r="AZ462"/>
      <c r="BA462"/>
      <c r="BB462"/>
      <c r="BC462"/>
      <c r="BD462"/>
      <c r="BE462" s="110" t="s">
        <v>11270</v>
      </c>
      <c r="BF462" s="110" t="s">
        <v>11271</v>
      </c>
      <c r="BG462" s="110">
        <v>0</v>
      </c>
      <c r="BH462" s="110" t="s">
        <v>11389</v>
      </c>
      <c r="BI462" s="110" t="s">
        <v>11273</v>
      </c>
      <c r="BJ462" s="110">
        <v>0</v>
      </c>
      <c r="BK462" s="110" t="s">
        <v>11274</v>
      </c>
      <c r="BL462" s="110" t="s">
        <v>11275</v>
      </c>
      <c r="BM462" s="110">
        <v>15</v>
      </c>
      <c r="BN462" s="110" t="s">
        <v>11274</v>
      </c>
      <c r="BO462" s="110" t="s">
        <v>11276</v>
      </c>
      <c r="BP462" s="110">
        <v>0</v>
      </c>
      <c r="BQ462" s="110">
        <f t="shared" si="41"/>
        <v>95</v>
      </c>
    </row>
    <row r="463" spans="1:69" s="110" customFormat="1" ht="61.75">
      <c r="A463" s="107">
        <v>206</v>
      </c>
      <c r="B463" s="107" t="s">
        <v>11252</v>
      </c>
      <c r="C463" s="111">
        <v>15</v>
      </c>
      <c r="D463" s="124" t="s">
        <v>9351</v>
      </c>
      <c r="E463" s="112" t="s">
        <v>11264</v>
      </c>
      <c r="F463" s="129">
        <v>4254</v>
      </c>
      <c r="G463" s="112" t="s">
        <v>11390</v>
      </c>
      <c r="H463" s="111">
        <v>2017</v>
      </c>
      <c r="I463" s="112" t="s">
        <v>11391</v>
      </c>
      <c r="J463" s="113">
        <v>75051.34</v>
      </c>
      <c r="K463" s="126" t="s">
        <v>109</v>
      </c>
      <c r="L463" s="112" t="s">
        <v>11302</v>
      </c>
      <c r="M463" s="112" t="s">
        <v>11303</v>
      </c>
      <c r="N463" s="112" t="s">
        <v>11309</v>
      </c>
      <c r="O463" s="112" t="s">
        <v>11310</v>
      </c>
      <c r="P463" s="112">
        <v>4920</v>
      </c>
      <c r="Q463" s="108">
        <f t="shared" si="39"/>
        <v>11.76591388235294</v>
      </c>
      <c r="R463" s="108">
        <v>0</v>
      </c>
      <c r="S463" s="108">
        <v>11.765913882352942</v>
      </c>
      <c r="T463" s="108">
        <v>35.297741647058821</v>
      </c>
      <c r="U463" s="108">
        <f t="shared" si="40"/>
        <v>47.063655529411761</v>
      </c>
      <c r="V463" s="109">
        <v>100</v>
      </c>
      <c r="W463" s="109">
        <v>100</v>
      </c>
      <c r="X463" s="127" t="s">
        <v>11261</v>
      </c>
      <c r="Y463" s="107">
        <v>1</v>
      </c>
      <c r="Z463" s="107">
        <v>2</v>
      </c>
      <c r="AA463" s="107">
        <v>3</v>
      </c>
      <c r="AB463" s="111">
        <v>60</v>
      </c>
      <c r="AC463" s="107" t="s">
        <v>11392</v>
      </c>
      <c r="AD463" s="108">
        <v>0</v>
      </c>
      <c r="AE463" s="107">
        <v>5</v>
      </c>
      <c r="AF463" s="111">
        <v>100</v>
      </c>
      <c r="AG463" s="111" t="s">
        <v>11262</v>
      </c>
      <c r="AH463" s="111" t="s">
        <v>11263</v>
      </c>
      <c r="AI463" s="111">
        <v>0</v>
      </c>
      <c r="AJ463" s="111" t="s">
        <v>11253</v>
      </c>
      <c r="AK463" s="111" t="s">
        <v>11254</v>
      </c>
      <c r="AL463" s="111">
        <v>0</v>
      </c>
      <c r="AM463" s="111" t="s">
        <v>9351</v>
      </c>
      <c r="AN463" s="111" t="s">
        <v>11264</v>
      </c>
      <c r="AO463" s="111">
        <v>60</v>
      </c>
      <c r="AP463" s="111" t="s">
        <v>11265</v>
      </c>
      <c r="AQ463" s="111" t="s">
        <v>11263</v>
      </c>
      <c r="AR463" s="111">
        <v>0</v>
      </c>
      <c r="AS463" s="111" t="s">
        <v>11266</v>
      </c>
      <c r="AT463" s="111" t="s">
        <v>11267</v>
      </c>
      <c r="AU463" s="111">
        <v>0</v>
      </c>
      <c r="AV463" s="111" t="s">
        <v>11268</v>
      </c>
      <c r="AW463" s="111" t="s">
        <v>11269</v>
      </c>
      <c r="AX463" s="111">
        <v>5</v>
      </c>
      <c r="AY463"/>
      <c r="AZ463"/>
      <c r="BA463"/>
      <c r="BB463"/>
      <c r="BC463"/>
      <c r="BD463"/>
      <c r="BE463" s="110" t="s">
        <v>11270</v>
      </c>
      <c r="BF463" s="110" t="s">
        <v>11271</v>
      </c>
      <c r="BG463" s="110">
        <v>0</v>
      </c>
      <c r="BH463" s="110" t="s">
        <v>11393</v>
      </c>
      <c r="BI463" s="110" t="s">
        <v>11273</v>
      </c>
      <c r="BJ463" s="110">
        <v>0</v>
      </c>
      <c r="BK463" s="110" t="s">
        <v>11274</v>
      </c>
      <c r="BL463" s="110" t="s">
        <v>11275</v>
      </c>
      <c r="BM463" s="110">
        <v>40</v>
      </c>
      <c r="BN463" s="110" t="s">
        <v>11274</v>
      </c>
      <c r="BO463" s="110" t="s">
        <v>11276</v>
      </c>
      <c r="BP463" s="110">
        <v>0</v>
      </c>
      <c r="BQ463" s="110">
        <f t="shared" si="41"/>
        <v>105</v>
      </c>
    </row>
    <row r="464" spans="1:69" s="110" customFormat="1" ht="41.15">
      <c r="A464" s="107">
        <v>206</v>
      </c>
      <c r="B464" s="107" t="s">
        <v>11252</v>
      </c>
      <c r="C464" s="111">
        <v>12</v>
      </c>
      <c r="D464" s="124" t="s">
        <v>11262</v>
      </c>
      <c r="E464" s="112" t="s">
        <v>11269</v>
      </c>
      <c r="F464" s="129">
        <v>18475</v>
      </c>
      <c r="G464" s="112" t="s">
        <v>11394</v>
      </c>
      <c r="H464" s="111">
        <v>2017</v>
      </c>
      <c r="I464" s="112" t="s">
        <v>11395</v>
      </c>
      <c r="J464" s="113">
        <v>26789.32</v>
      </c>
      <c r="K464" s="126" t="s">
        <v>4158</v>
      </c>
      <c r="L464" s="112" t="s">
        <v>11279</v>
      </c>
      <c r="M464" s="112" t="s">
        <v>11280</v>
      </c>
      <c r="N464" s="112" t="s">
        <v>11396</v>
      </c>
      <c r="O464" s="112" t="s">
        <v>11397</v>
      </c>
      <c r="P464" s="112">
        <v>4929</v>
      </c>
      <c r="Q464" s="108">
        <f t="shared" si="39"/>
        <v>41.539704941176467</v>
      </c>
      <c r="R464" s="108">
        <v>0</v>
      </c>
      <c r="S464" s="108">
        <v>2.5758961538461542</v>
      </c>
      <c r="T464" s="108">
        <v>8.4602950588235295</v>
      </c>
      <c r="U464" s="108">
        <v>50</v>
      </c>
      <c r="V464" s="109">
        <v>100</v>
      </c>
      <c r="W464" s="109">
        <v>100</v>
      </c>
      <c r="X464" s="127" t="s">
        <v>11261</v>
      </c>
      <c r="Y464" s="107">
        <v>3</v>
      </c>
      <c r="Z464" s="107">
        <v>11</v>
      </c>
      <c r="AA464" s="107">
        <v>4</v>
      </c>
      <c r="AB464" s="111">
        <v>60</v>
      </c>
      <c r="AC464" s="107"/>
      <c r="AD464" s="108">
        <v>0</v>
      </c>
      <c r="AE464" s="107">
        <v>5</v>
      </c>
      <c r="AF464" s="111">
        <v>100</v>
      </c>
      <c r="AG464" s="111" t="s">
        <v>11262</v>
      </c>
      <c r="AH464" s="111" t="s">
        <v>11263</v>
      </c>
      <c r="AI464" s="111">
        <v>35</v>
      </c>
      <c r="AJ464" s="111" t="s">
        <v>11253</v>
      </c>
      <c r="AK464" s="111" t="s">
        <v>11254</v>
      </c>
      <c r="AL464" s="111">
        <v>20</v>
      </c>
      <c r="AM464" s="111" t="s">
        <v>9351</v>
      </c>
      <c r="AN464" s="111" t="s">
        <v>11264</v>
      </c>
      <c r="AO464" s="111">
        <v>0</v>
      </c>
      <c r="AP464" s="111" t="s">
        <v>11265</v>
      </c>
      <c r="AQ464" s="111" t="s">
        <v>11263</v>
      </c>
      <c r="AR464" s="111">
        <v>5</v>
      </c>
      <c r="AS464" s="111" t="s">
        <v>11266</v>
      </c>
      <c r="AT464" s="111" t="s">
        <v>11267</v>
      </c>
      <c r="AU464" s="111">
        <v>5</v>
      </c>
      <c r="AV464" s="111" t="s">
        <v>11268</v>
      </c>
      <c r="AW464" s="111" t="s">
        <v>11269</v>
      </c>
      <c r="AX464" s="111">
        <v>5</v>
      </c>
      <c r="AY464"/>
      <c r="AZ464"/>
      <c r="BA464"/>
      <c r="BB464"/>
      <c r="BC464"/>
      <c r="BD464"/>
      <c r="BE464" s="110" t="s">
        <v>11270</v>
      </c>
      <c r="BF464" s="110" t="s">
        <v>11271</v>
      </c>
      <c r="BG464" s="110">
        <v>2</v>
      </c>
      <c r="BH464" s="110" t="s">
        <v>11398</v>
      </c>
      <c r="BI464" s="110" t="s">
        <v>11273</v>
      </c>
      <c r="BJ464" s="110">
        <v>0</v>
      </c>
      <c r="BK464" s="110" t="s">
        <v>11274</v>
      </c>
      <c r="BL464" s="110" t="s">
        <v>11275</v>
      </c>
      <c r="BM464" s="110">
        <v>15</v>
      </c>
      <c r="BN464" s="110" t="s">
        <v>11274</v>
      </c>
      <c r="BO464" s="110" t="s">
        <v>11276</v>
      </c>
      <c r="BP464" s="110">
        <v>0</v>
      </c>
      <c r="BQ464" s="110">
        <f t="shared" si="41"/>
        <v>87</v>
      </c>
    </row>
    <row r="465" spans="1:69" s="110" customFormat="1" ht="41.15">
      <c r="A465" s="107">
        <v>206</v>
      </c>
      <c r="B465" s="107" t="s">
        <v>11252</v>
      </c>
      <c r="C465" s="111">
        <v>13</v>
      </c>
      <c r="D465" s="124" t="s">
        <v>11253</v>
      </c>
      <c r="E465" s="112" t="s">
        <v>11254</v>
      </c>
      <c r="F465" s="129">
        <v>15269</v>
      </c>
      <c r="G465" s="112" t="s">
        <v>11343</v>
      </c>
      <c r="H465" s="111">
        <v>2016</v>
      </c>
      <c r="I465" s="112" t="s">
        <v>11399</v>
      </c>
      <c r="J465" s="113">
        <v>40121.15</v>
      </c>
      <c r="K465" s="126" t="s">
        <v>109</v>
      </c>
      <c r="L465" s="112" t="s">
        <v>11279</v>
      </c>
      <c r="M465" s="112" t="s">
        <v>11280</v>
      </c>
      <c r="N465" s="112" t="s">
        <v>11345</v>
      </c>
      <c r="O465" s="112" t="s">
        <v>11346</v>
      </c>
      <c r="P465" s="112">
        <v>4933</v>
      </c>
      <c r="Q465" s="108">
        <f t="shared" si="39"/>
        <v>10</v>
      </c>
      <c r="R465" s="108">
        <v>0</v>
      </c>
      <c r="S465" s="108">
        <v>10</v>
      </c>
      <c r="T465" s="108">
        <v>100</v>
      </c>
      <c r="U465" s="108">
        <f t="shared" si="40"/>
        <v>110</v>
      </c>
      <c r="V465" s="109">
        <v>100</v>
      </c>
      <c r="W465" s="109">
        <v>100</v>
      </c>
      <c r="X465" s="127" t="s">
        <v>11261</v>
      </c>
      <c r="Y465" s="107">
        <v>6</v>
      </c>
      <c r="Z465" s="107">
        <v>1</v>
      </c>
      <c r="AA465" s="107">
        <v>5</v>
      </c>
      <c r="AB465" s="111">
        <v>60</v>
      </c>
      <c r="AC465" s="107" t="s">
        <v>11385</v>
      </c>
      <c r="AD465" s="108">
        <v>0</v>
      </c>
      <c r="AE465" s="107">
        <v>5</v>
      </c>
      <c r="AF465" s="111">
        <v>100</v>
      </c>
      <c r="AG465" s="111" t="s">
        <v>11262</v>
      </c>
      <c r="AH465" s="111" t="s">
        <v>11263</v>
      </c>
      <c r="AI465" s="111">
        <v>40</v>
      </c>
      <c r="AJ465" s="111" t="s">
        <v>11253</v>
      </c>
      <c r="AK465" s="111" t="s">
        <v>11254</v>
      </c>
      <c r="AL465" s="111">
        <v>30</v>
      </c>
      <c r="AM465" s="111" t="s">
        <v>9351</v>
      </c>
      <c r="AN465" s="111" t="s">
        <v>11264</v>
      </c>
      <c r="AO465" s="111">
        <v>0</v>
      </c>
      <c r="AP465" s="111" t="s">
        <v>11265</v>
      </c>
      <c r="AQ465" s="111" t="s">
        <v>11263</v>
      </c>
      <c r="AR465" s="111">
        <v>5</v>
      </c>
      <c r="AS465" s="111" t="s">
        <v>11266</v>
      </c>
      <c r="AT465" s="111" t="s">
        <v>11267</v>
      </c>
      <c r="AU465" s="111">
        <v>5</v>
      </c>
      <c r="AV465" s="111" t="s">
        <v>11268</v>
      </c>
      <c r="AW465" s="111" t="s">
        <v>11269</v>
      </c>
      <c r="AX465" s="111">
        <v>5</v>
      </c>
      <c r="AY465"/>
      <c r="AZ465"/>
      <c r="BA465"/>
      <c r="BB465"/>
      <c r="BC465"/>
      <c r="BD465"/>
      <c r="BE465" s="110" t="s">
        <v>11270</v>
      </c>
      <c r="BF465" s="110" t="s">
        <v>11271</v>
      </c>
      <c r="BG465" s="110">
        <v>0</v>
      </c>
      <c r="BH465" s="110" t="s">
        <v>11400</v>
      </c>
      <c r="BI465" s="110" t="s">
        <v>11273</v>
      </c>
      <c r="BJ465" s="110">
        <v>0</v>
      </c>
      <c r="BK465" s="110" t="s">
        <v>11274</v>
      </c>
      <c r="BL465" s="110" t="s">
        <v>11275</v>
      </c>
      <c r="BM465" s="110">
        <v>10</v>
      </c>
      <c r="BN465" s="110" t="s">
        <v>11274</v>
      </c>
      <c r="BO465" s="110" t="s">
        <v>11276</v>
      </c>
      <c r="BP465" s="110">
        <v>0</v>
      </c>
      <c r="BQ465" s="110">
        <f t="shared" si="41"/>
        <v>95</v>
      </c>
    </row>
    <row r="466" spans="1:69" s="110" customFormat="1" ht="41.15">
      <c r="A466" s="107">
        <v>206</v>
      </c>
      <c r="B466" s="107" t="s">
        <v>11252</v>
      </c>
      <c r="C466" s="111">
        <v>12</v>
      </c>
      <c r="D466" s="124" t="s">
        <v>11262</v>
      </c>
      <c r="E466" s="112" t="s">
        <v>11263</v>
      </c>
      <c r="F466" s="129">
        <v>10842</v>
      </c>
      <c r="G466" s="112" t="s">
        <v>11401</v>
      </c>
      <c r="H466" s="111">
        <v>2017</v>
      </c>
      <c r="I466" s="112" t="s">
        <v>11402</v>
      </c>
      <c r="J466" s="113">
        <v>290109.28000000003</v>
      </c>
      <c r="K466" s="126" t="s">
        <v>4158</v>
      </c>
      <c r="L466" s="112" t="s">
        <v>11279</v>
      </c>
      <c r="M466" s="112" t="s">
        <v>11280</v>
      </c>
      <c r="N466" s="112" t="s">
        <v>11403</v>
      </c>
      <c r="O466" s="112" t="s">
        <v>11404</v>
      </c>
      <c r="P466" s="112">
        <v>6103</v>
      </c>
      <c r="Q466" s="108">
        <f t="shared" si="39"/>
        <v>44.130503529411769</v>
      </c>
      <c r="R466" s="108">
        <v>34.130503529411769</v>
      </c>
      <c r="S466" s="108">
        <v>10</v>
      </c>
      <c r="T466" s="108">
        <v>50</v>
      </c>
      <c r="U466" s="108">
        <f t="shared" si="40"/>
        <v>94.130503529411769</v>
      </c>
      <c r="V466" s="109">
        <v>100</v>
      </c>
      <c r="W466" s="109">
        <v>100</v>
      </c>
      <c r="X466" s="127" t="s">
        <v>11261</v>
      </c>
      <c r="Y466" s="107">
        <v>3</v>
      </c>
      <c r="Z466" s="107">
        <v>4</v>
      </c>
      <c r="AA466" s="107">
        <v>8</v>
      </c>
      <c r="AB466" s="111">
        <v>60</v>
      </c>
      <c r="AC466" s="107"/>
      <c r="AD466" s="108">
        <v>0</v>
      </c>
      <c r="AE466" s="107">
        <v>5</v>
      </c>
      <c r="AF466" s="111">
        <v>100</v>
      </c>
      <c r="AG466" s="111" t="s">
        <v>11262</v>
      </c>
      <c r="AH466" s="111" t="s">
        <v>11263</v>
      </c>
      <c r="AI466" s="111">
        <v>30</v>
      </c>
      <c r="AJ466" s="111" t="s">
        <v>11253</v>
      </c>
      <c r="AK466" s="111" t="s">
        <v>11254</v>
      </c>
      <c r="AL466" s="111">
        <v>10</v>
      </c>
      <c r="AM466" s="111" t="s">
        <v>9351</v>
      </c>
      <c r="AN466" s="111" t="s">
        <v>11264</v>
      </c>
      <c r="AO466" s="111">
        <v>0</v>
      </c>
      <c r="AP466" s="111" t="s">
        <v>11265</v>
      </c>
      <c r="AQ466" s="111" t="s">
        <v>11263</v>
      </c>
      <c r="AR466" s="111">
        <v>10</v>
      </c>
      <c r="AS466" s="111" t="s">
        <v>11266</v>
      </c>
      <c r="AT466" s="111" t="s">
        <v>11267</v>
      </c>
      <c r="AU466" s="111">
        <v>10</v>
      </c>
      <c r="AV466" s="111" t="s">
        <v>11268</v>
      </c>
      <c r="AW466" s="111" t="s">
        <v>11269</v>
      </c>
      <c r="AX466" s="111">
        <v>5</v>
      </c>
      <c r="AY466"/>
      <c r="AZ466"/>
      <c r="BA466"/>
      <c r="BB466"/>
      <c r="BC466"/>
      <c r="BD466"/>
      <c r="BE466" s="110" t="s">
        <v>11270</v>
      </c>
      <c r="BF466" s="110" t="s">
        <v>11271</v>
      </c>
      <c r="BG466" s="110">
        <v>0</v>
      </c>
      <c r="BH466" s="110" t="s">
        <v>11405</v>
      </c>
      <c r="BI466" s="110" t="s">
        <v>11273</v>
      </c>
      <c r="BJ466" s="110">
        <v>0</v>
      </c>
      <c r="BK466" s="110" t="s">
        <v>11274</v>
      </c>
      <c r="BL466" s="110" t="s">
        <v>11275</v>
      </c>
      <c r="BM466" s="110">
        <v>5</v>
      </c>
      <c r="BN466" s="110" t="s">
        <v>11274</v>
      </c>
      <c r="BO466" s="110" t="s">
        <v>11276</v>
      </c>
      <c r="BP466" s="110">
        <v>0</v>
      </c>
      <c r="BQ466" s="110">
        <f t="shared" si="41"/>
        <v>70</v>
      </c>
    </row>
    <row r="467" spans="1:69" s="110" customFormat="1" ht="61.75">
      <c r="A467" s="107">
        <v>206</v>
      </c>
      <c r="B467" s="107" t="s">
        <v>11252</v>
      </c>
      <c r="C467" s="111">
        <v>12</v>
      </c>
      <c r="D467" s="124" t="s">
        <v>11262</v>
      </c>
      <c r="E467" s="112" t="s">
        <v>11263</v>
      </c>
      <c r="F467" s="129">
        <v>10842</v>
      </c>
      <c r="G467" s="112" t="s">
        <v>11406</v>
      </c>
      <c r="H467" s="111">
        <v>2018</v>
      </c>
      <c r="I467" s="112" t="s">
        <v>11407</v>
      </c>
      <c r="J467" s="113">
        <v>663370</v>
      </c>
      <c r="K467" s="126" t="s">
        <v>4158</v>
      </c>
      <c r="L467" s="112" t="s">
        <v>11279</v>
      </c>
      <c r="M467" s="112" t="s">
        <v>11280</v>
      </c>
      <c r="N467" s="112" t="s">
        <v>11408</v>
      </c>
      <c r="O467" s="112" t="s">
        <v>11409</v>
      </c>
      <c r="P467" s="112">
        <v>6181</v>
      </c>
      <c r="Q467" s="108">
        <f t="shared" si="39"/>
        <v>138.04352941176472</v>
      </c>
      <c r="R467" s="108">
        <v>78.043529411764709</v>
      </c>
      <c r="S467" s="108">
        <v>60</v>
      </c>
      <c r="T467" s="108">
        <v>100</v>
      </c>
      <c r="U467" s="108">
        <f t="shared" si="40"/>
        <v>238.04352941176472</v>
      </c>
      <c r="V467" s="109">
        <v>100</v>
      </c>
      <c r="W467" s="109">
        <v>100</v>
      </c>
      <c r="X467" s="127" t="s">
        <v>11261</v>
      </c>
      <c r="Y467" s="107">
        <v>3</v>
      </c>
      <c r="Z467" s="107">
        <v>5</v>
      </c>
      <c r="AA467" s="107">
        <v>1</v>
      </c>
      <c r="AB467" s="111">
        <v>60</v>
      </c>
      <c r="AC467" s="107"/>
      <c r="AD467" s="108">
        <v>0</v>
      </c>
      <c r="AE467" s="107">
        <v>5</v>
      </c>
      <c r="AF467" s="111">
        <v>100</v>
      </c>
      <c r="AG467" s="111" t="s">
        <v>11262</v>
      </c>
      <c r="AH467" s="111" t="s">
        <v>11263</v>
      </c>
      <c r="AI467" s="111">
        <v>30</v>
      </c>
      <c r="AJ467" s="111" t="s">
        <v>11253</v>
      </c>
      <c r="AK467" s="111" t="s">
        <v>11254</v>
      </c>
      <c r="AL467" s="111">
        <v>10</v>
      </c>
      <c r="AM467" s="111" t="s">
        <v>9351</v>
      </c>
      <c r="AN467" s="111" t="s">
        <v>11264</v>
      </c>
      <c r="AO467" s="111">
        <v>0</v>
      </c>
      <c r="AP467" s="111" t="s">
        <v>11265</v>
      </c>
      <c r="AQ467" s="111" t="s">
        <v>11263</v>
      </c>
      <c r="AR467" s="111">
        <v>10</v>
      </c>
      <c r="AS467" s="111" t="s">
        <v>11266</v>
      </c>
      <c r="AT467" s="111" t="s">
        <v>11267</v>
      </c>
      <c r="AU467" s="111">
        <v>10</v>
      </c>
      <c r="AV467" s="111" t="s">
        <v>11268</v>
      </c>
      <c r="AW467" s="111" t="s">
        <v>11269</v>
      </c>
      <c r="AX467" s="111">
        <v>5</v>
      </c>
      <c r="AY467"/>
      <c r="AZ467"/>
      <c r="BA467"/>
      <c r="BB467"/>
      <c r="BC467"/>
      <c r="BD467"/>
      <c r="BE467" s="110" t="s">
        <v>11270</v>
      </c>
      <c r="BF467" s="110" t="s">
        <v>11271</v>
      </c>
      <c r="BG467" s="110">
        <v>0</v>
      </c>
      <c r="BH467" s="110" t="s">
        <v>11410</v>
      </c>
      <c r="BI467" s="110" t="s">
        <v>11273</v>
      </c>
      <c r="BJ467" s="110">
        <v>0</v>
      </c>
      <c r="BK467" s="110" t="s">
        <v>11274</v>
      </c>
      <c r="BL467" s="110" t="s">
        <v>11275</v>
      </c>
      <c r="BM467" s="110">
        <v>5</v>
      </c>
      <c r="BN467" s="110" t="s">
        <v>11274</v>
      </c>
      <c r="BO467" s="110" t="s">
        <v>11276</v>
      </c>
      <c r="BP467" s="110">
        <v>0</v>
      </c>
      <c r="BQ467" s="110">
        <f t="shared" si="41"/>
        <v>70</v>
      </c>
    </row>
    <row r="468" spans="1:69" s="110" customFormat="1" ht="41.15">
      <c r="A468" s="107">
        <v>206</v>
      </c>
      <c r="B468" s="107" t="s">
        <v>11252</v>
      </c>
      <c r="C468" s="111">
        <v>13</v>
      </c>
      <c r="D468" s="124" t="s">
        <v>11253</v>
      </c>
      <c r="E468" s="112" t="s">
        <v>11411</v>
      </c>
      <c r="F468" s="129">
        <v>32177</v>
      </c>
      <c r="G468" s="112" t="s">
        <v>11412</v>
      </c>
      <c r="H468" s="111">
        <v>2019</v>
      </c>
      <c r="I468" s="112" t="s">
        <v>11413</v>
      </c>
      <c r="J468" s="113">
        <v>169017.19</v>
      </c>
      <c r="K468" s="126" t="s">
        <v>213</v>
      </c>
      <c r="L468" s="112" t="s">
        <v>11279</v>
      </c>
      <c r="M468" s="112" t="s">
        <v>11280</v>
      </c>
      <c r="N468" s="112" t="s">
        <v>11414</v>
      </c>
      <c r="O468" s="112" t="s">
        <v>11415</v>
      </c>
      <c r="P468" s="112">
        <v>6192</v>
      </c>
      <c r="Q468" s="108">
        <f t="shared" si="39"/>
        <v>29.884375294117646</v>
      </c>
      <c r="R468" s="108">
        <v>19.88437529411765</v>
      </c>
      <c r="S468" s="108">
        <v>10</v>
      </c>
      <c r="T468" s="108">
        <v>50</v>
      </c>
      <c r="U468" s="108">
        <f t="shared" si="40"/>
        <v>79.884375294117646</v>
      </c>
      <c r="V468" s="109">
        <v>100</v>
      </c>
      <c r="W468" s="109">
        <v>100</v>
      </c>
      <c r="X468" s="127" t="s">
        <v>11261</v>
      </c>
      <c r="Y468" s="107">
        <v>3</v>
      </c>
      <c r="Z468" s="107">
        <v>10</v>
      </c>
      <c r="AA468" s="107">
        <v>4</v>
      </c>
      <c r="AB468" s="111">
        <v>60</v>
      </c>
      <c r="AC468" s="107" t="s">
        <v>11416</v>
      </c>
      <c r="AD468" s="108">
        <v>0</v>
      </c>
      <c r="AE468" s="107">
        <v>5</v>
      </c>
      <c r="AF468" s="111">
        <v>100</v>
      </c>
      <c r="AG468" s="111" t="s">
        <v>11262</v>
      </c>
      <c r="AH468" s="111" t="s">
        <v>11263</v>
      </c>
      <c r="AI468" s="111">
        <v>10</v>
      </c>
      <c r="AJ468" s="111" t="s">
        <v>11253</v>
      </c>
      <c r="AK468" s="111" t="s">
        <v>11254</v>
      </c>
      <c r="AL468" s="111">
        <v>50</v>
      </c>
      <c r="AM468" s="111" t="s">
        <v>9351</v>
      </c>
      <c r="AN468" s="111" t="s">
        <v>11264</v>
      </c>
      <c r="AO468" s="111">
        <v>0</v>
      </c>
      <c r="AP468" s="111" t="s">
        <v>11265</v>
      </c>
      <c r="AQ468" s="111" t="s">
        <v>11263</v>
      </c>
      <c r="AR468" s="111">
        <v>0</v>
      </c>
      <c r="AS468" s="111" t="s">
        <v>11266</v>
      </c>
      <c r="AT468" s="111" t="s">
        <v>11267</v>
      </c>
      <c r="AU468" s="111">
        <v>0</v>
      </c>
      <c r="AV468" s="111" t="s">
        <v>11268</v>
      </c>
      <c r="AW468" s="111" t="s">
        <v>11269</v>
      </c>
      <c r="AX468" s="111">
        <v>5</v>
      </c>
      <c r="AY468"/>
      <c r="AZ468"/>
      <c r="BA468"/>
      <c r="BB468"/>
      <c r="BC468"/>
      <c r="BD468"/>
      <c r="BE468" s="110" t="s">
        <v>11270</v>
      </c>
      <c r="BF468" s="110" t="s">
        <v>11271</v>
      </c>
      <c r="BG468" s="110">
        <v>20</v>
      </c>
      <c r="BH468" s="110" t="s">
        <v>11417</v>
      </c>
      <c r="BI468" s="110" t="s">
        <v>11273</v>
      </c>
      <c r="BJ468" s="110">
        <v>0</v>
      </c>
      <c r="BK468" s="110" t="s">
        <v>11274</v>
      </c>
      <c r="BL468" s="110" t="s">
        <v>11275</v>
      </c>
      <c r="BM468" s="110">
        <v>15</v>
      </c>
      <c r="BN468" s="110" t="s">
        <v>11274</v>
      </c>
      <c r="BO468" s="110" t="s">
        <v>11276</v>
      </c>
      <c r="BP468" s="110">
        <v>0</v>
      </c>
      <c r="BQ468" s="110">
        <f t="shared" si="41"/>
        <v>100</v>
      </c>
    </row>
    <row r="469" spans="1:69" s="110" customFormat="1" ht="61.75">
      <c r="A469" s="107">
        <v>206</v>
      </c>
      <c r="B469" s="107" t="s">
        <v>11252</v>
      </c>
      <c r="C469" s="111">
        <v>12</v>
      </c>
      <c r="D469" s="124" t="s">
        <v>11262</v>
      </c>
      <c r="E469" s="112" t="s">
        <v>11263</v>
      </c>
      <c r="F469" s="129">
        <v>10843</v>
      </c>
      <c r="G469" s="112" t="s">
        <v>11418</v>
      </c>
      <c r="H469" s="111">
        <v>2019</v>
      </c>
      <c r="I469" s="112" t="s">
        <v>11419</v>
      </c>
      <c r="J469" s="113">
        <v>247940.76</v>
      </c>
      <c r="K469" s="126" t="s">
        <v>213</v>
      </c>
      <c r="L469" s="112" t="s">
        <v>11279</v>
      </c>
      <c r="M469" s="112" t="s">
        <v>11280</v>
      </c>
      <c r="N469" s="112" t="s">
        <v>11420</v>
      </c>
      <c r="O469" s="112" t="s">
        <v>11421</v>
      </c>
      <c r="P469" s="112">
        <v>6222</v>
      </c>
      <c r="Q469" s="108">
        <f t="shared" si="39"/>
        <v>80</v>
      </c>
      <c r="R469" s="108">
        <v>29.16950117647059</v>
      </c>
      <c r="S469" s="108">
        <v>50</v>
      </c>
      <c r="T469" s="108">
        <v>100</v>
      </c>
      <c r="U469" s="108">
        <v>180</v>
      </c>
      <c r="V469" s="109">
        <v>100</v>
      </c>
      <c r="W469" s="109">
        <v>100</v>
      </c>
      <c r="X469" s="127" t="s">
        <v>11261</v>
      </c>
      <c r="Y469" s="107">
        <v>1</v>
      </c>
      <c r="Z469" s="107">
        <v>7</v>
      </c>
      <c r="AA469" s="107">
        <v>6</v>
      </c>
      <c r="AB469" s="111">
        <v>60</v>
      </c>
      <c r="AC469" s="107" t="s">
        <v>11422</v>
      </c>
      <c r="AD469" s="108">
        <v>0</v>
      </c>
      <c r="AE469" s="107">
        <v>5</v>
      </c>
      <c r="AF469" s="111">
        <v>100</v>
      </c>
      <c r="AG469" s="111" t="s">
        <v>11262</v>
      </c>
      <c r="AH469" s="111" t="s">
        <v>11263</v>
      </c>
      <c r="AI469" s="111">
        <v>50</v>
      </c>
      <c r="AJ469" s="111" t="s">
        <v>11253</v>
      </c>
      <c r="AK469" s="111" t="s">
        <v>11254</v>
      </c>
      <c r="AL469" s="111">
        <v>5</v>
      </c>
      <c r="AM469" s="111" t="s">
        <v>9351</v>
      </c>
      <c r="AN469" s="111" t="s">
        <v>11264</v>
      </c>
      <c r="AO469" s="111">
        <v>0</v>
      </c>
      <c r="AP469" s="111" t="s">
        <v>11265</v>
      </c>
      <c r="AQ469" s="111" t="s">
        <v>11263</v>
      </c>
      <c r="AR469" s="111">
        <v>10</v>
      </c>
      <c r="AS469" s="111" t="s">
        <v>11266</v>
      </c>
      <c r="AT469" s="111" t="s">
        <v>11267</v>
      </c>
      <c r="AU469" s="111">
        <v>10</v>
      </c>
      <c r="AV469" s="111" t="s">
        <v>11268</v>
      </c>
      <c r="AW469" s="111" t="s">
        <v>11269</v>
      </c>
      <c r="AX469" s="111">
        <v>5</v>
      </c>
      <c r="AY469"/>
      <c r="AZ469"/>
      <c r="BA469"/>
      <c r="BB469"/>
      <c r="BC469"/>
      <c r="BD469"/>
      <c r="BE469" s="110" t="s">
        <v>11270</v>
      </c>
      <c r="BF469" s="110" t="s">
        <v>11271</v>
      </c>
      <c r="BG469" s="110">
        <v>0</v>
      </c>
      <c r="BH469" s="110" t="s">
        <v>11423</v>
      </c>
      <c r="BI469" s="110" t="s">
        <v>11273</v>
      </c>
      <c r="BJ469" s="110">
        <v>0</v>
      </c>
      <c r="BK469" s="110" t="s">
        <v>11274</v>
      </c>
      <c r="BL469" s="110" t="s">
        <v>11275</v>
      </c>
      <c r="BM469" s="110">
        <v>5</v>
      </c>
      <c r="BN469" s="110" t="s">
        <v>11274</v>
      </c>
      <c r="BO469" s="110" t="s">
        <v>11276</v>
      </c>
      <c r="BP469" s="110">
        <v>0</v>
      </c>
      <c r="BQ469" s="110">
        <f t="shared" si="41"/>
        <v>85</v>
      </c>
    </row>
    <row r="470" spans="1:69" s="110" customFormat="1" ht="41.15">
      <c r="A470" s="107">
        <v>206</v>
      </c>
      <c r="B470" s="107" t="s">
        <v>11252</v>
      </c>
      <c r="C470" s="111">
        <v>12</v>
      </c>
      <c r="D470" s="124" t="s">
        <v>11262</v>
      </c>
      <c r="E470" s="112" t="s">
        <v>11269</v>
      </c>
      <c r="F470" s="129">
        <v>18475</v>
      </c>
      <c r="G470" s="112" t="s">
        <v>11424</v>
      </c>
      <c r="H470" s="111">
        <v>2019</v>
      </c>
      <c r="I470" s="112" t="s">
        <v>11425</v>
      </c>
      <c r="J470" s="113">
        <v>47292.17</v>
      </c>
      <c r="K470" s="126" t="s">
        <v>4158</v>
      </c>
      <c r="L470" s="112" t="s">
        <v>11279</v>
      </c>
      <c r="M470" s="112" t="s">
        <v>11280</v>
      </c>
      <c r="N470" s="112" t="s">
        <v>11426</v>
      </c>
      <c r="O470" s="112" t="s">
        <v>11427</v>
      </c>
      <c r="P470" s="112">
        <v>6231</v>
      </c>
      <c r="Q470" s="108">
        <f t="shared" si="39"/>
        <v>40</v>
      </c>
      <c r="R470" s="108">
        <v>5.5637847058823526</v>
      </c>
      <c r="S470" s="108">
        <v>4.5473240384615385</v>
      </c>
      <c r="T470" s="108">
        <v>10</v>
      </c>
      <c r="U470" s="108">
        <v>50</v>
      </c>
      <c r="V470" s="109">
        <v>100</v>
      </c>
      <c r="W470" s="109">
        <v>100</v>
      </c>
      <c r="X470" s="127" t="s">
        <v>11261</v>
      </c>
      <c r="Y470" s="107">
        <v>3</v>
      </c>
      <c r="Z470" s="107">
        <v>1</v>
      </c>
      <c r="AA470" s="107">
        <v>4</v>
      </c>
      <c r="AB470" s="111">
        <v>60</v>
      </c>
      <c r="AC470" s="107"/>
      <c r="AD470" s="108">
        <v>0</v>
      </c>
      <c r="AE470" s="107">
        <v>5</v>
      </c>
      <c r="AF470" s="111">
        <v>100</v>
      </c>
      <c r="AG470" s="111" t="s">
        <v>11262</v>
      </c>
      <c r="AH470" s="111" t="s">
        <v>11263</v>
      </c>
      <c r="AI470" s="111">
        <v>40</v>
      </c>
      <c r="AJ470" s="111" t="s">
        <v>11253</v>
      </c>
      <c r="AK470" s="111" t="s">
        <v>11254</v>
      </c>
      <c r="AL470" s="111">
        <v>20</v>
      </c>
      <c r="AM470" s="111" t="s">
        <v>9351</v>
      </c>
      <c r="AN470" s="111" t="s">
        <v>11264</v>
      </c>
      <c r="AO470" s="111">
        <v>0</v>
      </c>
      <c r="AP470" s="111" t="s">
        <v>11265</v>
      </c>
      <c r="AQ470" s="111" t="s">
        <v>11263</v>
      </c>
      <c r="AR470" s="111">
        <v>5</v>
      </c>
      <c r="AS470" s="111" t="s">
        <v>11266</v>
      </c>
      <c r="AT470" s="111" t="s">
        <v>11267</v>
      </c>
      <c r="AU470" s="111">
        <v>5</v>
      </c>
      <c r="AV470" s="111" t="s">
        <v>11268</v>
      </c>
      <c r="AW470" s="111" t="s">
        <v>11269</v>
      </c>
      <c r="AX470" s="111">
        <v>5</v>
      </c>
      <c r="AY470"/>
      <c r="AZ470"/>
      <c r="BA470"/>
      <c r="BB470"/>
      <c r="BC470"/>
      <c r="BD470"/>
      <c r="BE470" s="110" t="s">
        <v>11270</v>
      </c>
      <c r="BF470" s="110" t="s">
        <v>11271</v>
      </c>
      <c r="BG470" s="110">
        <v>2</v>
      </c>
      <c r="BH470" s="110" t="s">
        <v>11428</v>
      </c>
      <c r="BI470" s="110" t="s">
        <v>11273</v>
      </c>
      <c r="BJ470" s="110">
        <v>0</v>
      </c>
      <c r="BK470" s="110" t="s">
        <v>11274</v>
      </c>
      <c r="BL470" s="110" t="s">
        <v>11275</v>
      </c>
      <c r="BM470" s="110">
        <v>13</v>
      </c>
      <c r="BN470" s="110" t="s">
        <v>11274</v>
      </c>
      <c r="BO470" s="110" t="s">
        <v>11276</v>
      </c>
      <c r="BP470" s="110">
        <v>0</v>
      </c>
      <c r="BQ470" s="110">
        <f t="shared" si="41"/>
        <v>90</v>
      </c>
    </row>
    <row r="471" spans="1:69" s="110" customFormat="1" ht="41.15">
      <c r="A471" s="107">
        <v>206</v>
      </c>
      <c r="B471" s="107" t="s">
        <v>11252</v>
      </c>
      <c r="C471" s="111">
        <v>12</v>
      </c>
      <c r="D471" s="124" t="s">
        <v>11262</v>
      </c>
      <c r="E471" s="112" t="s">
        <v>11263</v>
      </c>
      <c r="F471" s="129">
        <v>10842</v>
      </c>
      <c r="G471" s="112" t="s">
        <v>11429</v>
      </c>
      <c r="H471" s="111">
        <v>2020</v>
      </c>
      <c r="I471" s="112" t="s">
        <v>11430</v>
      </c>
      <c r="J471" s="113">
        <v>42950</v>
      </c>
      <c r="K471" s="126" t="s">
        <v>4158</v>
      </c>
      <c r="L471" s="112" t="s">
        <v>11279</v>
      </c>
      <c r="M471" s="112" t="s">
        <v>11280</v>
      </c>
      <c r="N471" s="112" t="s">
        <v>11431</v>
      </c>
      <c r="O471" s="112" t="s">
        <v>11430</v>
      </c>
      <c r="P471" s="112">
        <v>6373</v>
      </c>
      <c r="Q471" s="108">
        <f t="shared" si="39"/>
        <v>55.052941176470597</v>
      </c>
      <c r="R471" s="108">
        <v>5.052941176470588</v>
      </c>
      <c r="S471" s="108">
        <v>50</v>
      </c>
      <c r="T471" s="108">
        <v>25</v>
      </c>
      <c r="U471" s="108">
        <f t="shared" ref="U471:U483" si="42">SUM(R471:T471)</f>
        <v>80.052941176470597</v>
      </c>
      <c r="V471" s="109">
        <v>100</v>
      </c>
      <c r="W471" s="109">
        <v>88.3</v>
      </c>
      <c r="X471" s="127" t="s">
        <v>11261</v>
      </c>
      <c r="Y471" s="107">
        <v>6</v>
      </c>
      <c r="Z471" s="107">
        <v>2</v>
      </c>
      <c r="AA471" s="107">
        <v>7</v>
      </c>
      <c r="AB471" s="111">
        <v>60</v>
      </c>
      <c r="AC471" s="107"/>
      <c r="AD471" s="108">
        <v>0</v>
      </c>
      <c r="AE471" s="107">
        <v>5</v>
      </c>
      <c r="AF471" s="111">
        <v>100</v>
      </c>
      <c r="AG471" s="111" t="s">
        <v>11262</v>
      </c>
      <c r="AH471" s="111" t="s">
        <v>11263</v>
      </c>
      <c r="AI471" s="111">
        <v>30</v>
      </c>
      <c r="AJ471" s="111" t="s">
        <v>11253</v>
      </c>
      <c r="AK471" s="111" t="s">
        <v>11254</v>
      </c>
      <c r="AL471" s="111">
        <v>10</v>
      </c>
      <c r="AM471" s="111" t="s">
        <v>9351</v>
      </c>
      <c r="AN471" s="111" t="s">
        <v>11264</v>
      </c>
      <c r="AO471" s="111">
        <v>0</v>
      </c>
      <c r="AP471" s="111" t="s">
        <v>11265</v>
      </c>
      <c r="AQ471" s="111" t="s">
        <v>11263</v>
      </c>
      <c r="AR471" s="111">
        <v>10</v>
      </c>
      <c r="AS471" s="111" t="s">
        <v>11266</v>
      </c>
      <c r="AT471" s="111" t="s">
        <v>11267</v>
      </c>
      <c r="AU471" s="111">
        <v>10</v>
      </c>
      <c r="AV471" s="111" t="s">
        <v>11268</v>
      </c>
      <c r="AW471" s="111" t="s">
        <v>11269</v>
      </c>
      <c r="AX471" s="111">
        <v>5</v>
      </c>
      <c r="AY471"/>
      <c r="AZ471"/>
      <c r="BA471"/>
      <c r="BB471"/>
      <c r="BC471"/>
      <c r="BD471"/>
      <c r="BE471" s="110" t="s">
        <v>11270</v>
      </c>
      <c r="BF471" s="110" t="s">
        <v>11271</v>
      </c>
      <c r="BG471" s="110">
        <v>5</v>
      </c>
      <c r="BH471" s="110" t="s">
        <v>11432</v>
      </c>
      <c r="BI471" s="110" t="s">
        <v>11273</v>
      </c>
      <c r="BJ471" s="110">
        <v>0</v>
      </c>
      <c r="BK471" s="110" t="s">
        <v>11274</v>
      </c>
      <c r="BL471" s="110" t="s">
        <v>11275</v>
      </c>
      <c r="BM471" s="110">
        <v>10</v>
      </c>
      <c r="BN471" s="110" t="s">
        <v>11274</v>
      </c>
      <c r="BO471" s="110" t="s">
        <v>11276</v>
      </c>
      <c r="BP471" s="110">
        <v>0</v>
      </c>
      <c r="BQ471" s="110">
        <f t="shared" si="41"/>
        <v>80</v>
      </c>
    </row>
    <row r="472" spans="1:69" s="110" customFormat="1" ht="41.15">
      <c r="A472" s="107">
        <v>206</v>
      </c>
      <c r="B472" s="107" t="s">
        <v>11252</v>
      </c>
      <c r="C472" s="111">
        <v>12</v>
      </c>
      <c r="D472" s="124" t="s">
        <v>11262</v>
      </c>
      <c r="E472" s="112" t="s">
        <v>11263</v>
      </c>
      <c r="F472" s="129">
        <v>10842</v>
      </c>
      <c r="G472" s="112" t="s">
        <v>11433</v>
      </c>
      <c r="H472" s="111">
        <v>2020</v>
      </c>
      <c r="I472" s="112" t="s">
        <v>11434</v>
      </c>
      <c r="J472" s="113">
        <v>44434</v>
      </c>
      <c r="K472" s="126" t="s">
        <v>4158</v>
      </c>
      <c r="L472" s="112" t="s">
        <v>11279</v>
      </c>
      <c r="M472" s="112" t="s">
        <v>11280</v>
      </c>
      <c r="N472" s="112" t="s">
        <v>11435</v>
      </c>
      <c r="O472" s="112" t="s">
        <v>11434</v>
      </c>
      <c r="P472" s="112">
        <v>6431</v>
      </c>
      <c r="Q472" s="108">
        <f t="shared" si="39"/>
        <v>30.227529411764706</v>
      </c>
      <c r="R472" s="108">
        <v>5.2275294117647055</v>
      </c>
      <c r="S472" s="108">
        <v>25</v>
      </c>
      <c r="T472" s="108">
        <v>50</v>
      </c>
      <c r="U472" s="108">
        <f t="shared" si="42"/>
        <v>80.227529411764706</v>
      </c>
      <c r="V472" s="109">
        <v>100</v>
      </c>
      <c r="W472" s="109">
        <v>80</v>
      </c>
      <c r="X472" s="127" t="s">
        <v>11261</v>
      </c>
      <c r="Y472" s="107">
        <v>6</v>
      </c>
      <c r="Z472" s="107">
        <v>2</v>
      </c>
      <c r="AA472" s="107">
        <v>7</v>
      </c>
      <c r="AB472" s="111">
        <v>60</v>
      </c>
      <c r="AC472" s="107"/>
      <c r="AD472" s="108">
        <v>0</v>
      </c>
      <c r="AE472" s="107">
        <v>5</v>
      </c>
      <c r="AF472" s="111">
        <v>100</v>
      </c>
      <c r="AG472" s="111" t="s">
        <v>11262</v>
      </c>
      <c r="AH472" s="111" t="s">
        <v>11263</v>
      </c>
      <c r="AI472" s="111">
        <v>30</v>
      </c>
      <c r="AJ472" s="111" t="s">
        <v>11253</v>
      </c>
      <c r="AK472" s="111" t="s">
        <v>11254</v>
      </c>
      <c r="AL472" s="111">
        <v>10</v>
      </c>
      <c r="AM472" s="111" t="s">
        <v>9351</v>
      </c>
      <c r="AN472" s="111" t="s">
        <v>11264</v>
      </c>
      <c r="AO472" s="111">
        <v>0</v>
      </c>
      <c r="AP472" s="111" t="s">
        <v>11265</v>
      </c>
      <c r="AQ472" s="111" t="s">
        <v>11263</v>
      </c>
      <c r="AR472" s="111">
        <v>10</v>
      </c>
      <c r="AS472" s="111" t="s">
        <v>11266</v>
      </c>
      <c r="AT472" s="111" t="s">
        <v>11267</v>
      </c>
      <c r="AU472" s="111">
        <v>10</v>
      </c>
      <c r="AV472" s="111" t="s">
        <v>11268</v>
      </c>
      <c r="AW472" s="111" t="s">
        <v>11269</v>
      </c>
      <c r="AX472" s="111">
        <v>5</v>
      </c>
      <c r="AY472"/>
      <c r="AZ472"/>
      <c r="BA472"/>
      <c r="BB472"/>
      <c r="BC472"/>
      <c r="BD472"/>
      <c r="BE472" s="110" t="s">
        <v>11270</v>
      </c>
      <c r="BF472" s="110" t="s">
        <v>11271</v>
      </c>
      <c r="BG472" s="110">
        <v>0</v>
      </c>
      <c r="BH472" s="110" t="s">
        <v>11436</v>
      </c>
      <c r="BI472" s="110" t="s">
        <v>11273</v>
      </c>
      <c r="BJ472" s="110">
        <v>5</v>
      </c>
      <c r="BK472" s="110" t="s">
        <v>11274</v>
      </c>
      <c r="BL472" s="110" t="s">
        <v>11275</v>
      </c>
      <c r="BM472" s="110">
        <v>10</v>
      </c>
      <c r="BN472" s="110" t="s">
        <v>11274</v>
      </c>
      <c r="BO472" s="110" t="s">
        <v>11276</v>
      </c>
      <c r="BP472" s="110">
        <v>0</v>
      </c>
      <c r="BQ472" s="110">
        <f t="shared" si="41"/>
        <v>80</v>
      </c>
    </row>
    <row r="473" spans="1:69" s="110" customFormat="1" ht="41.15">
      <c r="A473" s="107">
        <v>206</v>
      </c>
      <c r="B473" s="107" t="s">
        <v>11252</v>
      </c>
      <c r="C473" s="111">
        <v>13</v>
      </c>
      <c r="D473" s="124" t="s">
        <v>11253</v>
      </c>
      <c r="E473" s="112" t="s">
        <v>11254</v>
      </c>
      <c r="F473" s="129">
        <v>15269</v>
      </c>
      <c r="G473" s="112" t="s">
        <v>11437</v>
      </c>
      <c r="H473" s="111">
        <v>2021</v>
      </c>
      <c r="I473" s="112" t="s">
        <v>11438</v>
      </c>
      <c r="J473" s="113">
        <v>23728.13</v>
      </c>
      <c r="K473" s="126" t="s">
        <v>4158</v>
      </c>
      <c r="L473" s="112" t="s">
        <v>11279</v>
      </c>
      <c r="M473" s="112" t="s">
        <v>11280</v>
      </c>
      <c r="N473" s="112" t="s">
        <v>11439</v>
      </c>
      <c r="O473" s="112" t="s">
        <v>11440</v>
      </c>
      <c r="P473" s="112">
        <v>6437</v>
      </c>
      <c r="Q473" s="108">
        <f t="shared" si="39"/>
        <v>22.791544705882352</v>
      </c>
      <c r="R473" s="108">
        <v>2.791544705882353</v>
      </c>
      <c r="S473" s="108">
        <v>20</v>
      </c>
      <c r="T473" s="108">
        <v>30</v>
      </c>
      <c r="U473" s="108">
        <f t="shared" si="42"/>
        <v>52.791544705882352</v>
      </c>
      <c r="V473" s="109">
        <v>100</v>
      </c>
      <c r="W473" s="109">
        <v>76.7</v>
      </c>
      <c r="X473" s="127" t="s">
        <v>11261</v>
      </c>
      <c r="Y473" s="107">
        <v>1</v>
      </c>
      <c r="Z473" s="107">
        <v>4</v>
      </c>
      <c r="AA473" s="107">
        <v>1</v>
      </c>
      <c r="AB473" s="111">
        <v>60</v>
      </c>
      <c r="AC473" s="107"/>
      <c r="AD473" s="108">
        <v>0</v>
      </c>
      <c r="AE473" s="107">
        <v>5</v>
      </c>
      <c r="AF473" s="111">
        <v>100</v>
      </c>
      <c r="AG473" s="111" t="s">
        <v>11262</v>
      </c>
      <c r="AH473" s="111" t="s">
        <v>11263</v>
      </c>
      <c r="AI473" s="111">
        <v>25</v>
      </c>
      <c r="AJ473" s="111" t="s">
        <v>11253</v>
      </c>
      <c r="AK473" s="111" t="s">
        <v>11254</v>
      </c>
      <c r="AL473" s="111">
        <v>40</v>
      </c>
      <c r="AM473" s="111" t="s">
        <v>9351</v>
      </c>
      <c r="AN473" s="111" t="s">
        <v>11264</v>
      </c>
      <c r="AO473" s="111">
        <v>0</v>
      </c>
      <c r="AP473" s="111" t="s">
        <v>11265</v>
      </c>
      <c r="AQ473" s="111" t="s">
        <v>11263</v>
      </c>
      <c r="AR473" s="111">
        <v>5</v>
      </c>
      <c r="AS473" s="111" t="s">
        <v>11266</v>
      </c>
      <c r="AT473" s="111" t="s">
        <v>11267</v>
      </c>
      <c r="AU473" s="111">
        <v>5</v>
      </c>
      <c r="AV473" s="111" t="s">
        <v>11268</v>
      </c>
      <c r="AW473" s="111" t="s">
        <v>11269</v>
      </c>
      <c r="AX473" s="111">
        <v>5</v>
      </c>
      <c r="AY473"/>
      <c r="AZ473"/>
      <c r="BA473"/>
      <c r="BB473"/>
      <c r="BC473"/>
      <c r="BD473"/>
      <c r="BE473" s="110" t="s">
        <v>11270</v>
      </c>
      <c r="BF473" s="110" t="s">
        <v>11271</v>
      </c>
      <c r="BG473" s="110">
        <v>0</v>
      </c>
      <c r="BH473" s="110" t="s">
        <v>11441</v>
      </c>
      <c r="BI473" s="110" t="s">
        <v>11273</v>
      </c>
      <c r="BJ473" s="110">
        <v>0</v>
      </c>
      <c r="BK473" s="110" t="s">
        <v>11274</v>
      </c>
      <c r="BL473" s="110" t="s">
        <v>11275</v>
      </c>
      <c r="BM473" s="110">
        <v>10</v>
      </c>
      <c r="BN473" s="110" t="s">
        <v>11274</v>
      </c>
      <c r="BO473" s="110" t="s">
        <v>11276</v>
      </c>
      <c r="BP473" s="110">
        <v>0</v>
      </c>
      <c r="BQ473" s="110">
        <f t="shared" si="41"/>
        <v>90</v>
      </c>
    </row>
    <row r="474" spans="1:69" s="110" customFormat="1" ht="41.15">
      <c r="A474" s="107">
        <v>206</v>
      </c>
      <c r="B474" s="107" t="s">
        <v>11252</v>
      </c>
      <c r="C474" s="111">
        <v>12</v>
      </c>
      <c r="D474" s="124" t="s">
        <v>11262</v>
      </c>
      <c r="E474" s="112" t="s">
        <v>11269</v>
      </c>
      <c r="F474" s="129">
        <v>18475</v>
      </c>
      <c r="G474" s="112" t="s">
        <v>11442</v>
      </c>
      <c r="H474" s="111">
        <v>2021</v>
      </c>
      <c r="I474" s="112" t="s">
        <v>11443</v>
      </c>
      <c r="J474" s="113">
        <v>77667.12</v>
      </c>
      <c r="K474" s="126" t="s">
        <v>1711</v>
      </c>
      <c r="L474" s="112" t="s">
        <v>11279</v>
      </c>
      <c r="M474" s="112" t="s">
        <v>11280</v>
      </c>
      <c r="N474" s="112" t="s">
        <v>11444</v>
      </c>
      <c r="O474" s="112" t="s">
        <v>11445</v>
      </c>
      <c r="P474" s="112">
        <v>6477</v>
      </c>
      <c r="Q474" s="108">
        <f>U474-T474</f>
        <v>40</v>
      </c>
      <c r="R474" s="108">
        <v>9.1373082352941175</v>
      </c>
      <c r="S474" s="108">
        <v>7.4679923076923069</v>
      </c>
      <c r="T474" s="108">
        <v>10</v>
      </c>
      <c r="U474" s="108">
        <v>50</v>
      </c>
      <c r="V474" s="109">
        <v>100</v>
      </c>
      <c r="W474" s="109">
        <v>70</v>
      </c>
      <c r="X474" s="127" t="s">
        <v>11261</v>
      </c>
      <c r="Y474" s="107">
        <v>3</v>
      </c>
      <c r="Z474" s="107">
        <v>11</v>
      </c>
      <c r="AA474" s="107">
        <v>4</v>
      </c>
      <c r="AB474" s="111">
        <v>60</v>
      </c>
      <c r="AC474" s="107" t="s">
        <v>11446</v>
      </c>
      <c r="AD474" s="108">
        <v>0</v>
      </c>
      <c r="AE474" s="107">
        <v>5</v>
      </c>
      <c r="AF474" s="111">
        <v>100</v>
      </c>
      <c r="AG474" s="111" t="s">
        <v>11262</v>
      </c>
      <c r="AH474" s="111" t="s">
        <v>11263</v>
      </c>
      <c r="AI474" s="111">
        <v>40</v>
      </c>
      <c r="AJ474" s="111" t="s">
        <v>11253</v>
      </c>
      <c r="AK474" s="111" t="s">
        <v>11254</v>
      </c>
      <c r="AL474" s="111">
        <v>20</v>
      </c>
      <c r="AM474" s="111" t="s">
        <v>9351</v>
      </c>
      <c r="AN474" s="111" t="s">
        <v>11264</v>
      </c>
      <c r="AO474" s="111">
        <v>0</v>
      </c>
      <c r="AP474" s="111" t="s">
        <v>11265</v>
      </c>
      <c r="AQ474" s="111" t="s">
        <v>11263</v>
      </c>
      <c r="AR474" s="111">
        <v>5</v>
      </c>
      <c r="AS474" s="111" t="s">
        <v>11266</v>
      </c>
      <c r="AT474" s="111" t="s">
        <v>11267</v>
      </c>
      <c r="AU474" s="111">
        <v>5</v>
      </c>
      <c r="AV474" s="111" t="s">
        <v>11268</v>
      </c>
      <c r="AW474" s="111" t="s">
        <v>11269</v>
      </c>
      <c r="AX474" s="111">
        <v>5</v>
      </c>
      <c r="AY474"/>
      <c r="AZ474"/>
      <c r="BA474"/>
      <c r="BB474"/>
      <c r="BC474"/>
      <c r="BD474"/>
      <c r="BE474" s="110" t="s">
        <v>11270</v>
      </c>
      <c r="BF474" s="110" t="s">
        <v>11271</v>
      </c>
      <c r="BG474" s="110">
        <v>2</v>
      </c>
      <c r="BH474" s="110" t="s">
        <v>11447</v>
      </c>
      <c r="BI474" s="110" t="s">
        <v>11273</v>
      </c>
      <c r="BJ474" s="110">
        <v>0</v>
      </c>
      <c r="BK474" s="110" t="s">
        <v>11274</v>
      </c>
      <c r="BL474" s="110" t="s">
        <v>11275</v>
      </c>
      <c r="BM474" s="110">
        <v>13</v>
      </c>
      <c r="BN474" s="110" t="s">
        <v>11274</v>
      </c>
      <c r="BO474" s="110" t="s">
        <v>11276</v>
      </c>
      <c r="BP474" s="110">
        <v>0</v>
      </c>
      <c r="BQ474" s="110">
        <f t="shared" si="41"/>
        <v>90</v>
      </c>
    </row>
    <row r="475" spans="1:69" s="110" customFormat="1" ht="51.45">
      <c r="A475" s="107">
        <v>206</v>
      </c>
      <c r="B475" s="107" t="s">
        <v>11252</v>
      </c>
      <c r="C475" s="111">
        <v>13</v>
      </c>
      <c r="D475" s="124" t="s">
        <v>11253</v>
      </c>
      <c r="E475" s="112" t="s">
        <v>11254</v>
      </c>
      <c r="F475" s="129">
        <v>15269</v>
      </c>
      <c r="G475" s="112" t="s">
        <v>11448</v>
      </c>
      <c r="H475" s="111">
        <v>2021</v>
      </c>
      <c r="I475" s="112" t="s">
        <v>11449</v>
      </c>
      <c r="J475" s="113">
        <v>99114.5</v>
      </c>
      <c r="K475" s="126" t="s">
        <v>1711</v>
      </c>
      <c r="L475" s="112" t="s">
        <v>11279</v>
      </c>
      <c r="M475" s="112" t="s">
        <v>11280</v>
      </c>
      <c r="N475" s="112" t="s">
        <v>11450</v>
      </c>
      <c r="O475" s="112" t="s">
        <v>11451</v>
      </c>
      <c r="P475" s="112">
        <v>6511</v>
      </c>
      <c r="Q475" s="108">
        <f t="shared" si="39"/>
        <v>16.660529411764706</v>
      </c>
      <c r="R475" s="108">
        <v>11.660529411764706</v>
      </c>
      <c r="S475" s="108">
        <v>5</v>
      </c>
      <c r="T475" s="108">
        <v>25</v>
      </c>
      <c r="U475" s="108">
        <f t="shared" si="42"/>
        <v>41.660529411764706</v>
      </c>
      <c r="V475" s="109">
        <v>100</v>
      </c>
      <c r="W475" s="109">
        <v>65</v>
      </c>
      <c r="X475" s="127" t="s">
        <v>11261</v>
      </c>
      <c r="Y475" s="107">
        <v>6</v>
      </c>
      <c r="Z475" s="107">
        <v>3</v>
      </c>
      <c r="AA475" s="107">
        <v>1</v>
      </c>
      <c r="AB475" s="111">
        <v>60</v>
      </c>
      <c r="AC475" s="107" t="s">
        <v>11452</v>
      </c>
      <c r="AD475" s="108">
        <v>0</v>
      </c>
      <c r="AE475" s="107">
        <v>5</v>
      </c>
      <c r="AF475" s="111">
        <v>100</v>
      </c>
      <c r="AG475" s="111" t="s">
        <v>11262</v>
      </c>
      <c r="AH475" s="111" t="s">
        <v>11263</v>
      </c>
      <c r="AI475" s="111">
        <v>30</v>
      </c>
      <c r="AJ475" s="111" t="s">
        <v>11253</v>
      </c>
      <c r="AK475" s="111" t="s">
        <v>11254</v>
      </c>
      <c r="AL475" s="111">
        <v>40</v>
      </c>
      <c r="AM475" s="111" t="s">
        <v>9351</v>
      </c>
      <c r="AN475" s="111" t="s">
        <v>11264</v>
      </c>
      <c r="AO475" s="111">
        <v>0</v>
      </c>
      <c r="AP475" s="111" t="s">
        <v>11265</v>
      </c>
      <c r="AQ475" s="111" t="s">
        <v>11263</v>
      </c>
      <c r="AR475" s="111">
        <v>5</v>
      </c>
      <c r="AS475" s="111" t="s">
        <v>11266</v>
      </c>
      <c r="AT475" s="111" t="s">
        <v>11267</v>
      </c>
      <c r="AU475" s="111">
        <v>5</v>
      </c>
      <c r="AV475" s="111" t="s">
        <v>11268</v>
      </c>
      <c r="AW475" s="111" t="s">
        <v>11269</v>
      </c>
      <c r="AX475" s="111">
        <v>5</v>
      </c>
      <c r="AY475"/>
      <c r="AZ475"/>
      <c r="BA475"/>
      <c r="BB475"/>
      <c r="BC475"/>
      <c r="BD475"/>
      <c r="BE475" s="110" t="s">
        <v>11270</v>
      </c>
      <c r="BF475" s="110" t="s">
        <v>11271</v>
      </c>
      <c r="BG475" s="110">
        <v>0</v>
      </c>
      <c r="BH475" s="110" t="s">
        <v>11453</v>
      </c>
      <c r="BI475" s="110" t="s">
        <v>11273</v>
      </c>
      <c r="BJ475" s="110">
        <v>0</v>
      </c>
      <c r="BK475" s="110" t="s">
        <v>11274</v>
      </c>
      <c r="BL475" s="110" t="s">
        <v>11275</v>
      </c>
      <c r="BM475" s="110">
        <v>5</v>
      </c>
      <c r="BN475" s="110" t="s">
        <v>11274</v>
      </c>
      <c r="BO475" s="110" t="s">
        <v>11276</v>
      </c>
      <c r="BP475" s="110">
        <v>0</v>
      </c>
      <c r="BQ475" s="110">
        <f t="shared" si="41"/>
        <v>90</v>
      </c>
    </row>
    <row r="476" spans="1:69" s="110" customFormat="1" ht="41.15">
      <c r="A476" s="107">
        <v>206</v>
      </c>
      <c r="B476" s="107" t="s">
        <v>11252</v>
      </c>
      <c r="C476" s="111">
        <v>12</v>
      </c>
      <c r="D476" s="124" t="s">
        <v>11454</v>
      </c>
      <c r="E476" s="112" t="s">
        <v>11263</v>
      </c>
      <c r="F476" s="129">
        <v>10842</v>
      </c>
      <c r="G476" s="112" t="s">
        <v>11455</v>
      </c>
      <c r="H476" s="111">
        <v>2021</v>
      </c>
      <c r="I476" s="112" t="s">
        <v>11456</v>
      </c>
      <c r="J476" s="113">
        <v>242148</v>
      </c>
      <c r="K476" s="126" t="s">
        <v>1711</v>
      </c>
      <c r="L476" s="112" t="s">
        <v>11279</v>
      </c>
      <c r="M476" s="112" t="s">
        <v>11280</v>
      </c>
      <c r="N476" s="112" t="s">
        <v>11457</v>
      </c>
      <c r="O476" s="112" t="s">
        <v>11458</v>
      </c>
      <c r="P476" s="112">
        <v>6512</v>
      </c>
      <c r="Q476" s="108">
        <f t="shared" si="39"/>
        <v>68.488</v>
      </c>
      <c r="R476" s="108">
        <v>28.488</v>
      </c>
      <c r="S476" s="108">
        <v>40</v>
      </c>
      <c r="T476" s="108">
        <v>150</v>
      </c>
      <c r="U476" s="108">
        <f t="shared" si="42"/>
        <v>218.488</v>
      </c>
      <c r="V476" s="109">
        <v>100</v>
      </c>
      <c r="W476" s="109">
        <v>63.3</v>
      </c>
      <c r="X476" s="127" t="s">
        <v>11261</v>
      </c>
      <c r="Y476" s="107">
        <v>6</v>
      </c>
      <c r="Z476" s="107">
        <v>3</v>
      </c>
      <c r="AA476" s="107">
        <v>6</v>
      </c>
      <c r="AB476" s="111">
        <v>60</v>
      </c>
      <c r="AC476" s="107" t="s">
        <v>11459</v>
      </c>
      <c r="AD476" s="108">
        <v>0</v>
      </c>
      <c r="AE476" s="107">
        <v>5</v>
      </c>
      <c r="AF476" s="111">
        <v>100</v>
      </c>
      <c r="AG476" s="111" t="s">
        <v>11262</v>
      </c>
      <c r="AH476" s="111" t="s">
        <v>11263</v>
      </c>
      <c r="AI476" s="111">
        <v>50</v>
      </c>
      <c r="AJ476" s="111" t="s">
        <v>11253</v>
      </c>
      <c r="AK476" s="111" t="s">
        <v>11254</v>
      </c>
      <c r="AL476" s="111">
        <v>5</v>
      </c>
      <c r="AM476" s="111" t="s">
        <v>9351</v>
      </c>
      <c r="AN476" s="111" t="s">
        <v>11264</v>
      </c>
      <c r="AO476" s="111">
        <v>0</v>
      </c>
      <c r="AP476" s="111" t="s">
        <v>11265</v>
      </c>
      <c r="AQ476" s="111" t="s">
        <v>11263</v>
      </c>
      <c r="AR476" s="111">
        <v>10</v>
      </c>
      <c r="AS476" s="111" t="s">
        <v>11266</v>
      </c>
      <c r="AT476" s="111" t="s">
        <v>11267</v>
      </c>
      <c r="AU476" s="111">
        <v>10</v>
      </c>
      <c r="AV476" s="111" t="s">
        <v>11268</v>
      </c>
      <c r="AW476" s="111" t="s">
        <v>11269</v>
      </c>
      <c r="AX476" s="111">
        <v>5</v>
      </c>
      <c r="AY476"/>
      <c r="AZ476"/>
      <c r="BA476"/>
      <c r="BB476"/>
      <c r="BC476"/>
      <c r="BD476"/>
      <c r="BE476" s="110" t="s">
        <v>11270</v>
      </c>
      <c r="BF476" s="110" t="s">
        <v>11271</v>
      </c>
      <c r="BG476" s="110">
        <v>0</v>
      </c>
      <c r="BH476" s="110" t="s">
        <v>11460</v>
      </c>
      <c r="BI476" s="110" t="s">
        <v>11273</v>
      </c>
      <c r="BJ476" s="110">
        <v>0</v>
      </c>
      <c r="BK476" s="110" t="s">
        <v>11274</v>
      </c>
      <c r="BL476" s="110" t="s">
        <v>11275</v>
      </c>
      <c r="BM476" s="110">
        <v>10</v>
      </c>
      <c r="BN476" s="110" t="s">
        <v>11274</v>
      </c>
      <c r="BO476" s="110" t="s">
        <v>11276</v>
      </c>
      <c r="BP476" s="110">
        <v>0</v>
      </c>
      <c r="BQ476" s="110">
        <f t="shared" si="41"/>
        <v>90</v>
      </c>
    </row>
    <row r="477" spans="1:69" s="110" customFormat="1" ht="41.15">
      <c r="A477" s="107">
        <v>206</v>
      </c>
      <c r="B477" s="107" t="s">
        <v>11252</v>
      </c>
      <c r="C477" s="111">
        <v>12</v>
      </c>
      <c r="D477" s="124" t="s">
        <v>11262</v>
      </c>
      <c r="E477" s="112" t="s">
        <v>11263</v>
      </c>
      <c r="F477" s="129">
        <v>10842</v>
      </c>
      <c r="G477" s="112" t="s">
        <v>11461</v>
      </c>
      <c r="H477" s="111">
        <v>2021</v>
      </c>
      <c r="I477" s="112" t="s">
        <v>11462</v>
      </c>
      <c r="J477" s="113">
        <v>9740</v>
      </c>
      <c r="K477" s="126" t="s">
        <v>4158</v>
      </c>
      <c r="L477" s="112" t="s">
        <v>11279</v>
      </c>
      <c r="M477" s="112" t="s">
        <v>11280</v>
      </c>
      <c r="N477" s="112" t="s">
        <v>11463</v>
      </c>
      <c r="O477" s="112" t="s">
        <v>11464</v>
      </c>
      <c r="P477" s="112">
        <v>6532</v>
      </c>
      <c r="Q477" s="108">
        <f t="shared" si="39"/>
        <v>20</v>
      </c>
      <c r="R477" s="108">
        <v>1.1458823529411766</v>
      </c>
      <c r="S477" s="108">
        <v>10</v>
      </c>
      <c r="T477" s="108">
        <v>10</v>
      </c>
      <c r="U477" s="108">
        <v>30</v>
      </c>
      <c r="V477" s="109">
        <v>100</v>
      </c>
      <c r="W477" s="109">
        <v>60</v>
      </c>
      <c r="X477" s="127" t="s">
        <v>11261</v>
      </c>
      <c r="Y477" s="107">
        <v>3</v>
      </c>
      <c r="Z477" s="107">
        <v>12</v>
      </c>
      <c r="AA477" s="107">
        <v>3</v>
      </c>
      <c r="AB477" s="111">
        <v>60</v>
      </c>
      <c r="AC477" s="107"/>
      <c r="AD477" s="108">
        <v>0</v>
      </c>
      <c r="AE477" s="107">
        <v>5</v>
      </c>
      <c r="AF477" s="111">
        <v>100</v>
      </c>
      <c r="AG477" s="111" t="s">
        <v>11262</v>
      </c>
      <c r="AH477" s="111" t="s">
        <v>11263</v>
      </c>
      <c r="AI477" s="111">
        <v>35</v>
      </c>
      <c r="AJ477" s="111" t="s">
        <v>11253</v>
      </c>
      <c r="AK477" s="111" t="s">
        <v>11254</v>
      </c>
      <c r="AL477" s="111">
        <v>20</v>
      </c>
      <c r="AM477" s="111" t="s">
        <v>9351</v>
      </c>
      <c r="AN477" s="111" t="s">
        <v>11264</v>
      </c>
      <c r="AO477" s="111">
        <v>0</v>
      </c>
      <c r="AP477" s="111" t="s">
        <v>11265</v>
      </c>
      <c r="AQ477" s="111" t="s">
        <v>11263</v>
      </c>
      <c r="AR477" s="111">
        <v>5</v>
      </c>
      <c r="AS477" s="111" t="s">
        <v>11266</v>
      </c>
      <c r="AT477" s="111" t="s">
        <v>11267</v>
      </c>
      <c r="AU477" s="111">
        <v>5</v>
      </c>
      <c r="AV477" s="111" t="s">
        <v>11268</v>
      </c>
      <c r="AW477" s="111" t="s">
        <v>11269</v>
      </c>
      <c r="AX477" s="111">
        <v>5</v>
      </c>
      <c r="AY477"/>
      <c r="AZ477"/>
      <c r="BA477"/>
      <c r="BB477"/>
      <c r="BC477"/>
      <c r="BD477"/>
      <c r="BE477" s="110" t="s">
        <v>11270</v>
      </c>
      <c r="BF477" s="110" t="s">
        <v>11271</v>
      </c>
      <c r="BG477" s="110">
        <v>2</v>
      </c>
      <c r="BH477" s="110" t="s">
        <v>11465</v>
      </c>
      <c r="BI477" s="110" t="s">
        <v>11273</v>
      </c>
      <c r="BJ477" s="110">
        <v>0</v>
      </c>
      <c r="BK477" s="110" t="s">
        <v>11274</v>
      </c>
      <c r="BL477" s="110" t="s">
        <v>11275</v>
      </c>
      <c r="BM477" s="110">
        <v>18</v>
      </c>
      <c r="BN477" s="110" t="s">
        <v>11274</v>
      </c>
      <c r="BO477" s="110" t="s">
        <v>11276</v>
      </c>
      <c r="BP477" s="110">
        <v>0</v>
      </c>
      <c r="BQ477" s="110">
        <f t="shared" si="41"/>
        <v>90</v>
      </c>
    </row>
    <row r="478" spans="1:69" s="110" customFormat="1" ht="41.15">
      <c r="A478" s="107">
        <v>206</v>
      </c>
      <c r="B478" s="107" t="s">
        <v>11252</v>
      </c>
      <c r="C478" s="111">
        <v>12</v>
      </c>
      <c r="D478" s="124" t="s">
        <v>11262</v>
      </c>
      <c r="E478" s="112" t="s">
        <v>11263</v>
      </c>
      <c r="F478" s="129">
        <v>10842</v>
      </c>
      <c r="G478" s="112" t="s">
        <v>11466</v>
      </c>
      <c r="H478" s="111">
        <v>2021</v>
      </c>
      <c r="I478" s="112" t="s">
        <v>11467</v>
      </c>
      <c r="J478" s="113">
        <v>9719</v>
      </c>
      <c r="K478" s="126" t="s">
        <v>4158</v>
      </c>
      <c r="L478" s="112" t="s">
        <v>11279</v>
      </c>
      <c r="M478" s="112" t="s">
        <v>11280</v>
      </c>
      <c r="N478" s="112" t="s">
        <v>11463</v>
      </c>
      <c r="O478" s="112" t="s">
        <v>11464</v>
      </c>
      <c r="P478" s="112">
        <v>6533</v>
      </c>
      <c r="Q478" s="108">
        <f t="shared" si="39"/>
        <v>20</v>
      </c>
      <c r="R478" s="108">
        <v>1.1434117647058823</v>
      </c>
      <c r="S478" s="108">
        <v>10</v>
      </c>
      <c r="T478" s="108">
        <v>10</v>
      </c>
      <c r="U478" s="108">
        <v>30</v>
      </c>
      <c r="V478" s="109">
        <v>100</v>
      </c>
      <c r="W478" s="109">
        <v>60</v>
      </c>
      <c r="X478" s="127" t="s">
        <v>11261</v>
      </c>
      <c r="Y478" s="107">
        <v>3</v>
      </c>
      <c r="Z478" s="107">
        <v>12</v>
      </c>
      <c r="AA478" s="107">
        <v>3</v>
      </c>
      <c r="AB478" s="111">
        <v>60</v>
      </c>
      <c r="AC478" s="107"/>
      <c r="AD478" s="108">
        <v>0</v>
      </c>
      <c r="AE478" s="107">
        <v>5</v>
      </c>
      <c r="AF478" s="111">
        <v>100</v>
      </c>
      <c r="AG478" s="111" t="s">
        <v>11262</v>
      </c>
      <c r="AH478" s="111" t="s">
        <v>11263</v>
      </c>
      <c r="AI478" s="111">
        <v>35</v>
      </c>
      <c r="AJ478" s="111" t="s">
        <v>11253</v>
      </c>
      <c r="AK478" s="111" t="s">
        <v>11254</v>
      </c>
      <c r="AL478" s="111">
        <v>20</v>
      </c>
      <c r="AM478" s="111" t="s">
        <v>9351</v>
      </c>
      <c r="AN478" s="111" t="s">
        <v>11264</v>
      </c>
      <c r="AO478" s="111">
        <v>0</v>
      </c>
      <c r="AP478" s="111" t="s">
        <v>11265</v>
      </c>
      <c r="AQ478" s="111" t="s">
        <v>11263</v>
      </c>
      <c r="AR478" s="111">
        <v>5</v>
      </c>
      <c r="AS478" s="111" t="s">
        <v>11266</v>
      </c>
      <c r="AT478" s="111" t="s">
        <v>11267</v>
      </c>
      <c r="AU478" s="111">
        <v>5</v>
      </c>
      <c r="AV478" s="111" t="s">
        <v>11268</v>
      </c>
      <c r="AW478" s="111" t="s">
        <v>11269</v>
      </c>
      <c r="AX478" s="111">
        <v>5</v>
      </c>
      <c r="AY478"/>
      <c r="AZ478"/>
      <c r="BA478"/>
      <c r="BB478"/>
      <c r="BC478"/>
      <c r="BD478"/>
      <c r="BE478" s="110" t="s">
        <v>11270</v>
      </c>
      <c r="BF478" s="110" t="s">
        <v>11271</v>
      </c>
      <c r="BG478" s="110">
        <v>2</v>
      </c>
      <c r="BH478" s="110" t="s">
        <v>11468</v>
      </c>
      <c r="BI478" s="110" t="s">
        <v>11273</v>
      </c>
      <c r="BJ478" s="110">
        <v>0</v>
      </c>
      <c r="BK478" s="110" t="s">
        <v>11274</v>
      </c>
      <c r="BL478" s="110" t="s">
        <v>11275</v>
      </c>
      <c r="BM478" s="110">
        <v>18</v>
      </c>
      <c r="BN478" s="110" t="s">
        <v>11274</v>
      </c>
      <c r="BO478" s="110" t="s">
        <v>11276</v>
      </c>
      <c r="BP478" s="110">
        <v>0</v>
      </c>
      <c r="BQ478" s="110">
        <f t="shared" si="41"/>
        <v>90</v>
      </c>
    </row>
    <row r="479" spans="1:69" s="110" customFormat="1" ht="41.15">
      <c r="A479" s="107">
        <v>206</v>
      </c>
      <c r="B479" s="107" t="s">
        <v>11252</v>
      </c>
      <c r="C479" s="111">
        <v>12</v>
      </c>
      <c r="D479" s="124" t="s">
        <v>11262</v>
      </c>
      <c r="E479" s="112" t="s">
        <v>11263</v>
      </c>
      <c r="F479" s="129">
        <v>10842</v>
      </c>
      <c r="G479" s="112" t="s">
        <v>11469</v>
      </c>
      <c r="H479" s="111">
        <v>2021</v>
      </c>
      <c r="I479" s="112" t="s">
        <v>11469</v>
      </c>
      <c r="J479" s="113">
        <v>165372.84</v>
      </c>
      <c r="K479" s="126" t="s">
        <v>1711</v>
      </c>
      <c r="L479" s="112" t="s">
        <v>11279</v>
      </c>
      <c r="M479" s="112" t="s">
        <v>11280</v>
      </c>
      <c r="N479" s="112" t="s">
        <v>11470</v>
      </c>
      <c r="O479" s="112" t="s">
        <v>11471</v>
      </c>
      <c r="P479" s="112">
        <v>6534</v>
      </c>
      <c r="Q479" s="108">
        <f t="shared" si="39"/>
        <v>89.455628235294114</v>
      </c>
      <c r="R479" s="108">
        <v>19.455628235294117</v>
      </c>
      <c r="S479" s="108">
        <v>70</v>
      </c>
      <c r="T479" s="108">
        <v>100</v>
      </c>
      <c r="U479" s="108">
        <f t="shared" si="42"/>
        <v>189.45562823529411</v>
      </c>
      <c r="V479" s="109">
        <v>100</v>
      </c>
      <c r="W479" s="109">
        <v>60</v>
      </c>
      <c r="X479" s="127" t="s">
        <v>11261</v>
      </c>
      <c r="Y479" s="107">
        <v>3</v>
      </c>
      <c r="Z479" s="107">
        <v>2</v>
      </c>
      <c r="AA479" s="107">
        <v>2</v>
      </c>
      <c r="AB479" s="111">
        <v>60</v>
      </c>
      <c r="AC479" s="107"/>
      <c r="AD479" s="108">
        <v>0</v>
      </c>
      <c r="AE479" s="107">
        <v>5</v>
      </c>
      <c r="AF479" s="111">
        <v>100</v>
      </c>
      <c r="AG479" s="111" t="s">
        <v>11262</v>
      </c>
      <c r="AH479" s="111" t="s">
        <v>11263</v>
      </c>
      <c r="AI479" s="111">
        <v>85</v>
      </c>
      <c r="AJ479" s="111" t="s">
        <v>11253</v>
      </c>
      <c r="AK479" s="111" t="s">
        <v>11254</v>
      </c>
      <c r="AL479" s="111">
        <v>0</v>
      </c>
      <c r="AM479" s="111" t="s">
        <v>9351</v>
      </c>
      <c r="AN479" s="111" t="s">
        <v>11264</v>
      </c>
      <c r="AO479" s="111">
        <v>0</v>
      </c>
      <c r="AP479" s="111" t="s">
        <v>11265</v>
      </c>
      <c r="AQ479" s="111" t="s">
        <v>11263</v>
      </c>
      <c r="AR479" s="111">
        <v>0</v>
      </c>
      <c r="AS479" s="111" t="s">
        <v>11266</v>
      </c>
      <c r="AT479" s="111" t="s">
        <v>11267</v>
      </c>
      <c r="AU479" s="111">
        <v>0</v>
      </c>
      <c r="AV479" s="111" t="s">
        <v>11268</v>
      </c>
      <c r="AW479" s="111" t="s">
        <v>11269</v>
      </c>
      <c r="AX479" s="111">
        <v>5</v>
      </c>
      <c r="AY479"/>
      <c r="AZ479"/>
      <c r="BA479"/>
      <c r="BB479"/>
      <c r="BC479"/>
      <c r="BD479"/>
      <c r="BE479" s="110" t="s">
        <v>11270</v>
      </c>
      <c r="BF479" s="110" t="s">
        <v>11271</v>
      </c>
      <c r="BG479" s="110">
        <v>0</v>
      </c>
      <c r="BH479" s="110" t="s">
        <v>11472</v>
      </c>
      <c r="BI479" s="110" t="s">
        <v>11273</v>
      </c>
      <c r="BJ479" s="110">
        <v>0</v>
      </c>
      <c r="BK479" s="110" t="s">
        <v>11274</v>
      </c>
      <c r="BL479" s="110" t="s">
        <v>11275</v>
      </c>
      <c r="BM479" s="110">
        <v>0</v>
      </c>
      <c r="BN479" s="110" t="s">
        <v>11274</v>
      </c>
      <c r="BO479" s="110" t="s">
        <v>11276</v>
      </c>
      <c r="BP479" s="110">
        <v>0</v>
      </c>
      <c r="BQ479" s="110">
        <f>AI479+AL479+AO479+AR479+AU479+AX479+BA479+BD479+BG479+BJ479+BM479+BP479</f>
        <v>90</v>
      </c>
    </row>
    <row r="480" spans="1:69" s="110" customFormat="1" ht="41.15">
      <c r="A480" s="107">
        <v>206</v>
      </c>
      <c r="B480" s="107" t="s">
        <v>11252</v>
      </c>
      <c r="C480" s="111">
        <v>12</v>
      </c>
      <c r="D480" s="124" t="s">
        <v>11262</v>
      </c>
      <c r="E480" s="112" t="s">
        <v>11263</v>
      </c>
      <c r="F480" s="129">
        <v>10842</v>
      </c>
      <c r="G480" s="112" t="s">
        <v>11473</v>
      </c>
      <c r="H480" s="111">
        <v>2022</v>
      </c>
      <c r="I480" s="112" t="s">
        <v>11474</v>
      </c>
      <c r="J480" s="113">
        <v>168275.91</v>
      </c>
      <c r="K480" s="126" t="s">
        <v>4158</v>
      </c>
      <c r="L480" s="112" t="s">
        <v>11279</v>
      </c>
      <c r="M480" s="112" t="s">
        <v>11280</v>
      </c>
      <c r="N480" s="112" t="s">
        <v>11475</v>
      </c>
      <c r="O480" s="112" t="s">
        <v>11476</v>
      </c>
      <c r="P480" s="112">
        <v>6544</v>
      </c>
      <c r="Q480" s="108">
        <f t="shared" si="39"/>
        <v>119.79716588235294</v>
      </c>
      <c r="R480" s="108">
        <v>19.797165882352942</v>
      </c>
      <c r="S480" s="108">
        <v>100</v>
      </c>
      <c r="T480" s="108">
        <v>100</v>
      </c>
      <c r="U480" s="108">
        <f t="shared" si="42"/>
        <v>219.79716588235294</v>
      </c>
      <c r="V480" s="109">
        <v>100</v>
      </c>
      <c r="W480" s="109">
        <v>28.3</v>
      </c>
      <c r="X480" s="127" t="s">
        <v>11261</v>
      </c>
      <c r="Y480" s="107">
        <v>3</v>
      </c>
      <c r="Z480" s="107">
        <v>5</v>
      </c>
      <c r="AA480" s="107">
        <v>2</v>
      </c>
      <c r="AB480" s="111">
        <v>60</v>
      </c>
      <c r="AC480" s="107"/>
      <c r="AD480" s="108">
        <v>0</v>
      </c>
      <c r="AE480" s="107">
        <v>5</v>
      </c>
      <c r="AF480" s="111">
        <v>100</v>
      </c>
      <c r="AG480" s="111" t="s">
        <v>11262</v>
      </c>
      <c r="AH480" s="111" t="s">
        <v>11263</v>
      </c>
      <c r="AI480" s="111">
        <v>40</v>
      </c>
      <c r="AJ480" s="111" t="s">
        <v>11253</v>
      </c>
      <c r="AK480" s="111" t="s">
        <v>11254</v>
      </c>
      <c r="AL480" s="111">
        <v>20</v>
      </c>
      <c r="AM480" s="111" t="s">
        <v>9351</v>
      </c>
      <c r="AN480" s="111" t="s">
        <v>11264</v>
      </c>
      <c r="AO480" s="111">
        <v>0</v>
      </c>
      <c r="AP480" s="111" t="s">
        <v>11265</v>
      </c>
      <c r="AQ480" s="111" t="s">
        <v>11263</v>
      </c>
      <c r="AR480" s="111">
        <v>10</v>
      </c>
      <c r="AS480" s="111" t="s">
        <v>11266</v>
      </c>
      <c r="AT480" s="111" t="s">
        <v>11267</v>
      </c>
      <c r="AU480" s="111">
        <v>10</v>
      </c>
      <c r="AV480" s="111" t="s">
        <v>11268</v>
      </c>
      <c r="AW480" s="111" t="s">
        <v>11269</v>
      </c>
      <c r="AX480" s="111">
        <v>5</v>
      </c>
      <c r="AY480"/>
      <c r="AZ480"/>
      <c r="BA480"/>
      <c r="BB480"/>
      <c r="BC480"/>
      <c r="BD480"/>
      <c r="BE480" s="110" t="s">
        <v>11270</v>
      </c>
      <c r="BF480" s="110" t="s">
        <v>11271</v>
      </c>
      <c r="BG480" s="110">
        <v>0</v>
      </c>
      <c r="BH480" s="110" t="s">
        <v>11477</v>
      </c>
      <c r="BI480" s="110" t="s">
        <v>11273</v>
      </c>
      <c r="BJ480" s="110">
        <v>0</v>
      </c>
      <c r="BK480" s="110" t="s">
        <v>11274</v>
      </c>
      <c r="BL480" s="110" t="s">
        <v>11275</v>
      </c>
      <c r="BM480" s="110">
        <v>5</v>
      </c>
      <c r="BN480" s="110" t="s">
        <v>11274</v>
      </c>
      <c r="BO480" s="110" t="s">
        <v>11276</v>
      </c>
      <c r="BP480" s="110">
        <v>0</v>
      </c>
      <c r="BQ480" s="110">
        <f t="shared" si="41"/>
        <v>90</v>
      </c>
    </row>
    <row r="481" spans="1:69" s="110" customFormat="1" ht="41.15">
      <c r="A481" s="107">
        <v>206</v>
      </c>
      <c r="B481" s="107" t="s">
        <v>11252</v>
      </c>
      <c r="C481" s="111">
        <v>12</v>
      </c>
      <c r="D481" s="124" t="s">
        <v>11262</v>
      </c>
      <c r="E481" s="112" t="s">
        <v>11269</v>
      </c>
      <c r="F481" s="129">
        <v>18475</v>
      </c>
      <c r="G481" s="112" t="s">
        <v>11478</v>
      </c>
      <c r="H481" s="111">
        <v>2022</v>
      </c>
      <c r="I481" s="112" t="s">
        <v>11479</v>
      </c>
      <c r="J481" s="113">
        <v>46263.42</v>
      </c>
      <c r="K481" s="126" t="s">
        <v>1977</v>
      </c>
      <c r="L481" s="112" t="s">
        <v>11279</v>
      </c>
      <c r="M481" s="112" t="s">
        <v>11280</v>
      </c>
      <c r="N481" s="112" t="s">
        <v>11470</v>
      </c>
      <c r="O481" s="112" t="s">
        <v>11471</v>
      </c>
      <c r="P481" s="112">
        <v>6586</v>
      </c>
      <c r="Q481" s="108">
        <f t="shared" si="39"/>
        <v>41</v>
      </c>
      <c r="R481" s="108">
        <v>5.4427552941176467</v>
      </c>
      <c r="S481" s="108">
        <v>0</v>
      </c>
      <c r="T481" s="108">
        <v>9</v>
      </c>
      <c r="U481" s="108">
        <v>50</v>
      </c>
      <c r="V481" s="109">
        <v>100</v>
      </c>
      <c r="W481" s="109">
        <v>46.7</v>
      </c>
      <c r="X481" s="127" t="s">
        <v>11480</v>
      </c>
      <c r="Y481" s="107">
        <v>3</v>
      </c>
      <c r="Z481" s="107">
        <v>11</v>
      </c>
      <c r="AA481" s="107">
        <v>4</v>
      </c>
      <c r="AB481" s="111">
        <v>60</v>
      </c>
      <c r="AC481" s="107" t="s">
        <v>11481</v>
      </c>
      <c r="AD481" s="108">
        <v>0</v>
      </c>
      <c r="AE481" s="107">
        <v>5</v>
      </c>
      <c r="AF481" s="111">
        <v>100</v>
      </c>
      <c r="AG481" s="111" t="s">
        <v>11262</v>
      </c>
      <c r="AH481" s="111" t="s">
        <v>11263</v>
      </c>
      <c r="AI481" s="111">
        <v>40</v>
      </c>
      <c r="AJ481" s="111" t="s">
        <v>11253</v>
      </c>
      <c r="AK481" s="111" t="s">
        <v>11254</v>
      </c>
      <c r="AL481" s="111">
        <v>20</v>
      </c>
      <c r="AM481" s="111" t="s">
        <v>9351</v>
      </c>
      <c r="AN481" s="111" t="s">
        <v>11264</v>
      </c>
      <c r="AO481" s="111">
        <v>0</v>
      </c>
      <c r="AP481" s="111" t="s">
        <v>11265</v>
      </c>
      <c r="AQ481" s="111" t="s">
        <v>11263</v>
      </c>
      <c r="AR481" s="111">
        <v>5</v>
      </c>
      <c r="AS481" s="111" t="s">
        <v>11266</v>
      </c>
      <c r="AT481" s="111" t="s">
        <v>11267</v>
      </c>
      <c r="AU481" s="111">
        <v>5</v>
      </c>
      <c r="AV481" s="111" t="s">
        <v>11268</v>
      </c>
      <c r="AW481" s="111" t="s">
        <v>11269</v>
      </c>
      <c r="AX481" s="111">
        <v>5</v>
      </c>
      <c r="AY481"/>
      <c r="AZ481"/>
      <c r="BA481"/>
      <c r="BB481"/>
      <c r="BC481"/>
      <c r="BD481"/>
      <c r="BE481" s="110" t="s">
        <v>11270</v>
      </c>
      <c r="BF481" s="110" t="s">
        <v>11271</v>
      </c>
      <c r="BG481" s="110">
        <v>2</v>
      </c>
      <c r="BH481" s="110" t="s">
        <v>11482</v>
      </c>
      <c r="BI481" s="110" t="s">
        <v>11273</v>
      </c>
      <c r="BJ481" s="110">
        <v>0</v>
      </c>
      <c r="BK481" s="110" t="s">
        <v>11274</v>
      </c>
      <c r="BL481" s="110" t="s">
        <v>11275</v>
      </c>
      <c r="BM481" s="110">
        <v>13</v>
      </c>
      <c r="BN481" s="110" t="s">
        <v>11274</v>
      </c>
      <c r="BO481" s="110" t="s">
        <v>11276</v>
      </c>
      <c r="BP481" s="110">
        <v>0</v>
      </c>
      <c r="BQ481" s="110">
        <f t="shared" si="41"/>
        <v>90</v>
      </c>
    </row>
    <row r="482" spans="1:69" s="110" customFormat="1" ht="41.15">
      <c r="A482" s="107">
        <v>206</v>
      </c>
      <c r="B482" s="107" t="s">
        <v>11252</v>
      </c>
      <c r="C482" s="111">
        <v>13</v>
      </c>
      <c r="D482" s="124" t="s">
        <v>11253</v>
      </c>
      <c r="E482" s="112" t="s">
        <v>11254</v>
      </c>
      <c r="F482" s="129">
        <v>15269</v>
      </c>
      <c r="G482" s="112" t="s">
        <v>11483</v>
      </c>
      <c r="H482" s="111">
        <v>2022</v>
      </c>
      <c r="I482" s="112" t="s">
        <v>11484</v>
      </c>
      <c r="J482" s="113">
        <v>227817.2</v>
      </c>
      <c r="K482" s="126" t="s">
        <v>1977</v>
      </c>
      <c r="L482" s="112" t="s">
        <v>11279</v>
      </c>
      <c r="M482" s="112" t="s">
        <v>11280</v>
      </c>
      <c r="N482" s="112" t="s">
        <v>11286</v>
      </c>
      <c r="O482" s="112" t="s">
        <v>11287</v>
      </c>
      <c r="P482" s="112">
        <v>6595</v>
      </c>
      <c r="Q482" s="108">
        <f t="shared" si="39"/>
        <v>76.80202352941177</v>
      </c>
      <c r="R482" s="108">
        <v>26.802023529411766</v>
      </c>
      <c r="S482" s="108">
        <v>50</v>
      </c>
      <c r="T482" s="108">
        <v>150</v>
      </c>
      <c r="U482" s="108">
        <f t="shared" si="42"/>
        <v>226.80202352941177</v>
      </c>
      <c r="V482" s="109">
        <v>100</v>
      </c>
      <c r="W482" s="109">
        <v>43.3</v>
      </c>
      <c r="X482" s="127" t="s">
        <v>11480</v>
      </c>
      <c r="Y482" s="107">
        <v>1</v>
      </c>
      <c r="Z482" s="107">
        <v>4</v>
      </c>
      <c r="AA482" s="107">
        <v>1</v>
      </c>
      <c r="AB482" s="111">
        <v>60</v>
      </c>
      <c r="AC482" s="107" t="s">
        <v>11485</v>
      </c>
      <c r="AD482" s="108">
        <v>0</v>
      </c>
      <c r="AE482" s="107">
        <v>5</v>
      </c>
      <c r="AF482" s="111">
        <v>100</v>
      </c>
      <c r="AG482" s="111" t="s">
        <v>11262</v>
      </c>
      <c r="AH482" s="111" t="s">
        <v>11263</v>
      </c>
      <c r="AI482" s="111">
        <v>25</v>
      </c>
      <c r="AJ482" s="111" t="s">
        <v>11253</v>
      </c>
      <c r="AK482" s="111" t="s">
        <v>11254</v>
      </c>
      <c r="AL482" s="111">
        <v>40</v>
      </c>
      <c r="AM482" s="111" t="s">
        <v>9351</v>
      </c>
      <c r="AN482" s="111" t="s">
        <v>11264</v>
      </c>
      <c r="AO482" s="111">
        <v>0</v>
      </c>
      <c r="AP482" s="111" t="s">
        <v>11265</v>
      </c>
      <c r="AQ482" s="111" t="s">
        <v>11263</v>
      </c>
      <c r="AR482" s="111">
        <v>5</v>
      </c>
      <c r="AS482" s="111" t="s">
        <v>11266</v>
      </c>
      <c r="AT482" s="111" t="s">
        <v>11267</v>
      </c>
      <c r="AU482" s="111">
        <v>5</v>
      </c>
      <c r="AV482" s="111" t="s">
        <v>11268</v>
      </c>
      <c r="AW482" s="111" t="s">
        <v>11269</v>
      </c>
      <c r="AX482" s="111">
        <v>5</v>
      </c>
      <c r="AY482"/>
      <c r="AZ482"/>
      <c r="BA482"/>
      <c r="BB482"/>
      <c r="BC482"/>
      <c r="BD482"/>
      <c r="BE482" s="110" t="s">
        <v>11270</v>
      </c>
      <c r="BF482" s="110" t="s">
        <v>11271</v>
      </c>
      <c r="BG482" s="110">
        <v>0</v>
      </c>
      <c r="BH482" s="110" t="s">
        <v>11486</v>
      </c>
      <c r="BI482" s="110" t="s">
        <v>11273</v>
      </c>
      <c r="BJ482" s="110">
        <v>0</v>
      </c>
      <c r="BK482" s="110" t="s">
        <v>11274</v>
      </c>
      <c r="BL482" s="110" t="s">
        <v>11275</v>
      </c>
      <c r="BM482" s="110">
        <v>10</v>
      </c>
      <c r="BN482" s="110" t="s">
        <v>11274</v>
      </c>
      <c r="BO482" s="110" t="s">
        <v>11276</v>
      </c>
      <c r="BP482" s="110">
        <v>0</v>
      </c>
      <c r="BQ482" s="110">
        <f t="shared" si="41"/>
        <v>90</v>
      </c>
    </row>
    <row r="483" spans="1:69" s="110" customFormat="1" ht="41.15">
      <c r="A483" s="107">
        <v>206</v>
      </c>
      <c r="B483" s="107" t="s">
        <v>11252</v>
      </c>
      <c r="C483" s="111">
        <v>13</v>
      </c>
      <c r="D483" s="124" t="s">
        <v>11253</v>
      </c>
      <c r="E483" s="112" t="s">
        <v>11254</v>
      </c>
      <c r="F483" s="129">
        <v>15269</v>
      </c>
      <c r="G483" s="112" t="s">
        <v>11487</v>
      </c>
      <c r="H483" s="111">
        <v>2022</v>
      </c>
      <c r="I483" s="112" t="s">
        <v>11488</v>
      </c>
      <c r="J483" s="113">
        <v>292503.12</v>
      </c>
      <c r="K483" s="126" t="s">
        <v>1977</v>
      </c>
      <c r="L483" s="112" t="s">
        <v>11279</v>
      </c>
      <c r="M483" s="112" t="s">
        <v>11280</v>
      </c>
      <c r="N483" s="112" t="s">
        <v>11286</v>
      </c>
      <c r="O483" s="112" t="s">
        <v>11287</v>
      </c>
      <c r="P483" s="112">
        <v>6609</v>
      </c>
      <c r="Q483" s="108">
        <f t="shared" si="39"/>
        <v>74.41213176470589</v>
      </c>
      <c r="R483" s="108">
        <v>34.412131764705883</v>
      </c>
      <c r="S483" s="108">
        <v>40</v>
      </c>
      <c r="T483" s="108">
        <v>100</v>
      </c>
      <c r="U483" s="108">
        <f t="shared" si="42"/>
        <v>174.41213176470589</v>
      </c>
      <c r="V483" s="109">
        <v>100</v>
      </c>
      <c r="W483" s="109">
        <v>38.299999999999997</v>
      </c>
      <c r="X483" s="127" t="s">
        <v>11480</v>
      </c>
      <c r="Y483" s="107">
        <v>1</v>
      </c>
      <c r="Z483" s="107">
        <v>4</v>
      </c>
      <c r="AA483" s="107">
        <v>1</v>
      </c>
      <c r="AB483" s="111">
        <v>60</v>
      </c>
      <c r="AC483" s="107" t="s">
        <v>11489</v>
      </c>
      <c r="AD483" s="108">
        <v>0</v>
      </c>
      <c r="AE483" s="107">
        <v>5</v>
      </c>
      <c r="AF483" s="111">
        <v>100</v>
      </c>
      <c r="AG483" s="111" t="s">
        <v>11262</v>
      </c>
      <c r="AH483" s="111" t="s">
        <v>11263</v>
      </c>
      <c r="AI483" s="111">
        <v>25</v>
      </c>
      <c r="AJ483" s="111" t="s">
        <v>11253</v>
      </c>
      <c r="AK483" s="111" t="s">
        <v>11254</v>
      </c>
      <c r="AL483" s="111">
        <v>40</v>
      </c>
      <c r="AM483" s="111" t="s">
        <v>9351</v>
      </c>
      <c r="AN483" s="111" t="s">
        <v>11264</v>
      </c>
      <c r="AO483" s="111">
        <v>0</v>
      </c>
      <c r="AP483" s="111" t="s">
        <v>11265</v>
      </c>
      <c r="AQ483" s="111" t="s">
        <v>11263</v>
      </c>
      <c r="AR483" s="111">
        <v>5</v>
      </c>
      <c r="AS483" s="111" t="s">
        <v>11266</v>
      </c>
      <c r="AT483" s="111" t="s">
        <v>11267</v>
      </c>
      <c r="AU483" s="111">
        <v>5</v>
      </c>
      <c r="AV483" s="111" t="s">
        <v>11268</v>
      </c>
      <c r="AW483" s="111" t="s">
        <v>11269</v>
      </c>
      <c r="AX483" s="111">
        <v>5</v>
      </c>
      <c r="AY483"/>
      <c r="AZ483"/>
      <c r="BA483"/>
      <c r="BB483"/>
      <c r="BC483"/>
      <c r="BD483"/>
      <c r="BE483" s="110" t="s">
        <v>11270</v>
      </c>
      <c r="BF483" s="110" t="s">
        <v>11271</v>
      </c>
      <c r="BG483" s="110">
        <v>0</v>
      </c>
      <c r="BH483" s="110" t="s">
        <v>11490</v>
      </c>
      <c r="BI483" s="110" t="s">
        <v>11273</v>
      </c>
      <c r="BJ483" s="110">
        <v>0</v>
      </c>
      <c r="BK483" s="110" t="s">
        <v>11274</v>
      </c>
      <c r="BL483" s="110" t="s">
        <v>11275</v>
      </c>
      <c r="BM483" s="110">
        <v>10</v>
      </c>
      <c r="BN483" s="110" t="s">
        <v>11274</v>
      </c>
      <c r="BO483" s="110" t="s">
        <v>11276</v>
      </c>
      <c r="BP483" s="110">
        <v>0</v>
      </c>
      <c r="BQ483" s="110">
        <f t="shared" si="41"/>
        <v>90</v>
      </c>
    </row>
    <row r="484" spans="1:69" s="110" customFormat="1" ht="41.15">
      <c r="A484" s="107">
        <v>206</v>
      </c>
      <c r="B484" s="107" t="s">
        <v>11252</v>
      </c>
      <c r="C484" s="111">
        <v>12</v>
      </c>
      <c r="D484" s="124" t="s">
        <v>11262</v>
      </c>
      <c r="E484" s="112" t="s">
        <v>11491</v>
      </c>
      <c r="F484" s="129">
        <v>25126</v>
      </c>
      <c r="G484" s="112" t="s">
        <v>11492</v>
      </c>
      <c r="H484" s="111">
        <v>2022</v>
      </c>
      <c r="I484" s="112" t="s">
        <v>11493</v>
      </c>
      <c r="J484" s="113">
        <v>226362.95</v>
      </c>
      <c r="K484" s="126" t="s">
        <v>1977</v>
      </c>
      <c r="L484" s="112" t="s">
        <v>11279</v>
      </c>
      <c r="M484" s="112" t="s">
        <v>11280</v>
      </c>
      <c r="N484" s="112" t="s">
        <v>11470</v>
      </c>
      <c r="O484" s="112" t="s">
        <v>11471</v>
      </c>
      <c r="P484" s="112">
        <v>6610</v>
      </c>
      <c r="Q484" s="108">
        <f>U484-T484</f>
        <v>86.630935294117648</v>
      </c>
      <c r="R484" s="108">
        <v>26.630935294117648</v>
      </c>
      <c r="S484" s="108">
        <v>60</v>
      </c>
      <c r="T484" s="108">
        <v>100</v>
      </c>
      <c r="U484" s="108">
        <f>SUM(R484:T484)</f>
        <v>186.63093529411765</v>
      </c>
      <c r="V484" s="109">
        <v>100</v>
      </c>
      <c r="W484" s="109">
        <v>43.3</v>
      </c>
      <c r="X484" s="127" t="s">
        <v>11480</v>
      </c>
      <c r="Y484" s="107">
        <v>3</v>
      </c>
      <c r="Z484" s="107">
        <v>2</v>
      </c>
      <c r="AA484" s="107">
        <v>3</v>
      </c>
      <c r="AB484" s="111">
        <v>60</v>
      </c>
      <c r="AC484" s="107" t="s">
        <v>11494</v>
      </c>
      <c r="AD484" s="108">
        <v>0</v>
      </c>
      <c r="AE484" s="107">
        <v>5</v>
      </c>
      <c r="AF484" s="111">
        <v>100</v>
      </c>
      <c r="AG484" s="111" t="s">
        <v>11262</v>
      </c>
      <c r="AH484" s="111" t="s">
        <v>11263</v>
      </c>
      <c r="AI484" s="111">
        <v>40</v>
      </c>
      <c r="AJ484" s="111" t="s">
        <v>11253</v>
      </c>
      <c r="AK484" s="111" t="s">
        <v>11254</v>
      </c>
      <c r="AL484" s="111">
        <v>20</v>
      </c>
      <c r="AM484" s="111" t="s">
        <v>9351</v>
      </c>
      <c r="AN484" s="111" t="s">
        <v>11264</v>
      </c>
      <c r="AO484" s="111">
        <v>0</v>
      </c>
      <c r="AP484" s="111" t="s">
        <v>11265</v>
      </c>
      <c r="AQ484" s="111" t="s">
        <v>11263</v>
      </c>
      <c r="AR484" s="111">
        <v>5</v>
      </c>
      <c r="AS484" s="111" t="s">
        <v>11266</v>
      </c>
      <c r="AT484" s="111" t="s">
        <v>11267</v>
      </c>
      <c r="AU484" s="111">
        <v>5</v>
      </c>
      <c r="AV484" s="111" t="s">
        <v>11268</v>
      </c>
      <c r="AW484" s="111" t="s">
        <v>11269</v>
      </c>
      <c r="AX484" s="111">
        <v>5</v>
      </c>
      <c r="AY484"/>
      <c r="AZ484"/>
      <c r="BA484"/>
      <c r="BB484"/>
      <c r="BC484"/>
      <c r="BD484"/>
      <c r="BE484" s="110" t="s">
        <v>11270</v>
      </c>
      <c r="BF484" s="110" t="s">
        <v>11271</v>
      </c>
      <c r="BG484" s="110">
        <v>2</v>
      </c>
      <c r="BH484" s="110" t="s">
        <v>11495</v>
      </c>
      <c r="BI484" s="110" t="s">
        <v>11273</v>
      </c>
      <c r="BJ484" s="110">
        <v>0</v>
      </c>
      <c r="BK484" s="110" t="s">
        <v>11274</v>
      </c>
      <c r="BL484" s="110" t="s">
        <v>11275</v>
      </c>
      <c r="BM484" s="110">
        <v>13</v>
      </c>
      <c r="BN484" s="110" t="s">
        <v>11274</v>
      </c>
      <c r="BO484" s="110" t="s">
        <v>11276</v>
      </c>
      <c r="BP484" s="110">
        <v>0</v>
      </c>
      <c r="BQ484" s="110">
        <f t="shared" si="41"/>
        <v>90</v>
      </c>
    </row>
    <row r="485" spans="1:69" s="110" customFormat="1" ht="41.15">
      <c r="A485" s="107">
        <v>206</v>
      </c>
      <c r="B485" s="107" t="s">
        <v>11252</v>
      </c>
      <c r="C485" s="111">
        <v>13</v>
      </c>
      <c r="D485" s="124" t="s">
        <v>11262</v>
      </c>
      <c r="E485" s="112" t="s">
        <v>11269</v>
      </c>
      <c r="F485" s="129">
        <v>18475</v>
      </c>
      <c r="G485" s="112" t="s">
        <v>11496</v>
      </c>
      <c r="H485" s="111">
        <v>2023</v>
      </c>
      <c r="I485" s="112" t="s">
        <v>11497</v>
      </c>
      <c r="J485" s="113">
        <v>64559.47</v>
      </c>
      <c r="K485" s="126" t="s">
        <v>1992</v>
      </c>
      <c r="L485" s="112"/>
      <c r="M485" s="112"/>
      <c r="N485" s="112"/>
      <c r="O485" s="112"/>
      <c r="P485" s="112">
        <v>6666</v>
      </c>
      <c r="Q485" s="108"/>
      <c r="R485" s="108"/>
      <c r="S485" s="108"/>
      <c r="T485" s="108"/>
      <c r="U485" s="108"/>
      <c r="V485" s="109">
        <v>100</v>
      </c>
      <c r="W485" s="109">
        <v>28.3</v>
      </c>
      <c r="X485" s="127" t="s">
        <v>11480</v>
      </c>
      <c r="Y485" s="107">
        <v>3</v>
      </c>
      <c r="Z485" s="107">
        <v>1</v>
      </c>
      <c r="AA485" s="107">
        <v>4</v>
      </c>
      <c r="AB485" s="111">
        <v>60</v>
      </c>
      <c r="AC485" s="107" t="s">
        <v>11498</v>
      </c>
      <c r="AD485" s="108">
        <v>0</v>
      </c>
      <c r="AE485" s="107">
        <v>5</v>
      </c>
      <c r="AF485" s="111">
        <v>100</v>
      </c>
      <c r="AG485" s="111" t="s">
        <v>11262</v>
      </c>
      <c r="AH485" s="111" t="s">
        <v>11263</v>
      </c>
      <c r="AI485" s="111">
        <v>35</v>
      </c>
      <c r="AJ485" s="111" t="s">
        <v>11253</v>
      </c>
      <c r="AK485" s="111" t="s">
        <v>11254</v>
      </c>
      <c r="AL485" s="111">
        <v>20</v>
      </c>
      <c r="AM485" s="111" t="s">
        <v>9351</v>
      </c>
      <c r="AN485" s="111" t="s">
        <v>11264</v>
      </c>
      <c r="AO485" s="111">
        <v>0</v>
      </c>
      <c r="AP485" s="111" t="s">
        <v>11265</v>
      </c>
      <c r="AQ485" s="111" t="s">
        <v>11263</v>
      </c>
      <c r="AR485" s="111">
        <v>15</v>
      </c>
      <c r="AS485" s="111" t="s">
        <v>11266</v>
      </c>
      <c r="AT485" s="111" t="s">
        <v>11267</v>
      </c>
      <c r="AU485" s="111">
        <v>10</v>
      </c>
      <c r="AV485" s="111" t="s">
        <v>11268</v>
      </c>
      <c r="AW485" s="111" t="s">
        <v>11269</v>
      </c>
      <c r="AX485" s="111">
        <v>5</v>
      </c>
      <c r="AY485"/>
      <c r="AZ485"/>
      <c r="BA485"/>
      <c r="BB485"/>
      <c r="BC485"/>
      <c r="BD485"/>
      <c r="BE485" s="110" t="s">
        <v>11270</v>
      </c>
      <c r="BF485" s="110" t="s">
        <v>11271</v>
      </c>
      <c r="BG485" s="110">
        <v>0</v>
      </c>
      <c r="BH485" s="110" t="s">
        <v>11499</v>
      </c>
      <c r="BI485" s="110" t="s">
        <v>11273</v>
      </c>
      <c r="BJ485" s="110">
        <v>0</v>
      </c>
      <c r="BK485" s="110" t="s">
        <v>11274</v>
      </c>
      <c r="BL485" s="110" t="s">
        <v>11275</v>
      </c>
      <c r="BM485" s="110">
        <v>5</v>
      </c>
      <c r="BN485" s="110" t="s">
        <v>11274</v>
      </c>
      <c r="BO485" s="110" t="s">
        <v>11276</v>
      </c>
      <c r="BP485" s="110">
        <v>0</v>
      </c>
      <c r="BQ485" s="110">
        <f t="shared" si="41"/>
        <v>90</v>
      </c>
    </row>
    <row r="486" spans="1:69" s="110" customFormat="1" ht="41.15">
      <c r="A486" s="107">
        <v>206</v>
      </c>
      <c r="B486" s="107" t="s">
        <v>11252</v>
      </c>
      <c r="C486" s="111">
        <v>15</v>
      </c>
      <c r="D486" s="124" t="s">
        <v>9351</v>
      </c>
      <c r="E486" s="112" t="s">
        <v>11500</v>
      </c>
      <c r="F486" s="129">
        <v>25498</v>
      </c>
      <c r="G486" s="112" t="s">
        <v>11501</v>
      </c>
      <c r="H486" s="111">
        <v>2023</v>
      </c>
      <c r="I486" s="112" t="s">
        <v>11502</v>
      </c>
      <c r="J486" s="113">
        <v>181186.63</v>
      </c>
      <c r="K486" s="126" t="s">
        <v>1992</v>
      </c>
      <c r="L486" s="112"/>
      <c r="M486" s="112"/>
      <c r="N486" s="112"/>
      <c r="O486" s="112"/>
      <c r="P486" s="112">
        <v>6672</v>
      </c>
      <c r="Q486" s="108"/>
      <c r="R486" s="108"/>
      <c r="S486" s="108"/>
      <c r="T486" s="108"/>
      <c r="U486" s="108"/>
      <c r="V486" s="109">
        <v>100</v>
      </c>
      <c r="W486" s="109">
        <v>23.3</v>
      </c>
      <c r="X486" s="127" t="s">
        <v>11480</v>
      </c>
      <c r="Y486" s="107">
        <v>1</v>
      </c>
      <c r="Z486" s="107">
        <v>1</v>
      </c>
      <c r="AA486" s="107">
        <v>3</v>
      </c>
      <c r="AB486" s="111">
        <v>60</v>
      </c>
      <c r="AC486" s="107" t="s">
        <v>11503</v>
      </c>
      <c r="AD486" s="108">
        <v>0</v>
      </c>
      <c r="AE486" s="107">
        <v>5</v>
      </c>
      <c r="AF486" s="111">
        <v>100</v>
      </c>
      <c r="AG486" s="111" t="s">
        <v>11262</v>
      </c>
      <c r="AH486" s="111" t="s">
        <v>11263</v>
      </c>
      <c r="AI486" s="111">
        <v>35</v>
      </c>
      <c r="AJ486" s="111" t="s">
        <v>11253</v>
      </c>
      <c r="AK486" s="111" t="s">
        <v>11254</v>
      </c>
      <c r="AL486" s="111">
        <v>20</v>
      </c>
      <c r="AM486" s="111" t="s">
        <v>9351</v>
      </c>
      <c r="AN486" s="111" t="s">
        <v>11264</v>
      </c>
      <c r="AO486" s="111">
        <v>0</v>
      </c>
      <c r="AP486" s="111" t="s">
        <v>11265</v>
      </c>
      <c r="AQ486" s="111" t="s">
        <v>11263</v>
      </c>
      <c r="AR486" s="111">
        <v>10</v>
      </c>
      <c r="AS486" s="111" t="s">
        <v>11266</v>
      </c>
      <c r="AT486" s="111" t="s">
        <v>11267</v>
      </c>
      <c r="AU486" s="111">
        <v>10</v>
      </c>
      <c r="AV486" s="111" t="s">
        <v>11268</v>
      </c>
      <c r="AW486" s="111" t="s">
        <v>11269</v>
      </c>
      <c r="AX486" s="111">
        <v>5</v>
      </c>
      <c r="AY486"/>
      <c r="AZ486"/>
      <c r="BA486"/>
      <c r="BB486"/>
      <c r="BC486"/>
      <c r="BD486"/>
      <c r="BE486" s="110" t="s">
        <v>11270</v>
      </c>
      <c r="BF486" s="110" t="s">
        <v>11271</v>
      </c>
      <c r="BG486" s="110">
        <v>0</v>
      </c>
      <c r="BH486" s="110" t="s">
        <v>11504</v>
      </c>
      <c r="BI486" s="110" t="s">
        <v>11273</v>
      </c>
      <c r="BJ486" s="110">
        <v>0</v>
      </c>
      <c r="BK486" s="110" t="s">
        <v>11274</v>
      </c>
      <c r="BL486" s="110" t="s">
        <v>11275</v>
      </c>
      <c r="BM486" s="110">
        <v>10</v>
      </c>
      <c r="BN486" s="110" t="s">
        <v>11274</v>
      </c>
      <c r="BO486" s="110" t="s">
        <v>11276</v>
      </c>
      <c r="BP486" s="110">
        <v>0</v>
      </c>
      <c r="BQ486" s="110">
        <f t="shared" si="41"/>
        <v>90</v>
      </c>
    </row>
    <row r="487" spans="1:69" s="110" customFormat="1" ht="41.15">
      <c r="A487" s="107">
        <v>206</v>
      </c>
      <c r="B487" s="107" t="s">
        <v>11252</v>
      </c>
      <c r="C487" s="111">
        <v>12</v>
      </c>
      <c r="D487" s="124" t="s">
        <v>11262</v>
      </c>
      <c r="E487" s="112" t="s">
        <v>11263</v>
      </c>
      <c r="F487" s="129">
        <v>10842</v>
      </c>
      <c r="G487" s="112" t="s">
        <v>11505</v>
      </c>
      <c r="H487" s="111">
        <v>2023</v>
      </c>
      <c r="I487" s="112" t="s">
        <v>11474</v>
      </c>
      <c r="J487" s="113">
        <v>872079.52</v>
      </c>
      <c r="K487" s="126" t="s">
        <v>1992</v>
      </c>
      <c r="L487" s="112"/>
      <c r="M487" s="112"/>
      <c r="N487" s="112"/>
      <c r="O487" s="112"/>
      <c r="P487" s="112">
        <v>6691</v>
      </c>
      <c r="Q487" s="108"/>
      <c r="R487" s="108"/>
      <c r="S487" s="108"/>
      <c r="T487" s="108"/>
      <c r="U487" s="108"/>
      <c r="V487" s="109">
        <v>100</v>
      </c>
      <c r="W487" s="109">
        <v>23.3</v>
      </c>
      <c r="X487" s="127" t="s">
        <v>11480</v>
      </c>
      <c r="Y487" s="107">
        <v>3</v>
      </c>
      <c r="Z487" s="107">
        <v>5</v>
      </c>
      <c r="AA487" s="107">
        <v>2</v>
      </c>
      <c r="AB487" s="111">
        <v>60</v>
      </c>
      <c r="AC487" s="107" t="s">
        <v>11506</v>
      </c>
      <c r="AD487" s="108">
        <v>0</v>
      </c>
      <c r="AE487" s="107">
        <v>5</v>
      </c>
      <c r="AF487" s="111">
        <v>100</v>
      </c>
      <c r="AG487" s="111" t="s">
        <v>11262</v>
      </c>
      <c r="AH487" s="111" t="s">
        <v>11263</v>
      </c>
      <c r="AI487" s="111">
        <v>40</v>
      </c>
      <c r="AJ487" s="111" t="s">
        <v>11253</v>
      </c>
      <c r="AK487" s="111" t="s">
        <v>11254</v>
      </c>
      <c r="AL487" s="111">
        <v>20</v>
      </c>
      <c r="AM487" s="111" t="s">
        <v>9351</v>
      </c>
      <c r="AN487" s="111" t="s">
        <v>11264</v>
      </c>
      <c r="AO487" s="111">
        <v>0</v>
      </c>
      <c r="AP487" s="111" t="s">
        <v>11265</v>
      </c>
      <c r="AQ487" s="111" t="s">
        <v>11263</v>
      </c>
      <c r="AR487" s="111">
        <v>10</v>
      </c>
      <c r="AS487" s="111" t="s">
        <v>11266</v>
      </c>
      <c r="AT487" s="111" t="s">
        <v>11267</v>
      </c>
      <c r="AU487" s="111">
        <v>10</v>
      </c>
      <c r="AV487" s="111" t="s">
        <v>11268</v>
      </c>
      <c r="AW487" s="111" t="s">
        <v>11269</v>
      </c>
      <c r="AX487" s="111">
        <v>5</v>
      </c>
      <c r="AY487"/>
      <c r="AZ487"/>
      <c r="BA487"/>
      <c r="BB487"/>
      <c r="BC487"/>
      <c r="BD487"/>
      <c r="BE487" s="110" t="s">
        <v>11270</v>
      </c>
      <c r="BF487" s="110" t="s">
        <v>11271</v>
      </c>
      <c r="BG487" s="110">
        <v>0</v>
      </c>
      <c r="BH487" s="110" t="s">
        <v>11507</v>
      </c>
      <c r="BI487" s="110" t="s">
        <v>11273</v>
      </c>
      <c r="BJ487" s="110">
        <v>0</v>
      </c>
      <c r="BK487" s="110" t="s">
        <v>11274</v>
      </c>
      <c r="BL487" s="110" t="s">
        <v>11275</v>
      </c>
      <c r="BM487" s="110">
        <v>5</v>
      </c>
      <c r="BN487" s="110" t="s">
        <v>11274</v>
      </c>
      <c r="BO487" s="110" t="s">
        <v>11276</v>
      </c>
      <c r="BP487" s="110">
        <v>0</v>
      </c>
      <c r="BQ487" s="110">
        <f t="shared" si="41"/>
        <v>90</v>
      </c>
    </row>
    <row r="488" spans="1:69" s="110" customFormat="1" ht="41.15">
      <c r="A488" s="107">
        <v>206</v>
      </c>
      <c r="B488" s="107" t="s">
        <v>11252</v>
      </c>
      <c r="C488" s="111">
        <v>12</v>
      </c>
      <c r="D488" s="124" t="s">
        <v>11262</v>
      </c>
      <c r="E488" s="112" t="s">
        <v>11508</v>
      </c>
      <c r="F488" s="129">
        <v>28660</v>
      </c>
      <c r="G488" s="112" t="s">
        <v>11509</v>
      </c>
      <c r="H488" s="111">
        <v>2024</v>
      </c>
      <c r="I488" s="112" t="s">
        <v>11510</v>
      </c>
      <c r="J488" s="113">
        <v>37881.61</v>
      </c>
      <c r="K488" s="126" t="s">
        <v>3519</v>
      </c>
      <c r="L488" s="112"/>
      <c r="M488" s="112"/>
      <c r="N488" s="112"/>
      <c r="O488" s="112"/>
      <c r="P488" s="112">
        <v>6734</v>
      </c>
      <c r="Q488" s="108"/>
      <c r="R488" s="108"/>
      <c r="S488" s="108"/>
      <c r="T488" s="108"/>
      <c r="U488" s="108"/>
      <c r="V488" s="109">
        <v>100</v>
      </c>
      <c r="W488" s="109">
        <v>8.3000000000000007</v>
      </c>
      <c r="X488" s="127" t="s">
        <v>11480</v>
      </c>
      <c r="Y488" s="107">
        <v>3</v>
      </c>
      <c r="Z488" s="107">
        <v>4</v>
      </c>
      <c r="AA488" s="107">
        <v>8</v>
      </c>
      <c r="AB488" s="111">
        <v>60</v>
      </c>
      <c r="AC488" s="107" t="s">
        <v>11511</v>
      </c>
      <c r="AD488" s="108">
        <v>0</v>
      </c>
      <c r="AE488" s="107">
        <v>5</v>
      </c>
      <c r="AF488" s="111">
        <v>100</v>
      </c>
      <c r="AG488" s="111" t="s">
        <v>11512</v>
      </c>
      <c r="AH488" s="111" t="s">
        <v>11263</v>
      </c>
      <c r="AI488" s="111">
        <v>40</v>
      </c>
      <c r="AJ488" s="111" t="s">
        <v>11513</v>
      </c>
      <c r="AK488" s="111" t="s">
        <v>11254</v>
      </c>
      <c r="AL488" s="111">
        <v>20</v>
      </c>
      <c r="AM488" s="111" t="s">
        <v>11514</v>
      </c>
      <c r="AN488" s="111" t="s">
        <v>11264</v>
      </c>
      <c r="AO488" s="111">
        <v>0</v>
      </c>
      <c r="AP488" s="111" t="s">
        <v>11515</v>
      </c>
      <c r="AQ488" s="111" t="s">
        <v>11263</v>
      </c>
      <c r="AR488" s="111">
        <v>10</v>
      </c>
      <c r="AS488" s="111" t="s">
        <v>11516</v>
      </c>
      <c r="AT488" s="111" t="s">
        <v>11267</v>
      </c>
      <c r="AU488" s="111">
        <v>10</v>
      </c>
      <c r="AV488" s="111" t="s">
        <v>11517</v>
      </c>
      <c r="AW488" s="111" t="s">
        <v>11269</v>
      </c>
      <c r="AX488" s="111">
        <v>5</v>
      </c>
      <c r="AY488"/>
      <c r="AZ488"/>
      <c r="BA488"/>
      <c r="BB488"/>
      <c r="BC488"/>
      <c r="BD488"/>
      <c r="BE488" s="110" t="s">
        <v>11270</v>
      </c>
      <c r="BF488" s="110" t="s">
        <v>11271</v>
      </c>
      <c r="BG488" s="110">
        <v>0</v>
      </c>
      <c r="BH488" s="110" t="s">
        <v>11518</v>
      </c>
      <c r="BI488" s="110" t="s">
        <v>11273</v>
      </c>
      <c r="BJ488" s="110">
        <v>0</v>
      </c>
      <c r="BK488" s="110" t="s">
        <v>11274</v>
      </c>
      <c r="BL488" s="110" t="s">
        <v>11275</v>
      </c>
      <c r="BM488" s="110">
        <v>10</v>
      </c>
      <c r="BN488" s="110" t="s">
        <v>11274</v>
      </c>
      <c r="BO488" s="110" t="s">
        <v>11276</v>
      </c>
      <c r="BP488" s="110">
        <v>0</v>
      </c>
      <c r="BQ488" s="110">
        <f t="shared" si="41"/>
        <v>95</v>
      </c>
    </row>
    <row r="489" spans="1:69" s="110" customFormat="1" ht="41.15">
      <c r="A489" s="107">
        <v>206</v>
      </c>
      <c r="B489" s="107" t="s">
        <v>11252</v>
      </c>
      <c r="C489" s="111"/>
      <c r="D489" s="124" t="s">
        <v>11262</v>
      </c>
      <c r="E489" s="112" t="s">
        <v>11263</v>
      </c>
      <c r="F489" s="129">
        <v>10842</v>
      </c>
      <c r="G489" s="112" t="s">
        <v>11519</v>
      </c>
      <c r="H489" s="111">
        <v>2024</v>
      </c>
      <c r="I489" s="112" t="s">
        <v>11520</v>
      </c>
      <c r="J489" s="113">
        <v>40116.639999999999</v>
      </c>
      <c r="K489" s="126" t="s">
        <v>4158</v>
      </c>
      <c r="L489" s="112"/>
      <c r="M489" s="112"/>
      <c r="N489" s="112"/>
      <c r="O489" s="112"/>
      <c r="P489" s="112">
        <v>6793</v>
      </c>
      <c r="Q489" s="108"/>
      <c r="R489" s="108"/>
      <c r="S489" s="108"/>
      <c r="T489" s="108"/>
      <c r="U489" s="108"/>
      <c r="V489" s="109">
        <v>100</v>
      </c>
      <c r="W489" s="109">
        <v>0</v>
      </c>
      <c r="X489" s="127" t="s">
        <v>11480</v>
      </c>
      <c r="Y489" s="107">
        <v>3</v>
      </c>
      <c r="Z489" s="107">
        <v>10</v>
      </c>
      <c r="AA489" s="107">
        <v>1</v>
      </c>
      <c r="AB489" s="111">
        <v>60</v>
      </c>
      <c r="AC489" s="107"/>
      <c r="AD489" s="108">
        <v>0</v>
      </c>
      <c r="AE489" s="107">
        <v>5</v>
      </c>
      <c r="AF489" s="111">
        <v>100</v>
      </c>
      <c r="AG489" s="111" t="s">
        <v>11521</v>
      </c>
      <c r="AH489" s="111" t="s">
        <v>11263</v>
      </c>
      <c r="AI489" s="111">
        <v>40</v>
      </c>
      <c r="AJ489" s="111" t="s">
        <v>11522</v>
      </c>
      <c r="AK489" s="111" t="s">
        <v>11254</v>
      </c>
      <c r="AL489" s="111">
        <v>20</v>
      </c>
      <c r="AM489" s="111" t="s">
        <v>11523</v>
      </c>
      <c r="AN489" s="111" t="s">
        <v>11264</v>
      </c>
      <c r="AO489" s="111">
        <v>0</v>
      </c>
      <c r="AP489" s="111" t="s">
        <v>11524</v>
      </c>
      <c r="AQ489" s="111" t="s">
        <v>11263</v>
      </c>
      <c r="AR489" s="111">
        <v>10</v>
      </c>
      <c r="AS489" s="111" t="s">
        <v>11525</v>
      </c>
      <c r="AT489" s="111" t="s">
        <v>11267</v>
      </c>
      <c r="AU489" s="111">
        <v>10</v>
      </c>
      <c r="AV489" s="111" t="s">
        <v>11526</v>
      </c>
      <c r="AW489" s="111" t="s">
        <v>11269</v>
      </c>
      <c r="AX489" s="111">
        <v>5</v>
      </c>
      <c r="AY489"/>
      <c r="AZ489"/>
      <c r="BA489"/>
      <c r="BB489"/>
      <c r="BC489"/>
      <c r="BD489"/>
      <c r="BE489" s="110" t="s">
        <v>11270</v>
      </c>
      <c r="BF489" s="110" t="s">
        <v>11271</v>
      </c>
      <c r="BG489" s="110">
        <v>0</v>
      </c>
      <c r="BH489" s="110" t="s">
        <v>11527</v>
      </c>
      <c r="BI489" s="110" t="s">
        <v>11273</v>
      </c>
      <c r="BJ489" s="110">
        <v>0</v>
      </c>
      <c r="BK489" s="110" t="s">
        <v>11274</v>
      </c>
      <c r="BL489" s="110" t="s">
        <v>11275</v>
      </c>
      <c r="BM489" s="110">
        <v>10</v>
      </c>
      <c r="BN489" s="110" t="s">
        <v>11274</v>
      </c>
      <c r="BO489" s="110" t="s">
        <v>11276</v>
      </c>
      <c r="BP489" s="110">
        <v>0</v>
      </c>
      <c r="BQ489" s="110">
        <f t="shared" si="41"/>
        <v>95</v>
      </c>
    </row>
    <row r="490" spans="1:69" s="110" customFormat="1" ht="41.15">
      <c r="A490" s="107">
        <v>206</v>
      </c>
      <c r="B490" s="107" t="s">
        <v>11252</v>
      </c>
      <c r="C490" s="111">
        <v>13</v>
      </c>
      <c r="D490" s="124" t="s">
        <v>11253</v>
      </c>
      <c r="E490" s="112" t="s">
        <v>11254</v>
      </c>
      <c r="F490" s="129">
        <v>15269</v>
      </c>
      <c r="G490" s="112" t="s">
        <v>11528</v>
      </c>
      <c r="H490" s="111">
        <v>2024</v>
      </c>
      <c r="I490" s="112" t="s">
        <v>11529</v>
      </c>
      <c r="J490" s="113">
        <v>58406.2</v>
      </c>
      <c r="K490" s="126" t="s">
        <v>3519</v>
      </c>
      <c r="L490" s="112"/>
      <c r="M490" s="112"/>
      <c r="N490" s="112"/>
      <c r="O490" s="112"/>
      <c r="P490" s="112">
        <v>6733</v>
      </c>
      <c r="Q490" s="108"/>
      <c r="R490" s="108"/>
      <c r="S490" s="108"/>
      <c r="T490" s="108"/>
      <c r="U490" s="108"/>
      <c r="V490" s="109">
        <v>100</v>
      </c>
      <c r="W490" s="109">
        <v>10</v>
      </c>
      <c r="X490" s="127" t="s">
        <v>11480</v>
      </c>
      <c r="Y490" s="107">
        <v>3</v>
      </c>
      <c r="Z490" s="107">
        <v>10</v>
      </c>
      <c r="AA490" s="107">
        <v>1</v>
      </c>
      <c r="AB490" s="111">
        <v>60</v>
      </c>
      <c r="AC490" s="107" t="s">
        <v>11530</v>
      </c>
      <c r="AD490" s="108">
        <v>0</v>
      </c>
      <c r="AE490" s="107">
        <v>5</v>
      </c>
      <c r="AF490" s="111">
        <v>100</v>
      </c>
      <c r="AG490" s="111" t="s">
        <v>11531</v>
      </c>
      <c r="AH490" s="111" t="s">
        <v>11263</v>
      </c>
      <c r="AI490" s="111">
        <v>40</v>
      </c>
      <c r="AJ490" s="111" t="s">
        <v>11532</v>
      </c>
      <c r="AK490" s="111" t="s">
        <v>11254</v>
      </c>
      <c r="AL490" s="111">
        <v>20</v>
      </c>
      <c r="AM490" s="111" t="s">
        <v>11533</v>
      </c>
      <c r="AN490" s="111" t="s">
        <v>11264</v>
      </c>
      <c r="AO490" s="111">
        <v>0</v>
      </c>
      <c r="AP490" s="111" t="s">
        <v>11534</v>
      </c>
      <c r="AQ490" s="111" t="s">
        <v>11263</v>
      </c>
      <c r="AR490" s="111">
        <v>10</v>
      </c>
      <c r="AS490" s="111" t="s">
        <v>11535</v>
      </c>
      <c r="AT490" s="111" t="s">
        <v>11267</v>
      </c>
      <c r="AU490" s="111">
        <v>10</v>
      </c>
      <c r="AV490" s="111" t="s">
        <v>11536</v>
      </c>
      <c r="AW490" s="111" t="s">
        <v>11269</v>
      </c>
      <c r="AX490" s="111">
        <v>5</v>
      </c>
      <c r="AY490"/>
      <c r="AZ490"/>
      <c r="BA490"/>
      <c r="BB490"/>
      <c r="BC490"/>
      <c r="BD490"/>
      <c r="BE490" s="110" t="s">
        <v>11270</v>
      </c>
      <c r="BF490" s="110" t="s">
        <v>11271</v>
      </c>
      <c r="BG490" s="110">
        <v>0</v>
      </c>
      <c r="BH490" s="110" t="s">
        <v>11537</v>
      </c>
      <c r="BI490" s="110" t="s">
        <v>11273</v>
      </c>
      <c r="BJ490" s="110">
        <v>0</v>
      </c>
      <c r="BK490" s="110" t="s">
        <v>11274</v>
      </c>
      <c r="BL490" s="110" t="s">
        <v>11275</v>
      </c>
      <c r="BM490" s="110">
        <v>10</v>
      </c>
      <c r="BN490" s="110" t="s">
        <v>11274</v>
      </c>
      <c r="BO490" s="110" t="s">
        <v>11276</v>
      </c>
      <c r="BP490" s="110">
        <v>0</v>
      </c>
      <c r="BQ490" s="110">
        <f t="shared" si="41"/>
        <v>95</v>
      </c>
    </row>
    <row r="491" spans="1:69" s="110" customFormat="1" ht="41.15">
      <c r="A491" s="107">
        <v>206</v>
      </c>
      <c r="B491" s="107" t="s">
        <v>11252</v>
      </c>
      <c r="C491" s="111">
        <v>13</v>
      </c>
      <c r="D491" s="124" t="s">
        <v>11253</v>
      </c>
      <c r="E491" s="112" t="s">
        <v>11538</v>
      </c>
      <c r="F491" s="129">
        <v>26237</v>
      </c>
      <c r="G491" s="112" t="s">
        <v>11539</v>
      </c>
      <c r="H491" s="111">
        <v>2024</v>
      </c>
      <c r="I491" s="112" t="s">
        <v>11540</v>
      </c>
      <c r="J491" s="113">
        <v>108155.65</v>
      </c>
      <c r="K491" s="126" t="s">
        <v>3519</v>
      </c>
      <c r="L491" s="112"/>
      <c r="M491" s="112"/>
      <c r="N491" s="112"/>
      <c r="O491" s="112"/>
      <c r="P491" s="112">
        <v>6755</v>
      </c>
      <c r="Q491" s="108"/>
      <c r="R491" s="108"/>
      <c r="S491" s="108"/>
      <c r="T491" s="108"/>
      <c r="U491" s="108"/>
      <c r="V491" s="109">
        <v>100</v>
      </c>
      <c r="W491" s="109">
        <v>5</v>
      </c>
      <c r="X491" s="127" t="s">
        <v>11480</v>
      </c>
      <c r="Y491" s="107">
        <v>3</v>
      </c>
      <c r="Z491" s="107">
        <v>10</v>
      </c>
      <c r="AA491" s="107">
        <v>4</v>
      </c>
      <c r="AB491" s="111">
        <v>60</v>
      </c>
      <c r="AC491" s="107" t="s">
        <v>11541</v>
      </c>
      <c r="AD491" s="108">
        <v>0</v>
      </c>
      <c r="AE491" s="107">
        <v>5</v>
      </c>
      <c r="AF491" s="111">
        <v>100</v>
      </c>
      <c r="AG491" s="111" t="s">
        <v>11542</v>
      </c>
      <c r="AH491" s="111" t="s">
        <v>11263</v>
      </c>
      <c r="AI491" s="111">
        <v>40</v>
      </c>
      <c r="AJ491" s="111" t="s">
        <v>11543</v>
      </c>
      <c r="AK491" s="111" t="s">
        <v>11254</v>
      </c>
      <c r="AL491" s="111">
        <v>20</v>
      </c>
      <c r="AM491" s="111" t="s">
        <v>11544</v>
      </c>
      <c r="AN491" s="111" t="s">
        <v>11264</v>
      </c>
      <c r="AO491" s="111">
        <v>0</v>
      </c>
      <c r="AP491" s="111" t="s">
        <v>3838</v>
      </c>
      <c r="AQ491" s="111" t="s">
        <v>11263</v>
      </c>
      <c r="AR491" s="111">
        <v>10</v>
      </c>
      <c r="AS491" s="111" t="s">
        <v>11545</v>
      </c>
      <c r="AT491" s="111" t="s">
        <v>11267</v>
      </c>
      <c r="AU491" s="111">
        <v>10</v>
      </c>
      <c r="AV491" s="111" t="s">
        <v>11546</v>
      </c>
      <c r="AW491" s="111" t="s">
        <v>11269</v>
      </c>
      <c r="AX491" s="111">
        <v>5</v>
      </c>
      <c r="AY491"/>
      <c r="AZ491"/>
      <c r="BA491"/>
      <c r="BB491"/>
      <c r="BC491"/>
      <c r="BD491"/>
      <c r="BE491" s="110" t="s">
        <v>11270</v>
      </c>
      <c r="BF491" s="110" t="s">
        <v>11271</v>
      </c>
      <c r="BG491" s="110">
        <v>0</v>
      </c>
      <c r="BH491" s="110" t="s">
        <v>11547</v>
      </c>
      <c r="BI491" s="110" t="s">
        <v>11273</v>
      </c>
      <c r="BJ491" s="110">
        <v>0</v>
      </c>
      <c r="BK491" s="110" t="s">
        <v>11274</v>
      </c>
      <c r="BL491" s="110" t="s">
        <v>11275</v>
      </c>
      <c r="BM491" s="110">
        <v>10</v>
      </c>
      <c r="BN491" s="110" t="s">
        <v>11274</v>
      </c>
      <c r="BO491" s="110" t="s">
        <v>11276</v>
      </c>
      <c r="BP491" s="110">
        <v>0</v>
      </c>
      <c r="BQ491" s="110">
        <f t="shared" si="41"/>
        <v>95</v>
      </c>
    </row>
    <row r="492" spans="1:69" s="110" customFormat="1" ht="41.15">
      <c r="A492" s="107">
        <v>206</v>
      </c>
      <c r="B492" s="107" t="s">
        <v>11252</v>
      </c>
      <c r="C492" s="111">
        <v>12</v>
      </c>
      <c r="D492" s="124" t="s">
        <v>11262</v>
      </c>
      <c r="E492" s="112" t="s">
        <v>11491</v>
      </c>
      <c r="F492" s="129">
        <v>25126</v>
      </c>
      <c r="G492" s="112" t="s">
        <v>11548</v>
      </c>
      <c r="H492" s="111">
        <v>2024</v>
      </c>
      <c r="I492" s="112" t="s">
        <v>11549</v>
      </c>
      <c r="J492" s="113">
        <v>345521.24</v>
      </c>
      <c r="K492" s="126" t="s">
        <v>3519</v>
      </c>
      <c r="L492" s="112"/>
      <c r="M492" s="112"/>
      <c r="N492" s="112"/>
      <c r="O492" s="112"/>
      <c r="P492" s="112" t="s">
        <v>11550</v>
      </c>
      <c r="Q492" s="108"/>
      <c r="R492" s="108"/>
      <c r="S492" s="108"/>
      <c r="T492" s="108"/>
      <c r="U492" s="108"/>
      <c r="V492" s="109">
        <v>100</v>
      </c>
      <c r="W492" s="109">
        <v>11.7</v>
      </c>
      <c r="X492" s="127" t="s">
        <v>11480</v>
      </c>
      <c r="Y492" s="107">
        <v>3</v>
      </c>
      <c r="Z492" s="107">
        <v>5</v>
      </c>
      <c r="AA492" s="107">
        <v>1</v>
      </c>
      <c r="AB492" s="111">
        <v>60</v>
      </c>
      <c r="AC492" s="107" t="s">
        <v>11551</v>
      </c>
      <c r="AD492" s="108">
        <v>0</v>
      </c>
      <c r="AE492" s="107">
        <v>5</v>
      </c>
      <c r="AF492" s="111">
        <v>100</v>
      </c>
      <c r="AG492" s="111" t="s">
        <v>4828</v>
      </c>
      <c r="AH492" s="111" t="s">
        <v>11263</v>
      </c>
      <c r="AI492" s="111">
        <v>40</v>
      </c>
      <c r="AJ492" s="111" t="s">
        <v>11552</v>
      </c>
      <c r="AK492" s="111" t="s">
        <v>11254</v>
      </c>
      <c r="AL492" s="111">
        <v>20</v>
      </c>
      <c r="AM492" s="111" t="s">
        <v>11553</v>
      </c>
      <c r="AN492" s="111" t="s">
        <v>11264</v>
      </c>
      <c r="AO492" s="111">
        <v>0</v>
      </c>
      <c r="AP492" s="111" t="s">
        <v>11554</v>
      </c>
      <c r="AQ492" s="111" t="s">
        <v>11263</v>
      </c>
      <c r="AR492" s="111">
        <v>10</v>
      </c>
      <c r="AS492" s="111" t="s">
        <v>9275</v>
      </c>
      <c r="AT492" s="111" t="s">
        <v>11267</v>
      </c>
      <c r="AU492" s="111">
        <v>10</v>
      </c>
      <c r="AV492" s="111" t="s">
        <v>11555</v>
      </c>
      <c r="AW492" s="111" t="s">
        <v>11269</v>
      </c>
      <c r="AX492" s="111">
        <v>5</v>
      </c>
      <c r="AY492"/>
      <c r="AZ492"/>
      <c r="BA492"/>
      <c r="BB492"/>
      <c r="BC492"/>
      <c r="BD492"/>
      <c r="BE492" s="110" t="s">
        <v>11270</v>
      </c>
      <c r="BF492" s="110" t="s">
        <v>11271</v>
      </c>
      <c r="BG492" s="110">
        <v>0</v>
      </c>
      <c r="BH492" s="110" t="s">
        <v>11556</v>
      </c>
      <c r="BI492" s="110" t="s">
        <v>11273</v>
      </c>
      <c r="BJ492" s="110">
        <v>0</v>
      </c>
      <c r="BK492" s="110" t="s">
        <v>11274</v>
      </c>
      <c r="BL492" s="110" t="s">
        <v>11275</v>
      </c>
      <c r="BM492" s="110">
        <v>10</v>
      </c>
      <c r="BN492" s="110" t="s">
        <v>11274</v>
      </c>
      <c r="BO492" s="110" t="s">
        <v>11276</v>
      </c>
      <c r="BP492" s="110">
        <v>0</v>
      </c>
      <c r="BQ492" s="110">
        <f t="shared" si="41"/>
        <v>95</v>
      </c>
    </row>
    <row r="493" spans="1:69" s="110" customFormat="1" ht="41.15">
      <c r="A493" s="107">
        <v>206</v>
      </c>
      <c r="B493" s="107" t="s">
        <v>11252</v>
      </c>
      <c r="C493" s="111">
        <v>12</v>
      </c>
      <c r="D493" s="124" t="s">
        <v>11262</v>
      </c>
      <c r="E493" s="112" t="s">
        <v>11508</v>
      </c>
      <c r="F493" s="129">
        <v>28660</v>
      </c>
      <c r="G493" s="112" t="s">
        <v>11557</v>
      </c>
      <c r="H493" s="111">
        <v>2024</v>
      </c>
      <c r="I493" s="112" t="s">
        <v>11557</v>
      </c>
      <c r="J493" s="113">
        <v>651326.03</v>
      </c>
      <c r="K493" s="126" t="s">
        <v>3519</v>
      </c>
      <c r="L493" s="112"/>
      <c r="M493" s="112"/>
      <c r="N493" s="112"/>
      <c r="O493" s="112"/>
      <c r="P493" s="112">
        <v>6792</v>
      </c>
      <c r="Q493" s="108"/>
      <c r="R493" s="108"/>
      <c r="S493" s="108"/>
      <c r="T493" s="108"/>
      <c r="U493" s="108"/>
      <c r="V493" s="109">
        <v>100</v>
      </c>
      <c r="W493" s="109">
        <v>0</v>
      </c>
      <c r="X493" s="127" t="s">
        <v>11480</v>
      </c>
      <c r="Y493" s="107">
        <v>1</v>
      </c>
      <c r="Z493" s="107">
        <v>7</v>
      </c>
      <c r="AA493" s="107">
        <v>6</v>
      </c>
      <c r="AB493" s="111">
        <v>60</v>
      </c>
      <c r="AC493" s="107" t="s">
        <v>11558</v>
      </c>
      <c r="AD493" s="108">
        <v>0</v>
      </c>
      <c r="AE493" s="107">
        <v>5</v>
      </c>
      <c r="AF493" s="111">
        <v>100</v>
      </c>
      <c r="AG493" s="111" t="s">
        <v>11559</v>
      </c>
      <c r="AH493" s="111" t="s">
        <v>11263</v>
      </c>
      <c r="AI493" s="111">
        <v>40</v>
      </c>
      <c r="AJ493" s="111" t="s">
        <v>9351</v>
      </c>
      <c r="AK493" s="111" t="s">
        <v>11254</v>
      </c>
      <c r="AL493" s="111">
        <v>20</v>
      </c>
      <c r="AM493" s="111" t="s">
        <v>11560</v>
      </c>
      <c r="AN493" s="111" t="s">
        <v>11264</v>
      </c>
      <c r="AO493" s="111">
        <v>0</v>
      </c>
      <c r="AP493" s="111" t="s">
        <v>11561</v>
      </c>
      <c r="AQ493" s="111" t="s">
        <v>11263</v>
      </c>
      <c r="AR493" s="111">
        <v>10</v>
      </c>
      <c r="AS493" s="111" t="s">
        <v>11562</v>
      </c>
      <c r="AT493" s="111" t="s">
        <v>11267</v>
      </c>
      <c r="AU493" s="111">
        <v>10</v>
      </c>
      <c r="AV493" s="111" t="s">
        <v>11563</v>
      </c>
      <c r="AW493" s="111" t="s">
        <v>11269</v>
      </c>
      <c r="AX493" s="111">
        <v>5</v>
      </c>
      <c r="AY493"/>
      <c r="AZ493"/>
      <c r="BA493"/>
      <c r="BB493"/>
      <c r="BC493"/>
      <c r="BD493"/>
      <c r="BE493" s="110" t="s">
        <v>11270</v>
      </c>
      <c r="BF493" s="110" t="s">
        <v>11271</v>
      </c>
      <c r="BG493" s="110">
        <v>0</v>
      </c>
      <c r="BH493" s="110" t="s">
        <v>11564</v>
      </c>
      <c r="BI493" s="110" t="s">
        <v>11273</v>
      </c>
      <c r="BJ493" s="110">
        <v>0</v>
      </c>
      <c r="BK493" s="110" t="s">
        <v>11274</v>
      </c>
      <c r="BL493" s="110" t="s">
        <v>11275</v>
      </c>
      <c r="BM493" s="110">
        <v>10</v>
      </c>
      <c r="BN493" s="110" t="s">
        <v>11274</v>
      </c>
      <c r="BO493" s="110" t="s">
        <v>11276</v>
      </c>
      <c r="BP493" s="110">
        <v>0</v>
      </c>
      <c r="BQ493" s="110">
        <f t="shared" si="41"/>
        <v>95</v>
      </c>
    </row>
    <row r="494" spans="1:69" s="110" customFormat="1" ht="277.75">
      <c r="A494" s="107">
        <v>215</v>
      </c>
      <c r="B494" s="107" t="s">
        <v>7714</v>
      </c>
      <c r="C494" s="111" t="s">
        <v>7715</v>
      </c>
      <c r="D494" s="124" t="s">
        <v>7716</v>
      </c>
      <c r="E494" s="112" t="s">
        <v>7717</v>
      </c>
      <c r="F494" s="129">
        <v>29607</v>
      </c>
      <c r="G494" s="112" t="s">
        <v>7718</v>
      </c>
      <c r="H494" s="111">
        <v>2007</v>
      </c>
      <c r="I494" s="112" t="s">
        <v>7719</v>
      </c>
      <c r="J494" s="113">
        <v>79517</v>
      </c>
      <c r="K494" s="126" t="s">
        <v>117</v>
      </c>
      <c r="L494" s="112" t="s">
        <v>7720</v>
      </c>
      <c r="M494" s="112" t="s">
        <v>7721</v>
      </c>
      <c r="N494" s="112" t="s">
        <v>7722</v>
      </c>
      <c r="O494" s="112" t="s">
        <v>7723</v>
      </c>
      <c r="P494" s="112" t="s">
        <v>7724</v>
      </c>
      <c r="Q494" s="108">
        <f>+R494+S494+T494</f>
        <v>111.16</v>
      </c>
      <c r="R494" s="108">
        <v>0</v>
      </c>
      <c r="S494" s="108">
        <v>11.16</v>
      </c>
      <c r="T494" s="108">
        <v>100</v>
      </c>
      <c r="U494" s="108">
        <f>+R494+S494+T494</f>
        <v>111.16</v>
      </c>
      <c r="V494" s="109">
        <v>0</v>
      </c>
      <c r="W494" s="109">
        <v>100</v>
      </c>
      <c r="X494" s="127" t="s">
        <v>7725</v>
      </c>
      <c r="Y494" s="107">
        <v>4</v>
      </c>
      <c r="Z494" s="107">
        <v>9</v>
      </c>
      <c r="AA494" s="107">
        <v>1</v>
      </c>
      <c r="AB494" s="111">
        <v>60</v>
      </c>
      <c r="AC494" s="107">
        <v>6</v>
      </c>
      <c r="AD494" s="108">
        <v>60.25</v>
      </c>
      <c r="AE494" s="107">
        <v>5</v>
      </c>
      <c r="AF494" s="111">
        <f>+AI494+AL494+AO494+AR494+AU494+AX494</f>
        <v>0</v>
      </c>
      <c r="AG494" s="111"/>
      <c r="AH494" s="111"/>
      <c r="AI494" s="111"/>
      <c r="AJ494" s="111"/>
      <c r="AK494" s="111"/>
      <c r="AL494" s="111"/>
      <c r="AM494" s="111"/>
      <c r="AN494" s="111"/>
      <c r="AO494" s="111"/>
      <c r="AP494" s="111"/>
      <c r="AQ494" s="111"/>
      <c r="AR494" s="111"/>
      <c r="AS494" s="111"/>
      <c r="AT494" s="111"/>
      <c r="AU494" s="111"/>
      <c r="AV494" s="111"/>
      <c r="AW494" s="111"/>
      <c r="AX494" s="111"/>
      <c r="AY494"/>
      <c r="AZ494"/>
      <c r="BA494"/>
      <c r="BB494"/>
      <c r="BC494"/>
      <c r="BD494"/>
    </row>
    <row r="495" spans="1:69" s="110" customFormat="1" ht="318.89999999999998">
      <c r="A495" s="107">
        <v>215</v>
      </c>
      <c r="B495" s="107" t="s">
        <v>7714</v>
      </c>
      <c r="C495" s="111" t="s">
        <v>7726</v>
      </c>
      <c r="D495" s="124" t="s">
        <v>7727</v>
      </c>
      <c r="E495" s="112" t="s">
        <v>7728</v>
      </c>
      <c r="F495" s="129" t="s">
        <v>7729</v>
      </c>
      <c r="G495" s="112" t="s">
        <v>7730</v>
      </c>
      <c r="H495" s="111">
        <v>2005</v>
      </c>
      <c r="I495" s="112" t="s">
        <v>7731</v>
      </c>
      <c r="J495" s="113">
        <v>172449</v>
      </c>
      <c r="K495" s="126" t="s">
        <v>132</v>
      </c>
      <c r="L495" s="112" t="s">
        <v>7732</v>
      </c>
      <c r="M495" s="112" t="s">
        <v>7733</v>
      </c>
      <c r="N495" s="112" t="s">
        <v>7734</v>
      </c>
      <c r="O495" s="112" t="s">
        <v>7735</v>
      </c>
      <c r="P495" s="112" t="s">
        <v>7736</v>
      </c>
      <c r="Q495" s="108">
        <v>150</v>
      </c>
      <c r="R495" s="108">
        <v>0</v>
      </c>
      <c r="S495" s="108">
        <v>89.25</v>
      </c>
      <c r="T495" s="108">
        <v>60.75</v>
      </c>
      <c r="U495" s="108">
        <f t="shared" ref="U495:U502" si="43">+R495+S495+T495</f>
        <v>150</v>
      </c>
      <c r="V495" s="109">
        <v>35</v>
      </c>
      <c r="W495" s="109">
        <v>100</v>
      </c>
      <c r="X495" s="127" t="s">
        <v>7737</v>
      </c>
      <c r="Y495" s="107">
        <v>4</v>
      </c>
      <c r="Z495" s="107">
        <v>9</v>
      </c>
      <c r="AA495" s="107">
        <v>2</v>
      </c>
      <c r="AB495" s="111">
        <v>60</v>
      </c>
      <c r="AC495" s="107" t="s">
        <v>7738</v>
      </c>
      <c r="AD495" s="108">
        <v>60.25</v>
      </c>
      <c r="AE495" s="107">
        <v>4</v>
      </c>
      <c r="AF495" s="111">
        <f>+AI495+AL495+AO495+AR495+AU495+AX495</f>
        <v>10</v>
      </c>
      <c r="AG495" s="111">
        <v>2980278</v>
      </c>
      <c r="AH495" s="111" t="s">
        <v>7739</v>
      </c>
      <c r="AI495" s="111">
        <v>10</v>
      </c>
      <c r="AJ495" s="111"/>
      <c r="AK495" s="111"/>
      <c r="AL495" s="111"/>
      <c r="AM495" s="111"/>
      <c r="AN495" s="111"/>
      <c r="AO495" s="111"/>
      <c r="AP495" s="111"/>
      <c r="AQ495" s="111"/>
      <c r="AR495" s="111"/>
      <c r="AS495" s="111"/>
      <c r="AT495" s="111"/>
      <c r="AU495" s="111"/>
      <c r="AV495" s="111"/>
      <c r="AW495" s="111"/>
      <c r="AX495" s="111"/>
      <c r="AY495"/>
      <c r="AZ495"/>
      <c r="BA495"/>
      <c r="BB495"/>
      <c r="BC495"/>
      <c r="BD495"/>
    </row>
    <row r="496" spans="1:69" s="110" customFormat="1" ht="164.6">
      <c r="A496" s="107">
        <v>215</v>
      </c>
      <c r="B496" s="107" t="s">
        <v>7714</v>
      </c>
      <c r="C496" s="111"/>
      <c r="D496" s="124"/>
      <c r="E496" s="112" t="s">
        <v>7740</v>
      </c>
      <c r="F496" s="129"/>
      <c r="G496" s="112" t="s">
        <v>7741</v>
      </c>
      <c r="H496" s="111">
        <v>2005</v>
      </c>
      <c r="I496" s="112" t="s">
        <v>7742</v>
      </c>
      <c r="J496" s="113">
        <v>50075</v>
      </c>
      <c r="K496" s="126" t="s">
        <v>132</v>
      </c>
      <c r="L496" s="112" t="s">
        <v>7743</v>
      </c>
      <c r="M496" s="112" t="s">
        <v>7744</v>
      </c>
      <c r="N496" s="112" t="s">
        <v>7745</v>
      </c>
      <c r="O496" s="112" t="s">
        <v>7746</v>
      </c>
      <c r="P496" s="112">
        <v>15531</v>
      </c>
      <c r="Q496" s="108">
        <v>23</v>
      </c>
      <c r="R496" s="108">
        <v>0</v>
      </c>
      <c r="S496" s="108">
        <v>8</v>
      </c>
      <c r="T496" s="108">
        <v>15</v>
      </c>
      <c r="U496" s="108">
        <f t="shared" si="43"/>
        <v>23</v>
      </c>
      <c r="V496" s="109">
        <v>22</v>
      </c>
      <c r="W496" s="109">
        <v>100</v>
      </c>
      <c r="X496" s="127" t="s">
        <v>7747</v>
      </c>
      <c r="Y496" s="107">
        <v>6</v>
      </c>
      <c r="Z496" s="107">
        <v>4</v>
      </c>
      <c r="AA496" s="107" t="s">
        <v>7748</v>
      </c>
      <c r="AB496" s="111">
        <v>60</v>
      </c>
      <c r="AC496" s="107">
        <v>2</v>
      </c>
      <c r="AD496" s="108">
        <v>15</v>
      </c>
      <c r="AE496" s="107">
        <v>5</v>
      </c>
      <c r="AF496" s="111">
        <f>+AI496+AL496+AO496+AR496+AU496+AX496</f>
        <v>21.5</v>
      </c>
      <c r="AG496" s="111">
        <v>1100418</v>
      </c>
      <c r="AH496" s="111" t="s">
        <v>7749</v>
      </c>
      <c r="AI496" s="111">
        <v>3.5</v>
      </c>
      <c r="AJ496" s="111">
        <v>1117014</v>
      </c>
      <c r="AK496" s="111" t="s">
        <v>7749</v>
      </c>
      <c r="AL496" s="111">
        <v>18</v>
      </c>
      <c r="AM496" s="111"/>
      <c r="AN496" s="111"/>
      <c r="AO496" s="111"/>
      <c r="AP496" s="111"/>
      <c r="AQ496" s="111"/>
      <c r="AR496" s="111"/>
      <c r="AS496" s="111"/>
      <c r="AT496" s="111"/>
      <c r="AU496" s="111"/>
      <c r="AV496" s="111"/>
      <c r="AW496" s="111"/>
      <c r="AX496" s="111"/>
      <c r="AY496"/>
      <c r="AZ496"/>
      <c r="BA496"/>
      <c r="BB496"/>
      <c r="BC496"/>
      <c r="BD496"/>
    </row>
    <row r="497" spans="1:114" s="110" customFormat="1" ht="246.9">
      <c r="A497" s="107">
        <v>215</v>
      </c>
      <c r="B497" s="107" t="s">
        <v>7714</v>
      </c>
      <c r="C497" s="111" t="s">
        <v>7726</v>
      </c>
      <c r="D497" s="124" t="s">
        <v>7727</v>
      </c>
      <c r="E497" s="112" t="s">
        <v>7750</v>
      </c>
      <c r="F497" s="129">
        <v>50321</v>
      </c>
      <c r="G497" s="112" t="s">
        <v>7751</v>
      </c>
      <c r="H497" s="111">
        <v>2015</v>
      </c>
      <c r="I497" s="112" t="s">
        <v>7752</v>
      </c>
      <c r="J497" s="113">
        <v>85315.82</v>
      </c>
      <c r="K497" s="126" t="s">
        <v>109</v>
      </c>
      <c r="L497" s="112" t="s">
        <v>7753</v>
      </c>
      <c r="M497" s="112" t="s">
        <v>7754</v>
      </c>
      <c r="N497" s="112" t="s">
        <v>7755</v>
      </c>
      <c r="O497" s="112" t="s">
        <v>7756</v>
      </c>
      <c r="P497" s="112">
        <v>16698</v>
      </c>
      <c r="Q497" s="108">
        <v>24.33</v>
      </c>
      <c r="R497" s="108">
        <v>9.1199999999999992</v>
      </c>
      <c r="S497" s="108">
        <v>6.6</v>
      </c>
      <c r="T497" s="108">
        <v>8.61</v>
      </c>
      <c r="U497" s="108">
        <f>+R497+S497+T497</f>
        <v>24.33</v>
      </c>
      <c r="V497" s="109">
        <v>49</v>
      </c>
      <c r="W497" s="109">
        <v>100</v>
      </c>
      <c r="X497" s="127" t="s">
        <v>7757</v>
      </c>
      <c r="Y497" s="107">
        <v>4</v>
      </c>
      <c r="Z497" s="107">
        <v>4</v>
      </c>
      <c r="AA497" s="107">
        <v>1</v>
      </c>
      <c r="AB497" s="111">
        <v>4</v>
      </c>
      <c r="AC497" s="107">
        <v>16</v>
      </c>
      <c r="AD497" s="108">
        <v>8.61</v>
      </c>
      <c r="AE497" s="107">
        <v>5</v>
      </c>
      <c r="AF497" s="111">
        <v>20</v>
      </c>
      <c r="AG497" s="111">
        <v>2980046</v>
      </c>
      <c r="AH497" s="111" t="s">
        <v>7758</v>
      </c>
      <c r="AI497" s="111">
        <v>20</v>
      </c>
      <c r="AJ497" s="111"/>
      <c r="AK497" s="111"/>
      <c r="AL497" s="111"/>
      <c r="AM497" s="111"/>
      <c r="AN497" s="111"/>
      <c r="AO497" s="111"/>
      <c r="AP497" s="111"/>
      <c r="AQ497" s="111"/>
      <c r="AR497" s="111"/>
      <c r="AS497" s="111"/>
      <c r="AT497" s="111"/>
      <c r="AU497" s="111"/>
      <c r="AV497" s="111"/>
      <c r="AW497" s="111"/>
      <c r="AX497" s="111"/>
      <c r="AY497"/>
      <c r="AZ497"/>
      <c r="BA497"/>
      <c r="BB497"/>
      <c r="BC497"/>
      <c r="BD497"/>
    </row>
    <row r="498" spans="1:114" s="110" customFormat="1" ht="257.14999999999998">
      <c r="A498" s="107">
        <v>215</v>
      </c>
      <c r="B498" s="107" t="s">
        <v>7714</v>
      </c>
      <c r="C498" s="111" t="s">
        <v>7715</v>
      </c>
      <c r="D498" s="124" t="s">
        <v>7716</v>
      </c>
      <c r="E498" s="112" t="s">
        <v>7759</v>
      </c>
      <c r="F498" s="129">
        <v>21384</v>
      </c>
      <c r="G498" s="112" t="s">
        <v>7760</v>
      </c>
      <c r="H498" s="111">
        <v>2021</v>
      </c>
      <c r="I498" s="112" t="s">
        <v>7761</v>
      </c>
      <c r="J498" s="113">
        <v>99398.28</v>
      </c>
      <c r="K498" s="126" t="s">
        <v>1711</v>
      </c>
      <c r="L498" s="112" t="s">
        <v>7762</v>
      </c>
      <c r="M498" s="112" t="s">
        <v>7763</v>
      </c>
      <c r="N498" s="112" t="s">
        <v>7764</v>
      </c>
      <c r="O498" s="112" t="s">
        <v>7765</v>
      </c>
      <c r="P498" s="112">
        <v>17266</v>
      </c>
      <c r="Q498" s="108">
        <v>17.16</v>
      </c>
      <c r="R498" s="108">
        <v>9.91</v>
      </c>
      <c r="S498" s="108">
        <v>0.2</v>
      </c>
      <c r="T498" s="108">
        <v>7.05</v>
      </c>
      <c r="U498" s="108">
        <f t="shared" si="43"/>
        <v>17.16</v>
      </c>
      <c r="V498" s="109">
        <v>12</v>
      </c>
      <c r="W498" s="109">
        <v>52</v>
      </c>
      <c r="X498" s="127" t="s">
        <v>7766</v>
      </c>
      <c r="Y498" s="107">
        <v>3</v>
      </c>
      <c r="Z498" s="107">
        <v>4</v>
      </c>
      <c r="AA498" s="107">
        <v>3</v>
      </c>
      <c r="AB498" s="111">
        <v>4</v>
      </c>
      <c r="AC498" s="107">
        <v>64</v>
      </c>
      <c r="AD498" s="108">
        <v>46.25</v>
      </c>
      <c r="AE498" s="107">
        <v>5</v>
      </c>
      <c r="AF498" s="111">
        <f t="shared" ref="AF498:AF505" si="44">+AI498+AL498+AO498+AR498+AU498+AX498</f>
        <v>0.06</v>
      </c>
      <c r="AG498" s="111">
        <v>1117014</v>
      </c>
      <c r="AH498" s="111" t="s">
        <v>7767</v>
      </c>
      <c r="AI498" s="111">
        <v>0.01</v>
      </c>
      <c r="AJ498" s="111">
        <v>1117014</v>
      </c>
      <c r="AK498" s="111" t="s">
        <v>7768</v>
      </c>
      <c r="AL498" s="111">
        <v>0.03</v>
      </c>
      <c r="AM498" s="111">
        <v>1150292</v>
      </c>
      <c r="AN498" s="111" t="s">
        <v>7769</v>
      </c>
      <c r="AO498" s="111">
        <v>0.02</v>
      </c>
      <c r="AP498" s="111"/>
      <c r="AQ498" s="111"/>
      <c r="AR498" s="111"/>
      <c r="AS498" s="111"/>
      <c r="AT498" s="111"/>
      <c r="AU498" s="111"/>
      <c r="AV498" s="111"/>
      <c r="AW498" s="111"/>
      <c r="AX498" s="111"/>
      <c r="AY498"/>
      <c r="AZ498"/>
      <c r="BA498"/>
      <c r="BB498"/>
      <c r="BC498"/>
      <c r="BD498"/>
    </row>
    <row r="499" spans="1:114" s="110" customFormat="1" ht="144">
      <c r="A499" s="107">
        <v>215</v>
      </c>
      <c r="B499" s="107" t="s">
        <v>7714</v>
      </c>
      <c r="C499" s="111"/>
      <c r="D499" s="124"/>
      <c r="E499" s="112" t="s">
        <v>7770</v>
      </c>
      <c r="F499" s="129"/>
      <c r="G499" s="112" t="s">
        <v>7771</v>
      </c>
      <c r="H499" s="111">
        <v>2021</v>
      </c>
      <c r="I499" s="112" t="s">
        <v>7772</v>
      </c>
      <c r="J499" s="113">
        <v>87565.73</v>
      </c>
      <c r="K499" s="126" t="s">
        <v>1711</v>
      </c>
      <c r="L499" s="112" t="s">
        <v>7762</v>
      </c>
      <c r="M499" s="112" t="s">
        <v>7763</v>
      </c>
      <c r="N499" s="112" t="s">
        <v>7773</v>
      </c>
      <c r="O499" s="112" t="s">
        <v>7774</v>
      </c>
      <c r="P499" s="112">
        <v>17281</v>
      </c>
      <c r="Q499" s="108">
        <v>18.28</v>
      </c>
      <c r="R499" s="108">
        <v>8.73</v>
      </c>
      <c r="S499" s="108">
        <v>2.5</v>
      </c>
      <c r="T499" s="108">
        <v>7.05</v>
      </c>
      <c r="U499" s="108">
        <f t="shared" si="43"/>
        <v>18.28</v>
      </c>
      <c r="V499" s="109">
        <v>8</v>
      </c>
      <c r="W499" s="109">
        <v>48</v>
      </c>
      <c r="X499" s="127" t="s">
        <v>7775</v>
      </c>
      <c r="Y499" s="107">
        <v>6</v>
      </c>
      <c r="Z499" s="107">
        <v>3</v>
      </c>
      <c r="AA499" s="107">
        <v>3</v>
      </c>
      <c r="AB499" s="111">
        <v>60</v>
      </c>
      <c r="AC499" s="107">
        <v>76</v>
      </c>
      <c r="AD499" s="108">
        <v>33.75</v>
      </c>
      <c r="AE499" s="107">
        <v>5</v>
      </c>
      <c r="AF499" s="111">
        <f t="shared" si="44"/>
        <v>0</v>
      </c>
      <c r="AG499" s="111"/>
      <c r="AH499" s="111"/>
      <c r="AI499" s="111"/>
      <c r="AJ499" s="111"/>
      <c r="AK499" s="111"/>
      <c r="AL499" s="111"/>
      <c r="AM499" s="111"/>
      <c r="AN499" s="111"/>
      <c r="AO499" s="111"/>
      <c r="AP499" s="111"/>
      <c r="AQ499" s="111"/>
      <c r="AR499" s="111"/>
      <c r="AS499" s="111"/>
      <c r="AT499" s="111"/>
      <c r="AU499" s="111"/>
      <c r="AV499" s="111"/>
      <c r="AW499" s="111"/>
      <c r="AX499" s="111"/>
      <c r="AY499"/>
      <c r="AZ499"/>
      <c r="BA499"/>
      <c r="BB499"/>
      <c r="BC499"/>
      <c r="BD499"/>
    </row>
    <row r="500" spans="1:114" s="110" customFormat="1" ht="288">
      <c r="A500" s="107">
        <v>215</v>
      </c>
      <c r="B500" s="107" t="s">
        <v>7714</v>
      </c>
      <c r="C500" s="111" t="s">
        <v>7715</v>
      </c>
      <c r="D500" s="124" t="s">
        <v>7715</v>
      </c>
      <c r="E500" s="112" t="s">
        <v>7776</v>
      </c>
      <c r="F500" s="129">
        <v>33141</v>
      </c>
      <c r="G500" s="112" t="s">
        <v>7777</v>
      </c>
      <c r="H500" s="111">
        <v>2021</v>
      </c>
      <c r="I500" s="112" t="s">
        <v>7778</v>
      </c>
      <c r="J500" s="113">
        <v>118064.28</v>
      </c>
      <c r="K500" s="126" t="s">
        <v>1711</v>
      </c>
      <c r="L500" s="112" t="s">
        <v>7779</v>
      </c>
      <c r="M500" s="112" t="s">
        <v>7763</v>
      </c>
      <c r="N500" s="112" t="s">
        <v>7780</v>
      </c>
      <c r="O500" s="112" t="s">
        <v>7781</v>
      </c>
      <c r="P500" s="112">
        <v>17322</v>
      </c>
      <c r="Q500" s="108">
        <v>19.02</v>
      </c>
      <c r="R500" s="108">
        <v>11.77</v>
      </c>
      <c r="S500" s="108">
        <v>0.2</v>
      </c>
      <c r="T500" s="108">
        <v>7.05</v>
      </c>
      <c r="U500" s="108">
        <f t="shared" si="43"/>
        <v>19.02</v>
      </c>
      <c r="V500" s="109">
        <v>11</v>
      </c>
      <c r="W500" s="109">
        <v>45</v>
      </c>
      <c r="X500" s="127" t="s">
        <v>7782</v>
      </c>
      <c r="Y500" s="107">
        <v>4</v>
      </c>
      <c r="Z500" s="107">
        <v>2</v>
      </c>
      <c r="AA500" s="107">
        <v>3</v>
      </c>
      <c r="AB500" s="111">
        <v>60</v>
      </c>
      <c r="AC500" s="107">
        <v>78</v>
      </c>
      <c r="AD500" s="108">
        <v>80</v>
      </c>
      <c r="AE500" s="107">
        <v>5</v>
      </c>
      <c r="AF500" s="111">
        <f t="shared" si="44"/>
        <v>11.72</v>
      </c>
      <c r="AG500" s="111">
        <v>1150298</v>
      </c>
      <c r="AH500" s="111" t="s">
        <v>7783</v>
      </c>
      <c r="AI500" s="111">
        <v>11.72</v>
      </c>
      <c r="AJ500" s="111"/>
      <c r="AK500" s="111"/>
      <c r="AL500" s="111"/>
      <c r="AM500" s="111"/>
      <c r="AN500" s="111"/>
      <c r="AO500" s="111"/>
      <c r="AP500" s="111"/>
      <c r="AQ500" s="111"/>
      <c r="AR500" s="111"/>
      <c r="AS500" s="111"/>
      <c r="AT500" s="111"/>
      <c r="AU500" s="111"/>
      <c r="AV500" s="111"/>
      <c r="AW500" s="111"/>
      <c r="AX500" s="111"/>
      <c r="AY500"/>
      <c r="AZ500"/>
      <c r="BA500"/>
      <c r="BB500"/>
      <c r="BC500"/>
      <c r="BD500"/>
    </row>
    <row r="501" spans="1:114" s="110" customFormat="1" ht="298.3">
      <c r="A501" s="107">
        <v>215</v>
      </c>
      <c r="B501" s="107" t="s">
        <v>7714</v>
      </c>
      <c r="C501" s="111" t="s">
        <v>7784</v>
      </c>
      <c r="D501" s="124" t="s">
        <v>7785</v>
      </c>
      <c r="E501" s="112" t="s">
        <v>7786</v>
      </c>
      <c r="F501" s="129">
        <v>29608</v>
      </c>
      <c r="G501" s="112" t="s">
        <v>7787</v>
      </c>
      <c r="H501" s="111">
        <v>2021</v>
      </c>
      <c r="I501" s="112" t="s">
        <v>7788</v>
      </c>
      <c r="J501" s="113">
        <v>578280</v>
      </c>
      <c r="K501" s="126" t="s">
        <v>1711</v>
      </c>
      <c r="L501" s="112" t="s">
        <v>7762</v>
      </c>
      <c r="M501" s="112" t="s">
        <v>7763</v>
      </c>
      <c r="N501" s="112" t="s">
        <v>7789</v>
      </c>
      <c r="O501" s="112" t="s">
        <v>7790</v>
      </c>
      <c r="P501" s="112" t="s">
        <v>7791</v>
      </c>
      <c r="Q501" s="108">
        <v>90.38</v>
      </c>
      <c r="R501" s="108">
        <v>62.61</v>
      </c>
      <c r="S501" s="108">
        <v>20.72</v>
      </c>
      <c r="T501" s="108">
        <v>7.05</v>
      </c>
      <c r="U501" s="108">
        <f t="shared" si="43"/>
        <v>90.38</v>
      </c>
      <c r="V501" s="109">
        <v>68</v>
      </c>
      <c r="W501" s="109">
        <v>45</v>
      </c>
      <c r="X501" s="127" t="s">
        <v>7792</v>
      </c>
      <c r="Y501" s="107">
        <v>3</v>
      </c>
      <c r="Z501" s="107">
        <v>5</v>
      </c>
      <c r="AA501" s="107">
        <v>1</v>
      </c>
      <c r="AB501" s="111">
        <v>4</v>
      </c>
      <c r="AC501" s="107">
        <v>11</v>
      </c>
      <c r="AD501" s="108">
        <v>56.42</v>
      </c>
      <c r="AE501" s="107">
        <v>5</v>
      </c>
      <c r="AF501" s="111">
        <f t="shared" si="44"/>
        <v>71.539999999999992</v>
      </c>
      <c r="AG501" s="111" t="s">
        <v>7727</v>
      </c>
      <c r="AH501" s="111" t="s">
        <v>7793</v>
      </c>
      <c r="AI501" s="111">
        <v>41.25</v>
      </c>
      <c r="AJ501" s="111" t="s">
        <v>7794</v>
      </c>
      <c r="AK501" s="111" t="s">
        <v>7793</v>
      </c>
      <c r="AL501" s="111">
        <v>30.29</v>
      </c>
      <c r="AM501" s="111"/>
      <c r="AN501" s="111"/>
      <c r="AO501" s="111"/>
      <c r="AP501" s="111"/>
      <c r="AQ501" s="111"/>
      <c r="AR501" s="111"/>
      <c r="AS501" s="111"/>
      <c r="AT501" s="111"/>
      <c r="AU501" s="111"/>
      <c r="AV501" s="111"/>
      <c r="AW501" s="111"/>
      <c r="AX501" s="111"/>
      <c r="AY501"/>
      <c r="AZ501"/>
      <c r="BA501"/>
      <c r="BB501"/>
      <c r="BC501"/>
      <c r="BD501"/>
    </row>
    <row r="502" spans="1:114" s="110" customFormat="1" ht="185.15">
      <c r="A502" s="107">
        <v>215</v>
      </c>
      <c r="B502" s="107" t="s">
        <v>7714</v>
      </c>
      <c r="C502" s="111" t="s">
        <v>7715</v>
      </c>
      <c r="D502" s="124" t="s">
        <v>7716</v>
      </c>
      <c r="E502" s="112" t="s">
        <v>7717</v>
      </c>
      <c r="F502" s="129" t="s">
        <v>7795</v>
      </c>
      <c r="G502" s="112" t="s">
        <v>7796</v>
      </c>
      <c r="H502" s="111">
        <v>2021</v>
      </c>
      <c r="I502" s="112" t="s">
        <v>7797</v>
      </c>
      <c r="J502" s="113">
        <v>90280</v>
      </c>
      <c r="K502" s="126" t="s">
        <v>1711</v>
      </c>
      <c r="L502" s="112" t="s">
        <v>7762</v>
      </c>
      <c r="M502" s="112" t="s">
        <v>7763</v>
      </c>
      <c r="N502" s="112" t="s">
        <v>7798</v>
      </c>
      <c r="O502" s="112" t="s">
        <v>7799</v>
      </c>
      <c r="P502" s="112">
        <v>17323</v>
      </c>
      <c r="Q502" s="108">
        <v>111.49</v>
      </c>
      <c r="R502" s="108">
        <v>9</v>
      </c>
      <c r="S502" s="108">
        <v>2.4900000000000002</v>
      </c>
      <c r="T502" s="108">
        <v>7.05</v>
      </c>
      <c r="U502" s="108">
        <f t="shared" si="43"/>
        <v>18.54</v>
      </c>
      <c r="V502" s="109">
        <v>2</v>
      </c>
      <c r="W502" s="109">
        <v>41</v>
      </c>
      <c r="X502" s="127" t="s">
        <v>7800</v>
      </c>
      <c r="Y502" s="107">
        <v>4</v>
      </c>
      <c r="Z502" s="107">
        <v>9</v>
      </c>
      <c r="AA502" s="107">
        <v>1</v>
      </c>
      <c r="AB502" s="111">
        <v>60</v>
      </c>
      <c r="AC502" s="107">
        <v>63</v>
      </c>
      <c r="AD502" s="108">
        <v>147.5</v>
      </c>
      <c r="AE502" s="107">
        <v>5</v>
      </c>
      <c r="AF502" s="111">
        <f t="shared" si="44"/>
        <v>0</v>
      </c>
      <c r="AG502" s="111"/>
      <c r="AH502" s="111"/>
      <c r="AI502" s="111"/>
      <c r="AJ502" s="111"/>
      <c r="AK502" s="111"/>
      <c r="AL502" s="111"/>
      <c r="AM502" s="111"/>
      <c r="AN502" s="111"/>
      <c r="AO502" s="111"/>
      <c r="AP502" s="111"/>
      <c r="AQ502" s="111"/>
      <c r="AR502" s="111"/>
      <c r="AS502" s="111"/>
      <c r="AT502" s="111"/>
      <c r="AU502" s="111"/>
      <c r="AV502" s="111"/>
      <c r="AW502" s="111"/>
      <c r="AX502" s="111"/>
      <c r="AY502"/>
      <c r="AZ502"/>
      <c r="BA502"/>
      <c r="BB502"/>
      <c r="BC502"/>
      <c r="BD502"/>
    </row>
    <row r="503" spans="1:114" s="110" customFormat="1" ht="144">
      <c r="A503" s="107">
        <v>215</v>
      </c>
      <c r="B503" s="107" t="s">
        <v>7714</v>
      </c>
      <c r="C503" s="111" t="s">
        <v>7784</v>
      </c>
      <c r="D503" s="124" t="s">
        <v>7727</v>
      </c>
      <c r="E503" s="112" t="s">
        <v>7786</v>
      </c>
      <c r="F503" s="129">
        <v>29608</v>
      </c>
      <c r="G503" s="112" t="s">
        <v>7801</v>
      </c>
      <c r="H503" s="111">
        <v>2024</v>
      </c>
      <c r="I503" s="112" t="s">
        <v>7802</v>
      </c>
      <c r="J503" s="113">
        <v>535788.62</v>
      </c>
      <c r="K503" s="126" t="s">
        <v>1992</v>
      </c>
      <c r="L503" s="112" t="s">
        <v>7762</v>
      </c>
      <c r="M503" s="112" t="s">
        <v>7763</v>
      </c>
      <c r="N503" s="112" t="s">
        <v>7803</v>
      </c>
      <c r="O503" s="112" t="s">
        <v>7804</v>
      </c>
      <c r="P503" s="112" t="s">
        <v>7805</v>
      </c>
      <c r="Q503" s="108">
        <v>102.64</v>
      </c>
      <c r="R503" s="108">
        <v>53.74</v>
      </c>
      <c r="S503" s="108">
        <v>26.36</v>
      </c>
      <c r="T503" s="108">
        <v>22.54</v>
      </c>
      <c r="U503" s="108">
        <v>102.63999999999999</v>
      </c>
      <c r="V503" s="109" t="s">
        <v>208</v>
      </c>
      <c r="W503" s="109" t="s">
        <v>208</v>
      </c>
      <c r="X503" s="127" t="s">
        <v>7806</v>
      </c>
      <c r="Y503" s="107">
        <v>3</v>
      </c>
      <c r="Z503" s="107">
        <v>1</v>
      </c>
      <c r="AA503" s="107">
        <v>1</v>
      </c>
      <c r="AB503" s="111">
        <v>60</v>
      </c>
      <c r="AC503" s="107">
        <v>60</v>
      </c>
      <c r="AD503" s="108">
        <v>22.54</v>
      </c>
      <c r="AE503" s="107">
        <v>5</v>
      </c>
      <c r="AF503" s="111">
        <f t="shared" si="44"/>
        <v>0</v>
      </c>
      <c r="AG503" s="111"/>
      <c r="AH503" s="111"/>
      <c r="AI503" s="111"/>
      <c r="AJ503" s="111"/>
      <c r="AK503" s="111"/>
      <c r="AL503" s="111"/>
      <c r="AM503" s="111"/>
      <c r="AN503" s="111"/>
      <c r="AO503" s="111"/>
      <c r="AP503" s="111"/>
      <c r="AQ503" s="111"/>
      <c r="AR503" s="111"/>
      <c r="AS503" s="111"/>
      <c r="AT503" s="111"/>
      <c r="AU503" s="111"/>
      <c r="AV503" s="111"/>
      <c r="AW503" s="111"/>
      <c r="AX503" s="111"/>
      <c r="AY503"/>
      <c r="AZ503"/>
      <c r="BA503"/>
      <c r="BB503"/>
      <c r="BC503"/>
      <c r="BD503"/>
    </row>
    <row r="504" spans="1:114" s="110" customFormat="1" ht="236.6">
      <c r="A504" s="107">
        <v>215</v>
      </c>
      <c r="B504" s="107" t="s">
        <v>7714</v>
      </c>
      <c r="C504" s="111" t="s">
        <v>7715</v>
      </c>
      <c r="D504" s="124" t="s">
        <v>7807</v>
      </c>
      <c r="E504" s="112" t="s">
        <v>7808</v>
      </c>
      <c r="F504" s="129">
        <v>51975</v>
      </c>
      <c r="G504" s="112" t="s">
        <v>7809</v>
      </c>
      <c r="H504" s="111">
        <v>2024</v>
      </c>
      <c r="I504" s="112" t="s">
        <v>7810</v>
      </c>
      <c r="J504" s="113">
        <v>108760.56</v>
      </c>
      <c r="K504" s="126" t="s">
        <v>3519</v>
      </c>
      <c r="L504" s="112" t="s">
        <v>7762</v>
      </c>
      <c r="M504" s="112" t="s">
        <v>7763</v>
      </c>
      <c r="N504" s="112" t="s">
        <v>7811</v>
      </c>
      <c r="O504" s="112" t="s">
        <v>7812</v>
      </c>
      <c r="P504" s="112" t="s">
        <v>7813</v>
      </c>
      <c r="Q504" s="108">
        <v>33.43</v>
      </c>
      <c r="R504" s="108">
        <v>10.69</v>
      </c>
      <c r="S504" s="108">
        <v>0.2</v>
      </c>
      <c r="T504" s="108">
        <v>22.54</v>
      </c>
      <c r="U504" s="108">
        <v>33.43</v>
      </c>
      <c r="V504" s="109" t="s">
        <v>208</v>
      </c>
      <c r="W504" s="109" t="s">
        <v>208</v>
      </c>
      <c r="X504" s="127" t="s">
        <v>7814</v>
      </c>
      <c r="Y504" s="107">
        <v>4</v>
      </c>
      <c r="Z504" s="107" t="s">
        <v>7815</v>
      </c>
      <c r="AA504" s="107" t="s">
        <v>7816</v>
      </c>
      <c r="AB504" s="111">
        <v>60</v>
      </c>
      <c r="AC504" s="107">
        <v>60</v>
      </c>
      <c r="AD504" s="108">
        <v>22.54</v>
      </c>
      <c r="AE504" s="107">
        <v>5</v>
      </c>
      <c r="AF504" s="111">
        <f t="shared" si="44"/>
        <v>15</v>
      </c>
      <c r="AG504" s="111">
        <v>1100379</v>
      </c>
      <c r="AH504" s="111" t="s">
        <v>7817</v>
      </c>
      <c r="AI504" s="111">
        <v>15</v>
      </c>
      <c r="AJ504" s="111"/>
      <c r="AK504" s="111"/>
      <c r="AL504" s="111"/>
      <c r="AM504" s="111"/>
      <c r="AN504" s="111"/>
      <c r="AO504" s="111"/>
      <c r="AP504" s="111"/>
      <c r="AQ504" s="111"/>
      <c r="AR504" s="111"/>
      <c r="AS504" s="111"/>
      <c r="AT504" s="111"/>
      <c r="AU504" s="111"/>
      <c r="AV504" s="111"/>
      <c r="AW504" s="111"/>
      <c r="AX504" s="111"/>
      <c r="AY504"/>
      <c r="AZ504"/>
      <c r="BA504"/>
      <c r="BB504"/>
      <c r="BC504"/>
      <c r="BD504"/>
    </row>
    <row r="505" spans="1:114" s="110" customFormat="1" ht="144">
      <c r="A505" s="107">
        <v>215</v>
      </c>
      <c r="B505" s="107" t="s">
        <v>7714</v>
      </c>
      <c r="C505" s="111" t="s">
        <v>7715</v>
      </c>
      <c r="D505" s="124" t="s">
        <v>7715</v>
      </c>
      <c r="E505" s="112" t="s">
        <v>7776</v>
      </c>
      <c r="F505" s="129">
        <v>33141</v>
      </c>
      <c r="G505" s="112" t="s">
        <v>7818</v>
      </c>
      <c r="H505" s="111">
        <v>2024</v>
      </c>
      <c r="I505" s="112" t="s">
        <v>7819</v>
      </c>
      <c r="J505" s="113">
        <v>118215.56</v>
      </c>
      <c r="K505" s="126" t="s">
        <v>3519</v>
      </c>
      <c r="L505" s="112" t="s">
        <v>7762</v>
      </c>
      <c r="M505" s="112" t="s">
        <v>7763</v>
      </c>
      <c r="N505" s="112" t="s">
        <v>7820</v>
      </c>
      <c r="O505" s="112" t="s">
        <v>7821</v>
      </c>
      <c r="P505" s="112">
        <v>17736</v>
      </c>
      <c r="Q505" s="108">
        <v>109.07</v>
      </c>
      <c r="R505" s="108">
        <v>7.07</v>
      </c>
      <c r="S505" s="108">
        <v>2</v>
      </c>
      <c r="T505" s="108">
        <v>100</v>
      </c>
      <c r="U505" s="108">
        <v>109.07</v>
      </c>
      <c r="V505" s="109" t="s">
        <v>208</v>
      </c>
      <c r="W505" s="109" t="s">
        <v>208</v>
      </c>
      <c r="X505" s="127" t="s">
        <v>7822</v>
      </c>
      <c r="Y505" s="107">
        <v>4</v>
      </c>
      <c r="Z505" s="107">
        <v>9</v>
      </c>
      <c r="AA505" s="107">
        <v>1</v>
      </c>
      <c r="AB505" s="111">
        <v>60</v>
      </c>
      <c r="AC505" s="107">
        <v>60</v>
      </c>
      <c r="AD505" s="108">
        <v>60.25</v>
      </c>
      <c r="AE505" s="107">
        <v>5</v>
      </c>
      <c r="AF505" s="111">
        <f t="shared" si="44"/>
        <v>0</v>
      </c>
      <c r="AG505" s="111"/>
      <c r="AH505" s="111"/>
      <c r="AI505" s="111"/>
      <c r="AJ505" s="111"/>
      <c r="AK505" s="111"/>
      <c r="AL505" s="111"/>
      <c r="AM505" s="111"/>
      <c r="AN505" s="111"/>
      <c r="AO505" s="111"/>
      <c r="AP505" s="111"/>
      <c r="AQ505" s="111"/>
      <c r="AR505" s="111"/>
      <c r="AS505" s="111"/>
      <c r="AT505" s="111"/>
      <c r="AU505" s="111"/>
      <c r="AV505" s="111"/>
      <c r="AW505" s="111"/>
      <c r="AX505" s="111"/>
      <c r="AY505"/>
      <c r="AZ505"/>
      <c r="BA505"/>
      <c r="BB505"/>
      <c r="BC505"/>
      <c r="BD505"/>
    </row>
    <row r="506" spans="1:114" s="110" customFormat="1" ht="164.6">
      <c r="A506" s="107">
        <v>302</v>
      </c>
      <c r="B506" s="107" t="s">
        <v>3248</v>
      </c>
      <c r="C506" s="111">
        <v>1</v>
      </c>
      <c r="D506" s="124"/>
      <c r="E506" s="112" t="s">
        <v>3249</v>
      </c>
      <c r="F506" s="129">
        <v>8007</v>
      </c>
      <c r="G506" s="112" t="s">
        <v>3250</v>
      </c>
      <c r="H506" s="111">
        <v>2015</v>
      </c>
      <c r="I506" s="112" t="s">
        <v>3251</v>
      </c>
      <c r="J506" s="113">
        <v>116668.15999999999</v>
      </c>
      <c r="K506" s="126" t="s">
        <v>13682</v>
      </c>
      <c r="L506" s="112" t="s">
        <v>3252</v>
      </c>
      <c r="M506" s="112" t="s">
        <v>3253</v>
      </c>
      <c r="N506" s="112" t="s">
        <v>3254</v>
      </c>
      <c r="O506" s="112" t="s">
        <v>3255</v>
      </c>
      <c r="P506" s="112" t="s">
        <v>3256</v>
      </c>
      <c r="Q506" s="108">
        <v>36.700000000000003</v>
      </c>
      <c r="R506" s="108">
        <v>0</v>
      </c>
      <c r="S506" s="108">
        <v>9.06</v>
      </c>
      <c r="T506" s="108">
        <v>27.64</v>
      </c>
      <c r="U506" s="108">
        <f t="shared" ref="U506:U511" si="45">R506+S506+T506</f>
        <v>36.700000000000003</v>
      </c>
      <c r="V506" s="109">
        <v>100</v>
      </c>
      <c r="W506" s="109">
        <v>100</v>
      </c>
      <c r="X506" s="127" t="s">
        <v>3257</v>
      </c>
      <c r="Y506" s="107">
        <v>4</v>
      </c>
      <c r="Z506" s="107">
        <v>6</v>
      </c>
      <c r="AA506" s="107">
        <v>3</v>
      </c>
      <c r="AB506" s="111">
        <v>35</v>
      </c>
      <c r="AC506" s="107" t="s">
        <v>208</v>
      </c>
      <c r="AD506" s="108">
        <v>27.64</v>
      </c>
      <c r="AE506" s="107">
        <v>5</v>
      </c>
      <c r="AF506" s="111">
        <v>100</v>
      </c>
      <c r="AG506" s="111" t="s">
        <v>3258</v>
      </c>
      <c r="AH506" s="111" t="s">
        <v>3259</v>
      </c>
      <c r="AI506" s="111">
        <v>90</v>
      </c>
      <c r="AJ506" s="111" t="s">
        <v>3260</v>
      </c>
      <c r="AK506" s="111"/>
      <c r="AL506" s="111">
        <v>10</v>
      </c>
      <c r="AM506" s="111"/>
      <c r="AN506" s="111"/>
      <c r="AO506" s="111"/>
      <c r="AP506" s="111"/>
      <c r="AQ506" s="111"/>
      <c r="AR506" s="111"/>
      <c r="AS506" s="111"/>
      <c r="AT506" s="111"/>
      <c r="AU506" s="111"/>
      <c r="AV506" s="111"/>
      <c r="AW506" s="111"/>
      <c r="AX506" s="111"/>
      <c r="AY506"/>
      <c r="AZ506"/>
      <c r="BA506"/>
      <c r="BB506"/>
      <c r="BC506"/>
      <c r="BD506"/>
    </row>
    <row r="507" spans="1:114" s="110" customFormat="1" ht="164.6">
      <c r="A507" s="107">
        <v>302</v>
      </c>
      <c r="B507" s="107" t="s">
        <v>3248</v>
      </c>
      <c r="C507" s="111">
        <v>2</v>
      </c>
      <c r="D507" s="124"/>
      <c r="E507" s="112" t="s">
        <v>3261</v>
      </c>
      <c r="F507" s="129">
        <v>8800</v>
      </c>
      <c r="G507" s="112" t="s">
        <v>3262</v>
      </c>
      <c r="H507" s="111">
        <v>2015</v>
      </c>
      <c r="I507" s="112" t="s">
        <v>3263</v>
      </c>
      <c r="J507" s="113">
        <v>80825</v>
      </c>
      <c r="K507" s="126" t="s">
        <v>13682</v>
      </c>
      <c r="L507" s="112" t="s">
        <v>3252</v>
      </c>
      <c r="M507" s="112" t="s">
        <v>3253</v>
      </c>
      <c r="N507" s="112" t="s">
        <v>3264</v>
      </c>
      <c r="O507" s="112" t="s">
        <v>3265</v>
      </c>
      <c r="P507" s="112">
        <v>39017</v>
      </c>
      <c r="Q507" s="108">
        <v>41.76</v>
      </c>
      <c r="R507" s="108">
        <v>0</v>
      </c>
      <c r="S507" s="108">
        <v>10.050000000000001</v>
      </c>
      <c r="T507" s="108">
        <v>31.71</v>
      </c>
      <c r="U507" s="108">
        <f t="shared" si="45"/>
        <v>41.760000000000005</v>
      </c>
      <c r="V507" s="109">
        <v>100</v>
      </c>
      <c r="W507" s="109">
        <v>100</v>
      </c>
      <c r="X507" s="127" t="s">
        <v>3257</v>
      </c>
      <c r="Y507" s="107">
        <v>6</v>
      </c>
      <c r="Z507" s="107">
        <v>4</v>
      </c>
      <c r="AA507" s="107">
        <v>2</v>
      </c>
      <c r="AB507" s="111">
        <v>60</v>
      </c>
      <c r="AC507" s="107" t="s">
        <v>208</v>
      </c>
      <c r="AD507" s="108">
        <v>31.71</v>
      </c>
      <c r="AE507" s="107">
        <v>5</v>
      </c>
      <c r="AF507" s="111">
        <v>100</v>
      </c>
      <c r="AG507" s="111" t="s">
        <v>1628</v>
      </c>
      <c r="AH507" s="111" t="s">
        <v>3266</v>
      </c>
      <c r="AI507" s="111">
        <v>75</v>
      </c>
      <c r="AJ507" s="111" t="s">
        <v>3267</v>
      </c>
      <c r="AK507" s="111" t="s">
        <v>3268</v>
      </c>
      <c r="AL507" s="111">
        <v>15</v>
      </c>
      <c r="AM507" s="111" t="s">
        <v>3269</v>
      </c>
      <c r="AN507" s="111" t="s">
        <v>3270</v>
      </c>
      <c r="AO507" s="111">
        <v>5</v>
      </c>
      <c r="AP507" s="111" t="s">
        <v>3271</v>
      </c>
      <c r="AQ507" s="111" t="s">
        <v>3272</v>
      </c>
      <c r="AR507" s="111">
        <v>5</v>
      </c>
      <c r="AS507" s="111"/>
      <c r="AT507" s="111"/>
      <c r="AU507" s="111"/>
      <c r="AV507" s="111"/>
      <c r="AW507" s="111"/>
      <c r="AX507" s="111"/>
      <c r="AY507"/>
      <c r="AZ507"/>
      <c r="BA507"/>
      <c r="BB507"/>
      <c r="BC507"/>
      <c r="BD507"/>
    </row>
    <row r="508" spans="1:114" s="110" customFormat="1" ht="164.6">
      <c r="A508" s="107">
        <v>302</v>
      </c>
      <c r="B508" s="107" t="s">
        <v>3248</v>
      </c>
      <c r="C508" s="111">
        <v>3</v>
      </c>
      <c r="D508" s="124"/>
      <c r="E508" s="112" t="s">
        <v>3273</v>
      </c>
      <c r="F508" s="129">
        <v>14575</v>
      </c>
      <c r="G508" s="112" t="s">
        <v>3274</v>
      </c>
      <c r="H508" s="111">
        <v>2016</v>
      </c>
      <c r="I508" s="112" t="s">
        <v>3275</v>
      </c>
      <c r="J508" s="113">
        <v>274963.21000000002</v>
      </c>
      <c r="K508" s="126" t="s">
        <v>13682</v>
      </c>
      <c r="L508" s="112" t="s">
        <v>3252</v>
      </c>
      <c r="M508" s="112" t="s">
        <v>3253</v>
      </c>
      <c r="N508" s="112" t="s">
        <v>3276</v>
      </c>
      <c r="O508" s="112" t="s">
        <v>3277</v>
      </c>
      <c r="P508" s="112" t="s">
        <v>3278</v>
      </c>
      <c r="Q508" s="108">
        <v>36.200000000000003</v>
      </c>
      <c r="R508" s="108">
        <v>0</v>
      </c>
      <c r="S508" s="108">
        <v>8.61</v>
      </c>
      <c r="T508" s="108">
        <v>27.59</v>
      </c>
      <c r="U508" s="108">
        <f t="shared" si="45"/>
        <v>36.200000000000003</v>
      </c>
      <c r="V508" s="109">
        <v>100</v>
      </c>
      <c r="W508" s="109">
        <v>100</v>
      </c>
      <c r="X508" s="127" t="s">
        <v>3257</v>
      </c>
      <c r="Y508" s="107">
        <v>3</v>
      </c>
      <c r="Z508" s="107">
        <v>4</v>
      </c>
      <c r="AA508" s="107">
        <v>1</v>
      </c>
      <c r="AB508" s="111">
        <v>60</v>
      </c>
      <c r="AC508" s="107" t="s">
        <v>3279</v>
      </c>
      <c r="AD508" s="108">
        <v>27.59</v>
      </c>
      <c r="AE508" s="107">
        <v>5</v>
      </c>
      <c r="AF508" s="111">
        <v>100</v>
      </c>
      <c r="AG508" s="111" t="s">
        <v>1628</v>
      </c>
      <c r="AH508" s="111" t="s">
        <v>3266</v>
      </c>
      <c r="AI508" s="111">
        <v>80</v>
      </c>
      <c r="AJ508" s="111" t="s">
        <v>3267</v>
      </c>
      <c r="AK508" s="111" t="s">
        <v>3268</v>
      </c>
      <c r="AL508" s="111">
        <v>10</v>
      </c>
      <c r="AM508" s="111" t="s">
        <v>3269</v>
      </c>
      <c r="AN508" s="111" t="s">
        <v>3270</v>
      </c>
      <c r="AO508" s="111">
        <v>5</v>
      </c>
      <c r="AP508" s="111" t="s">
        <v>3271</v>
      </c>
      <c r="AQ508" s="111" t="s">
        <v>3272</v>
      </c>
      <c r="AR508" s="111">
        <v>5</v>
      </c>
      <c r="AS508" s="111"/>
      <c r="AT508" s="111"/>
      <c r="AU508" s="111"/>
      <c r="AV508" s="111"/>
      <c r="AW508" s="111"/>
      <c r="AX508" s="111"/>
      <c r="AY508"/>
      <c r="AZ508"/>
      <c r="BA508"/>
      <c r="BB508"/>
      <c r="BC508"/>
      <c r="BD508"/>
    </row>
    <row r="509" spans="1:114" s="110" customFormat="1" ht="164.6">
      <c r="A509" s="107">
        <v>302</v>
      </c>
      <c r="B509" s="107" t="s">
        <v>3248</v>
      </c>
      <c r="C509" s="111">
        <v>4</v>
      </c>
      <c r="D509" s="124"/>
      <c r="E509" s="112" t="s">
        <v>3273</v>
      </c>
      <c r="F509" s="129">
        <v>14575</v>
      </c>
      <c r="G509" s="112" t="s">
        <v>3280</v>
      </c>
      <c r="H509" s="111">
        <v>2019</v>
      </c>
      <c r="I509" s="112" t="s">
        <v>3281</v>
      </c>
      <c r="J509" s="113">
        <v>40833.4</v>
      </c>
      <c r="K509" s="126" t="s">
        <v>213</v>
      </c>
      <c r="L509" s="112" t="s">
        <v>3252</v>
      </c>
      <c r="M509" s="112" t="s">
        <v>3253</v>
      </c>
      <c r="N509" s="112" t="s">
        <v>3282</v>
      </c>
      <c r="O509" s="112" t="s">
        <v>3283</v>
      </c>
      <c r="P509" s="112" t="s">
        <v>3284</v>
      </c>
      <c r="Q509" s="108">
        <v>43.65</v>
      </c>
      <c r="R509" s="108">
        <v>0.39</v>
      </c>
      <c r="S509" s="108">
        <v>1.1000000000000001</v>
      </c>
      <c r="T509" s="108">
        <v>26.9</v>
      </c>
      <c r="U509" s="108">
        <f t="shared" si="45"/>
        <v>28.39</v>
      </c>
      <c r="V509" s="109">
        <v>100</v>
      </c>
      <c r="W509" s="109">
        <v>100</v>
      </c>
      <c r="X509" s="127" t="s">
        <v>3257</v>
      </c>
      <c r="Y509" s="107">
        <v>4</v>
      </c>
      <c r="Z509" s="107">
        <v>8</v>
      </c>
      <c r="AA509" s="107">
        <v>2</v>
      </c>
      <c r="AB509" s="111">
        <v>10</v>
      </c>
      <c r="AC509" s="107" t="s">
        <v>3285</v>
      </c>
      <c r="AD509" s="108">
        <v>28.39</v>
      </c>
      <c r="AE509" s="107">
        <v>5</v>
      </c>
      <c r="AF509" s="111">
        <v>100</v>
      </c>
      <c r="AG509" s="111" t="s">
        <v>1628</v>
      </c>
      <c r="AH509" s="111" t="s">
        <v>3266</v>
      </c>
      <c r="AI509" s="111">
        <v>80</v>
      </c>
      <c r="AJ509" s="111" t="s">
        <v>3267</v>
      </c>
      <c r="AK509" s="111" t="s">
        <v>3268</v>
      </c>
      <c r="AL509" s="111">
        <v>10</v>
      </c>
      <c r="AM509" s="111" t="s">
        <v>3269</v>
      </c>
      <c r="AN509" s="111" t="s">
        <v>3270</v>
      </c>
      <c r="AO509" s="111">
        <v>5</v>
      </c>
      <c r="AP509" s="111" t="s">
        <v>3271</v>
      </c>
      <c r="AQ509" s="111" t="s">
        <v>3272</v>
      </c>
      <c r="AR509" s="111">
        <v>5</v>
      </c>
      <c r="AS509" s="111"/>
      <c r="AT509" s="111"/>
      <c r="AU509" s="111"/>
      <c r="AV509" s="111"/>
      <c r="AW509" s="111"/>
      <c r="AX509" s="111"/>
      <c r="AY509"/>
      <c r="AZ509"/>
      <c r="BA509"/>
      <c r="BB509"/>
      <c r="BC509"/>
      <c r="BD509"/>
    </row>
    <row r="510" spans="1:114" s="110" customFormat="1" ht="164.6">
      <c r="A510" s="107">
        <v>302</v>
      </c>
      <c r="B510" s="107" t="s">
        <v>3248</v>
      </c>
      <c r="C510" s="111">
        <v>5</v>
      </c>
      <c r="D510" s="124"/>
      <c r="E510" s="112" t="s">
        <v>3273</v>
      </c>
      <c r="F510" s="129">
        <v>14575</v>
      </c>
      <c r="G510" s="112" t="s">
        <v>3286</v>
      </c>
      <c r="H510" s="111">
        <v>2020</v>
      </c>
      <c r="I510" s="112" t="s">
        <v>3287</v>
      </c>
      <c r="J510" s="113">
        <v>135716.76999999999</v>
      </c>
      <c r="K510" s="126" t="s">
        <v>204</v>
      </c>
      <c r="L510" s="112" t="s">
        <v>3252</v>
      </c>
      <c r="M510" s="112" t="s">
        <v>3253</v>
      </c>
      <c r="N510" s="112" t="s">
        <v>3288</v>
      </c>
      <c r="O510" s="112" t="s">
        <v>3289</v>
      </c>
      <c r="P510" s="112" t="s">
        <v>3290</v>
      </c>
      <c r="Q510" s="108">
        <v>43.65</v>
      </c>
      <c r="R510" s="108">
        <v>9.58</v>
      </c>
      <c r="S510" s="108">
        <v>2.35</v>
      </c>
      <c r="T510" s="108">
        <v>31.71</v>
      </c>
      <c r="U510" s="108">
        <f t="shared" si="45"/>
        <v>43.64</v>
      </c>
      <c r="V510" s="109">
        <v>100</v>
      </c>
      <c r="W510" s="109">
        <v>90</v>
      </c>
      <c r="X510" s="127" t="s">
        <v>3257</v>
      </c>
      <c r="Y510" s="107">
        <v>3</v>
      </c>
      <c r="Z510" s="107">
        <v>4</v>
      </c>
      <c r="AA510" s="107">
        <v>6</v>
      </c>
      <c r="AB510" s="111">
        <v>11</v>
      </c>
      <c r="AC510" s="107" t="s">
        <v>3291</v>
      </c>
      <c r="AD510" s="108">
        <v>31.71</v>
      </c>
      <c r="AE510" s="107">
        <v>5</v>
      </c>
      <c r="AF510" s="111">
        <v>100</v>
      </c>
      <c r="AG510" s="111" t="s">
        <v>1628</v>
      </c>
      <c r="AH510" s="111" t="s">
        <v>3266</v>
      </c>
      <c r="AI510" s="111">
        <v>60</v>
      </c>
      <c r="AJ510" s="111" t="s">
        <v>3267</v>
      </c>
      <c r="AK510" s="111" t="s">
        <v>3268</v>
      </c>
      <c r="AL510" s="111">
        <v>20</v>
      </c>
      <c r="AM510" s="111" t="s">
        <v>3269</v>
      </c>
      <c r="AN510" s="111" t="s">
        <v>3270</v>
      </c>
      <c r="AO510" s="111">
        <v>10</v>
      </c>
      <c r="AP510" s="111" t="s">
        <v>3292</v>
      </c>
      <c r="AQ510" s="111" t="s">
        <v>3293</v>
      </c>
      <c r="AR510" s="111">
        <v>10</v>
      </c>
      <c r="AS510" s="111"/>
      <c r="AT510" s="111"/>
      <c r="AU510" s="111"/>
      <c r="AV510" s="111"/>
      <c r="AW510" s="111"/>
      <c r="AX510" s="111"/>
      <c r="AY510"/>
      <c r="AZ510"/>
      <c r="BA510"/>
      <c r="BB510"/>
      <c r="BC510"/>
      <c r="BD510"/>
    </row>
    <row r="511" spans="1:114" s="110" customFormat="1" ht="164.6">
      <c r="A511" s="107">
        <v>302</v>
      </c>
      <c r="B511" s="107" t="s">
        <v>3248</v>
      </c>
      <c r="C511" s="111">
        <v>6</v>
      </c>
      <c r="D511" s="124"/>
      <c r="E511" s="112" t="s">
        <v>3273</v>
      </c>
      <c r="F511" s="129">
        <v>14575</v>
      </c>
      <c r="G511" s="112" t="s">
        <v>3294</v>
      </c>
      <c r="H511" s="111">
        <v>2023</v>
      </c>
      <c r="I511" s="112" t="s">
        <v>3295</v>
      </c>
      <c r="J511" s="113">
        <v>606522.05000000005</v>
      </c>
      <c r="K511" s="126" t="s">
        <v>1992</v>
      </c>
      <c r="L511" s="112" t="s">
        <v>3252</v>
      </c>
      <c r="M511" s="112" t="s">
        <v>3253</v>
      </c>
      <c r="N511" s="112" t="s">
        <v>3296</v>
      </c>
      <c r="O511" s="112" t="s">
        <v>3297</v>
      </c>
      <c r="P511" s="112" t="s">
        <v>3298</v>
      </c>
      <c r="Q511" s="108">
        <v>79.010000000000005</v>
      </c>
      <c r="R511" s="108">
        <v>36.61</v>
      </c>
      <c r="S511" s="108">
        <v>29.24</v>
      </c>
      <c r="T511" s="108">
        <v>13.16</v>
      </c>
      <c r="U511" s="108">
        <f t="shared" si="45"/>
        <v>79.009999999999991</v>
      </c>
      <c r="V511" s="109">
        <v>100</v>
      </c>
      <c r="W511" s="109">
        <v>24</v>
      </c>
      <c r="X511" s="127" t="s">
        <v>3257</v>
      </c>
      <c r="Y511" s="107">
        <v>5</v>
      </c>
      <c r="Z511" s="107">
        <v>3</v>
      </c>
      <c r="AA511" s="107">
        <v>5</v>
      </c>
      <c r="AB511" s="111">
        <v>5</v>
      </c>
      <c r="AC511" s="107" t="s">
        <v>3299</v>
      </c>
      <c r="AD511" s="108">
        <v>23.37</v>
      </c>
      <c r="AE511" s="107">
        <v>5</v>
      </c>
      <c r="AF511" s="111">
        <v>100</v>
      </c>
      <c r="AG511" s="111" t="s">
        <v>1628</v>
      </c>
      <c r="AH511" s="111" t="s">
        <v>3266</v>
      </c>
      <c r="AI511" s="111">
        <v>80</v>
      </c>
      <c r="AJ511" s="111" t="s">
        <v>3267</v>
      </c>
      <c r="AK511" s="111" t="s">
        <v>3268</v>
      </c>
      <c r="AL511" s="111">
        <v>10</v>
      </c>
      <c r="AM511" s="111" t="s">
        <v>3300</v>
      </c>
      <c r="AN511" s="111" t="s">
        <v>3301</v>
      </c>
      <c r="AO511" s="111">
        <v>5</v>
      </c>
      <c r="AP511" s="111" t="s">
        <v>3302</v>
      </c>
      <c r="AQ511" s="111" t="s">
        <v>3303</v>
      </c>
      <c r="AR511" s="111">
        <v>5</v>
      </c>
      <c r="AS511" s="111"/>
      <c r="AT511" s="111"/>
      <c r="AU511" s="111"/>
      <c r="AV511" s="111"/>
      <c r="AW511" s="111"/>
      <c r="AX511" s="111"/>
      <c r="AY511"/>
      <c r="AZ511"/>
      <c r="BA511"/>
      <c r="BB511"/>
      <c r="BC511"/>
      <c r="BD511"/>
    </row>
    <row r="512" spans="1:114" s="110" customFormat="1" ht="246.9">
      <c r="A512" s="107">
        <v>334</v>
      </c>
      <c r="B512" s="107" t="s">
        <v>13693</v>
      </c>
      <c r="C512" s="111">
        <v>1</v>
      </c>
      <c r="D512" s="124" t="s">
        <v>5793</v>
      </c>
      <c r="E512" s="112" t="s">
        <v>5794</v>
      </c>
      <c r="F512" s="129">
        <v>13343</v>
      </c>
      <c r="G512" s="112" t="s">
        <v>5795</v>
      </c>
      <c r="H512" s="111">
        <v>2004</v>
      </c>
      <c r="I512" s="112" t="s">
        <v>5796</v>
      </c>
      <c r="J512" s="113">
        <v>80104.36</v>
      </c>
      <c r="K512" s="126" t="s">
        <v>382</v>
      </c>
      <c r="L512" s="112" t="s">
        <v>5797</v>
      </c>
      <c r="M512" s="112" t="s">
        <v>5798</v>
      </c>
      <c r="N512" s="112" t="s">
        <v>5799</v>
      </c>
      <c r="O512" s="112" t="s">
        <v>5800</v>
      </c>
      <c r="P512" s="112">
        <v>91804</v>
      </c>
      <c r="Q512" s="108">
        <v>60.15</v>
      </c>
      <c r="R512" s="108">
        <v>9.42</v>
      </c>
      <c r="S512" s="108">
        <v>6.38</v>
      </c>
      <c r="T512" s="108">
        <v>44.35</v>
      </c>
      <c r="U512" s="108">
        <f>SUM(R512:T512)</f>
        <v>60.150000000000006</v>
      </c>
      <c r="V512" s="109" t="s">
        <v>5801</v>
      </c>
      <c r="W512" s="109">
        <v>100</v>
      </c>
      <c r="X512" s="127" t="s">
        <v>5802</v>
      </c>
      <c r="Y512" s="107">
        <v>2</v>
      </c>
      <c r="Z512" s="107">
        <v>5</v>
      </c>
      <c r="AA512" s="107">
        <v>1</v>
      </c>
      <c r="AB512" s="111">
        <v>17</v>
      </c>
      <c r="AC512" s="107">
        <v>24</v>
      </c>
      <c r="AD512" s="108"/>
      <c r="AE512" s="107">
        <v>5</v>
      </c>
      <c r="AF512" s="111">
        <v>100</v>
      </c>
      <c r="AG512" s="111" t="s">
        <v>5793</v>
      </c>
      <c r="AH512" s="111" t="s">
        <v>5803</v>
      </c>
      <c r="AI512" s="111"/>
      <c r="AJ512" s="111" t="s">
        <v>5804</v>
      </c>
      <c r="AK512" s="111" t="s">
        <v>5803</v>
      </c>
      <c r="AL512" s="111"/>
      <c r="AM512" s="111">
        <v>100</v>
      </c>
      <c r="AN512" s="111" t="s">
        <v>5793</v>
      </c>
      <c r="AO512" s="111" t="s">
        <v>5803</v>
      </c>
      <c r="AP512" s="111"/>
      <c r="AQ512" s="111" t="s">
        <v>5804</v>
      </c>
      <c r="AR512" s="111" t="s">
        <v>5803</v>
      </c>
      <c r="AS512" s="111"/>
      <c r="AT512" s="111">
        <v>100</v>
      </c>
      <c r="AU512" s="111" t="s">
        <v>5793</v>
      </c>
      <c r="AV512" s="111" t="s">
        <v>5803</v>
      </c>
      <c r="AW512" s="111"/>
      <c r="AX512" s="111" t="s">
        <v>5804</v>
      </c>
      <c r="AY512"/>
      <c r="AZ512"/>
      <c r="BA512"/>
      <c r="BB512"/>
      <c r="BC512"/>
      <c r="BD512"/>
      <c r="BE512" s="110" t="s">
        <v>5804</v>
      </c>
      <c r="BF512" s="110" t="s">
        <v>5803</v>
      </c>
      <c r="BH512" s="110">
        <v>100</v>
      </c>
      <c r="BI512" s="110" t="s">
        <v>5793</v>
      </c>
      <c r="BJ512" s="110" t="s">
        <v>5803</v>
      </c>
      <c r="BL512" s="110" t="s">
        <v>5804</v>
      </c>
      <c r="BM512" s="110" t="s">
        <v>5803</v>
      </c>
      <c r="BO512" s="110">
        <v>100</v>
      </c>
      <c r="BP512" s="110" t="s">
        <v>5793</v>
      </c>
      <c r="BQ512" s="110" t="s">
        <v>5803</v>
      </c>
      <c r="BS512" s="110" t="s">
        <v>5804</v>
      </c>
      <c r="BT512" s="110" t="s">
        <v>5803</v>
      </c>
      <c r="BV512" s="110">
        <v>100</v>
      </c>
      <c r="BW512" s="110" t="s">
        <v>5793</v>
      </c>
      <c r="BX512" s="110" t="s">
        <v>5803</v>
      </c>
      <c r="BZ512" s="110" t="s">
        <v>5804</v>
      </c>
      <c r="CA512" s="110" t="s">
        <v>5803</v>
      </c>
      <c r="CC512" s="110">
        <v>100</v>
      </c>
      <c r="CD512" s="110" t="s">
        <v>5793</v>
      </c>
      <c r="CE512" s="110" t="s">
        <v>5803</v>
      </c>
      <c r="CG512" s="110" t="s">
        <v>5804</v>
      </c>
      <c r="CH512" s="110" t="s">
        <v>5803</v>
      </c>
      <c r="CJ512" s="110">
        <v>100</v>
      </c>
      <c r="CK512" s="110" t="s">
        <v>5793</v>
      </c>
      <c r="CL512" s="110" t="s">
        <v>5803</v>
      </c>
      <c r="CN512" s="110" t="s">
        <v>5804</v>
      </c>
      <c r="CO512" s="110" t="s">
        <v>5803</v>
      </c>
      <c r="CQ512" s="110">
        <v>100</v>
      </c>
      <c r="CR512" s="110" t="s">
        <v>5793</v>
      </c>
      <c r="CS512" s="110" t="s">
        <v>5803</v>
      </c>
      <c r="CU512" s="110" t="s">
        <v>5804</v>
      </c>
      <c r="CV512" s="110" t="s">
        <v>5803</v>
      </c>
      <c r="CX512" s="110">
        <v>100</v>
      </c>
      <c r="CY512" s="110" t="s">
        <v>5793</v>
      </c>
      <c r="CZ512" s="110" t="s">
        <v>5803</v>
      </c>
      <c r="DB512" s="110" t="s">
        <v>5804</v>
      </c>
      <c r="DC512" s="110" t="s">
        <v>5803</v>
      </c>
      <c r="DE512" s="110">
        <v>100</v>
      </c>
      <c r="DF512" s="110" t="s">
        <v>5793</v>
      </c>
      <c r="DG512" s="110" t="s">
        <v>5803</v>
      </c>
      <c r="DI512" s="110" t="s">
        <v>5804</v>
      </c>
      <c r="DJ512" s="110" t="s">
        <v>5803</v>
      </c>
    </row>
    <row r="513" spans="1:114" s="110" customFormat="1" ht="72">
      <c r="A513" s="107">
        <v>334</v>
      </c>
      <c r="B513" s="107" t="s">
        <v>13693</v>
      </c>
      <c r="C513" s="111">
        <v>1</v>
      </c>
      <c r="D513" s="124" t="s">
        <v>3260</v>
      </c>
      <c r="E513" s="112" t="s">
        <v>5805</v>
      </c>
      <c r="F513" s="129">
        <v>1324</v>
      </c>
      <c r="G513" s="112" t="s">
        <v>5806</v>
      </c>
      <c r="H513" s="111">
        <v>2007</v>
      </c>
      <c r="I513" s="112" t="s">
        <v>5807</v>
      </c>
      <c r="J513" s="113">
        <v>124380.07</v>
      </c>
      <c r="K513" s="126" t="s">
        <v>117</v>
      </c>
      <c r="L513" s="112" t="s">
        <v>5797</v>
      </c>
      <c r="M513" s="112" t="s">
        <v>5798</v>
      </c>
      <c r="N513" s="112" t="s">
        <v>5808</v>
      </c>
      <c r="O513" s="112" t="s">
        <v>5809</v>
      </c>
      <c r="P513" s="112">
        <v>102090</v>
      </c>
      <c r="Q513" s="108">
        <v>68.14</v>
      </c>
      <c r="R513" s="108">
        <v>14.63</v>
      </c>
      <c r="S513" s="108">
        <v>9.16</v>
      </c>
      <c r="T513" s="108">
        <v>44.35</v>
      </c>
      <c r="U513" s="108">
        <f>SUM(R513:T513)</f>
        <v>68.14</v>
      </c>
      <c r="V513" s="109">
        <v>0</v>
      </c>
      <c r="W513" s="109">
        <v>100</v>
      </c>
      <c r="X513" s="127" t="s">
        <v>5802</v>
      </c>
      <c r="Y513" s="107">
        <v>3</v>
      </c>
      <c r="Z513" s="107">
        <v>3</v>
      </c>
      <c r="AA513" s="107">
        <v>4</v>
      </c>
      <c r="AB513" s="111">
        <v>17</v>
      </c>
      <c r="AC513" s="107">
        <v>29</v>
      </c>
      <c r="AD513" s="108"/>
      <c r="AE513" s="107">
        <v>5</v>
      </c>
      <c r="AF513" s="111">
        <v>100</v>
      </c>
      <c r="AG513" s="111" t="s">
        <v>3260</v>
      </c>
      <c r="AH513" s="111" t="s">
        <v>5810</v>
      </c>
      <c r="AI513" s="111"/>
      <c r="AJ513" s="111" t="s">
        <v>5804</v>
      </c>
      <c r="AK513" s="111" t="s">
        <v>5810</v>
      </c>
      <c r="AL513" s="111"/>
      <c r="AM513" s="111">
        <v>100</v>
      </c>
      <c r="AN513" s="111" t="s">
        <v>3260</v>
      </c>
      <c r="AO513" s="111" t="s">
        <v>5810</v>
      </c>
      <c r="AP513" s="111"/>
      <c r="AQ513" s="111" t="s">
        <v>5804</v>
      </c>
      <c r="AR513" s="111" t="s">
        <v>5810</v>
      </c>
      <c r="AS513" s="111"/>
      <c r="AT513" s="111">
        <v>100</v>
      </c>
      <c r="AU513" s="111" t="s">
        <v>3260</v>
      </c>
      <c r="AV513" s="111" t="s">
        <v>5810</v>
      </c>
      <c r="AW513" s="111"/>
      <c r="AX513" s="111" t="s">
        <v>5804</v>
      </c>
      <c r="AY513"/>
      <c r="AZ513"/>
      <c r="BA513"/>
      <c r="BB513"/>
      <c r="BC513"/>
      <c r="BD513"/>
      <c r="BE513" s="110" t="s">
        <v>5804</v>
      </c>
      <c r="BF513" s="110" t="s">
        <v>5810</v>
      </c>
      <c r="BH513" s="110">
        <v>100</v>
      </c>
      <c r="BI513" s="110" t="s">
        <v>3260</v>
      </c>
      <c r="BJ513" s="110" t="s">
        <v>5810</v>
      </c>
      <c r="BL513" s="110" t="s">
        <v>5804</v>
      </c>
      <c r="BM513" s="110" t="s">
        <v>5810</v>
      </c>
      <c r="BO513" s="110">
        <v>100</v>
      </c>
      <c r="BP513" s="110" t="s">
        <v>3260</v>
      </c>
      <c r="BQ513" s="110" t="s">
        <v>5810</v>
      </c>
      <c r="BS513" s="110" t="s">
        <v>5804</v>
      </c>
      <c r="BT513" s="110" t="s">
        <v>5810</v>
      </c>
      <c r="BV513" s="110">
        <v>100</v>
      </c>
      <c r="BW513" s="110" t="s">
        <v>3260</v>
      </c>
      <c r="BX513" s="110" t="s">
        <v>5810</v>
      </c>
      <c r="BZ513" s="110" t="s">
        <v>5804</v>
      </c>
      <c r="CA513" s="110" t="s">
        <v>5810</v>
      </c>
      <c r="CC513" s="110">
        <v>100</v>
      </c>
      <c r="CD513" s="110" t="s">
        <v>3260</v>
      </c>
      <c r="CE513" s="110" t="s">
        <v>5810</v>
      </c>
      <c r="CG513" s="110" t="s">
        <v>5804</v>
      </c>
      <c r="CH513" s="110" t="s">
        <v>5810</v>
      </c>
      <c r="CJ513" s="110">
        <v>100</v>
      </c>
      <c r="CK513" s="110" t="s">
        <v>3260</v>
      </c>
      <c r="CL513" s="110" t="s">
        <v>5810</v>
      </c>
      <c r="CN513" s="110" t="s">
        <v>5804</v>
      </c>
      <c r="CO513" s="110" t="s">
        <v>5810</v>
      </c>
      <c r="CQ513" s="110">
        <v>100</v>
      </c>
      <c r="CR513" s="110" t="s">
        <v>3260</v>
      </c>
      <c r="CS513" s="110" t="s">
        <v>5810</v>
      </c>
      <c r="CU513" s="110" t="s">
        <v>5804</v>
      </c>
      <c r="CV513" s="110" t="s">
        <v>5810</v>
      </c>
      <c r="CX513" s="110">
        <v>100</v>
      </c>
      <c r="CY513" s="110" t="s">
        <v>3260</v>
      </c>
      <c r="CZ513" s="110" t="s">
        <v>5810</v>
      </c>
      <c r="DB513" s="110" t="s">
        <v>5804</v>
      </c>
      <c r="DC513" s="110" t="s">
        <v>5810</v>
      </c>
      <c r="DE513" s="110">
        <v>100</v>
      </c>
      <c r="DF513" s="110" t="s">
        <v>3260</v>
      </c>
      <c r="DG513" s="110" t="s">
        <v>5810</v>
      </c>
      <c r="DI513" s="110" t="s">
        <v>5804</v>
      </c>
      <c r="DJ513" s="110" t="s">
        <v>5810</v>
      </c>
    </row>
    <row r="514" spans="1:114" s="110" customFormat="1" ht="164.6">
      <c r="A514" s="107">
        <v>334</v>
      </c>
      <c r="B514" s="107" t="s">
        <v>13693</v>
      </c>
      <c r="C514" s="111">
        <v>1</v>
      </c>
      <c r="D514" s="124" t="s">
        <v>5793</v>
      </c>
      <c r="E514" s="112" t="s">
        <v>5794</v>
      </c>
      <c r="F514" s="129">
        <v>13343</v>
      </c>
      <c r="G514" s="112" t="s">
        <v>5811</v>
      </c>
      <c r="H514" s="111">
        <v>2007</v>
      </c>
      <c r="I514" s="112" t="s">
        <v>5812</v>
      </c>
      <c r="J514" s="113">
        <v>149642.26</v>
      </c>
      <c r="K514" s="126" t="s">
        <v>117</v>
      </c>
      <c r="L514" s="112" t="s">
        <v>5797</v>
      </c>
      <c r="M514" s="112" t="s">
        <v>5798</v>
      </c>
      <c r="N514" s="112" t="s">
        <v>5813</v>
      </c>
      <c r="O514" s="112" t="s">
        <v>5814</v>
      </c>
      <c r="P514" s="112">
        <v>107963</v>
      </c>
      <c r="Q514" s="108">
        <v>69.86</v>
      </c>
      <c r="R514" s="108">
        <v>17.600000000000001</v>
      </c>
      <c r="S514" s="108">
        <v>7.91</v>
      </c>
      <c r="T514" s="108">
        <v>44.35</v>
      </c>
      <c r="U514" s="108">
        <f>SUM(R514:S514)</f>
        <v>25.51</v>
      </c>
      <c r="V514" s="109" t="s">
        <v>5815</v>
      </c>
      <c r="W514" s="109">
        <v>100</v>
      </c>
      <c r="X514" s="127" t="s">
        <v>5802</v>
      </c>
      <c r="Y514" s="107">
        <v>3</v>
      </c>
      <c r="Z514" s="107">
        <v>4</v>
      </c>
      <c r="AA514" s="107">
        <v>7</v>
      </c>
      <c r="AB514" s="111">
        <v>17</v>
      </c>
      <c r="AC514" s="107">
        <v>26</v>
      </c>
      <c r="AD514" s="108"/>
      <c r="AE514" s="107">
        <v>5</v>
      </c>
      <c r="AF514" s="111">
        <v>100</v>
      </c>
      <c r="AG514" s="111" t="s">
        <v>5793</v>
      </c>
      <c r="AH514" s="111" t="s">
        <v>5803</v>
      </c>
      <c r="AI514" s="111"/>
      <c r="AJ514" s="111" t="s">
        <v>5804</v>
      </c>
      <c r="AK514" s="111" t="s">
        <v>5803</v>
      </c>
      <c r="AL514" s="111"/>
      <c r="AM514" s="111">
        <v>100</v>
      </c>
      <c r="AN514" s="111" t="s">
        <v>5793</v>
      </c>
      <c r="AO514" s="111" t="s">
        <v>5803</v>
      </c>
      <c r="AP514" s="111"/>
      <c r="AQ514" s="111" t="s">
        <v>5804</v>
      </c>
      <c r="AR514" s="111" t="s">
        <v>5803</v>
      </c>
      <c r="AS514" s="111"/>
      <c r="AT514" s="111">
        <v>100</v>
      </c>
      <c r="AU514" s="111" t="s">
        <v>5793</v>
      </c>
      <c r="AV514" s="111" t="s">
        <v>5803</v>
      </c>
      <c r="AW514" s="111"/>
      <c r="AX514" s="111" t="s">
        <v>5804</v>
      </c>
      <c r="AY514"/>
      <c r="AZ514"/>
      <c r="BA514"/>
      <c r="BB514"/>
      <c r="BC514"/>
      <c r="BD514"/>
      <c r="BE514" s="110" t="s">
        <v>5804</v>
      </c>
      <c r="BF514" s="110" t="s">
        <v>5803</v>
      </c>
      <c r="BH514" s="110">
        <v>100</v>
      </c>
      <c r="BI514" s="110" t="s">
        <v>5793</v>
      </c>
      <c r="BJ514" s="110" t="s">
        <v>5803</v>
      </c>
      <c r="BL514" s="110" t="s">
        <v>5804</v>
      </c>
      <c r="BM514" s="110" t="s">
        <v>5803</v>
      </c>
      <c r="BO514" s="110">
        <v>100</v>
      </c>
      <c r="BP514" s="110" t="s">
        <v>5793</v>
      </c>
      <c r="BQ514" s="110" t="s">
        <v>5803</v>
      </c>
      <c r="BS514" s="110" t="s">
        <v>5804</v>
      </c>
      <c r="BT514" s="110" t="s">
        <v>5803</v>
      </c>
      <c r="BV514" s="110">
        <v>100</v>
      </c>
      <c r="BW514" s="110" t="s">
        <v>5793</v>
      </c>
      <c r="BX514" s="110" t="s">
        <v>5803</v>
      </c>
      <c r="BZ514" s="110" t="s">
        <v>5804</v>
      </c>
      <c r="CA514" s="110" t="s">
        <v>5803</v>
      </c>
      <c r="CC514" s="110">
        <v>100</v>
      </c>
      <c r="CD514" s="110" t="s">
        <v>5793</v>
      </c>
      <c r="CE514" s="110" t="s">
        <v>5803</v>
      </c>
      <c r="CG514" s="110" t="s">
        <v>5804</v>
      </c>
      <c r="CH514" s="110" t="s">
        <v>5803</v>
      </c>
      <c r="CJ514" s="110">
        <v>100</v>
      </c>
      <c r="CK514" s="110" t="s">
        <v>5793</v>
      </c>
      <c r="CL514" s="110" t="s">
        <v>5803</v>
      </c>
      <c r="CN514" s="110" t="s">
        <v>5804</v>
      </c>
      <c r="CO514" s="110" t="s">
        <v>5803</v>
      </c>
      <c r="CQ514" s="110">
        <v>100</v>
      </c>
      <c r="CR514" s="110" t="s">
        <v>5793</v>
      </c>
      <c r="CS514" s="110" t="s">
        <v>5803</v>
      </c>
      <c r="CU514" s="110" t="s">
        <v>5804</v>
      </c>
      <c r="CV514" s="110" t="s">
        <v>5803</v>
      </c>
      <c r="CX514" s="110">
        <v>100</v>
      </c>
      <c r="CY514" s="110" t="s">
        <v>5793</v>
      </c>
      <c r="CZ514" s="110" t="s">
        <v>5803</v>
      </c>
      <c r="DB514" s="110" t="s">
        <v>5804</v>
      </c>
      <c r="DC514" s="110" t="s">
        <v>5803</v>
      </c>
      <c r="DE514" s="110">
        <v>100</v>
      </c>
      <c r="DF514" s="110" t="s">
        <v>5793</v>
      </c>
      <c r="DG514" s="110" t="s">
        <v>5803</v>
      </c>
      <c r="DI514" s="110" t="s">
        <v>5804</v>
      </c>
      <c r="DJ514" s="110" t="s">
        <v>5803</v>
      </c>
    </row>
    <row r="515" spans="1:114" s="110" customFormat="1" ht="72">
      <c r="A515" s="107">
        <v>334</v>
      </c>
      <c r="B515" s="107" t="s">
        <v>13693</v>
      </c>
      <c r="C515" s="111">
        <v>3</v>
      </c>
      <c r="D515" s="124" t="s">
        <v>5816</v>
      </c>
      <c r="E515" s="112" t="s">
        <v>5817</v>
      </c>
      <c r="F515" s="129">
        <v>5328</v>
      </c>
      <c r="G515" s="112" t="s">
        <v>5818</v>
      </c>
      <c r="H515" s="111">
        <v>2008</v>
      </c>
      <c r="I515" s="112" t="s">
        <v>5819</v>
      </c>
      <c r="J515" s="113">
        <v>201585.8</v>
      </c>
      <c r="K515" s="126" t="s">
        <v>117</v>
      </c>
      <c r="L515" s="112" t="s">
        <v>5797</v>
      </c>
      <c r="M515" s="112" t="s">
        <v>5798</v>
      </c>
      <c r="N515" s="112" t="s">
        <v>5820</v>
      </c>
      <c r="O515" s="112" t="s">
        <v>5821</v>
      </c>
      <c r="P515" s="112">
        <v>108244</v>
      </c>
      <c r="Q515" s="108">
        <v>76.180000000000007</v>
      </c>
      <c r="R515" s="108">
        <v>23.72</v>
      </c>
      <c r="S515" s="108">
        <v>8.11</v>
      </c>
      <c r="T515" s="108">
        <v>44.35</v>
      </c>
      <c r="U515" s="108">
        <f t="shared" ref="U515:U522" si="46">SUM(R515:T515)</f>
        <v>76.180000000000007</v>
      </c>
      <c r="V515" s="109" t="s">
        <v>5822</v>
      </c>
      <c r="W515" s="109">
        <v>100</v>
      </c>
      <c r="X515" s="127" t="s">
        <v>5802</v>
      </c>
      <c r="Y515" s="107">
        <v>4</v>
      </c>
      <c r="Z515" s="107">
        <v>8</v>
      </c>
      <c r="AA515" s="107">
        <v>2</v>
      </c>
      <c r="AB515" s="111">
        <v>17</v>
      </c>
      <c r="AC515" s="107">
        <v>31</v>
      </c>
      <c r="AD515" s="108"/>
      <c r="AE515" s="107">
        <v>5</v>
      </c>
      <c r="AF515" s="111">
        <v>100</v>
      </c>
      <c r="AG515" s="111"/>
      <c r="AH515" s="111"/>
      <c r="AI515" s="111"/>
      <c r="AJ515" s="111" t="s">
        <v>5804</v>
      </c>
      <c r="AK515" s="111" t="s">
        <v>5823</v>
      </c>
      <c r="AL515" s="111"/>
      <c r="AM515" s="111">
        <v>100</v>
      </c>
      <c r="AN515" s="111"/>
      <c r="AO515" s="111"/>
      <c r="AP515" s="111"/>
      <c r="AQ515" s="111" t="s">
        <v>5804</v>
      </c>
      <c r="AR515" s="111" t="s">
        <v>5823</v>
      </c>
      <c r="AS515" s="111"/>
      <c r="AT515" s="111">
        <v>100</v>
      </c>
      <c r="AU515" s="111"/>
      <c r="AV515" s="111"/>
      <c r="AW515" s="111"/>
      <c r="AX515" s="111" t="s">
        <v>5804</v>
      </c>
      <c r="AY515"/>
      <c r="AZ515"/>
      <c r="BA515"/>
      <c r="BB515"/>
      <c r="BC515"/>
      <c r="BD515"/>
      <c r="BE515" s="110" t="s">
        <v>5804</v>
      </c>
      <c r="BF515" s="110" t="s">
        <v>5823</v>
      </c>
      <c r="BH515" s="110">
        <v>100</v>
      </c>
      <c r="BL515" s="110" t="s">
        <v>5804</v>
      </c>
      <c r="BM515" s="110" t="s">
        <v>5823</v>
      </c>
      <c r="BO515" s="110">
        <v>100</v>
      </c>
      <c r="BS515" s="110" t="s">
        <v>5804</v>
      </c>
      <c r="BT515" s="110" t="s">
        <v>5823</v>
      </c>
      <c r="BV515" s="110">
        <v>100</v>
      </c>
      <c r="BZ515" s="110" t="s">
        <v>5804</v>
      </c>
      <c r="CA515" s="110" t="s">
        <v>5823</v>
      </c>
      <c r="CC515" s="110">
        <v>100</v>
      </c>
      <c r="CG515" s="110" t="s">
        <v>5804</v>
      </c>
      <c r="CH515" s="110" t="s">
        <v>5823</v>
      </c>
      <c r="CJ515" s="110">
        <v>100</v>
      </c>
      <c r="CN515" s="110" t="s">
        <v>5804</v>
      </c>
      <c r="CO515" s="110" t="s">
        <v>5823</v>
      </c>
      <c r="CQ515" s="110">
        <v>100</v>
      </c>
      <c r="CU515" s="110" t="s">
        <v>5804</v>
      </c>
      <c r="CV515" s="110" t="s">
        <v>5823</v>
      </c>
      <c r="CX515" s="110">
        <v>100</v>
      </c>
      <c r="DB515" s="110" t="s">
        <v>5804</v>
      </c>
      <c r="DC515" s="110" t="s">
        <v>5823</v>
      </c>
      <c r="DE515" s="110">
        <v>100</v>
      </c>
      <c r="DI515" s="110" t="s">
        <v>5804</v>
      </c>
      <c r="DJ515" s="110" t="s">
        <v>5823</v>
      </c>
    </row>
    <row r="516" spans="1:114" s="110" customFormat="1" ht="133.75">
      <c r="A516" s="107">
        <v>334</v>
      </c>
      <c r="B516" s="107" t="s">
        <v>13693</v>
      </c>
      <c r="C516" s="111">
        <v>1</v>
      </c>
      <c r="D516" s="124" t="s">
        <v>5793</v>
      </c>
      <c r="E516" s="112" t="s">
        <v>5794</v>
      </c>
      <c r="F516" s="129">
        <v>13343</v>
      </c>
      <c r="G516" s="112" t="s">
        <v>5824</v>
      </c>
      <c r="H516" s="111">
        <v>2008</v>
      </c>
      <c r="I516" s="112" t="s">
        <v>5825</v>
      </c>
      <c r="J516" s="113">
        <v>140377.67000000001</v>
      </c>
      <c r="K516" s="126" t="s">
        <v>152</v>
      </c>
      <c r="L516" s="112" t="s">
        <v>5797</v>
      </c>
      <c r="M516" s="112" t="s">
        <v>5798</v>
      </c>
      <c r="N516" s="112" t="s">
        <v>5826</v>
      </c>
      <c r="O516" s="112" t="s">
        <v>5827</v>
      </c>
      <c r="P516" s="112">
        <v>113029</v>
      </c>
      <c r="Q516" s="108">
        <v>68.94</v>
      </c>
      <c r="R516" s="108">
        <v>16.52</v>
      </c>
      <c r="S516" s="108">
        <v>8.07</v>
      </c>
      <c r="T516" s="108">
        <v>44.35</v>
      </c>
      <c r="U516" s="108">
        <f t="shared" si="46"/>
        <v>68.94</v>
      </c>
      <c r="V516" s="109">
        <v>100</v>
      </c>
      <c r="W516" s="109">
        <v>100</v>
      </c>
      <c r="X516" s="127" t="s">
        <v>5802</v>
      </c>
      <c r="Y516" s="107">
        <v>2</v>
      </c>
      <c r="Z516" s="107">
        <v>5</v>
      </c>
      <c r="AA516" s="107">
        <v>1</v>
      </c>
      <c r="AB516" s="111">
        <v>17</v>
      </c>
      <c r="AC516" s="107">
        <v>25</v>
      </c>
      <c r="AD516" s="108"/>
      <c r="AE516" s="107">
        <v>5</v>
      </c>
      <c r="AF516" s="111"/>
      <c r="AG516" s="111" t="s">
        <v>5793</v>
      </c>
      <c r="AH516" s="111" t="s">
        <v>5803</v>
      </c>
      <c r="AI516" s="111"/>
      <c r="AJ516" s="111" t="s">
        <v>5804</v>
      </c>
      <c r="AK516" s="111" t="s">
        <v>5803</v>
      </c>
      <c r="AL516" s="111"/>
      <c r="AM516" s="111"/>
      <c r="AN516" s="111" t="s">
        <v>5793</v>
      </c>
      <c r="AO516" s="111" t="s">
        <v>5803</v>
      </c>
      <c r="AP516" s="111"/>
      <c r="AQ516" s="111" t="s">
        <v>5804</v>
      </c>
      <c r="AR516" s="111" t="s">
        <v>5803</v>
      </c>
      <c r="AS516" s="111"/>
      <c r="AT516" s="111"/>
      <c r="AU516" s="111" t="s">
        <v>5793</v>
      </c>
      <c r="AV516" s="111" t="s">
        <v>5803</v>
      </c>
      <c r="AW516" s="111"/>
      <c r="AX516" s="111" t="s">
        <v>5804</v>
      </c>
      <c r="AY516"/>
      <c r="AZ516"/>
      <c r="BA516"/>
      <c r="BB516"/>
      <c r="BC516"/>
      <c r="BD516"/>
      <c r="BE516" s="110" t="s">
        <v>5804</v>
      </c>
      <c r="BF516" s="110" t="s">
        <v>5803</v>
      </c>
      <c r="BI516" s="110" t="s">
        <v>5793</v>
      </c>
      <c r="BJ516" s="110" t="s">
        <v>5803</v>
      </c>
      <c r="BL516" s="110" t="s">
        <v>5804</v>
      </c>
      <c r="BM516" s="110" t="s">
        <v>5803</v>
      </c>
      <c r="BP516" s="110" t="s">
        <v>5793</v>
      </c>
      <c r="BQ516" s="110" t="s">
        <v>5803</v>
      </c>
      <c r="BS516" s="110" t="s">
        <v>5804</v>
      </c>
      <c r="BT516" s="110" t="s">
        <v>5803</v>
      </c>
      <c r="BW516" s="110" t="s">
        <v>5793</v>
      </c>
      <c r="BX516" s="110" t="s">
        <v>5803</v>
      </c>
      <c r="BZ516" s="110" t="s">
        <v>5804</v>
      </c>
      <c r="CA516" s="110" t="s">
        <v>5803</v>
      </c>
      <c r="CD516" s="110" t="s">
        <v>5793</v>
      </c>
      <c r="CE516" s="110" t="s">
        <v>5803</v>
      </c>
      <c r="CG516" s="110" t="s">
        <v>5804</v>
      </c>
      <c r="CH516" s="110" t="s">
        <v>5803</v>
      </c>
      <c r="CK516" s="110" t="s">
        <v>5793</v>
      </c>
      <c r="CL516" s="110" t="s">
        <v>5803</v>
      </c>
      <c r="CN516" s="110" t="s">
        <v>5804</v>
      </c>
      <c r="CO516" s="110" t="s">
        <v>5803</v>
      </c>
      <c r="CR516" s="110" t="s">
        <v>5793</v>
      </c>
      <c r="CS516" s="110" t="s">
        <v>5803</v>
      </c>
      <c r="CU516" s="110" t="s">
        <v>5804</v>
      </c>
      <c r="CV516" s="110" t="s">
        <v>5803</v>
      </c>
      <c r="CY516" s="110" t="s">
        <v>5793</v>
      </c>
      <c r="CZ516" s="110" t="s">
        <v>5803</v>
      </c>
      <c r="DB516" s="110" t="s">
        <v>5804</v>
      </c>
      <c r="DC516" s="110" t="s">
        <v>5803</v>
      </c>
      <c r="DF516" s="110" t="s">
        <v>5793</v>
      </c>
      <c r="DG516" s="110" t="s">
        <v>5803</v>
      </c>
      <c r="DI516" s="110" t="s">
        <v>5804</v>
      </c>
      <c r="DJ516" s="110" t="s">
        <v>5803</v>
      </c>
    </row>
    <row r="517" spans="1:114" s="110" customFormat="1" ht="72">
      <c r="A517" s="107">
        <v>334</v>
      </c>
      <c r="B517" s="107" t="s">
        <v>13693</v>
      </c>
      <c r="C517" s="111">
        <v>6</v>
      </c>
      <c r="D517" s="124" t="s">
        <v>5828</v>
      </c>
      <c r="E517" s="112" t="s">
        <v>5829</v>
      </c>
      <c r="F517" s="129">
        <v>18987</v>
      </c>
      <c r="G517" s="112" t="s">
        <v>5830</v>
      </c>
      <c r="H517" s="111">
        <v>2010</v>
      </c>
      <c r="I517" s="112" t="s">
        <v>5831</v>
      </c>
      <c r="J517" s="113">
        <v>131237.98000000001</v>
      </c>
      <c r="K517" s="126" t="s">
        <v>152</v>
      </c>
      <c r="L517" s="112" t="s">
        <v>5797</v>
      </c>
      <c r="M517" s="112" t="s">
        <v>5798</v>
      </c>
      <c r="N517" s="112" t="s">
        <v>5832</v>
      </c>
      <c r="O517" s="112" t="s">
        <v>5833</v>
      </c>
      <c r="P517" s="112">
        <v>112439</v>
      </c>
      <c r="Q517" s="108">
        <v>70.05</v>
      </c>
      <c r="R517" s="108">
        <v>15.44</v>
      </c>
      <c r="S517" s="108">
        <v>10.26</v>
      </c>
      <c r="T517" s="108">
        <v>44.35</v>
      </c>
      <c r="U517" s="108">
        <f t="shared" si="46"/>
        <v>70.05</v>
      </c>
      <c r="V517" s="109">
        <v>100</v>
      </c>
      <c r="W517" s="109">
        <v>100</v>
      </c>
      <c r="X517" s="127" t="s">
        <v>5802</v>
      </c>
      <c r="Y517" s="107">
        <v>4</v>
      </c>
      <c r="Z517" s="107">
        <v>8</v>
      </c>
      <c r="AA517" s="107">
        <v>2</v>
      </c>
      <c r="AB517" s="111">
        <v>17</v>
      </c>
      <c r="AC517" s="107">
        <v>27</v>
      </c>
      <c r="AD517" s="108"/>
      <c r="AE517" s="107">
        <v>5</v>
      </c>
      <c r="AF517" s="111">
        <v>100</v>
      </c>
      <c r="AG517" s="111" t="s">
        <v>5828</v>
      </c>
      <c r="AH517" s="111" t="s">
        <v>5834</v>
      </c>
      <c r="AI517" s="111"/>
      <c r="AJ517" s="111" t="s">
        <v>5804</v>
      </c>
      <c r="AK517" s="111" t="s">
        <v>5835</v>
      </c>
      <c r="AL517" s="111"/>
      <c r="AM517" s="111">
        <v>100</v>
      </c>
      <c r="AN517" s="111" t="s">
        <v>5828</v>
      </c>
      <c r="AO517" s="111" t="s">
        <v>5834</v>
      </c>
      <c r="AP517" s="111"/>
      <c r="AQ517" s="111" t="s">
        <v>5804</v>
      </c>
      <c r="AR517" s="111" t="s">
        <v>5835</v>
      </c>
      <c r="AS517" s="111"/>
      <c r="AT517" s="111">
        <v>100</v>
      </c>
      <c r="AU517" s="111" t="s">
        <v>5828</v>
      </c>
      <c r="AV517" s="111" t="s">
        <v>5834</v>
      </c>
      <c r="AW517" s="111"/>
      <c r="AX517" s="111" t="s">
        <v>5804</v>
      </c>
      <c r="AY517"/>
      <c r="AZ517"/>
      <c r="BA517"/>
      <c r="BB517"/>
      <c r="BC517"/>
      <c r="BD517"/>
      <c r="BE517" s="110" t="s">
        <v>5804</v>
      </c>
      <c r="BF517" s="110" t="s">
        <v>5835</v>
      </c>
      <c r="BH517" s="110">
        <v>100</v>
      </c>
      <c r="BI517" s="110" t="s">
        <v>5828</v>
      </c>
      <c r="BJ517" s="110" t="s">
        <v>5834</v>
      </c>
      <c r="BL517" s="110" t="s">
        <v>5804</v>
      </c>
      <c r="BM517" s="110" t="s">
        <v>5835</v>
      </c>
      <c r="BO517" s="110">
        <v>100</v>
      </c>
      <c r="BP517" s="110" t="s">
        <v>5828</v>
      </c>
      <c r="BQ517" s="110" t="s">
        <v>5834</v>
      </c>
      <c r="BS517" s="110" t="s">
        <v>5804</v>
      </c>
      <c r="BT517" s="110" t="s">
        <v>5835</v>
      </c>
      <c r="BV517" s="110">
        <v>100</v>
      </c>
      <c r="BW517" s="110" t="s">
        <v>5828</v>
      </c>
      <c r="BX517" s="110" t="s">
        <v>5834</v>
      </c>
      <c r="BZ517" s="110" t="s">
        <v>5804</v>
      </c>
      <c r="CA517" s="110" t="s">
        <v>5835</v>
      </c>
      <c r="CC517" s="110">
        <v>100</v>
      </c>
      <c r="CD517" s="110" t="s">
        <v>5828</v>
      </c>
      <c r="CE517" s="110" t="s">
        <v>5834</v>
      </c>
      <c r="CG517" s="110" t="s">
        <v>5804</v>
      </c>
      <c r="CH517" s="110" t="s">
        <v>5835</v>
      </c>
      <c r="CJ517" s="110">
        <v>100</v>
      </c>
      <c r="CK517" s="110" t="s">
        <v>5828</v>
      </c>
      <c r="CL517" s="110" t="s">
        <v>5834</v>
      </c>
      <c r="CN517" s="110" t="s">
        <v>5804</v>
      </c>
      <c r="CO517" s="110" t="s">
        <v>5835</v>
      </c>
      <c r="CQ517" s="110">
        <v>100</v>
      </c>
      <c r="CR517" s="110" t="s">
        <v>5828</v>
      </c>
      <c r="CS517" s="110" t="s">
        <v>5834</v>
      </c>
      <c r="CU517" s="110" t="s">
        <v>5804</v>
      </c>
      <c r="CV517" s="110" t="s">
        <v>5835</v>
      </c>
      <c r="CX517" s="110">
        <v>100</v>
      </c>
      <c r="CY517" s="110" t="s">
        <v>5828</v>
      </c>
      <c r="CZ517" s="110" t="s">
        <v>5834</v>
      </c>
      <c r="DB517" s="110" t="s">
        <v>5804</v>
      </c>
      <c r="DC517" s="110" t="s">
        <v>5835</v>
      </c>
      <c r="DE517" s="110">
        <v>100</v>
      </c>
      <c r="DF517" s="110" t="s">
        <v>5828</v>
      </c>
      <c r="DG517" s="110" t="s">
        <v>5834</v>
      </c>
      <c r="DI517" s="110" t="s">
        <v>5804</v>
      </c>
      <c r="DJ517" s="110" t="s">
        <v>5835</v>
      </c>
    </row>
    <row r="518" spans="1:114" s="110" customFormat="1" ht="82.3">
      <c r="A518" s="107">
        <v>334</v>
      </c>
      <c r="B518" s="107" t="s">
        <v>13693</v>
      </c>
      <c r="C518" s="111">
        <v>1</v>
      </c>
      <c r="D518" s="124" t="s">
        <v>5836</v>
      </c>
      <c r="E518" s="112" t="s">
        <v>5837</v>
      </c>
      <c r="F518" s="129">
        <v>11040</v>
      </c>
      <c r="G518" s="112" t="s">
        <v>5838</v>
      </c>
      <c r="H518" s="111">
        <v>2010</v>
      </c>
      <c r="I518" s="112" t="s">
        <v>5839</v>
      </c>
      <c r="J518" s="113">
        <v>35001.599999999999</v>
      </c>
      <c r="K518" s="126" t="s">
        <v>5840</v>
      </c>
      <c r="L518" s="112" t="s">
        <v>5841</v>
      </c>
      <c r="M518" s="112" t="s">
        <v>5842</v>
      </c>
      <c r="N518" s="112" t="s">
        <v>5843</v>
      </c>
      <c r="O518" s="112" t="s">
        <v>5844</v>
      </c>
      <c r="P518" s="112">
        <v>119053</v>
      </c>
      <c r="Q518" s="108">
        <v>54.737835294117644</v>
      </c>
      <c r="R518" s="108">
        <f>+J518/5/1700</f>
        <v>4.117835294117647</v>
      </c>
      <c r="S518" s="108">
        <v>6.27</v>
      </c>
      <c r="T518" s="108">
        <v>44.35</v>
      </c>
      <c r="U518" s="108">
        <f t="shared" si="46"/>
        <v>54.737835294117644</v>
      </c>
      <c r="V518" s="109">
        <v>100</v>
      </c>
      <c r="W518" s="109">
        <v>100</v>
      </c>
      <c r="X518" s="127" t="s">
        <v>5802</v>
      </c>
      <c r="Y518" s="107">
        <v>4</v>
      </c>
      <c r="Z518" s="107">
        <v>7</v>
      </c>
      <c r="AA518" s="107">
        <v>5</v>
      </c>
      <c r="AB518" s="111">
        <v>17</v>
      </c>
      <c r="AC518" s="107">
        <v>30</v>
      </c>
      <c r="AD518" s="108"/>
      <c r="AE518" s="107">
        <v>5</v>
      </c>
      <c r="AF518" s="111">
        <v>100</v>
      </c>
      <c r="AG518" s="111" t="s">
        <v>5836</v>
      </c>
      <c r="AH518" s="111" t="s">
        <v>5845</v>
      </c>
      <c r="AI518" s="111"/>
      <c r="AJ518" s="111" t="s">
        <v>5804</v>
      </c>
      <c r="AK518" s="111" t="s">
        <v>5845</v>
      </c>
      <c r="AL518" s="111"/>
      <c r="AM518" s="111">
        <v>100</v>
      </c>
      <c r="AN518" s="111" t="s">
        <v>5836</v>
      </c>
      <c r="AO518" s="111" t="s">
        <v>5845</v>
      </c>
      <c r="AP518" s="111"/>
      <c r="AQ518" s="111" t="s">
        <v>5804</v>
      </c>
      <c r="AR518" s="111" t="s">
        <v>5845</v>
      </c>
      <c r="AS518" s="111"/>
      <c r="AT518" s="111">
        <v>100</v>
      </c>
      <c r="AU518" s="111" t="s">
        <v>5836</v>
      </c>
      <c r="AV518" s="111" t="s">
        <v>5845</v>
      </c>
      <c r="AW518" s="111"/>
      <c r="AX518" s="111" t="s">
        <v>5804</v>
      </c>
      <c r="AY518"/>
      <c r="AZ518"/>
      <c r="BA518"/>
      <c r="BB518"/>
      <c r="BC518"/>
      <c r="BD518"/>
      <c r="BE518" s="110" t="s">
        <v>5804</v>
      </c>
      <c r="BF518" s="110" t="s">
        <v>5845</v>
      </c>
      <c r="BH518" s="110">
        <v>100</v>
      </c>
      <c r="BI518" s="110" t="s">
        <v>5836</v>
      </c>
      <c r="BJ518" s="110" t="s">
        <v>5845</v>
      </c>
      <c r="BL518" s="110" t="s">
        <v>5804</v>
      </c>
      <c r="BM518" s="110" t="s">
        <v>5845</v>
      </c>
      <c r="BO518" s="110">
        <v>100</v>
      </c>
      <c r="BP518" s="110" t="s">
        <v>5836</v>
      </c>
      <c r="BQ518" s="110" t="s">
        <v>5845</v>
      </c>
      <c r="BS518" s="110" t="s">
        <v>5804</v>
      </c>
      <c r="BT518" s="110" t="s">
        <v>5845</v>
      </c>
      <c r="BV518" s="110">
        <v>100</v>
      </c>
      <c r="BW518" s="110" t="s">
        <v>5836</v>
      </c>
      <c r="BX518" s="110" t="s">
        <v>5845</v>
      </c>
      <c r="BZ518" s="110" t="s">
        <v>5804</v>
      </c>
      <c r="CA518" s="110" t="s">
        <v>5845</v>
      </c>
      <c r="CC518" s="110">
        <v>100</v>
      </c>
      <c r="CD518" s="110" t="s">
        <v>5836</v>
      </c>
      <c r="CE518" s="110" t="s">
        <v>5845</v>
      </c>
      <c r="CG518" s="110" t="s">
        <v>5804</v>
      </c>
      <c r="CH518" s="110" t="s">
        <v>5845</v>
      </c>
      <c r="CJ518" s="110">
        <v>100</v>
      </c>
      <c r="CK518" s="110" t="s">
        <v>5836</v>
      </c>
      <c r="CL518" s="110" t="s">
        <v>5845</v>
      </c>
      <c r="CN518" s="110" t="s">
        <v>5804</v>
      </c>
      <c r="CO518" s="110" t="s">
        <v>5845</v>
      </c>
      <c r="CQ518" s="110">
        <v>100</v>
      </c>
      <c r="CR518" s="110" t="s">
        <v>5836</v>
      </c>
      <c r="CS518" s="110" t="s">
        <v>5845</v>
      </c>
      <c r="CU518" s="110" t="s">
        <v>5804</v>
      </c>
      <c r="CV518" s="110" t="s">
        <v>5845</v>
      </c>
      <c r="CX518" s="110">
        <v>100</v>
      </c>
      <c r="CY518" s="110" t="s">
        <v>5836</v>
      </c>
      <c r="CZ518" s="110" t="s">
        <v>5845</v>
      </c>
      <c r="DB518" s="110" t="s">
        <v>5804</v>
      </c>
      <c r="DC518" s="110" t="s">
        <v>5845</v>
      </c>
      <c r="DE518" s="110">
        <v>100</v>
      </c>
      <c r="DF518" s="110" t="s">
        <v>5836</v>
      </c>
      <c r="DG518" s="110" t="s">
        <v>5845</v>
      </c>
      <c r="DI518" s="110" t="s">
        <v>5804</v>
      </c>
      <c r="DJ518" s="110" t="s">
        <v>5845</v>
      </c>
    </row>
    <row r="519" spans="1:114" s="110" customFormat="1" ht="164.6">
      <c r="A519" s="107">
        <v>334</v>
      </c>
      <c r="B519" s="107" t="s">
        <v>13693</v>
      </c>
      <c r="C519" s="111">
        <v>1</v>
      </c>
      <c r="D519" s="124" t="s">
        <v>5836</v>
      </c>
      <c r="E519" s="112" t="s">
        <v>5837</v>
      </c>
      <c r="F519" s="129">
        <v>11040</v>
      </c>
      <c r="G519" s="112" t="s">
        <v>5846</v>
      </c>
      <c r="H519" s="111">
        <v>2012</v>
      </c>
      <c r="I519" s="112" t="s">
        <v>5847</v>
      </c>
      <c r="J519" s="113">
        <v>89260.26</v>
      </c>
      <c r="K519" s="126" t="s">
        <v>109</v>
      </c>
      <c r="L519" s="112" t="s">
        <v>5841</v>
      </c>
      <c r="M519" s="112" t="s">
        <v>5842</v>
      </c>
      <c r="N519" s="112" t="s">
        <v>5848</v>
      </c>
      <c r="O519" s="112" t="s">
        <v>5849</v>
      </c>
      <c r="P519" s="112" t="s">
        <v>5850</v>
      </c>
      <c r="Q519" s="108">
        <v>58.48</v>
      </c>
      <c r="R519" s="108">
        <v>7.65</v>
      </c>
      <c r="S519" s="108">
        <v>6.46</v>
      </c>
      <c r="T519" s="108">
        <v>44.35</v>
      </c>
      <c r="U519" s="108">
        <f t="shared" si="46"/>
        <v>58.46</v>
      </c>
      <c r="V519" s="109">
        <v>100</v>
      </c>
      <c r="W519" s="109">
        <v>100</v>
      </c>
      <c r="X519" s="127" t="s">
        <v>5802</v>
      </c>
      <c r="Y519" s="107">
        <v>4</v>
      </c>
      <c r="Z519" s="107">
        <v>7</v>
      </c>
      <c r="AA519" s="107">
        <v>5</v>
      </c>
      <c r="AB519" s="111">
        <v>17</v>
      </c>
      <c r="AC519" s="107">
        <v>39</v>
      </c>
      <c r="AD519" s="108"/>
      <c r="AE519" s="107">
        <v>5</v>
      </c>
      <c r="AF519" s="111">
        <v>100</v>
      </c>
      <c r="AG519" s="111" t="s">
        <v>5836</v>
      </c>
      <c r="AH519" s="111" t="s">
        <v>5845</v>
      </c>
      <c r="AI519" s="111"/>
      <c r="AJ519" s="111" t="s">
        <v>5804</v>
      </c>
      <c r="AK519" s="111" t="s">
        <v>5845</v>
      </c>
      <c r="AL519" s="111"/>
      <c r="AM519" s="111">
        <v>100</v>
      </c>
      <c r="AN519" s="111" t="s">
        <v>5836</v>
      </c>
      <c r="AO519" s="111" t="s">
        <v>5845</v>
      </c>
      <c r="AP519" s="111"/>
      <c r="AQ519" s="111" t="s">
        <v>5804</v>
      </c>
      <c r="AR519" s="111" t="s">
        <v>5845</v>
      </c>
      <c r="AS519" s="111"/>
      <c r="AT519" s="111">
        <v>100</v>
      </c>
      <c r="AU519" s="111" t="s">
        <v>5836</v>
      </c>
      <c r="AV519" s="111" t="s">
        <v>5845</v>
      </c>
      <c r="AW519" s="111"/>
      <c r="AX519" s="111" t="s">
        <v>5804</v>
      </c>
      <c r="AY519"/>
      <c r="AZ519"/>
      <c r="BA519"/>
      <c r="BB519"/>
      <c r="BC519"/>
      <c r="BD519"/>
      <c r="BE519" s="110" t="s">
        <v>5804</v>
      </c>
      <c r="BF519" s="110" t="s">
        <v>5845</v>
      </c>
      <c r="BH519" s="110">
        <v>100</v>
      </c>
      <c r="BI519" s="110" t="s">
        <v>5836</v>
      </c>
      <c r="BJ519" s="110" t="s">
        <v>5845</v>
      </c>
      <c r="BL519" s="110" t="s">
        <v>5804</v>
      </c>
      <c r="BM519" s="110" t="s">
        <v>5845</v>
      </c>
      <c r="BO519" s="110">
        <v>100</v>
      </c>
      <c r="BP519" s="110" t="s">
        <v>5836</v>
      </c>
      <c r="BQ519" s="110" t="s">
        <v>5845</v>
      </c>
      <c r="BS519" s="110" t="s">
        <v>5804</v>
      </c>
      <c r="BT519" s="110" t="s">
        <v>5845</v>
      </c>
      <c r="BV519" s="110">
        <v>100</v>
      </c>
      <c r="BW519" s="110" t="s">
        <v>5836</v>
      </c>
      <c r="BX519" s="110" t="s">
        <v>5845</v>
      </c>
      <c r="BZ519" s="110" t="s">
        <v>5804</v>
      </c>
      <c r="CA519" s="110" t="s">
        <v>5845</v>
      </c>
      <c r="CC519" s="110">
        <v>100</v>
      </c>
      <c r="CD519" s="110" t="s">
        <v>5836</v>
      </c>
      <c r="CE519" s="110" t="s">
        <v>5845</v>
      </c>
      <c r="CG519" s="110" t="s">
        <v>5804</v>
      </c>
      <c r="CH519" s="110" t="s">
        <v>5845</v>
      </c>
      <c r="CJ519" s="110">
        <v>100</v>
      </c>
      <c r="CK519" s="110" t="s">
        <v>5836</v>
      </c>
      <c r="CL519" s="110" t="s">
        <v>5845</v>
      </c>
      <c r="CN519" s="110" t="s">
        <v>5804</v>
      </c>
      <c r="CO519" s="110" t="s">
        <v>5845</v>
      </c>
      <c r="CQ519" s="110">
        <v>100</v>
      </c>
      <c r="CR519" s="110" t="s">
        <v>5836</v>
      </c>
      <c r="CS519" s="110" t="s">
        <v>5845</v>
      </c>
      <c r="CU519" s="110" t="s">
        <v>5804</v>
      </c>
      <c r="CV519" s="110" t="s">
        <v>5845</v>
      </c>
      <c r="CX519" s="110">
        <v>100</v>
      </c>
      <c r="CY519" s="110" t="s">
        <v>5836</v>
      </c>
      <c r="CZ519" s="110" t="s">
        <v>5845</v>
      </c>
      <c r="DB519" s="110" t="s">
        <v>5804</v>
      </c>
      <c r="DC519" s="110" t="s">
        <v>5845</v>
      </c>
      <c r="DE519" s="110">
        <v>100</v>
      </c>
      <c r="DF519" s="110" t="s">
        <v>5836</v>
      </c>
      <c r="DG519" s="110" t="s">
        <v>5845</v>
      </c>
      <c r="DI519" s="110" t="s">
        <v>5804</v>
      </c>
      <c r="DJ519" s="110" t="s">
        <v>5845</v>
      </c>
    </row>
    <row r="520" spans="1:114" s="110" customFormat="1" ht="123.45">
      <c r="A520" s="107">
        <v>334</v>
      </c>
      <c r="B520" s="107" t="s">
        <v>13693</v>
      </c>
      <c r="C520" s="111">
        <v>7</v>
      </c>
      <c r="D520" s="124" t="s">
        <v>5851</v>
      </c>
      <c r="E520" s="112" t="s">
        <v>5852</v>
      </c>
      <c r="F520" s="129">
        <v>19125</v>
      </c>
      <c r="G520" s="112" t="s">
        <v>5853</v>
      </c>
      <c r="H520" s="111">
        <v>2020</v>
      </c>
      <c r="I520" s="112" t="s">
        <v>5854</v>
      </c>
      <c r="J520" s="113">
        <v>94190.8</v>
      </c>
      <c r="K520" s="126" t="s">
        <v>204</v>
      </c>
      <c r="L520" s="112" t="s">
        <v>5797</v>
      </c>
      <c r="M520" s="112" t="s">
        <v>5798</v>
      </c>
      <c r="N520" s="112" t="s">
        <v>5855</v>
      </c>
      <c r="O520" s="112" t="s">
        <v>5856</v>
      </c>
      <c r="P520" s="112">
        <v>143171</v>
      </c>
      <c r="Q520" s="108">
        <v>53.42</v>
      </c>
      <c r="R520" s="108">
        <v>3.2</v>
      </c>
      <c r="S520" s="108">
        <v>6.48</v>
      </c>
      <c r="T520" s="108">
        <v>44.69</v>
      </c>
      <c r="U520" s="108">
        <f t="shared" si="46"/>
        <v>54.37</v>
      </c>
      <c r="V520" s="109">
        <v>50</v>
      </c>
      <c r="W520" s="109">
        <v>0</v>
      </c>
      <c r="X520" s="127" t="s">
        <v>5802</v>
      </c>
      <c r="Y520" s="107">
        <v>4</v>
      </c>
      <c r="Z520" s="107">
        <v>7</v>
      </c>
      <c r="AA520" s="107">
        <v>5</v>
      </c>
      <c r="AB520" s="111">
        <v>10</v>
      </c>
      <c r="AC520" s="107">
        <v>24</v>
      </c>
      <c r="AD520" s="108"/>
      <c r="AE520" s="107">
        <v>5</v>
      </c>
      <c r="AF520" s="111">
        <v>100</v>
      </c>
      <c r="AG520" s="111" t="s">
        <v>5851</v>
      </c>
      <c r="AH520" s="111" t="s">
        <v>5857</v>
      </c>
      <c r="AI520" s="111"/>
      <c r="AJ520" s="111" t="s">
        <v>5804</v>
      </c>
      <c r="AK520" s="111" t="s">
        <v>5857</v>
      </c>
      <c r="AL520" s="111"/>
      <c r="AM520" s="111">
        <v>100</v>
      </c>
      <c r="AN520" s="111" t="s">
        <v>5851</v>
      </c>
      <c r="AO520" s="111" t="s">
        <v>5857</v>
      </c>
      <c r="AP520" s="111"/>
      <c r="AQ520" s="111" t="s">
        <v>5804</v>
      </c>
      <c r="AR520" s="111" t="s">
        <v>5857</v>
      </c>
      <c r="AS520" s="111"/>
      <c r="AT520" s="111">
        <v>100</v>
      </c>
      <c r="AU520" s="111" t="s">
        <v>5851</v>
      </c>
      <c r="AV520" s="111" t="s">
        <v>5857</v>
      </c>
      <c r="AW520" s="111"/>
      <c r="AX520" s="111" t="s">
        <v>5804</v>
      </c>
      <c r="AY520"/>
      <c r="AZ520"/>
      <c r="BA520"/>
      <c r="BB520"/>
      <c r="BC520"/>
      <c r="BD520"/>
      <c r="BE520" s="110" t="s">
        <v>5804</v>
      </c>
      <c r="BF520" s="110" t="s">
        <v>5857</v>
      </c>
      <c r="BH520" s="110">
        <v>100</v>
      </c>
      <c r="BI520" s="110" t="s">
        <v>5851</v>
      </c>
      <c r="BJ520" s="110" t="s">
        <v>5857</v>
      </c>
      <c r="BL520" s="110" t="s">
        <v>5804</v>
      </c>
      <c r="BM520" s="110" t="s">
        <v>5857</v>
      </c>
      <c r="BO520" s="110">
        <v>100</v>
      </c>
      <c r="BP520" s="110" t="s">
        <v>5851</v>
      </c>
      <c r="BQ520" s="110" t="s">
        <v>5857</v>
      </c>
      <c r="BS520" s="110" t="s">
        <v>5804</v>
      </c>
      <c r="BT520" s="110" t="s">
        <v>5857</v>
      </c>
      <c r="BV520" s="110">
        <v>100</v>
      </c>
      <c r="BW520" s="110" t="s">
        <v>5851</v>
      </c>
      <c r="BX520" s="110" t="s">
        <v>5857</v>
      </c>
      <c r="BZ520" s="110" t="s">
        <v>5804</v>
      </c>
      <c r="CA520" s="110" t="s">
        <v>5857</v>
      </c>
      <c r="CC520" s="110">
        <v>100</v>
      </c>
      <c r="CD520" s="110" t="s">
        <v>5851</v>
      </c>
      <c r="CE520" s="110" t="s">
        <v>5857</v>
      </c>
      <c r="CG520" s="110" t="s">
        <v>5804</v>
      </c>
      <c r="CH520" s="110" t="s">
        <v>5857</v>
      </c>
      <c r="CJ520" s="110">
        <v>100</v>
      </c>
      <c r="CK520" s="110" t="s">
        <v>5851</v>
      </c>
      <c r="CL520" s="110" t="s">
        <v>5857</v>
      </c>
      <c r="CN520" s="110" t="s">
        <v>5804</v>
      </c>
      <c r="CO520" s="110" t="s">
        <v>5857</v>
      </c>
      <c r="CQ520" s="110">
        <v>100</v>
      </c>
      <c r="CR520" s="110" t="s">
        <v>5851</v>
      </c>
      <c r="CS520" s="110" t="s">
        <v>5857</v>
      </c>
      <c r="CU520" s="110" t="s">
        <v>5804</v>
      </c>
      <c r="CV520" s="110" t="s">
        <v>5857</v>
      </c>
      <c r="CX520" s="110">
        <v>100</v>
      </c>
      <c r="CY520" s="110" t="s">
        <v>5851</v>
      </c>
      <c r="CZ520" s="110" t="s">
        <v>5857</v>
      </c>
      <c r="DB520" s="110" t="s">
        <v>5804</v>
      </c>
      <c r="DC520" s="110" t="s">
        <v>5857</v>
      </c>
      <c r="DE520" s="110">
        <v>100</v>
      </c>
      <c r="DF520" s="110" t="s">
        <v>5851</v>
      </c>
      <c r="DG520" s="110" t="s">
        <v>5857</v>
      </c>
      <c r="DI520" s="110" t="s">
        <v>5804</v>
      </c>
      <c r="DJ520" s="110" t="s">
        <v>5857</v>
      </c>
    </row>
    <row r="521" spans="1:114" s="110" customFormat="1" ht="72">
      <c r="A521" s="107">
        <v>334</v>
      </c>
      <c r="B521" s="107" t="s">
        <v>13693</v>
      </c>
      <c r="C521" s="111">
        <v>1</v>
      </c>
      <c r="D521" s="124" t="s">
        <v>5793</v>
      </c>
      <c r="E521" s="112" t="s">
        <v>5794</v>
      </c>
      <c r="F521" s="129">
        <v>13343</v>
      </c>
      <c r="G521" s="112" t="s">
        <v>5858</v>
      </c>
      <c r="H521" s="111">
        <v>2020</v>
      </c>
      <c r="I521" s="112" t="s">
        <v>5859</v>
      </c>
      <c r="J521" s="113">
        <v>124049.55</v>
      </c>
      <c r="K521" s="126" t="s">
        <v>204</v>
      </c>
      <c r="L521" s="112" t="s">
        <v>5797</v>
      </c>
      <c r="M521" s="112" t="s">
        <v>5798</v>
      </c>
      <c r="N521" s="112" t="s">
        <v>5860</v>
      </c>
      <c r="O521" s="112" t="s">
        <v>5861</v>
      </c>
      <c r="P521" s="112">
        <v>142927</v>
      </c>
      <c r="Q521" s="108">
        <v>57.48</v>
      </c>
      <c r="R521" s="108">
        <v>2.2999999999999998</v>
      </c>
      <c r="S521" s="108">
        <v>6.5</v>
      </c>
      <c r="T521" s="108">
        <v>44.68</v>
      </c>
      <c r="U521" s="108">
        <f t="shared" si="46"/>
        <v>53.480000000000004</v>
      </c>
      <c r="V521" s="109">
        <v>50</v>
      </c>
      <c r="W521" s="109">
        <v>0</v>
      </c>
      <c r="X521" s="127" t="s">
        <v>5802</v>
      </c>
      <c r="Y521" s="107">
        <v>4</v>
      </c>
      <c r="Z521" s="107">
        <v>7</v>
      </c>
      <c r="AA521" s="107">
        <v>4</v>
      </c>
      <c r="AB521" s="111">
        <v>17</v>
      </c>
      <c r="AC521" s="107">
        <v>67</v>
      </c>
      <c r="AD521" s="108"/>
      <c r="AE521" s="107">
        <v>5</v>
      </c>
      <c r="AF521" s="111">
        <v>60</v>
      </c>
      <c r="AG521" s="111" t="s">
        <v>5793</v>
      </c>
      <c r="AH521" s="111" t="s">
        <v>5803</v>
      </c>
      <c r="AI521" s="111"/>
      <c r="AJ521" s="111" t="s">
        <v>5804</v>
      </c>
      <c r="AK521" s="111" t="s">
        <v>5803</v>
      </c>
      <c r="AL521" s="111"/>
      <c r="AM521" s="111">
        <v>60</v>
      </c>
      <c r="AN521" s="111" t="s">
        <v>5793</v>
      </c>
      <c r="AO521" s="111" t="s">
        <v>5803</v>
      </c>
      <c r="AP521" s="111"/>
      <c r="AQ521" s="111" t="s">
        <v>5804</v>
      </c>
      <c r="AR521" s="111" t="s">
        <v>5803</v>
      </c>
      <c r="AS521" s="111"/>
      <c r="AT521" s="111">
        <v>70</v>
      </c>
      <c r="AU521" s="111" t="s">
        <v>5793</v>
      </c>
      <c r="AV521" s="111" t="s">
        <v>5803</v>
      </c>
      <c r="AW521" s="111"/>
      <c r="AX521" s="111" t="s">
        <v>5804</v>
      </c>
      <c r="AY521"/>
      <c r="AZ521"/>
      <c r="BA521"/>
      <c r="BB521"/>
      <c r="BC521"/>
      <c r="BD521"/>
      <c r="BE521" s="110" t="s">
        <v>5804</v>
      </c>
      <c r="BF521" s="110" t="s">
        <v>5803</v>
      </c>
      <c r="BH521" s="110">
        <v>60</v>
      </c>
      <c r="BI521" s="110" t="s">
        <v>5793</v>
      </c>
      <c r="BJ521" s="110" t="s">
        <v>5803</v>
      </c>
      <c r="BL521" s="110" t="s">
        <v>5804</v>
      </c>
      <c r="BM521" s="110" t="s">
        <v>5803</v>
      </c>
      <c r="BO521" s="110">
        <v>60</v>
      </c>
      <c r="BP521" s="110" t="s">
        <v>5793</v>
      </c>
      <c r="BQ521" s="110" t="s">
        <v>5803</v>
      </c>
      <c r="BS521" s="110" t="s">
        <v>5804</v>
      </c>
      <c r="BT521" s="110" t="s">
        <v>5803</v>
      </c>
      <c r="BV521" s="110">
        <v>60</v>
      </c>
      <c r="BW521" s="110" t="s">
        <v>5793</v>
      </c>
      <c r="BX521" s="110" t="s">
        <v>5803</v>
      </c>
      <c r="BZ521" s="110" t="s">
        <v>5804</v>
      </c>
      <c r="CA521" s="110" t="s">
        <v>5803</v>
      </c>
      <c r="CC521" s="110">
        <v>60</v>
      </c>
      <c r="CD521" s="110" t="s">
        <v>5793</v>
      </c>
      <c r="CE521" s="110" t="s">
        <v>5803</v>
      </c>
      <c r="CG521" s="110" t="s">
        <v>5804</v>
      </c>
      <c r="CH521" s="110" t="s">
        <v>5803</v>
      </c>
      <c r="CJ521" s="110">
        <v>60</v>
      </c>
      <c r="CK521" s="110" t="s">
        <v>5793</v>
      </c>
      <c r="CL521" s="110" t="s">
        <v>5803</v>
      </c>
      <c r="CN521" s="110" t="s">
        <v>5804</v>
      </c>
      <c r="CO521" s="110" t="s">
        <v>5803</v>
      </c>
      <c r="CQ521" s="110">
        <v>60</v>
      </c>
      <c r="CR521" s="110" t="s">
        <v>5793</v>
      </c>
      <c r="CS521" s="110" t="s">
        <v>5803</v>
      </c>
      <c r="CU521" s="110" t="s">
        <v>5804</v>
      </c>
      <c r="CV521" s="110" t="s">
        <v>5803</v>
      </c>
      <c r="CX521" s="110">
        <v>70</v>
      </c>
      <c r="CY521" s="110" t="s">
        <v>5793</v>
      </c>
      <c r="CZ521" s="110" t="s">
        <v>5803</v>
      </c>
      <c r="DB521" s="110" t="s">
        <v>5804</v>
      </c>
      <c r="DC521" s="110" t="s">
        <v>5803</v>
      </c>
      <c r="DE521" s="110">
        <v>60</v>
      </c>
      <c r="DF521" s="110" t="s">
        <v>5793</v>
      </c>
      <c r="DG521" s="110" t="s">
        <v>5803</v>
      </c>
      <c r="DI521" s="110" t="s">
        <v>5804</v>
      </c>
      <c r="DJ521" s="110" t="s">
        <v>5803</v>
      </c>
    </row>
    <row r="522" spans="1:114" s="110" customFormat="1" ht="72">
      <c r="A522" s="107">
        <v>334</v>
      </c>
      <c r="B522" s="107" t="s">
        <v>13693</v>
      </c>
      <c r="C522" s="111">
        <v>1</v>
      </c>
      <c r="D522" s="124" t="s">
        <v>3260</v>
      </c>
      <c r="E522" s="112" t="s">
        <v>5805</v>
      </c>
      <c r="F522" s="129">
        <v>1324</v>
      </c>
      <c r="G522" s="112" t="s">
        <v>5862</v>
      </c>
      <c r="H522" s="111">
        <v>2020</v>
      </c>
      <c r="I522" s="112" t="s">
        <v>5863</v>
      </c>
      <c r="J522" s="113">
        <v>45556.92</v>
      </c>
      <c r="K522" s="126" t="s">
        <v>204</v>
      </c>
      <c r="L522" s="112" t="s">
        <v>5797</v>
      </c>
      <c r="M522" s="112" t="s">
        <v>5798</v>
      </c>
      <c r="N522" s="112" t="s">
        <v>5864</v>
      </c>
      <c r="O522" s="112" t="s">
        <v>5865</v>
      </c>
      <c r="P522" s="112">
        <v>143046</v>
      </c>
      <c r="Q522" s="108">
        <v>57</v>
      </c>
      <c r="R522" s="108">
        <v>5.36</v>
      </c>
      <c r="S522" s="108">
        <v>6.96</v>
      </c>
      <c r="T522" s="108">
        <v>44.68</v>
      </c>
      <c r="U522" s="108">
        <f t="shared" si="46"/>
        <v>57</v>
      </c>
      <c r="V522" s="109">
        <v>50</v>
      </c>
      <c r="W522" s="109">
        <v>0</v>
      </c>
      <c r="X522" s="127" t="s">
        <v>5802</v>
      </c>
      <c r="Y522" s="107">
        <v>4</v>
      </c>
      <c r="Z522" s="107">
        <v>6</v>
      </c>
      <c r="AA522" s="107">
        <v>3</v>
      </c>
      <c r="AB522" s="111">
        <v>35</v>
      </c>
      <c r="AC522" s="107">
        <v>75</v>
      </c>
      <c r="AD522" s="108"/>
      <c r="AE522" s="107">
        <v>5</v>
      </c>
      <c r="AF522" s="111">
        <v>100</v>
      </c>
      <c r="AG522" s="111" t="s">
        <v>3260</v>
      </c>
      <c r="AH522" s="111" t="s">
        <v>5810</v>
      </c>
      <c r="AI522" s="111"/>
      <c r="AJ522" s="111" t="s">
        <v>5804</v>
      </c>
      <c r="AK522" s="111" t="s">
        <v>5810</v>
      </c>
      <c r="AL522" s="111"/>
      <c r="AM522" s="111">
        <v>100</v>
      </c>
      <c r="AN522" s="111" t="s">
        <v>3260</v>
      </c>
      <c r="AO522" s="111" t="s">
        <v>5810</v>
      </c>
      <c r="AP522" s="111"/>
      <c r="AQ522" s="111" t="s">
        <v>5804</v>
      </c>
      <c r="AR522" s="111" t="s">
        <v>5810</v>
      </c>
      <c r="AS522" s="111"/>
      <c r="AT522" s="111">
        <v>100</v>
      </c>
      <c r="AU522" s="111" t="s">
        <v>3260</v>
      </c>
      <c r="AV522" s="111" t="s">
        <v>5810</v>
      </c>
      <c r="AW522" s="111"/>
      <c r="AX522" s="111" t="s">
        <v>5804</v>
      </c>
      <c r="AY522"/>
      <c r="AZ522"/>
      <c r="BA522"/>
      <c r="BB522"/>
      <c r="BC522"/>
      <c r="BD522"/>
      <c r="BE522" s="110" t="s">
        <v>5804</v>
      </c>
      <c r="BF522" s="110" t="s">
        <v>5810</v>
      </c>
      <c r="BH522" s="110">
        <v>100</v>
      </c>
      <c r="BI522" s="110" t="s">
        <v>3260</v>
      </c>
      <c r="BJ522" s="110" t="s">
        <v>5810</v>
      </c>
      <c r="BL522" s="110" t="s">
        <v>5804</v>
      </c>
      <c r="BM522" s="110" t="s">
        <v>5810</v>
      </c>
      <c r="BO522" s="110">
        <v>100</v>
      </c>
      <c r="BP522" s="110" t="s">
        <v>3260</v>
      </c>
      <c r="BQ522" s="110" t="s">
        <v>5810</v>
      </c>
      <c r="BS522" s="110" t="s">
        <v>5804</v>
      </c>
      <c r="BT522" s="110" t="s">
        <v>5810</v>
      </c>
      <c r="BV522" s="110">
        <v>100</v>
      </c>
      <c r="BW522" s="110" t="s">
        <v>3260</v>
      </c>
      <c r="BX522" s="110" t="s">
        <v>5810</v>
      </c>
      <c r="BZ522" s="110" t="s">
        <v>5804</v>
      </c>
      <c r="CA522" s="110" t="s">
        <v>5810</v>
      </c>
      <c r="CC522" s="110">
        <v>100</v>
      </c>
      <c r="CD522" s="110" t="s">
        <v>3260</v>
      </c>
      <c r="CE522" s="110" t="s">
        <v>5810</v>
      </c>
      <c r="CG522" s="110" t="s">
        <v>5804</v>
      </c>
      <c r="CH522" s="110" t="s">
        <v>5810</v>
      </c>
      <c r="CJ522" s="110">
        <v>100</v>
      </c>
      <c r="CK522" s="110" t="s">
        <v>3260</v>
      </c>
      <c r="CL522" s="110" t="s">
        <v>5810</v>
      </c>
      <c r="CN522" s="110" t="s">
        <v>5804</v>
      </c>
      <c r="CO522" s="110" t="s">
        <v>5810</v>
      </c>
      <c r="CQ522" s="110">
        <v>100</v>
      </c>
      <c r="CR522" s="110" t="s">
        <v>3260</v>
      </c>
      <c r="CS522" s="110" t="s">
        <v>5810</v>
      </c>
      <c r="CU522" s="110" t="s">
        <v>5804</v>
      </c>
      <c r="CV522" s="110" t="s">
        <v>5810</v>
      </c>
      <c r="CX522" s="110">
        <v>100</v>
      </c>
      <c r="CY522" s="110" t="s">
        <v>3260</v>
      </c>
      <c r="CZ522" s="110" t="s">
        <v>5810</v>
      </c>
      <c r="DB522" s="110" t="s">
        <v>5804</v>
      </c>
      <c r="DC522" s="110" t="s">
        <v>5810</v>
      </c>
      <c r="DE522" s="110">
        <v>100</v>
      </c>
      <c r="DF522" s="110" t="s">
        <v>3260</v>
      </c>
      <c r="DG522" s="110" t="s">
        <v>5810</v>
      </c>
      <c r="DI522" s="110" t="s">
        <v>5804</v>
      </c>
      <c r="DJ522" s="110" t="s">
        <v>5810</v>
      </c>
    </row>
    <row r="523" spans="1:114" s="110" customFormat="1" ht="72">
      <c r="A523" s="107">
        <v>334</v>
      </c>
      <c r="B523" s="107" t="s">
        <v>13693</v>
      </c>
      <c r="C523" s="111">
        <v>1</v>
      </c>
      <c r="D523" s="124" t="s">
        <v>5836</v>
      </c>
      <c r="E523" s="112" t="s">
        <v>5837</v>
      </c>
      <c r="F523" s="129">
        <v>11040</v>
      </c>
      <c r="G523" s="112" t="s">
        <v>5866</v>
      </c>
      <c r="H523" s="111">
        <v>2020</v>
      </c>
      <c r="I523" s="112" t="s">
        <v>5867</v>
      </c>
      <c r="J523" s="113">
        <v>79378.679999999993</v>
      </c>
      <c r="K523" s="126" t="s">
        <v>204</v>
      </c>
      <c r="L523" s="112" t="s">
        <v>5841</v>
      </c>
      <c r="M523" s="112" t="s">
        <v>5842</v>
      </c>
      <c r="N523" s="112" t="s">
        <v>5868</v>
      </c>
      <c r="O523" s="112" t="s">
        <v>5869</v>
      </c>
      <c r="P523" s="112" t="s">
        <v>5870</v>
      </c>
      <c r="Q523" s="108" t="s">
        <v>5871</v>
      </c>
      <c r="R523" s="108" t="s">
        <v>5872</v>
      </c>
      <c r="S523" s="108" t="s">
        <v>5873</v>
      </c>
      <c r="T523" s="108" t="s">
        <v>5874</v>
      </c>
      <c r="U523" s="108" t="s">
        <v>5875</v>
      </c>
      <c r="V523" s="109">
        <v>50</v>
      </c>
      <c r="W523" s="109">
        <v>0</v>
      </c>
      <c r="X523" s="127" t="s">
        <v>5802</v>
      </c>
      <c r="Y523" s="107">
        <v>4</v>
      </c>
      <c r="Z523" s="107">
        <v>8</v>
      </c>
      <c r="AA523" s="107">
        <v>2</v>
      </c>
      <c r="AB523" s="111">
        <v>10</v>
      </c>
      <c r="AC523" s="107">
        <v>40</v>
      </c>
      <c r="AD523" s="108"/>
      <c r="AE523" s="107">
        <v>5</v>
      </c>
      <c r="AF523" s="111">
        <v>30</v>
      </c>
      <c r="AG523" s="111" t="s">
        <v>5836</v>
      </c>
      <c r="AH523" s="111" t="s">
        <v>5845</v>
      </c>
      <c r="AI523" s="111"/>
      <c r="AJ523" s="111" t="s">
        <v>5804</v>
      </c>
      <c r="AK523" s="111" t="s">
        <v>5845</v>
      </c>
      <c r="AL523" s="111"/>
      <c r="AM523" s="111">
        <v>40</v>
      </c>
      <c r="AN523" s="111" t="s">
        <v>5836</v>
      </c>
      <c r="AO523" s="111" t="s">
        <v>5845</v>
      </c>
      <c r="AP523" s="111"/>
      <c r="AQ523" s="111" t="s">
        <v>5804</v>
      </c>
      <c r="AR523" s="111" t="s">
        <v>5845</v>
      </c>
      <c r="AS523" s="111"/>
      <c r="AT523" s="111">
        <v>40</v>
      </c>
      <c r="AU523" s="111" t="s">
        <v>5836</v>
      </c>
      <c r="AV523" s="111" t="s">
        <v>5845</v>
      </c>
      <c r="AW523" s="111"/>
      <c r="AX523" s="111" t="s">
        <v>5804</v>
      </c>
      <c r="AY523"/>
      <c r="AZ523"/>
      <c r="BA523"/>
      <c r="BB523"/>
      <c r="BC523"/>
      <c r="BD523"/>
      <c r="BE523" s="110" t="s">
        <v>5804</v>
      </c>
      <c r="BF523" s="110" t="s">
        <v>5845</v>
      </c>
      <c r="BH523" s="110">
        <v>50</v>
      </c>
      <c r="BI523" s="110" t="s">
        <v>5836</v>
      </c>
      <c r="BJ523" s="110" t="s">
        <v>5845</v>
      </c>
      <c r="BL523" s="110" t="s">
        <v>5804</v>
      </c>
      <c r="BM523" s="110" t="s">
        <v>5845</v>
      </c>
      <c r="BO523" s="110">
        <v>30</v>
      </c>
      <c r="BP523" s="110" t="s">
        <v>5836</v>
      </c>
      <c r="BQ523" s="110" t="s">
        <v>5845</v>
      </c>
      <c r="BS523" s="110" t="s">
        <v>5804</v>
      </c>
      <c r="BT523" s="110" t="s">
        <v>5845</v>
      </c>
      <c r="BV523" s="110">
        <v>60</v>
      </c>
      <c r="BW523" s="110" t="s">
        <v>5836</v>
      </c>
      <c r="BX523" s="110" t="s">
        <v>5845</v>
      </c>
      <c r="BZ523" s="110" t="s">
        <v>5804</v>
      </c>
      <c r="CA523" s="110" t="s">
        <v>5845</v>
      </c>
      <c r="CC523" s="110">
        <v>30</v>
      </c>
      <c r="CD523" s="110" t="s">
        <v>5836</v>
      </c>
      <c r="CE523" s="110" t="s">
        <v>5845</v>
      </c>
      <c r="CG523" s="110" t="s">
        <v>5804</v>
      </c>
      <c r="CH523" s="110" t="s">
        <v>5845</v>
      </c>
      <c r="CJ523" s="110">
        <v>40</v>
      </c>
      <c r="CK523" s="110" t="s">
        <v>5836</v>
      </c>
      <c r="CL523" s="110" t="s">
        <v>5845</v>
      </c>
      <c r="CN523" s="110" t="s">
        <v>5804</v>
      </c>
      <c r="CO523" s="110" t="s">
        <v>5845</v>
      </c>
      <c r="CQ523" s="110">
        <v>40</v>
      </c>
      <c r="CR523" s="110" t="s">
        <v>5836</v>
      </c>
      <c r="CS523" s="110" t="s">
        <v>5845</v>
      </c>
      <c r="CU523" s="110" t="s">
        <v>5804</v>
      </c>
      <c r="CV523" s="110" t="s">
        <v>5845</v>
      </c>
      <c r="CX523" s="110">
        <v>50</v>
      </c>
      <c r="CY523" s="110" t="s">
        <v>5836</v>
      </c>
      <c r="CZ523" s="110" t="s">
        <v>5845</v>
      </c>
      <c r="DB523" s="110" t="s">
        <v>5804</v>
      </c>
      <c r="DC523" s="110" t="s">
        <v>5845</v>
      </c>
      <c r="DE523" s="110">
        <v>60</v>
      </c>
      <c r="DF523" s="110" t="s">
        <v>5836</v>
      </c>
      <c r="DG523" s="110" t="s">
        <v>5845</v>
      </c>
      <c r="DI523" s="110" t="s">
        <v>5804</v>
      </c>
      <c r="DJ523" s="110" t="s">
        <v>5845</v>
      </c>
    </row>
    <row r="524" spans="1:114" s="110" customFormat="1" ht="72">
      <c r="A524" s="107">
        <v>334</v>
      </c>
      <c r="B524" s="107" t="s">
        <v>13693</v>
      </c>
      <c r="C524" s="111">
        <v>1</v>
      </c>
      <c r="D524" s="124" t="s">
        <v>5793</v>
      </c>
      <c r="E524" s="112" t="s">
        <v>5794</v>
      </c>
      <c r="F524" s="129">
        <v>13343</v>
      </c>
      <c r="G524" s="112" t="s">
        <v>5876</v>
      </c>
      <c r="H524" s="111">
        <v>2022</v>
      </c>
      <c r="I524" s="112" t="s">
        <v>5877</v>
      </c>
      <c r="J524" s="113">
        <v>48394.28</v>
      </c>
      <c r="K524" s="126" t="s">
        <v>1711</v>
      </c>
      <c r="L524" s="112" t="s">
        <v>5841</v>
      </c>
      <c r="M524" s="112" t="s">
        <v>5842</v>
      </c>
      <c r="N524" s="112" t="s">
        <v>5878</v>
      </c>
      <c r="O524" s="112" t="s">
        <v>5879</v>
      </c>
      <c r="P524" s="112">
        <v>1500025</v>
      </c>
      <c r="Q524" s="108">
        <v>54.51</v>
      </c>
      <c r="R524" s="108">
        <v>4.34</v>
      </c>
      <c r="S524" s="108">
        <v>6.38</v>
      </c>
      <c r="T524" s="108">
        <v>44.68</v>
      </c>
      <c r="U524" s="108">
        <f>SUM(R524:T524)</f>
        <v>55.4</v>
      </c>
      <c r="V524" s="109">
        <v>50</v>
      </c>
      <c r="W524" s="109">
        <v>0</v>
      </c>
      <c r="X524" s="127" t="s">
        <v>5802</v>
      </c>
      <c r="Y524" s="107">
        <v>4</v>
      </c>
      <c r="Z524" s="107">
        <v>7</v>
      </c>
      <c r="AA524" s="107">
        <v>4</v>
      </c>
      <c r="AB524" s="111">
        <v>17</v>
      </c>
      <c r="AC524" s="107">
        <v>84</v>
      </c>
      <c r="AD524" s="108"/>
      <c r="AE524" s="107">
        <v>5</v>
      </c>
      <c r="AF524" s="111">
        <v>50</v>
      </c>
      <c r="AG524" s="111" t="s">
        <v>5793</v>
      </c>
      <c r="AH524" s="111" t="s">
        <v>5803</v>
      </c>
      <c r="AI524" s="111"/>
      <c r="AJ524" s="111" t="s">
        <v>5804</v>
      </c>
      <c r="AK524" s="111" t="s">
        <v>5803</v>
      </c>
      <c r="AL524" s="111"/>
      <c r="AM524" s="111">
        <v>40</v>
      </c>
      <c r="AN524" s="111" t="s">
        <v>5793</v>
      </c>
      <c r="AO524" s="111" t="s">
        <v>5803</v>
      </c>
      <c r="AP524" s="111"/>
      <c r="AQ524" s="111" t="s">
        <v>5804</v>
      </c>
      <c r="AR524" s="111" t="s">
        <v>5803</v>
      </c>
      <c r="AS524" s="111"/>
      <c r="AT524" s="111">
        <v>50</v>
      </c>
      <c r="AU524" s="111" t="s">
        <v>5793</v>
      </c>
      <c r="AV524" s="111" t="s">
        <v>5803</v>
      </c>
      <c r="AW524" s="111"/>
      <c r="AX524" s="111" t="s">
        <v>5804</v>
      </c>
      <c r="AY524"/>
      <c r="AZ524"/>
      <c r="BA524"/>
      <c r="BB524"/>
      <c r="BC524"/>
      <c r="BD524"/>
      <c r="BE524" s="110" t="s">
        <v>5804</v>
      </c>
      <c r="BF524" s="110" t="s">
        <v>5803</v>
      </c>
      <c r="BH524" s="110">
        <v>50</v>
      </c>
      <c r="BI524" s="110" t="s">
        <v>5793</v>
      </c>
      <c r="BJ524" s="110" t="s">
        <v>5803</v>
      </c>
      <c r="BL524" s="110" t="s">
        <v>5804</v>
      </c>
      <c r="BM524" s="110" t="s">
        <v>5803</v>
      </c>
      <c r="BO524" s="110">
        <v>40</v>
      </c>
      <c r="BP524" s="110" t="s">
        <v>5793</v>
      </c>
      <c r="BQ524" s="110" t="s">
        <v>5803</v>
      </c>
      <c r="BS524" s="110" t="s">
        <v>5804</v>
      </c>
      <c r="BT524" s="110" t="s">
        <v>5803</v>
      </c>
      <c r="BV524" s="110">
        <v>50</v>
      </c>
      <c r="BW524" s="110" t="s">
        <v>5793</v>
      </c>
      <c r="BX524" s="110" t="s">
        <v>5803</v>
      </c>
      <c r="BZ524" s="110" t="s">
        <v>5804</v>
      </c>
      <c r="CA524" s="110" t="s">
        <v>5803</v>
      </c>
      <c r="CC524" s="110">
        <v>30</v>
      </c>
      <c r="CD524" s="110" t="s">
        <v>5793</v>
      </c>
      <c r="CE524" s="110" t="s">
        <v>5803</v>
      </c>
      <c r="CG524" s="110" t="s">
        <v>5804</v>
      </c>
      <c r="CH524" s="110" t="s">
        <v>5803</v>
      </c>
      <c r="CJ524" s="110">
        <v>30</v>
      </c>
      <c r="CK524" s="110" t="s">
        <v>5793</v>
      </c>
      <c r="CL524" s="110" t="s">
        <v>5803</v>
      </c>
      <c r="CN524" s="110" t="s">
        <v>5804</v>
      </c>
      <c r="CO524" s="110" t="s">
        <v>5803</v>
      </c>
      <c r="CQ524" s="110">
        <v>40</v>
      </c>
      <c r="CR524" s="110" t="s">
        <v>5793</v>
      </c>
      <c r="CS524" s="110" t="s">
        <v>5803</v>
      </c>
      <c r="CU524" s="110" t="s">
        <v>5804</v>
      </c>
      <c r="CV524" s="110" t="s">
        <v>5803</v>
      </c>
      <c r="CX524" s="110">
        <v>50</v>
      </c>
      <c r="CY524" s="110" t="s">
        <v>5793</v>
      </c>
      <c r="CZ524" s="110" t="s">
        <v>5803</v>
      </c>
      <c r="DB524" s="110" t="s">
        <v>5804</v>
      </c>
      <c r="DC524" s="110" t="s">
        <v>5803</v>
      </c>
      <c r="DE524" s="110">
        <v>60</v>
      </c>
      <c r="DF524" s="110" t="s">
        <v>5793</v>
      </c>
      <c r="DG524" s="110" t="s">
        <v>5803</v>
      </c>
      <c r="DI524" s="110" t="s">
        <v>5804</v>
      </c>
      <c r="DJ524" s="110" t="s">
        <v>5803</v>
      </c>
    </row>
    <row r="525" spans="1:114" s="110" customFormat="1" ht="164.6">
      <c r="A525" s="107">
        <v>334</v>
      </c>
      <c r="B525" s="107" t="s">
        <v>13693</v>
      </c>
      <c r="C525" s="111">
        <v>1</v>
      </c>
      <c r="D525" s="124" t="s">
        <v>5836</v>
      </c>
      <c r="E525" s="112" t="s">
        <v>5837</v>
      </c>
      <c r="F525" s="129">
        <v>11040</v>
      </c>
      <c r="G525" s="112" t="s">
        <v>5880</v>
      </c>
      <c r="H525" s="111">
        <v>2023</v>
      </c>
      <c r="I525" s="112" t="s">
        <v>5881</v>
      </c>
      <c r="J525" s="113">
        <v>91349.94</v>
      </c>
      <c r="K525" s="126" t="s">
        <v>3519</v>
      </c>
      <c r="L525" s="112" t="s">
        <v>5841</v>
      </c>
      <c r="M525" s="112" t="s">
        <v>5882</v>
      </c>
      <c r="N525" s="112" t="s">
        <v>5883</v>
      </c>
      <c r="O525" s="112" t="s">
        <v>5884</v>
      </c>
      <c r="P525" s="112">
        <v>157895</v>
      </c>
      <c r="Q525" s="108">
        <v>56</v>
      </c>
      <c r="R525" s="108">
        <v>4.3600000000000003</v>
      </c>
      <c r="S525" s="108">
        <v>6.96</v>
      </c>
      <c r="T525" s="108">
        <v>44.68</v>
      </c>
      <c r="U525" s="108">
        <f>SUM(R525:T525)</f>
        <v>56</v>
      </c>
      <c r="V525" s="109">
        <v>50</v>
      </c>
      <c r="W525" s="109">
        <v>0</v>
      </c>
      <c r="X525" s="127" t="s">
        <v>5802</v>
      </c>
      <c r="Y525" s="107">
        <v>2</v>
      </c>
      <c r="Z525" s="107">
        <v>1</v>
      </c>
      <c r="AA525" s="107">
        <v>3</v>
      </c>
      <c r="AB525" s="111">
        <v>11</v>
      </c>
      <c r="AC525" s="107">
        <v>192</v>
      </c>
      <c r="AD525" s="108"/>
      <c r="AE525" s="107">
        <v>5</v>
      </c>
      <c r="AF525" s="111">
        <v>60</v>
      </c>
      <c r="AG525" s="111" t="s">
        <v>5836</v>
      </c>
      <c r="AH525" s="111" t="s">
        <v>5845</v>
      </c>
      <c r="AI525" s="111"/>
      <c r="AJ525" s="111" t="s">
        <v>5804</v>
      </c>
      <c r="AK525" s="111" t="s">
        <v>5845</v>
      </c>
      <c r="AL525" s="111"/>
      <c r="AM525" s="111">
        <v>60</v>
      </c>
      <c r="AN525" s="111" t="s">
        <v>5836</v>
      </c>
      <c r="AO525" s="111" t="s">
        <v>5845</v>
      </c>
      <c r="AP525" s="111"/>
      <c r="AQ525" s="111" t="s">
        <v>5804</v>
      </c>
      <c r="AR525" s="111" t="s">
        <v>5845</v>
      </c>
      <c r="AS525" s="111"/>
      <c r="AT525" s="111">
        <v>50</v>
      </c>
      <c r="AU525" s="111" t="s">
        <v>5836</v>
      </c>
      <c r="AV525" s="111" t="s">
        <v>5845</v>
      </c>
      <c r="AW525" s="111"/>
      <c r="AX525" s="111" t="s">
        <v>5804</v>
      </c>
      <c r="AY525"/>
      <c r="AZ525"/>
      <c r="BA525"/>
      <c r="BB525"/>
      <c r="BC525"/>
      <c r="BD525"/>
      <c r="BE525" s="110" t="s">
        <v>5804</v>
      </c>
      <c r="BF525" s="110" t="s">
        <v>5845</v>
      </c>
      <c r="BH525" s="110">
        <v>50</v>
      </c>
      <c r="BI525" s="110" t="s">
        <v>5836</v>
      </c>
      <c r="BJ525" s="110" t="s">
        <v>5845</v>
      </c>
      <c r="BL525" s="110" t="s">
        <v>5804</v>
      </c>
      <c r="BM525" s="110" t="s">
        <v>5845</v>
      </c>
      <c r="BO525" s="110">
        <v>50</v>
      </c>
      <c r="BP525" s="110" t="s">
        <v>5836</v>
      </c>
      <c r="BQ525" s="110" t="s">
        <v>5845</v>
      </c>
      <c r="BS525" s="110" t="s">
        <v>5804</v>
      </c>
      <c r="BT525" s="110" t="s">
        <v>5845</v>
      </c>
      <c r="BV525" s="110">
        <v>50</v>
      </c>
      <c r="BW525" s="110" t="s">
        <v>5836</v>
      </c>
      <c r="BX525" s="110" t="s">
        <v>5845</v>
      </c>
      <c r="BZ525" s="110" t="s">
        <v>5804</v>
      </c>
      <c r="CA525" s="110" t="s">
        <v>5845</v>
      </c>
      <c r="CC525" s="110">
        <v>50</v>
      </c>
      <c r="CD525" s="110" t="s">
        <v>5836</v>
      </c>
      <c r="CE525" s="110" t="s">
        <v>5845</v>
      </c>
      <c r="CG525" s="110" t="s">
        <v>5804</v>
      </c>
      <c r="CH525" s="110" t="s">
        <v>5845</v>
      </c>
      <c r="CJ525" s="110">
        <v>50</v>
      </c>
      <c r="CK525" s="110" t="s">
        <v>5836</v>
      </c>
      <c r="CL525" s="110" t="s">
        <v>5845</v>
      </c>
      <c r="CN525" s="110" t="s">
        <v>5804</v>
      </c>
      <c r="CO525" s="110" t="s">
        <v>5845</v>
      </c>
      <c r="CQ525" s="110">
        <v>80</v>
      </c>
      <c r="CR525" s="110">
        <v>60</v>
      </c>
      <c r="CS525" s="110" t="s">
        <v>5845</v>
      </c>
      <c r="CU525" s="110" t="s">
        <v>5804</v>
      </c>
      <c r="CV525" s="110" t="s">
        <v>5845</v>
      </c>
      <c r="CX525" s="110">
        <v>60</v>
      </c>
      <c r="CY525" s="110" t="s">
        <v>5836</v>
      </c>
      <c r="CZ525" s="110" t="s">
        <v>5845</v>
      </c>
      <c r="DB525" s="110" t="s">
        <v>5804</v>
      </c>
      <c r="DC525" s="110" t="s">
        <v>5845</v>
      </c>
      <c r="DE525" s="110">
        <v>60</v>
      </c>
      <c r="DF525" s="110" t="s">
        <v>5836</v>
      </c>
      <c r="DG525" s="110" t="s">
        <v>5845</v>
      </c>
      <c r="DI525" s="110" t="s">
        <v>5804</v>
      </c>
      <c r="DJ525" s="110" t="s">
        <v>5845</v>
      </c>
    </row>
    <row r="526" spans="1:114" s="110" customFormat="1" ht="318.89999999999998">
      <c r="A526" s="107">
        <v>334</v>
      </c>
      <c r="B526" s="107" t="s">
        <v>13693</v>
      </c>
      <c r="C526" s="111">
        <v>1</v>
      </c>
      <c r="D526" s="124" t="s">
        <v>5793</v>
      </c>
      <c r="E526" s="112" t="s">
        <v>5794</v>
      </c>
      <c r="F526" s="129">
        <v>13343</v>
      </c>
      <c r="G526" s="112" t="s">
        <v>5885</v>
      </c>
      <c r="H526" s="111">
        <v>2024</v>
      </c>
      <c r="I526" s="112" t="s">
        <v>5886</v>
      </c>
      <c r="J526" s="113">
        <v>189306.3</v>
      </c>
      <c r="K526" s="126" t="s">
        <v>1992</v>
      </c>
      <c r="L526" s="112" t="s">
        <v>5797</v>
      </c>
      <c r="M526" s="112" t="s">
        <v>5798</v>
      </c>
      <c r="N526" s="112" t="s">
        <v>5887</v>
      </c>
      <c r="O526" s="112" t="s">
        <v>5888</v>
      </c>
      <c r="P526" s="112" t="s">
        <v>5889</v>
      </c>
      <c r="Q526" s="108">
        <v>68.14</v>
      </c>
      <c r="R526" s="108" t="s">
        <v>5890</v>
      </c>
      <c r="S526" s="108" t="s">
        <v>5891</v>
      </c>
      <c r="T526" s="108" t="s">
        <v>5892</v>
      </c>
      <c r="U526" s="108" t="s">
        <v>5893</v>
      </c>
      <c r="V526" s="109">
        <v>0</v>
      </c>
      <c r="W526" s="109">
        <v>0</v>
      </c>
      <c r="X526" s="127" t="s">
        <v>5802</v>
      </c>
      <c r="Y526" s="107">
        <v>4</v>
      </c>
      <c r="Z526" s="107">
        <v>6</v>
      </c>
      <c r="AA526" s="107">
        <v>3</v>
      </c>
      <c r="AB526" s="111">
        <v>17</v>
      </c>
      <c r="AC526" s="107">
        <v>11</v>
      </c>
      <c r="AD526" s="108"/>
      <c r="AE526" s="107">
        <v>5</v>
      </c>
      <c r="AF526" s="111"/>
      <c r="AG526" s="111" t="s">
        <v>5793</v>
      </c>
      <c r="AH526" s="111" t="s">
        <v>5803</v>
      </c>
      <c r="AI526" s="111"/>
      <c r="AJ526" s="111" t="s">
        <v>5804</v>
      </c>
      <c r="AK526" s="111" t="s">
        <v>5803</v>
      </c>
      <c r="AL526" s="111"/>
      <c r="AM526" s="111"/>
      <c r="AN526" s="111" t="s">
        <v>5793</v>
      </c>
      <c r="AO526" s="111" t="s">
        <v>5803</v>
      </c>
      <c r="AP526" s="111"/>
      <c r="AQ526" s="111" t="s">
        <v>5804</v>
      </c>
      <c r="AR526" s="111" t="s">
        <v>5803</v>
      </c>
      <c r="AS526" s="111"/>
      <c r="AT526" s="111"/>
      <c r="AU526" s="111" t="s">
        <v>5793</v>
      </c>
      <c r="AV526" s="111" t="s">
        <v>5803</v>
      </c>
      <c r="AW526" s="111"/>
      <c r="AX526" s="111" t="s">
        <v>5804</v>
      </c>
      <c r="AY526"/>
      <c r="AZ526"/>
      <c r="BA526"/>
      <c r="BB526"/>
      <c r="BC526"/>
      <c r="BD526"/>
      <c r="BE526" s="110" t="s">
        <v>5804</v>
      </c>
      <c r="BF526" s="110" t="s">
        <v>5803</v>
      </c>
      <c r="BI526" s="110" t="s">
        <v>5793</v>
      </c>
      <c r="BJ526" s="110" t="s">
        <v>5803</v>
      </c>
      <c r="BL526" s="110" t="s">
        <v>5804</v>
      </c>
      <c r="BM526" s="110" t="s">
        <v>5803</v>
      </c>
      <c r="BP526" s="110" t="s">
        <v>5793</v>
      </c>
      <c r="BQ526" s="110" t="s">
        <v>5803</v>
      </c>
      <c r="BS526" s="110" t="s">
        <v>5804</v>
      </c>
      <c r="BT526" s="110" t="s">
        <v>5803</v>
      </c>
      <c r="BW526" s="110" t="s">
        <v>5793</v>
      </c>
      <c r="BX526" s="110" t="s">
        <v>5803</v>
      </c>
      <c r="BZ526" s="110" t="s">
        <v>5804</v>
      </c>
      <c r="CA526" s="110" t="s">
        <v>5803</v>
      </c>
      <c r="CD526" s="110" t="s">
        <v>5793</v>
      </c>
      <c r="CE526" s="110" t="s">
        <v>5803</v>
      </c>
      <c r="CG526" s="110" t="s">
        <v>5804</v>
      </c>
      <c r="CH526" s="110" t="s">
        <v>5803</v>
      </c>
      <c r="CK526" s="110" t="s">
        <v>5793</v>
      </c>
      <c r="CL526" s="110" t="s">
        <v>5803</v>
      </c>
      <c r="CN526" s="110" t="s">
        <v>5804</v>
      </c>
      <c r="CO526" s="110" t="s">
        <v>5803</v>
      </c>
      <c r="CQ526" s="110">
        <v>10</v>
      </c>
      <c r="CR526" s="110" t="s">
        <v>5793</v>
      </c>
      <c r="CS526" s="110" t="s">
        <v>5803</v>
      </c>
      <c r="CU526" s="110" t="s">
        <v>5804</v>
      </c>
      <c r="CV526" s="110" t="s">
        <v>5803</v>
      </c>
      <c r="CX526" s="110">
        <v>10</v>
      </c>
      <c r="CY526" s="110" t="s">
        <v>5793</v>
      </c>
      <c r="CZ526" s="110" t="s">
        <v>5803</v>
      </c>
      <c r="DB526" s="110" t="s">
        <v>5804</v>
      </c>
      <c r="DC526" s="110" t="s">
        <v>5803</v>
      </c>
      <c r="DE526" s="110">
        <v>10</v>
      </c>
      <c r="DF526" s="110" t="s">
        <v>5793</v>
      </c>
      <c r="DG526" s="110" t="s">
        <v>5803</v>
      </c>
      <c r="DI526" s="110" t="s">
        <v>5804</v>
      </c>
      <c r="DJ526" s="110" t="s">
        <v>5803</v>
      </c>
    </row>
    <row r="527" spans="1:114" s="110" customFormat="1" ht="349.75">
      <c r="A527" s="107">
        <v>381</v>
      </c>
      <c r="B527" s="107" t="s">
        <v>9636</v>
      </c>
      <c r="C527" s="111">
        <v>30</v>
      </c>
      <c r="D527" s="124"/>
      <c r="E527" s="112" t="s">
        <v>9637</v>
      </c>
      <c r="F527" s="129" t="s">
        <v>9638</v>
      </c>
      <c r="G527" s="112" t="s">
        <v>9639</v>
      </c>
      <c r="H527" s="111">
        <v>2003</v>
      </c>
      <c r="I527" s="112" t="s">
        <v>9640</v>
      </c>
      <c r="J527" s="113">
        <v>459021.87</v>
      </c>
      <c r="K527" s="126" t="s">
        <v>382</v>
      </c>
      <c r="L527" s="112" t="s">
        <v>9641</v>
      </c>
      <c r="M527" s="112" t="s">
        <v>9642</v>
      </c>
      <c r="N527" s="112" t="s">
        <v>9643</v>
      </c>
      <c r="O527" s="112" t="s">
        <v>9644</v>
      </c>
      <c r="P527" s="112" t="s">
        <v>9645</v>
      </c>
      <c r="Q527" s="108" t="s">
        <v>9646</v>
      </c>
      <c r="R527" s="108" t="s">
        <v>9647</v>
      </c>
      <c r="S527" s="108"/>
      <c r="T527" s="108" t="s">
        <v>9646</v>
      </c>
      <c r="U527" s="108" t="s">
        <v>9646</v>
      </c>
      <c r="V527" s="109">
        <v>10</v>
      </c>
      <c r="W527" s="109">
        <v>100</v>
      </c>
      <c r="X527" s="127" t="s">
        <v>9648</v>
      </c>
      <c r="Y527" s="107">
        <v>4</v>
      </c>
      <c r="Z527" s="107">
        <v>6</v>
      </c>
      <c r="AA527" s="107">
        <v>1</v>
      </c>
      <c r="AB527" s="111">
        <v>35</v>
      </c>
      <c r="AC527" s="107" t="s">
        <v>382</v>
      </c>
      <c r="AD527" s="108" t="s">
        <v>9649</v>
      </c>
      <c r="AE527" s="107" t="s">
        <v>6590</v>
      </c>
      <c r="AF527" s="111">
        <v>0</v>
      </c>
      <c r="AG527" s="111" t="s">
        <v>9650</v>
      </c>
      <c r="AH527" s="111" t="s">
        <v>9651</v>
      </c>
      <c r="AI527" s="111">
        <v>50</v>
      </c>
      <c r="AJ527" s="111"/>
      <c r="AK527" s="111"/>
      <c r="AL527" s="111"/>
      <c r="AM527" s="111"/>
      <c r="AN527" s="111"/>
      <c r="AO527" s="111"/>
      <c r="AP527" s="111"/>
      <c r="AQ527" s="111"/>
      <c r="AR527" s="111"/>
      <c r="AS527" s="111"/>
      <c r="AT527" s="111"/>
      <c r="AU527" s="111"/>
      <c r="AV527" s="111"/>
      <c r="AW527" s="111"/>
      <c r="AX527" s="111"/>
      <c r="AY527"/>
      <c r="AZ527"/>
      <c r="BA527"/>
      <c r="BB527"/>
      <c r="BC527"/>
      <c r="BD527"/>
    </row>
    <row r="528" spans="1:114" s="110" customFormat="1" ht="174.9">
      <c r="A528" s="107"/>
      <c r="B528" s="107"/>
      <c r="C528" s="111"/>
      <c r="D528" s="124"/>
      <c r="E528" s="112"/>
      <c r="F528" s="129"/>
      <c r="G528" s="112"/>
      <c r="H528" s="111"/>
      <c r="I528" s="112"/>
      <c r="J528" s="113"/>
      <c r="K528" s="126"/>
      <c r="L528" s="112"/>
      <c r="M528" s="112"/>
      <c r="N528" s="112"/>
      <c r="O528" s="112"/>
      <c r="P528" s="112" t="s">
        <v>9652</v>
      </c>
      <c r="Q528" s="108" t="s">
        <v>9653</v>
      </c>
      <c r="R528" s="108" t="s">
        <v>9647</v>
      </c>
      <c r="S528" s="108"/>
      <c r="T528" s="108" t="s">
        <v>9653</v>
      </c>
      <c r="U528" s="108" t="s">
        <v>9653</v>
      </c>
      <c r="V528" s="109">
        <v>0</v>
      </c>
      <c r="W528" s="109">
        <v>100</v>
      </c>
      <c r="X528" s="127" t="s">
        <v>9648</v>
      </c>
      <c r="Y528" s="107">
        <v>4</v>
      </c>
      <c r="Z528" s="107">
        <v>6</v>
      </c>
      <c r="AA528" s="107">
        <v>1</v>
      </c>
      <c r="AB528" s="111">
        <v>35</v>
      </c>
      <c r="AC528" s="107" t="s">
        <v>382</v>
      </c>
      <c r="AD528" s="108" t="s">
        <v>9649</v>
      </c>
      <c r="AE528" s="107" t="s">
        <v>6590</v>
      </c>
      <c r="AF528" s="111">
        <v>0</v>
      </c>
      <c r="AG528" s="111" t="s">
        <v>9650</v>
      </c>
      <c r="AH528" s="111" t="s">
        <v>9651</v>
      </c>
      <c r="AI528" s="111">
        <v>40</v>
      </c>
      <c r="AJ528" s="111"/>
      <c r="AK528" s="111"/>
      <c r="AL528" s="111"/>
      <c r="AM528" s="111"/>
      <c r="AN528" s="111"/>
      <c r="AO528" s="111"/>
      <c r="AP528" s="111"/>
      <c r="AQ528" s="111"/>
      <c r="AR528" s="111"/>
      <c r="AS528" s="111"/>
      <c r="AT528" s="111"/>
      <c r="AU528" s="111"/>
      <c r="AV528" s="111"/>
      <c r="AW528" s="111"/>
      <c r="AX528" s="111"/>
      <c r="AY528"/>
      <c r="AZ528"/>
      <c r="BA528"/>
      <c r="BB528"/>
      <c r="BC528"/>
      <c r="BD528"/>
    </row>
    <row r="529" spans="1:56" s="110" customFormat="1" ht="174.9">
      <c r="A529" s="107"/>
      <c r="B529" s="107"/>
      <c r="C529" s="111"/>
      <c r="D529" s="124"/>
      <c r="E529" s="112"/>
      <c r="F529" s="129"/>
      <c r="G529" s="112"/>
      <c r="H529" s="111"/>
      <c r="I529" s="112"/>
      <c r="J529" s="113"/>
      <c r="K529" s="126"/>
      <c r="L529" s="112"/>
      <c r="M529" s="112"/>
      <c r="N529" s="112"/>
      <c r="O529" s="112"/>
      <c r="P529" s="112" t="s">
        <v>9654</v>
      </c>
      <c r="Q529" s="108" t="s">
        <v>9655</v>
      </c>
      <c r="R529" s="108" t="s">
        <v>9647</v>
      </c>
      <c r="S529" s="108"/>
      <c r="T529" s="108" t="s">
        <v>9655</v>
      </c>
      <c r="U529" s="108" t="s">
        <v>9655</v>
      </c>
      <c r="V529" s="109">
        <v>0</v>
      </c>
      <c r="W529" s="109">
        <v>100</v>
      </c>
      <c r="X529" s="127" t="s">
        <v>9648</v>
      </c>
      <c r="Y529" s="107">
        <v>2</v>
      </c>
      <c r="Z529" s="107">
        <v>2</v>
      </c>
      <c r="AA529" s="107">
        <v>2</v>
      </c>
      <c r="AB529" s="111">
        <v>35</v>
      </c>
      <c r="AC529" s="107" t="s">
        <v>382</v>
      </c>
      <c r="AD529" s="108" t="s">
        <v>9656</v>
      </c>
      <c r="AE529" s="107" t="s">
        <v>6590</v>
      </c>
      <c r="AF529" s="111">
        <v>0</v>
      </c>
      <c r="AG529" s="111" t="s">
        <v>9650</v>
      </c>
      <c r="AH529" s="111"/>
      <c r="AI529" s="111"/>
      <c r="AJ529" s="111"/>
      <c r="AK529" s="111"/>
      <c r="AL529" s="111"/>
      <c r="AM529" s="111"/>
      <c r="AN529" s="111"/>
      <c r="AO529" s="111"/>
      <c r="AP529" s="111"/>
      <c r="AQ529" s="111"/>
      <c r="AR529" s="111"/>
      <c r="AS529" s="111"/>
      <c r="AT529" s="111"/>
      <c r="AU529" s="111"/>
      <c r="AV529" s="111"/>
      <c r="AW529" s="111"/>
      <c r="AX529" s="111"/>
      <c r="AY529"/>
      <c r="AZ529"/>
      <c r="BA529"/>
      <c r="BB529"/>
      <c r="BC529"/>
      <c r="BD529"/>
    </row>
    <row r="530" spans="1:56" s="110" customFormat="1" ht="246.9">
      <c r="A530" s="107"/>
      <c r="B530" s="107"/>
      <c r="C530" s="111"/>
      <c r="D530" s="124"/>
      <c r="E530" s="112"/>
      <c r="F530" s="129"/>
      <c r="G530" s="112"/>
      <c r="H530" s="111"/>
      <c r="I530" s="112"/>
      <c r="J530" s="113"/>
      <c r="K530" s="126"/>
      <c r="L530" s="112"/>
      <c r="M530" s="112"/>
      <c r="N530" s="112"/>
      <c r="O530" s="112"/>
      <c r="P530" s="112" t="s">
        <v>9657</v>
      </c>
      <c r="Q530" s="108" t="s">
        <v>9658</v>
      </c>
      <c r="R530" s="108" t="s">
        <v>9647</v>
      </c>
      <c r="S530" s="108"/>
      <c r="T530" s="108" t="s">
        <v>9658</v>
      </c>
      <c r="U530" s="108" t="s">
        <v>9658</v>
      </c>
      <c r="V530" s="109">
        <v>0</v>
      </c>
      <c r="W530" s="109">
        <v>100</v>
      </c>
      <c r="X530" s="127" t="s">
        <v>9648</v>
      </c>
      <c r="Y530" s="107">
        <v>3</v>
      </c>
      <c r="Z530" s="107">
        <v>2</v>
      </c>
      <c r="AA530" s="107">
        <v>1</v>
      </c>
      <c r="AB530" s="111">
        <v>35</v>
      </c>
      <c r="AC530" s="107" t="s">
        <v>382</v>
      </c>
      <c r="AD530" s="108" t="s">
        <v>9656</v>
      </c>
      <c r="AE530" s="107" t="s">
        <v>6590</v>
      </c>
      <c r="AF530" s="111">
        <v>0</v>
      </c>
      <c r="AG530" s="111" t="s">
        <v>9650</v>
      </c>
      <c r="AH530" s="111"/>
      <c r="AI530" s="111"/>
      <c r="AJ530" s="111"/>
      <c r="AK530" s="111"/>
      <c r="AL530" s="111"/>
      <c r="AM530" s="111"/>
      <c r="AN530" s="111"/>
      <c r="AO530" s="111"/>
      <c r="AP530" s="111"/>
      <c r="AQ530" s="111"/>
      <c r="AR530" s="111"/>
      <c r="AS530" s="111"/>
      <c r="AT530" s="111"/>
      <c r="AU530" s="111"/>
      <c r="AV530" s="111"/>
      <c r="AW530" s="111"/>
      <c r="AX530" s="111"/>
      <c r="AY530"/>
      <c r="AZ530"/>
      <c r="BA530"/>
      <c r="BB530"/>
      <c r="BC530"/>
      <c r="BD530"/>
    </row>
    <row r="531" spans="1:56" s="110" customFormat="1" ht="205.75">
      <c r="A531" s="107">
        <v>381</v>
      </c>
      <c r="B531" s="107" t="s">
        <v>9636</v>
      </c>
      <c r="C531" s="111">
        <v>32</v>
      </c>
      <c r="D531" s="124"/>
      <c r="E531" s="112" t="s">
        <v>9659</v>
      </c>
      <c r="F531" s="129">
        <v>3702</v>
      </c>
      <c r="G531" s="112" t="s">
        <v>9660</v>
      </c>
      <c r="H531" s="111" t="s">
        <v>9661</v>
      </c>
      <c r="I531" s="112" t="s">
        <v>9662</v>
      </c>
      <c r="J531" s="113">
        <v>132820.73000000001</v>
      </c>
      <c r="K531" s="126" t="s">
        <v>382</v>
      </c>
      <c r="L531" s="112" t="s">
        <v>9663</v>
      </c>
      <c r="M531" s="112" t="s">
        <v>9664</v>
      </c>
      <c r="N531" s="112" t="s">
        <v>9665</v>
      </c>
      <c r="O531" s="112" t="s">
        <v>9666</v>
      </c>
      <c r="P531" s="112" t="s">
        <v>9667</v>
      </c>
      <c r="Q531" s="108" t="s">
        <v>9668</v>
      </c>
      <c r="R531" s="108">
        <v>0</v>
      </c>
      <c r="S531" s="108">
        <v>18000</v>
      </c>
      <c r="T531" s="108">
        <v>18000</v>
      </c>
      <c r="U531" s="108">
        <v>36000</v>
      </c>
      <c r="V531" s="109">
        <v>100</v>
      </c>
      <c r="W531" s="109">
        <v>100</v>
      </c>
      <c r="X531" s="127" t="s">
        <v>9669</v>
      </c>
      <c r="Y531" s="107" t="s">
        <v>9670</v>
      </c>
      <c r="Z531" s="107" t="s">
        <v>9671</v>
      </c>
      <c r="AA531" s="107" t="s">
        <v>9672</v>
      </c>
      <c r="AB531" s="111" t="s">
        <v>9673</v>
      </c>
      <c r="AC531" s="107"/>
      <c r="AD531" s="108" t="s">
        <v>9674</v>
      </c>
      <c r="AE531" s="107" t="s">
        <v>6590</v>
      </c>
      <c r="AF531" s="111">
        <v>100</v>
      </c>
      <c r="AG531" s="111" t="s">
        <v>9675</v>
      </c>
      <c r="AH531" s="111"/>
      <c r="AI531" s="111">
        <v>100</v>
      </c>
      <c r="AJ531" s="111"/>
      <c r="AK531" s="111"/>
      <c r="AL531" s="111"/>
      <c r="AM531" s="111"/>
      <c r="AN531" s="111"/>
      <c r="AO531" s="111"/>
      <c r="AP531" s="111"/>
      <c r="AQ531" s="111"/>
      <c r="AR531" s="111"/>
      <c r="AS531" s="111"/>
      <c r="AT531" s="111"/>
      <c r="AU531" s="111"/>
      <c r="AV531" s="111"/>
      <c r="AW531" s="111"/>
      <c r="AX531" s="111"/>
      <c r="AY531"/>
      <c r="AZ531"/>
      <c r="BA531"/>
      <c r="BB531"/>
      <c r="BC531"/>
      <c r="BD531"/>
    </row>
    <row r="532" spans="1:56" s="110" customFormat="1" ht="82.3">
      <c r="A532" s="107">
        <v>381</v>
      </c>
      <c r="B532" s="107" t="s">
        <v>9636</v>
      </c>
      <c r="C532" s="111">
        <v>14</v>
      </c>
      <c r="D532" s="124"/>
      <c r="E532" s="112" t="s">
        <v>9676</v>
      </c>
      <c r="F532" s="129">
        <v>16345</v>
      </c>
      <c r="G532" s="112" t="s">
        <v>9677</v>
      </c>
      <c r="H532" s="111">
        <v>2002</v>
      </c>
      <c r="I532" s="112" t="s">
        <v>9678</v>
      </c>
      <c r="J532" s="113">
        <v>105201</v>
      </c>
      <c r="K532" s="126" t="s">
        <v>382</v>
      </c>
      <c r="L532" s="112" t="s">
        <v>9679</v>
      </c>
      <c r="M532" s="112" t="s">
        <v>9680</v>
      </c>
      <c r="N532" s="112" t="s">
        <v>9681</v>
      </c>
      <c r="O532" s="112" t="s">
        <v>9682</v>
      </c>
      <c r="P532" s="112" t="s">
        <v>9683</v>
      </c>
      <c r="Q532" s="108" t="s">
        <v>9684</v>
      </c>
      <c r="R532" s="108">
        <v>0</v>
      </c>
      <c r="S532" s="108">
        <v>35</v>
      </c>
      <c r="T532" s="108">
        <v>30</v>
      </c>
      <c r="U532" s="108">
        <f>+R532+S532+T532</f>
        <v>65</v>
      </c>
      <c r="V532" s="109">
        <v>55</v>
      </c>
      <c r="W532" s="109">
        <v>100</v>
      </c>
      <c r="X532" s="127" t="s">
        <v>9685</v>
      </c>
      <c r="Y532" s="107">
        <v>6</v>
      </c>
      <c r="Z532" s="107">
        <v>4</v>
      </c>
      <c r="AA532" s="107">
        <v>7</v>
      </c>
      <c r="AB532" s="111" t="s">
        <v>9686</v>
      </c>
      <c r="AC532" s="107" t="s">
        <v>382</v>
      </c>
      <c r="AD532" s="108" t="s">
        <v>9687</v>
      </c>
      <c r="AE532" s="107" t="s">
        <v>9688</v>
      </c>
      <c r="AF532" s="111">
        <v>65</v>
      </c>
      <c r="AG532" s="111" t="s">
        <v>9689</v>
      </c>
      <c r="AH532" s="111" t="s">
        <v>9690</v>
      </c>
      <c r="AI532" s="111">
        <v>35</v>
      </c>
      <c r="AJ532" s="111" t="s">
        <v>9691</v>
      </c>
      <c r="AK532" s="111" t="s">
        <v>9692</v>
      </c>
      <c r="AL532" s="111">
        <v>20</v>
      </c>
      <c r="AM532" s="111" t="s">
        <v>9693</v>
      </c>
      <c r="AN532" s="111" t="s">
        <v>9694</v>
      </c>
      <c r="AO532" s="111">
        <v>10</v>
      </c>
      <c r="AP532" s="111"/>
      <c r="AQ532" s="111"/>
      <c r="AR532" s="111"/>
      <c r="AS532" s="111"/>
      <c r="AT532" s="111"/>
      <c r="AU532" s="111"/>
      <c r="AV532" s="111"/>
      <c r="AW532" s="111"/>
      <c r="AX532" s="111"/>
      <c r="AY532"/>
      <c r="AZ532"/>
      <c r="BA532"/>
      <c r="BB532"/>
      <c r="BC532"/>
      <c r="BD532"/>
    </row>
    <row r="533" spans="1:56" s="110" customFormat="1" ht="144">
      <c r="A533" s="107">
        <v>381</v>
      </c>
      <c r="B533" s="107" t="s">
        <v>9636</v>
      </c>
      <c r="C533" s="111">
        <v>20</v>
      </c>
      <c r="D533" s="124"/>
      <c r="E533" s="112" t="s">
        <v>9695</v>
      </c>
      <c r="F533" s="129">
        <v>28143</v>
      </c>
      <c r="G533" s="112" t="s">
        <v>9696</v>
      </c>
      <c r="H533" s="111" t="s">
        <v>9697</v>
      </c>
      <c r="I533" s="112" t="s">
        <v>9698</v>
      </c>
      <c r="J533" s="113">
        <v>107800</v>
      </c>
      <c r="K533" s="126" t="s">
        <v>382</v>
      </c>
      <c r="L533" s="112" t="s">
        <v>9699</v>
      </c>
      <c r="M533" s="112" t="s">
        <v>9700</v>
      </c>
      <c r="N533" s="112" t="s">
        <v>9701</v>
      </c>
      <c r="O533" s="112" t="s">
        <v>9702</v>
      </c>
      <c r="P533" s="112" t="s">
        <v>9703</v>
      </c>
      <c r="Q533" s="108" t="s">
        <v>9674</v>
      </c>
      <c r="R533" s="108">
        <v>0</v>
      </c>
      <c r="S533" s="108" t="s">
        <v>9704</v>
      </c>
      <c r="T533" s="108" t="s">
        <v>9705</v>
      </c>
      <c r="U533" s="108" t="s">
        <v>9706</v>
      </c>
      <c r="V533" s="109">
        <v>60</v>
      </c>
      <c r="W533" s="109">
        <v>100</v>
      </c>
      <c r="X533" s="127" t="s">
        <v>9707</v>
      </c>
      <c r="Y533" s="107" t="s">
        <v>1251</v>
      </c>
      <c r="Z533" s="107" t="s">
        <v>1304</v>
      </c>
      <c r="AA533" s="107" t="s">
        <v>1309</v>
      </c>
      <c r="AB533" s="111">
        <v>4</v>
      </c>
      <c r="AC533" s="107" t="s">
        <v>382</v>
      </c>
      <c r="AD533" s="108" t="s">
        <v>9708</v>
      </c>
      <c r="AE533" s="107" t="s">
        <v>9688</v>
      </c>
      <c r="AF533" s="111">
        <v>0</v>
      </c>
      <c r="AG533" s="111" t="s">
        <v>9709</v>
      </c>
      <c r="AH533" s="111" t="s">
        <v>9710</v>
      </c>
      <c r="AI533" s="111"/>
      <c r="AJ533" s="111" t="s">
        <v>9711</v>
      </c>
      <c r="AK533" s="111" t="s">
        <v>9712</v>
      </c>
      <c r="AL533" s="111"/>
      <c r="AM533" s="111"/>
      <c r="AN533" s="111"/>
      <c r="AO533" s="111"/>
      <c r="AP533" s="111"/>
      <c r="AQ533" s="111"/>
      <c r="AR533" s="111"/>
      <c r="AS533" s="111"/>
      <c r="AT533" s="111"/>
      <c r="AU533" s="111"/>
      <c r="AV533" s="111"/>
      <c r="AW533" s="111"/>
      <c r="AX533" s="111"/>
      <c r="AY533"/>
      <c r="AZ533"/>
      <c r="BA533"/>
      <c r="BB533"/>
      <c r="BC533"/>
      <c r="BD533"/>
    </row>
    <row r="534" spans="1:56" s="110" customFormat="1" ht="72">
      <c r="A534" s="107">
        <v>381</v>
      </c>
      <c r="B534" s="107" t="s">
        <v>9636</v>
      </c>
      <c r="C534" s="111">
        <v>29</v>
      </c>
      <c r="D534" s="124"/>
      <c r="E534" s="112" t="s">
        <v>9713</v>
      </c>
      <c r="F534" s="129">
        <v>10331</v>
      </c>
      <c r="G534" s="112" t="s">
        <v>9714</v>
      </c>
      <c r="H534" s="111">
        <v>2002</v>
      </c>
      <c r="I534" s="112" t="s">
        <v>9715</v>
      </c>
      <c r="J534" s="113">
        <v>96075</v>
      </c>
      <c r="K534" s="126" t="s">
        <v>382</v>
      </c>
      <c r="L534" s="112" t="s">
        <v>9716</v>
      </c>
      <c r="M534" s="112" t="s">
        <v>9717</v>
      </c>
      <c r="N534" s="112" t="s">
        <v>9718</v>
      </c>
      <c r="O534" s="112" t="s">
        <v>9719</v>
      </c>
      <c r="P534" s="112" t="s">
        <v>9720</v>
      </c>
      <c r="Q534" s="108" t="s">
        <v>9721</v>
      </c>
      <c r="R534" s="108">
        <v>0</v>
      </c>
      <c r="S534" s="108">
        <v>5000</v>
      </c>
      <c r="T534" s="108" t="s">
        <v>9674</v>
      </c>
      <c r="U534" s="108">
        <f>+S534</f>
        <v>5000</v>
      </c>
      <c r="V534" s="109"/>
      <c r="W534" s="109">
        <v>100</v>
      </c>
      <c r="X534" s="127" t="s">
        <v>9722</v>
      </c>
      <c r="Y534" s="107">
        <v>1</v>
      </c>
      <c r="Z534" s="107">
        <v>4</v>
      </c>
      <c r="AA534" s="107">
        <v>3</v>
      </c>
      <c r="AB534" s="111">
        <v>17.62</v>
      </c>
      <c r="AC534" s="107" t="s">
        <v>382</v>
      </c>
      <c r="AD534" s="108"/>
      <c r="AE534" s="107" t="s">
        <v>9688</v>
      </c>
      <c r="AF534" s="111">
        <v>2.5</v>
      </c>
      <c r="AG534" s="111" t="s">
        <v>9723</v>
      </c>
      <c r="AH534" s="111" t="s">
        <v>4597</v>
      </c>
      <c r="AI534" s="111">
        <v>2.5</v>
      </c>
      <c r="AJ534" s="111"/>
      <c r="AK534" s="111"/>
      <c r="AL534" s="111"/>
      <c r="AM534" s="111"/>
      <c r="AN534" s="111"/>
      <c r="AO534" s="111"/>
      <c r="AP534" s="111"/>
      <c r="AQ534" s="111"/>
      <c r="AR534" s="111"/>
      <c r="AS534" s="111"/>
      <c r="AT534" s="111"/>
      <c r="AU534" s="111"/>
      <c r="AV534" s="111"/>
      <c r="AW534" s="111"/>
      <c r="AX534" s="111"/>
      <c r="AY534"/>
      <c r="AZ534"/>
      <c r="BA534"/>
      <c r="BB534"/>
      <c r="BC534"/>
      <c r="BD534"/>
    </row>
    <row r="535" spans="1:56" s="110" customFormat="1" ht="370.3">
      <c r="A535" s="107">
        <v>381</v>
      </c>
      <c r="B535" s="107" t="s">
        <v>9636</v>
      </c>
      <c r="C535" s="111">
        <v>15</v>
      </c>
      <c r="D535" s="124"/>
      <c r="E535" s="112" t="s">
        <v>9724</v>
      </c>
      <c r="F535" s="129" t="s">
        <v>9725</v>
      </c>
      <c r="G535" s="112" t="s">
        <v>9726</v>
      </c>
      <c r="H535" s="111">
        <v>2002</v>
      </c>
      <c r="I535" s="112" t="s">
        <v>9727</v>
      </c>
      <c r="J535" s="113">
        <v>107426</v>
      </c>
      <c r="K535" s="126" t="s">
        <v>382</v>
      </c>
      <c r="L535" s="112" t="s">
        <v>9728</v>
      </c>
      <c r="M535" s="112" t="s">
        <v>9729</v>
      </c>
      <c r="N535" s="112" t="s">
        <v>9730</v>
      </c>
      <c r="O535" s="112" t="s">
        <v>9731</v>
      </c>
      <c r="P535" s="112" t="s">
        <v>9732</v>
      </c>
      <c r="Q535" s="108" t="s">
        <v>9733</v>
      </c>
      <c r="R535" s="108">
        <v>0</v>
      </c>
      <c r="S535" s="108">
        <v>730</v>
      </c>
      <c r="T535" s="108">
        <v>104</v>
      </c>
      <c r="U535" s="108">
        <v>834</v>
      </c>
      <c r="V535" s="109">
        <v>70</v>
      </c>
      <c r="W535" s="109">
        <v>100</v>
      </c>
      <c r="X535" s="127"/>
      <c r="Y535" s="107"/>
      <c r="Z535" s="107"/>
      <c r="AA535" s="107"/>
      <c r="AB535" s="111"/>
      <c r="AC535" s="107"/>
      <c r="AD535" s="108"/>
      <c r="AE535" s="107" t="s">
        <v>9688</v>
      </c>
      <c r="AF535" s="111">
        <v>40</v>
      </c>
      <c r="AG535" s="111" t="s">
        <v>9693</v>
      </c>
      <c r="AH535" s="111" t="s">
        <v>9734</v>
      </c>
      <c r="AI535" s="111">
        <v>100</v>
      </c>
      <c r="AJ535" s="111"/>
      <c r="AK535" s="111"/>
      <c r="AL535" s="111"/>
      <c r="AM535" s="111"/>
      <c r="AN535" s="111"/>
      <c r="AO535" s="111"/>
      <c r="AP535" s="111"/>
      <c r="AQ535" s="111"/>
      <c r="AR535" s="111"/>
      <c r="AS535" s="111"/>
      <c r="AT535" s="111"/>
      <c r="AU535" s="111"/>
      <c r="AV535" s="111"/>
      <c r="AW535" s="111"/>
      <c r="AX535" s="111"/>
      <c r="AY535"/>
      <c r="AZ535"/>
      <c r="BA535"/>
      <c r="BB535"/>
      <c r="BC535"/>
      <c r="BD535"/>
    </row>
    <row r="536" spans="1:56" s="110" customFormat="1" ht="41.15">
      <c r="A536" s="107">
        <v>381</v>
      </c>
      <c r="B536" s="107" t="s">
        <v>9636</v>
      </c>
      <c r="C536" s="111">
        <v>52</v>
      </c>
      <c r="D536" s="124"/>
      <c r="E536" s="112" t="s">
        <v>9735</v>
      </c>
      <c r="F536" s="129">
        <v>13229</v>
      </c>
      <c r="G536" s="112" t="s">
        <v>9736</v>
      </c>
      <c r="H536" s="111">
        <v>2002</v>
      </c>
      <c r="I536" s="112" t="s">
        <v>9737</v>
      </c>
      <c r="J536" s="113">
        <v>72727</v>
      </c>
      <c r="K536" s="126" t="s">
        <v>382</v>
      </c>
      <c r="L536" s="112"/>
      <c r="M536" s="112"/>
      <c r="N536" s="112" t="s">
        <v>9738</v>
      </c>
      <c r="O536" s="112" t="s">
        <v>9739</v>
      </c>
      <c r="P536" s="112" t="s">
        <v>9740</v>
      </c>
      <c r="Q536" s="108">
        <f>+U536</f>
        <v>0</v>
      </c>
      <c r="R536" s="108">
        <v>0</v>
      </c>
      <c r="S536" s="108">
        <v>0</v>
      </c>
      <c r="T536" s="108">
        <v>0</v>
      </c>
      <c r="U536" s="108">
        <f>+R536</f>
        <v>0</v>
      </c>
      <c r="V536" s="109"/>
      <c r="W536" s="109">
        <v>100</v>
      </c>
      <c r="X536" s="127"/>
      <c r="Y536" s="107"/>
      <c r="Z536" s="107"/>
      <c r="AA536" s="107"/>
      <c r="AB536" s="111"/>
      <c r="AC536" s="107"/>
      <c r="AD536" s="108"/>
      <c r="AE536" s="107" t="s">
        <v>9688</v>
      </c>
      <c r="AF536" s="111">
        <v>0</v>
      </c>
      <c r="AG536" s="111"/>
      <c r="AH536" s="111"/>
      <c r="AI536" s="111">
        <v>0</v>
      </c>
      <c r="AJ536" s="111"/>
      <c r="AK536" s="111"/>
      <c r="AL536" s="111"/>
      <c r="AM536" s="111"/>
      <c r="AN536" s="111"/>
      <c r="AO536" s="111"/>
      <c r="AP536" s="111"/>
      <c r="AQ536" s="111"/>
      <c r="AR536" s="111"/>
      <c r="AS536" s="111"/>
      <c r="AT536" s="111"/>
      <c r="AU536" s="111"/>
      <c r="AV536" s="111"/>
      <c r="AW536" s="111"/>
      <c r="AX536" s="111"/>
      <c r="AY536"/>
      <c r="AZ536"/>
      <c r="BA536"/>
      <c r="BB536"/>
      <c r="BC536"/>
      <c r="BD536"/>
    </row>
    <row r="537" spans="1:56" s="110" customFormat="1" ht="409.6">
      <c r="A537" s="107">
        <v>381</v>
      </c>
      <c r="B537" s="107" t="s">
        <v>9636</v>
      </c>
      <c r="C537" s="111">
        <v>1</v>
      </c>
      <c r="D537" s="124"/>
      <c r="E537" s="112" t="s">
        <v>9741</v>
      </c>
      <c r="F537" s="129">
        <v>13310</v>
      </c>
      <c r="G537" s="112" t="s">
        <v>9742</v>
      </c>
      <c r="H537" s="111">
        <v>2003</v>
      </c>
      <c r="I537" s="112" t="s">
        <v>9743</v>
      </c>
      <c r="J537" s="113">
        <v>41062</v>
      </c>
      <c r="K537" s="126" t="s">
        <v>382</v>
      </c>
      <c r="L537" s="112" t="s">
        <v>9744</v>
      </c>
      <c r="M537" s="112" t="s">
        <v>9745</v>
      </c>
      <c r="N537" s="112" t="s">
        <v>9746</v>
      </c>
      <c r="O537" s="112" t="s">
        <v>9747</v>
      </c>
      <c r="P537" s="112" t="s">
        <v>9748</v>
      </c>
      <c r="Q537" s="108" t="s">
        <v>9749</v>
      </c>
      <c r="R537" s="108" t="s">
        <v>9750</v>
      </c>
      <c r="S537" s="108" t="s">
        <v>9751</v>
      </c>
      <c r="T537" s="108" t="s">
        <v>9752</v>
      </c>
      <c r="U537" s="108" t="s">
        <v>9753</v>
      </c>
      <c r="V537" s="109">
        <v>30</v>
      </c>
      <c r="W537" s="109">
        <v>100</v>
      </c>
      <c r="X537" s="127"/>
      <c r="Y537" s="107"/>
      <c r="Z537" s="107"/>
      <c r="AA537" s="107"/>
      <c r="AB537" s="111"/>
      <c r="AC537" s="107"/>
      <c r="AD537" s="108"/>
      <c r="AE537" s="107" t="s">
        <v>9688</v>
      </c>
      <c r="AF537" s="111">
        <v>30</v>
      </c>
      <c r="AG537" s="111" t="s">
        <v>9754</v>
      </c>
      <c r="AH537" s="111" t="s">
        <v>9755</v>
      </c>
      <c r="AI537" s="111">
        <v>10</v>
      </c>
      <c r="AJ537" s="111" t="s">
        <v>9756</v>
      </c>
      <c r="AK537" s="111" t="s">
        <v>9741</v>
      </c>
      <c r="AL537" s="111">
        <v>20</v>
      </c>
      <c r="AM537" s="111"/>
      <c r="AN537" s="111"/>
      <c r="AO537" s="111"/>
      <c r="AP537" s="111"/>
      <c r="AQ537" s="111"/>
      <c r="AR537" s="111"/>
      <c r="AS537" s="111"/>
      <c r="AT537" s="111"/>
      <c r="AU537" s="111"/>
      <c r="AV537" s="111"/>
      <c r="AW537" s="111"/>
      <c r="AX537" s="111"/>
      <c r="AY537"/>
      <c r="AZ537"/>
      <c r="BA537"/>
      <c r="BB537"/>
      <c r="BC537"/>
      <c r="BD537"/>
    </row>
    <row r="538" spans="1:56" s="110" customFormat="1" ht="133.75">
      <c r="A538" s="107">
        <v>381</v>
      </c>
      <c r="B538" s="107" t="s">
        <v>9757</v>
      </c>
      <c r="C538" s="111">
        <v>5</v>
      </c>
      <c r="D538" s="124"/>
      <c r="E538" s="112" t="s">
        <v>9758</v>
      </c>
      <c r="F538" s="129">
        <v>11711</v>
      </c>
      <c r="G538" s="112" t="s">
        <v>9759</v>
      </c>
      <c r="H538" s="111">
        <v>2002</v>
      </c>
      <c r="I538" s="112" t="s">
        <v>9760</v>
      </c>
      <c r="J538" s="113">
        <v>54248</v>
      </c>
      <c r="K538" s="126" t="s">
        <v>382</v>
      </c>
      <c r="L538" s="112" t="s">
        <v>9761</v>
      </c>
      <c r="M538" s="112" t="s">
        <v>9762</v>
      </c>
      <c r="N538" s="112" t="s">
        <v>9763</v>
      </c>
      <c r="O538" s="112" t="s">
        <v>9764</v>
      </c>
      <c r="P538" s="112" t="s">
        <v>9765</v>
      </c>
      <c r="Q538" s="108">
        <v>0</v>
      </c>
      <c r="R538" s="108">
        <v>0</v>
      </c>
      <c r="S538" s="108">
        <v>0</v>
      </c>
      <c r="T538" s="108">
        <v>0</v>
      </c>
      <c r="U538" s="108">
        <v>0</v>
      </c>
      <c r="V538" s="109">
        <v>65</v>
      </c>
      <c r="W538" s="109">
        <v>100</v>
      </c>
      <c r="X538" s="127" t="s">
        <v>9766</v>
      </c>
      <c r="Y538" s="107">
        <v>2</v>
      </c>
      <c r="Z538" s="107">
        <v>2</v>
      </c>
      <c r="AA538" s="107">
        <v>2</v>
      </c>
      <c r="AB538" s="111"/>
      <c r="AC538" s="107" t="s">
        <v>382</v>
      </c>
      <c r="AD538" s="108" t="s">
        <v>9767</v>
      </c>
      <c r="AE538" s="107" t="s">
        <v>6590</v>
      </c>
      <c r="AF538" s="111">
        <v>50</v>
      </c>
      <c r="AG538" s="111" t="s">
        <v>9768</v>
      </c>
      <c r="AH538" s="111" t="s">
        <v>9769</v>
      </c>
      <c r="AI538" s="111">
        <v>25</v>
      </c>
      <c r="AJ538" s="111" t="s">
        <v>9770</v>
      </c>
      <c r="AK538" s="111" t="s">
        <v>9771</v>
      </c>
      <c r="AL538" s="111">
        <v>25</v>
      </c>
      <c r="AM538" s="111"/>
      <c r="AN538" s="111"/>
      <c r="AO538" s="111"/>
      <c r="AP538" s="111"/>
      <c r="AQ538" s="111"/>
      <c r="AR538" s="111"/>
      <c r="AS538" s="111"/>
      <c r="AT538" s="111"/>
      <c r="AU538" s="111"/>
      <c r="AV538" s="111"/>
      <c r="AW538" s="111"/>
      <c r="AX538" s="111"/>
      <c r="AY538"/>
      <c r="AZ538"/>
      <c r="BA538"/>
      <c r="BB538"/>
      <c r="BC538"/>
      <c r="BD538"/>
    </row>
    <row r="539" spans="1:56" s="110" customFormat="1" ht="82.3">
      <c r="A539" s="107">
        <v>381</v>
      </c>
      <c r="B539" s="107" t="s">
        <v>9757</v>
      </c>
      <c r="C539" s="111">
        <v>10</v>
      </c>
      <c r="D539" s="124"/>
      <c r="E539" s="112" t="s">
        <v>9772</v>
      </c>
      <c r="F539" s="129">
        <v>2013</v>
      </c>
      <c r="G539" s="112" t="s">
        <v>9773</v>
      </c>
      <c r="H539" s="111">
        <v>2002</v>
      </c>
      <c r="I539" s="112" t="s">
        <v>9774</v>
      </c>
      <c r="J539" s="113">
        <v>34693</v>
      </c>
      <c r="K539" s="126" t="s">
        <v>3586</v>
      </c>
      <c r="L539" s="112" t="s">
        <v>9775</v>
      </c>
      <c r="M539" s="112" t="s">
        <v>9776</v>
      </c>
      <c r="N539" s="112" t="s">
        <v>9777</v>
      </c>
      <c r="O539" s="112" t="s">
        <v>9778</v>
      </c>
      <c r="P539" s="112" t="s">
        <v>9667</v>
      </c>
      <c r="Q539" s="108" t="s">
        <v>9779</v>
      </c>
      <c r="R539" s="108">
        <v>0</v>
      </c>
      <c r="S539" s="108" t="s">
        <v>9780</v>
      </c>
      <c r="T539" s="108" t="s">
        <v>9781</v>
      </c>
      <c r="U539" s="108" t="s">
        <v>9779</v>
      </c>
      <c r="V539" s="109"/>
      <c r="W539" s="109">
        <v>100</v>
      </c>
      <c r="X539" s="127" t="s">
        <v>9782</v>
      </c>
      <c r="Y539" s="107">
        <v>3</v>
      </c>
      <c r="Z539" s="107">
        <v>4</v>
      </c>
      <c r="AA539" s="107">
        <v>7</v>
      </c>
      <c r="AB539" s="111">
        <v>4</v>
      </c>
      <c r="AC539" s="107" t="s">
        <v>3586</v>
      </c>
      <c r="AD539" s="108" t="s">
        <v>9649</v>
      </c>
      <c r="AE539" s="107" t="s">
        <v>9688</v>
      </c>
      <c r="AF539" s="111">
        <v>90</v>
      </c>
      <c r="AG539" s="111" t="s">
        <v>2145</v>
      </c>
      <c r="AH539" s="111" t="s">
        <v>9783</v>
      </c>
      <c r="AI539" s="111">
        <v>0.4</v>
      </c>
      <c r="AJ539" s="111" t="s">
        <v>9784</v>
      </c>
      <c r="AK539" s="111" t="s">
        <v>9785</v>
      </c>
      <c r="AL539" s="111">
        <v>40</v>
      </c>
      <c r="AM539" s="111"/>
      <c r="AN539" s="111"/>
      <c r="AO539" s="111"/>
      <c r="AP539" s="111"/>
      <c r="AQ539" s="111"/>
      <c r="AR539" s="111"/>
      <c r="AS539" s="111"/>
      <c r="AT539" s="111"/>
      <c r="AU539" s="111"/>
      <c r="AV539" s="111"/>
      <c r="AW539" s="111"/>
      <c r="AX539" s="111"/>
      <c r="AY539"/>
      <c r="AZ539"/>
      <c r="BA539"/>
      <c r="BB539"/>
      <c r="BC539"/>
      <c r="BD539"/>
    </row>
    <row r="540" spans="1:56" s="110" customFormat="1" ht="195.45">
      <c r="A540" s="107">
        <v>381</v>
      </c>
      <c r="B540" s="107" t="s">
        <v>9636</v>
      </c>
      <c r="C540" s="111">
        <v>30</v>
      </c>
      <c r="D540" s="124"/>
      <c r="E540" s="112" t="s">
        <v>9786</v>
      </c>
      <c r="F540" s="129">
        <v>6013</v>
      </c>
      <c r="G540" s="112" t="s">
        <v>9787</v>
      </c>
      <c r="H540" s="111">
        <v>2005</v>
      </c>
      <c r="I540" s="112" t="s">
        <v>9788</v>
      </c>
      <c r="J540" s="113">
        <v>312969.45</v>
      </c>
      <c r="K540" s="126" t="s">
        <v>132</v>
      </c>
      <c r="L540" s="112" t="s">
        <v>9641</v>
      </c>
      <c r="M540" s="112" t="s">
        <v>9642</v>
      </c>
      <c r="N540" s="112" t="s">
        <v>9789</v>
      </c>
      <c r="O540" s="112" t="s">
        <v>9790</v>
      </c>
      <c r="P540" s="112" t="s">
        <v>9791</v>
      </c>
      <c r="Q540" s="108" t="s">
        <v>9792</v>
      </c>
      <c r="R540" s="108">
        <v>0</v>
      </c>
      <c r="S540" s="108"/>
      <c r="T540" s="108" t="s">
        <v>9792</v>
      </c>
      <c r="U540" s="108" t="s">
        <v>9792</v>
      </c>
      <c r="V540" s="109">
        <v>10</v>
      </c>
      <c r="W540" s="109">
        <v>100</v>
      </c>
      <c r="X540" s="127" t="s">
        <v>9648</v>
      </c>
      <c r="Y540" s="107">
        <v>4</v>
      </c>
      <c r="Z540" s="107">
        <v>6</v>
      </c>
      <c r="AA540" s="107">
        <v>1</v>
      </c>
      <c r="AB540" s="111">
        <v>35</v>
      </c>
      <c r="AC540" s="107" t="s">
        <v>132</v>
      </c>
      <c r="AD540" s="108" t="s">
        <v>9649</v>
      </c>
      <c r="AE540" s="107" t="s">
        <v>9688</v>
      </c>
      <c r="AF540" s="111">
        <v>0</v>
      </c>
      <c r="AG540" s="111" t="s">
        <v>9650</v>
      </c>
      <c r="AH540" s="111"/>
      <c r="AI540" s="111">
        <v>80</v>
      </c>
      <c r="AJ540" s="111"/>
      <c r="AK540" s="111"/>
      <c r="AL540" s="111"/>
      <c r="AM540" s="111"/>
      <c r="AN540" s="111"/>
      <c r="AO540" s="111"/>
      <c r="AP540" s="111"/>
      <c r="AQ540" s="111"/>
      <c r="AR540" s="111"/>
      <c r="AS540" s="111"/>
      <c r="AT540" s="111"/>
      <c r="AU540" s="111"/>
      <c r="AV540" s="111"/>
      <c r="AW540" s="111"/>
      <c r="AX540" s="111"/>
      <c r="AY540"/>
      <c r="AZ540"/>
      <c r="BA540"/>
      <c r="BB540"/>
      <c r="BC540"/>
      <c r="BD540"/>
    </row>
    <row r="541" spans="1:56" s="110" customFormat="1" ht="144">
      <c r="A541" s="107">
        <v>381</v>
      </c>
      <c r="B541" s="107" t="s">
        <v>9636</v>
      </c>
      <c r="C541" s="111">
        <v>20</v>
      </c>
      <c r="D541" s="124"/>
      <c r="E541" s="112" t="s">
        <v>9695</v>
      </c>
      <c r="F541" s="129">
        <v>28143</v>
      </c>
      <c r="G541" s="112" t="s">
        <v>9793</v>
      </c>
      <c r="H541" s="111">
        <v>2005</v>
      </c>
      <c r="I541" s="112" t="s">
        <v>9794</v>
      </c>
      <c r="J541" s="113">
        <v>133707</v>
      </c>
      <c r="K541" s="126" t="s">
        <v>132</v>
      </c>
      <c r="L541" s="112" t="s">
        <v>9699</v>
      </c>
      <c r="M541" s="112" t="s">
        <v>9700</v>
      </c>
      <c r="N541" s="112" t="s">
        <v>9795</v>
      </c>
      <c r="O541" s="112" t="s">
        <v>9796</v>
      </c>
      <c r="P541" s="112" t="s">
        <v>9797</v>
      </c>
      <c r="Q541" s="108" t="s">
        <v>9798</v>
      </c>
      <c r="R541" s="108">
        <v>0</v>
      </c>
      <c r="S541" s="108" t="s">
        <v>9799</v>
      </c>
      <c r="T541" s="108" t="s">
        <v>9800</v>
      </c>
      <c r="U541" s="108" t="s">
        <v>9798</v>
      </c>
      <c r="V541" s="109">
        <v>60</v>
      </c>
      <c r="W541" s="109">
        <v>100</v>
      </c>
      <c r="X541" s="127" t="s">
        <v>9707</v>
      </c>
      <c r="Y541" s="107" t="s">
        <v>1251</v>
      </c>
      <c r="Z541" s="107" t="s">
        <v>1304</v>
      </c>
      <c r="AA541" s="107" t="s">
        <v>1017</v>
      </c>
      <c r="AB541" s="111">
        <v>4</v>
      </c>
      <c r="AC541" s="107" t="s">
        <v>132</v>
      </c>
      <c r="AD541" s="108" t="s">
        <v>9708</v>
      </c>
      <c r="AE541" s="107" t="s">
        <v>9688</v>
      </c>
      <c r="AF541" s="111">
        <v>0</v>
      </c>
      <c r="AG541" s="111" t="s">
        <v>9711</v>
      </c>
      <c r="AH541" s="111" t="s">
        <v>9712</v>
      </c>
      <c r="AI541" s="111">
        <v>0</v>
      </c>
      <c r="AJ541" s="111"/>
      <c r="AK541" s="111"/>
      <c r="AL541" s="111"/>
      <c r="AM541" s="111"/>
      <c r="AN541" s="111"/>
      <c r="AO541" s="111"/>
      <c r="AP541" s="111"/>
      <c r="AQ541" s="111"/>
      <c r="AR541" s="111"/>
      <c r="AS541" s="111"/>
      <c r="AT541" s="111"/>
      <c r="AU541" s="111"/>
      <c r="AV541" s="111"/>
      <c r="AW541" s="111"/>
      <c r="AX541" s="111"/>
      <c r="AY541"/>
      <c r="AZ541"/>
      <c r="BA541"/>
      <c r="BB541"/>
      <c r="BC541"/>
      <c r="BD541"/>
    </row>
    <row r="542" spans="1:56" s="110" customFormat="1" ht="154.30000000000001">
      <c r="A542" s="107">
        <v>381</v>
      </c>
      <c r="B542" s="107" t="s">
        <v>9636</v>
      </c>
      <c r="C542" s="111">
        <v>32</v>
      </c>
      <c r="D542" s="124"/>
      <c r="E542" s="112" t="s">
        <v>9801</v>
      </c>
      <c r="F542" s="129">
        <v>15666</v>
      </c>
      <c r="G542" s="112" t="s">
        <v>9802</v>
      </c>
      <c r="H542" s="111">
        <v>2005</v>
      </c>
      <c r="I542" s="112" t="s">
        <v>9803</v>
      </c>
      <c r="J542" s="113">
        <v>208646</v>
      </c>
      <c r="K542" s="126" t="s">
        <v>132</v>
      </c>
      <c r="L542" s="112" t="s">
        <v>9804</v>
      </c>
      <c r="M542" s="112" t="s">
        <v>9805</v>
      </c>
      <c r="N542" s="112" t="s">
        <v>9806</v>
      </c>
      <c r="O542" s="112" t="s">
        <v>9807</v>
      </c>
      <c r="P542" s="112" t="s">
        <v>9808</v>
      </c>
      <c r="Q542" s="108" t="s">
        <v>9809</v>
      </c>
      <c r="R542" s="108">
        <v>0</v>
      </c>
      <c r="S542" s="108">
        <v>6000</v>
      </c>
      <c r="T542" s="108">
        <v>18000</v>
      </c>
      <c r="U542" s="108">
        <f>+R542+S542+T542</f>
        <v>24000</v>
      </c>
      <c r="V542" s="109">
        <v>100</v>
      </c>
      <c r="W542" s="109">
        <v>100</v>
      </c>
      <c r="X542" s="127" t="s">
        <v>9669</v>
      </c>
      <c r="Y542" s="107" t="s">
        <v>9810</v>
      </c>
      <c r="Z542" s="107" t="s">
        <v>9811</v>
      </c>
      <c r="AA542" s="107" t="s">
        <v>9812</v>
      </c>
      <c r="AB542" s="111" t="s">
        <v>9813</v>
      </c>
      <c r="AC542" s="107"/>
      <c r="AD542" s="108" t="s">
        <v>9814</v>
      </c>
      <c r="AE542" s="107" t="s">
        <v>6590</v>
      </c>
      <c r="AF542" s="111">
        <v>100</v>
      </c>
      <c r="AG542" s="111" t="s">
        <v>9675</v>
      </c>
      <c r="AH542" s="111"/>
      <c r="AI542" s="111">
        <v>90</v>
      </c>
      <c r="AJ542" s="111" t="s">
        <v>9815</v>
      </c>
      <c r="AK542" s="111"/>
      <c r="AL542" s="111">
        <v>10</v>
      </c>
      <c r="AM542" s="111"/>
      <c r="AN542" s="111"/>
      <c r="AO542" s="111"/>
      <c r="AP542" s="111"/>
      <c r="AQ542" s="111"/>
      <c r="AR542" s="111"/>
      <c r="AS542" s="111"/>
      <c r="AT542" s="111"/>
      <c r="AU542" s="111"/>
      <c r="AV542" s="111"/>
      <c r="AW542" s="111"/>
      <c r="AX542" s="111"/>
      <c r="AY542"/>
      <c r="AZ542"/>
      <c r="BA542"/>
      <c r="BB542"/>
      <c r="BC542"/>
      <c r="BD542"/>
    </row>
    <row r="543" spans="1:56" s="110" customFormat="1" ht="51.45">
      <c r="A543" s="107">
        <v>381</v>
      </c>
      <c r="B543" s="107" t="s">
        <v>9757</v>
      </c>
      <c r="C543" s="111">
        <v>10</v>
      </c>
      <c r="D543" s="124"/>
      <c r="E543" s="112" t="s">
        <v>9772</v>
      </c>
      <c r="F543" s="129">
        <v>2013</v>
      </c>
      <c r="G543" s="112" t="s">
        <v>9816</v>
      </c>
      <c r="H543" s="111">
        <v>2005</v>
      </c>
      <c r="I543" s="112"/>
      <c r="J543" s="113" t="s">
        <v>9817</v>
      </c>
      <c r="K543" s="126" t="s">
        <v>132</v>
      </c>
      <c r="L543" s="112" t="s">
        <v>9775</v>
      </c>
      <c r="M543" s="112" t="s">
        <v>9776</v>
      </c>
      <c r="N543" s="112" t="s">
        <v>9818</v>
      </c>
      <c r="O543" s="112" t="s">
        <v>9819</v>
      </c>
      <c r="P543" s="112" t="s">
        <v>9820</v>
      </c>
      <c r="Q543" s="108" t="s">
        <v>9821</v>
      </c>
      <c r="R543" s="108">
        <v>0</v>
      </c>
      <c r="S543" s="108" t="s">
        <v>9822</v>
      </c>
      <c r="T543" s="108" t="s">
        <v>9705</v>
      </c>
      <c r="U543" s="108" t="s">
        <v>9823</v>
      </c>
      <c r="V543" s="109"/>
      <c r="W543" s="109">
        <v>100</v>
      </c>
      <c r="X543" s="127" t="s">
        <v>9782</v>
      </c>
      <c r="Y543" s="107">
        <v>3</v>
      </c>
      <c r="Z543" s="107">
        <v>4</v>
      </c>
      <c r="AA543" s="107">
        <v>7</v>
      </c>
      <c r="AB543" s="111">
        <v>4</v>
      </c>
      <c r="AC543" s="107" t="s">
        <v>132</v>
      </c>
      <c r="AD543" s="108" t="s">
        <v>9814</v>
      </c>
      <c r="AE543" s="107" t="s">
        <v>9688</v>
      </c>
      <c r="AF543" s="111">
        <v>90</v>
      </c>
      <c r="AG543" s="111" t="s">
        <v>2145</v>
      </c>
      <c r="AH543" s="111" t="s">
        <v>9824</v>
      </c>
      <c r="AI543" s="111">
        <v>0.9</v>
      </c>
      <c r="AJ543" s="111"/>
      <c r="AK543" s="111"/>
      <c r="AL543" s="111"/>
      <c r="AM543" s="111"/>
      <c r="AN543" s="111"/>
      <c r="AO543" s="111"/>
      <c r="AP543" s="111"/>
      <c r="AQ543" s="111"/>
      <c r="AR543" s="111"/>
      <c r="AS543" s="111"/>
      <c r="AT543" s="111"/>
      <c r="AU543" s="111"/>
      <c r="AV543" s="111"/>
      <c r="AW543" s="111"/>
      <c r="AX543" s="111"/>
      <c r="AY543"/>
      <c r="AZ543"/>
      <c r="BA543"/>
      <c r="BB543"/>
      <c r="BC543"/>
      <c r="BD543"/>
    </row>
    <row r="544" spans="1:56" s="110" customFormat="1" ht="174.9">
      <c r="A544" s="107">
        <v>381</v>
      </c>
      <c r="B544" s="107" t="s">
        <v>9636</v>
      </c>
      <c r="C544" s="111">
        <v>4</v>
      </c>
      <c r="D544" s="124"/>
      <c r="E544" s="112" t="s">
        <v>9825</v>
      </c>
      <c r="F544" s="129">
        <v>8279</v>
      </c>
      <c r="G544" s="112" t="s">
        <v>9826</v>
      </c>
      <c r="H544" s="111">
        <v>2005</v>
      </c>
      <c r="I544" s="112" t="s">
        <v>9827</v>
      </c>
      <c r="J544" s="113">
        <v>101110</v>
      </c>
      <c r="K544" s="126" t="s">
        <v>132</v>
      </c>
      <c r="L544" s="112" t="s">
        <v>9828</v>
      </c>
      <c r="M544" s="112" t="s">
        <v>9829</v>
      </c>
      <c r="N544" s="112" t="s">
        <v>9830</v>
      </c>
      <c r="O544" s="112" t="s">
        <v>9831</v>
      </c>
      <c r="P544" s="112" t="s">
        <v>9832</v>
      </c>
      <c r="Q544" s="108" t="s">
        <v>9833</v>
      </c>
      <c r="R544" s="108">
        <v>0</v>
      </c>
      <c r="S544" s="108">
        <v>0</v>
      </c>
      <c r="T544" s="108">
        <v>0</v>
      </c>
      <c r="U544" s="108">
        <f>+R544+S544+T544</f>
        <v>0</v>
      </c>
      <c r="V544" s="109">
        <v>0</v>
      </c>
      <c r="W544" s="109">
        <v>100</v>
      </c>
      <c r="X544" s="127" t="s">
        <v>9834</v>
      </c>
      <c r="Y544" s="107" t="s">
        <v>9835</v>
      </c>
      <c r="Z544" s="107" t="s">
        <v>9836</v>
      </c>
      <c r="AA544" s="107" t="s">
        <v>9837</v>
      </c>
      <c r="AB544" s="111">
        <v>11</v>
      </c>
      <c r="AC544" s="107" t="s">
        <v>132</v>
      </c>
      <c r="AD544" s="108" t="s">
        <v>9838</v>
      </c>
      <c r="AE544" s="107" t="s">
        <v>9688</v>
      </c>
      <c r="AF544" s="111">
        <v>0</v>
      </c>
      <c r="AG544" s="111" t="s">
        <v>9839</v>
      </c>
      <c r="AH544" s="111" t="s">
        <v>9651</v>
      </c>
      <c r="AI544" s="111">
        <v>5</v>
      </c>
      <c r="AJ544" s="111"/>
      <c r="AK544" s="111"/>
      <c r="AL544" s="111"/>
      <c r="AM544" s="111"/>
      <c r="AN544" s="111"/>
      <c r="AO544" s="111"/>
      <c r="AP544" s="111"/>
      <c r="AQ544" s="111"/>
      <c r="AR544" s="111"/>
      <c r="AS544" s="111"/>
      <c r="AT544" s="111"/>
      <c r="AU544" s="111"/>
      <c r="AV544" s="111"/>
      <c r="AW544" s="111"/>
      <c r="AX544" s="111"/>
      <c r="AY544"/>
      <c r="AZ544"/>
      <c r="BA544"/>
      <c r="BB544"/>
      <c r="BC544"/>
      <c r="BD544"/>
    </row>
    <row r="545" spans="1:56" s="110" customFormat="1" ht="113.15">
      <c r="A545" s="107">
        <v>381</v>
      </c>
      <c r="B545" s="107" t="s">
        <v>9636</v>
      </c>
      <c r="C545" s="111">
        <v>29</v>
      </c>
      <c r="D545" s="124"/>
      <c r="E545" s="112" t="s">
        <v>9713</v>
      </c>
      <c r="F545" s="129">
        <v>10331</v>
      </c>
      <c r="G545" s="112" t="s">
        <v>9840</v>
      </c>
      <c r="H545" s="111" t="s">
        <v>9841</v>
      </c>
      <c r="I545" s="112" t="s">
        <v>9842</v>
      </c>
      <c r="J545" s="113">
        <v>29472.78</v>
      </c>
      <c r="K545" s="126" t="s">
        <v>132</v>
      </c>
      <c r="L545" s="112" t="s">
        <v>9843</v>
      </c>
      <c r="M545" s="112" t="s">
        <v>9717</v>
      </c>
      <c r="N545" s="112" t="s">
        <v>9844</v>
      </c>
      <c r="O545" s="112" t="s">
        <v>9845</v>
      </c>
      <c r="P545" s="112" t="s">
        <v>9846</v>
      </c>
      <c r="Q545" s="108" t="s">
        <v>9847</v>
      </c>
      <c r="R545" s="108">
        <v>0</v>
      </c>
      <c r="S545" s="108">
        <v>500</v>
      </c>
      <c r="T545" s="108" t="s">
        <v>9848</v>
      </c>
      <c r="U545" s="108">
        <f>+S545</f>
        <v>500</v>
      </c>
      <c r="V545" s="109"/>
      <c r="W545" s="109">
        <v>100</v>
      </c>
      <c r="X545" s="127" t="s">
        <v>9722</v>
      </c>
      <c r="Y545" s="107">
        <v>3</v>
      </c>
      <c r="Z545" s="107">
        <v>4</v>
      </c>
      <c r="AA545" s="107">
        <v>7</v>
      </c>
      <c r="AB545" s="111">
        <v>17</v>
      </c>
      <c r="AC545" s="107" t="s">
        <v>132</v>
      </c>
      <c r="AD545" s="108"/>
      <c r="AE545" s="107" t="s">
        <v>9688</v>
      </c>
      <c r="AF545" s="111">
        <v>5</v>
      </c>
      <c r="AG545" s="111" t="s">
        <v>9723</v>
      </c>
      <c r="AH545" s="111" t="s">
        <v>4597</v>
      </c>
      <c r="AI545" s="111">
        <v>5</v>
      </c>
      <c r="AJ545" s="111"/>
      <c r="AK545" s="111"/>
      <c r="AL545" s="111"/>
      <c r="AM545" s="111"/>
      <c r="AN545" s="111"/>
      <c r="AO545" s="111"/>
      <c r="AP545" s="111"/>
      <c r="AQ545" s="111"/>
      <c r="AR545" s="111"/>
      <c r="AS545" s="111"/>
      <c r="AT545" s="111"/>
      <c r="AU545" s="111"/>
      <c r="AV545" s="111"/>
      <c r="AW545" s="111"/>
      <c r="AX545" s="111"/>
      <c r="AY545"/>
      <c r="AZ545"/>
      <c r="BA545"/>
      <c r="BB545"/>
      <c r="BC545"/>
      <c r="BD545"/>
    </row>
    <row r="546" spans="1:56" s="110" customFormat="1" ht="82.3">
      <c r="A546" s="107"/>
      <c r="B546" s="107"/>
      <c r="C546" s="111"/>
      <c r="D546" s="124"/>
      <c r="E546" s="112"/>
      <c r="F546" s="129"/>
      <c r="G546" s="112"/>
      <c r="H546" s="111"/>
      <c r="I546" s="112"/>
      <c r="J546" s="113">
        <v>30584.42</v>
      </c>
      <c r="K546" s="126"/>
      <c r="L546" s="112"/>
      <c r="M546" s="112"/>
      <c r="N546" s="112" t="s">
        <v>9849</v>
      </c>
      <c r="O546" s="112" t="s">
        <v>9850</v>
      </c>
      <c r="P546" s="112" t="s">
        <v>9851</v>
      </c>
      <c r="Q546" s="108" t="s">
        <v>9852</v>
      </c>
      <c r="R546" s="108">
        <v>0</v>
      </c>
      <c r="S546" s="108">
        <v>1500</v>
      </c>
      <c r="T546" s="108" t="s">
        <v>9848</v>
      </c>
      <c r="U546" s="108">
        <f>+S546</f>
        <v>1500</v>
      </c>
      <c r="V546" s="109"/>
      <c r="W546" s="109">
        <v>100</v>
      </c>
      <c r="X546" s="127" t="s">
        <v>9722</v>
      </c>
      <c r="Y546" s="107">
        <v>3</v>
      </c>
      <c r="Z546" s="107">
        <v>4</v>
      </c>
      <c r="AA546" s="107">
        <v>7</v>
      </c>
      <c r="AB546" s="111">
        <v>17</v>
      </c>
      <c r="AC546" s="107" t="s">
        <v>132</v>
      </c>
      <c r="AD546" s="108"/>
      <c r="AE546" s="107" t="s">
        <v>9688</v>
      </c>
      <c r="AF546" s="111">
        <v>10</v>
      </c>
      <c r="AG546" s="111" t="s">
        <v>9723</v>
      </c>
      <c r="AH546" s="111" t="s">
        <v>4597</v>
      </c>
      <c r="AI546" s="111">
        <v>10</v>
      </c>
      <c r="AJ546" s="111"/>
      <c r="AK546" s="111"/>
      <c r="AL546" s="111"/>
      <c r="AM546" s="111"/>
      <c r="AN546" s="111"/>
      <c r="AO546" s="111"/>
      <c r="AP546" s="111"/>
      <c r="AQ546" s="111"/>
      <c r="AR546" s="111"/>
      <c r="AS546" s="111"/>
      <c r="AT546" s="111"/>
      <c r="AU546" s="111"/>
      <c r="AV546" s="111"/>
      <c r="AW546" s="111"/>
      <c r="AX546" s="111"/>
      <c r="AY546"/>
      <c r="AZ546"/>
      <c r="BA546"/>
      <c r="BB546"/>
      <c r="BC546"/>
      <c r="BD546"/>
    </row>
    <row r="547" spans="1:56" s="110" customFormat="1" ht="51.45">
      <c r="A547" s="107">
        <v>381</v>
      </c>
      <c r="B547" s="107" t="s">
        <v>9636</v>
      </c>
      <c r="C547" s="111">
        <v>14</v>
      </c>
      <c r="D547" s="124"/>
      <c r="E547" s="112" t="s">
        <v>9853</v>
      </c>
      <c r="F547" s="129">
        <v>8289</v>
      </c>
      <c r="G547" s="112" t="s">
        <v>9854</v>
      </c>
      <c r="H547" s="111" t="s">
        <v>9855</v>
      </c>
      <c r="I547" s="112" t="s">
        <v>9856</v>
      </c>
      <c r="J547" s="113">
        <v>69097</v>
      </c>
      <c r="K547" s="126" t="s">
        <v>132</v>
      </c>
      <c r="L547" s="112" t="s">
        <v>9857</v>
      </c>
      <c r="M547" s="112" t="s">
        <v>9858</v>
      </c>
      <c r="N547" s="112" t="s">
        <v>9859</v>
      </c>
      <c r="O547" s="112" t="s">
        <v>9860</v>
      </c>
      <c r="P547" s="112" t="s">
        <v>9861</v>
      </c>
      <c r="Q547" s="108">
        <v>0</v>
      </c>
      <c r="R547" s="108">
        <v>0</v>
      </c>
      <c r="S547" s="108">
        <v>0</v>
      </c>
      <c r="T547" s="108">
        <v>0</v>
      </c>
      <c r="U547" s="108">
        <f>+R547+S547+T547</f>
        <v>0</v>
      </c>
      <c r="V547" s="109"/>
      <c r="W547" s="109">
        <v>100</v>
      </c>
      <c r="X547" s="127" t="s">
        <v>9862</v>
      </c>
      <c r="Y547" s="107">
        <v>2</v>
      </c>
      <c r="Z547" s="107">
        <v>5</v>
      </c>
      <c r="AA547" s="107">
        <v>7</v>
      </c>
      <c r="AB547" s="111">
        <v>4</v>
      </c>
      <c r="AC547" s="107" t="s">
        <v>132</v>
      </c>
      <c r="AD547" s="108"/>
      <c r="AE547" s="107" t="s">
        <v>9688</v>
      </c>
      <c r="AF547" s="111">
        <v>50</v>
      </c>
      <c r="AG547" s="111" t="s">
        <v>9689</v>
      </c>
      <c r="AH547" s="111" t="s">
        <v>4597</v>
      </c>
      <c r="AI547" s="111">
        <v>25</v>
      </c>
      <c r="AJ547" s="111" t="s">
        <v>9863</v>
      </c>
      <c r="AK547" s="111" t="s">
        <v>4597</v>
      </c>
      <c r="AL547" s="111">
        <v>10</v>
      </c>
      <c r="AM547" s="111" t="s">
        <v>9693</v>
      </c>
      <c r="AN547" s="111" t="s">
        <v>4597</v>
      </c>
      <c r="AO547" s="111">
        <v>15</v>
      </c>
      <c r="AP547" s="111"/>
      <c r="AQ547" s="111"/>
      <c r="AR547" s="111"/>
      <c r="AS547" s="111"/>
      <c r="AT547" s="111"/>
      <c r="AU547" s="111"/>
      <c r="AV547" s="111"/>
      <c r="AW547" s="111"/>
      <c r="AX547" s="111"/>
      <c r="AY547"/>
      <c r="AZ547"/>
      <c r="BA547"/>
      <c r="BB547"/>
      <c r="BC547"/>
      <c r="BD547"/>
    </row>
    <row r="548" spans="1:56" s="110" customFormat="1" ht="102.9">
      <c r="A548" s="107">
        <v>381</v>
      </c>
      <c r="B548" s="107" t="s">
        <v>9636</v>
      </c>
      <c r="C548" s="111">
        <v>12</v>
      </c>
      <c r="D548" s="124"/>
      <c r="E548" s="112" t="s">
        <v>9864</v>
      </c>
      <c r="F548" s="129">
        <v>7705</v>
      </c>
      <c r="G548" s="112" t="s">
        <v>9865</v>
      </c>
      <c r="H548" s="111" t="s">
        <v>9866</v>
      </c>
      <c r="I548" s="112" t="s">
        <v>9867</v>
      </c>
      <c r="J548" s="113">
        <v>51198</v>
      </c>
      <c r="K548" s="126" t="s">
        <v>132</v>
      </c>
      <c r="L548" s="112" t="s">
        <v>9868</v>
      </c>
      <c r="M548" s="112" t="s">
        <v>9869</v>
      </c>
      <c r="N548" s="112" t="s">
        <v>9870</v>
      </c>
      <c r="O548" s="112" t="s">
        <v>9871</v>
      </c>
      <c r="P548" s="112" t="s">
        <v>9872</v>
      </c>
      <c r="Q548" s="108">
        <v>0</v>
      </c>
      <c r="R548" s="108">
        <v>0</v>
      </c>
      <c r="S548" s="108">
        <v>0</v>
      </c>
      <c r="T548" s="108">
        <v>0</v>
      </c>
      <c r="U548" s="108">
        <f>+R548</f>
        <v>0</v>
      </c>
      <c r="V548" s="109"/>
      <c r="W548" s="109">
        <v>100</v>
      </c>
      <c r="X548" s="127" t="s">
        <v>9873</v>
      </c>
      <c r="Y548" s="107">
        <v>6</v>
      </c>
      <c r="Z548" s="107">
        <v>1</v>
      </c>
      <c r="AA548" s="107">
        <v>1</v>
      </c>
      <c r="AB548" s="111">
        <v>14</v>
      </c>
      <c r="AC548" s="107">
        <v>255</v>
      </c>
      <c r="AD548" s="108">
        <v>0</v>
      </c>
      <c r="AE548" s="107" t="s">
        <v>9874</v>
      </c>
      <c r="AF548" s="111">
        <v>100</v>
      </c>
      <c r="AG548" s="111" t="s">
        <v>9875</v>
      </c>
      <c r="AH548" s="111"/>
      <c r="AI548" s="111">
        <v>100</v>
      </c>
      <c r="AJ548" s="111"/>
      <c r="AK548" s="111"/>
      <c r="AL548" s="111"/>
      <c r="AM548" s="111"/>
      <c r="AN548" s="111"/>
      <c r="AO548" s="111"/>
      <c r="AP548" s="111"/>
      <c r="AQ548" s="111"/>
      <c r="AR548" s="111"/>
      <c r="AS548" s="111"/>
      <c r="AT548" s="111"/>
      <c r="AU548" s="111"/>
      <c r="AV548" s="111"/>
      <c r="AW548" s="111"/>
      <c r="AX548" s="111"/>
      <c r="AY548"/>
      <c r="AZ548"/>
      <c r="BA548"/>
      <c r="BB548"/>
      <c r="BC548"/>
      <c r="BD548"/>
    </row>
    <row r="549" spans="1:56" s="110" customFormat="1" ht="144">
      <c r="A549" s="107">
        <v>381</v>
      </c>
      <c r="B549" s="107" t="s">
        <v>9636</v>
      </c>
      <c r="C549" s="111">
        <v>20</v>
      </c>
      <c r="D549" s="124"/>
      <c r="E549" s="112" t="s">
        <v>9710</v>
      </c>
      <c r="F549" s="129">
        <v>9275</v>
      </c>
      <c r="G549" s="112" t="s">
        <v>9876</v>
      </c>
      <c r="H549" s="111">
        <v>2005</v>
      </c>
      <c r="I549" s="112" t="s">
        <v>9877</v>
      </c>
      <c r="J549" s="113">
        <v>53557</v>
      </c>
      <c r="K549" s="126" t="s">
        <v>132</v>
      </c>
      <c r="L549" s="112" t="s">
        <v>9699</v>
      </c>
      <c r="M549" s="112" t="s">
        <v>9700</v>
      </c>
      <c r="N549" s="112" t="s">
        <v>9878</v>
      </c>
      <c r="O549" s="112" t="s">
        <v>9879</v>
      </c>
      <c r="P549" s="112" t="s">
        <v>9880</v>
      </c>
      <c r="Q549" s="108" t="s">
        <v>9881</v>
      </c>
      <c r="R549" s="108">
        <v>0</v>
      </c>
      <c r="S549" s="108" t="s">
        <v>9674</v>
      </c>
      <c r="T549" s="108" t="s">
        <v>9823</v>
      </c>
      <c r="U549" s="108" t="s">
        <v>9881</v>
      </c>
      <c r="V549" s="109">
        <v>60</v>
      </c>
      <c r="W549" s="109">
        <v>100</v>
      </c>
      <c r="X549" s="127" t="s">
        <v>9873</v>
      </c>
      <c r="Y549" s="107" t="s">
        <v>1251</v>
      </c>
      <c r="Z549" s="107" t="s">
        <v>1304</v>
      </c>
      <c r="AA549" s="107" t="s">
        <v>9882</v>
      </c>
      <c r="AB549" s="111">
        <v>4</v>
      </c>
      <c r="AC549" s="107" t="s">
        <v>132</v>
      </c>
      <c r="AD549" s="108" t="s">
        <v>9708</v>
      </c>
      <c r="AE549" s="107" t="s">
        <v>9688</v>
      </c>
      <c r="AF549" s="111">
        <v>0</v>
      </c>
      <c r="AG549" s="111" t="s">
        <v>9883</v>
      </c>
      <c r="AH549" s="111" t="s">
        <v>9884</v>
      </c>
      <c r="AI549" s="111">
        <v>50</v>
      </c>
      <c r="AJ549" s="111"/>
      <c r="AK549" s="111"/>
      <c r="AL549" s="111"/>
      <c r="AM549" s="111"/>
      <c r="AN549" s="111"/>
      <c r="AO549" s="111"/>
      <c r="AP549" s="111"/>
      <c r="AQ549" s="111"/>
      <c r="AR549" s="111"/>
      <c r="AS549" s="111"/>
      <c r="AT549" s="111"/>
      <c r="AU549" s="111"/>
      <c r="AV549" s="111"/>
      <c r="AW549" s="111"/>
      <c r="AX549" s="111"/>
      <c r="AY549"/>
      <c r="AZ549"/>
      <c r="BA549"/>
      <c r="BB549"/>
      <c r="BC549"/>
      <c r="BD549"/>
    </row>
    <row r="550" spans="1:56" s="110" customFormat="1" ht="102.9">
      <c r="A550" s="107">
        <v>381</v>
      </c>
      <c r="B550" s="107" t="s">
        <v>9636</v>
      </c>
      <c r="C550" s="111">
        <v>12</v>
      </c>
      <c r="D550" s="124"/>
      <c r="E550" s="112" t="s">
        <v>9885</v>
      </c>
      <c r="F550" s="129">
        <v>4041</v>
      </c>
      <c r="G550" s="112" t="s">
        <v>9886</v>
      </c>
      <c r="H550" s="111" t="s">
        <v>9866</v>
      </c>
      <c r="I550" s="112" t="s">
        <v>9887</v>
      </c>
      <c r="J550" s="113">
        <v>51639</v>
      </c>
      <c r="K550" s="126" t="s">
        <v>132</v>
      </c>
      <c r="L550" s="112" t="s">
        <v>9868</v>
      </c>
      <c r="M550" s="112" t="s">
        <v>9888</v>
      </c>
      <c r="N550" s="112" t="s">
        <v>9889</v>
      </c>
      <c r="O550" s="112" t="s">
        <v>9890</v>
      </c>
      <c r="P550" s="112" t="s">
        <v>9891</v>
      </c>
      <c r="Q550" s="108">
        <v>0</v>
      </c>
      <c r="R550" s="108">
        <v>0</v>
      </c>
      <c r="S550" s="108">
        <v>0</v>
      </c>
      <c r="T550" s="108">
        <v>0</v>
      </c>
      <c r="U550" s="108">
        <v>0</v>
      </c>
      <c r="V550" s="109"/>
      <c r="W550" s="109">
        <v>100</v>
      </c>
      <c r="X550" s="127" t="s">
        <v>9873</v>
      </c>
      <c r="Y550" s="107">
        <v>6</v>
      </c>
      <c r="Z550" s="107">
        <v>1</v>
      </c>
      <c r="AA550" s="107">
        <v>2</v>
      </c>
      <c r="AB550" s="111" t="s">
        <v>9892</v>
      </c>
      <c r="AC550" s="107">
        <v>256</v>
      </c>
      <c r="AD550" s="108">
        <v>0</v>
      </c>
      <c r="AE550" s="107" t="s">
        <v>5131</v>
      </c>
      <c r="AF550" s="111">
        <v>100</v>
      </c>
      <c r="AG550" s="111" t="s">
        <v>9893</v>
      </c>
      <c r="AH550" s="111" t="s">
        <v>9894</v>
      </c>
      <c r="AI550" s="111">
        <v>100</v>
      </c>
      <c r="AJ550" s="111"/>
      <c r="AK550" s="111"/>
      <c r="AL550" s="111"/>
      <c r="AM550" s="111"/>
      <c r="AN550" s="111"/>
      <c r="AO550" s="111"/>
      <c r="AP550" s="111"/>
      <c r="AQ550" s="111"/>
      <c r="AR550" s="111"/>
      <c r="AS550" s="111"/>
      <c r="AT550" s="111"/>
      <c r="AU550" s="111"/>
      <c r="AV550" s="111"/>
      <c r="AW550" s="111"/>
      <c r="AX550" s="111"/>
      <c r="AY550"/>
      <c r="AZ550"/>
      <c r="BA550"/>
      <c r="BB550"/>
      <c r="BC550"/>
      <c r="BD550"/>
    </row>
    <row r="551" spans="1:56" s="110" customFormat="1" ht="123.45">
      <c r="A551" s="107">
        <v>381</v>
      </c>
      <c r="B551" s="107" t="s">
        <v>9636</v>
      </c>
      <c r="C551" s="111">
        <v>33</v>
      </c>
      <c r="D551" s="124"/>
      <c r="E551" s="112" t="s">
        <v>9694</v>
      </c>
      <c r="F551" s="129">
        <v>7002</v>
      </c>
      <c r="G551" s="112" t="s">
        <v>9895</v>
      </c>
      <c r="H551" s="111" t="s">
        <v>9896</v>
      </c>
      <c r="I551" s="112" t="s">
        <v>9897</v>
      </c>
      <c r="J551" s="113">
        <v>50532</v>
      </c>
      <c r="K551" s="126" t="s">
        <v>132</v>
      </c>
      <c r="L551" s="112" t="s">
        <v>9898</v>
      </c>
      <c r="M551" s="112" t="s">
        <v>9899</v>
      </c>
      <c r="N551" s="112" t="s">
        <v>9900</v>
      </c>
      <c r="O551" s="112" t="s">
        <v>9901</v>
      </c>
      <c r="P551" s="112" t="s">
        <v>9667</v>
      </c>
      <c r="Q551" s="108">
        <v>0</v>
      </c>
      <c r="R551" s="108">
        <v>0</v>
      </c>
      <c r="S551" s="108">
        <v>45</v>
      </c>
      <c r="T551" s="108">
        <v>50</v>
      </c>
      <c r="U551" s="108">
        <f>+R551+S551+T551</f>
        <v>95</v>
      </c>
      <c r="V551" s="109">
        <v>100</v>
      </c>
      <c r="W551" s="109">
        <v>100</v>
      </c>
      <c r="X551" s="127" t="s">
        <v>9902</v>
      </c>
      <c r="Y551" s="107">
        <v>3</v>
      </c>
      <c r="Z551" s="107">
        <v>3</v>
      </c>
      <c r="AA551" s="107">
        <v>1</v>
      </c>
      <c r="AB551" s="111" t="s">
        <v>9903</v>
      </c>
      <c r="AC551" s="107" t="s">
        <v>132</v>
      </c>
      <c r="AD551" s="108"/>
      <c r="AE551" s="107" t="s">
        <v>9688</v>
      </c>
      <c r="AF551" s="111">
        <v>100</v>
      </c>
      <c r="AG551" s="111" t="s">
        <v>9693</v>
      </c>
      <c r="AH551" s="111" t="s">
        <v>9904</v>
      </c>
      <c r="AI551" s="111">
        <v>60</v>
      </c>
      <c r="AJ551" s="111" t="s">
        <v>9905</v>
      </c>
      <c r="AK551" s="111">
        <v>18825.070019999999</v>
      </c>
      <c r="AL551" s="111">
        <v>20</v>
      </c>
      <c r="AM551" s="111" t="s">
        <v>9906</v>
      </c>
      <c r="AN551" s="111" t="s">
        <v>9907</v>
      </c>
      <c r="AO551" s="111">
        <v>20</v>
      </c>
      <c r="AP551" s="111"/>
      <c r="AQ551" s="111"/>
      <c r="AR551" s="111"/>
      <c r="AS551" s="111"/>
      <c r="AT551" s="111"/>
      <c r="AU551" s="111"/>
      <c r="AV551" s="111"/>
      <c r="AW551" s="111"/>
      <c r="AX551" s="111"/>
      <c r="AY551"/>
      <c r="AZ551"/>
      <c r="BA551"/>
      <c r="BB551"/>
      <c r="BC551"/>
      <c r="BD551"/>
    </row>
    <row r="552" spans="1:56" s="110" customFormat="1" ht="102.9">
      <c r="A552" s="107">
        <v>381</v>
      </c>
      <c r="B552" s="107" t="s">
        <v>9636</v>
      </c>
      <c r="C552" s="111">
        <v>12</v>
      </c>
      <c r="D552" s="124"/>
      <c r="E552" s="112" t="s">
        <v>9864</v>
      </c>
      <c r="F552" s="129">
        <v>7705</v>
      </c>
      <c r="G552" s="112" t="s">
        <v>9908</v>
      </c>
      <c r="H552" s="111" t="s">
        <v>9866</v>
      </c>
      <c r="I552" s="112" t="s">
        <v>9909</v>
      </c>
      <c r="J552" s="113">
        <v>50168</v>
      </c>
      <c r="K552" s="126" t="s">
        <v>132</v>
      </c>
      <c r="L552" s="112" t="s">
        <v>9868</v>
      </c>
      <c r="M552" s="112" t="s">
        <v>9869</v>
      </c>
      <c r="N552" s="112" t="s">
        <v>9910</v>
      </c>
      <c r="O552" s="112" t="s">
        <v>9911</v>
      </c>
      <c r="P552" s="112" t="s">
        <v>9912</v>
      </c>
      <c r="Q552" s="108">
        <v>0</v>
      </c>
      <c r="R552" s="108">
        <v>0</v>
      </c>
      <c r="S552" s="108">
        <v>0</v>
      </c>
      <c r="T552" s="108">
        <v>0</v>
      </c>
      <c r="U552" s="108">
        <v>0</v>
      </c>
      <c r="V552" s="109"/>
      <c r="W552" s="109">
        <v>100</v>
      </c>
      <c r="X552" s="127" t="s">
        <v>9873</v>
      </c>
      <c r="Y552" s="107">
        <v>6</v>
      </c>
      <c r="Z552" s="107">
        <v>1</v>
      </c>
      <c r="AA552" s="107">
        <v>2</v>
      </c>
      <c r="AB552" s="111">
        <v>14.19</v>
      </c>
      <c r="AC552" s="107">
        <v>254</v>
      </c>
      <c r="AD552" s="108">
        <v>0</v>
      </c>
      <c r="AE552" s="107" t="s">
        <v>9688</v>
      </c>
      <c r="AF552" s="111">
        <v>100</v>
      </c>
      <c r="AG552" s="111" t="s">
        <v>9875</v>
      </c>
      <c r="AH552" s="111"/>
      <c r="AI552" s="111">
        <v>100</v>
      </c>
      <c r="AJ552" s="111"/>
      <c r="AK552" s="111"/>
      <c r="AL552" s="111"/>
      <c r="AM552" s="111"/>
      <c r="AN552" s="111"/>
      <c r="AO552" s="111"/>
      <c r="AP552" s="111"/>
      <c r="AQ552" s="111"/>
      <c r="AR552" s="111"/>
      <c r="AS552" s="111"/>
      <c r="AT552" s="111"/>
      <c r="AU552" s="111"/>
      <c r="AV552" s="111"/>
      <c r="AW552" s="111"/>
      <c r="AX552" s="111"/>
      <c r="AY552"/>
      <c r="AZ552"/>
      <c r="BA552"/>
      <c r="BB552"/>
      <c r="BC552"/>
      <c r="BD552"/>
    </row>
    <row r="553" spans="1:56" s="110" customFormat="1" ht="102.9">
      <c r="A553" s="107">
        <v>381</v>
      </c>
      <c r="B553" s="107" t="s">
        <v>9636</v>
      </c>
      <c r="C553" s="111">
        <v>12</v>
      </c>
      <c r="D553" s="124"/>
      <c r="E553" s="112" t="s">
        <v>9894</v>
      </c>
      <c r="F553" s="129">
        <v>8992</v>
      </c>
      <c r="G553" s="112" t="s">
        <v>9913</v>
      </c>
      <c r="H553" s="111" t="s">
        <v>9866</v>
      </c>
      <c r="I553" s="112" t="s">
        <v>9914</v>
      </c>
      <c r="J553" s="113">
        <v>48308</v>
      </c>
      <c r="K553" s="126" t="s">
        <v>132</v>
      </c>
      <c r="L553" s="112" t="s">
        <v>9868</v>
      </c>
      <c r="M553" s="112" t="s">
        <v>9915</v>
      </c>
      <c r="N553" s="112" t="s">
        <v>9916</v>
      </c>
      <c r="O553" s="112" t="s">
        <v>9917</v>
      </c>
      <c r="P553" s="112" t="s">
        <v>9918</v>
      </c>
      <c r="Q553" s="108">
        <v>0</v>
      </c>
      <c r="R553" s="108">
        <v>0</v>
      </c>
      <c r="S553" s="108">
        <v>0</v>
      </c>
      <c r="T553" s="108">
        <v>0</v>
      </c>
      <c r="U553" s="108">
        <v>0</v>
      </c>
      <c r="V553" s="109"/>
      <c r="W553" s="109">
        <v>100</v>
      </c>
      <c r="X553" s="127" t="s">
        <v>9873</v>
      </c>
      <c r="Y553" s="107">
        <v>6</v>
      </c>
      <c r="Z553" s="107">
        <v>1</v>
      </c>
      <c r="AA553" s="107">
        <v>1</v>
      </c>
      <c r="AB553" s="111" t="s">
        <v>9892</v>
      </c>
      <c r="AC553" s="107">
        <v>253</v>
      </c>
      <c r="AD553" s="108">
        <v>0</v>
      </c>
      <c r="AE553" s="107" t="s">
        <v>9919</v>
      </c>
      <c r="AF553" s="111">
        <v>100</v>
      </c>
      <c r="AG553" s="111" t="s">
        <v>9920</v>
      </c>
      <c r="AH553" s="111" t="s">
        <v>9894</v>
      </c>
      <c r="AI553" s="111">
        <v>100</v>
      </c>
      <c r="AJ553" s="111"/>
      <c r="AK553" s="111"/>
      <c r="AL553" s="111"/>
      <c r="AM553" s="111"/>
      <c r="AN553" s="111"/>
      <c r="AO553" s="111"/>
      <c r="AP553" s="111"/>
      <c r="AQ553" s="111"/>
      <c r="AR553" s="111"/>
      <c r="AS553" s="111"/>
      <c r="AT553" s="111"/>
      <c r="AU553" s="111"/>
      <c r="AV553" s="111"/>
      <c r="AW553" s="111"/>
      <c r="AX553" s="111"/>
      <c r="AY553"/>
      <c r="AZ553"/>
      <c r="BA553"/>
      <c r="BB553"/>
      <c r="BC553"/>
      <c r="BD553"/>
    </row>
    <row r="554" spans="1:56" s="110" customFormat="1" ht="144">
      <c r="A554" s="107">
        <v>381</v>
      </c>
      <c r="B554" s="107" t="s">
        <v>9636</v>
      </c>
      <c r="C554" s="111">
        <v>15</v>
      </c>
      <c r="D554" s="124"/>
      <c r="E554" s="112" t="s">
        <v>9921</v>
      </c>
      <c r="F554" s="129">
        <v>5232</v>
      </c>
      <c r="G554" s="112" t="s">
        <v>9922</v>
      </c>
      <c r="H554" s="111">
        <v>2005</v>
      </c>
      <c r="I554" s="112" t="s">
        <v>9923</v>
      </c>
      <c r="J554" s="113">
        <v>41037</v>
      </c>
      <c r="K554" s="126" t="s">
        <v>132</v>
      </c>
      <c r="L554" s="112" t="s">
        <v>9924</v>
      </c>
      <c r="M554" s="112" t="s">
        <v>9925</v>
      </c>
      <c r="N554" s="112"/>
      <c r="O554" s="112"/>
      <c r="P554" s="112" t="s">
        <v>9926</v>
      </c>
      <c r="Q554" s="108" t="s">
        <v>9927</v>
      </c>
      <c r="R554" s="108">
        <v>0</v>
      </c>
      <c r="S554" s="108">
        <v>27</v>
      </c>
      <c r="T554" s="108">
        <v>28</v>
      </c>
      <c r="U554" s="108">
        <f>+T554+S554+R554</f>
        <v>55</v>
      </c>
      <c r="V554" s="109">
        <v>70</v>
      </c>
      <c r="W554" s="109">
        <v>100</v>
      </c>
      <c r="X554" s="127"/>
      <c r="Y554" s="107">
        <v>4</v>
      </c>
      <c r="Z554" s="107">
        <v>7</v>
      </c>
      <c r="AA554" s="107">
        <v>5</v>
      </c>
      <c r="AB554" s="111">
        <v>17</v>
      </c>
      <c r="AC554" s="107" t="s">
        <v>132</v>
      </c>
      <c r="AD554" s="108"/>
      <c r="AE554" s="107" t="s">
        <v>6590</v>
      </c>
      <c r="AF554" s="111">
        <v>45</v>
      </c>
      <c r="AG554" s="111" t="s">
        <v>9693</v>
      </c>
      <c r="AH554" s="111" t="s">
        <v>9694</v>
      </c>
      <c r="AI554" s="111">
        <v>100</v>
      </c>
      <c r="AJ554" s="111"/>
      <c r="AK554" s="111"/>
      <c r="AL554" s="111"/>
      <c r="AM554" s="111"/>
      <c r="AN554" s="111"/>
      <c r="AO554" s="111"/>
      <c r="AP554" s="111"/>
      <c r="AQ554" s="111"/>
      <c r="AR554" s="111"/>
      <c r="AS554" s="111"/>
      <c r="AT554" s="111"/>
      <c r="AU554" s="111"/>
      <c r="AV554" s="111"/>
      <c r="AW554" s="111"/>
      <c r="AX554" s="111"/>
      <c r="AY554"/>
      <c r="AZ554"/>
      <c r="BA554"/>
      <c r="BB554"/>
      <c r="BC554"/>
      <c r="BD554"/>
    </row>
    <row r="555" spans="1:56" s="110" customFormat="1" ht="133.75">
      <c r="A555" s="107">
        <v>381</v>
      </c>
      <c r="B555" s="107" t="s">
        <v>9636</v>
      </c>
      <c r="C555" s="111">
        <v>5</v>
      </c>
      <c r="D555" s="124"/>
      <c r="E555" s="112" t="s">
        <v>9758</v>
      </c>
      <c r="F555" s="129">
        <v>11711</v>
      </c>
      <c r="G555" s="112" t="s">
        <v>9928</v>
      </c>
      <c r="H555" s="111">
        <v>2007</v>
      </c>
      <c r="I555" s="112" t="s">
        <v>9929</v>
      </c>
      <c r="J555" s="113">
        <v>42928</v>
      </c>
      <c r="K555" s="126" t="s">
        <v>117</v>
      </c>
      <c r="L555" s="112" t="s">
        <v>9761</v>
      </c>
      <c r="M555" s="112" t="s">
        <v>9762</v>
      </c>
      <c r="N555" s="112" t="s">
        <v>9930</v>
      </c>
      <c r="O555" s="112" t="s">
        <v>9931</v>
      </c>
      <c r="P555" s="112" t="s">
        <v>9932</v>
      </c>
      <c r="Q555" s="108">
        <v>0</v>
      </c>
      <c r="R555" s="108">
        <v>0</v>
      </c>
      <c r="S555" s="108">
        <v>0</v>
      </c>
      <c r="T555" s="108">
        <v>0</v>
      </c>
      <c r="U555" s="108">
        <f>+R555</f>
        <v>0</v>
      </c>
      <c r="V555" s="109"/>
      <c r="W555" s="109">
        <v>100</v>
      </c>
      <c r="X555" s="127" t="s">
        <v>9766</v>
      </c>
      <c r="Y555" s="107">
        <v>4</v>
      </c>
      <c r="Z555" s="107">
        <v>6</v>
      </c>
      <c r="AA555" s="107">
        <v>2</v>
      </c>
      <c r="AB555" s="111">
        <v>4</v>
      </c>
      <c r="AC555" s="107" t="s">
        <v>117</v>
      </c>
      <c r="AD555" s="108" t="s">
        <v>9767</v>
      </c>
      <c r="AE555" s="107" t="s">
        <v>6590</v>
      </c>
      <c r="AF555" s="111">
        <v>31</v>
      </c>
      <c r="AG555" s="111" t="s">
        <v>9933</v>
      </c>
      <c r="AH555" s="111" t="s">
        <v>9934</v>
      </c>
      <c r="AI555" s="111">
        <v>15.5</v>
      </c>
      <c r="AJ555" s="111" t="s">
        <v>6860</v>
      </c>
      <c r="AK555" s="111" t="s">
        <v>9771</v>
      </c>
      <c r="AL555" s="111">
        <v>15.5</v>
      </c>
      <c r="AM555" s="111"/>
      <c r="AN555" s="111"/>
      <c r="AO555" s="111"/>
      <c r="AP555" s="111"/>
      <c r="AQ555" s="111"/>
      <c r="AR555" s="111"/>
      <c r="AS555" s="111"/>
      <c r="AT555" s="111"/>
      <c r="AU555" s="111"/>
      <c r="AV555" s="111"/>
      <c r="AW555" s="111"/>
      <c r="AX555" s="111"/>
      <c r="AY555"/>
      <c r="AZ555"/>
      <c r="BA555"/>
      <c r="BB555"/>
      <c r="BC555"/>
      <c r="BD555"/>
    </row>
    <row r="556" spans="1:56" s="110" customFormat="1" ht="133.75">
      <c r="A556" s="107">
        <v>381</v>
      </c>
      <c r="B556" s="107" t="s">
        <v>9636</v>
      </c>
      <c r="C556" s="111">
        <v>5</v>
      </c>
      <c r="D556" s="124"/>
      <c r="E556" s="112" t="s">
        <v>9758</v>
      </c>
      <c r="F556" s="129">
        <v>11711</v>
      </c>
      <c r="G556" s="112" t="s">
        <v>9935</v>
      </c>
      <c r="H556" s="111">
        <v>2007</v>
      </c>
      <c r="I556" s="112" t="s">
        <v>9936</v>
      </c>
      <c r="J556" s="113">
        <v>25196</v>
      </c>
      <c r="K556" s="126" t="s">
        <v>117</v>
      </c>
      <c r="L556" s="112" t="s">
        <v>9761</v>
      </c>
      <c r="M556" s="112" t="s">
        <v>9762</v>
      </c>
      <c r="N556" s="112" t="s">
        <v>9937</v>
      </c>
      <c r="O556" s="112" t="s">
        <v>9938</v>
      </c>
      <c r="P556" s="112" t="s">
        <v>9939</v>
      </c>
      <c r="Q556" s="108">
        <v>0</v>
      </c>
      <c r="R556" s="108">
        <v>0</v>
      </c>
      <c r="S556" s="108">
        <v>0</v>
      </c>
      <c r="T556" s="108">
        <v>0</v>
      </c>
      <c r="U556" s="108">
        <f>+R556</f>
        <v>0</v>
      </c>
      <c r="V556" s="109">
        <v>60</v>
      </c>
      <c r="W556" s="109">
        <v>100</v>
      </c>
      <c r="X556" s="127" t="s">
        <v>9766</v>
      </c>
      <c r="Y556" s="107"/>
      <c r="Z556" s="107"/>
      <c r="AA556" s="107"/>
      <c r="AB556" s="111">
        <v>4</v>
      </c>
      <c r="AC556" s="107"/>
      <c r="AD556" s="108"/>
      <c r="AE556" s="107" t="s">
        <v>6590</v>
      </c>
      <c r="AF556" s="111">
        <v>7</v>
      </c>
      <c r="AG556" s="111" t="s">
        <v>9940</v>
      </c>
      <c r="AH556" s="111"/>
      <c r="AI556" s="111">
        <v>7</v>
      </c>
      <c r="AJ556" s="111"/>
      <c r="AK556" s="111" t="s">
        <v>9771</v>
      </c>
      <c r="AL556" s="111"/>
      <c r="AM556" s="111"/>
      <c r="AN556" s="111"/>
      <c r="AO556" s="111"/>
      <c r="AP556" s="111"/>
      <c r="AQ556" s="111"/>
      <c r="AR556" s="111"/>
      <c r="AS556" s="111"/>
      <c r="AT556" s="111"/>
      <c r="AU556" s="111"/>
      <c r="AV556" s="111"/>
      <c r="AW556" s="111"/>
      <c r="AX556" s="111"/>
      <c r="AY556"/>
      <c r="AZ556"/>
      <c r="BA556"/>
      <c r="BB556"/>
      <c r="BC556"/>
      <c r="BD556"/>
    </row>
    <row r="557" spans="1:56" s="110" customFormat="1" ht="82.3">
      <c r="A557" s="107">
        <v>381</v>
      </c>
      <c r="B557" s="107" t="s">
        <v>9636</v>
      </c>
      <c r="C557" s="111">
        <v>10</v>
      </c>
      <c r="D557" s="124"/>
      <c r="E557" s="112" t="s">
        <v>9941</v>
      </c>
      <c r="F557" s="129">
        <v>2013</v>
      </c>
      <c r="G557" s="112" t="s">
        <v>9942</v>
      </c>
      <c r="H557" s="111" t="s">
        <v>9943</v>
      </c>
      <c r="I557" s="112" t="s">
        <v>9944</v>
      </c>
      <c r="J557" s="113" t="s">
        <v>9945</v>
      </c>
      <c r="K557" s="126" t="s">
        <v>13688</v>
      </c>
      <c r="L557" s="112" t="s">
        <v>9946</v>
      </c>
      <c r="M557" s="112" t="s">
        <v>9947</v>
      </c>
      <c r="N557" s="112" t="s">
        <v>9948</v>
      </c>
      <c r="O557" s="112" t="s">
        <v>9949</v>
      </c>
      <c r="P557" s="112" t="s">
        <v>9950</v>
      </c>
      <c r="Q557" s="108">
        <f>+ROUND((U557/1700),2)</f>
        <v>1.55</v>
      </c>
      <c r="R557" s="108">
        <v>0</v>
      </c>
      <c r="S557" s="108">
        <v>1800</v>
      </c>
      <c r="T557" s="108">
        <v>827</v>
      </c>
      <c r="U557" s="108">
        <f>+R557+S557+T557</f>
        <v>2627</v>
      </c>
      <c r="V557" s="109">
        <v>90</v>
      </c>
      <c r="W557" s="109">
        <v>100</v>
      </c>
      <c r="X557" s="127" t="s">
        <v>9782</v>
      </c>
      <c r="Y557" s="107">
        <v>3</v>
      </c>
      <c r="Z557" s="107">
        <v>4</v>
      </c>
      <c r="AA557" s="107">
        <v>7</v>
      </c>
      <c r="AB557" s="111">
        <v>4</v>
      </c>
      <c r="AC557" s="107" t="s">
        <v>117</v>
      </c>
      <c r="AD557" s="108" t="s">
        <v>9649</v>
      </c>
      <c r="AE557" s="107" t="s">
        <v>6590</v>
      </c>
      <c r="AF557" s="111">
        <v>90</v>
      </c>
      <c r="AG557" s="111" t="s">
        <v>2145</v>
      </c>
      <c r="AH557" s="111" t="s">
        <v>9951</v>
      </c>
      <c r="AI557" s="111">
        <v>90</v>
      </c>
      <c r="AJ557" s="111"/>
      <c r="AK557" s="111"/>
      <c r="AL557" s="111"/>
      <c r="AM557" s="111"/>
      <c r="AN557" s="111"/>
      <c r="AO557" s="111"/>
      <c r="AP557" s="111"/>
      <c r="AQ557" s="111"/>
      <c r="AR557" s="111"/>
      <c r="AS557" s="111"/>
      <c r="AT557" s="111"/>
      <c r="AU557" s="111"/>
      <c r="AV557" s="111"/>
      <c r="AW557" s="111"/>
      <c r="AX557" s="111"/>
      <c r="AY557"/>
      <c r="AZ557"/>
      <c r="BA557"/>
      <c r="BB557"/>
      <c r="BC557"/>
      <c r="BD557"/>
    </row>
    <row r="558" spans="1:56" s="110" customFormat="1" ht="61.75">
      <c r="A558" s="107">
        <v>381</v>
      </c>
      <c r="B558" s="107" t="s">
        <v>9636</v>
      </c>
      <c r="C558" s="111">
        <v>29</v>
      </c>
      <c r="D558" s="124"/>
      <c r="E558" s="112" t="s">
        <v>9952</v>
      </c>
      <c r="F558" s="129">
        <v>15902</v>
      </c>
      <c r="G558" s="112" t="s">
        <v>9953</v>
      </c>
      <c r="H558" s="111" t="s">
        <v>9954</v>
      </c>
      <c r="I558" s="112" t="s">
        <v>9955</v>
      </c>
      <c r="J558" s="113">
        <v>162501</v>
      </c>
      <c r="K558" s="126" t="s">
        <v>117</v>
      </c>
      <c r="L558" s="112" t="s">
        <v>9843</v>
      </c>
      <c r="M558" s="112" t="s">
        <v>9717</v>
      </c>
      <c r="N558" s="112" t="s">
        <v>9956</v>
      </c>
      <c r="O558" s="112" t="s">
        <v>9957</v>
      </c>
      <c r="P558" s="112" t="s">
        <v>9958</v>
      </c>
      <c r="Q558" s="108">
        <v>0</v>
      </c>
      <c r="R558" s="108">
        <v>0</v>
      </c>
      <c r="S558" s="108">
        <v>0</v>
      </c>
      <c r="T558" s="108">
        <v>0</v>
      </c>
      <c r="U558" s="108">
        <f>+R558+S558+T558</f>
        <v>0</v>
      </c>
      <c r="V558" s="109"/>
      <c r="W558" s="109">
        <v>100</v>
      </c>
      <c r="X558" s="127" t="s">
        <v>9722</v>
      </c>
      <c r="Y558" s="107">
        <v>2</v>
      </c>
      <c r="Z558" s="107">
        <v>5</v>
      </c>
      <c r="AA558" s="107">
        <v>6</v>
      </c>
      <c r="AB558" s="111">
        <v>17</v>
      </c>
      <c r="AC558" s="107" t="s">
        <v>117</v>
      </c>
      <c r="AD558" s="108"/>
      <c r="AE558" s="107" t="s">
        <v>6590</v>
      </c>
      <c r="AF558" s="111">
        <v>100</v>
      </c>
      <c r="AG558" s="111" t="s">
        <v>9723</v>
      </c>
      <c r="AH558" s="111" t="s">
        <v>4597</v>
      </c>
      <c r="AI558" s="111">
        <v>100</v>
      </c>
      <c r="AJ558" s="111"/>
      <c r="AK558" s="111"/>
      <c r="AL558" s="111"/>
      <c r="AM558" s="111"/>
      <c r="AN558" s="111"/>
      <c r="AO558" s="111"/>
      <c r="AP558" s="111"/>
      <c r="AQ558" s="111"/>
      <c r="AR558" s="111"/>
      <c r="AS558" s="111"/>
      <c r="AT558" s="111"/>
      <c r="AU558" s="111"/>
      <c r="AV558" s="111"/>
      <c r="AW558" s="111"/>
      <c r="AX558" s="111"/>
      <c r="AY558"/>
      <c r="AZ558"/>
      <c r="BA558"/>
      <c r="BB558"/>
      <c r="BC558"/>
      <c r="BD558"/>
    </row>
    <row r="559" spans="1:56" s="110" customFormat="1" ht="30.9">
      <c r="A559" s="107"/>
      <c r="B559" s="107"/>
      <c r="C559" s="111"/>
      <c r="D559" s="124"/>
      <c r="E559" s="112"/>
      <c r="F559" s="129"/>
      <c r="G559" s="112"/>
      <c r="H559" s="111"/>
      <c r="I559" s="112"/>
      <c r="J559" s="113"/>
      <c r="K559" s="126"/>
      <c r="L559" s="112"/>
      <c r="M559" s="112"/>
      <c r="N559" s="112"/>
      <c r="O559" s="112"/>
      <c r="P559" s="112" t="s">
        <v>9959</v>
      </c>
      <c r="Q559" s="108">
        <v>0</v>
      </c>
      <c r="R559" s="108">
        <v>0</v>
      </c>
      <c r="S559" s="108">
        <v>0</v>
      </c>
      <c r="T559" s="108">
        <v>0</v>
      </c>
      <c r="U559" s="108">
        <v>0</v>
      </c>
      <c r="V559" s="109"/>
      <c r="W559" s="109">
        <v>100</v>
      </c>
      <c r="X559" s="127" t="s">
        <v>9722</v>
      </c>
      <c r="Y559" s="107">
        <v>2</v>
      </c>
      <c r="Z559" s="107">
        <v>5</v>
      </c>
      <c r="AA559" s="107">
        <v>6</v>
      </c>
      <c r="AB559" s="111">
        <v>17</v>
      </c>
      <c r="AC559" s="107" t="s">
        <v>117</v>
      </c>
      <c r="AD559" s="108"/>
      <c r="AE559" s="107" t="s">
        <v>6590</v>
      </c>
      <c r="AF559" s="111">
        <v>100</v>
      </c>
      <c r="AG559" s="111" t="s">
        <v>9723</v>
      </c>
      <c r="AH559" s="111" t="s">
        <v>4597</v>
      </c>
      <c r="AI559" s="111">
        <v>100</v>
      </c>
      <c r="AJ559" s="111"/>
      <c r="AK559" s="111"/>
      <c r="AL559" s="111"/>
      <c r="AM559" s="111"/>
      <c r="AN559" s="111"/>
      <c r="AO559" s="111"/>
      <c r="AP559" s="111"/>
      <c r="AQ559" s="111"/>
      <c r="AR559" s="111"/>
      <c r="AS559" s="111"/>
      <c r="AT559" s="111"/>
      <c r="AU559" s="111"/>
      <c r="AV559" s="111"/>
      <c r="AW559" s="111"/>
      <c r="AX559" s="111"/>
      <c r="AY559"/>
      <c r="AZ559"/>
      <c r="BA559"/>
      <c r="BB559"/>
      <c r="BC559"/>
      <c r="BD559"/>
    </row>
    <row r="560" spans="1:56" s="110" customFormat="1" ht="154.30000000000001">
      <c r="A560" s="107">
        <v>381</v>
      </c>
      <c r="B560" s="107" t="s">
        <v>9636</v>
      </c>
      <c r="C560" s="111">
        <v>32</v>
      </c>
      <c r="D560" s="124"/>
      <c r="E560" s="112" t="s">
        <v>9659</v>
      </c>
      <c r="F560" s="129">
        <v>3702</v>
      </c>
      <c r="G560" s="112" t="s">
        <v>9960</v>
      </c>
      <c r="H560" s="111" t="s">
        <v>9961</v>
      </c>
      <c r="I560" s="112" t="s">
        <v>9962</v>
      </c>
      <c r="J560" s="113">
        <v>83883</v>
      </c>
      <c r="K560" s="126" t="s">
        <v>117</v>
      </c>
      <c r="L560" s="112" t="s">
        <v>9804</v>
      </c>
      <c r="M560" s="112" t="s">
        <v>9805</v>
      </c>
      <c r="N560" s="112" t="s">
        <v>9963</v>
      </c>
      <c r="O560" s="112" t="s">
        <v>9964</v>
      </c>
      <c r="P560" s="112" t="s">
        <v>9667</v>
      </c>
      <c r="Q560" s="108" t="s">
        <v>9965</v>
      </c>
      <c r="R560" s="108">
        <v>0</v>
      </c>
      <c r="S560" s="108">
        <v>3000</v>
      </c>
      <c r="T560" s="108">
        <v>18000</v>
      </c>
      <c r="U560" s="108">
        <v>21000</v>
      </c>
      <c r="V560" s="109">
        <v>100</v>
      </c>
      <c r="W560" s="109">
        <v>100</v>
      </c>
      <c r="X560" s="127" t="s">
        <v>9669</v>
      </c>
      <c r="Y560" s="107" t="s">
        <v>9810</v>
      </c>
      <c r="Z560" s="107" t="s">
        <v>9811</v>
      </c>
      <c r="AA560" s="107" t="s">
        <v>9812</v>
      </c>
      <c r="AB560" s="111" t="s">
        <v>9813</v>
      </c>
      <c r="AC560" s="107"/>
      <c r="AD560" s="108" t="s">
        <v>9674</v>
      </c>
      <c r="AE560" s="107" t="s">
        <v>6590</v>
      </c>
      <c r="AF560" s="111">
        <v>100</v>
      </c>
      <c r="AG560" s="111" t="s">
        <v>9675</v>
      </c>
      <c r="AH560" s="111"/>
      <c r="AI560" s="111">
        <v>90</v>
      </c>
      <c r="AJ560" s="111" t="s">
        <v>9815</v>
      </c>
      <c r="AK560" s="111"/>
      <c r="AL560" s="111">
        <v>10</v>
      </c>
      <c r="AM560" s="111"/>
      <c r="AN560" s="111"/>
      <c r="AO560" s="111"/>
      <c r="AP560" s="111"/>
      <c r="AQ560" s="111"/>
      <c r="AR560" s="111"/>
      <c r="AS560" s="111"/>
      <c r="AT560" s="111"/>
      <c r="AU560" s="111"/>
      <c r="AV560" s="111"/>
      <c r="AW560" s="111"/>
      <c r="AX560" s="111"/>
      <c r="AY560"/>
      <c r="AZ560"/>
      <c r="BA560"/>
      <c r="BB560"/>
      <c r="BC560"/>
      <c r="BD560"/>
    </row>
    <row r="561" spans="1:56" s="110" customFormat="1" ht="111.9">
      <c r="A561" s="107">
        <v>381</v>
      </c>
      <c r="B561" s="107" t="s">
        <v>9636</v>
      </c>
      <c r="C561" s="111">
        <v>12</v>
      </c>
      <c r="D561" s="124"/>
      <c r="E561" s="112" t="s">
        <v>9864</v>
      </c>
      <c r="F561" s="129">
        <v>7705</v>
      </c>
      <c r="G561" s="112" t="s">
        <v>9966</v>
      </c>
      <c r="H561" s="111" t="s">
        <v>9954</v>
      </c>
      <c r="I561" s="112" t="s">
        <v>9967</v>
      </c>
      <c r="J561" s="113">
        <v>131219</v>
      </c>
      <c r="K561" s="126" t="s">
        <v>117</v>
      </c>
      <c r="L561" s="112" t="s">
        <v>9868</v>
      </c>
      <c r="M561" s="112" t="s">
        <v>9869</v>
      </c>
      <c r="N561" s="112" t="s">
        <v>9968</v>
      </c>
      <c r="O561" s="112" t="s">
        <v>9969</v>
      </c>
      <c r="P561" s="112" t="s">
        <v>9970</v>
      </c>
      <c r="Q561" s="108">
        <v>0</v>
      </c>
      <c r="R561" s="108">
        <v>0</v>
      </c>
      <c r="S561" s="108">
        <v>0</v>
      </c>
      <c r="T561" s="108">
        <v>0</v>
      </c>
      <c r="U561" s="108">
        <f>+R561+S561+T561</f>
        <v>0</v>
      </c>
      <c r="V561" s="109"/>
      <c r="W561" s="109">
        <v>100</v>
      </c>
      <c r="X561" s="127" t="s">
        <v>9873</v>
      </c>
      <c r="Y561" s="107">
        <v>6</v>
      </c>
      <c r="Z561" s="107">
        <v>1</v>
      </c>
      <c r="AA561" s="107">
        <v>2</v>
      </c>
      <c r="AB561" s="111">
        <v>19</v>
      </c>
      <c r="AC561" s="107">
        <v>124</v>
      </c>
      <c r="AD561" s="108">
        <v>0</v>
      </c>
      <c r="AE561" s="107" t="s">
        <v>6590</v>
      </c>
      <c r="AF561" s="111">
        <v>100</v>
      </c>
      <c r="AG561" s="111" t="s">
        <v>9875</v>
      </c>
      <c r="AH561" s="111"/>
      <c r="AI561" s="111">
        <v>100</v>
      </c>
      <c r="AJ561" s="111"/>
      <c r="AK561" s="111"/>
      <c r="AL561" s="111"/>
      <c r="AM561" s="111"/>
      <c r="AN561" s="111"/>
      <c r="AO561" s="111"/>
      <c r="AP561" s="111"/>
      <c r="AQ561" s="111"/>
      <c r="AR561" s="111"/>
      <c r="AS561" s="111"/>
      <c r="AT561" s="111"/>
      <c r="AU561" s="111"/>
      <c r="AV561" s="111"/>
      <c r="AW561" s="111"/>
      <c r="AX561" s="111"/>
      <c r="AY561"/>
      <c r="AZ561"/>
      <c r="BA561"/>
      <c r="BB561"/>
      <c r="BC561"/>
      <c r="BD561"/>
    </row>
    <row r="562" spans="1:56" s="110" customFormat="1" ht="123.45">
      <c r="A562" s="107">
        <v>381</v>
      </c>
      <c r="B562" s="107" t="s">
        <v>9636</v>
      </c>
      <c r="C562" s="111">
        <v>15</v>
      </c>
      <c r="D562" s="124"/>
      <c r="E562" s="112" t="s">
        <v>9971</v>
      </c>
      <c r="F562" s="129">
        <v>15243</v>
      </c>
      <c r="G562" s="112" t="s">
        <v>9972</v>
      </c>
      <c r="H562" s="111" t="s">
        <v>9954</v>
      </c>
      <c r="I562" s="112" t="s">
        <v>9973</v>
      </c>
      <c r="J562" s="113">
        <v>94200</v>
      </c>
      <c r="K562" s="126" t="s">
        <v>117</v>
      </c>
      <c r="L562" s="112" t="s">
        <v>9974</v>
      </c>
      <c r="M562" s="112" t="s">
        <v>9925</v>
      </c>
      <c r="N562" s="112"/>
      <c r="O562" s="112"/>
      <c r="P562" s="112" t="s">
        <v>9975</v>
      </c>
      <c r="Q562" s="108" t="s">
        <v>9976</v>
      </c>
      <c r="R562" s="108">
        <v>0</v>
      </c>
      <c r="S562" s="108">
        <v>87</v>
      </c>
      <c r="T562" s="108">
        <v>104</v>
      </c>
      <c r="U562" s="108">
        <f>+R562+S562+T562</f>
        <v>191</v>
      </c>
      <c r="V562" s="109">
        <v>100</v>
      </c>
      <c r="W562" s="109">
        <v>100</v>
      </c>
      <c r="X562" s="127"/>
      <c r="Y562" s="107"/>
      <c r="Z562" s="107"/>
      <c r="AA562" s="107"/>
      <c r="AB562" s="111"/>
      <c r="AC562" s="107"/>
      <c r="AD562" s="108"/>
      <c r="AE562" s="107" t="s">
        <v>6590</v>
      </c>
      <c r="AF562" s="111">
        <v>100</v>
      </c>
      <c r="AG562" s="111" t="s">
        <v>9693</v>
      </c>
      <c r="AH562" s="111" t="s">
        <v>9734</v>
      </c>
      <c r="AI562" s="111">
        <v>100</v>
      </c>
      <c r="AJ562" s="111"/>
      <c r="AK562" s="111"/>
      <c r="AL562" s="111"/>
      <c r="AM562" s="111"/>
      <c r="AN562" s="111"/>
      <c r="AO562" s="111"/>
      <c r="AP562" s="111"/>
      <c r="AQ562" s="111"/>
      <c r="AR562" s="111"/>
      <c r="AS562" s="111"/>
      <c r="AT562" s="111"/>
      <c r="AU562" s="111"/>
      <c r="AV562" s="111"/>
      <c r="AW562" s="111"/>
      <c r="AX562" s="111"/>
      <c r="AY562"/>
      <c r="AZ562"/>
      <c r="BA562"/>
      <c r="BB562"/>
      <c r="BC562"/>
      <c r="BD562"/>
    </row>
    <row r="563" spans="1:56" s="110" customFormat="1" ht="102.9">
      <c r="A563" s="107">
        <v>381</v>
      </c>
      <c r="B563" s="107" t="s">
        <v>9636</v>
      </c>
      <c r="C563" s="111">
        <v>15</v>
      </c>
      <c r="D563" s="124"/>
      <c r="E563" s="112" t="s">
        <v>9921</v>
      </c>
      <c r="F563" s="129">
        <v>5232</v>
      </c>
      <c r="G563" s="112" t="s">
        <v>9977</v>
      </c>
      <c r="H563" s="111" t="s">
        <v>9978</v>
      </c>
      <c r="I563" s="112" t="s">
        <v>9979</v>
      </c>
      <c r="J563" s="113">
        <v>114113</v>
      </c>
      <c r="K563" s="126" t="s">
        <v>3586</v>
      </c>
      <c r="L563" s="112" t="s">
        <v>9980</v>
      </c>
      <c r="M563" s="112" t="s">
        <v>9981</v>
      </c>
      <c r="N563" s="112"/>
      <c r="O563" s="112"/>
      <c r="P563" s="112" t="s">
        <v>9982</v>
      </c>
      <c r="Q563" s="108" t="s">
        <v>9983</v>
      </c>
      <c r="R563" s="108">
        <v>0</v>
      </c>
      <c r="S563" s="108">
        <v>70</v>
      </c>
      <c r="T563" s="108">
        <v>35</v>
      </c>
      <c r="U563" s="108">
        <f>+R563+S563+T563</f>
        <v>105</v>
      </c>
      <c r="V563" s="109">
        <v>100</v>
      </c>
      <c r="W563" s="109">
        <v>100</v>
      </c>
      <c r="X563" s="127"/>
      <c r="Y563" s="107">
        <v>6</v>
      </c>
      <c r="Z563" s="107">
        <v>4</v>
      </c>
      <c r="AA563" s="107">
        <v>2</v>
      </c>
      <c r="AB563" s="111">
        <v>17</v>
      </c>
      <c r="AC563" s="107" t="s">
        <v>3586</v>
      </c>
      <c r="AD563" s="108"/>
      <c r="AE563" s="107" t="s">
        <v>6590</v>
      </c>
      <c r="AF563" s="111">
        <v>100</v>
      </c>
      <c r="AG563" s="111" t="s">
        <v>9693</v>
      </c>
      <c r="AH563" s="111" t="s">
        <v>9694</v>
      </c>
      <c r="AI563" s="111">
        <v>100</v>
      </c>
      <c r="AJ563" s="111"/>
      <c r="AK563" s="111"/>
      <c r="AL563" s="111"/>
      <c r="AM563" s="111"/>
      <c r="AN563" s="111"/>
      <c r="AO563" s="111"/>
      <c r="AP563" s="111"/>
      <c r="AQ563" s="111"/>
      <c r="AR563" s="111"/>
      <c r="AS563" s="111"/>
      <c r="AT563" s="111"/>
      <c r="AU563" s="111"/>
      <c r="AV563" s="111"/>
      <c r="AW563" s="111"/>
      <c r="AX563" s="111"/>
      <c r="AY563"/>
      <c r="AZ563"/>
      <c r="BA563"/>
      <c r="BB563"/>
      <c r="BC563"/>
      <c r="BD563"/>
    </row>
    <row r="564" spans="1:56" s="110" customFormat="1" ht="123.45">
      <c r="A564" s="107">
        <v>381</v>
      </c>
      <c r="B564" s="107" t="s">
        <v>9636</v>
      </c>
      <c r="C564" s="111">
        <v>5</v>
      </c>
      <c r="D564" s="124"/>
      <c r="E564" s="112" t="s">
        <v>9758</v>
      </c>
      <c r="F564" s="129">
        <v>11711</v>
      </c>
      <c r="G564" s="112" t="s">
        <v>9984</v>
      </c>
      <c r="H564" s="111">
        <v>2000</v>
      </c>
      <c r="I564" s="112" t="s">
        <v>9985</v>
      </c>
      <c r="J564" s="113">
        <v>53678</v>
      </c>
      <c r="K564" s="126" t="s">
        <v>3586</v>
      </c>
      <c r="L564" s="112"/>
      <c r="M564" s="112" t="s">
        <v>9762</v>
      </c>
      <c r="N564" s="112" t="s">
        <v>9986</v>
      </c>
      <c r="O564" s="112" t="s">
        <v>9987</v>
      </c>
      <c r="P564" s="112" t="s">
        <v>9988</v>
      </c>
      <c r="Q564" s="108">
        <v>0</v>
      </c>
      <c r="R564" s="108">
        <v>0</v>
      </c>
      <c r="S564" s="108">
        <v>0</v>
      </c>
      <c r="T564" s="108">
        <v>0</v>
      </c>
      <c r="U564" s="108">
        <v>0</v>
      </c>
      <c r="V564" s="109">
        <v>70</v>
      </c>
      <c r="W564" s="109">
        <v>100</v>
      </c>
      <c r="X564" s="127" t="s">
        <v>9766</v>
      </c>
      <c r="Y564" s="107">
        <v>3</v>
      </c>
      <c r="Z564" s="107">
        <v>11</v>
      </c>
      <c r="AA564" s="107">
        <v>5</v>
      </c>
      <c r="AB564" s="111">
        <v>4</v>
      </c>
      <c r="AC564" s="107" t="s">
        <v>3586</v>
      </c>
      <c r="AD564" s="108" t="s">
        <v>9767</v>
      </c>
      <c r="AE564" s="107" t="s">
        <v>6590</v>
      </c>
      <c r="AF564" s="111">
        <v>21</v>
      </c>
      <c r="AG564" s="111"/>
      <c r="AH564" s="111"/>
      <c r="AI564" s="111"/>
      <c r="AJ564" s="111"/>
      <c r="AK564" s="111" t="s">
        <v>9771</v>
      </c>
      <c r="AL564" s="111">
        <v>21</v>
      </c>
      <c r="AM564" s="111"/>
      <c r="AN564" s="111"/>
      <c r="AO564" s="111"/>
      <c r="AP564" s="111"/>
      <c r="AQ564" s="111"/>
      <c r="AR564" s="111"/>
      <c r="AS564" s="111"/>
      <c r="AT564" s="111"/>
      <c r="AU564" s="111"/>
      <c r="AV564" s="111"/>
      <c r="AW564" s="111"/>
      <c r="AX564" s="111"/>
      <c r="AY564"/>
      <c r="AZ564"/>
      <c r="BA564"/>
      <c r="BB564"/>
      <c r="BC564"/>
      <c r="BD564"/>
    </row>
    <row r="565" spans="1:56" s="110" customFormat="1" ht="20.6">
      <c r="A565" s="107"/>
      <c r="B565" s="107"/>
      <c r="C565" s="111"/>
      <c r="D565" s="124"/>
      <c r="E565" s="112"/>
      <c r="F565" s="129"/>
      <c r="G565" s="112"/>
      <c r="H565" s="111"/>
      <c r="I565" s="112"/>
      <c r="J565" s="113"/>
      <c r="K565" s="126"/>
      <c r="L565" s="112"/>
      <c r="M565" s="112"/>
      <c r="N565" s="112"/>
      <c r="O565" s="112"/>
      <c r="P565" s="112" t="s">
        <v>9989</v>
      </c>
      <c r="Q565" s="108">
        <v>0</v>
      </c>
      <c r="R565" s="108">
        <v>0</v>
      </c>
      <c r="S565" s="108">
        <v>0</v>
      </c>
      <c r="T565" s="108">
        <v>0</v>
      </c>
      <c r="U565" s="108">
        <v>0</v>
      </c>
      <c r="V565" s="109">
        <v>70</v>
      </c>
      <c r="W565" s="109">
        <v>100</v>
      </c>
      <c r="X565" s="127" t="s">
        <v>9766</v>
      </c>
      <c r="Y565" s="107"/>
      <c r="Z565" s="107"/>
      <c r="AA565" s="107"/>
      <c r="AB565" s="111">
        <v>4</v>
      </c>
      <c r="AC565" s="107"/>
      <c r="AD565" s="108"/>
      <c r="AE565" s="107" t="s">
        <v>6590</v>
      </c>
      <c r="AF565" s="111">
        <v>21</v>
      </c>
      <c r="AG565" s="111"/>
      <c r="AH565" s="111"/>
      <c r="AI565" s="111"/>
      <c r="AJ565" s="111"/>
      <c r="AK565" s="111"/>
      <c r="AL565" s="111"/>
      <c r="AM565" s="111"/>
      <c r="AN565" s="111"/>
      <c r="AO565" s="111"/>
      <c r="AP565" s="111"/>
      <c r="AQ565" s="111"/>
      <c r="AR565" s="111"/>
      <c r="AS565" s="111"/>
      <c r="AT565" s="111"/>
      <c r="AU565" s="111"/>
      <c r="AV565" s="111"/>
      <c r="AW565" s="111"/>
      <c r="AX565" s="111"/>
      <c r="AY565"/>
      <c r="AZ565"/>
      <c r="BA565"/>
      <c r="BB565"/>
      <c r="BC565"/>
      <c r="BD565"/>
    </row>
    <row r="566" spans="1:56" s="110" customFormat="1" ht="20.6">
      <c r="A566" s="107"/>
      <c r="B566" s="107"/>
      <c r="C566" s="111"/>
      <c r="D566" s="124"/>
      <c r="E566" s="112"/>
      <c r="F566" s="129"/>
      <c r="G566" s="112"/>
      <c r="H566" s="111"/>
      <c r="I566" s="112"/>
      <c r="J566" s="113"/>
      <c r="K566" s="126"/>
      <c r="L566" s="112"/>
      <c r="M566" s="112"/>
      <c r="N566" s="112"/>
      <c r="O566" s="112"/>
      <c r="P566" s="112" t="s">
        <v>9990</v>
      </c>
      <c r="Q566" s="108">
        <v>0</v>
      </c>
      <c r="R566" s="108">
        <v>0</v>
      </c>
      <c r="S566" s="108">
        <v>0</v>
      </c>
      <c r="T566" s="108">
        <v>0</v>
      </c>
      <c r="U566" s="108">
        <v>0</v>
      </c>
      <c r="V566" s="109">
        <v>50</v>
      </c>
      <c r="W566" s="109">
        <v>100</v>
      </c>
      <c r="X566" s="127" t="s">
        <v>9766</v>
      </c>
      <c r="Y566" s="107"/>
      <c r="Z566" s="107"/>
      <c r="AA566" s="107"/>
      <c r="AB566" s="111">
        <v>4</v>
      </c>
      <c r="AC566" s="107"/>
      <c r="AD566" s="108"/>
      <c r="AE566" s="107" t="s">
        <v>6590</v>
      </c>
      <c r="AF566" s="111">
        <v>21</v>
      </c>
      <c r="AG566" s="111"/>
      <c r="AH566" s="111"/>
      <c r="AI566" s="111"/>
      <c r="AJ566" s="111"/>
      <c r="AK566" s="111"/>
      <c r="AL566" s="111"/>
      <c r="AM566" s="111"/>
      <c r="AN566" s="111"/>
      <c r="AO566" s="111"/>
      <c r="AP566" s="111"/>
      <c r="AQ566" s="111"/>
      <c r="AR566" s="111"/>
      <c r="AS566" s="111"/>
      <c r="AT566" s="111"/>
      <c r="AU566" s="111"/>
      <c r="AV566" s="111"/>
      <c r="AW566" s="111"/>
      <c r="AX566" s="111"/>
      <c r="AY566"/>
      <c r="AZ566"/>
      <c r="BA566"/>
      <c r="BB566"/>
      <c r="BC566"/>
      <c r="BD566"/>
    </row>
    <row r="567" spans="1:56" s="110" customFormat="1" ht="144">
      <c r="A567" s="107">
        <v>381</v>
      </c>
      <c r="B567" s="107" t="s">
        <v>9636</v>
      </c>
      <c r="C567" s="111">
        <v>29</v>
      </c>
      <c r="D567" s="124"/>
      <c r="E567" s="112" t="s">
        <v>9991</v>
      </c>
      <c r="F567" s="129">
        <v>10337</v>
      </c>
      <c r="G567" s="112" t="s">
        <v>9992</v>
      </c>
      <c r="H567" s="111">
        <v>2006</v>
      </c>
      <c r="I567" s="112" t="s">
        <v>9993</v>
      </c>
      <c r="J567" s="113" t="s">
        <v>9994</v>
      </c>
      <c r="K567" s="126"/>
      <c r="L567" s="112" t="s">
        <v>9995</v>
      </c>
      <c r="M567" s="112" t="s">
        <v>9996</v>
      </c>
      <c r="N567" s="112" t="s">
        <v>9997</v>
      </c>
      <c r="O567" s="112" t="s">
        <v>9998</v>
      </c>
      <c r="P567" s="112" t="s">
        <v>9999</v>
      </c>
      <c r="Q567" s="108" t="s">
        <v>10000</v>
      </c>
      <c r="R567" s="108">
        <v>0</v>
      </c>
      <c r="S567" s="108">
        <v>1800</v>
      </c>
      <c r="T567" s="108" t="s">
        <v>10001</v>
      </c>
      <c r="U567" s="108">
        <f>+R567+S567</f>
        <v>1800</v>
      </c>
      <c r="V567" s="109">
        <v>90</v>
      </c>
      <c r="W567" s="109">
        <v>100</v>
      </c>
      <c r="X567" s="127" t="s">
        <v>9722</v>
      </c>
      <c r="Y567" s="107">
        <v>4</v>
      </c>
      <c r="Z567" s="107">
        <v>7</v>
      </c>
      <c r="AA567" s="107">
        <v>5</v>
      </c>
      <c r="AB567" s="111" t="s">
        <v>10002</v>
      </c>
      <c r="AC567" s="107"/>
      <c r="AD567" s="108" t="s">
        <v>10003</v>
      </c>
      <c r="AE567" s="107" t="s">
        <v>6590</v>
      </c>
      <c r="AF567" s="111">
        <v>90</v>
      </c>
      <c r="AG567" s="111" t="s">
        <v>9723</v>
      </c>
      <c r="AH567" s="111" t="s">
        <v>10004</v>
      </c>
      <c r="AI567" s="111">
        <v>90</v>
      </c>
      <c r="AJ567" s="111"/>
      <c r="AK567" s="111"/>
      <c r="AL567" s="111"/>
      <c r="AM567" s="111"/>
      <c r="AN567" s="111"/>
      <c r="AO567" s="111"/>
      <c r="AP567" s="111"/>
      <c r="AQ567" s="111"/>
      <c r="AR567" s="111"/>
      <c r="AS567" s="111"/>
      <c r="AT567" s="111"/>
      <c r="AU567" s="111"/>
      <c r="AV567" s="111"/>
      <c r="AW567" s="111"/>
      <c r="AX567" s="111"/>
      <c r="AY567"/>
      <c r="AZ567"/>
      <c r="BA567"/>
      <c r="BB567"/>
      <c r="BC567"/>
      <c r="BD567"/>
    </row>
    <row r="568" spans="1:56" s="110" customFormat="1" ht="195.45">
      <c r="A568" s="107">
        <v>381</v>
      </c>
      <c r="B568" s="107" t="s">
        <v>10005</v>
      </c>
      <c r="C568" s="111">
        <v>32</v>
      </c>
      <c r="D568" s="124"/>
      <c r="E568" s="112" t="s">
        <v>10006</v>
      </c>
      <c r="F568" s="129" t="s">
        <v>10007</v>
      </c>
      <c r="G568" s="112" t="s">
        <v>10008</v>
      </c>
      <c r="H568" s="111">
        <v>2001</v>
      </c>
      <c r="I568" s="112" t="s">
        <v>10009</v>
      </c>
      <c r="J568" s="113">
        <v>81613</v>
      </c>
      <c r="K568" s="126" t="s">
        <v>3586</v>
      </c>
      <c r="L568" s="112" t="s">
        <v>10010</v>
      </c>
      <c r="M568" s="112" t="s">
        <v>10011</v>
      </c>
      <c r="N568" s="112" t="s">
        <v>10012</v>
      </c>
      <c r="O568" s="112" t="s">
        <v>10013</v>
      </c>
      <c r="P568" s="112" t="s">
        <v>9667</v>
      </c>
      <c r="Q568" s="108" t="s">
        <v>9668</v>
      </c>
      <c r="R568" s="108">
        <v>0</v>
      </c>
      <c r="S568" s="108">
        <v>18000</v>
      </c>
      <c r="T568" s="108">
        <v>18000</v>
      </c>
      <c r="U568" s="108">
        <v>36000</v>
      </c>
      <c r="V568" s="109">
        <v>100</v>
      </c>
      <c r="W568" s="109">
        <v>100</v>
      </c>
      <c r="X568" s="127" t="s">
        <v>9669</v>
      </c>
      <c r="Y568" s="107" t="s">
        <v>9810</v>
      </c>
      <c r="Z568" s="107" t="s">
        <v>9811</v>
      </c>
      <c r="AA568" s="107" t="s">
        <v>9812</v>
      </c>
      <c r="AB568" s="111" t="s">
        <v>9813</v>
      </c>
      <c r="AC568" s="107"/>
      <c r="AD568" s="108" t="s">
        <v>9674</v>
      </c>
      <c r="AE568" s="107" t="s">
        <v>6590</v>
      </c>
      <c r="AF568" s="111">
        <v>100</v>
      </c>
      <c r="AG568" s="111" t="s">
        <v>9675</v>
      </c>
      <c r="AH568" s="111"/>
      <c r="AI568" s="111">
        <v>100</v>
      </c>
      <c r="AJ568" s="111"/>
      <c r="AK568" s="111"/>
      <c r="AL568" s="111"/>
      <c r="AM568" s="111"/>
      <c r="AN568" s="111"/>
      <c r="AO568" s="111"/>
      <c r="AP568" s="111"/>
      <c r="AQ568" s="111"/>
      <c r="AR568" s="111"/>
      <c r="AS568" s="111"/>
      <c r="AT568" s="111"/>
      <c r="AU568" s="111"/>
      <c r="AV568" s="111"/>
      <c r="AW568" s="111"/>
      <c r="AX568" s="111"/>
      <c r="AY568"/>
      <c r="AZ568"/>
      <c r="BA568"/>
      <c r="BB568"/>
      <c r="BC568"/>
      <c r="BD568"/>
    </row>
    <row r="569" spans="1:56" s="110" customFormat="1" ht="195.45">
      <c r="A569" s="107">
        <v>381</v>
      </c>
      <c r="B569" s="107" t="s">
        <v>10014</v>
      </c>
      <c r="C569" s="111">
        <v>32</v>
      </c>
      <c r="D569" s="124"/>
      <c r="E569" s="112" t="s">
        <v>10015</v>
      </c>
      <c r="F569" s="129" t="s">
        <v>10007</v>
      </c>
      <c r="G569" s="112" t="s">
        <v>10016</v>
      </c>
      <c r="H569" s="111">
        <v>2001</v>
      </c>
      <c r="I569" s="112" t="s">
        <v>10017</v>
      </c>
      <c r="J569" s="113">
        <v>91632</v>
      </c>
      <c r="K569" s="126" t="s">
        <v>3586</v>
      </c>
      <c r="L569" s="112" t="s">
        <v>10010</v>
      </c>
      <c r="M569" s="112" t="s">
        <v>10011</v>
      </c>
      <c r="N569" s="112" t="s">
        <v>10012</v>
      </c>
      <c r="O569" s="112" t="s">
        <v>10018</v>
      </c>
      <c r="P569" s="112" t="s">
        <v>9667</v>
      </c>
      <c r="Q569" s="108" t="s">
        <v>9668</v>
      </c>
      <c r="R569" s="108">
        <v>0</v>
      </c>
      <c r="S569" s="108">
        <v>18000</v>
      </c>
      <c r="T569" s="108">
        <v>18000</v>
      </c>
      <c r="U569" s="108">
        <v>36000</v>
      </c>
      <c r="V569" s="109">
        <v>100</v>
      </c>
      <c r="W569" s="109">
        <v>100</v>
      </c>
      <c r="X569" s="127" t="s">
        <v>9669</v>
      </c>
      <c r="Y569" s="107" t="s">
        <v>9810</v>
      </c>
      <c r="Z569" s="107" t="s">
        <v>9811</v>
      </c>
      <c r="AA569" s="107" t="s">
        <v>9812</v>
      </c>
      <c r="AB569" s="111" t="s">
        <v>9813</v>
      </c>
      <c r="AC569" s="107"/>
      <c r="AD569" s="108" t="s">
        <v>9674</v>
      </c>
      <c r="AE569" s="107" t="s">
        <v>6590</v>
      </c>
      <c r="AF569" s="111">
        <v>100</v>
      </c>
      <c r="AG569" s="111" t="s">
        <v>9675</v>
      </c>
      <c r="AH569" s="111"/>
      <c r="AI569" s="111">
        <v>100</v>
      </c>
      <c r="AJ569" s="111"/>
      <c r="AK569" s="111"/>
      <c r="AL569" s="111"/>
      <c r="AM569" s="111"/>
      <c r="AN569" s="111"/>
      <c r="AO569" s="111"/>
      <c r="AP569" s="111"/>
      <c r="AQ569" s="111"/>
      <c r="AR569" s="111"/>
      <c r="AS569" s="111"/>
      <c r="AT569" s="111"/>
      <c r="AU569" s="111"/>
      <c r="AV569" s="111"/>
      <c r="AW569" s="111"/>
      <c r="AX569" s="111"/>
      <c r="AY569"/>
      <c r="AZ569"/>
      <c r="BA569"/>
      <c r="BB569"/>
      <c r="BC569"/>
      <c r="BD569"/>
    </row>
    <row r="570" spans="1:56" s="110" customFormat="1" ht="205.75">
      <c r="A570" s="107">
        <v>381</v>
      </c>
      <c r="B570" s="107" t="s">
        <v>9636</v>
      </c>
      <c r="C570" s="111">
        <v>30</v>
      </c>
      <c r="D570" s="124"/>
      <c r="E570" s="112" t="s">
        <v>10019</v>
      </c>
      <c r="F570" s="129" t="s">
        <v>9638</v>
      </c>
      <c r="G570" s="112" t="s">
        <v>10020</v>
      </c>
      <c r="H570" s="111" t="s">
        <v>10021</v>
      </c>
      <c r="I570" s="112" t="s">
        <v>10022</v>
      </c>
      <c r="J570" s="113">
        <v>95927.93</v>
      </c>
      <c r="K570" s="126" t="s">
        <v>117</v>
      </c>
      <c r="L570" s="112" t="s">
        <v>9641</v>
      </c>
      <c r="M570" s="112" t="s">
        <v>10023</v>
      </c>
      <c r="N570" s="112" t="s">
        <v>10024</v>
      </c>
      <c r="O570" s="112" t="s">
        <v>10025</v>
      </c>
      <c r="P570" s="112" t="s">
        <v>10026</v>
      </c>
      <c r="Q570" s="108" t="s">
        <v>10027</v>
      </c>
      <c r="R570" s="108">
        <v>0</v>
      </c>
      <c r="S570" s="108">
        <v>0</v>
      </c>
      <c r="T570" s="108" t="s">
        <v>10028</v>
      </c>
      <c r="U570" s="108" t="s">
        <v>10028</v>
      </c>
      <c r="V570" s="109">
        <v>80</v>
      </c>
      <c r="W570" s="109">
        <v>100</v>
      </c>
      <c r="X570" s="127" t="s">
        <v>9648</v>
      </c>
      <c r="Y570" s="107">
        <v>4</v>
      </c>
      <c r="Z570" s="107">
        <v>6</v>
      </c>
      <c r="AA570" s="107">
        <v>1</v>
      </c>
      <c r="AB570" s="111">
        <v>35</v>
      </c>
      <c r="AC570" s="107" t="s">
        <v>117</v>
      </c>
      <c r="AD570" s="108" t="s">
        <v>9649</v>
      </c>
      <c r="AE570" s="107" t="s">
        <v>6590</v>
      </c>
      <c r="AF570" s="111">
        <v>0</v>
      </c>
      <c r="AG570" s="111" t="s">
        <v>9650</v>
      </c>
      <c r="AH570" s="111"/>
      <c r="AI570" s="111">
        <v>50</v>
      </c>
      <c r="AJ570" s="111"/>
      <c r="AK570" s="111"/>
      <c r="AL570" s="111"/>
      <c r="AM570" s="111"/>
      <c r="AN570" s="111"/>
      <c r="AO570" s="111"/>
      <c r="AP570" s="111"/>
      <c r="AQ570" s="111"/>
      <c r="AR570" s="111"/>
      <c r="AS570" s="111"/>
      <c r="AT570" s="111"/>
      <c r="AU570" s="111"/>
      <c r="AV570" s="111"/>
      <c r="AW570" s="111"/>
      <c r="AX570" s="111"/>
      <c r="AY570"/>
      <c r="AZ570"/>
      <c r="BA570"/>
      <c r="BB570"/>
      <c r="BC570"/>
      <c r="BD570"/>
    </row>
    <row r="571" spans="1:56" s="110" customFormat="1" ht="195.45">
      <c r="A571" s="107"/>
      <c r="B571" s="107"/>
      <c r="C571" s="111"/>
      <c r="D571" s="124"/>
      <c r="E571" s="112"/>
      <c r="F571" s="129"/>
      <c r="G571" s="112"/>
      <c r="H571" s="111"/>
      <c r="I571" s="112"/>
      <c r="J571" s="113"/>
      <c r="K571" s="126"/>
      <c r="L571" s="112"/>
      <c r="M571" s="112"/>
      <c r="N571" s="112"/>
      <c r="O571" s="112"/>
      <c r="P571" s="112" t="s">
        <v>10029</v>
      </c>
      <c r="Q571" s="108" t="s">
        <v>9646</v>
      </c>
      <c r="R571" s="108">
        <v>0</v>
      </c>
      <c r="S571" s="108">
        <v>0</v>
      </c>
      <c r="T571" s="108" t="s">
        <v>9646</v>
      </c>
      <c r="U571" s="108" t="s">
        <v>9646</v>
      </c>
      <c r="V571" s="109">
        <v>10</v>
      </c>
      <c r="W571" s="109">
        <v>100</v>
      </c>
      <c r="X571" s="127" t="s">
        <v>10030</v>
      </c>
      <c r="Y571" s="107">
        <v>4</v>
      </c>
      <c r="Z571" s="107">
        <v>2</v>
      </c>
      <c r="AA571" s="107">
        <v>1</v>
      </c>
      <c r="AB571" s="111">
        <v>35</v>
      </c>
      <c r="AC571" s="107" t="s">
        <v>117</v>
      </c>
      <c r="AD571" s="108" t="s">
        <v>9649</v>
      </c>
      <c r="AE571" s="107" t="s">
        <v>6590</v>
      </c>
      <c r="AF571" s="111">
        <v>0</v>
      </c>
      <c r="AG571" s="111" t="s">
        <v>9650</v>
      </c>
      <c r="AH571" s="111"/>
      <c r="AI571" s="111">
        <v>70</v>
      </c>
      <c r="AJ571" s="111"/>
      <c r="AK571" s="111"/>
      <c r="AL571" s="111"/>
      <c r="AM571" s="111"/>
      <c r="AN571" s="111"/>
      <c r="AO571" s="111"/>
      <c r="AP571" s="111"/>
      <c r="AQ571" s="111"/>
      <c r="AR571" s="111"/>
      <c r="AS571" s="111"/>
      <c r="AT571" s="111"/>
      <c r="AU571" s="111"/>
      <c r="AV571" s="111"/>
      <c r="AW571" s="111"/>
      <c r="AX571" s="111"/>
      <c r="AY571"/>
      <c r="AZ571"/>
      <c r="BA571"/>
      <c r="BB571"/>
      <c r="BC571"/>
      <c r="BD571"/>
    </row>
    <row r="572" spans="1:56" s="110" customFormat="1" ht="164.6">
      <c r="A572" s="107">
        <v>381</v>
      </c>
      <c r="B572" s="107" t="s">
        <v>9757</v>
      </c>
      <c r="C572" s="111"/>
      <c r="D572" s="124"/>
      <c r="E572" s="112" t="s">
        <v>10031</v>
      </c>
      <c r="F572" s="129">
        <v>10990</v>
      </c>
      <c r="G572" s="112" t="s">
        <v>10032</v>
      </c>
      <c r="H572" s="111">
        <v>2009</v>
      </c>
      <c r="I572" s="112" t="s">
        <v>10033</v>
      </c>
      <c r="J572" s="113">
        <v>138627.62</v>
      </c>
      <c r="K572" s="126" t="s">
        <v>152</v>
      </c>
      <c r="L572" s="112" t="s">
        <v>10034</v>
      </c>
      <c r="M572" s="112" t="s">
        <v>10035</v>
      </c>
      <c r="N572" s="112" t="s">
        <v>10036</v>
      </c>
      <c r="O572" s="112" t="s">
        <v>10037</v>
      </c>
      <c r="P572" s="112" t="s">
        <v>10038</v>
      </c>
      <c r="Q572" s="108" t="s">
        <v>10039</v>
      </c>
      <c r="R572" s="108">
        <v>0</v>
      </c>
      <c r="S572" s="108">
        <v>13.75</v>
      </c>
      <c r="T572" s="108">
        <v>19.600000000000001</v>
      </c>
      <c r="U572" s="108">
        <f>+R572+S572+T572</f>
        <v>33.35</v>
      </c>
      <c r="V572" s="109">
        <v>50</v>
      </c>
      <c r="W572" s="109">
        <v>100</v>
      </c>
      <c r="X572" s="127" t="s">
        <v>10040</v>
      </c>
      <c r="Y572" s="107">
        <v>4</v>
      </c>
      <c r="Z572" s="107">
        <v>7</v>
      </c>
      <c r="AA572" s="107">
        <v>4</v>
      </c>
      <c r="AB572" s="111" t="s">
        <v>10041</v>
      </c>
      <c r="AC572" s="107" t="s">
        <v>152</v>
      </c>
      <c r="AD572" s="108" t="s">
        <v>10042</v>
      </c>
      <c r="AE572" s="107" t="s">
        <v>6590</v>
      </c>
      <c r="AF572" s="111">
        <v>70</v>
      </c>
      <c r="AG572" s="111" t="s">
        <v>9691</v>
      </c>
      <c r="AH572" s="111" t="s">
        <v>4597</v>
      </c>
      <c r="AI572" s="111">
        <v>50</v>
      </c>
      <c r="AJ572" s="111" t="s">
        <v>10043</v>
      </c>
      <c r="AK572" s="111" t="s">
        <v>4597</v>
      </c>
      <c r="AL572" s="111">
        <v>50</v>
      </c>
      <c r="AM572" s="111"/>
      <c r="AN572" s="111"/>
      <c r="AO572" s="111"/>
      <c r="AP572" s="111"/>
      <c r="AQ572" s="111"/>
      <c r="AR572" s="111"/>
      <c r="AS572" s="111"/>
      <c r="AT572" s="111"/>
      <c r="AU572" s="111"/>
      <c r="AV572" s="111"/>
      <c r="AW572" s="111"/>
      <c r="AX572" s="111"/>
      <c r="AY572"/>
      <c r="AZ572"/>
      <c r="BA572"/>
      <c r="BB572"/>
      <c r="BC572"/>
      <c r="BD572"/>
    </row>
    <row r="573" spans="1:56" s="110" customFormat="1" ht="195.45">
      <c r="A573" s="107">
        <v>381</v>
      </c>
      <c r="B573" s="107" t="s">
        <v>9757</v>
      </c>
      <c r="C573" s="111">
        <v>30</v>
      </c>
      <c r="D573" s="124"/>
      <c r="E573" s="112" t="s">
        <v>10044</v>
      </c>
      <c r="F573" s="129">
        <v>6135</v>
      </c>
      <c r="G573" s="112" t="s">
        <v>10045</v>
      </c>
      <c r="H573" s="111">
        <v>2009</v>
      </c>
      <c r="I573" s="112" t="s">
        <v>10046</v>
      </c>
      <c r="J573" s="113">
        <v>14000</v>
      </c>
      <c r="K573" s="126" t="s">
        <v>10047</v>
      </c>
      <c r="L573" s="112" t="s">
        <v>10048</v>
      </c>
      <c r="M573" s="112" t="s">
        <v>10049</v>
      </c>
      <c r="N573" s="112" t="s">
        <v>10050</v>
      </c>
      <c r="O573" s="112" t="s">
        <v>10051</v>
      </c>
      <c r="P573" s="112" t="s">
        <v>10052</v>
      </c>
      <c r="Q573" s="108" t="s">
        <v>10053</v>
      </c>
      <c r="R573" s="108">
        <v>0</v>
      </c>
      <c r="S573" s="108" t="s">
        <v>10053</v>
      </c>
      <c r="T573" s="108" t="s">
        <v>10053</v>
      </c>
      <c r="U573" s="108" t="s">
        <v>10053</v>
      </c>
      <c r="V573" s="109">
        <v>50</v>
      </c>
      <c r="W573" s="109">
        <v>100</v>
      </c>
      <c r="X573" s="127" t="s">
        <v>10054</v>
      </c>
      <c r="Y573" s="107">
        <v>4</v>
      </c>
      <c r="Z573" s="107">
        <v>7</v>
      </c>
      <c r="AA573" s="107">
        <v>6</v>
      </c>
      <c r="AB573" s="111" t="s">
        <v>10055</v>
      </c>
      <c r="AC573" s="107" t="s">
        <v>152</v>
      </c>
      <c r="AD573" s="108" t="s">
        <v>10042</v>
      </c>
      <c r="AE573" s="107" t="s">
        <v>6590</v>
      </c>
      <c r="AF573" s="111">
        <v>0</v>
      </c>
      <c r="AG573" s="111" t="s">
        <v>10056</v>
      </c>
      <c r="AH573" s="111" t="s">
        <v>10057</v>
      </c>
      <c r="AI573" s="111">
        <v>0</v>
      </c>
      <c r="AJ573" s="111"/>
      <c r="AK573" s="111"/>
      <c r="AL573" s="111"/>
      <c r="AM573" s="111"/>
      <c r="AN573" s="111"/>
      <c r="AO573" s="111"/>
      <c r="AP573" s="111"/>
      <c r="AQ573" s="111"/>
      <c r="AR573" s="111"/>
      <c r="AS573" s="111"/>
      <c r="AT573" s="111"/>
      <c r="AU573" s="111"/>
      <c r="AV573" s="111"/>
      <c r="AW573" s="111"/>
      <c r="AX573" s="111"/>
      <c r="AY573"/>
      <c r="AZ573"/>
      <c r="BA573"/>
      <c r="BB573"/>
      <c r="BC573"/>
      <c r="BD573"/>
    </row>
    <row r="574" spans="1:56" s="110" customFormat="1" ht="133.75">
      <c r="A574" s="107">
        <v>381</v>
      </c>
      <c r="B574" s="107" t="s">
        <v>9757</v>
      </c>
      <c r="C574" s="111">
        <v>30</v>
      </c>
      <c r="D574" s="124"/>
      <c r="E574" s="112" t="s">
        <v>10044</v>
      </c>
      <c r="F574" s="129">
        <v>6136</v>
      </c>
      <c r="G574" s="112" t="s">
        <v>10058</v>
      </c>
      <c r="H574" s="111">
        <v>2009</v>
      </c>
      <c r="I574" s="112" t="s">
        <v>10059</v>
      </c>
      <c r="J574" s="113">
        <v>72918.880000000005</v>
      </c>
      <c r="K574" s="126" t="s">
        <v>152</v>
      </c>
      <c r="L574" s="112" t="s">
        <v>10048</v>
      </c>
      <c r="M574" s="112" t="s">
        <v>10049</v>
      </c>
      <c r="N574" s="112" t="s">
        <v>10060</v>
      </c>
      <c r="O574" s="112" t="s">
        <v>10061</v>
      </c>
      <c r="P574" s="112" t="s">
        <v>10052</v>
      </c>
      <c r="Q574" s="108"/>
      <c r="R574" s="108">
        <v>0</v>
      </c>
      <c r="S574" s="108"/>
      <c r="T574" s="108"/>
      <c r="U574" s="108"/>
      <c r="V574" s="109">
        <v>60</v>
      </c>
      <c r="W574" s="109">
        <v>100</v>
      </c>
      <c r="X574" s="127" t="s">
        <v>10062</v>
      </c>
      <c r="Y574" s="107">
        <v>3</v>
      </c>
      <c r="Z574" s="107">
        <v>1</v>
      </c>
      <c r="AA574" s="107">
        <v>4</v>
      </c>
      <c r="AB574" s="111" t="s">
        <v>9813</v>
      </c>
      <c r="AC574" s="107" t="s">
        <v>152</v>
      </c>
      <c r="AD574" s="108" t="s">
        <v>10063</v>
      </c>
      <c r="AE574" s="107" t="s">
        <v>6590</v>
      </c>
      <c r="AF574" s="111">
        <v>70</v>
      </c>
      <c r="AG574" s="111" t="s">
        <v>10056</v>
      </c>
      <c r="AH574" s="111" t="s">
        <v>10057</v>
      </c>
      <c r="AI574" s="111">
        <v>75</v>
      </c>
      <c r="AJ574" s="111"/>
      <c r="AK574" s="111"/>
      <c r="AL574" s="111"/>
      <c r="AM574" s="111"/>
      <c r="AN574" s="111"/>
      <c r="AO574" s="111"/>
      <c r="AP574" s="111"/>
      <c r="AQ574" s="111"/>
      <c r="AR574" s="111"/>
      <c r="AS574" s="111"/>
      <c r="AT574" s="111"/>
      <c r="AU574" s="111"/>
      <c r="AV574" s="111"/>
      <c r="AW574" s="111"/>
      <c r="AX574" s="111"/>
      <c r="AY574"/>
      <c r="AZ574"/>
      <c r="BA574"/>
      <c r="BB574"/>
      <c r="BC574"/>
      <c r="BD574"/>
    </row>
    <row r="575" spans="1:56" s="110" customFormat="1" ht="102.9">
      <c r="A575" s="107">
        <v>381</v>
      </c>
      <c r="B575" s="107" t="s">
        <v>9757</v>
      </c>
      <c r="C575" s="111">
        <v>12</v>
      </c>
      <c r="D575" s="124"/>
      <c r="E575" s="112" t="s">
        <v>9894</v>
      </c>
      <c r="F575" s="129">
        <v>8992</v>
      </c>
      <c r="G575" s="112" t="s">
        <v>10064</v>
      </c>
      <c r="H575" s="111" t="s">
        <v>10065</v>
      </c>
      <c r="I575" s="112" t="s">
        <v>10066</v>
      </c>
      <c r="J575" s="113">
        <v>99962.14</v>
      </c>
      <c r="K575" s="126" t="s">
        <v>152</v>
      </c>
      <c r="L575" s="112" t="s">
        <v>9868</v>
      </c>
      <c r="M575" s="112" t="s">
        <v>9869</v>
      </c>
      <c r="N575" s="112" t="s">
        <v>10067</v>
      </c>
      <c r="O575" s="112" t="s">
        <v>10068</v>
      </c>
      <c r="P575" s="112" t="s">
        <v>10069</v>
      </c>
      <c r="Q575" s="108">
        <v>0</v>
      </c>
      <c r="R575" s="108">
        <v>0</v>
      </c>
      <c r="S575" s="108">
        <v>0</v>
      </c>
      <c r="T575" s="108">
        <v>0</v>
      </c>
      <c r="U575" s="108">
        <v>0</v>
      </c>
      <c r="V575" s="109">
        <v>0</v>
      </c>
      <c r="W575" s="109">
        <v>100</v>
      </c>
      <c r="X575" s="127" t="s">
        <v>9873</v>
      </c>
      <c r="Y575" s="107">
        <v>6</v>
      </c>
      <c r="Z575" s="107">
        <v>1</v>
      </c>
      <c r="AA575" s="107">
        <v>1</v>
      </c>
      <c r="AB575" s="111" t="s">
        <v>9892</v>
      </c>
      <c r="AC575" s="107">
        <v>122</v>
      </c>
      <c r="AD575" s="108">
        <v>0</v>
      </c>
      <c r="AE575" s="107" t="s">
        <v>6590</v>
      </c>
      <c r="AF575" s="111">
        <v>100</v>
      </c>
      <c r="AG575" s="111" t="s">
        <v>9875</v>
      </c>
      <c r="AH575" s="111"/>
      <c r="AI575" s="111">
        <v>100</v>
      </c>
      <c r="AJ575" s="111"/>
      <c r="AK575" s="111"/>
      <c r="AL575" s="111"/>
      <c r="AM575" s="111"/>
      <c r="AN575" s="111"/>
      <c r="AO575" s="111"/>
      <c r="AP575" s="111"/>
      <c r="AQ575" s="111"/>
      <c r="AR575" s="111"/>
      <c r="AS575" s="111"/>
      <c r="AT575" s="111"/>
      <c r="AU575" s="111"/>
      <c r="AV575" s="111"/>
      <c r="AW575" s="111"/>
      <c r="AX575" s="111"/>
      <c r="AY575"/>
      <c r="AZ575"/>
      <c r="BA575"/>
      <c r="BB575"/>
      <c r="BC575"/>
      <c r="BD575"/>
    </row>
    <row r="576" spans="1:56" s="110" customFormat="1" ht="154.30000000000001">
      <c r="A576" s="107">
        <v>381</v>
      </c>
      <c r="B576" s="107" t="s">
        <v>9636</v>
      </c>
      <c r="C576" s="111">
        <v>32</v>
      </c>
      <c r="D576" s="124"/>
      <c r="E576" s="112" t="s">
        <v>9659</v>
      </c>
      <c r="F576" s="129">
        <v>3702</v>
      </c>
      <c r="G576" s="112" t="s">
        <v>10070</v>
      </c>
      <c r="H576" s="111" t="s">
        <v>10071</v>
      </c>
      <c r="I576" s="112"/>
      <c r="J576" s="113">
        <v>949995</v>
      </c>
      <c r="K576" s="126" t="s">
        <v>10072</v>
      </c>
      <c r="L576" s="112" t="s">
        <v>9804</v>
      </c>
      <c r="M576" s="112" t="s">
        <v>9805</v>
      </c>
      <c r="N576" s="112" t="s">
        <v>9963</v>
      </c>
      <c r="O576" s="112" t="s">
        <v>9964</v>
      </c>
      <c r="P576" s="112" t="s">
        <v>10073</v>
      </c>
      <c r="Q576" s="108">
        <f>+ROUND((U576/1700),2)</f>
        <v>0</v>
      </c>
      <c r="R576" s="108">
        <v>0</v>
      </c>
      <c r="S576" s="108">
        <v>0</v>
      </c>
      <c r="T576" s="108">
        <v>0</v>
      </c>
      <c r="U576" s="108">
        <f>+R576+S576+T576</f>
        <v>0</v>
      </c>
      <c r="V576" s="109">
        <v>100</v>
      </c>
      <c r="W576" s="109">
        <v>100</v>
      </c>
      <c r="X576" s="127" t="s">
        <v>9669</v>
      </c>
      <c r="Y576" s="107" t="s">
        <v>9810</v>
      </c>
      <c r="Z576" s="107" t="s">
        <v>9811</v>
      </c>
      <c r="AA576" s="107" t="s">
        <v>9812</v>
      </c>
      <c r="AB576" s="111" t="s">
        <v>9813</v>
      </c>
      <c r="AC576" s="107"/>
      <c r="AD576" s="108" t="s">
        <v>9814</v>
      </c>
      <c r="AE576" s="107" t="s">
        <v>6590</v>
      </c>
      <c r="AF576" s="111">
        <v>100</v>
      </c>
      <c r="AG576" s="111" t="s">
        <v>9675</v>
      </c>
      <c r="AH576" s="111" t="s">
        <v>4597</v>
      </c>
      <c r="AI576" s="111">
        <v>100</v>
      </c>
      <c r="AJ576" s="111"/>
      <c r="AK576" s="111"/>
      <c r="AL576" s="111"/>
      <c r="AM576" s="111"/>
      <c r="AN576" s="111"/>
      <c r="AO576" s="111"/>
      <c r="AP576" s="111"/>
      <c r="AQ576" s="111"/>
      <c r="AR576" s="111"/>
      <c r="AS576" s="111"/>
      <c r="AT576" s="111"/>
      <c r="AU576" s="111"/>
      <c r="AV576" s="111"/>
      <c r="AW576" s="111"/>
      <c r="AX576" s="111"/>
      <c r="AY576"/>
      <c r="AZ576"/>
      <c r="BA576"/>
      <c r="BB576"/>
      <c r="BC576"/>
      <c r="BD576"/>
    </row>
    <row r="577" spans="1:56" s="110" customFormat="1" ht="174.9">
      <c r="A577" s="107">
        <v>381</v>
      </c>
      <c r="B577" s="107" t="s">
        <v>9636</v>
      </c>
      <c r="C577" s="111">
        <v>30</v>
      </c>
      <c r="D577" s="124"/>
      <c r="E577" s="112" t="s">
        <v>9786</v>
      </c>
      <c r="F577" s="129">
        <v>6013</v>
      </c>
      <c r="G577" s="112" t="s">
        <v>10074</v>
      </c>
      <c r="H577" s="111">
        <v>2011</v>
      </c>
      <c r="I577" s="112" t="s">
        <v>10075</v>
      </c>
      <c r="J577" s="113">
        <v>159300</v>
      </c>
      <c r="K577" s="126" t="s">
        <v>152</v>
      </c>
      <c r="L577" s="112" t="s">
        <v>9641</v>
      </c>
      <c r="M577" s="112" t="s">
        <v>10076</v>
      </c>
      <c r="N577" s="112" t="s">
        <v>10077</v>
      </c>
      <c r="O577" s="112" t="s">
        <v>10078</v>
      </c>
      <c r="P577" s="112" t="s">
        <v>10079</v>
      </c>
      <c r="Q577" s="108">
        <f>+U577/1700</f>
        <v>0</v>
      </c>
      <c r="R577" s="108">
        <v>0</v>
      </c>
      <c r="S577" s="108">
        <v>0</v>
      </c>
      <c r="T577" s="108" t="s">
        <v>10080</v>
      </c>
      <c r="U577" s="108">
        <f>+R577</f>
        <v>0</v>
      </c>
      <c r="V577" s="109">
        <v>20</v>
      </c>
      <c r="W577" s="109">
        <v>100</v>
      </c>
      <c r="X577" s="127" t="s">
        <v>10081</v>
      </c>
      <c r="Y577" s="107">
        <v>4</v>
      </c>
      <c r="Z577" s="107">
        <v>6</v>
      </c>
      <c r="AA577" s="107">
        <v>3</v>
      </c>
      <c r="AB577" s="111">
        <v>35</v>
      </c>
      <c r="AC577" s="107" t="s">
        <v>152</v>
      </c>
      <c r="AD577" s="108" t="s">
        <v>9649</v>
      </c>
      <c r="AE577" s="107" t="s">
        <v>6590</v>
      </c>
      <c r="AF577" s="111">
        <v>0</v>
      </c>
      <c r="AG577" s="111" t="s">
        <v>10082</v>
      </c>
      <c r="AH577" s="111"/>
      <c r="AI577" s="111">
        <v>0</v>
      </c>
      <c r="AJ577" s="111"/>
      <c r="AK577" s="111"/>
      <c r="AL577" s="111"/>
      <c r="AM577" s="111"/>
      <c r="AN577" s="111"/>
      <c r="AO577" s="111"/>
      <c r="AP577" s="111"/>
      <c r="AQ577" s="111"/>
      <c r="AR577" s="111"/>
      <c r="AS577" s="111"/>
      <c r="AT577" s="111"/>
      <c r="AU577" s="111"/>
      <c r="AV577" s="111"/>
      <c r="AW577" s="111"/>
      <c r="AX577" s="111"/>
      <c r="AY577"/>
      <c r="AZ577"/>
      <c r="BA577"/>
      <c r="BB577"/>
      <c r="BC577"/>
      <c r="BD577"/>
    </row>
    <row r="578" spans="1:56" s="110" customFormat="1" ht="380.6">
      <c r="A578" s="107">
        <v>381</v>
      </c>
      <c r="B578" s="107" t="s">
        <v>9636</v>
      </c>
      <c r="C578" s="111">
        <v>33</v>
      </c>
      <c r="D578" s="124"/>
      <c r="E578" s="112" t="s">
        <v>9694</v>
      </c>
      <c r="F578" s="129">
        <v>7002</v>
      </c>
      <c r="G578" s="112" t="s">
        <v>10083</v>
      </c>
      <c r="H578" s="111">
        <v>2011</v>
      </c>
      <c r="I578" s="112"/>
      <c r="J578" s="113">
        <v>1975374.27</v>
      </c>
      <c r="K578" s="126" t="s">
        <v>152</v>
      </c>
      <c r="L578" s="112" t="s">
        <v>10084</v>
      </c>
      <c r="M578" s="112" t="s">
        <v>10085</v>
      </c>
      <c r="N578" s="112" t="s">
        <v>10086</v>
      </c>
      <c r="O578" s="112" t="s">
        <v>10087</v>
      </c>
      <c r="P578" s="112" t="s">
        <v>10088</v>
      </c>
      <c r="Q578" s="108">
        <v>340</v>
      </c>
      <c r="R578" s="108">
        <v>0</v>
      </c>
      <c r="S578" s="108">
        <v>160000</v>
      </c>
      <c r="T578" s="108" t="s">
        <v>10089</v>
      </c>
      <c r="U578" s="108">
        <v>160000</v>
      </c>
      <c r="V578" s="109">
        <v>90</v>
      </c>
      <c r="W578" s="109">
        <v>100</v>
      </c>
      <c r="X578" s="127" t="s">
        <v>9902</v>
      </c>
      <c r="Y578" s="107">
        <v>3</v>
      </c>
      <c r="Z578" s="107">
        <v>3</v>
      </c>
      <c r="AA578" s="107">
        <v>1</v>
      </c>
      <c r="AB578" s="111">
        <v>10.7</v>
      </c>
      <c r="AC578" s="107" t="s">
        <v>152</v>
      </c>
      <c r="AD578" s="108">
        <v>50</v>
      </c>
      <c r="AE578" s="107" t="s">
        <v>6590</v>
      </c>
      <c r="AF578" s="111">
        <v>80</v>
      </c>
      <c r="AG578" s="111" t="s">
        <v>9693</v>
      </c>
      <c r="AH578" s="111" t="s">
        <v>10090</v>
      </c>
      <c r="AI578" s="111">
        <v>40</v>
      </c>
      <c r="AJ578" s="111" t="s">
        <v>10091</v>
      </c>
      <c r="AK578" s="111">
        <v>5380</v>
      </c>
      <c r="AL578" s="111">
        <v>20</v>
      </c>
      <c r="AM578" s="111" t="s">
        <v>10092</v>
      </c>
      <c r="AN578" s="111">
        <v>10921</v>
      </c>
      <c r="AO578" s="111">
        <v>10</v>
      </c>
      <c r="AP578" s="111" t="s">
        <v>10093</v>
      </c>
      <c r="AQ578" s="111">
        <v>17893</v>
      </c>
      <c r="AR578" s="111">
        <v>10</v>
      </c>
      <c r="AS578" s="111"/>
      <c r="AT578" s="111"/>
      <c r="AU578" s="111"/>
      <c r="AV578" s="111"/>
      <c r="AW578" s="111"/>
      <c r="AX578" s="111"/>
      <c r="AY578"/>
      <c r="AZ578"/>
      <c r="BA578"/>
      <c r="BB578"/>
      <c r="BC578"/>
      <c r="BD578"/>
    </row>
    <row r="579" spans="1:56" s="110" customFormat="1" ht="102.9">
      <c r="A579" s="107">
        <v>381</v>
      </c>
      <c r="B579" s="107" t="s">
        <v>9636</v>
      </c>
      <c r="C579" s="111">
        <v>29</v>
      </c>
      <c r="D579" s="124"/>
      <c r="E579" s="112" t="s">
        <v>9713</v>
      </c>
      <c r="F579" s="129">
        <v>10331</v>
      </c>
      <c r="G579" s="112" t="s">
        <v>10094</v>
      </c>
      <c r="H579" s="111">
        <v>2012</v>
      </c>
      <c r="I579" s="112" t="s">
        <v>10095</v>
      </c>
      <c r="J579" s="113">
        <v>23370</v>
      </c>
      <c r="K579" s="126" t="s">
        <v>13681</v>
      </c>
      <c r="L579" s="112" t="s">
        <v>9843</v>
      </c>
      <c r="M579" s="112" t="s">
        <v>9717</v>
      </c>
      <c r="N579" s="112" t="s">
        <v>10096</v>
      </c>
      <c r="O579" s="112" t="s">
        <v>10097</v>
      </c>
      <c r="P579" s="112" t="s">
        <v>10098</v>
      </c>
      <c r="Q579" s="108" t="s">
        <v>10099</v>
      </c>
      <c r="R579" s="108">
        <v>0</v>
      </c>
      <c r="S579" s="108">
        <v>5000</v>
      </c>
      <c r="T579" s="108" t="s">
        <v>10000</v>
      </c>
      <c r="U579" s="108">
        <f>+R579+S579</f>
        <v>5000</v>
      </c>
      <c r="V579" s="109">
        <v>50</v>
      </c>
      <c r="W579" s="109">
        <v>100</v>
      </c>
      <c r="X579" s="127" t="s">
        <v>9722</v>
      </c>
      <c r="Y579" s="107">
        <v>2</v>
      </c>
      <c r="Z579" s="107">
        <v>5</v>
      </c>
      <c r="AA579" s="107">
        <v>6</v>
      </c>
      <c r="AB579" s="111">
        <v>17</v>
      </c>
      <c r="AC579" s="107" t="s">
        <v>10100</v>
      </c>
      <c r="AD579" s="108"/>
      <c r="AE579" s="107" t="s">
        <v>6590</v>
      </c>
      <c r="AF579" s="111">
        <v>50</v>
      </c>
      <c r="AG579" s="111" t="s">
        <v>9723</v>
      </c>
      <c r="AH579" s="111" t="s">
        <v>4597</v>
      </c>
      <c r="AI579" s="111">
        <v>90</v>
      </c>
      <c r="AJ579" s="111"/>
      <c r="AK579" s="111"/>
      <c r="AL579" s="111"/>
      <c r="AM579" s="111"/>
      <c r="AN579" s="111"/>
      <c r="AO579" s="111"/>
      <c r="AP579" s="111"/>
      <c r="AQ579" s="111"/>
      <c r="AR579" s="111"/>
      <c r="AS579" s="111"/>
      <c r="AT579" s="111"/>
      <c r="AU579" s="111"/>
      <c r="AV579" s="111"/>
      <c r="AW579" s="111"/>
      <c r="AX579" s="111"/>
      <c r="AY579"/>
      <c r="AZ579"/>
      <c r="BA579"/>
      <c r="BB579"/>
      <c r="BC579"/>
      <c r="BD579"/>
    </row>
    <row r="580" spans="1:56" s="110" customFormat="1" ht="61.75">
      <c r="A580" s="107">
        <v>381</v>
      </c>
      <c r="B580" s="107" t="s">
        <v>9636</v>
      </c>
      <c r="C580" s="111">
        <v>10</v>
      </c>
      <c r="D580" s="124"/>
      <c r="E580" s="112" t="s">
        <v>9951</v>
      </c>
      <c r="F580" s="129">
        <v>18326</v>
      </c>
      <c r="G580" s="112" t="s">
        <v>10101</v>
      </c>
      <c r="H580" s="111">
        <v>2015</v>
      </c>
      <c r="I580" s="112"/>
      <c r="J580" s="113">
        <v>30903.94</v>
      </c>
      <c r="K580" s="126" t="s">
        <v>109</v>
      </c>
      <c r="L580" s="112" t="s">
        <v>10102</v>
      </c>
      <c r="M580" s="112"/>
      <c r="N580" s="112"/>
      <c r="O580" s="112"/>
      <c r="P580" s="112"/>
      <c r="Q580" s="108"/>
      <c r="R580" s="108"/>
      <c r="S580" s="108"/>
      <c r="T580" s="108"/>
      <c r="U580" s="108"/>
      <c r="V580" s="109"/>
      <c r="W580" s="109"/>
      <c r="X580" s="127"/>
      <c r="Y580" s="107"/>
      <c r="Z580" s="107"/>
      <c r="AA580" s="107"/>
      <c r="AB580" s="111"/>
      <c r="AC580" s="107"/>
      <c r="AD580" s="108"/>
      <c r="AE580" s="107" t="s">
        <v>6590</v>
      </c>
      <c r="AF580" s="111"/>
      <c r="AG580" s="111"/>
      <c r="AH580" s="111"/>
      <c r="AI580" s="111"/>
      <c r="AJ580" s="111"/>
      <c r="AK580" s="111"/>
      <c r="AL580" s="111"/>
      <c r="AM580" s="111"/>
      <c r="AN580" s="111"/>
      <c r="AO580" s="111"/>
      <c r="AP580" s="111"/>
      <c r="AQ580" s="111"/>
      <c r="AR580" s="111"/>
      <c r="AS580" s="111"/>
      <c r="AT580" s="111"/>
      <c r="AU580" s="111"/>
      <c r="AV580" s="111"/>
      <c r="AW580" s="111"/>
      <c r="AX580" s="111"/>
      <c r="AY580"/>
      <c r="AZ580"/>
      <c r="BA580"/>
      <c r="BB580"/>
      <c r="BC580"/>
      <c r="BD580"/>
    </row>
    <row r="581" spans="1:56" s="110" customFormat="1" ht="102.9">
      <c r="A581" s="107">
        <v>381</v>
      </c>
      <c r="B581" s="107" t="s">
        <v>9636</v>
      </c>
      <c r="C581" s="111">
        <v>32</v>
      </c>
      <c r="D581" s="124"/>
      <c r="E581" s="112" t="s">
        <v>9659</v>
      </c>
      <c r="F581" s="129">
        <v>3702</v>
      </c>
      <c r="G581" s="112" t="s">
        <v>10103</v>
      </c>
      <c r="H581" s="111">
        <v>2015</v>
      </c>
      <c r="I581" s="112"/>
      <c r="J581" s="113">
        <v>20788.8</v>
      </c>
      <c r="K581" s="126" t="s">
        <v>109</v>
      </c>
      <c r="L581" s="112" t="s">
        <v>10104</v>
      </c>
      <c r="M581" s="112" t="s">
        <v>9805</v>
      </c>
      <c r="N581" s="112" t="s">
        <v>9963</v>
      </c>
      <c r="O581" s="112" t="s">
        <v>9964</v>
      </c>
      <c r="P581" s="112" t="s">
        <v>10105</v>
      </c>
      <c r="Q581" s="108" t="s">
        <v>9814</v>
      </c>
      <c r="R581" s="108">
        <v>0</v>
      </c>
      <c r="S581" s="108">
        <v>0</v>
      </c>
      <c r="T581" s="108">
        <v>0</v>
      </c>
      <c r="U581" s="108">
        <f>+R581+S581+T581</f>
        <v>0</v>
      </c>
      <c r="V581" s="109">
        <v>100</v>
      </c>
      <c r="W581" s="109">
        <v>100</v>
      </c>
      <c r="X581" s="127" t="s">
        <v>9669</v>
      </c>
      <c r="Y581" s="107" t="s">
        <v>9810</v>
      </c>
      <c r="Z581" s="107" t="s">
        <v>9811</v>
      </c>
      <c r="AA581" s="107" t="s">
        <v>9812</v>
      </c>
      <c r="AB581" s="111" t="s">
        <v>9813</v>
      </c>
      <c r="AC581" s="107"/>
      <c r="AD581" s="108" t="s">
        <v>9814</v>
      </c>
      <c r="AE581" s="107" t="s">
        <v>6590</v>
      </c>
      <c r="AF581" s="111">
        <v>100</v>
      </c>
      <c r="AG581" s="111" t="s">
        <v>9675</v>
      </c>
      <c r="AH581" s="111" t="s">
        <v>4597</v>
      </c>
      <c r="AI581" s="111">
        <v>100</v>
      </c>
      <c r="AJ581" s="111"/>
      <c r="AK581" s="111"/>
      <c r="AL581" s="111"/>
      <c r="AM581" s="111"/>
      <c r="AN581" s="111"/>
      <c r="AO581" s="111"/>
      <c r="AP581" s="111"/>
      <c r="AQ581" s="111"/>
      <c r="AR581" s="111"/>
      <c r="AS581" s="111"/>
      <c r="AT581" s="111"/>
      <c r="AU581" s="111"/>
      <c r="AV581" s="111"/>
      <c r="AW581" s="111"/>
      <c r="AX581" s="111"/>
      <c r="AY581"/>
      <c r="AZ581"/>
      <c r="BA581"/>
      <c r="BB581"/>
      <c r="BC581"/>
      <c r="BD581"/>
    </row>
    <row r="582" spans="1:56" s="110" customFormat="1" ht="154.30000000000001">
      <c r="A582" s="107">
        <v>381</v>
      </c>
      <c r="B582" s="107" t="s">
        <v>9636</v>
      </c>
      <c r="C582" s="111">
        <v>32</v>
      </c>
      <c r="D582" s="124"/>
      <c r="E582" s="112" t="s">
        <v>9659</v>
      </c>
      <c r="F582" s="129">
        <v>3702</v>
      </c>
      <c r="G582" s="112" t="s">
        <v>10106</v>
      </c>
      <c r="H582" s="111">
        <v>2016</v>
      </c>
      <c r="I582" s="112" t="s">
        <v>10107</v>
      </c>
      <c r="J582" s="113">
        <v>31175.22</v>
      </c>
      <c r="K582" s="126" t="s">
        <v>109</v>
      </c>
      <c r="L582" s="112" t="s">
        <v>9804</v>
      </c>
      <c r="M582" s="112" t="s">
        <v>9805</v>
      </c>
      <c r="N582" s="112" t="s">
        <v>9963</v>
      </c>
      <c r="O582" s="112" t="s">
        <v>9964</v>
      </c>
      <c r="P582" s="112" t="s">
        <v>10108</v>
      </c>
      <c r="Q582" s="108">
        <f>+ROUND((U582/1700),2)</f>
        <v>0</v>
      </c>
      <c r="R582" s="108">
        <v>0</v>
      </c>
      <c r="S582" s="108">
        <v>0</v>
      </c>
      <c r="T582" s="108">
        <v>0</v>
      </c>
      <c r="U582" s="108">
        <f>+R582+T582+S582</f>
        <v>0</v>
      </c>
      <c r="V582" s="109">
        <v>100</v>
      </c>
      <c r="W582" s="109">
        <v>100</v>
      </c>
      <c r="X582" s="127" t="s">
        <v>9669</v>
      </c>
      <c r="Y582" s="107" t="s">
        <v>9810</v>
      </c>
      <c r="Z582" s="107" t="s">
        <v>9811</v>
      </c>
      <c r="AA582" s="107" t="s">
        <v>9812</v>
      </c>
      <c r="AB582" s="111" t="s">
        <v>9813</v>
      </c>
      <c r="AC582" s="107"/>
      <c r="AD582" s="108" t="s">
        <v>9814</v>
      </c>
      <c r="AE582" s="107" t="s">
        <v>6590</v>
      </c>
      <c r="AF582" s="111">
        <v>100</v>
      </c>
      <c r="AG582" s="111" t="s">
        <v>9675</v>
      </c>
      <c r="AH582" s="111" t="s">
        <v>4597</v>
      </c>
      <c r="AI582" s="111">
        <v>100</v>
      </c>
      <c r="AJ582" s="111"/>
      <c r="AK582" s="111"/>
      <c r="AL582" s="111"/>
      <c r="AM582" s="111"/>
      <c r="AN582" s="111"/>
      <c r="AO582" s="111"/>
      <c r="AP582" s="111"/>
      <c r="AQ582" s="111"/>
      <c r="AR582" s="111"/>
      <c r="AS582" s="111"/>
      <c r="AT582" s="111"/>
      <c r="AU582" s="111"/>
      <c r="AV582" s="111"/>
      <c r="AW582" s="111"/>
      <c r="AX582" s="111"/>
      <c r="AY582"/>
      <c r="AZ582"/>
      <c r="BA582"/>
      <c r="BB582"/>
      <c r="BC582"/>
      <c r="BD582"/>
    </row>
    <row r="583" spans="1:56" s="110" customFormat="1" ht="154.30000000000001">
      <c r="A583" s="107">
        <v>381</v>
      </c>
      <c r="B583" s="107" t="s">
        <v>9636</v>
      </c>
      <c r="C583" s="111">
        <v>32</v>
      </c>
      <c r="D583" s="124"/>
      <c r="E583" s="112" t="s">
        <v>9659</v>
      </c>
      <c r="F583" s="129">
        <v>3702</v>
      </c>
      <c r="G583" s="112" t="s">
        <v>10109</v>
      </c>
      <c r="H583" s="111">
        <v>2016</v>
      </c>
      <c r="I583" s="112" t="s">
        <v>10110</v>
      </c>
      <c r="J583" s="113">
        <v>47989.37</v>
      </c>
      <c r="K583" s="126" t="s">
        <v>109</v>
      </c>
      <c r="L583" s="112" t="s">
        <v>9804</v>
      </c>
      <c r="M583" s="112" t="s">
        <v>9805</v>
      </c>
      <c r="N583" s="112" t="s">
        <v>10111</v>
      </c>
      <c r="O583" s="112" t="s">
        <v>10112</v>
      </c>
      <c r="P583" s="112" t="s">
        <v>10113</v>
      </c>
      <c r="Q583" s="108">
        <f>+ROUND((U583/1700),2)</f>
        <v>0</v>
      </c>
      <c r="R583" s="108">
        <v>0</v>
      </c>
      <c r="S583" s="108">
        <v>0</v>
      </c>
      <c r="T583" s="108">
        <v>0</v>
      </c>
      <c r="U583" s="108">
        <f>+R583+S583+T583</f>
        <v>0</v>
      </c>
      <c r="V583" s="109">
        <v>100</v>
      </c>
      <c r="W583" s="109">
        <v>100</v>
      </c>
      <c r="X583" s="127" t="s">
        <v>9669</v>
      </c>
      <c r="Y583" s="107" t="s">
        <v>9810</v>
      </c>
      <c r="Z583" s="107" t="s">
        <v>9811</v>
      </c>
      <c r="AA583" s="107" t="s">
        <v>9812</v>
      </c>
      <c r="AB583" s="111" t="s">
        <v>9813</v>
      </c>
      <c r="AC583" s="107"/>
      <c r="AD583" s="108" t="s">
        <v>9814</v>
      </c>
      <c r="AE583" s="107" t="s">
        <v>6590</v>
      </c>
      <c r="AF583" s="111">
        <v>101</v>
      </c>
      <c r="AG583" s="111" t="s">
        <v>10114</v>
      </c>
      <c r="AH583" s="111" t="s">
        <v>4597</v>
      </c>
      <c r="AI583" s="111">
        <v>101</v>
      </c>
      <c r="AJ583" s="111"/>
      <c r="AK583" s="111"/>
      <c r="AL583" s="111"/>
      <c r="AM583" s="111"/>
      <c r="AN583" s="111"/>
      <c r="AO583" s="111"/>
      <c r="AP583" s="111"/>
      <c r="AQ583" s="111"/>
      <c r="AR583" s="111"/>
      <c r="AS583" s="111"/>
      <c r="AT583" s="111"/>
      <c r="AU583" s="111"/>
      <c r="AV583" s="111"/>
      <c r="AW583" s="111"/>
      <c r="AX583" s="111"/>
      <c r="AY583"/>
      <c r="AZ583"/>
      <c r="BA583"/>
      <c r="BB583"/>
      <c r="BC583"/>
      <c r="BD583"/>
    </row>
    <row r="584" spans="1:56" s="110" customFormat="1" ht="92.6">
      <c r="A584" s="107">
        <v>381</v>
      </c>
      <c r="B584" s="107" t="s">
        <v>9636</v>
      </c>
      <c r="C584" s="111">
        <v>20</v>
      </c>
      <c r="D584" s="124"/>
      <c r="E584" s="112" t="s">
        <v>9695</v>
      </c>
      <c r="F584" s="129">
        <v>28143</v>
      </c>
      <c r="G584" s="112" t="s">
        <v>10115</v>
      </c>
      <c r="H584" s="111">
        <v>2016</v>
      </c>
      <c r="I584" s="112" t="s">
        <v>10116</v>
      </c>
      <c r="J584" s="113">
        <v>91143.21</v>
      </c>
      <c r="K584" s="126" t="s">
        <v>109</v>
      </c>
      <c r="L584" s="112" t="s">
        <v>10117</v>
      </c>
      <c r="M584" s="112" t="s">
        <v>10118</v>
      </c>
      <c r="N584" s="112" t="s">
        <v>10119</v>
      </c>
      <c r="O584" s="112" t="s">
        <v>10120</v>
      </c>
      <c r="P584" s="112" t="s">
        <v>10121</v>
      </c>
      <c r="Q584" s="108">
        <v>12.42</v>
      </c>
      <c r="R584" s="108"/>
      <c r="S584" s="108">
        <v>0</v>
      </c>
      <c r="T584" s="108">
        <v>0</v>
      </c>
      <c r="U584" s="108">
        <v>21114.240000000002</v>
      </c>
      <c r="V584" s="109"/>
      <c r="W584" s="109">
        <v>100</v>
      </c>
      <c r="X584" s="127" t="s">
        <v>9873</v>
      </c>
      <c r="Y584" s="107">
        <v>4</v>
      </c>
      <c r="Z584" s="107">
        <v>6</v>
      </c>
      <c r="AA584" s="107">
        <v>3</v>
      </c>
      <c r="AB584" s="111">
        <v>35</v>
      </c>
      <c r="AC584" s="107" t="s">
        <v>109</v>
      </c>
      <c r="AD584" s="108" t="s">
        <v>9708</v>
      </c>
      <c r="AE584" s="107" t="s">
        <v>6590</v>
      </c>
      <c r="AF584" s="111">
        <v>100</v>
      </c>
      <c r="AG584" s="111" t="s">
        <v>9883</v>
      </c>
      <c r="AH584" s="111" t="s">
        <v>9884</v>
      </c>
      <c r="AI584" s="111">
        <v>100</v>
      </c>
      <c r="AJ584" s="111"/>
      <c r="AK584" s="111"/>
      <c r="AL584" s="111"/>
      <c r="AM584" s="111"/>
      <c r="AN584" s="111"/>
      <c r="AO584" s="111"/>
      <c r="AP584" s="111"/>
      <c r="AQ584" s="111"/>
      <c r="AR584" s="111"/>
      <c r="AS584" s="111"/>
      <c r="AT584" s="111"/>
      <c r="AU584" s="111"/>
      <c r="AV584" s="111"/>
      <c r="AW584" s="111"/>
      <c r="AX584" s="111"/>
      <c r="AY584"/>
      <c r="AZ584"/>
      <c r="BA584"/>
      <c r="BB584"/>
      <c r="BC584"/>
      <c r="BD584"/>
    </row>
    <row r="585" spans="1:56" s="110" customFormat="1" ht="113.15">
      <c r="A585" s="107">
        <v>381</v>
      </c>
      <c r="B585" s="107" t="s">
        <v>9636</v>
      </c>
      <c r="C585" s="111"/>
      <c r="D585" s="124" t="s">
        <v>9691</v>
      </c>
      <c r="E585" s="112" t="s">
        <v>10122</v>
      </c>
      <c r="F585" s="129">
        <v>21806</v>
      </c>
      <c r="G585" s="112" t="s">
        <v>10123</v>
      </c>
      <c r="H585" s="111">
        <v>2016</v>
      </c>
      <c r="I585" s="112" t="s">
        <v>10124</v>
      </c>
      <c r="J585" s="113">
        <v>38276.28</v>
      </c>
      <c r="K585" s="126" t="s">
        <v>109</v>
      </c>
      <c r="L585" s="112" t="s">
        <v>10125</v>
      </c>
      <c r="M585" s="112" t="s">
        <v>10126</v>
      </c>
      <c r="N585" s="112" t="s">
        <v>10127</v>
      </c>
      <c r="O585" s="112" t="s">
        <v>10128</v>
      </c>
      <c r="P585" s="112" t="s">
        <v>10129</v>
      </c>
      <c r="Q585" s="108">
        <v>10</v>
      </c>
      <c r="R585" s="108">
        <v>0</v>
      </c>
      <c r="S585" s="108">
        <v>0</v>
      </c>
      <c r="T585" s="108">
        <v>0</v>
      </c>
      <c r="U585" s="108">
        <f>+R585+S585+T585</f>
        <v>0</v>
      </c>
      <c r="V585" s="109">
        <v>0.1</v>
      </c>
      <c r="W585" s="109">
        <v>100</v>
      </c>
      <c r="X585" s="127" t="s">
        <v>9685</v>
      </c>
      <c r="Y585" s="107">
        <v>2</v>
      </c>
      <c r="Z585" s="107">
        <v>5</v>
      </c>
      <c r="AA585" s="107">
        <v>6</v>
      </c>
      <c r="AB585" s="111">
        <v>17</v>
      </c>
      <c r="AC585" s="107" t="s">
        <v>109</v>
      </c>
      <c r="AD585" s="108" t="s">
        <v>9708</v>
      </c>
      <c r="AE585" s="107" t="s">
        <v>6590</v>
      </c>
      <c r="AF585" s="111">
        <v>20</v>
      </c>
      <c r="AG585" s="111" t="s">
        <v>9691</v>
      </c>
      <c r="AH585" s="111" t="s">
        <v>10130</v>
      </c>
      <c r="AI585" s="111">
        <v>90</v>
      </c>
      <c r="AJ585" s="111" t="s">
        <v>10043</v>
      </c>
      <c r="AK585" s="111" t="s">
        <v>10131</v>
      </c>
      <c r="AL585" s="111">
        <v>10</v>
      </c>
      <c r="AM585" s="111"/>
      <c r="AN585" s="111"/>
      <c r="AO585" s="111"/>
      <c r="AP585" s="111"/>
      <c r="AQ585" s="111"/>
      <c r="AR585" s="111"/>
      <c r="AS585" s="111"/>
      <c r="AT585" s="111"/>
      <c r="AU585" s="111"/>
      <c r="AV585" s="111"/>
      <c r="AW585" s="111"/>
      <c r="AX585" s="111"/>
      <c r="AY585"/>
      <c r="AZ585"/>
      <c r="BA585"/>
      <c r="BB585"/>
      <c r="BC585"/>
      <c r="BD585"/>
    </row>
    <row r="586" spans="1:56" s="110" customFormat="1" ht="133.75">
      <c r="A586" s="107">
        <v>381</v>
      </c>
      <c r="B586" s="107" t="s">
        <v>9636</v>
      </c>
      <c r="C586" s="111">
        <v>30</v>
      </c>
      <c r="D586" s="124"/>
      <c r="E586" s="112" t="s">
        <v>10044</v>
      </c>
      <c r="F586" s="129">
        <v>6135</v>
      </c>
      <c r="G586" s="112" t="s">
        <v>10132</v>
      </c>
      <c r="H586" s="111">
        <v>2016</v>
      </c>
      <c r="I586" s="112" t="s">
        <v>10133</v>
      </c>
      <c r="J586" s="113">
        <v>53898.51</v>
      </c>
      <c r="K586" s="126" t="s">
        <v>109</v>
      </c>
      <c r="L586" s="112" t="s">
        <v>10048</v>
      </c>
      <c r="M586" s="112" t="s">
        <v>10049</v>
      </c>
      <c r="N586" s="112" t="s">
        <v>10134</v>
      </c>
      <c r="O586" s="112" t="s">
        <v>10135</v>
      </c>
      <c r="P586" s="112">
        <v>290111003429</v>
      </c>
      <c r="Q586" s="108" t="s">
        <v>10053</v>
      </c>
      <c r="R586" s="108">
        <v>0</v>
      </c>
      <c r="S586" s="108" t="s">
        <v>10053</v>
      </c>
      <c r="T586" s="108" t="s">
        <v>10053</v>
      </c>
      <c r="U586" s="108" t="s">
        <v>10053</v>
      </c>
      <c r="V586" s="109">
        <v>0.8</v>
      </c>
      <c r="W586" s="109">
        <v>100</v>
      </c>
      <c r="X586" s="127" t="s">
        <v>9766</v>
      </c>
      <c r="Y586" s="107" t="s">
        <v>10136</v>
      </c>
      <c r="Z586" s="107" t="s">
        <v>10137</v>
      </c>
      <c r="AA586" s="107" t="s">
        <v>10138</v>
      </c>
      <c r="AB586" s="111" t="s">
        <v>10139</v>
      </c>
      <c r="AC586" s="107" t="s">
        <v>109</v>
      </c>
      <c r="AD586" s="108">
        <v>0</v>
      </c>
      <c r="AE586" s="107" t="s">
        <v>6590</v>
      </c>
      <c r="AF586" s="111">
        <v>0.8</v>
      </c>
      <c r="AG586" s="111" t="s">
        <v>10140</v>
      </c>
      <c r="AH586" s="111" t="s">
        <v>10141</v>
      </c>
      <c r="AI586" s="111">
        <v>0.8</v>
      </c>
      <c r="AJ586" s="111" t="s">
        <v>10140</v>
      </c>
      <c r="AK586" s="111"/>
      <c r="AL586" s="111"/>
      <c r="AM586" s="111"/>
      <c r="AN586" s="111"/>
      <c r="AO586" s="111"/>
      <c r="AP586" s="111"/>
      <c r="AQ586" s="111"/>
      <c r="AR586" s="111"/>
      <c r="AS586" s="111"/>
      <c r="AT586" s="111"/>
      <c r="AU586" s="111"/>
      <c r="AV586" s="111"/>
      <c r="AW586" s="111"/>
      <c r="AX586" s="111"/>
      <c r="AY586"/>
      <c r="AZ586"/>
      <c r="BA586"/>
      <c r="BB586"/>
      <c r="BC586"/>
      <c r="BD586"/>
    </row>
    <row r="587" spans="1:56" s="110" customFormat="1" ht="133.75">
      <c r="A587" s="107">
        <v>381</v>
      </c>
      <c r="B587" s="107" t="s">
        <v>9636</v>
      </c>
      <c r="C587" s="111">
        <v>30</v>
      </c>
      <c r="D587" s="124"/>
      <c r="E587" s="112" t="s">
        <v>10044</v>
      </c>
      <c r="F587" s="129">
        <v>6135</v>
      </c>
      <c r="G587" s="112" t="s">
        <v>10142</v>
      </c>
      <c r="H587" s="111">
        <v>2017</v>
      </c>
      <c r="I587" s="112" t="s">
        <v>10143</v>
      </c>
      <c r="J587" s="113">
        <v>114674.57</v>
      </c>
      <c r="K587" s="126" t="s">
        <v>109</v>
      </c>
      <c r="L587" s="112" t="s">
        <v>10048</v>
      </c>
      <c r="M587" s="112" t="s">
        <v>10049</v>
      </c>
      <c r="N587" s="112" t="s">
        <v>10134</v>
      </c>
      <c r="O587" s="112" t="s">
        <v>10135</v>
      </c>
      <c r="P587" s="112">
        <v>290111005570</v>
      </c>
      <c r="Q587" s="108">
        <v>15.01</v>
      </c>
      <c r="R587" s="108">
        <v>0</v>
      </c>
      <c r="S587" s="108">
        <v>0</v>
      </c>
      <c r="T587" s="108">
        <v>0</v>
      </c>
      <c r="U587" s="108">
        <v>25514.639999999999</v>
      </c>
      <c r="V587" s="109"/>
      <c r="W587" s="109">
        <v>100</v>
      </c>
      <c r="X587" s="127" t="s">
        <v>9766</v>
      </c>
      <c r="Y587" s="107"/>
      <c r="Z587" s="107"/>
      <c r="AA587" s="107"/>
      <c r="AB587" s="111"/>
      <c r="AC587" s="107"/>
      <c r="AD587" s="108"/>
      <c r="AE587" s="107" t="s">
        <v>6590</v>
      </c>
      <c r="AF587" s="111"/>
      <c r="AG587" s="111"/>
      <c r="AH587" s="111"/>
      <c r="AI587" s="111"/>
      <c r="AJ587" s="111"/>
      <c r="AK587" s="111"/>
      <c r="AL587" s="111"/>
      <c r="AM587" s="111"/>
      <c r="AN587" s="111"/>
      <c r="AO587" s="111"/>
      <c r="AP587" s="111"/>
      <c r="AQ587" s="111"/>
      <c r="AR587" s="111"/>
      <c r="AS587" s="111"/>
      <c r="AT587" s="111"/>
      <c r="AU587" s="111"/>
      <c r="AV587" s="111"/>
      <c r="AW587" s="111"/>
      <c r="AX587" s="111"/>
      <c r="AY587"/>
      <c r="AZ587"/>
      <c r="BA587"/>
      <c r="BB587"/>
      <c r="BC587"/>
      <c r="BD587"/>
    </row>
    <row r="588" spans="1:56" s="110" customFormat="1" ht="123.45">
      <c r="A588" s="107">
        <v>384</v>
      </c>
      <c r="B588" s="107" t="s">
        <v>9636</v>
      </c>
      <c r="C588" s="111"/>
      <c r="D588" s="124"/>
      <c r="E588" s="112" t="s">
        <v>10144</v>
      </c>
      <c r="F588" s="129">
        <v>11700</v>
      </c>
      <c r="G588" s="112" t="s">
        <v>10145</v>
      </c>
      <c r="H588" s="111">
        <v>2016</v>
      </c>
      <c r="I588" s="112" t="s">
        <v>10146</v>
      </c>
      <c r="J588" s="113">
        <v>38557.26</v>
      </c>
      <c r="K588" s="126" t="s">
        <v>542</v>
      </c>
      <c r="L588" s="112" t="s">
        <v>10147</v>
      </c>
      <c r="M588" s="112" t="s">
        <v>9762</v>
      </c>
      <c r="N588" s="112" t="s">
        <v>10148</v>
      </c>
      <c r="O588" s="112" t="s">
        <v>10149</v>
      </c>
      <c r="P588" s="112">
        <v>290111005466</v>
      </c>
      <c r="Q588" s="108" t="s">
        <v>10150</v>
      </c>
      <c r="R588" s="108">
        <v>0</v>
      </c>
      <c r="S588" s="108" t="s">
        <v>10150</v>
      </c>
      <c r="T588" s="108" t="s">
        <v>10150</v>
      </c>
      <c r="U588" s="108" t="s">
        <v>10150</v>
      </c>
      <c r="V588" s="109">
        <v>30</v>
      </c>
      <c r="W588" s="109">
        <v>100</v>
      </c>
      <c r="X588" s="127" t="s">
        <v>10151</v>
      </c>
      <c r="Y588" s="107">
        <v>2</v>
      </c>
      <c r="Z588" s="107">
        <v>5</v>
      </c>
      <c r="AA588" s="107">
        <v>6</v>
      </c>
      <c r="AB588" s="111">
        <v>4</v>
      </c>
      <c r="AC588" s="107" t="s">
        <v>10152</v>
      </c>
      <c r="AD588" s="108" t="s">
        <v>9767</v>
      </c>
      <c r="AE588" s="107" t="s">
        <v>6590</v>
      </c>
      <c r="AF588" s="111">
        <v>30</v>
      </c>
      <c r="AG588" s="111" t="s">
        <v>10153</v>
      </c>
      <c r="AH588" s="111"/>
      <c r="AI588" s="111"/>
      <c r="AJ588" s="111"/>
      <c r="AK588" s="111"/>
      <c r="AL588" s="111"/>
      <c r="AM588" s="111"/>
      <c r="AN588" s="111"/>
      <c r="AO588" s="111"/>
      <c r="AP588" s="111"/>
      <c r="AQ588" s="111"/>
      <c r="AR588" s="111"/>
      <c r="AS588" s="111"/>
      <c r="AT588" s="111"/>
      <c r="AU588" s="111"/>
      <c r="AV588" s="111"/>
      <c r="AW588" s="111"/>
      <c r="AX588" s="111"/>
      <c r="AY588"/>
      <c r="AZ588"/>
      <c r="BA588"/>
      <c r="BB588"/>
      <c r="BC588"/>
      <c r="BD588"/>
    </row>
    <row r="589" spans="1:56" s="110" customFormat="1" ht="195.45">
      <c r="A589" s="107">
        <v>381</v>
      </c>
      <c r="B589" s="107" t="s">
        <v>9636</v>
      </c>
      <c r="C589" s="111">
        <v>4</v>
      </c>
      <c r="D589" s="124"/>
      <c r="E589" s="112" t="s">
        <v>9825</v>
      </c>
      <c r="F589" s="129">
        <v>8279</v>
      </c>
      <c r="G589" s="112" t="s">
        <v>10154</v>
      </c>
      <c r="H589" s="111">
        <v>2017</v>
      </c>
      <c r="I589" s="112"/>
      <c r="J589" s="113">
        <v>34465</v>
      </c>
      <c r="K589" s="126" t="s">
        <v>13681</v>
      </c>
      <c r="L589" s="112" t="s">
        <v>10155</v>
      </c>
      <c r="M589" s="112" t="s">
        <v>10156</v>
      </c>
      <c r="N589" s="112" t="s">
        <v>10157</v>
      </c>
      <c r="O589" s="112" t="s">
        <v>10158</v>
      </c>
      <c r="P589" s="112" t="s">
        <v>10159</v>
      </c>
      <c r="Q589" s="108" t="s">
        <v>10160</v>
      </c>
      <c r="R589" s="108">
        <v>0</v>
      </c>
      <c r="S589" s="108">
        <v>0</v>
      </c>
      <c r="T589" s="108">
        <v>0</v>
      </c>
      <c r="U589" s="108">
        <f>+R589+S589+T589</f>
        <v>0</v>
      </c>
      <c r="V589" s="109"/>
      <c r="W589" s="109">
        <v>100</v>
      </c>
      <c r="X589" s="127"/>
      <c r="Y589" s="107"/>
      <c r="Z589" s="107"/>
      <c r="AA589" s="107"/>
      <c r="AB589" s="111"/>
      <c r="AC589" s="107"/>
      <c r="AD589" s="108"/>
      <c r="AE589" s="107" t="s">
        <v>6590</v>
      </c>
      <c r="AF589" s="111"/>
      <c r="AG589" s="111" t="s">
        <v>10161</v>
      </c>
      <c r="AH589" s="111" t="s">
        <v>10162</v>
      </c>
      <c r="AI589" s="111"/>
      <c r="AJ589" s="111"/>
      <c r="AK589" s="111"/>
      <c r="AL589" s="111"/>
      <c r="AM589" s="111"/>
      <c r="AN589" s="111"/>
      <c r="AO589" s="111"/>
      <c r="AP589" s="111"/>
      <c r="AQ589" s="111"/>
      <c r="AR589" s="111"/>
      <c r="AS589" s="111"/>
      <c r="AT589" s="111"/>
      <c r="AU589" s="111"/>
      <c r="AV589" s="111"/>
      <c r="AW589" s="111"/>
      <c r="AX589" s="111"/>
      <c r="AY589"/>
      <c r="AZ589"/>
      <c r="BA589"/>
      <c r="BB589"/>
      <c r="BC589"/>
      <c r="BD589"/>
    </row>
    <row r="590" spans="1:56" s="110" customFormat="1" ht="174.9">
      <c r="A590" s="107">
        <v>381</v>
      </c>
      <c r="B590" s="107" t="s">
        <v>9636</v>
      </c>
      <c r="C590" s="111">
        <v>10</v>
      </c>
      <c r="D590" s="124" t="s">
        <v>2145</v>
      </c>
      <c r="E590" s="112" t="s">
        <v>10163</v>
      </c>
      <c r="F590" s="129" t="s">
        <v>10164</v>
      </c>
      <c r="G590" s="112" t="s">
        <v>10165</v>
      </c>
      <c r="H590" s="111">
        <v>2018</v>
      </c>
      <c r="I590" s="112" t="s">
        <v>10166</v>
      </c>
      <c r="J590" s="113">
        <v>50788.6</v>
      </c>
      <c r="K590" s="126" t="s">
        <v>213</v>
      </c>
      <c r="L590" s="112" t="s">
        <v>10167</v>
      </c>
      <c r="M590" s="112" t="s">
        <v>10168</v>
      </c>
      <c r="N590" s="112" t="s">
        <v>10169</v>
      </c>
      <c r="O590" s="112" t="s">
        <v>10170</v>
      </c>
      <c r="P590" s="112" t="s">
        <v>10171</v>
      </c>
      <c r="Q590" s="108">
        <v>4.5</v>
      </c>
      <c r="R590" s="108">
        <v>0</v>
      </c>
      <c r="S590" s="108">
        <v>0.5</v>
      </c>
      <c r="T590" s="108">
        <v>0</v>
      </c>
      <c r="U590" s="108">
        <v>4.55</v>
      </c>
      <c r="V590" s="109">
        <v>0.6</v>
      </c>
      <c r="W590" s="109">
        <v>100</v>
      </c>
      <c r="X590" s="127" t="s">
        <v>9782</v>
      </c>
      <c r="Y590" s="107">
        <v>4</v>
      </c>
      <c r="Z590" s="107" t="s">
        <v>10172</v>
      </c>
      <c r="AA590" s="107" t="s">
        <v>10173</v>
      </c>
      <c r="AB590" s="111" t="s">
        <v>213</v>
      </c>
      <c r="AC590" s="107" t="s">
        <v>213</v>
      </c>
      <c r="AD590" s="108" t="s">
        <v>9649</v>
      </c>
      <c r="AE590" s="107" t="s">
        <v>6590</v>
      </c>
      <c r="AF590" s="111">
        <v>0.6</v>
      </c>
      <c r="AG590" s="111" t="s">
        <v>2145</v>
      </c>
      <c r="AH590" s="111" t="s">
        <v>10162</v>
      </c>
      <c r="AI590" s="111">
        <v>0.6</v>
      </c>
      <c r="AJ590" s="111"/>
      <c r="AK590" s="111"/>
      <c r="AL590" s="111"/>
      <c r="AM590" s="111"/>
      <c r="AN590" s="111"/>
      <c r="AO590" s="111"/>
      <c r="AP590" s="111"/>
      <c r="AQ590" s="111"/>
      <c r="AR590" s="111"/>
      <c r="AS590" s="111"/>
      <c r="AT590" s="111"/>
      <c r="AU590" s="111"/>
      <c r="AV590" s="111"/>
      <c r="AW590" s="111"/>
      <c r="AX590" s="111"/>
      <c r="AY590"/>
      <c r="AZ590"/>
      <c r="BA590"/>
      <c r="BB590"/>
      <c r="BC590"/>
      <c r="BD590"/>
    </row>
    <row r="591" spans="1:56" s="110" customFormat="1" ht="174.9">
      <c r="A591" s="107">
        <v>381</v>
      </c>
      <c r="B591" s="107" t="s">
        <v>9636</v>
      </c>
      <c r="C591" s="111">
        <v>10</v>
      </c>
      <c r="D591" s="124"/>
      <c r="E591" s="112" t="s">
        <v>9772</v>
      </c>
      <c r="F591" s="129">
        <v>11088</v>
      </c>
      <c r="G591" s="112" t="s">
        <v>10174</v>
      </c>
      <c r="H591" s="111">
        <v>2018</v>
      </c>
      <c r="I591" s="112" t="s">
        <v>10175</v>
      </c>
      <c r="J591" s="113">
        <v>140544.43</v>
      </c>
      <c r="K591" s="126" t="s">
        <v>213</v>
      </c>
      <c r="L591" s="112" t="s">
        <v>10176</v>
      </c>
      <c r="M591" s="112" t="s">
        <v>10177</v>
      </c>
      <c r="N591" s="112" t="s">
        <v>10178</v>
      </c>
      <c r="O591" s="112" t="s">
        <v>10179</v>
      </c>
      <c r="P591" s="112" t="s">
        <v>10180</v>
      </c>
      <c r="Q591" s="108" t="s">
        <v>10181</v>
      </c>
      <c r="R591" s="108">
        <v>0</v>
      </c>
      <c r="S591" s="108" t="s">
        <v>10182</v>
      </c>
      <c r="T591" s="108" t="s">
        <v>10183</v>
      </c>
      <c r="U591" s="108">
        <v>28108.89</v>
      </c>
      <c r="V591" s="109"/>
      <c r="W591" s="109">
        <v>100</v>
      </c>
      <c r="X591" s="127" t="s">
        <v>9782</v>
      </c>
      <c r="Y591" s="107">
        <v>2</v>
      </c>
      <c r="Z591" s="107">
        <v>5</v>
      </c>
      <c r="AA591" s="107">
        <v>6</v>
      </c>
      <c r="AB591" s="111" t="s">
        <v>213</v>
      </c>
      <c r="AC591" s="107" t="s">
        <v>213</v>
      </c>
      <c r="AD591" s="108" t="s">
        <v>9649</v>
      </c>
      <c r="AE591" s="107" t="s">
        <v>6590</v>
      </c>
      <c r="AF591" s="111"/>
      <c r="AG591" s="111" t="s">
        <v>2145</v>
      </c>
      <c r="AH591" s="111" t="s">
        <v>10184</v>
      </c>
      <c r="AI591" s="111">
        <v>0.31</v>
      </c>
      <c r="AJ591" s="111" t="s">
        <v>10043</v>
      </c>
      <c r="AK591" s="111"/>
      <c r="AL591" s="111">
        <v>0.41</v>
      </c>
      <c r="AM591" s="111" t="s">
        <v>9691</v>
      </c>
      <c r="AN591" s="111">
        <v>0.23</v>
      </c>
      <c r="AO591" s="111"/>
      <c r="AP591" s="111" t="s">
        <v>4478</v>
      </c>
      <c r="AQ591" s="111">
        <v>0.05</v>
      </c>
      <c r="AR591" s="111"/>
      <c r="AS591" s="111"/>
      <c r="AT591" s="111"/>
      <c r="AU591" s="111"/>
      <c r="AV591" s="111"/>
      <c r="AW591" s="111"/>
      <c r="AX591" s="111"/>
      <c r="AY591"/>
      <c r="AZ591"/>
      <c r="BA591"/>
      <c r="BB591"/>
      <c r="BC591"/>
      <c r="BD591"/>
    </row>
    <row r="592" spans="1:56" s="110" customFormat="1" ht="113.15">
      <c r="A592" s="107">
        <v>381</v>
      </c>
      <c r="B592" s="107" t="s">
        <v>9636</v>
      </c>
      <c r="C592" s="111">
        <v>7</v>
      </c>
      <c r="D592" s="124" t="s">
        <v>6860</v>
      </c>
      <c r="E592" s="112" t="s">
        <v>10185</v>
      </c>
      <c r="F592" s="129">
        <v>16130</v>
      </c>
      <c r="G592" s="112" t="s">
        <v>10186</v>
      </c>
      <c r="H592" s="111">
        <v>2018</v>
      </c>
      <c r="I592" s="112"/>
      <c r="J592" s="113" t="s">
        <v>10187</v>
      </c>
      <c r="K592" s="126" t="s">
        <v>213</v>
      </c>
      <c r="L592" s="112" t="s">
        <v>10188</v>
      </c>
      <c r="M592" s="112" t="s">
        <v>10189</v>
      </c>
      <c r="N592" s="112" t="s">
        <v>10190</v>
      </c>
      <c r="O592" s="112"/>
      <c r="P592" s="112" t="s">
        <v>10191</v>
      </c>
      <c r="Q592" s="108">
        <f>+ROUND((U592/1700),2)</f>
        <v>16.059999999999999</v>
      </c>
      <c r="R592" s="108">
        <v>27310.37</v>
      </c>
      <c r="S592" s="108">
        <v>0</v>
      </c>
      <c r="T592" s="108">
        <v>0</v>
      </c>
      <c r="U592" s="108">
        <f>+R592+S592+T592</f>
        <v>27310.37</v>
      </c>
      <c r="V592" s="109"/>
      <c r="W592" s="109">
        <v>100</v>
      </c>
      <c r="X592" s="127"/>
      <c r="Y592" s="107"/>
      <c r="Z592" s="107"/>
      <c r="AA592" s="107"/>
      <c r="AB592" s="111"/>
      <c r="AC592" s="107"/>
      <c r="AD592" s="108"/>
      <c r="AE592" s="107" t="s">
        <v>6590</v>
      </c>
      <c r="AF592" s="111"/>
      <c r="AG592" s="111"/>
      <c r="AH592" s="111"/>
      <c r="AI592" s="111"/>
      <c r="AJ592" s="111"/>
      <c r="AK592" s="111"/>
      <c r="AL592" s="111"/>
      <c r="AM592" s="111"/>
      <c r="AN592" s="111"/>
      <c r="AO592" s="111"/>
      <c r="AP592" s="111"/>
      <c r="AQ592" s="111"/>
      <c r="AR592" s="111"/>
      <c r="AS592" s="111"/>
      <c r="AT592" s="111"/>
      <c r="AU592" s="111"/>
      <c r="AV592" s="111"/>
      <c r="AW592" s="111"/>
      <c r="AX592" s="111"/>
      <c r="AY592"/>
      <c r="AZ592"/>
      <c r="BA592"/>
      <c r="BB592"/>
      <c r="BC592"/>
      <c r="BD592"/>
    </row>
    <row r="593" spans="1:56" s="110" customFormat="1" ht="133.75">
      <c r="A593" s="107">
        <v>381</v>
      </c>
      <c r="B593" s="107" t="s">
        <v>9636</v>
      </c>
      <c r="C593" s="111">
        <v>60</v>
      </c>
      <c r="D593" s="124" t="s">
        <v>6860</v>
      </c>
      <c r="E593" s="112" t="s">
        <v>10192</v>
      </c>
      <c r="F593" s="129">
        <v>24288</v>
      </c>
      <c r="G593" s="112" t="s">
        <v>10193</v>
      </c>
      <c r="H593" s="111">
        <v>2018</v>
      </c>
      <c r="I593" s="112" t="s">
        <v>10194</v>
      </c>
      <c r="J593" s="113" t="s">
        <v>10195</v>
      </c>
      <c r="K593" s="126" t="s">
        <v>213</v>
      </c>
      <c r="L593" s="112" t="s">
        <v>10196</v>
      </c>
      <c r="M593" s="112" t="s">
        <v>10197</v>
      </c>
      <c r="N593" s="112" t="s">
        <v>10198</v>
      </c>
      <c r="O593" s="112" t="s">
        <v>10199</v>
      </c>
      <c r="P593" s="112" t="s">
        <v>10200</v>
      </c>
      <c r="Q593" s="108" t="s">
        <v>10201</v>
      </c>
      <c r="R593" s="108">
        <v>27310.37</v>
      </c>
      <c r="S593" s="108">
        <v>3692.94</v>
      </c>
      <c r="T593" s="108" t="s">
        <v>10202</v>
      </c>
      <c r="U593" s="108" t="s">
        <v>10203</v>
      </c>
      <c r="V593" s="109">
        <v>0.4</v>
      </c>
      <c r="W593" s="109">
        <v>100</v>
      </c>
      <c r="X593" s="127" t="s">
        <v>9648</v>
      </c>
      <c r="Y593" s="107">
        <v>2</v>
      </c>
      <c r="Z593" s="107">
        <v>5</v>
      </c>
      <c r="AA593" s="107">
        <v>6</v>
      </c>
      <c r="AB593" s="111" t="s">
        <v>10204</v>
      </c>
      <c r="AC593" s="107" t="s">
        <v>213</v>
      </c>
      <c r="AD593" s="108" t="s">
        <v>10202</v>
      </c>
      <c r="AE593" s="107" t="s">
        <v>6590</v>
      </c>
      <c r="AF593" s="111">
        <v>0.5</v>
      </c>
      <c r="AG593" s="111" t="s">
        <v>6860</v>
      </c>
      <c r="AH593" s="111" t="s">
        <v>4597</v>
      </c>
      <c r="AI593" s="111">
        <v>0.35</v>
      </c>
      <c r="AJ593" s="111" t="s">
        <v>10205</v>
      </c>
      <c r="AK593" s="111" t="s">
        <v>4640</v>
      </c>
      <c r="AL593" s="111">
        <v>0.08</v>
      </c>
      <c r="AM593" s="111" t="s">
        <v>10206</v>
      </c>
      <c r="AN593" s="111" t="s">
        <v>4640</v>
      </c>
      <c r="AO593" s="111">
        <v>0.05</v>
      </c>
      <c r="AP593" s="111" t="s">
        <v>10207</v>
      </c>
      <c r="AQ593" s="111" t="s">
        <v>4640</v>
      </c>
      <c r="AR593" s="111">
        <v>0.02</v>
      </c>
      <c r="AS593" s="111"/>
      <c r="AT593" s="111"/>
      <c r="AU593" s="111"/>
      <c r="AV593" s="111"/>
      <c r="AW593" s="111"/>
      <c r="AX593" s="111"/>
      <c r="AY593"/>
      <c r="AZ593"/>
      <c r="BA593"/>
      <c r="BB593"/>
      <c r="BC593"/>
      <c r="BD593"/>
    </row>
    <row r="594" spans="1:56" s="110" customFormat="1" ht="164.6">
      <c r="A594" s="107">
        <v>381</v>
      </c>
      <c r="B594" s="107" t="s">
        <v>9636</v>
      </c>
      <c r="C594" s="111">
        <v>14</v>
      </c>
      <c r="D594" s="124" t="s">
        <v>9689</v>
      </c>
      <c r="E594" s="112" t="s">
        <v>9853</v>
      </c>
      <c r="F594" s="129">
        <v>8289</v>
      </c>
      <c r="G594" s="112" t="s">
        <v>10208</v>
      </c>
      <c r="H594" s="111">
        <v>2018</v>
      </c>
      <c r="I594" s="112" t="s">
        <v>10209</v>
      </c>
      <c r="J594" s="113">
        <v>77165</v>
      </c>
      <c r="K594" s="126" t="s">
        <v>213</v>
      </c>
      <c r="L594" s="112" t="s">
        <v>10210</v>
      </c>
      <c r="M594" s="112" t="s">
        <v>10211</v>
      </c>
      <c r="N594" s="112" t="s">
        <v>10212</v>
      </c>
      <c r="O594" s="112" t="s">
        <v>10213</v>
      </c>
      <c r="P594" s="112" t="s">
        <v>10214</v>
      </c>
      <c r="Q594" s="108" t="s">
        <v>10215</v>
      </c>
      <c r="R594" s="108" t="s">
        <v>10216</v>
      </c>
      <c r="S594" s="108">
        <v>0</v>
      </c>
      <c r="T594" s="108">
        <v>0</v>
      </c>
      <c r="U594" s="108">
        <v>0</v>
      </c>
      <c r="V594" s="109"/>
      <c r="W594" s="109">
        <v>100</v>
      </c>
      <c r="X594" s="127" t="s">
        <v>9862</v>
      </c>
      <c r="Y594" s="107"/>
      <c r="Z594" s="107"/>
      <c r="AA594" s="107"/>
      <c r="AB594" s="111" t="s">
        <v>10217</v>
      </c>
      <c r="AC594" s="107" t="s">
        <v>213</v>
      </c>
      <c r="AD594" s="108"/>
      <c r="AE594" s="107" t="s">
        <v>6590</v>
      </c>
      <c r="AF594" s="111">
        <v>80</v>
      </c>
      <c r="AG594" s="111" t="s">
        <v>9689</v>
      </c>
      <c r="AH594" s="111" t="s">
        <v>4597</v>
      </c>
      <c r="AI594" s="111"/>
      <c r="AJ594" s="111"/>
      <c r="AK594" s="111"/>
      <c r="AL594" s="111"/>
      <c r="AM594" s="111"/>
      <c r="AN594" s="111"/>
      <c r="AO594" s="111"/>
      <c r="AP594" s="111"/>
      <c r="AQ594" s="111"/>
      <c r="AR594" s="111"/>
      <c r="AS594" s="111"/>
      <c r="AT594" s="111"/>
      <c r="AU594" s="111"/>
      <c r="AV594" s="111"/>
      <c r="AW594" s="111"/>
      <c r="AX594" s="111"/>
      <c r="AY594"/>
      <c r="AZ594"/>
      <c r="BA594"/>
      <c r="BB594"/>
      <c r="BC594"/>
      <c r="BD594"/>
    </row>
    <row r="595" spans="1:56" s="110" customFormat="1" ht="154.30000000000001">
      <c r="A595" s="107">
        <v>381</v>
      </c>
      <c r="B595" s="107" t="s">
        <v>9636</v>
      </c>
      <c r="C595" s="111">
        <v>32</v>
      </c>
      <c r="D595" s="124" t="s">
        <v>7824</v>
      </c>
      <c r="E595" s="112" t="s">
        <v>9659</v>
      </c>
      <c r="F595" s="129">
        <v>3702</v>
      </c>
      <c r="G595" s="112" t="s">
        <v>10218</v>
      </c>
      <c r="H595" s="111">
        <v>2018</v>
      </c>
      <c r="I595" s="112" t="s">
        <v>10219</v>
      </c>
      <c r="J595" s="113">
        <f>199500+25530.48</f>
        <v>225030.48</v>
      </c>
      <c r="K595" s="126" t="s">
        <v>13689</v>
      </c>
      <c r="L595" s="112" t="s">
        <v>9804</v>
      </c>
      <c r="M595" s="112" t="s">
        <v>9805</v>
      </c>
      <c r="N595" s="112" t="s">
        <v>10111</v>
      </c>
      <c r="O595" s="112" t="s">
        <v>10112</v>
      </c>
      <c r="P595" s="112" t="s">
        <v>10220</v>
      </c>
      <c r="Q595" s="108" t="s">
        <v>9809</v>
      </c>
      <c r="R595" s="108">
        <v>0</v>
      </c>
      <c r="S595" s="108">
        <v>6000</v>
      </c>
      <c r="T595" s="108">
        <v>18000</v>
      </c>
      <c r="U595" s="108">
        <f>+R595+S595+T595</f>
        <v>24000</v>
      </c>
      <c r="V595" s="109">
        <v>100</v>
      </c>
      <c r="W595" s="109">
        <v>100</v>
      </c>
      <c r="X595" s="127" t="s">
        <v>9669</v>
      </c>
      <c r="Y595" s="107" t="s">
        <v>9810</v>
      </c>
      <c r="Z595" s="107" t="s">
        <v>9811</v>
      </c>
      <c r="AA595" s="107" t="s">
        <v>9812</v>
      </c>
      <c r="AB595" s="111" t="s">
        <v>9813</v>
      </c>
      <c r="AC595" s="107"/>
      <c r="AD595" s="108" t="s">
        <v>9814</v>
      </c>
      <c r="AE595" s="107" t="s">
        <v>6590</v>
      </c>
      <c r="AF595" s="111">
        <v>101</v>
      </c>
      <c r="AG595" s="111" t="s">
        <v>10114</v>
      </c>
      <c r="AH595" s="111" t="s">
        <v>4597</v>
      </c>
      <c r="AI595" s="111">
        <v>100</v>
      </c>
      <c r="AJ595" s="111"/>
      <c r="AK595" s="111"/>
      <c r="AL595" s="111"/>
      <c r="AM595" s="111"/>
      <c r="AN595" s="111"/>
      <c r="AO595" s="111"/>
      <c r="AP595" s="111"/>
      <c r="AQ595" s="111"/>
      <c r="AR595" s="111"/>
      <c r="AS595" s="111"/>
      <c r="AT595" s="111"/>
      <c r="AU595" s="111"/>
      <c r="AV595" s="111"/>
      <c r="AW595" s="111"/>
      <c r="AX595" s="111"/>
      <c r="AY595"/>
      <c r="AZ595"/>
      <c r="BA595"/>
      <c r="BB595"/>
      <c r="BC595"/>
      <c r="BD595"/>
    </row>
    <row r="596" spans="1:56" s="110" customFormat="1" ht="144">
      <c r="A596" s="107">
        <v>381</v>
      </c>
      <c r="B596" s="107" t="s">
        <v>9636</v>
      </c>
      <c r="C596" s="111"/>
      <c r="D596" s="124" t="s">
        <v>10221</v>
      </c>
      <c r="E596" s="112" t="s">
        <v>10222</v>
      </c>
      <c r="F596" s="129">
        <v>11699</v>
      </c>
      <c r="G596" s="112" t="s">
        <v>9984</v>
      </c>
      <c r="H596" s="111">
        <v>2018</v>
      </c>
      <c r="I596" s="112" t="s">
        <v>9985</v>
      </c>
      <c r="J596" s="113">
        <v>51220.22</v>
      </c>
      <c r="K596" s="126" t="s">
        <v>542</v>
      </c>
      <c r="L596" s="112" t="s">
        <v>10147</v>
      </c>
      <c r="M596" s="112" t="s">
        <v>9762</v>
      </c>
      <c r="N596" s="112" t="s">
        <v>10223</v>
      </c>
      <c r="O596" s="112" t="s">
        <v>10224</v>
      </c>
      <c r="P596" s="112">
        <v>290111005843</v>
      </c>
      <c r="Q596" s="108" t="s">
        <v>10150</v>
      </c>
      <c r="R596" s="108">
        <v>0</v>
      </c>
      <c r="S596" s="108" t="s">
        <v>10150</v>
      </c>
      <c r="T596" s="108" t="s">
        <v>10150</v>
      </c>
      <c r="U596" s="108" t="s">
        <v>10150</v>
      </c>
      <c r="V596" s="109">
        <v>100</v>
      </c>
      <c r="W596" s="109">
        <v>100</v>
      </c>
      <c r="X596" s="127" t="s">
        <v>9766</v>
      </c>
      <c r="Y596" s="107">
        <v>3</v>
      </c>
      <c r="Z596" s="107">
        <v>11</v>
      </c>
      <c r="AA596" s="107">
        <v>5</v>
      </c>
      <c r="AB596" s="111">
        <v>4</v>
      </c>
      <c r="AC596" s="107" t="s">
        <v>10152</v>
      </c>
      <c r="AD596" s="108" t="s">
        <v>9767</v>
      </c>
      <c r="AE596" s="107" t="s">
        <v>6590</v>
      </c>
      <c r="AF596" s="111">
        <v>100</v>
      </c>
      <c r="AG596" s="111" t="s">
        <v>10153</v>
      </c>
      <c r="AH596" s="111"/>
      <c r="AI596" s="111"/>
      <c r="AJ596" s="111"/>
      <c r="AK596" s="111"/>
      <c r="AL596" s="111"/>
      <c r="AM596" s="111"/>
      <c r="AN596" s="111"/>
      <c r="AO596" s="111"/>
      <c r="AP596" s="111"/>
      <c r="AQ596" s="111"/>
      <c r="AR596" s="111"/>
      <c r="AS596" s="111"/>
      <c r="AT596" s="111"/>
      <c r="AU596" s="111"/>
      <c r="AV596" s="111"/>
      <c r="AW596" s="111"/>
      <c r="AX596" s="111"/>
      <c r="AY596"/>
      <c r="AZ596"/>
      <c r="BA596"/>
      <c r="BB596"/>
      <c r="BC596"/>
      <c r="BD596"/>
    </row>
    <row r="597" spans="1:56" s="110" customFormat="1" ht="133.75">
      <c r="A597" s="107">
        <v>381</v>
      </c>
      <c r="B597" s="107" t="s">
        <v>9636</v>
      </c>
      <c r="C597" s="111">
        <v>58</v>
      </c>
      <c r="D597" s="124" t="s">
        <v>6860</v>
      </c>
      <c r="E597" s="112" t="s">
        <v>9758</v>
      </c>
      <c r="F597" s="129">
        <v>11711</v>
      </c>
      <c r="G597" s="112" t="s">
        <v>10225</v>
      </c>
      <c r="H597" s="111">
        <v>2019</v>
      </c>
      <c r="I597" s="112" t="s">
        <v>10226</v>
      </c>
      <c r="J597" s="113" t="s">
        <v>10227</v>
      </c>
      <c r="K597" s="126" t="s">
        <v>213</v>
      </c>
      <c r="L597" s="112" t="s">
        <v>10228</v>
      </c>
      <c r="M597" s="112" t="s">
        <v>10229</v>
      </c>
      <c r="N597" s="112" t="s">
        <v>10230</v>
      </c>
      <c r="O597" s="112" t="s">
        <v>10231</v>
      </c>
      <c r="P597" s="112">
        <v>290111003560</v>
      </c>
      <c r="Q597" s="108" t="s">
        <v>10232</v>
      </c>
      <c r="R597" s="108">
        <v>0</v>
      </c>
      <c r="S597" s="108" t="s">
        <v>10053</v>
      </c>
      <c r="T597" s="108" t="s">
        <v>10053</v>
      </c>
      <c r="U597" s="108" t="s">
        <v>10232</v>
      </c>
      <c r="V597" s="109">
        <v>100</v>
      </c>
      <c r="W597" s="109">
        <v>100</v>
      </c>
      <c r="X597" s="127" t="s">
        <v>9766</v>
      </c>
      <c r="Y597" s="107">
        <v>4</v>
      </c>
      <c r="Z597" s="107">
        <v>6</v>
      </c>
      <c r="AA597" s="107">
        <v>2</v>
      </c>
      <c r="AB597" s="111">
        <v>4</v>
      </c>
      <c r="AC597" s="107" t="s">
        <v>213</v>
      </c>
      <c r="AD597" s="108">
        <v>15</v>
      </c>
      <c r="AE597" s="107" t="s">
        <v>6590</v>
      </c>
      <c r="AF597" s="111">
        <v>100</v>
      </c>
      <c r="AG597" s="111" t="s">
        <v>10233</v>
      </c>
      <c r="AH597" s="111" t="s">
        <v>10234</v>
      </c>
      <c r="AI597" s="111">
        <v>50</v>
      </c>
      <c r="AJ597" s="111" t="s">
        <v>10235</v>
      </c>
      <c r="AK597" s="111" t="s">
        <v>10236</v>
      </c>
      <c r="AL597" s="111">
        <v>30</v>
      </c>
      <c r="AM597" s="111" t="s">
        <v>10205</v>
      </c>
      <c r="AN597" s="111" t="s">
        <v>10237</v>
      </c>
      <c r="AO597" s="111">
        <v>20</v>
      </c>
      <c r="AP597" s="111"/>
      <c r="AQ597" s="111"/>
      <c r="AR597" s="111"/>
      <c r="AS597" s="111"/>
      <c r="AT597" s="111"/>
      <c r="AU597" s="111"/>
      <c r="AV597" s="111"/>
      <c r="AW597" s="111"/>
      <c r="AX597" s="111"/>
      <c r="AY597"/>
      <c r="AZ597"/>
      <c r="BA597"/>
      <c r="BB597"/>
      <c r="BC597"/>
      <c r="BD597"/>
    </row>
    <row r="598" spans="1:56" s="110" customFormat="1" ht="123.45">
      <c r="A598" s="107">
        <v>381</v>
      </c>
      <c r="B598" s="107" t="s">
        <v>9636</v>
      </c>
      <c r="C598" s="111">
        <v>30</v>
      </c>
      <c r="D598" s="124" t="s">
        <v>10140</v>
      </c>
      <c r="E598" s="112" t="s">
        <v>9786</v>
      </c>
      <c r="F598" s="129">
        <v>6013</v>
      </c>
      <c r="G598" s="112" t="s">
        <v>10238</v>
      </c>
      <c r="H598" s="111">
        <v>2019</v>
      </c>
      <c r="I598" s="112" t="s">
        <v>10239</v>
      </c>
      <c r="J598" s="113">
        <v>133488</v>
      </c>
      <c r="K598" s="126" t="s">
        <v>213</v>
      </c>
      <c r="L598" s="112" t="s">
        <v>10240</v>
      </c>
      <c r="M598" s="112" t="s">
        <v>10241</v>
      </c>
      <c r="N598" s="112" t="s">
        <v>10242</v>
      </c>
      <c r="O598" s="112" t="s">
        <v>10243</v>
      </c>
      <c r="P598" s="112" t="s">
        <v>10244</v>
      </c>
      <c r="Q598" s="108" t="s">
        <v>10053</v>
      </c>
      <c r="R598" s="108">
        <v>0</v>
      </c>
      <c r="S598" s="108" t="s">
        <v>10053</v>
      </c>
      <c r="T598" s="108" t="s">
        <v>10053</v>
      </c>
      <c r="U598" s="108">
        <f>+R598</f>
        <v>0</v>
      </c>
      <c r="V598" s="109">
        <v>0</v>
      </c>
      <c r="W598" s="109">
        <v>100</v>
      </c>
      <c r="X598" s="127" t="s">
        <v>9648</v>
      </c>
      <c r="Y598" s="107">
        <v>3</v>
      </c>
      <c r="Z598" s="107">
        <v>2</v>
      </c>
      <c r="AA598" s="107">
        <v>3</v>
      </c>
      <c r="AB598" s="111">
        <v>35</v>
      </c>
      <c r="AC598" s="107" t="s">
        <v>213</v>
      </c>
      <c r="AD598" s="108">
        <v>0</v>
      </c>
      <c r="AE598" s="107" t="s">
        <v>6590</v>
      </c>
      <c r="AF598" s="111">
        <v>5</v>
      </c>
      <c r="AG598" s="111" t="s">
        <v>10140</v>
      </c>
      <c r="AH598" s="111" t="s">
        <v>10245</v>
      </c>
      <c r="AI598" s="111">
        <v>5</v>
      </c>
      <c r="AJ598" s="111"/>
      <c r="AK598" s="111"/>
      <c r="AL598" s="111"/>
      <c r="AM598" s="111"/>
      <c r="AN598" s="111"/>
      <c r="AO598" s="111"/>
      <c r="AP598" s="111"/>
      <c r="AQ598" s="111"/>
      <c r="AR598" s="111"/>
      <c r="AS598" s="111"/>
      <c r="AT598" s="111"/>
      <c r="AU598" s="111"/>
      <c r="AV598" s="111"/>
      <c r="AW598" s="111"/>
      <c r="AX598" s="111"/>
      <c r="AY598"/>
      <c r="AZ598"/>
      <c r="BA598"/>
      <c r="BB598"/>
      <c r="BC598"/>
      <c r="BD598"/>
    </row>
    <row r="599" spans="1:56" s="110" customFormat="1" ht="92.6">
      <c r="A599" s="107">
        <v>381</v>
      </c>
      <c r="B599" s="107" t="s">
        <v>9636</v>
      </c>
      <c r="C599" s="111">
        <v>20</v>
      </c>
      <c r="D599" s="124" t="s">
        <v>9711</v>
      </c>
      <c r="E599" s="112" t="s">
        <v>9695</v>
      </c>
      <c r="F599" s="129">
        <v>28143</v>
      </c>
      <c r="G599" s="112" t="s">
        <v>10246</v>
      </c>
      <c r="H599" s="111">
        <v>2018</v>
      </c>
      <c r="I599" s="112" t="s">
        <v>10247</v>
      </c>
      <c r="J599" s="113">
        <v>94916</v>
      </c>
      <c r="K599" s="126" t="s">
        <v>213</v>
      </c>
      <c r="L599" s="112" t="s">
        <v>10117</v>
      </c>
      <c r="M599" s="112" t="s">
        <v>10118</v>
      </c>
      <c r="N599" s="112" t="s">
        <v>10248</v>
      </c>
      <c r="O599" s="112" t="s">
        <v>10249</v>
      </c>
      <c r="P599" s="112" t="s">
        <v>10250</v>
      </c>
      <c r="Q599" s="108" t="s">
        <v>10251</v>
      </c>
      <c r="R599" s="108">
        <v>0</v>
      </c>
      <c r="S599" s="108" t="s">
        <v>10182</v>
      </c>
      <c r="T599" s="108" t="s">
        <v>10251</v>
      </c>
      <c r="U599" s="108" t="s">
        <v>10251</v>
      </c>
      <c r="V599" s="109">
        <v>80</v>
      </c>
      <c r="W599" s="109">
        <v>95.68</v>
      </c>
      <c r="X599" s="127" t="s">
        <v>10252</v>
      </c>
      <c r="Y599" s="107">
        <v>4</v>
      </c>
      <c r="Z599" s="107">
        <v>6</v>
      </c>
      <c r="AA599" s="107">
        <v>3</v>
      </c>
      <c r="AB599" s="111">
        <v>35</v>
      </c>
      <c r="AC599" s="107" t="s">
        <v>213</v>
      </c>
      <c r="AD599" s="108">
        <v>0</v>
      </c>
      <c r="AE599" s="107" t="s">
        <v>6590</v>
      </c>
      <c r="AF599" s="111">
        <v>50</v>
      </c>
      <c r="AG599" s="111" t="s">
        <v>9711</v>
      </c>
      <c r="AH599" s="111" t="s">
        <v>4597</v>
      </c>
      <c r="AI599" s="111">
        <v>100</v>
      </c>
      <c r="AJ599" s="111"/>
      <c r="AK599" s="111"/>
      <c r="AL599" s="111"/>
      <c r="AM599" s="111"/>
      <c r="AN599" s="111"/>
      <c r="AO599" s="111"/>
      <c r="AP599" s="111"/>
      <c r="AQ599" s="111"/>
      <c r="AR599" s="111"/>
      <c r="AS599" s="111"/>
      <c r="AT599" s="111"/>
      <c r="AU599" s="111"/>
      <c r="AV599" s="111"/>
      <c r="AW599" s="111"/>
      <c r="AX599" s="111"/>
      <c r="AY599"/>
      <c r="AZ599"/>
      <c r="BA599"/>
      <c r="BB599"/>
      <c r="BC599"/>
      <c r="BD599"/>
    </row>
    <row r="600" spans="1:56" s="110" customFormat="1" ht="133.75">
      <c r="A600" s="107">
        <v>381</v>
      </c>
      <c r="B600" s="107" t="s">
        <v>9636</v>
      </c>
      <c r="C600" s="111">
        <v>58</v>
      </c>
      <c r="D600" s="124" t="s">
        <v>6860</v>
      </c>
      <c r="E600" s="112" t="s">
        <v>9758</v>
      </c>
      <c r="F600" s="129">
        <v>11711</v>
      </c>
      <c r="G600" s="112" t="s">
        <v>10253</v>
      </c>
      <c r="H600" s="111">
        <v>2020</v>
      </c>
      <c r="I600" s="112" t="s">
        <v>10254</v>
      </c>
      <c r="J600" s="113">
        <v>29595.599999999999</v>
      </c>
      <c r="K600" s="126" t="s">
        <v>204</v>
      </c>
      <c r="L600" s="112" t="s">
        <v>10228</v>
      </c>
      <c r="M600" s="112" t="s">
        <v>10229</v>
      </c>
      <c r="N600" s="112" t="s">
        <v>10255</v>
      </c>
      <c r="O600" s="112" t="s">
        <v>10256</v>
      </c>
      <c r="P600" s="112" t="s">
        <v>10257</v>
      </c>
      <c r="Q600" s="108" t="s">
        <v>10258</v>
      </c>
      <c r="R600" s="108" t="s">
        <v>10259</v>
      </c>
      <c r="S600" s="108" t="s">
        <v>10053</v>
      </c>
      <c r="T600" s="108" t="s">
        <v>10053</v>
      </c>
      <c r="U600" s="108" t="s">
        <v>10258</v>
      </c>
      <c r="V600" s="109">
        <v>100</v>
      </c>
      <c r="W600" s="109" t="s">
        <v>10260</v>
      </c>
      <c r="X600" s="127" t="s">
        <v>9766</v>
      </c>
      <c r="Y600" s="107">
        <v>6</v>
      </c>
      <c r="Z600" s="107">
        <v>4</v>
      </c>
      <c r="AA600" s="107">
        <v>2</v>
      </c>
      <c r="AB600" s="111">
        <v>60</v>
      </c>
      <c r="AC600" s="107" t="s">
        <v>204</v>
      </c>
      <c r="AD600" s="108">
        <v>15</v>
      </c>
      <c r="AE600" s="107" t="s">
        <v>6590</v>
      </c>
      <c r="AF600" s="111">
        <v>50</v>
      </c>
      <c r="AG600" s="111" t="s">
        <v>6860</v>
      </c>
      <c r="AH600" s="111" t="s">
        <v>9934</v>
      </c>
      <c r="AI600" s="111">
        <v>50</v>
      </c>
      <c r="AJ600" s="111" t="s">
        <v>10261</v>
      </c>
      <c r="AK600" s="111" t="s">
        <v>9934</v>
      </c>
      <c r="AL600" s="111">
        <v>50</v>
      </c>
      <c r="AM600" s="111"/>
      <c r="AN600" s="111"/>
      <c r="AO600" s="111"/>
      <c r="AP600" s="111"/>
      <c r="AQ600" s="111"/>
      <c r="AR600" s="111"/>
      <c r="AS600" s="111"/>
      <c r="AT600" s="111"/>
      <c r="AU600" s="111"/>
      <c r="AV600" s="111"/>
      <c r="AW600" s="111"/>
      <c r="AX600" s="111"/>
      <c r="AY600"/>
      <c r="AZ600"/>
      <c r="BA600"/>
      <c r="BB600"/>
      <c r="BC600"/>
      <c r="BD600"/>
    </row>
    <row r="601" spans="1:56" s="110" customFormat="1" ht="123.45">
      <c r="A601" s="107">
        <v>381</v>
      </c>
      <c r="B601" s="107" t="s">
        <v>9636</v>
      </c>
      <c r="C601" s="111">
        <v>30</v>
      </c>
      <c r="D601" s="124" t="s">
        <v>10140</v>
      </c>
      <c r="E601" s="112" t="s">
        <v>9786</v>
      </c>
      <c r="F601" s="129">
        <v>6013</v>
      </c>
      <c r="G601" s="112" t="s">
        <v>10262</v>
      </c>
      <c r="H601" s="111">
        <v>2020</v>
      </c>
      <c r="I601" s="112" t="s">
        <v>10263</v>
      </c>
      <c r="J601" s="113">
        <f>23827.81</f>
        <v>23827.81</v>
      </c>
      <c r="K601" s="126" t="s">
        <v>204</v>
      </c>
      <c r="L601" s="112" t="s">
        <v>10240</v>
      </c>
      <c r="M601" s="112" t="s">
        <v>10241</v>
      </c>
      <c r="N601" s="112" t="s">
        <v>10264</v>
      </c>
      <c r="O601" s="112" t="s">
        <v>10265</v>
      </c>
      <c r="P601" s="112" t="s">
        <v>10266</v>
      </c>
      <c r="Q601" s="108" t="s">
        <v>10053</v>
      </c>
      <c r="R601" s="108">
        <v>4731.1899999999996</v>
      </c>
      <c r="S601" s="108" t="s">
        <v>10053</v>
      </c>
      <c r="T601" s="108" t="s">
        <v>10053</v>
      </c>
      <c r="U601" s="108">
        <f>+R601</f>
        <v>4731.1899999999996</v>
      </c>
      <c r="V601" s="109">
        <v>0</v>
      </c>
      <c r="W601" s="109">
        <v>94.97</v>
      </c>
      <c r="X601" s="127" t="s">
        <v>9648</v>
      </c>
      <c r="Y601" s="107">
        <v>3</v>
      </c>
      <c r="Z601" s="107">
        <v>4</v>
      </c>
      <c r="AA601" s="107">
        <v>6</v>
      </c>
      <c r="AB601" s="111">
        <v>11</v>
      </c>
      <c r="AC601" s="107" t="s">
        <v>204</v>
      </c>
      <c r="AD601" s="108" t="s">
        <v>9649</v>
      </c>
      <c r="AE601" s="107" t="s">
        <v>6590</v>
      </c>
      <c r="AF601" s="111">
        <v>90</v>
      </c>
      <c r="AG601" s="111" t="s">
        <v>10140</v>
      </c>
      <c r="AH601" s="111" t="s">
        <v>10245</v>
      </c>
      <c r="AI601" s="111"/>
      <c r="AJ601" s="111"/>
      <c r="AK601" s="111"/>
      <c r="AL601" s="111"/>
      <c r="AM601" s="111"/>
      <c r="AN601" s="111"/>
      <c r="AO601" s="111"/>
      <c r="AP601" s="111"/>
      <c r="AQ601" s="111"/>
      <c r="AR601" s="111"/>
      <c r="AS601" s="111"/>
      <c r="AT601" s="111"/>
      <c r="AU601" s="111"/>
      <c r="AV601" s="111"/>
      <c r="AW601" s="111"/>
      <c r="AX601" s="111"/>
      <c r="AY601"/>
      <c r="AZ601"/>
      <c r="BA601"/>
      <c r="BB601"/>
      <c r="BC601"/>
      <c r="BD601"/>
    </row>
    <row r="602" spans="1:56" s="110" customFormat="1" ht="174.9">
      <c r="A602" s="107">
        <v>381</v>
      </c>
      <c r="B602" s="107" t="s">
        <v>9636</v>
      </c>
      <c r="C602" s="111">
        <v>10</v>
      </c>
      <c r="D602" s="124" t="s">
        <v>2145</v>
      </c>
      <c r="E602" s="112" t="s">
        <v>10267</v>
      </c>
      <c r="F602" s="129">
        <v>26467</v>
      </c>
      <c r="G602" s="112" t="s">
        <v>10268</v>
      </c>
      <c r="H602" s="111">
        <v>2020</v>
      </c>
      <c r="I602" s="112" t="s">
        <v>10269</v>
      </c>
      <c r="J602" s="113">
        <v>31885.4</v>
      </c>
      <c r="K602" s="126" t="s">
        <v>204</v>
      </c>
      <c r="L602" s="112" t="s">
        <v>10167</v>
      </c>
      <c r="M602" s="112" t="s">
        <v>10168</v>
      </c>
      <c r="N602" s="112" t="s">
        <v>10270</v>
      </c>
      <c r="O602" s="112" t="s">
        <v>10271</v>
      </c>
      <c r="P602" s="112" t="s">
        <v>10272</v>
      </c>
      <c r="Q602" s="108">
        <v>4.3</v>
      </c>
      <c r="R602" s="108">
        <v>6646.19</v>
      </c>
      <c r="S602" s="108">
        <v>0.39</v>
      </c>
      <c r="T602" s="108">
        <v>0</v>
      </c>
      <c r="U602" s="108">
        <v>4.3</v>
      </c>
      <c r="V602" s="109">
        <v>0.35</v>
      </c>
      <c r="W602" s="109">
        <v>88.56</v>
      </c>
      <c r="X602" s="127" t="s">
        <v>9862</v>
      </c>
      <c r="Y602" s="107">
        <v>3</v>
      </c>
      <c r="Z602" s="107">
        <v>4</v>
      </c>
      <c r="AA602" s="107">
        <v>3.4</v>
      </c>
      <c r="AB602" s="111">
        <v>47</v>
      </c>
      <c r="AC602" s="107" t="s">
        <v>204</v>
      </c>
      <c r="AD602" s="108" t="s">
        <v>9649</v>
      </c>
      <c r="AE602" s="107" t="s">
        <v>6590</v>
      </c>
      <c r="AF602" s="111">
        <v>0.35</v>
      </c>
      <c r="AG602" s="111" t="s">
        <v>2145</v>
      </c>
      <c r="AH602" s="111" t="s">
        <v>10162</v>
      </c>
      <c r="AI602" s="111">
        <v>35</v>
      </c>
      <c r="AJ602" s="111"/>
      <c r="AK602" s="111"/>
      <c r="AL602" s="111"/>
      <c r="AM602" s="111"/>
      <c r="AN602" s="111"/>
      <c r="AO602" s="111"/>
      <c r="AP602" s="111"/>
      <c r="AQ602" s="111"/>
      <c r="AR602" s="111"/>
      <c r="AS602" s="111"/>
      <c r="AT602" s="111"/>
      <c r="AU602" s="111"/>
      <c r="AV602" s="111"/>
      <c r="AW602" s="111"/>
      <c r="AX602" s="111"/>
      <c r="AY602"/>
      <c r="AZ602"/>
      <c r="BA602"/>
      <c r="BB602"/>
      <c r="BC602"/>
      <c r="BD602"/>
    </row>
    <row r="603" spans="1:56" s="110" customFormat="1" ht="154.30000000000001">
      <c r="A603" s="107">
        <v>381</v>
      </c>
      <c r="B603" s="107" t="s">
        <v>9636</v>
      </c>
      <c r="C603" s="111">
        <v>32</v>
      </c>
      <c r="D603" s="124" t="s">
        <v>7824</v>
      </c>
      <c r="E603" s="112" t="s">
        <v>9659</v>
      </c>
      <c r="F603" s="129">
        <v>3702</v>
      </c>
      <c r="G603" s="112" t="s">
        <v>10273</v>
      </c>
      <c r="H603" s="111">
        <v>2020</v>
      </c>
      <c r="I603" s="112" t="s">
        <v>10274</v>
      </c>
      <c r="J603" s="113">
        <f>56431.77-25530.48</f>
        <v>30901.289999999997</v>
      </c>
      <c r="K603" s="126" t="s">
        <v>204</v>
      </c>
      <c r="L603" s="112" t="s">
        <v>9804</v>
      </c>
      <c r="M603" s="112" t="s">
        <v>9805</v>
      </c>
      <c r="N603" s="112" t="s">
        <v>10111</v>
      </c>
      <c r="O603" s="112" t="s">
        <v>10112</v>
      </c>
      <c r="P603" s="112" t="s">
        <v>10275</v>
      </c>
      <c r="Q603" s="108" t="s">
        <v>9809</v>
      </c>
      <c r="R603" s="108" t="s">
        <v>10276</v>
      </c>
      <c r="S603" s="108">
        <v>6000</v>
      </c>
      <c r="T603" s="108">
        <v>18000</v>
      </c>
      <c r="U603" s="108">
        <v>25504.14</v>
      </c>
      <c r="V603" s="109"/>
      <c r="W603" s="109" t="s">
        <v>10277</v>
      </c>
      <c r="X603" s="127" t="s">
        <v>9669</v>
      </c>
      <c r="Y603" s="107" t="s">
        <v>9810</v>
      </c>
      <c r="Z603" s="107" t="s">
        <v>9811</v>
      </c>
      <c r="AA603" s="107" t="s">
        <v>9812</v>
      </c>
      <c r="AB603" s="111" t="s">
        <v>9813</v>
      </c>
      <c r="AC603" s="107" t="s">
        <v>204</v>
      </c>
      <c r="AD603" s="108" t="s">
        <v>9814</v>
      </c>
      <c r="AE603" s="107" t="s">
        <v>6590</v>
      </c>
      <c r="AF603" s="111">
        <v>100</v>
      </c>
      <c r="AG603" s="111" t="s">
        <v>10114</v>
      </c>
      <c r="AH603" s="111" t="s">
        <v>4597</v>
      </c>
      <c r="AI603" s="111">
        <v>100</v>
      </c>
      <c r="AJ603" s="111"/>
      <c r="AK603" s="111"/>
      <c r="AL603" s="111"/>
      <c r="AM603" s="111"/>
      <c r="AN603" s="111"/>
      <c r="AO603" s="111"/>
      <c r="AP603" s="111"/>
      <c r="AQ603" s="111"/>
      <c r="AR603" s="111"/>
      <c r="AS603" s="111"/>
      <c r="AT603" s="111"/>
      <c r="AU603" s="111"/>
      <c r="AV603" s="111"/>
      <c r="AW603" s="111"/>
      <c r="AX603" s="111"/>
      <c r="AY603"/>
      <c r="AZ603"/>
      <c r="BA603"/>
      <c r="BB603"/>
      <c r="BC603"/>
      <c r="BD603"/>
    </row>
    <row r="604" spans="1:56" s="110" customFormat="1" ht="92.6">
      <c r="A604" s="107">
        <v>381</v>
      </c>
      <c r="B604" s="107" t="s">
        <v>9636</v>
      </c>
      <c r="C604" s="111">
        <v>20</v>
      </c>
      <c r="D604" s="124" t="s">
        <v>9711</v>
      </c>
      <c r="E604" s="112" t="s">
        <v>9695</v>
      </c>
      <c r="F604" s="129">
        <v>28143</v>
      </c>
      <c r="G604" s="112" t="s">
        <v>10278</v>
      </c>
      <c r="H604" s="111">
        <v>2020</v>
      </c>
      <c r="I604" s="112" t="s">
        <v>10279</v>
      </c>
      <c r="J604" s="113">
        <v>91500</v>
      </c>
      <c r="K604" s="126" t="s">
        <v>204</v>
      </c>
      <c r="L604" s="112" t="s">
        <v>10117</v>
      </c>
      <c r="M604" s="112" t="s">
        <v>10118</v>
      </c>
      <c r="N604" s="112" t="s">
        <v>10280</v>
      </c>
      <c r="O604" s="112" t="s">
        <v>10281</v>
      </c>
      <c r="P604" s="112" t="s">
        <v>10282</v>
      </c>
      <c r="Q604" s="108" t="s">
        <v>10053</v>
      </c>
      <c r="R604" s="108">
        <v>18168</v>
      </c>
      <c r="S604" s="108" t="s">
        <v>10053</v>
      </c>
      <c r="T604" s="108" t="s">
        <v>10053</v>
      </c>
      <c r="U604" s="108" t="s">
        <v>10053</v>
      </c>
      <c r="V604" s="109">
        <v>0.6</v>
      </c>
      <c r="W604" s="109">
        <v>84.99</v>
      </c>
      <c r="X604" s="127" t="s">
        <v>9862</v>
      </c>
      <c r="Y604" s="107">
        <v>4</v>
      </c>
      <c r="Z604" s="107">
        <v>6</v>
      </c>
      <c r="AA604" s="107">
        <v>2</v>
      </c>
      <c r="AB604" s="111">
        <v>35</v>
      </c>
      <c r="AC604" s="107" t="s">
        <v>204</v>
      </c>
      <c r="AD604" s="108" t="s">
        <v>9649</v>
      </c>
      <c r="AE604" s="107" t="s">
        <v>6590</v>
      </c>
      <c r="AF604" s="111">
        <v>0.6</v>
      </c>
      <c r="AG604" s="111" t="s">
        <v>9711</v>
      </c>
      <c r="AH604" s="111" t="s">
        <v>4597</v>
      </c>
      <c r="AI604" s="111">
        <v>100</v>
      </c>
      <c r="AJ604" s="111"/>
      <c r="AK604" s="111"/>
      <c r="AL604" s="111"/>
      <c r="AM604" s="111"/>
      <c r="AN604" s="111"/>
      <c r="AO604" s="111"/>
      <c r="AP604" s="111"/>
      <c r="AQ604" s="111"/>
      <c r="AR604" s="111"/>
      <c r="AS604" s="111"/>
      <c r="AT604" s="111"/>
      <c r="AU604" s="111"/>
      <c r="AV604" s="111"/>
      <c r="AW604" s="111"/>
      <c r="AX604" s="111"/>
      <c r="AY604"/>
      <c r="AZ604"/>
      <c r="BA604"/>
      <c r="BB604"/>
      <c r="BC604"/>
      <c r="BD604"/>
    </row>
    <row r="605" spans="1:56" s="110" customFormat="1" ht="195.45">
      <c r="A605" s="107">
        <v>381</v>
      </c>
      <c r="B605" s="107" t="s">
        <v>9636</v>
      </c>
      <c r="C605" s="111"/>
      <c r="D605" s="124" t="s">
        <v>9920</v>
      </c>
      <c r="E605" s="112" t="s">
        <v>10283</v>
      </c>
      <c r="F605" s="129">
        <v>15355</v>
      </c>
      <c r="G605" s="112" t="s">
        <v>10284</v>
      </c>
      <c r="H605" s="111">
        <v>2020</v>
      </c>
      <c r="I605" s="112" t="s">
        <v>10285</v>
      </c>
      <c r="J605" s="113">
        <v>23705.33</v>
      </c>
      <c r="K605" s="126" t="s">
        <v>204</v>
      </c>
      <c r="L605" s="112" t="s">
        <v>10286</v>
      </c>
      <c r="M605" s="112" t="s">
        <v>10287</v>
      </c>
      <c r="N605" s="112" t="s">
        <v>10288</v>
      </c>
      <c r="O605" s="112" t="s">
        <v>10289</v>
      </c>
      <c r="P605" s="112" t="s">
        <v>10290</v>
      </c>
      <c r="Q605" s="108" t="s">
        <v>10150</v>
      </c>
      <c r="R605" s="108" t="s">
        <v>10291</v>
      </c>
      <c r="S605" s="108" t="s">
        <v>10150</v>
      </c>
      <c r="T605" s="108" t="s">
        <v>10150</v>
      </c>
      <c r="U605" s="108" t="str">
        <f>+R605</f>
        <v>2.207,67 in 2.207,68</v>
      </c>
      <c r="V605" s="109"/>
      <c r="W605" s="109">
        <v>100</v>
      </c>
      <c r="X605" s="127" t="s">
        <v>10292</v>
      </c>
      <c r="Y605" s="107">
        <v>6</v>
      </c>
      <c r="Z605" s="107">
        <v>1</v>
      </c>
      <c r="AA605" s="107" t="s">
        <v>10293</v>
      </c>
      <c r="AB605" s="111" t="s">
        <v>10294</v>
      </c>
      <c r="AC605" s="107" t="s">
        <v>204</v>
      </c>
      <c r="AD605" s="108" t="s">
        <v>9649</v>
      </c>
      <c r="AE605" s="107" t="s">
        <v>6590</v>
      </c>
      <c r="AF605" s="111">
        <v>1</v>
      </c>
      <c r="AG605" s="111" t="s">
        <v>10295</v>
      </c>
      <c r="AH605" s="111"/>
      <c r="AI605" s="111">
        <v>100</v>
      </c>
      <c r="AJ605" s="111"/>
      <c r="AK605" s="111"/>
      <c r="AL605" s="111"/>
      <c r="AM605" s="111"/>
      <c r="AN605" s="111"/>
      <c r="AO605" s="111"/>
      <c r="AP605" s="111"/>
      <c r="AQ605" s="111"/>
      <c r="AR605" s="111"/>
      <c r="AS605" s="111"/>
      <c r="AT605" s="111"/>
      <c r="AU605" s="111"/>
      <c r="AV605" s="111"/>
      <c r="AW605" s="111"/>
      <c r="AX605" s="111"/>
      <c r="AY605"/>
      <c r="AZ605"/>
      <c r="BA605"/>
      <c r="BB605"/>
      <c r="BC605"/>
      <c r="BD605"/>
    </row>
    <row r="606" spans="1:56" s="110" customFormat="1" ht="113.15">
      <c r="A606" s="107">
        <v>381</v>
      </c>
      <c r="B606" s="107" t="s">
        <v>9636</v>
      </c>
      <c r="C606" s="111"/>
      <c r="D606" s="124" t="s">
        <v>9691</v>
      </c>
      <c r="E606" s="112" t="s">
        <v>10122</v>
      </c>
      <c r="F606" s="129">
        <v>28351</v>
      </c>
      <c r="G606" s="112" t="s">
        <v>10296</v>
      </c>
      <c r="H606" s="111">
        <v>2020</v>
      </c>
      <c r="I606" s="112" t="s">
        <v>10297</v>
      </c>
      <c r="J606" s="113">
        <v>27603.18</v>
      </c>
      <c r="K606" s="126" t="s">
        <v>204</v>
      </c>
      <c r="L606" s="112" t="s">
        <v>10125</v>
      </c>
      <c r="M606" s="112" t="s">
        <v>10126</v>
      </c>
      <c r="N606" s="112" t="s">
        <v>10298</v>
      </c>
      <c r="O606" s="112" t="s">
        <v>10299</v>
      </c>
      <c r="P606" s="112" t="s">
        <v>10300</v>
      </c>
      <c r="Q606" s="108">
        <v>10</v>
      </c>
      <c r="R606" s="108">
        <v>5480.82</v>
      </c>
      <c r="S606" s="108">
        <v>0</v>
      </c>
      <c r="T606" s="108">
        <v>0</v>
      </c>
      <c r="U606" s="108">
        <f>+R606+S606+T606</f>
        <v>5480.82</v>
      </c>
      <c r="V606" s="109">
        <v>0.5</v>
      </c>
      <c r="W606" s="109">
        <v>83.33</v>
      </c>
      <c r="X606" s="127" t="s">
        <v>10301</v>
      </c>
      <c r="Y606" s="107">
        <v>4</v>
      </c>
      <c r="Z606" s="107">
        <v>5</v>
      </c>
      <c r="AA606" s="107">
        <v>5</v>
      </c>
      <c r="AB606" s="111">
        <v>10</v>
      </c>
      <c r="AC606" s="107" t="s">
        <v>204</v>
      </c>
      <c r="AD606" s="108" t="s">
        <v>9708</v>
      </c>
      <c r="AE606" s="107" t="s">
        <v>6590</v>
      </c>
      <c r="AF606" s="111">
        <v>90</v>
      </c>
      <c r="AG606" s="111" t="s">
        <v>9691</v>
      </c>
      <c r="AH606" s="111" t="s">
        <v>10130</v>
      </c>
      <c r="AI606" s="111">
        <v>70</v>
      </c>
      <c r="AJ606" s="111" t="s">
        <v>10302</v>
      </c>
      <c r="AK606" s="111" t="s">
        <v>10303</v>
      </c>
      <c r="AL606" s="111">
        <v>16</v>
      </c>
      <c r="AM606" s="111" t="s">
        <v>9689</v>
      </c>
      <c r="AN606" s="111" t="s">
        <v>10303</v>
      </c>
      <c r="AO606" s="111">
        <v>14</v>
      </c>
      <c r="AP606" s="111"/>
      <c r="AQ606" s="111"/>
      <c r="AR606" s="111"/>
      <c r="AS606" s="111"/>
      <c r="AT606" s="111"/>
      <c r="AU606" s="111"/>
      <c r="AV606" s="111"/>
      <c r="AW606" s="111"/>
      <c r="AX606" s="111"/>
      <c r="AY606"/>
      <c r="AZ606"/>
      <c r="BA606"/>
      <c r="BB606"/>
      <c r="BC606"/>
      <c r="BD606"/>
    </row>
    <row r="607" spans="1:56" s="110" customFormat="1" ht="133.75">
      <c r="A607" s="107">
        <v>381</v>
      </c>
      <c r="B607" s="107" t="s">
        <v>9636</v>
      </c>
      <c r="C607" s="111"/>
      <c r="D607" s="124" t="s">
        <v>9723</v>
      </c>
      <c r="E607" s="112" t="s">
        <v>9991</v>
      </c>
      <c r="F607" s="129">
        <v>10337</v>
      </c>
      <c r="G607" s="112" t="s">
        <v>10304</v>
      </c>
      <c r="H607" s="111">
        <v>2020</v>
      </c>
      <c r="I607" s="112" t="s">
        <v>10305</v>
      </c>
      <c r="J607" s="113">
        <v>335988</v>
      </c>
      <c r="K607" s="126" t="s">
        <v>204</v>
      </c>
      <c r="L607" s="112" t="s">
        <v>10306</v>
      </c>
      <c r="M607" s="112" t="s">
        <v>10307</v>
      </c>
      <c r="N607" s="112" t="s">
        <v>10308</v>
      </c>
      <c r="O607" s="112" t="s">
        <v>10309</v>
      </c>
      <c r="P607" s="112" t="s">
        <v>10310</v>
      </c>
      <c r="Q607" s="108" t="s">
        <v>10311</v>
      </c>
      <c r="R607" s="108">
        <v>66712.899999999994</v>
      </c>
      <c r="S607" s="108">
        <v>35</v>
      </c>
      <c r="T607" s="108">
        <v>15</v>
      </c>
      <c r="U607" s="108">
        <f>+R607+S607+T607</f>
        <v>66762.899999999994</v>
      </c>
      <c r="V607" s="109">
        <v>20</v>
      </c>
      <c r="W607" s="109">
        <v>80</v>
      </c>
      <c r="X607" s="127" t="s">
        <v>10312</v>
      </c>
      <c r="Y607" s="107">
        <v>4</v>
      </c>
      <c r="Z607" s="107">
        <v>7</v>
      </c>
      <c r="AA607" s="107">
        <v>5</v>
      </c>
      <c r="AB607" s="111" t="s">
        <v>10313</v>
      </c>
      <c r="AC607" s="107" t="s">
        <v>204</v>
      </c>
      <c r="AD607" s="108" t="s">
        <v>10314</v>
      </c>
      <c r="AE607" s="107" t="s">
        <v>6590</v>
      </c>
      <c r="AF607" s="111">
        <v>50</v>
      </c>
      <c r="AG607" s="111" t="s">
        <v>9723</v>
      </c>
      <c r="AH607" s="111" t="s">
        <v>10004</v>
      </c>
      <c r="AI607" s="111">
        <v>90</v>
      </c>
      <c r="AJ607" s="111"/>
      <c r="AK607" s="111"/>
      <c r="AL607" s="111"/>
      <c r="AM607" s="111"/>
      <c r="AN607" s="111"/>
      <c r="AO607" s="111"/>
      <c r="AP607" s="111"/>
      <c r="AQ607" s="111"/>
      <c r="AR607" s="111"/>
      <c r="AS607" s="111"/>
      <c r="AT607" s="111"/>
      <c r="AU607" s="111"/>
      <c r="AV607" s="111"/>
      <c r="AW607" s="111"/>
      <c r="AX607" s="111"/>
      <c r="AY607"/>
      <c r="AZ607"/>
      <c r="BA607"/>
      <c r="BB607"/>
      <c r="BC607"/>
      <c r="BD607"/>
    </row>
    <row r="608" spans="1:56" s="110" customFormat="1" ht="195.45">
      <c r="A608" s="107">
        <v>381</v>
      </c>
      <c r="B608" s="107" t="s">
        <v>9636</v>
      </c>
      <c r="C608" s="111"/>
      <c r="D608" s="124"/>
      <c r="E608" s="112" t="s">
        <v>10315</v>
      </c>
      <c r="F608" s="129"/>
      <c r="G608" s="112" t="s">
        <v>10316</v>
      </c>
      <c r="H608" s="111">
        <v>2020</v>
      </c>
      <c r="I608" s="112" t="s">
        <v>10317</v>
      </c>
      <c r="J608" s="113">
        <v>41723.43</v>
      </c>
      <c r="K608" s="126" t="s">
        <v>542</v>
      </c>
      <c r="L608" s="112" t="s">
        <v>10318</v>
      </c>
      <c r="M608" s="112" t="s">
        <v>10319</v>
      </c>
      <c r="N608" s="112" t="s">
        <v>10320</v>
      </c>
      <c r="O608" s="112" t="s">
        <v>10321</v>
      </c>
      <c r="P608" s="112" t="s">
        <v>10322</v>
      </c>
      <c r="Q608" s="108" t="s">
        <v>10323</v>
      </c>
      <c r="R608" s="108">
        <v>8284.49</v>
      </c>
      <c r="S608" s="108" t="s">
        <v>10324</v>
      </c>
      <c r="T608" s="108" t="s">
        <v>10325</v>
      </c>
      <c r="U608" s="108"/>
      <c r="V608" s="109"/>
      <c r="W608" s="109">
        <v>91.65</v>
      </c>
      <c r="X608" s="127" t="s">
        <v>10326</v>
      </c>
      <c r="Y608" s="107"/>
      <c r="Z608" s="107"/>
      <c r="AA608" s="107"/>
      <c r="AB608" s="111"/>
      <c r="AC608" s="107"/>
      <c r="AD608" s="108"/>
      <c r="AE608" s="107" t="s">
        <v>6590</v>
      </c>
      <c r="AF608" s="111"/>
      <c r="AG608" s="111"/>
      <c r="AH608" s="111"/>
      <c r="AI608" s="111"/>
      <c r="AJ608" s="111"/>
      <c r="AK608" s="111"/>
      <c r="AL608" s="111"/>
      <c r="AM608" s="111"/>
      <c r="AN608" s="111"/>
      <c r="AO608" s="111"/>
      <c r="AP608" s="111"/>
      <c r="AQ608" s="111"/>
      <c r="AR608" s="111"/>
      <c r="AS608" s="111"/>
      <c r="AT608" s="111"/>
      <c r="AU608" s="111"/>
      <c r="AV608" s="111"/>
      <c r="AW608" s="111"/>
      <c r="AX608" s="111"/>
      <c r="AY608"/>
      <c r="AZ608"/>
      <c r="BA608"/>
      <c r="BB608"/>
      <c r="BC608"/>
      <c r="BD608"/>
    </row>
    <row r="609" spans="1:56" s="110" customFormat="1" ht="174.9">
      <c r="A609" s="107">
        <v>381</v>
      </c>
      <c r="B609" s="107" t="s">
        <v>9636</v>
      </c>
      <c r="C609" s="111"/>
      <c r="D609" s="124"/>
      <c r="E609" s="112" t="s">
        <v>10315</v>
      </c>
      <c r="F609" s="129"/>
      <c r="G609" s="112" t="s">
        <v>10327</v>
      </c>
      <c r="H609" s="111">
        <v>2020</v>
      </c>
      <c r="I609" s="112" t="s">
        <v>10328</v>
      </c>
      <c r="J609" s="113">
        <v>24396.17</v>
      </c>
      <c r="K609" s="126" t="s">
        <v>542</v>
      </c>
      <c r="L609" s="112" t="s">
        <v>10329</v>
      </c>
      <c r="M609" s="112" t="s">
        <v>10330</v>
      </c>
      <c r="N609" s="112" t="s">
        <v>10331</v>
      </c>
      <c r="O609" s="112" t="s">
        <v>10332</v>
      </c>
      <c r="P609" s="112" t="s">
        <v>10333</v>
      </c>
      <c r="Q609" s="108" t="s">
        <v>10334</v>
      </c>
      <c r="R609" s="108">
        <v>4844.04</v>
      </c>
      <c r="S609" s="108" t="s">
        <v>10335</v>
      </c>
      <c r="T609" s="108" t="s">
        <v>10336</v>
      </c>
      <c r="U609" s="108"/>
      <c r="V609" s="109"/>
      <c r="W609" s="109">
        <v>91.65</v>
      </c>
      <c r="X609" s="127" t="s">
        <v>10326</v>
      </c>
      <c r="Y609" s="107"/>
      <c r="Z609" s="107"/>
      <c r="AA609" s="107"/>
      <c r="AB609" s="111"/>
      <c r="AC609" s="107"/>
      <c r="AD609" s="108"/>
      <c r="AE609" s="107" t="s">
        <v>6590</v>
      </c>
      <c r="AF609" s="111"/>
      <c r="AG609" s="111"/>
      <c r="AH609" s="111"/>
      <c r="AI609" s="111"/>
      <c r="AJ609" s="111"/>
      <c r="AK609" s="111"/>
      <c r="AL609" s="111"/>
      <c r="AM609" s="111"/>
      <c r="AN609" s="111"/>
      <c r="AO609" s="111"/>
      <c r="AP609" s="111"/>
      <c r="AQ609" s="111"/>
      <c r="AR609" s="111"/>
      <c r="AS609" s="111"/>
      <c r="AT609" s="111"/>
      <c r="AU609" s="111"/>
      <c r="AV609" s="111"/>
      <c r="AW609" s="111"/>
      <c r="AX609" s="111"/>
      <c r="AY609"/>
      <c r="AZ609"/>
      <c r="BA609"/>
      <c r="BB609"/>
      <c r="BC609"/>
      <c r="BD609"/>
    </row>
    <row r="610" spans="1:56" s="110" customFormat="1" ht="174.9">
      <c r="A610" s="107">
        <v>381</v>
      </c>
      <c r="B610" s="107" t="s">
        <v>9636</v>
      </c>
      <c r="C610" s="111"/>
      <c r="D610" s="124" t="s">
        <v>2145</v>
      </c>
      <c r="E610" s="112" t="s">
        <v>9951</v>
      </c>
      <c r="F610" s="129">
        <v>18326</v>
      </c>
      <c r="G610" s="112" t="s">
        <v>10337</v>
      </c>
      <c r="H610" s="111">
        <v>2021</v>
      </c>
      <c r="I610" s="112" t="s">
        <v>10338</v>
      </c>
      <c r="J610" s="113">
        <v>77032.02</v>
      </c>
      <c r="K610" s="126" t="s">
        <v>204</v>
      </c>
      <c r="L610" s="112" t="s">
        <v>10339</v>
      </c>
      <c r="M610" s="112" t="s">
        <v>10340</v>
      </c>
      <c r="N610" s="112" t="s">
        <v>10341</v>
      </c>
      <c r="O610" s="112" t="s">
        <v>10342</v>
      </c>
      <c r="P610" s="112" t="s">
        <v>10343</v>
      </c>
      <c r="Q610" s="108" t="s">
        <v>10183</v>
      </c>
      <c r="R610" s="108">
        <v>15295.28</v>
      </c>
      <c r="S610" s="108" t="s">
        <v>10053</v>
      </c>
      <c r="T610" s="108" t="s">
        <v>10053</v>
      </c>
      <c r="U610" s="108" t="s">
        <v>10053</v>
      </c>
      <c r="V610" s="109"/>
      <c r="W610" s="109">
        <v>78.33</v>
      </c>
      <c r="X610" s="127" t="s">
        <v>9782</v>
      </c>
      <c r="Y610" s="107">
        <v>3</v>
      </c>
      <c r="Z610" s="107">
        <v>4</v>
      </c>
      <c r="AA610" s="107">
        <v>7</v>
      </c>
      <c r="AB610" s="111">
        <v>4</v>
      </c>
      <c r="AC610" s="107" t="s">
        <v>204</v>
      </c>
      <c r="AD610" s="108" t="s">
        <v>9649</v>
      </c>
      <c r="AE610" s="107" t="s">
        <v>6590</v>
      </c>
      <c r="AF610" s="111">
        <v>50</v>
      </c>
      <c r="AG610" s="111" t="s">
        <v>4597</v>
      </c>
      <c r="AH610" s="111" t="s">
        <v>4597</v>
      </c>
      <c r="AI610" s="111">
        <v>50</v>
      </c>
      <c r="AJ610" s="111"/>
      <c r="AK610" s="111"/>
      <c r="AL610" s="111"/>
      <c r="AM610" s="111"/>
      <c r="AN610" s="111"/>
      <c r="AO610" s="111"/>
      <c r="AP610" s="111"/>
      <c r="AQ610" s="111"/>
      <c r="AR610" s="111"/>
      <c r="AS610" s="111"/>
      <c r="AT610" s="111"/>
      <c r="AU610" s="111"/>
      <c r="AV610" s="111"/>
      <c r="AW610" s="111"/>
      <c r="AX610" s="111"/>
      <c r="AY610"/>
      <c r="AZ610"/>
      <c r="BA610"/>
      <c r="BB610"/>
      <c r="BC610"/>
      <c r="BD610"/>
    </row>
    <row r="611" spans="1:56" s="110" customFormat="1" ht="123.45">
      <c r="A611" s="107">
        <v>381</v>
      </c>
      <c r="B611" s="107" t="s">
        <v>9636</v>
      </c>
      <c r="C611" s="111">
        <v>30</v>
      </c>
      <c r="D611" s="124" t="s">
        <v>10140</v>
      </c>
      <c r="E611" s="112" t="s">
        <v>9786</v>
      </c>
      <c r="F611" s="129">
        <v>6013</v>
      </c>
      <c r="G611" s="112" t="s">
        <v>10344</v>
      </c>
      <c r="H611" s="111">
        <v>2021</v>
      </c>
      <c r="I611" s="112" t="s">
        <v>10263</v>
      </c>
      <c r="J611" s="113">
        <v>8515.6</v>
      </c>
      <c r="K611" s="126" t="s">
        <v>204</v>
      </c>
      <c r="L611" s="112" t="s">
        <v>10240</v>
      </c>
      <c r="M611" s="112" t="s">
        <v>10241</v>
      </c>
      <c r="N611" s="112" t="s">
        <v>10345</v>
      </c>
      <c r="O611" s="112" t="s">
        <v>10346</v>
      </c>
      <c r="P611" s="112" t="s">
        <v>10347</v>
      </c>
      <c r="Q611" s="108" t="s">
        <v>10053</v>
      </c>
      <c r="R611" s="108">
        <v>1690.84</v>
      </c>
      <c r="S611" s="108" t="s">
        <v>4436</v>
      </c>
      <c r="T611" s="108" t="s">
        <v>10053</v>
      </c>
      <c r="U611" s="108" t="s">
        <v>10053</v>
      </c>
      <c r="V611" s="109">
        <v>0</v>
      </c>
      <c r="W611" s="109">
        <v>78.33</v>
      </c>
      <c r="X611" s="127" t="s">
        <v>9648</v>
      </c>
      <c r="Y611" s="107">
        <v>4</v>
      </c>
      <c r="Z611" s="107">
        <v>7</v>
      </c>
      <c r="AA611" s="107">
        <v>4</v>
      </c>
      <c r="AB611" s="111">
        <v>17</v>
      </c>
      <c r="AC611" s="107" t="s">
        <v>204</v>
      </c>
      <c r="AD611" s="108" t="s">
        <v>9649</v>
      </c>
      <c r="AE611" s="107" t="s">
        <v>6590</v>
      </c>
      <c r="AF611" s="111">
        <v>30</v>
      </c>
      <c r="AG611" s="111" t="s">
        <v>10348</v>
      </c>
      <c r="AH611" s="111" t="s">
        <v>10348</v>
      </c>
      <c r="AI611" s="111">
        <v>30</v>
      </c>
      <c r="AJ611" s="111"/>
      <c r="AK611" s="111"/>
      <c r="AL611" s="111"/>
      <c r="AM611" s="111"/>
      <c r="AN611" s="111"/>
      <c r="AO611" s="111"/>
      <c r="AP611" s="111"/>
      <c r="AQ611" s="111"/>
      <c r="AR611" s="111"/>
      <c r="AS611" s="111"/>
      <c r="AT611" s="111"/>
      <c r="AU611" s="111"/>
      <c r="AV611" s="111"/>
      <c r="AW611" s="111"/>
      <c r="AX611" s="111"/>
      <c r="AY611"/>
      <c r="AZ611"/>
      <c r="BA611"/>
      <c r="BB611"/>
      <c r="BC611"/>
      <c r="BD611"/>
    </row>
    <row r="612" spans="1:56" s="110" customFormat="1" ht="133.75">
      <c r="A612" s="107">
        <v>381</v>
      </c>
      <c r="B612" s="107" t="s">
        <v>9636</v>
      </c>
      <c r="C612" s="111">
        <v>30</v>
      </c>
      <c r="D612" s="124" t="s">
        <v>10140</v>
      </c>
      <c r="E612" s="112" t="s">
        <v>10044</v>
      </c>
      <c r="F612" s="129">
        <v>6013</v>
      </c>
      <c r="G612" s="112" t="s">
        <v>10349</v>
      </c>
      <c r="H612" s="111">
        <v>2021</v>
      </c>
      <c r="I612" s="112" t="s">
        <v>10263</v>
      </c>
      <c r="J612" s="113">
        <v>9987.52</v>
      </c>
      <c r="K612" s="126" t="s">
        <v>204</v>
      </c>
      <c r="L612" s="112" t="s">
        <v>10048</v>
      </c>
      <c r="M612" s="112" t="s">
        <v>10049</v>
      </c>
      <c r="N612" s="112" t="s">
        <v>10350</v>
      </c>
      <c r="O612" s="112" t="s">
        <v>10351</v>
      </c>
      <c r="P612" s="112" t="s">
        <v>10352</v>
      </c>
      <c r="Q612" s="108" t="s">
        <v>10053</v>
      </c>
      <c r="R612" s="108" t="s">
        <v>10353</v>
      </c>
      <c r="S612" s="108" t="s">
        <v>10053</v>
      </c>
      <c r="T612" s="108" t="s">
        <v>10053</v>
      </c>
      <c r="U612" s="108" t="s">
        <v>10053</v>
      </c>
      <c r="V612" s="109">
        <v>0</v>
      </c>
      <c r="W612" s="109">
        <v>78.33</v>
      </c>
      <c r="X612" s="127" t="s">
        <v>9648</v>
      </c>
      <c r="Y612" s="107">
        <v>1</v>
      </c>
      <c r="Z612" s="107">
        <v>4</v>
      </c>
      <c r="AA612" s="107">
        <v>3</v>
      </c>
      <c r="AB612" s="111">
        <v>17.62</v>
      </c>
      <c r="AC612" s="107" t="s">
        <v>204</v>
      </c>
      <c r="AD612" s="108" t="s">
        <v>9649</v>
      </c>
      <c r="AE612" s="107" t="s">
        <v>6590</v>
      </c>
      <c r="AF612" s="111">
        <v>80</v>
      </c>
      <c r="AG612" s="111" t="s">
        <v>10348</v>
      </c>
      <c r="AH612" s="111" t="s">
        <v>10348</v>
      </c>
      <c r="AI612" s="111">
        <v>80</v>
      </c>
      <c r="AJ612" s="111"/>
      <c r="AK612" s="111"/>
      <c r="AL612" s="111"/>
      <c r="AM612" s="111"/>
      <c r="AN612" s="111"/>
      <c r="AO612" s="111"/>
      <c r="AP612" s="111"/>
      <c r="AQ612" s="111"/>
      <c r="AR612" s="111"/>
      <c r="AS612" s="111"/>
      <c r="AT612" s="111"/>
      <c r="AU612" s="111"/>
      <c r="AV612" s="111"/>
      <c r="AW612" s="111"/>
      <c r="AX612" s="111"/>
      <c r="AY612"/>
      <c r="AZ612"/>
      <c r="BA612"/>
      <c r="BB612"/>
      <c r="BC612"/>
      <c r="BD612"/>
    </row>
    <row r="613" spans="1:56" s="110" customFormat="1" ht="133.75">
      <c r="A613" s="107">
        <v>381</v>
      </c>
      <c r="B613" s="107" t="s">
        <v>9636</v>
      </c>
      <c r="C613" s="111">
        <v>30</v>
      </c>
      <c r="D613" s="124" t="s">
        <v>10140</v>
      </c>
      <c r="E613" s="112" t="s">
        <v>10044</v>
      </c>
      <c r="F613" s="129">
        <v>6013</v>
      </c>
      <c r="G613" s="112" t="s">
        <v>10354</v>
      </c>
      <c r="H613" s="111">
        <v>2021</v>
      </c>
      <c r="I613" s="112" t="s">
        <v>10263</v>
      </c>
      <c r="J613" s="113">
        <v>14242.17</v>
      </c>
      <c r="K613" s="126" t="s">
        <v>204</v>
      </c>
      <c r="L613" s="112" t="s">
        <v>10048</v>
      </c>
      <c r="M613" s="112" t="s">
        <v>10049</v>
      </c>
      <c r="N613" s="112" t="s">
        <v>10355</v>
      </c>
      <c r="O613" s="112" t="s">
        <v>10356</v>
      </c>
      <c r="P613" s="112">
        <v>290111005570</v>
      </c>
      <c r="Q613" s="108" t="s">
        <v>10053</v>
      </c>
      <c r="R613" s="108">
        <v>0</v>
      </c>
      <c r="S613" s="108" t="s">
        <v>10053</v>
      </c>
      <c r="T613" s="108" t="s">
        <v>10053</v>
      </c>
      <c r="U613" s="108" t="s">
        <v>10053</v>
      </c>
      <c r="V613" s="109">
        <v>0</v>
      </c>
      <c r="W613" s="109">
        <v>100</v>
      </c>
      <c r="X613" s="127" t="s">
        <v>9648</v>
      </c>
      <c r="Y613" s="107">
        <v>1</v>
      </c>
      <c r="Z613" s="107">
        <v>8</v>
      </c>
      <c r="AA613" s="107">
        <v>1</v>
      </c>
      <c r="AB613" s="111">
        <v>4</v>
      </c>
      <c r="AC613" s="107" t="s">
        <v>204</v>
      </c>
      <c r="AD613" s="108" t="s">
        <v>9649</v>
      </c>
      <c r="AE613" s="107" t="s">
        <v>6590</v>
      </c>
      <c r="AF613" s="111">
        <v>50</v>
      </c>
      <c r="AG613" s="111" t="s">
        <v>10348</v>
      </c>
      <c r="AH613" s="111" t="s">
        <v>10348</v>
      </c>
      <c r="AI613" s="111">
        <v>50</v>
      </c>
      <c r="AJ613" s="111"/>
      <c r="AK613" s="111"/>
      <c r="AL613" s="111"/>
      <c r="AM613" s="111"/>
      <c r="AN613" s="111"/>
      <c r="AO613" s="111"/>
      <c r="AP613" s="111"/>
      <c r="AQ613" s="111"/>
      <c r="AR613" s="111"/>
      <c r="AS613" s="111"/>
      <c r="AT613" s="111"/>
      <c r="AU613" s="111"/>
      <c r="AV613" s="111"/>
      <c r="AW613" s="111"/>
      <c r="AX613" s="111"/>
      <c r="AY613"/>
      <c r="AZ613"/>
      <c r="BA613"/>
      <c r="BB613"/>
      <c r="BC613"/>
      <c r="BD613"/>
    </row>
    <row r="614" spans="1:56" s="110" customFormat="1" ht="133.75">
      <c r="A614" s="107">
        <v>381</v>
      </c>
      <c r="B614" s="107" t="s">
        <v>9636</v>
      </c>
      <c r="C614" s="111">
        <v>30</v>
      </c>
      <c r="D614" s="124" t="s">
        <v>10140</v>
      </c>
      <c r="E614" s="112" t="s">
        <v>10044</v>
      </c>
      <c r="F614" s="129">
        <v>6013</v>
      </c>
      <c r="G614" s="112" t="s">
        <v>10357</v>
      </c>
      <c r="H614" s="111">
        <v>2021</v>
      </c>
      <c r="I614" s="112" t="s">
        <v>10263</v>
      </c>
      <c r="J614" s="113">
        <v>21543.63</v>
      </c>
      <c r="K614" s="126" t="s">
        <v>204</v>
      </c>
      <c r="L614" s="112" t="s">
        <v>10048</v>
      </c>
      <c r="M614" s="112" t="s">
        <v>10049</v>
      </c>
      <c r="N614" s="112" t="s">
        <v>10358</v>
      </c>
      <c r="O614" s="112" t="s">
        <v>10359</v>
      </c>
      <c r="P614" s="112">
        <v>290111005587</v>
      </c>
      <c r="Q614" s="108" t="s">
        <v>10053</v>
      </c>
      <c r="R614" s="108">
        <v>4277.6499999999996</v>
      </c>
      <c r="S614" s="108" t="s">
        <v>10053</v>
      </c>
      <c r="T614" s="108" t="s">
        <v>10053</v>
      </c>
      <c r="U614" s="108" t="s">
        <v>10053</v>
      </c>
      <c r="V614" s="109">
        <v>0</v>
      </c>
      <c r="W614" s="109">
        <v>76.67</v>
      </c>
      <c r="X614" s="127" t="s">
        <v>9648</v>
      </c>
      <c r="Y614" s="107">
        <v>2</v>
      </c>
      <c r="Z614" s="107">
        <v>2</v>
      </c>
      <c r="AA614" s="107">
        <v>2</v>
      </c>
      <c r="AB614" s="111">
        <v>17</v>
      </c>
      <c r="AC614" s="107" t="s">
        <v>204</v>
      </c>
      <c r="AD614" s="108" t="s">
        <v>9649</v>
      </c>
      <c r="AE614" s="107" t="s">
        <v>6590</v>
      </c>
      <c r="AF614" s="111">
        <v>50</v>
      </c>
      <c r="AG614" s="111" t="s">
        <v>10348</v>
      </c>
      <c r="AH614" s="111" t="s">
        <v>10348</v>
      </c>
      <c r="AI614" s="111">
        <v>50</v>
      </c>
      <c r="AJ614" s="111"/>
      <c r="AK614" s="111"/>
      <c r="AL614" s="111"/>
      <c r="AM614" s="111"/>
      <c r="AN614" s="111"/>
      <c r="AO614" s="111"/>
      <c r="AP614" s="111"/>
      <c r="AQ614" s="111"/>
      <c r="AR614" s="111"/>
      <c r="AS614" s="111"/>
      <c r="AT614" s="111"/>
      <c r="AU614" s="111"/>
      <c r="AV614" s="111"/>
      <c r="AW614" s="111"/>
      <c r="AX614" s="111"/>
      <c r="AY614"/>
      <c r="AZ614"/>
      <c r="BA614"/>
      <c r="BB614"/>
      <c r="BC614"/>
      <c r="BD614"/>
    </row>
    <row r="615" spans="1:56" s="110" customFormat="1" ht="123.45">
      <c r="A615" s="107">
        <v>381</v>
      </c>
      <c r="B615" s="107" t="s">
        <v>9636</v>
      </c>
      <c r="C615" s="111">
        <v>30</v>
      </c>
      <c r="D615" s="124" t="s">
        <v>10140</v>
      </c>
      <c r="E615" s="112" t="s">
        <v>9786</v>
      </c>
      <c r="F615" s="129">
        <v>6013</v>
      </c>
      <c r="G615" s="112" t="s">
        <v>10360</v>
      </c>
      <c r="H615" s="111">
        <v>2021</v>
      </c>
      <c r="I615" s="112" t="s">
        <v>10263</v>
      </c>
      <c r="J615" s="113">
        <v>45546.080000000002</v>
      </c>
      <c r="K615" s="126" t="s">
        <v>204</v>
      </c>
      <c r="L615" s="112" t="s">
        <v>10240</v>
      </c>
      <c r="M615" s="112" t="s">
        <v>10241</v>
      </c>
      <c r="N615" s="112" t="s">
        <v>10361</v>
      </c>
      <c r="O615" s="112" t="s">
        <v>10362</v>
      </c>
      <c r="P615" s="112" t="s">
        <v>10363</v>
      </c>
      <c r="Q615" s="108" t="s">
        <v>10053</v>
      </c>
      <c r="R615" s="108">
        <v>9043.51</v>
      </c>
      <c r="S615" s="108" t="s">
        <v>10053</v>
      </c>
      <c r="T615" s="108" t="s">
        <v>10053</v>
      </c>
      <c r="U615" s="108" t="s">
        <v>10053</v>
      </c>
      <c r="V615" s="109">
        <v>0</v>
      </c>
      <c r="W615" s="109">
        <v>76.67</v>
      </c>
      <c r="X615" s="127" t="s">
        <v>9648</v>
      </c>
      <c r="Y615" s="107">
        <v>2</v>
      </c>
      <c r="Z615" s="107">
        <v>5</v>
      </c>
      <c r="AA615" s="107">
        <v>1</v>
      </c>
      <c r="AB615" s="111">
        <v>4</v>
      </c>
      <c r="AC615" s="107" t="s">
        <v>204</v>
      </c>
      <c r="AD615" s="108" t="s">
        <v>9649</v>
      </c>
      <c r="AE615" s="107" t="s">
        <v>6590</v>
      </c>
      <c r="AF615" s="111">
        <v>80</v>
      </c>
      <c r="AG615" s="111" t="s">
        <v>10348</v>
      </c>
      <c r="AH615" s="111" t="s">
        <v>10348</v>
      </c>
      <c r="AI615" s="111">
        <v>80</v>
      </c>
      <c r="AJ615" s="111"/>
      <c r="AK615" s="111"/>
      <c r="AL615" s="111"/>
      <c r="AM615" s="111"/>
      <c r="AN615" s="111"/>
      <c r="AO615" s="111"/>
      <c r="AP615" s="111"/>
      <c r="AQ615" s="111"/>
      <c r="AR615" s="111"/>
      <c r="AS615" s="111"/>
      <c r="AT615" s="111"/>
      <c r="AU615" s="111"/>
      <c r="AV615" s="111"/>
      <c r="AW615" s="111"/>
      <c r="AX615" s="111"/>
      <c r="AY615"/>
      <c r="AZ615"/>
      <c r="BA615"/>
      <c r="BB615"/>
      <c r="BC615"/>
      <c r="BD615"/>
    </row>
    <row r="616" spans="1:56" s="110" customFormat="1" ht="82.3">
      <c r="A616" s="107">
        <v>381</v>
      </c>
      <c r="B616" s="107" t="s">
        <v>9636</v>
      </c>
      <c r="C616" s="111">
        <v>30</v>
      </c>
      <c r="D616" s="124" t="s">
        <v>10140</v>
      </c>
      <c r="E616" s="112" t="s">
        <v>9786</v>
      </c>
      <c r="F616" s="129">
        <v>6013</v>
      </c>
      <c r="G616" s="112" t="s">
        <v>10364</v>
      </c>
      <c r="H616" s="111">
        <v>2021</v>
      </c>
      <c r="I616" s="112" t="s">
        <v>10365</v>
      </c>
      <c r="J616" s="113">
        <v>28988.73</v>
      </c>
      <c r="K616" s="126" t="s">
        <v>1711</v>
      </c>
      <c r="L616" s="112" t="s">
        <v>10366</v>
      </c>
      <c r="M616" s="112" t="s">
        <v>10367</v>
      </c>
      <c r="N616" s="112" t="s">
        <v>10368</v>
      </c>
      <c r="O616" s="112" t="s">
        <v>10369</v>
      </c>
      <c r="P616" s="112" t="s">
        <v>10370</v>
      </c>
      <c r="Q616" s="108" t="s">
        <v>10053</v>
      </c>
      <c r="R616" s="108">
        <v>5755.93</v>
      </c>
      <c r="S616" s="108" t="s">
        <v>10053</v>
      </c>
      <c r="T616" s="108" t="s">
        <v>10053</v>
      </c>
      <c r="U616" s="108" t="s">
        <v>10053</v>
      </c>
      <c r="V616" s="109">
        <v>0</v>
      </c>
      <c r="W616" s="109">
        <v>75</v>
      </c>
      <c r="X616" s="127" t="s">
        <v>9648</v>
      </c>
      <c r="Y616" s="107">
        <v>4</v>
      </c>
      <c r="Z616" s="107">
        <v>8</v>
      </c>
      <c r="AA616" s="107">
        <v>2</v>
      </c>
      <c r="AB616" s="111">
        <v>35</v>
      </c>
      <c r="AC616" s="107" t="s">
        <v>1711</v>
      </c>
      <c r="AD616" s="108" t="s">
        <v>9649</v>
      </c>
      <c r="AE616" s="107" t="s">
        <v>6590</v>
      </c>
      <c r="AF616" s="111">
        <v>60</v>
      </c>
      <c r="AG616" s="111" t="s">
        <v>10371</v>
      </c>
      <c r="AH616" s="111" t="s">
        <v>4597</v>
      </c>
      <c r="AI616" s="111">
        <v>60</v>
      </c>
      <c r="AJ616" s="111"/>
      <c r="AK616" s="111"/>
      <c r="AL616" s="111"/>
      <c r="AM616" s="111"/>
      <c r="AN616" s="111"/>
      <c r="AO616" s="111"/>
      <c r="AP616" s="111"/>
      <c r="AQ616" s="111"/>
      <c r="AR616" s="111"/>
      <c r="AS616" s="111"/>
      <c r="AT616" s="111"/>
      <c r="AU616" s="111"/>
      <c r="AV616" s="111"/>
      <c r="AW616" s="111"/>
      <c r="AX616" s="111"/>
      <c r="AY616"/>
      <c r="AZ616"/>
      <c r="BA616"/>
      <c r="BB616"/>
      <c r="BC616"/>
      <c r="BD616"/>
    </row>
    <row r="617" spans="1:56" s="110" customFormat="1" ht="123.45">
      <c r="A617" s="107">
        <v>381</v>
      </c>
      <c r="B617" s="107" t="s">
        <v>9636</v>
      </c>
      <c r="C617" s="111">
        <v>30</v>
      </c>
      <c r="D617" s="124" t="s">
        <v>10140</v>
      </c>
      <c r="E617" s="112" t="s">
        <v>9786</v>
      </c>
      <c r="F617" s="129">
        <v>6013</v>
      </c>
      <c r="G617" s="112" t="s">
        <v>10364</v>
      </c>
      <c r="H617" s="111">
        <v>2021</v>
      </c>
      <c r="I617" s="112" t="s">
        <v>10365</v>
      </c>
      <c r="J617" s="113">
        <v>23905.9</v>
      </c>
      <c r="K617" s="126" t="s">
        <v>1711</v>
      </c>
      <c r="L617" s="112" t="s">
        <v>10240</v>
      </c>
      <c r="M617" s="112" t="s">
        <v>10241</v>
      </c>
      <c r="N617" s="112" t="s">
        <v>10372</v>
      </c>
      <c r="O617" s="112" t="s">
        <v>10373</v>
      </c>
      <c r="P617" s="112" t="s">
        <v>10374</v>
      </c>
      <c r="Q617" s="108" t="s">
        <v>10053</v>
      </c>
      <c r="R617" s="108">
        <v>0</v>
      </c>
      <c r="S617" s="108" t="s">
        <v>10053</v>
      </c>
      <c r="T617" s="108" t="s">
        <v>10053</v>
      </c>
      <c r="U617" s="108" t="s">
        <v>10053</v>
      </c>
      <c r="V617" s="109">
        <v>0</v>
      </c>
      <c r="W617" s="109">
        <v>100</v>
      </c>
      <c r="X617" s="127" t="s">
        <v>9648</v>
      </c>
      <c r="Y617" s="107">
        <v>4</v>
      </c>
      <c r="Z617" s="107">
        <v>2</v>
      </c>
      <c r="AA617" s="107">
        <v>1</v>
      </c>
      <c r="AB617" s="111">
        <v>35</v>
      </c>
      <c r="AC617" s="107" t="s">
        <v>1711</v>
      </c>
      <c r="AD617" s="108" t="s">
        <v>9649</v>
      </c>
      <c r="AE617" s="107" t="s">
        <v>6590</v>
      </c>
      <c r="AF617" s="111">
        <v>30</v>
      </c>
      <c r="AG617" s="111" t="s">
        <v>10348</v>
      </c>
      <c r="AH617" s="111" t="s">
        <v>10348</v>
      </c>
      <c r="AI617" s="111">
        <v>30</v>
      </c>
      <c r="AJ617" s="111"/>
      <c r="AK617" s="111"/>
      <c r="AL617" s="111"/>
      <c r="AM617" s="111"/>
      <c r="AN617" s="111"/>
      <c r="AO617" s="111"/>
      <c r="AP617" s="111"/>
      <c r="AQ617" s="111"/>
      <c r="AR617" s="111"/>
      <c r="AS617" s="111"/>
      <c r="AT617" s="111"/>
      <c r="AU617" s="111"/>
      <c r="AV617" s="111"/>
      <c r="AW617" s="111"/>
      <c r="AX617" s="111"/>
      <c r="AY617"/>
      <c r="AZ617"/>
      <c r="BA617"/>
      <c r="BB617"/>
      <c r="BC617"/>
      <c r="BD617"/>
    </row>
    <row r="618" spans="1:56" s="110" customFormat="1" ht="113.15">
      <c r="A618" s="107">
        <v>381</v>
      </c>
      <c r="B618" s="107" t="s">
        <v>9636</v>
      </c>
      <c r="C618" s="111">
        <v>30</v>
      </c>
      <c r="D618" s="124" t="s">
        <v>10140</v>
      </c>
      <c r="E618" s="112" t="s">
        <v>10375</v>
      </c>
      <c r="F618" s="129">
        <v>6013</v>
      </c>
      <c r="G618" s="112" t="s">
        <v>10364</v>
      </c>
      <c r="H618" s="111">
        <v>2021</v>
      </c>
      <c r="I618" s="112"/>
      <c r="J618" s="113">
        <v>71033.13</v>
      </c>
      <c r="K618" s="126" t="s">
        <v>1711</v>
      </c>
      <c r="L618" s="112" t="s">
        <v>10376</v>
      </c>
      <c r="M618" s="112" t="s">
        <v>10377</v>
      </c>
      <c r="N618" s="112" t="s">
        <v>10378</v>
      </c>
      <c r="O618" s="112" t="s">
        <v>10379</v>
      </c>
      <c r="P618" s="112" t="s">
        <v>10380</v>
      </c>
      <c r="Q618" s="108" t="s">
        <v>10053</v>
      </c>
      <c r="R618" s="108">
        <v>14104.15</v>
      </c>
      <c r="S618" s="108" t="s">
        <v>10053</v>
      </c>
      <c r="T618" s="108" t="s">
        <v>10053</v>
      </c>
      <c r="U618" s="108" t="s">
        <v>10053</v>
      </c>
      <c r="V618" s="109">
        <v>0</v>
      </c>
      <c r="W618" s="109">
        <v>68.33</v>
      </c>
      <c r="X618" s="127" t="s">
        <v>10381</v>
      </c>
      <c r="Y618" s="107">
        <v>2</v>
      </c>
      <c r="Z618" s="107">
        <v>3</v>
      </c>
      <c r="AA618" s="107">
        <v>3</v>
      </c>
      <c r="AB618" s="111">
        <v>66</v>
      </c>
      <c r="AC618" s="107" t="s">
        <v>1711</v>
      </c>
      <c r="AD618" s="108" t="s">
        <v>10382</v>
      </c>
      <c r="AE618" s="107" t="s">
        <v>6590</v>
      </c>
      <c r="AF618" s="111">
        <v>50</v>
      </c>
      <c r="AG618" s="111" t="s">
        <v>10383</v>
      </c>
      <c r="AH618" s="111" t="s">
        <v>10383</v>
      </c>
      <c r="AI618" s="111">
        <v>50</v>
      </c>
      <c r="AJ618" s="111"/>
      <c r="AK618" s="111"/>
      <c r="AL618" s="111"/>
      <c r="AM618" s="111"/>
      <c r="AN618" s="111"/>
      <c r="AO618" s="111"/>
      <c r="AP618" s="111"/>
      <c r="AQ618" s="111"/>
      <c r="AR618" s="111"/>
      <c r="AS618" s="111"/>
      <c r="AT618" s="111"/>
      <c r="AU618" s="111"/>
      <c r="AV618" s="111"/>
      <c r="AW618" s="111"/>
      <c r="AX618" s="111"/>
      <c r="AY618"/>
      <c r="AZ618"/>
      <c r="BA618"/>
      <c r="BB618"/>
      <c r="BC618"/>
      <c r="BD618"/>
    </row>
    <row r="619" spans="1:56" s="110" customFormat="1" ht="154.30000000000001">
      <c r="A619" s="107">
        <v>381</v>
      </c>
      <c r="B619" s="107" t="s">
        <v>9636</v>
      </c>
      <c r="C619" s="111">
        <v>30</v>
      </c>
      <c r="D619" s="124" t="s">
        <v>10140</v>
      </c>
      <c r="E619" s="112" t="s">
        <v>10185</v>
      </c>
      <c r="F619" s="129">
        <v>6013</v>
      </c>
      <c r="G619" s="112" t="s">
        <v>10364</v>
      </c>
      <c r="H619" s="111">
        <v>2021</v>
      </c>
      <c r="I619" s="112" t="s">
        <v>10365</v>
      </c>
      <c r="J619" s="113">
        <v>13407.36</v>
      </c>
      <c r="K619" s="126" t="s">
        <v>1711</v>
      </c>
      <c r="L619" s="112" t="s">
        <v>10384</v>
      </c>
      <c r="M619" s="112" t="s">
        <v>10385</v>
      </c>
      <c r="N619" s="112" t="s">
        <v>10386</v>
      </c>
      <c r="O619" s="112" t="s">
        <v>10387</v>
      </c>
      <c r="P619" s="112" t="s">
        <v>10388</v>
      </c>
      <c r="Q619" s="108" t="s">
        <v>10053</v>
      </c>
      <c r="R619" s="108">
        <v>2662.13</v>
      </c>
      <c r="S619" s="108" t="s">
        <v>10053</v>
      </c>
      <c r="T619" s="108" t="s">
        <v>10053</v>
      </c>
      <c r="U619" s="108" t="s">
        <v>10053</v>
      </c>
      <c r="V619" s="109">
        <v>0</v>
      </c>
      <c r="W619" s="109">
        <v>63.33</v>
      </c>
      <c r="X619" s="127" t="s">
        <v>9766</v>
      </c>
      <c r="Y619" s="107">
        <v>2</v>
      </c>
      <c r="Z619" s="107">
        <v>2</v>
      </c>
      <c r="AA619" s="107">
        <v>2</v>
      </c>
      <c r="AB619" s="111">
        <v>17</v>
      </c>
      <c r="AC619" s="107" t="s">
        <v>1711</v>
      </c>
      <c r="AD619" s="108" t="s">
        <v>9649</v>
      </c>
      <c r="AE619" s="107" t="s">
        <v>6590</v>
      </c>
      <c r="AF619" s="111"/>
      <c r="AG619" s="111" t="s">
        <v>6860</v>
      </c>
      <c r="AH619" s="111" t="s">
        <v>10389</v>
      </c>
      <c r="AI619" s="111">
        <v>30</v>
      </c>
      <c r="AJ619" s="111"/>
      <c r="AK619" s="111"/>
      <c r="AL619" s="111"/>
      <c r="AM619" s="111"/>
      <c r="AN619" s="111"/>
      <c r="AO619" s="111"/>
      <c r="AP619" s="111"/>
      <c r="AQ619" s="111"/>
      <c r="AR619" s="111"/>
      <c r="AS619" s="111"/>
      <c r="AT619" s="111"/>
      <c r="AU619" s="111"/>
      <c r="AV619" s="111"/>
      <c r="AW619" s="111"/>
      <c r="AX619" s="111"/>
      <c r="AY619"/>
      <c r="AZ619"/>
      <c r="BA619"/>
      <c r="BB619"/>
      <c r="BC619"/>
      <c r="BD619"/>
    </row>
    <row r="620" spans="1:56" s="110" customFormat="1" ht="154.30000000000001">
      <c r="A620" s="107">
        <v>381</v>
      </c>
      <c r="B620" s="107" t="s">
        <v>9636</v>
      </c>
      <c r="C620" s="111">
        <v>30</v>
      </c>
      <c r="D620" s="124" t="s">
        <v>10140</v>
      </c>
      <c r="E620" s="112" t="s">
        <v>9786</v>
      </c>
      <c r="F620" s="129">
        <v>6013</v>
      </c>
      <c r="G620" s="112" t="s">
        <v>10364</v>
      </c>
      <c r="H620" s="111">
        <v>2021</v>
      </c>
      <c r="I620" s="112" t="s">
        <v>10365</v>
      </c>
      <c r="J620" s="113">
        <v>30500</v>
      </c>
      <c r="K620" s="126" t="s">
        <v>1711</v>
      </c>
      <c r="L620" s="112" t="s">
        <v>10390</v>
      </c>
      <c r="M620" s="112" t="s">
        <v>10391</v>
      </c>
      <c r="N620" s="112" t="s">
        <v>10392</v>
      </c>
      <c r="O620" s="112" t="s">
        <v>10393</v>
      </c>
      <c r="P620" s="112" t="s">
        <v>10394</v>
      </c>
      <c r="Q620" s="108" t="s">
        <v>10053</v>
      </c>
      <c r="R620" s="108">
        <v>6056</v>
      </c>
      <c r="S620" s="108" t="s">
        <v>10053</v>
      </c>
      <c r="T620" s="108" t="s">
        <v>10053</v>
      </c>
      <c r="U620" s="108" t="s">
        <v>10053</v>
      </c>
      <c r="V620" s="109">
        <v>0</v>
      </c>
      <c r="W620" s="109">
        <v>61.67</v>
      </c>
      <c r="X620" s="127" t="s">
        <v>10395</v>
      </c>
      <c r="Y620" s="107">
        <v>4</v>
      </c>
      <c r="Z620" s="107">
        <v>5</v>
      </c>
      <c r="AA620" s="107">
        <v>5</v>
      </c>
      <c r="AB620" s="111">
        <v>4</v>
      </c>
      <c r="AC620" s="107" t="s">
        <v>1711</v>
      </c>
      <c r="AD620" s="108" t="s">
        <v>9649</v>
      </c>
      <c r="AE620" s="107" t="s">
        <v>6590</v>
      </c>
      <c r="AF620" s="111">
        <v>50</v>
      </c>
      <c r="AG620" s="111" t="s">
        <v>10396</v>
      </c>
      <c r="AH620" s="111" t="s">
        <v>10396</v>
      </c>
      <c r="AI620" s="111">
        <v>50</v>
      </c>
      <c r="AJ620" s="111"/>
      <c r="AK620" s="111"/>
      <c r="AL620" s="111"/>
      <c r="AM620" s="111"/>
      <c r="AN620" s="111"/>
      <c r="AO620" s="111"/>
      <c r="AP620" s="111"/>
      <c r="AQ620" s="111"/>
      <c r="AR620" s="111"/>
      <c r="AS620" s="111"/>
      <c r="AT620" s="111"/>
      <c r="AU620" s="111"/>
      <c r="AV620" s="111"/>
      <c r="AW620" s="111"/>
      <c r="AX620" s="111"/>
      <c r="AY620"/>
      <c r="AZ620"/>
      <c r="BA620"/>
      <c r="BB620"/>
      <c r="BC620"/>
      <c r="BD620"/>
    </row>
    <row r="621" spans="1:56" s="110" customFormat="1" ht="123.45">
      <c r="A621" s="107">
        <v>381</v>
      </c>
      <c r="B621" s="107" t="s">
        <v>9636</v>
      </c>
      <c r="C621" s="111">
        <v>30</v>
      </c>
      <c r="D621" s="124" t="s">
        <v>10140</v>
      </c>
      <c r="E621" s="112" t="s">
        <v>9786</v>
      </c>
      <c r="F621" s="129">
        <v>6013</v>
      </c>
      <c r="G621" s="112" t="s">
        <v>10364</v>
      </c>
      <c r="H621" s="111">
        <v>2021</v>
      </c>
      <c r="I621" s="112" t="s">
        <v>10365</v>
      </c>
      <c r="J621" s="113">
        <v>20483.650000000001</v>
      </c>
      <c r="K621" s="126" t="s">
        <v>1711</v>
      </c>
      <c r="L621" s="112" t="s">
        <v>10240</v>
      </c>
      <c r="M621" s="112" t="s">
        <v>10241</v>
      </c>
      <c r="N621" s="112" t="s">
        <v>10397</v>
      </c>
      <c r="O621" s="112" t="s">
        <v>10398</v>
      </c>
      <c r="P621" s="112" t="s">
        <v>10399</v>
      </c>
      <c r="Q621" s="108" t="s">
        <v>10053</v>
      </c>
      <c r="R621" s="108">
        <v>4067.18</v>
      </c>
      <c r="S621" s="108" t="s">
        <v>10053</v>
      </c>
      <c r="T621" s="108" t="s">
        <v>10053</v>
      </c>
      <c r="U621" s="108" t="s">
        <v>10053</v>
      </c>
      <c r="V621" s="109">
        <v>0</v>
      </c>
      <c r="W621" s="109">
        <v>63.33</v>
      </c>
      <c r="X621" s="127" t="s">
        <v>10395</v>
      </c>
      <c r="Y621" s="107">
        <v>6</v>
      </c>
      <c r="Z621" s="107">
        <v>4</v>
      </c>
      <c r="AA621" s="107">
        <v>5</v>
      </c>
      <c r="AB621" s="111">
        <v>8.17</v>
      </c>
      <c r="AC621" s="107" t="s">
        <v>1711</v>
      </c>
      <c r="AD621" s="108" t="s">
        <v>9649</v>
      </c>
      <c r="AE621" s="107" t="s">
        <v>6590</v>
      </c>
      <c r="AF621" s="111">
        <v>100</v>
      </c>
      <c r="AG621" s="111" t="s">
        <v>10348</v>
      </c>
      <c r="AH621" s="111" t="s">
        <v>10348</v>
      </c>
      <c r="AI621" s="111"/>
      <c r="AJ621" s="111"/>
      <c r="AK621" s="111"/>
      <c r="AL621" s="111"/>
      <c r="AM621" s="111"/>
      <c r="AN621" s="111"/>
      <c r="AO621" s="111"/>
      <c r="AP621" s="111"/>
      <c r="AQ621" s="111"/>
      <c r="AR621" s="111"/>
      <c r="AS621" s="111"/>
      <c r="AT621" s="111"/>
      <c r="AU621" s="111"/>
      <c r="AV621" s="111"/>
      <c r="AW621" s="111"/>
      <c r="AX621" s="111"/>
      <c r="AY621"/>
      <c r="AZ621"/>
      <c r="BA621"/>
      <c r="BB621"/>
      <c r="BC621"/>
      <c r="BD621"/>
    </row>
    <row r="622" spans="1:56" s="110" customFormat="1" ht="102.9">
      <c r="A622" s="107">
        <v>381</v>
      </c>
      <c r="B622" s="107" t="s">
        <v>9636</v>
      </c>
      <c r="C622" s="111">
        <v>29</v>
      </c>
      <c r="D622" s="124" t="s">
        <v>9723</v>
      </c>
      <c r="E622" s="112" t="s">
        <v>10400</v>
      </c>
      <c r="F622" s="129">
        <v>10331</v>
      </c>
      <c r="G622" s="112" t="s">
        <v>10401</v>
      </c>
      <c r="H622" s="111">
        <v>2021</v>
      </c>
      <c r="I622" s="112" t="s">
        <v>10402</v>
      </c>
      <c r="J622" s="113">
        <v>142681.94</v>
      </c>
      <c r="K622" s="126" t="s">
        <v>1711</v>
      </c>
      <c r="L622" s="112" t="s">
        <v>10403</v>
      </c>
      <c r="M622" s="112" t="s">
        <v>10404</v>
      </c>
      <c r="N622" s="112" t="s">
        <v>10405</v>
      </c>
      <c r="O622" s="112" t="s">
        <v>10406</v>
      </c>
      <c r="P622" s="112" t="s">
        <v>10407</v>
      </c>
      <c r="Q622" s="108" t="s">
        <v>10053</v>
      </c>
      <c r="R622" s="108">
        <v>28330.55</v>
      </c>
      <c r="S622" s="108" t="s">
        <v>10053</v>
      </c>
      <c r="T622" s="108" t="s">
        <v>10053</v>
      </c>
      <c r="U622" s="108" t="s">
        <v>10053</v>
      </c>
      <c r="V622" s="109">
        <v>0</v>
      </c>
      <c r="W622" s="109">
        <v>71.67</v>
      </c>
      <c r="X622" s="127" t="s">
        <v>10408</v>
      </c>
      <c r="Y622" s="107">
        <v>2</v>
      </c>
      <c r="Z622" s="107">
        <v>5</v>
      </c>
      <c r="AA622" s="107">
        <v>6</v>
      </c>
      <c r="AB622" s="111">
        <v>17</v>
      </c>
      <c r="AC622" s="107" t="s">
        <v>1711</v>
      </c>
      <c r="AD622" s="108" t="s">
        <v>9687</v>
      </c>
      <c r="AE622" s="107" t="s">
        <v>6590</v>
      </c>
      <c r="AF622" s="111">
        <v>15</v>
      </c>
      <c r="AG622" s="111" t="s">
        <v>9723</v>
      </c>
      <c r="AH622" s="111" t="s">
        <v>10004</v>
      </c>
      <c r="AI622" s="111">
        <v>100</v>
      </c>
      <c r="AJ622" s="111"/>
      <c r="AK622" s="111"/>
      <c r="AL622" s="111"/>
      <c r="AM622" s="111"/>
      <c r="AN622" s="111"/>
      <c r="AO622" s="111"/>
      <c r="AP622" s="111"/>
      <c r="AQ622" s="111"/>
      <c r="AR622" s="111"/>
      <c r="AS622" s="111"/>
      <c r="AT622" s="111"/>
      <c r="AU622" s="111"/>
      <c r="AV622" s="111"/>
      <c r="AW622" s="111"/>
      <c r="AX622" s="111"/>
      <c r="AY622"/>
      <c r="AZ622"/>
      <c r="BA622"/>
      <c r="BB622"/>
      <c r="BC622"/>
      <c r="BD622"/>
    </row>
    <row r="623" spans="1:56" s="110" customFormat="1" ht="102.9">
      <c r="A623" s="107">
        <v>381</v>
      </c>
      <c r="B623" s="107" t="s">
        <v>9636</v>
      </c>
      <c r="C623" s="111"/>
      <c r="D623" s="124" t="s">
        <v>2512</v>
      </c>
      <c r="E623" s="112" t="s">
        <v>10409</v>
      </c>
      <c r="F623" s="129"/>
      <c r="G623" s="112" t="s">
        <v>10410</v>
      </c>
      <c r="H623" s="111">
        <v>2021</v>
      </c>
      <c r="I623" s="112" t="s">
        <v>10411</v>
      </c>
      <c r="J623" s="113">
        <v>43160</v>
      </c>
      <c r="K623" s="126" t="s">
        <v>1711</v>
      </c>
      <c r="L623" s="112" t="s">
        <v>10412</v>
      </c>
      <c r="M623" s="112" t="s">
        <v>10413</v>
      </c>
      <c r="N623" s="112" t="s">
        <v>10414</v>
      </c>
      <c r="O623" s="112" t="s">
        <v>10415</v>
      </c>
      <c r="P623" s="112" t="s">
        <v>10416</v>
      </c>
      <c r="Q623" s="108" t="s">
        <v>10053</v>
      </c>
      <c r="R623" s="108">
        <v>8632.08</v>
      </c>
      <c r="S623" s="108" t="s">
        <v>10053</v>
      </c>
      <c r="T623" s="108" t="s">
        <v>10053</v>
      </c>
      <c r="U623" s="108" t="s">
        <v>10053</v>
      </c>
      <c r="V623" s="109">
        <v>0</v>
      </c>
      <c r="W623" s="109">
        <v>63.33</v>
      </c>
      <c r="X623" s="127" t="s">
        <v>10408</v>
      </c>
      <c r="Y623" s="107">
        <v>6</v>
      </c>
      <c r="Z623" s="107">
        <v>3</v>
      </c>
      <c r="AA623" s="107">
        <v>1</v>
      </c>
      <c r="AB623" s="111"/>
      <c r="AC623" s="107" t="s">
        <v>1711</v>
      </c>
      <c r="AD623" s="108" t="s">
        <v>9687</v>
      </c>
      <c r="AE623" s="107" t="s">
        <v>6590</v>
      </c>
      <c r="AF623" s="111" t="s">
        <v>10417</v>
      </c>
      <c r="AG623" s="111" t="s">
        <v>10418</v>
      </c>
      <c r="AH623" s="111" t="s">
        <v>10419</v>
      </c>
      <c r="AI623" s="111" t="s">
        <v>10417</v>
      </c>
      <c r="AJ623" s="111"/>
      <c r="AK623" s="111"/>
      <c r="AL623" s="111"/>
      <c r="AM623" s="111"/>
      <c r="AN623" s="111"/>
      <c r="AO623" s="111"/>
      <c r="AP623" s="111"/>
      <c r="AQ623" s="111"/>
      <c r="AR623" s="111"/>
      <c r="AS623" s="111"/>
      <c r="AT623" s="111"/>
      <c r="AU623" s="111"/>
      <c r="AV623" s="111"/>
      <c r="AW623" s="111"/>
      <c r="AX623" s="111"/>
      <c r="AY623"/>
      <c r="AZ623"/>
      <c r="BA623"/>
      <c r="BB623"/>
      <c r="BC623"/>
      <c r="BD623"/>
    </row>
    <row r="624" spans="1:56" s="110" customFormat="1" ht="154.30000000000001">
      <c r="A624" s="107">
        <v>381</v>
      </c>
      <c r="B624" s="107" t="s">
        <v>9636</v>
      </c>
      <c r="C624" s="111">
        <v>32</v>
      </c>
      <c r="D624" s="124" t="s">
        <v>7824</v>
      </c>
      <c r="E624" s="112" t="s">
        <v>9659</v>
      </c>
      <c r="F624" s="129">
        <v>3702</v>
      </c>
      <c r="G624" s="112" t="s">
        <v>10420</v>
      </c>
      <c r="H624" s="111">
        <v>2021</v>
      </c>
      <c r="I624" s="112" t="s">
        <v>10421</v>
      </c>
      <c r="J624" s="113">
        <v>59716.9</v>
      </c>
      <c r="K624" s="126" t="s">
        <v>1711</v>
      </c>
      <c r="L624" s="112" t="s">
        <v>9804</v>
      </c>
      <c r="M624" s="112" t="s">
        <v>9805</v>
      </c>
      <c r="N624" s="112" t="s">
        <v>10422</v>
      </c>
      <c r="O624" s="112" t="s">
        <v>10423</v>
      </c>
      <c r="P624" s="112" t="s">
        <v>10424</v>
      </c>
      <c r="Q624" s="108" t="s">
        <v>9809</v>
      </c>
      <c r="R624" s="108">
        <v>0</v>
      </c>
      <c r="S624" s="108">
        <v>6000</v>
      </c>
      <c r="T624" s="108">
        <v>18000</v>
      </c>
      <c r="U624" s="108">
        <v>27740</v>
      </c>
      <c r="V624" s="109">
        <v>100</v>
      </c>
      <c r="W624" s="109">
        <v>100</v>
      </c>
      <c r="X624" s="127" t="s">
        <v>9669</v>
      </c>
      <c r="Y624" s="107" t="s">
        <v>9810</v>
      </c>
      <c r="Z624" s="107" t="s">
        <v>9811</v>
      </c>
      <c r="AA624" s="107" t="s">
        <v>9812</v>
      </c>
      <c r="AB624" s="111" t="s">
        <v>9813</v>
      </c>
      <c r="AC624" s="107"/>
      <c r="AD624" s="108" t="s">
        <v>9814</v>
      </c>
      <c r="AE624" s="107" t="s">
        <v>6590</v>
      </c>
      <c r="AF624" s="111">
        <v>101</v>
      </c>
      <c r="AG624" s="111" t="s">
        <v>10114</v>
      </c>
      <c r="AH624" s="111" t="s">
        <v>4597</v>
      </c>
      <c r="AI624" s="111">
        <v>100</v>
      </c>
      <c r="AJ624" s="111"/>
      <c r="AK624" s="111"/>
      <c r="AL624" s="111"/>
      <c r="AM624" s="111"/>
      <c r="AN624" s="111"/>
      <c r="AO624" s="111"/>
      <c r="AP624" s="111"/>
      <c r="AQ624" s="111"/>
      <c r="AR624" s="111"/>
      <c r="AS624" s="111"/>
      <c r="AT624" s="111"/>
      <c r="AU624" s="111"/>
      <c r="AV624" s="111"/>
      <c r="AW624" s="111"/>
      <c r="AX624" s="111"/>
      <c r="AY624"/>
      <c r="AZ624"/>
      <c r="BA624"/>
      <c r="BB624"/>
      <c r="BC624"/>
      <c r="BD624"/>
    </row>
    <row r="625" spans="1:56" s="110" customFormat="1" ht="102.9">
      <c r="A625" s="107">
        <v>381</v>
      </c>
      <c r="B625" s="107" t="s">
        <v>9636</v>
      </c>
      <c r="C625" s="111">
        <v>1</v>
      </c>
      <c r="D625" s="124" t="s">
        <v>10425</v>
      </c>
      <c r="E625" s="112" t="s">
        <v>9741</v>
      </c>
      <c r="F625" s="129">
        <v>13310</v>
      </c>
      <c r="G625" s="112" t="s">
        <v>10426</v>
      </c>
      <c r="H625" s="111">
        <v>2021</v>
      </c>
      <c r="I625" s="112" t="s">
        <v>10427</v>
      </c>
      <c r="J625" s="113">
        <v>25178</v>
      </c>
      <c r="K625" s="126" t="s">
        <v>1711</v>
      </c>
      <c r="L625" s="112" t="s">
        <v>10428</v>
      </c>
      <c r="M625" s="112" t="s">
        <v>10429</v>
      </c>
      <c r="N625" s="112" t="s">
        <v>10430</v>
      </c>
      <c r="O625" s="112" t="s">
        <v>10431</v>
      </c>
      <c r="P625" s="112" t="s">
        <v>10432</v>
      </c>
      <c r="Q625" s="108" t="s">
        <v>10433</v>
      </c>
      <c r="R625" s="108">
        <v>5036.58</v>
      </c>
      <c r="S625" s="108" t="s">
        <v>10434</v>
      </c>
      <c r="T625" s="108" t="s">
        <v>10435</v>
      </c>
      <c r="U625" s="108" t="s">
        <v>10436</v>
      </c>
      <c r="V625" s="109">
        <v>0</v>
      </c>
      <c r="W625" s="109">
        <v>65</v>
      </c>
      <c r="X625" s="127"/>
      <c r="Y625" s="107">
        <v>4</v>
      </c>
      <c r="Z625" s="107">
        <v>2</v>
      </c>
      <c r="AA625" s="107">
        <v>4</v>
      </c>
      <c r="AB625" s="111">
        <v>10</v>
      </c>
      <c r="AC625" s="107"/>
      <c r="AD625" s="108" t="s">
        <v>10437</v>
      </c>
      <c r="AE625" s="107" t="s">
        <v>6590</v>
      </c>
      <c r="AF625" s="111"/>
      <c r="AG625" s="111"/>
      <c r="AH625" s="111"/>
      <c r="AI625" s="111"/>
      <c r="AJ625" s="111"/>
      <c r="AK625" s="111"/>
      <c r="AL625" s="111"/>
      <c r="AM625" s="111"/>
      <c r="AN625" s="111"/>
      <c r="AO625" s="111"/>
      <c r="AP625" s="111"/>
      <c r="AQ625" s="111"/>
      <c r="AR625" s="111"/>
      <c r="AS625" s="111"/>
      <c r="AT625" s="111"/>
      <c r="AU625" s="111"/>
      <c r="AV625" s="111"/>
      <c r="AW625" s="111"/>
      <c r="AX625" s="111"/>
      <c r="AY625"/>
      <c r="AZ625"/>
      <c r="BA625"/>
      <c r="BB625"/>
      <c r="BC625"/>
      <c r="BD625"/>
    </row>
    <row r="626" spans="1:56" s="110" customFormat="1" ht="133.75">
      <c r="A626" s="107">
        <v>381</v>
      </c>
      <c r="B626" s="107" t="s">
        <v>9636</v>
      </c>
      <c r="C626" s="111"/>
      <c r="D626" s="124" t="s">
        <v>6860</v>
      </c>
      <c r="E626" s="112" t="s">
        <v>10192</v>
      </c>
      <c r="F626" s="129">
        <v>24288</v>
      </c>
      <c r="G626" s="112" t="s">
        <v>10438</v>
      </c>
      <c r="H626" s="111">
        <v>2020</v>
      </c>
      <c r="I626" s="112" t="s">
        <v>10439</v>
      </c>
      <c r="J626" s="113">
        <v>100531.9</v>
      </c>
      <c r="K626" s="126" t="s">
        <v>204</v>
      </c>
      <c r="L626" s="112" t="s">
        <v>10196</v>
      </c>
      <c r="M626" s="112" t="s">
        <v>10197</v>
      </c>
      <c r="N626" s="112" t="s">
        <v>10440</v>
      </c>
      <c r="O626" s="112" t="s">
        <v>10441</v>
      </c>
      <c r="P626" s="112" t="s">
        <v>10442</v>
      </c>
      <c r="Q626" s="108"/>
      <c r="R626" s="108">
        <v>19452.650000000001</v>
      </c>
      <c r="S626" s="108" t="s">
        <v>10443</v>
      </c>
      <c r="T626" s="108" t="s">
        <v>10202</v>
      </c>
      <c r="U626" s="108"/>
      <c r="V626" s="109">
        <v>0.3</v>
      </c>
      <c r="W626" s="109">
        <v>100</v>
      </c>
      <c r="X626" s="127" t="s">
        <v>9648</v>
      </c>
      <c r="Y626" s="107">
        <v>2</v>
      </c>
      <c r="Z626" s="107">
        <v>2</v>
      </c>
      <c r="AA626" s="107">
        <v>1</v>
      </c>
      <c r="AB626" s="111" t="s">
        <v>10444</v>
      </c>
      <c r="AC626" s="107" t="s">
        <v>204</v>
      </c>
      <c r="AD626" s="108" t="s">
        <v>10202</v>
      </c>
      <c r="AE626" s="107" t="s">
        <v>6590</v>
      </c>
      <c r="AF626" s="111">
        <v>0.3</v>
      </c>
      <c r="AG626" s="111" t="s">
        <v>6860</v>
      </c>
      <c r="AH626" s="111" t="s">
        <v>4597</v>
      </c>
      <c r="AI626" s="111">
        <v>0.2</v>
      </c>
      <c r="AJ626" s="111" t="s">
        <v>10445</v>
      </c>
      <c r="AK626" s="111" t="s">
        <v>4597</v>
      </c>
      <c r="AL626" s="111">
        <v>0.04</v>
      </c>
      <c r="AM626" s="111" t="s">
        <v>10205</v>
      </c>
      <c r="AN626" s="111" t="s">
        <v>4640</v>
      </c>
      <c r="AO626" s="111">
        <v>0.05</v>
      </c>
      <c r="AP626" s="111" t="s">
        <v>10206</v>
      </c>
      <c r="AQ626" s="111" t="s">
        <v>4640</v>
      </c>
      <c r="AR626" s="111">
        <v>0.01</v>
      </c>
      <c r="AS626" s="111"/>
      <c r="AT626" s="111"/>
      <c r="AU626" s="111"/>
      <c r="AV626" s="111"/>
      <c r="AW626" s="111"/>
      <c r="AX626" s="111"/>
      <c r="AY626"/>
      <c r="AZ626"/>
      <c r="BA626"/>
      <c r="BB626"/>
      <c r="BC626"/>
      <c r="BD626"/>
    </row>
    <row r="627" spans="1:56" s="110" customFormat="1" ht="226.3">
      <c r="A627" s="107">
        <v>382</v>
      </c>
      <c r="B627" s="107" t="s">
        <v>9636</v>
      </c>
      <c r="C627" s="111"/>
      <c r="D627" s="124" t="s">
        <v>10221</v>
      </c>
      <c r="E627" s="112" t="s">
        <v>10222</v>
      </c>
      <c r="F627" s="129">
        <v>11699</v>
      </c>
      <c r="G627" s="112" t="s">
        <v>10446</v>
      </c>
      <c r="H627" s="111">
        <v>2020</v>
      </c>
      <c r="I627" s="112" t="s">
        <v>10447</v>
      </c>
      <c r="J627" s="113">
        <v>52709.47</v>
      </c>
      <c r="K627" s="126" t="s">
        <v>542</v>
      </c>
      <c r="L627" s="112" t="s">
        <v>10147</v>
      </c>
      <c r="M627" s="112" t="s">
        <v>9762</v>
      </c>
      <c r="N627" s="112" t="s">
        <v>10448</v>
      </c>
      <c r="O627" s="112" t="s">
        <v>10449</v>
      </c>
      <c r="P627" s="112">
        <v>290111005386</v>
      </c>
      <c r="Q627" s="108" t="s">
        <v>10150</v>
      </c>
      <c r="R627" s="108">
        <v>10541.89</v>
      </c>
      <c r="S627" s="108" t="s">
        <v>10150</v>
      </c>
      <c r="T627" s="108" t="s">
        <v>10150</v>
      </c>
      <c r="U627" s="108" t="s">
        <v>10150</v>
      </c>
      <c r="V627" s="109">
        <v>20</v>
      </c>
      <c r="W627" s="109">
        <v>100</v>
      </c>
      <c r="X627" s="127" t="s">
        <v>9766</v>
      </c>
      <c r="Y627" s="107">
        <v>2</v>
      </c>
      <c r="Z627" s="107">
        <v>5</v>
      </c>
      <c r="AA627" s="107">
        <v>7</v>
      </c>
      <c r="AB627" s="111">
        <v>4</v>
      </c>
      <c r="AC627" s="107" t="s">
        <v>10152</v>
      </c>
      <c r="AD627" s="108" t="s">
        <v>9767</v>
      </c>
      <c r="AE627" s="107" t="s">
        <v>6590</v>
      </c>
      <c r="AF627" s="111">
        <v>20</v>
      </c>
      <c r="AG627" s="111" t="s">
        <v>10153</v>
      </c>
      <c r="AH627" s="111"/>
      <c r="AI627" s="111"/>
      <c r="AJ627" s="111"/>
      <c r="AK627" s="111"/>
      <c r="AL627" s="111"/>
      <c r="AM627" s="111"/>
      <c r="AN627" s="111"/>
      <c r="AO627" s="111"/>
      <c r="AP627" s="111"/>
      <c r="AQ627" s="111"/>
      <c r="AR627" s="111"/>
      <c r="AS627" s="111"/>
      <c r="AT627" s="111"/>
      <c r="AU627" s="111"/>
      <c r="AV627" s="111"/>
      <c r="AW627" s="111"/>
      <c r="AX627" s="111"/>
      <c r="AY627"/>
      <c r="AZ627"/>
      <c r="BA627"/>
      <c r="BB627"/>
      <c r="BC627"/>
      <c r="BD627"/>
    </row>
    <row r="628" spans="1:56" s="110" customFormat="1" ht="133.75">
      <c r="A628" s="107">
        <v>381</v>
      </c>
      <c r="B628" s="107" t="s">
        <v>9636</v>
      </c>
      <c r="C628" s="111">
        <v>58</v>
      </c>
      <c r="D628" s="124" t="s">
        <v>6860</v>
      </c>
      <c r="E628" s="112" t="s">
        <v>9758</v>
      </c>
      <c r="F628" s="129">
        <v>11711</v>
      </c>
      <c r="G628" s="112" t="s">
        <v>10450</v>
      </c>
      <c r="H628" s="111">
        <v>2022</v>
      </c>
      <c r="I628" s="112" t="s">
        <v>10451</v>
      </c>
      <c r="J628" s="113">
        <v>66892.600000000006</v>
      </c>
      <c r="K628" s="126" t="s">
        <v>1711</v>
      </c>
      <c r="L628" s="112" t="s">
        <v>10228</v>
      </c>
      <c r="M628" s="112" t="s">
        <v>10452</v>
      </c>
      <c r="N628" s="112" t="s">
        <v>10453</v>
      </c>
      <c r="O628" s="112" t="s">
        <v>10454</v>
      </c>
      <c r="P628" s="112">
        <v>290111003811</v>
      </c>
      <c r="Q628" s="108" t="s">
        <v>10455</v>
      </c>
      <c r="R628" s="108">
        <v>13233.77</v>
      </c>
      <c r="S628" s="108" t="s">
        <v>10053</v>
      </c>
      <c r="T628" s="108" t="s">
        <v>10053</v>
      </c>
      <c r="U628" s="108" t="s">
        <v>10456</v>
      </c>
      <c r="V628" s="109">
        <v>8.3333333333333329E-2</v>
      </c>
      <c r="W628" s="109">
        <v>48.36</v>
      </c>
      <c r="X628" s="127" t="s">
        <v>9766</v>
      </c>
      <c r="Y628" s="107">
        <v>4</v>
      </c>
      <c r="Z628" s="107">
        <v>6</v>
      </c>
      <c r="AA628" s="107">
        <v>2</v>
      </c>
      <c r="AB628" s="111">
        <v>4</v>
      </c>
      <c r="AC628" s="107" t="s">
        <v>1711</v>
      </c>
      <c r="AD628" s="108" t="s">
        <v>10457</v>
      </c>
      <c r="AE628" s="107" t="s">
        <v>6590</v>
      </c>
      <c r="AF628" s="111">
        <v>50</v>
      </c>
      <c r="AG628" s="111" t="s">
        <v>10458</v>
      </c>
      <c r="AH628" s="111" t="s">
        <v>10234</v>
      </c>
      <c r="AI628" s="111">
        <v>5</v>
      </c>
      <c r="AJ628" s="111" t="s">
        <v>10459</v>
      </c>
      <c r="AK628" s="111" t="s">
        <v>10460</v>
      </c>
      <c r="AL628" s="111">
        <v>25</v>
      </c>
      <c r="AM628" s="111" t="s">
        <v>10461</v>
      </c>
      <c r="AN628" s="111" t="s">
        <v>10234</v>
      </c>
      <c r="AO628" s="111">
        <v>10</v>
      </c>
      <c r="AP628" s="111" t="s">
        <v>208</v>
      </c>
      <c r="AQ628" s="111" t="s">
        <v>1633</v>
      </c>
      <c r="AR628" s="111">
        <v>5</v>
      </c>
      <c r="AS628" s="111" t="s">
        <v>208</v>
      </c>
      <c r="AT628" s="111" t="s">
        <v>10462</v>
      </c>
      <c r="AU628" s="111">
        <v>5</v>
      </c>
      <c r="AV628" s="111"/>
      <c r="AW628" s="111"/>
      <c r="AX628" s="111"/>
      <c r="AY628"/>
      <c r="AZ628"/>
      <c r="BA628"/>
      <c r="BB628"/>
      <c r="BC628"/>
      <c r="BD628"/>
    </row>
    <row r="629" spans="1:56" s="110" customFormat="1" ht="123.45">
      <c r="A629" s="107">
        <v>381</v>
      </c>
      <c r="B629" s="107" t="s">
        <v>9636</v>
      </c>
      <c r="C629" s="111">
        <v>30</v>
      </c>
      <c r="D629" s="124" t="s">
        <v>10140</v>
      </c>
      <c r="E629" s="112" t="s">
        <v>9786</v>
      </c>
      <c r="F629" s="129">
        <v>6013</v>
      </c>
      <c r="G629" s="112" t="s">
        <v>10463</v>
      </c>
      <c r="H629" s="111">
        <v>2022</v>
      </c>
      <c r="I629" s="112" t="s">
        <v>10464</v>
      </c>
      <c r="J629" s="113">
        <v>8353.77</v>
      </c>
      <c r="K629" s="126" t="s">
        <v>1977</v>
      </c>
      <c r="L629" s="112" t="s">
        <v>10240</v>
      </c>
      <c r="M629" s="112" t="s">
        <v>10241</v>
      </c>
      <c r="N629" s="112" t="s">
        <v>10465</v>
      </c>
      <c r="O629" s="112" t="s">
        <v>10466</v>
      </c>
      <c r="P629" s="112">
        <v>290111005301</v>
      </c>
      <c r="Q629" s="108" t="s">
        <v>10053</v>
      </c>
      <c r="R629" s="108">
        <v>1652.68</v>
      </c>
      <c r="S629" s="108" t="s">
        <v>10053</v>
      </c>
      <c r="T629" s="108" t="s">
        <v>10053</v>
      </c>
      <c r="U629" s="108" t="s">
        <v>10053</v>
      </c>
      <c r="V629" s="109">
        <v>0</v>
      </c>
      <c r="W629" s="109">
        <v>51.71</v>
      </c>
      <c r="X629" s="127" t="s">
        <v>10395</v>
      </c>
      <c r="Y629" s="107">
        <v>2</v>
      </c>
      <c r="Z629" s="107">
        <v>2</v>
      </c>
      <c r="AA629" s="107">
        <v>2</v>
      </c>
      <c r="AB629" s="111">
        <v>17</v>
      </c>
      <c r="AC629" s="107" t="s">
        <v>1977</v>
      </c>
      <c r="AD629" s="108" t="s">
        <v>9649</v>
      </c>
      <c r="AE629" s="107" t="s">
        <v>6590</v>
      </c>
      <c r="AF629" s="111">
        <v>80</v>
      </c>
      <c r="AG629" s="111" t="s">
        <v>10348</v>
      </c>
      <c r="AH629" s="111" t="s">
        <v>10348</v>
      </c>
      <c r="AI629" s="111"/>
      <c r="AJ629" s="111"/>
      <c r="AK629" s="111"/>
      <c r="AL629" s="111"/>
      <c r="AM629" s="111"/>
      <c r="AN629" s="111"/>
      <c r="AO629" s="111"/>
      <c r="AP629" s="111"/>
      <c r="AQ629" s="111"/>
      <c r="AR629" s="111"/>
      <c r="AS629" s="111"/>
      <c r="AT629" s="111"/>
      <c r="AU629" s="111"/>
      <c r="AV629" s="111"/>
      <c r="AW629" s="111"/>
      <c r="AX629" s="111"/>
      <c r="AY629"/>
      <c r="AZ629"/>
      <c r="BA629"/>
      <c r="BB629"/>
      <c r="BC629"/>
      <c r="BD629"/>
    </row>
    <row r="630" spans="1:56" s="110" customFormat="1" ht="123.45">
      <c r="A630" s="107">
        <v>381</v>
      </c>
      <c r="B630" s="107" t="s">
        <v>9636</v>
      </c>
      <c r="C630" s="111">
        <v>30</v>
      </c>
      <c r="D630" s="124" t="s">
        <v>10140</v>
      </c>
      <c r="E630" s="112" t="s">
        <v>9786</v>
      </c>
      <c r="F630" s="129">
        <v>6013</v>
      </c>
      <c r="G630" s="112" t="s">
        <v>10463</v>
      </c>
      <c r="H630" s="111">
        <v>2022</v>
      </c>
      <c r="I630" s="112" t="s">
        <v>10464</v>
      </c>
      <c r="J630" s="113">
        <v>239107.8</v>
      </c>
      <c r="K630" s="126" t="s">
        <v>1977</v>
      </c>
      <c r="L630" s="112" t="s">
        <v>10240</v>
      </c>
      <c r="M630" s="112" t="s">
        <v>10241</v>
      </c>
      <c r="N630" s="112" t="s">
        <v>10467</v>
      </c>
      <c r="O630" s="112" t="s">
        <v>10468</v>
      </c>
      <c r="P630" s="112">
        <v>290111005814</v>
      </c>
      <c r="Q630" s="108" t="s">
        <v>10053</v>
      </c>
      <c r="R630" s="108">
        <v>47304.14</v>
      </c>
      <c r="S630" s="108" t="s">
        <v>10053</v>
      </c>
      <c r="T630" s="108" t="s">
        <v>10053</v>
      </c>
      <c r="U630" s="108" t="s">
        <v>10053</v>
      </c>
      <c r="V630" s="109">
        <v>0</v>
      </c>
      <c r="W630" s="109">
        <v>50.04</v>
      </c>
      <c r="X630" s="127" t="s">
        <v>10395</v>
      </c>
      <c r="Y630" s="107">
        <v>3</v>
      </c>
      <c r="Z630" s="107">
        <v>2</v>
      </c>
      <c r="AA630" s="107">
        <v>3</v>
      </c>
      <c r="AB630" s="111">
        <v>35</v>
      </c>
      <c r="AC630" s="107" t="s">
        <v>1977</v>
      </c>
      <c r="AD630" s="108" t="s">
        <v>9649</v>
      </c>
      <c r="AE630" s="107" t="s">
        <v>6590</v>
      </c>
      <c r="AF630" s="111">
        <v>80</v>
      </c>
      <c r="AG630" s="111" t="s">
        <v>10348</v>
      </c>
      <c r="AH630" s="111" t="s">
        <v>10348</v>
      </c>
      <c r="AI630" s="111"/>
      <c r="AJ630" s="111"/>
      <c r="AK630" s="111"/>
      <c r="AL630" s="111"/>
      <c r="AM630" s="111"/>
      <c r="AN630" s="111"/>
      <c r="AO630" s="111"/>
      <c r="AP630" s="111"/>
      <c r="AQ630" s="111"/>
      <c r="AR630" s="111"/>
      <c r="AS630" s="111"/>
      <c r="AT630" s="111"/>
      <c r="AU630" s="111"/>
      <c r="AV630" s="111"/>
      <c r="AW630" s="111"/>
      <c r="AX630" s="111"/>
      <c r="AY630"/>
      <c r="AZ630"/>
      <c r="BA630"/>
      <c r="BB630"/>
      <c r="BC630"/>
      <c r="BD630"/>
    </row>
    <row r="631" spans="1:56" s="110" customFormat="1" ht="144">
      <c r="A631" s="107">
        <v>381</v>
      </c>
      <c r="B631" s="107" t="s">
        <v>9636</v>
      </c>
      <c r="C631" s="111"/>
      <c r="D631" s="124" t="s">
        <v>9691</v>
      </c>
      <c r="E631" s="112" t="s">
        <v>10122</v>
      </c>
      <c r="F631" s="129">
        <v>28351</v>
      </c>
      <c r="G631" s="112" t="s">
        <v>10469</v>
      </c>
      <c r="H631" s="111">
        <v>2022</v>
      </c>
      <c r="I631" s="112" t="s">
        <v>10470</v>
      </c>
      <c r="J631" s="113" t="s">
        <v>10471</v>
      </c>
      <c r="K631" s="126" t="s">
        <v>1977</v>
      </c>
      <c r="L631" s="112" t="s">
        <v>10125</v>
      </c>
      <c r="M631" s="112" t="s">
        <v>10126</v>
      </c>
      <c r="N631" s="112" t="s">
        <v>10472</v>
      </c>
      <c r="O631" s="112" t="s">
        <v>10473</v>
      </c>
      <c r="P631" s="112">
        <v>290114006383</v>
      </c>
      <c r="Q631" s="108" t="s">
        <v>10474</v>
      </c>
      <c r="R631" s="108">
        <v>17978.900000000001</v>
      </c>
      <c r="S631" s="108" t="s">
        <v>10475</v>
      </c>
      <c r="T631" s="108" t="s">
        <v>10474</v>
      </c>
      <c r="U631" s="108"/>
      <c r="V631" s="109">
        <v>0.15</v>
      </c>
      <c r="W631" s="109">
        <v>45.02</v>
      </c>
      <c r="X631" s="127" t="s">
        <v>9862</v>
      </c>
      <c r="Y631" s="107" t="s">
        <v>9810</v>
      </c>
      <c r="Z631" s="107" t="s">
        <v>10476</v>
      </c>
      <c r="AA631" s="107" t="s">
        <v>10477</v>
      </c>
      <c r="AB631" s="111" t="s">
        <v>9673</v>
      </c>
      <c r="AC631" s="107" t="s">
        <v>10478</v>
      </c>
      <c r="AD631" s="108" t="s">
        <v>9708</v>
      </c>
      <c r="AE631" s="107" t="s">
        <v>6590</v>
      </c>
      <c r="AF631" s="111" t="s">
        <v>10479</v>
      </c>
      <c r="AG631" s="111" t="s">
        <v>9691</v>
      </c>
      <c r="AH631" s="111" t="s">
        <v>10130</v>
      </c>
      <c r="AI631" s="111">
        <v>21</v>
      </c>
      <c r="AJ631" s="111" t="s">
        <v>10480</v>
      </c>
      <c r="AK631" s="111" t="s">
        <v>10303</v>
      </c>
      <c r="AL631" s="111">
        <v>28</v>
      </c>
      <c r="AM631" s="111" t="s">
        <v>10043</v>
      </c>
      <c r="AN631" s="111" t="s">
        <v>10481</v>
      </c>
      <c r="AO631" s="111">
        <v>11</v>
      </c>
      <c r="AP631" s="111" t="s">
        <v>10482</v>
      </c>
      <c r="AQ631" s="111" t="s">
        <v>10483</v>
      </c>
      <c r="AR631" s="111">
        <v>6</v>
      </c>
      <c r="AS631" s="111" t="s">
        <v>10484</v>
      </c>
      <c r="AT631" s="111" t="s">
        <v>10485</v>
      </c>
      <c r="AU631" s="111">
        <v>6</v>
      </c>
      <c r="AV631" s="111"/>
      <c r="AW631" s="111"/>
      <c r="AX631" s="111"/>
      <c r="AY631"/>
      <c r="AZ631"/>
      <c r="BA631"/>
      <c r="BB631"/>
      <c r="BC631"/>
      <c r="BD631"/>
    </row>
    <row r="632" spans="1:56" s="110" customFormat="1" ht="133.75">
      <c r="A632" s="107">
        <v>381</v>
      </c>
      <c r="B632" s="107" t="s">
        <v>9757</v>
      </c>
      <c r="C632" s="111">
        <v>10</v>
      </c>
      <c r="D632" s="124" t="s">
        <v>2145</v>
      </c>
      <c r="E632" s="112" t="s">
        <v>10267</v>
      </c>
      <c r="F632" s="129">
        <v>26467</v>
      </c>
      <c r="G632" s="112" t="s">
        <v>10486</v>
      </c>
      <c r="H632" s="111">
        <v>2023</v>
      </c>
      <c r="I632" s="112" t="s">
        <v>10487</v>
      </c>
      <c r="J632" s="113">
        <v>41334.11</v>
      </c>
      <c r="K632" s="126" t="s">
        <v>1992</v>
      </c>
      <c r="L632" s="112" t="s">
        <v>10488</v>
      </c>
      <c r="M632" s="112" t="s">
        <v>10489</v>
      </c>
      <c r="N632" s="112" t="s">
        <v>10490</v>
      </c>
      <c r="O632" s="112" t="s">
        <v>10491</v>
      </c>
      <c r="P632" s="112" t="s">
        <v>10492</v>
      </c>
      <c r="Q632" s="108">
        <v>0</v>
      </c>
      <c r="R632" s="108">
        <v>7856.93</v>
      </c>
      <c r="S632" s="108">
        <v>0.5</v>
      </c>
      <c r="T632" s="108">
        <v>0</v>
      </c>
      <c r="U632" s="108">
        <v>23</v>
      </c>
      <c r="V632" s="109">
        <v>15</v>
      </c>
      <c r="W632" s="109">
        <v>29.49</v>
      </c>
      <c r="X632" s="127" t="s">
        <v>9782</v>
      </c>
      <c r="Y632" s="107">
        <v>3</v>
      </c>
      <c r="Z632" s="107">
        <v>4</v>
      </c>
      <c r="AA632" s="107">
        <v>3.4</v>
      </c>
      <c r="AB632" s="111">
        <v>47</v>
      </c>
      <c r="AC632" s="107" t="s">
        <v>10493</v>
      </c>
      <c r="AD632" s="108">
        <v>12</v>
      </c>
      <c r="AE632" s="107" t="s">
        <v>6590</v>
      </c>
      <c r="AF632" s="111">
        <v>10</v>
      </c>
      <c r="AG632" s="111" t="s">
        <v>2145</v>
      </c>
      <c r="AH632" s="111" t="s">
        <v>10494</v>
      </c>
      <c r="AI632" s="111">
        <v>7</v>
      </c>
      <c r="AJ632" s="111" t="s">
        <v>7452</v>
      </c>
      <c r="AK632" s="111" t="s">
        <v>10495</v>
      </c>
      <c r="AL632" s="111">
        <v>3</v>
      </c>
      <c r="AM632" s="111"/>
      <c r="AN632" s="111"/>
      <c r="AO632" s="111"/>
      <c r="AP632" s="111"/>
      <c r="AQ632" s="111"/>
      <c r="AR632" s="111"/>
      <c r="AS632" s="111"/>
      <c r="AT632" s="111"/>
      <c r="AU632" s="111"/>
      <c r="AV632" s="111"/>
      <c r="AW632" s="111"/>
      <c r="AX632" s="111"/>
      <c r="AY632"/>
      <c r="AZ632"/>
      <c r="BA632"/>
      <c r="BB632"/>
      <c r="BC632"/>
      <c r="BD632"/>
    </row>
    <row r="633" spans="1:56" s="110" customFormat="1" ht="195.45">
      <c r="A633" s="107">
        <v>381</v>
      </c>
      <c r="B633" s="107" t="s">
        <v>9757</v>
      </c>
      <c r="C633" s="111"/>
      <c r="D633" s="124" t="s">
        <v>9920</v>
      </c>
      <c r="E633" s="112" t="s">
        <v>10496</v>
      </c>
      <c r="F633" s="129">
        <v>15355</v>
      </c>
      <c r="G633" s="112" t="s">
        <v>10497</v>
      </c>
      <c r="H633" s="111">
        <v>2023</v>
      </c>
      <c r="I633" s="112" t="s">
        <v>10498</v>
      </c>
      <c r="J633" s="113">
        <v>46606.62</v>
      </c>
      <c r="K633" s="126" t="s">
        <v>1992</v>
      </c>
      <c r="L633" s="112" t="s">
        <v>10286</v>
      </c>
      <c r="M633" s="112" t="s">
        <v>10287</v>
      </c>
      <c r="N633" s="112" t="s">
        <v>10499</v>
      </c>
      <c r="O633" s="112" t="s">
        <v>10500</v>
      </c>
      <c r="P633" s="112" t="s">
        <v>10501</v>
      </c>
      <c r="Q633" s="108">
        <v>9.5</v>
      </c>
      <c r="R633" s="108" t="s">
        <v>10502</v>
      </c>
      <c r="S633" s="108">
        <v>1</v>
      </c>
      <c r="T633" s="108">
        <v>5</v>
      </c>
      <c r="U633" s="108">
        <v>9.5</v>
      </c>
      <c r="V633" s="109">
        <v>100</v>
      </c>
      <c r="W633" s="109">
        <v>62.5</v>
      </c>
      <c r="X633" s="127" t="s">
        <v>10503</v>
      </c>
      <c r="Y633" s="107">
        <v>6</v>
      </c>
      <c r="Z633" s="107">
        <v>1</v>
      </c>
      <c r="AA633" s="107" t="s">
        <v>10293</v>
      </c>
      <c r="AB633" s="111" t="s">
        <v>10504</v>
      </c>
      <c r="AC633" s="107" t="s">
        <v>1992</v>
      </c>
      <c r="AD633" s="108">
        <v>35</v>
      </c>
      <c r="AE633" s="107" t="s">
        <v>10505</v>
      </c>
      <c r="AF633" s="111">
        <v>1</v>
      </c>
      <c r="AG633" s="111" t="s">
        <v>10506</v>
      </c>
      <c r="AH633" s="111"/>
      <c r="AI633" s="111">
        <v>100</v>
      </c>
      <c r="AJ633" s="111"/>
      <c r="AK633" s="111"/>
      <c r="AL633" s="111"/>
      <c r="AM633" s="111"/>
      <c r="AN633" s="111"/>
      <c r="AO633" s="111"/>
      <c r="AP633" s="111"/>
      <c r="AQ633" s="111"/>
      <c r="AR633" s="111"/>
      <c r="AS633" s="111"/>
      <c r="AT633" s="111"/>
      <c r="AU633" s="111"/>
      <c r="AV633" s="111"/>
      <c r="AW633" s="111"/>
      <c r="AX633" s="111"/>
      <c r="AY633"/>
      <c r="AZ633"/>
      <c r="BA633"/>
      <c r="BB633"/>
      <c r="BC633"/>
      <c r="BD633"/>
    </row>
    <row r="634" spans="1:56" s="110" customFormat="1" ht="102.9">
      <c r="A634" s="107">
        <v>381</v>
      </c>
      <c r="B634" s="107" t="s">
        <v>9636</v>
      </c>
      <c r="C634" s="111"/>
      <c r="D634" s="124" t="s">
        <v>2145</v>
      </c>
      <c r="E634" s="112" t="s">
        <v>10507</v>
      </c>
      <c r="F634" s="129">
        <v>6013</v>
      </c>
      <c r="G634" s="112" t="s">
        <v>10508</v>
      </c>
      <c r="H634" s="111">
        <v>2022</v>
      </c>
      <c r="I634" s="112" t="s">
        <v>10509</v>
      </c>
      <c r="J634" s="113">
        <v>42194.559999999998</v>
      </c>
      <c r="K634" s="126" t="s">
        <v>1992</v>
      </c>
      <c r="L634" s="112" t="s">
        <v>10510</v>
      </c>
      <c r="M634" s="112" t="s">
        <v>10511</v>
      </c>
      <c r="N634" s="112" t="s">
        <v>10512</v>
      </c>
      <c r="O634" s="112" t="s">
        <v>10513</v>
      </c>
      <c r="P634" s="112">
        <v>290105002041</v>
      </c>
      <c r="Q634" s="108">
        <v>6.15</v>
      </c>
      <c r="R634" s="108">
        <v>8469.68</v>
      </c>
      <c r="S634" s="108">
        <v>1.17</v>
      </c>
      <c r="T634" s="108">
        <v>0</v>
      </c>
      <c r="U634" s="108">
        <v>6.15</v>
      </c>
      <c r="V634" s="109">
        <v>60</v>
      </c>
      <c r="W634" s="109" t="s">
        <v>10514</v>
      </c>
      <c r="X634" s="127" t="s">
        <v>10395</v>
      </c>
      <c r="Y634" s="107"/>
      <c r="Z634" s="107"/>
      <c r="AA634" s="107"/>
      <c r="AB634" s="111"/>
      <c r="AC634" s="107" t="s">
        <v>1992</v>
      </c>
      <c r="AD634" s="108">
        <v>6.15</v>
      </c>
      <c r="AE634" s="107" t="s">
        <v>6590</v>
      </c>
      <c r="AF634" s="111"/>
      <c r="AG634" s="111" t="s">
        <v>10515</v>
      </c>
      <c r="AH634" s="111" t="s">
        <v>10516</v>
      </c>
      <c r="AI634" s="111"/>
      <c r="AJ634" s="111"/>
      <c r="AK634" s="111"/>
      <c r="AL634" s="111"/>
      <c r="AM634" s="111"/>
      <c r="AN634" s="111"/>
      <c r="AO634" s="111"/>
      <c r="AP634" s="111"/>
      <c r="AQ634" s="111"/>
      <c r="AR634" s="111"/>
      <c r="AS634" s="111"/>
      <c r="AT634" s="111"/>
      <c r="AU634" s="111"/>
      <c r="AV634" s="111"/>
      <c r="AW634" s="111"/>
      <c r="AX634" s="111"/>
      <c r="AY634"/>
      <c r="AZ634"/>
      <c r="BA634"/>
      <c r="BB634"/>
      <c r="BC634"/>
      <c r="BD634"/>
    </row>
    <row r="635" spans="1:56" s="110" customFormat="1" ht="164.6">
      <c r="A635" s="107">
        <v>381</v>
      </c>
      <c r="B635" s="107" t="s">
        <v>9636</v>
      </c>
      <c r="C635" s="111"/>
      <c r="D635" s="124"/>
      <c r="E635" s="112" t="s">
        <v>10375</v>
      </c>
      <c r="F635" s="129">
        <v>11654</v>
      </c>
      <c r="G635" s="112" t="s">
        <v>10517</v>
      </c>
      <c r="H635" s="111">
        <v>2023</v>
      </c>
      <c r="I635" s="112" t="s">
        <v>10518</v>
      </c>
      <c r="J635" s="113">
        <v>205017.22</v>
      </c>
      <c r="K635" s="126" t="s">
        <v>1992</v>
      </c>
      <c r="L635" s="112" t="s">
        <v>10376</v>
      </c>
      <c r="M635" s="112" t="s">
        <v>10377</v>
      </c>
      <c r="N635" s="112" t="s">
        <v>10519</v>
      </c>
      <c r="O635" s="112" t="s">
        <v>10520</v>
      </c>
      <c r="P635" s="112">
        <v>290102002571</v>
      </c>
      <c r="Q635" s="108">
        <v>4</v>
      </c>
      <c r="R635" s="108">
        <v>41152.94</v>
      </c>
      <c r="S635" s="108">
        <v>0</v>
      </c>
      <c r="T635" s="108">
        <v>0</v>
      </c>
      <c r="U635" s="108">
        <v>4.0346000000000002</v>
      </c>
      <c r="V635" s="109">
        <v>5</v>
      </c>
      <c r="W635" s="109">
        <v>23.33</v>
      </c>
      <c r="X635" s="127" t="s">
        <v>10521</v>
      </c>
      <c r="Y635" s="107">
        <v>2</v>
      </c>
      <c r="Z635" s="107">
        <v>3</v>
      </c>
      <c r="AA635" s="107">
        <v>1</v>
      </c>
      <c r="AB635" s="111">
        <v>66</v>
      </c>
      <c r="AC635" s="107" t="s">
        <v>1992</v>
      </c>
      <c r="AD635" s="108" t="s">
        <v>10522</v>
      </c>
      <c r="AE635" s="107" t="s">
        <v>6590</v>
      </c>
      <c r="AF635" s="111">
        <v>50</v>
      </c>
      <c r="AG635" s="111" t="s">
        <v>2512</v>
      </c>
      <c r="AH635" s="111" t="s">
        <v>10523</v>
      </c>
      <c r="AI635" s="111">
        <v>20</v>
      </c>
      <c r="AJ635" s="111" t="s">
        <v>10161</v>
      </c>
      <c r="AK635" s="111" t="s">
        <v>4597</v>
      </c>
      <c r="AL635" s="111">
        <v>80</v>
      </c>
      <c r="AM635" s="111" t="s">
        <v>10524</v>
      </c>
      <c r="AN635" s="111" t="s">
        <v>10525</v>
      </c>
      <c r="AO635" s="111">
        <v>0</v>
      </c>
      <c r="AP635" s="111"/>
      <c r="AQ635" s="111"/>
      <c r="AR635" s="111"/>
      <c r="AS635" s="111"/>
      <c r="AT635" s="111"/>
      <c r="AU635" s="111"/>
      <c r="AV635" s="111"/>
      <c r="AW635" s="111"/>
      <c r="AX635" s="111"/>
      <c r="AY635"/>
      <c r="AZ635"/>
      <c r="BA635"/>
      <c r="BB635"/>
      <c r="BC635"/>
      <c r="BD635"/>
    </row>
    <row r="636" spans="1:56" s="110" customFormat="1" ht="123.45">
      <c r="A636" s="107">
        <v>381</v>
      </c>
      <c r="B636" s="107" t="s">
        <v>9636</v>
      </c>
      <c r="C636" s="111">
        <v>29</v>
      </c>
      <c r="D636" s="124" t="s">
        <v>9723</v>
      </c>
      <c r="E636" s="112" t="s">
        <v>10400</v>
      </c>
      <c r="F636" s="129">
        <v>10331</v>
      </c>
      <c r="G636" s="112" t="s">
        <v>10526</v>
      </c>
      <c r="H636" s="111">
        <v>2023</v>
      </c>
      <c r="I636" s="112" t="s">
        <v>10527</v>
      </c>
      <c r="J636" s="113">
        <v>198107.8</v>
      </c>
      <c r="K636" s="126" t="s">
        <v>1992</v>
      </c>
      <c r="L636" s="112" t="s">
        <v>10528</v>
      </c>
      <c r="M636" s="112" t="s">
        <v>10529</v>
      </c>
      <c r="N636" s="112" t="s">
        <v>10530</v>
      </c>
      <c r="O636" s="112" t="s">
        <v>10531</v>
      </c>
      <c r="P636" s="112">
        <v>290312023175</v>
      </c>
      <c r="Q636" s="108">
        <v>30.68</v>
      </c>
      <c r="R636" s="108">
        <v>39766.019999999997</v>
      </c>
      <c r="S636" s="108">
        <v>5.68</v>
      </c>
      <c r="T636" s="108">
        <v>25</v>
      </c>
      <c r="U636" s="108">
        <v>30.68</v>
      </c>
      <c r="V636" s="109">
        <v>0</v>
      </c>
      <c r="W636" s="109">
        <v>26.67</v>
      </c>
      <c r="X636" s="127" t="s">
        <v>10395</v>
      </c>
      <c r="Y636" s="107">
        <v>4</v>
      </c>
      <c r="Z636" s="107">
        <v>6</v>
      </c>
      <c r="AA636" s="107">
        <v>3</v>
      </c>
      <c r="AB636" s="111">
        <v>35</v>
      </c>
      <c r="AC636" s="107" t="s">
        <v>1992</v>
      </c>
      <c r="AD636" s="108">
        <v>25</v>
      </c>
      <c r="AE636" s="107" t="s">
        <v>6590</v>
      </c>
      <c r="AF636" s="111">
        <v>40</v>
      </c>
      <c r="AG636" s="111" t="s">
        <v>10532</v>
      </c>
      <c r="AH636" s="111" t="s">
        <v>10532</v>
      </c>
      <c r="AI636" s="111"/>
      <c r="AJ636" s="111"/>
      <c r="AK636" s="111"/>
      <c r="AL636" s="111"/>
      <c r="AM636" s="111"/>
      <c r="AN636" s="111"/>
      <c r="AO636" s="111"/>
      <c r="AP636" s="111"/>
      <c r="AQ636" s="111"/>
      <c r="AR636" s="111"/>
      <c r="AS636" s="111"/>
      <c r="AT636" s="111"/>
      <c r="AU636" s="111"/>
      <c r="AV636" s="111"/>
      <c r="AW636" s="111"/>
      <c r="AX636" s="111"/>
      <c r="AY636"/>
      <c r="AZ636"/>
      <c r="BA636"/>
      <c r="BB636"/>
      <c r="BC636"/>
      <c r="BD636"/>
    </row>
    <row r="637" spans="1:56" s="110" customFormat="1" ht="123.45">
      <c r="A637" s="107">
        <v>381</v>
      </c>
      <c r="B637" s="107" t="s">
        <v>9636</v>
      </c>
      <c r="C637" s="111">
        <v>30</v>
      </c>
      <c r="D637" s="124" t="s">
        <v>10140</v>
      </c>
      <c r="E637" s="112" t="s">
        <v>10533</v>
      </c>
      <c r="F637" s="129">
        <v>22459</v>
      </c>
      <c r="G637" s="112" t="s">
        <v>10534</v>
      </c>
      <c r="H637" s="111">
        <v>2023</v>
      </c>
      <c r="I637" s="112" t="s">
        <v>10464</v>
      </c>
      <c r="J637" s="113">
        <v>11479.08</v>
      </c>
      <c r="K637" s="126" t="s">
        <v>1992</v>
      </c>
      <c r="L637" s="112" t="s">
        <v>10240</v>
      </c>
      <c r="M637" s="112" t="s">
        <v>10241</v>
      </c>
      <c r="N637" s="112" t="s">
        <v>10535</v>
      </c>
      <c r="O637" s="112" t="s">
        <v>10536</v>
      </c>
      <c r="P637" s="112">
        <v>290111005789</v>
      </c>
      <c r="Q637" s="108" t="s">
        <v>10537</v>
      </c>
      <c r="R637" s="108">
        <v>2304.19</v>
      </c>
      <c r="S637" s="108">
        <v>0.68</v>
      </c>
      <c r="T637" s="108" t="s">
        <v>10538</v>
      </c>
      <c r="U637" s="108" t="s">
        <v>10539</v>
      </c>
      <c r="V637" s="109">
        <v>0</v>
      </c>
      <c r="W637" s="109">
        <v>21.67</v>
      </c>
      <c r="X637" s="127" t="s">
        <v>9648</v>
      </c>
      <c r="Y637" s="107">
        <v>2</v>
      </c>
      <c r="Z637" s="107">
        <v>2</v>
      </c>
      <c r="AA637" s="107">
        <v>2</v>
      </c>
      <c r="AB637" s="111">
        <v>17</v>
      </c>
      <c r="AC637" s="107" t="s">
        <v>1992</v>
      </c>
      <c r="AD637" s="108" t="s">
        <v>9649</v>
      </c>
      <c r="AE637" s="107" t="s">
        <v>6590</v>
      </c>
      <c r="AF637" s="111">
        <v>80</v>
      </c>
      <c r="AG637" s="111" t="s">
        <v>10348</v>
      </c>
      <c r="AH637" s="111" t="s">
        <v>10348</v>
      </c>
      <c r="AI637" s="111"/>
      <c r="AJ637" s="111"/>
      <c r="AK637" s="111"/>
      <c r="AL637" s="111"/>
      <c r="AM637" s="111"/>
      <c r="AN637" s="111"/>
      <c r="AO637" s="111"/>
      <c r="AP637" s="111"/>
      <c r="AQ637" s="111"/>
      <c r="AR637" s="111"/>
      <c r="AS637" s="111"/>
      <c r="AT637" s="111"/>
      <c r="AU637" s="111"/>
      <c r="AV637" s="111"/>
      <c r="AW637" s="111"/>
      <c r="AX637" s="111"/>
      <c r="AY637"/>
      <c r="AZ637"/>
      <c r="BA637"/>
      <c r="BB637"/>
      <c r="BC637"/>
      <c r="BD637"/>
    </row>
    <row r="638" spans="1:56" s="110" customFormat="1" ht="123.45">
      <c r="A638" s="107">
        <v>381</v>
      </c>
      <c r="B638" s="107" t="s">
        <v>9636</v>
      </c>
      <c r="C638" s="111">
        <v>30</v>
      </c>
      <c r="D638" s="124" t="s">
        <v>10140</v>
      </c>
      <c r="E638" s="112" t="s">
        <v>10533</v>
      </c>
      <c r="F638" s="129">
        <v>22459</v>
      </c>
      <c r="G638" s="112" t="s">
        <v>10534</v>
      </c>
      <c r="H638" s="111">
        <v>2023</v>
      </c>
      <c r="I638" s="112" t="s">
        <v>10464</v>
      </c>
      <c r="J638" s="113">
        <v>57160.08</v>
      </c>
      <c r="K638" s="126" t="s">
        <v>1992</v>
      </c>
      <c r="L638" s="112" t="s">
        <v>10240</v>
      </c>
      <c r="M638" s="112" t="s">
        <v>10241</v>
      </c>
      <c r="N638" s="112" t="s">
        <v>10540</v>
      </c>
      <c r="O638" s="112" t="s">
        <v>10541</v>
      </c>
      <c r="P638" s="112">
        <v>290111005310</v>
      </c>
      <c r="Q638" s="108" t="s">
        <v>10542</v>
      </c>
      <c r="R638" s="108">
        <v>11515.38</v>
      </c>
      <c r="S638" s="108" t="s">
        <v>10543</v>
      </c>
      <c r="T638" s="108" t="s">
        <v>10538</v>
      </c>
      <c r="U638" s="108" t="s">
        <v>10544</v>
      </c>
      <c r="V638" s="109">
        <v>0</v>
      </c>
      <c r="W638" s="109">
        <v>28.33</v>
      </c>
      <c r="X638" s="127" t="s">
        <v>9648</v>
      </c>
      <c r="Y638" s="107">
        <f t="shared" ref="Y638:AB638" si="47">Y606</f>
        <v>4</v>
      </c>
      <c r="Z638" s="107">
        <f t="shared" si="47"/>
        <v>5</v>
      </c>
      <c r="AA638" s="107">
        <f t="shared" si="47"/>
        <v>5</v>
      </c>
      <c r="AB638" s="111">
        <f t="shared" si="47"/>
        <v>10</v>
      </c>
      <c r="AC638" s="107" t="s">
        <v>1992</v>
      </c>
      <c r="AD638" s="108" t="s">
        <v>9649</v>
      </c>
      <c r="AE638" s="107" t="s">
        <v>6590</v>
      </c>
      <c r="AF638" s="111">
        <v>80</v>
      </c>
      <c r="AG638" s="111" t="s">
        <v>10348</v>
      </c>
      <c r="AH638" s="111" t="s">
        <v>10348</v>
      </c>
      <c r="AI638" s="111"/>
      <c r="AJ638" s="111"/>
      <c r="AK638" s="111"/>
      <c r="AL638" s="111"/>
      <c r="AM638" s="111"/>
      <c r="AN638" s="111"/>
      <c r="AO638" s="111"/>
      <c r="AP638" s="111"/>
      <c r="AQ638" s="111"/>
      <c r="AR638" s="111"/>
      <c r="AS638" s="111"/>
      <c r="AT638" s="111"/>
      <c r="AU638" s="111"/>
      <c r="AV638" s="111"/>
      <c r="AW638" s="111"/>
      <c r="AX638" s="111"/>
      <c r="AY638"/>
      <c r="AZ638"/>
      <c r="BA638"/>
      <c r="BB638"/>
      <c r="BC638"/>
      <c r="BD638"/>
    </row>
    <row r="639" spans="1:56" s="110" customFormat="1" ht="123.45">
      <c r="A639" s="107">
        <v>381</v>
      </c>
      <c r="B639" s="107" t="s">
        <v>9636</v>
      </c>
      <c r="C639" s="111">
        <v>30</v>
      </c>
      <c r="D639" s="124" t="s">
        <v>10140</v>
      </c>
      <c r="E639" s="112" t="s">
        <v>9786</v>
      </c>
      <c r="F639" s="129">
        <v>6013</v>
      </c>
      <c r="G639" s="112" t="s">
        <v>10545</v>
      </c>
      <c r="H639" s="111">
        <v>2023</v>
      </c>
      <c r="I639" s="112" t="s">
        <v>10546</v>
      </c>
      <c r="J639" s="113" t="s">
        <v>10547</v>
      </c>
      <c r="K639" s="126" t="s">
        <v>1992</v>
      </c>
      <c r="L639" s="112" t="s">
        <v>10240</v>
      </c>
      <c r="M639" s="112" t="s">
        <v>10241</v>
      </c>
      <c r="N639" s="112" t="s">
        <v>10548</v>
      </c>
      <c r="O639" s="112" t="s">
        <v>10549</v>
      </c>
      <c r="P639" s="112">
        <v>290111003915</v>
      </c>
      <c r="Q639" s="108" t="s">
        <v>10550</v>
      </c>
      <c r="R639" s="108">
        <v>24886.43</v>
      </c>
      <c r="S639" s="108">
        <v>7.28</v>
      </c>
      <c r="T639" s="108" t="s">
        <v>10538</v>
      </c>
      <c r="U639" s="108" t="s">
        <v>10551</v>
      </c>
      <c r="V639" s="109">
        <v>0</v>
      </c>
      <c r="W639" s="109">
        <v>19.52</v>
      </c>
      <c r="X639" s="127" t="s">
        <v>9648</v>
      </c>
      <c r="Y639" s="107">
        <v>4</v>
      </c>
      <c r="Z639" s="107">
        <v>5</v>
      </c>
      <c r="AA639" s="107">
        <v>5</v>
      </c>
      <c r="AB639" s="111">
        <v>10</v>
      </c>
      <c r="AC639" s="107" t="s">
        <v>1992</v>
      </c>
      <c r="AD639" s="108" t="s">
        <v>9649</v>
      </c>
      <c r="AE639" s="107" t="s">
        <v>6590</v>
      </c>
      <c r="AF639" s="111">
        <v>80</v>
      </c>
      <c r="AG639" s="111" t="s">
        <v>10348</v>
      </c>
      <c r="AH639" s="111" t="s">
        <v>10348</v>
      </c>
      <c r="AI639" s="111"/>
      <c r="AJ639" s="111"/>
      <c r="AK639" s="111"/>
      <c r="AL639" s="111"/>
      <c r="AM639" s="111"/>
      <c r="AN639" s="111"/>
      <c r="AO639" s="111"/>
      <c r="AP639" s="111"/>
      <c r="AQ639" s="111"/>
      <c r="AR639" s="111"/>
      <c r="AS639" s="111"/>
      <c r="AT639" s="111"/>
      <c r="AU639" s="111"/>
      <c r="AV639" s="111"/>
      <c r="AW639" s="111"/>
      <c r="AX639" s="111"/>
      <c r="AY639"/>
      <c r="AZ639"/>
      <c r="BA639"/>
      <c r="BB639"/>
      <c r="BC639"/>
      <c r="BD639"/>
    </row>
    <row r="640" spans="1:56" s="110" customFormat="1" ht="154.30000000000001">
      <c r="A640" s="107">
        <v>381</v>
      </c>
      <c r="B640" s="107" t="s">
        <v>9636</v>
      </c>
      <c r="C640" s="111">
        <v>32</v>
      </c>
      <c r="D640" s="124" t="s">
        <v>7824</v>
      </c>
      <c r="E640" s="112" t="s">
        <v>9659</v>
      </c>
      <c r="F640" s="129">
        <v>3702</v>
      </c>
      <c r="G640" s="112" t="s">
        <v>10552</v>
      </c>
      <c r="H640" s="111">
        <v>2023</v>
      </c>
      <c r="I640" s="112" t="s">
        <v>10553</v>
      </c>
      <c r="J640" s="113">
        <v>1176517.07</v>
      </c>
      <c r="K640" s="126" t="s">
        <v>1992</v>
      </c>
      <c r="L640" s="112" t="s">
        <v>9804</v>
      </c>
      <c r="M640" s="112" t="s">
        <v>9805</v>
      </c>
      <c r="N640" s="112" t="s">
        <v>10554</v>
      </c>
      <c r="O640" s="112" t="s">
        <v>10555</v>
      </c>
      <c r="P640" s="112">
        <v>290114006446</v>
      </c>
      <c r="Q640" s="108" t="s">
        <v>10556</v>
      </c>
      <c r="R640" s="108" t="s">
        <v>10556</v>
      </c>
      <c r="S640" s="108" t="s">
        <v>10053</v>
      </c>
      <c r="T640" s="108" t="s">
        <v>10053</v>
      </c>
      <c r="U640" s="108" t="s">
        <v>10053</v>
      </c>
      <c r="V640" s="109">
        <v>100</v>
      </c>
      <c r="W640" s="109">
        <v>19.510000000000002</v>
      </c>
      <c r="X640" s="127" t="s">
        <v>9669</v>
      </c>
      <c r="Y640" s="107" t="s">
        <v>9810</v>
      </c>
      <c r="Z640" s="107" t="s">
        <v>9811</v>
      </c>
      <c r="AA640" s="107" t="s">
        <v>9812</v>
      </c>
      <c r="AB640" s="111" t="s">
        <v>9813</v>
      </c>
      <c r="AC640" s="107" t="s">
        <v>1992</v>
      </c>
      <c r="AD640" s="108" t="s">
        <v>9814</v>
      </c>
      <c r="AE640" s="107" t="s">
        <v>6590</v>
      </c>
      <c r="AF640" s="111"/>
      <c r="AG640" s="111"/>
      <c r="AH640" s="111"/>
      <c r="AI640" s="111"/>
      <c r="AJ640" s="111"/>
      <c r="AK640" s="111"/>
      <c r="AL640" s="111"/>
      <c r="AM640" s="111"/>
      <c r="AN640" s="111"/>
      <c r="AO640" s="111"/>
      <c r="AP640" s="111"/>
      <c r="AQ640" s="111"/>
      <c r="AR640" s="111"/>
      <c r="AS640" s="111"/>
      <c r="AT640" s="111"/>
      <c r="AU640" s="111"/>
      <c r="AV640" s="111"/>
      <c r="AW640" s="111"/>
      <c r="AX640" s="111"/>
      <c r="AY640"/>
      <c r="AZ640"/>
      <c r="BA640"/>
      <c r="BB640"/>
      <c r="BC640"/>
      <c r="BD640"/>
    </row>
    <row r="641" spans="1:56" s="110" customFormat="1" ht="82.3">
      <c r="A641" s="107">
        <v>381</v>
      </c>
      <c r="B641" s="107" t="s">
        <v>9757</v>
      </c>
      <c r="C641" s="111" t="s">
        <v>10557</v>
      </c>
      <c r="D641" s="124" t="s">
        <v>10558</v>
      </c>
      <c r="E641" s="112" t="s">
        <v>10507</v>
      </c>
      <c r="F641" s="129">
        <v>19225</v>
      </c>
      <c r="G641" s="112" t="s">
        <v>10559</v>
      </c>
      <c r="H641" s="111">
        <v>2024</v>
      </c>
      <c r="I641" s="112" t="s">
        <v>10560</v>
      </c>
      <c r="J641" s="113">
        <v>224413.56</v>
      </c>
      <c r="K641" s="126" t="s">
        <v>3519</v>
      </c>
      <c r="L641" s="112" t="s">
        <v>10561</v>
      </c>
      <c r="M641" s="112" t="s">
        <v>10562</v>
      </c>
      <c r="N641" s="112" t="s">
        <v>10563</v>
      </c>
      <c r="O641" s="112" t="s">
        <v>10564</v>
      </c>
      <c r="P641" s="112">
        <v>290105001839</v>
      </c>
      <c r="Q641" s="108" t="s">
        <v>10565</v>
      </c>
      <c r="R641" s="108" t="s">
        <v>10566</v>
      </c>
      <c r="S641" s="108" t="s">
        <v>10567</v>
      </c>
      <c r="T641" s="108" t="s">
        <v>10568</v>
      </c>
      <c r="U641" s="108" t="s">
        <v>10569</v>
      </c>
      <c r="V641" s="109">
        <v>0.8</v>
      </c>
      <c r="W641" s="109">
        <v>3.33</v>
      </c>
      <c r="X641" s="127" t="s">
        <v>9862</v>
      </c>
      <c r="Y641" s="107">
        <v>4</v>
      </c>
      <c r="Z641" s="107">
        <v>7</v>
      </c>
      <c r="AA641" s="107">
        <v>5</v>
      </c>
      <c r="AB641" s="111"/>
      <c r="AC641" s="107" t="s">
        <v>3519</v>
      </c>
      <c r="AD641" s="108" t="s">
        <v>10570</v>
      </c>
      <c r="AE641" s="107" t="s">
        <v>6590</v>
      </c>
      <c r="AF641" s="111"/>
      <c r="AG641" s="111"/>
      <c r="AH641" s="111"/>
      <c r="AI641" s="111"/>
      <c r="AJ641" s="111"/>
      <c r="AK641" s="111"/>
      <c r="AL641" s="111"/>
      <c r="AM641" s="111"/>
      <c r="AN641" s="111"/>
      <c r="AO641" s="111"/>
      <c r="AP641" s="111"/>
      <c r="AQ641" s="111"/>
      <c r="AR641" s="111"/>
      <c r="AS641" s="111"/>
      <c r="AT641" s="111"/>
      <c r="AU641" s="111"/>
      <c r="AV641" s="111"/>
      <c r="AW641" s="111"/>
      <c r="AX641" s="111"/>
      <c r="AY641"/>
      <c r="AZ641"/>
      <c r="BA641"/>
      <c r="BB641"/>
      <c r="BC641"/>
      <c r="BD641"/>
    </row>
    <row r="642" spans="1:56" s="110" customFormat="1" ht="195.45">
      <c r="A642" s="107">
        <v>381</v>
      </c>
      <c r="B642" s="107" t="s">
        <v>9636</v>
      </c>
      <c r="C642" s="111"/>
      <c r="D642" s="124" t="s">
        <v>9920</v>
      </c>
      <c r="E642" s="112" t="s">
        <v>10283</v>
      </c>
      <c r="F642" s="129">
        <v>15355</v>
      </c>
      <c r="G642" s="112" t="s">
        <v>10571</v>
      </c>
      <c r="H642" s="111">
        <v>2024</v>
      </c>
      <c r="I642" s="112" t="s">
        <v>10572</v>
      </c>
      <c r="J642" s="113">
        <v>99684.29</v>
      </c>
      <c r="K642" s="126" t="s">
        <v>3519</v>
      </c>
      <c r="L642" s="112" t="s">
        <v>10286</v>
      </c>
      <c r="M642" s="112" t="s">
        <v>10287</v>
      </c>
      <c r="N642" s="112" t="s">
        <v>10573</v>
      </c>
      <c r="O642" s="112" t="s">
        <v>10574</v>
      </c>
      <c r="P642" s="112" t="s">
        <v>10575</v>
      </c>
      <c r="Q642" s="108" t="s">
        <v>10150</v>
      </c>
      <c r="R642" s="108">
        <v>1614.53</v>
      </c>
      <c r="S642" s="108" t="s">
        <v>10150</v>
      </c>
      <c r="T642" s="108" t="s">
        <v>10150</v>
      </c>
      <c r="U642" s="108">
        <f>+R642</f>
        <v>1614.53</v>
      </c>
      <c r="V642" s="109"/>
      <c r="W642" s="109">
        <v>3.3300000000000003E-2</v>
      </c>
      <c r="X642" s="127" t="s">
        <v>10576</v>
      </c>
      <c r="Y642" s="107">
        <v>6</v>
      </c>
      <c r="Z642" s="107">
        <v>1</v>
      </c>
      <c r="AA642" s="107" t="s">
        <v>10293</v>
      </c>
      <c r="AB642" s="111" t="s">
        <v>10504</v>
      </c>
      <c r="AC642" s="107" t="s">
        <v>3519</v>
      </c>
      <c r="AD642" s="108" t="s">
        <v>9687</v>
      </c>
      <c r="AE642" s="107" t="s">
        <v>6590</v>
      </c>
      <c r="AF642" s="111">
        <v>1</v>
      </c>
      <c r="AG642" s="111" t="s">
        <v>10577</v>
      </c>
      <c r="AH642" s="111"/>
      <c r="AI642" s="111">
        <v>100</v>
      </c>
      <c r="AJ642" s="111"/>
      <c r="AK642" s="111"/>
      <c r="AL642" s="111"/>
      <c r="AM642" s="111"/>
      <c r="AN642" s="111"/>
      <c r="AO642" s="111"/>
      <c r="AP642" s="111"/>
      <c r="AQ642" s="111"/>
      <c r="AR642" s="111"/>
      <c r="AS642" s="111"/>
      <c r="AT642" s="111"/>
      <c r="AU642" s="111"/>
      <c r="AV642" s="111"/>
      <c r="AW642" s="111"/>
      <c r="AX642" s="111"/>
      <c r="AY642"/>
      <c r="AZ642"/>
      <c r="BA642"/>
      <c r="BB642"/>
      <c r="BC642"/>
      <c r="BD642"/>
    </row>
    <row r="643" spans="1:56" s="110" customFormat="1" ht="308.60000000000002">
      <c r="A643" s="107">
        <v>381</v>
      </c>
      <c r="B643" s="107" t="s">
        <v>9636</v>
      </c>
      <c r="C643" s="111"/>
      <c r="D643" s="124"/>
      <c r="E643" s="112" t="s">
        <v>10192</v>
      </c>
      <c r="F643" s="129">
        <v>24288</v>
      </c>
      <c r="G643" s="112" t="s">
        <v>10578</v>
      </c>
      <c r="H643" s="111">
        <v>2024</v>
      </c>
      <c r="I643" s="112" t="s">
        <v>10579</v>
      </c>
      <c r="J643" s="113">
        <v>216000</v>
      </c>
      <c r="K643" s="126" t="s">
        <v>3519</v>
      </c>
      <c r="L643" s="112" t="s">
        <v>10580</v>
      </c>
      <c r="M643" s="112" t="s">
        <v>10581</v>
      </c>
      <c r="N643" s="112" t="s">
        <v>10582</v>
      </c>
      <c r="O643" s="112" t="s">
        <v>10583</v>
      </c>
      <c r="P643" s="112">
        <v>290111004342</v>
      </c>
      <c r="Q643" s="108" t="s">
        <v>10584</v>
      </c>
      <c r="R643" s="108" t="s">
        <v>10585</v>
      </c>
      <c r="S643" s="108" t="s">
        <v>10586</v>
      </c>
      <c r="T643" s="108" t="s">
        <v>10202</v>
      </c>
      <c r="U643" s="108" t="s">
        <v>10587</v>
      </c>
      <c r="V643" s="109"/>
      <c r="W643" s="109"/>
      <c r="X643" s="127" t="s">
        <v>10588</v>
      </c>
      <c r="Y643" s="107">
        <v>4</v>
      </c>
      <c r="Z643" s="107">
        <v>7</v>
      </c>
      <c r="AA643" s="107">
        <v>5</v>
      </c>
      <c r="AB643" s="111">
        <v>4</v>
      </c>
      <c r="AC643" s="107"/>
      <c r="AD643" s="108" t="s">
        <v>10202</v>
      </c>
      <c r="AE643" s="107">
        <v>5</v>
      </c>
      <c r="AF643" s="111">
        <v>0.15</v>
      </c>
      <c r="AG643" s="111" t="s">
        <v>6860</v>
      </c>
      <c r="AH643" s="111" t="s">
        <v>4597</v>
      </c>
      <c r="AI643" s="111">
        <v>0.1</v>
      </c>
      <c r="AJ643" s="111" t="s">
        <v>10205</v>
      </c>
      <c r="AK643" s="111" t="s">
        <v>4640</v>
      </c>
      <c r="AL643" s="111">
        <v>0.02</v>
      </c>
      <c r="AM643" s="111" t="s">
        <v>10206</v>
      </c>
      <c r="AN643" s="111" t="s">
        <v>4640</v>
      </c>
      <c r="AO643" s="111">
        <v>0.02</v>
      </c>
      <c r="AP643" s="111" t="s">
        <v>10207</v>
      </c>
      <c r="AQ643" s="111" t="s">
        <v>4640</v>
      </c>
      <c r="AR643" s="111">
        <v>0.01</v>
      </c>
      <c r="AS643" s="111"/>
      <c r="AT643" s="111"/>
      <c r="AU643" s="111"/>
      <c r="AV643" s="111"/>
      <c r="AW643" s="111"/>
      <c r="AX643" s="111"/>
      <c r="AY643"/>
      <c r="AZ643"/>
      <c r="BA643"/>
      <c r="BB643"/>
      <c r="BC643"/>
      <c r="BD643"/>
    </row>
    <row r="644" spans="1:56" s="110" customFormat="1" ht="185.15">
      <c r="A644" s="107">
        <v>381</v>
      </c>
      <c r="B644" s="107" t="s">
        <v>9636</v>
      </c>
      <c r="C644" s="111">
        <v>58</v>
      </c>
      <c r="D644" s="124" t="s">
        <v>6860</v>
      </c>
      <c r="E644" s="112" t="s">
        <v>9758</v>
      </c>
      <c r="F644" s="129">
        <v>11711</v>
      </c>
      <c r="G644" s="112" t="s">
        <v>10589</v>
      </c>
      <c r="H644" s="111">
        <v>2024</v>
      </c>
      <c r="I644" s="112" t="s">
        <v>10590</v>
      </c>
      <c r="J644" s="113">
        <v>52596.36</v>
      </c>
      <c r="K644" s="126" t="s">
        <v>3519</v>
      </c>
      <c r="L644" s="112" t="s">
        <v>10228</v>
      </c>
      <c r="M644" s="112" t="s">
        <v>10452</v>
      </c>
      <c r="N644" s="112" t="s">
        <v>10591</v>
      </c>
      <c r="O644" s="112" t="s">
        <v>10592</v>
      </c>
      <c r="P644" s="112">
        <v>290111004368</v>
      </c>
      <c r="Q644" s="108" t="s">
        <v>10593</v>
      </c>
      <c r="R644" s="108">
        <v>2629.82</v>
      </c>
      <c r="S644" s="108" t="s">
        <v>10053</v>
      </c>
      <c r="T644" s="108" t="s">
        <v>10053</v>
      </c>
      <c r="U644" s="108" t="s">
        <v>10594</v>
      </c>
      <c r="V644" s="109">
        <v>7</v>
      </c>
      <c r="W644" s="109">
        <v>7</v>
      </c>
      <c r="X644" s="127" t="s">
        <v>9766</v>
      </c>
      <c r="Y644" s="107">
        <v>4</v>
      </c>
      <c r="Z644" s="107">
        <v>6</v>
      </c>
      <c r="AA644" s="107">
        <v>5</v>
      </c>
      <c r="AB644" s="111">
        <v>5</v>
      </c>
      <c r="AC644" s="107" t="s">
        <v>3519</v>
      </c>
      <c r="AD644" s="108" t="s">
        <v>10457</v>
      </c>
      <c r="AE644" s="107" t="s">
        <v>6590</v>
      </c>
      <c r="AF644" s="111">
        <v>55</v>
      </c>
      <c r="AG644" s="111" t="s">
        <v>6860</v>
      </c>
      <c r="AH644" s="111" t="s">
        <v>10234</v>
      </c>
      <c r="AI644" s="111">
        <v>40</v>
      </c>
      <c r="AJ644" s="111" t="s">
        <v>10459</v>
      </c>
      <c r="AK644" s="111">
        <v>5</v>
      </c>
      <c r="AL644" s="111"/>
      <c r="AM644" s="111" t="s">
        <v>10461</v>
      </c>
      <c r="AN644" s="111" t="s">
        <v>10234</v>
      </c>
      <c r="AO644" s="111">
        <v>10</v>
      </c>
      <c r="AP644" s="111" t="s">
        <v>208</v>
      </c>
      <c r="AQ644" s="111"/>
      <c r="AR644" s="111"/>
      <c r="AS644" s="111"/>
      <c r="AT644" s="111"/>
      <c r="AU644" s="111"/>
      <c r="AV644" s="111"/>
      <c r="AW644" s="111"/>
      <c r="AX644" s="111"/>
      <c r="AY644"/>
      <c r="AZ644"/>
      <c r="BA644"/>
      <c r="BB644"/>
      <c r="BC644"/>
      <c r="BD644"/>
    </row>
    <row r="645" spans="1:56" s="110" customFormat="1" ht="133.75">
      <c r="A645" s="107">
        <v>381</v>
      </c>
      <c r="B645" s="107" t="s">
        <v>9636</v>
      </c>
      <c r="C645" s="111">
        <v>58</v>
      </c>
      <c r="D645" s="124" t="s">
        <v>6860</v>
      </c>
      <c r="E645" s="112" t="s">
        <v>9758</v>
      </c>
      <c r="F645" s="129">
        <v>11711</v>
      </c>
      <c r="G645" s="112" t="s">
        <v>10595</v>
      </c>
      <c r="H645" s="111">
        <v>2024</v>
      </c>
      <c r="I645" s="112" t="s">
        <v>10596</v>
      </c>
      <c r="J645" s="113">
        <v>12903.64</v>
      </c>
      <c r="K645" s="126" t="s">
        <v>3519</v>
      </c>
      <c r="L645" s="112" t="s">
        <v>10228</v>
      </c>
      <c r="M645" s="112" t="s">
        <v>10452</v>
      </c>
      <c r="N645" s="112" t="s">
        <v>10597</v>
      </c>
      <c r="O645" s="112" t="s">
        <v>10598</v>
      </c>
      <c r="P645" s="112">
        <v>290111004480</v>
      </c>
      <c r="Q645" s="108" t="s">
        <v>10599</v>
      </c>
      <c r="R645" s="108">
        <v>1290.3599999999999</v>
      </c>
      <c r="S645" s="108" t="s">
        <v>10053</v>
      </c>
      <c r="T645" s="108" t="s">
        <v>10053</v>
      </c>
      <c r="U645" s="108" t="s">
        <v>10599</v>
      </c>
      <c r="V645" s="109">
        <v>7</v>
      </c>
      <c r="W645" s="109">
        <v>7</v>
      </c>
      <c r="X645" s="127" t="s">
        <v>9766</v>
      </c>
      <c r="Y645" s="107">
        <v>4</v>
      </c>
      <c r="Z645" s="107">
        <v>6</v>
      </c>
      <c r="AA645" s="107">
        <v>2</v>
      </c>
      <c r="AB645" s="111">
        <v>2</v>
      </c>
      <c r="AC645" s="107" t="s">
        <v>3519</v>
      </c>
      <c r="AD645" s="108" t="s">
        <v>10457</v>
      </c>
      <c r="AE645" s="107" t="s">
        <v>6590</v>
      </c>
      <c r="AF645" s="111">
        <v>20</v>
      </c>
      <c r="AG645" s="111" t="s">
        <v>10458</v>
      </c>
      <c r="AH645" s="111" t="s">
        <v>10234</v>
      </c>
      <c r="AI645" s="111">
        <v>10</v>
      </c>
      <c r="AJ645" s="111"/>
      <c r="AK645" s="111"/>
      <c r="AL645" s="111"/>
      <c r="AM645" s="111" t="s">
        <v>10461</v>
      </c>
      <c r="AN645" s="111" t="s">
        <v>10234</v>
      </c>
      <c r="AO645" s="111">
        <v>10</v>
      </c>
      <c r="AP645" s="111" t="s">
        <v>208</v>
      </c>
      <c r="AQ645" s="111"/>
      <c r="AR645" s="111"/>
      <c r="AS645" s="111"/>
      <c r="AT645" s="111"/>
      <c r="AU645" s="111"/>
      <c r="AV645" s="111"/>
      <c r="AW645" s="111"/>
      <c r="AX645" s="111"/>
      <c r="AY645"/>
      <c r="AZ645"/>
      <c r="BA645"/>
      <c r="BB645"/>
      <c r="BC645"/>
      <c r="BD645"/>
    </row>
    <row r="646" spans="1:56" s="110" customFormat="1" ht="123.45">
      <c r="A646" s="107">
        <v>381</v>
      </c>
      <c r="B646" s="107" t="s">
        <v>9636</v>
      </c>
      <c r="C646" s="111"/>
      <c r="D646" s="124"/>
      <c r="E646" s="112" t="s">
        <v>10144</v>
      </c>
      <c r="F646" s="129">
        <v>11699</v>
      </c>
      <c r="G646" s="112" t="s">
        <v>10600</v>
      </c>
      <c r="H646" s="111">
        <v>2024</v>
      </c>
      <c r="I646" s="112" t="s">
        <v>10601</v>
      </c>
      <c r="J646" s="113">
        <v>47598.3</v>
      </c>
      <c r="K646" s="126" t="s">
        <v>542</v>
      </c>
      <c r="L646" s="112" t="s">
        <v>10147</v>
      </c>
      <c r="M646" s="112" t="s">
        <v>9762</v>
      </c>
      <c r="N646" s="112" t="s">
        <v>10602</v>
      </c>
      <c r="O646" s="112" t="s">
        <v>10603</v>
      </c>
      <c r="P646" s="112">
        <v>290111004341</v>
      </c>
      <c r="Q646" s="108" t="s">
        <v>10150</v>
      </c>
      <c r="R646" s="108">
        <v>787.58</v>
      </c>
      <c r="S646" s="108" t="s">
        <v>10150</v>
      </c>
      <c r="T646" s="108" t="s">
        <v>10150</v>
      </c>
      <c r="U646" s="108" t="s">
        <v>10150</v>
      </c>
      <c r="V646" s="109">
        <v>90</v>
      </c>
      <c r="W646" s="109">
        <v>100</v>
      </c>
      <c r="X646" s="127" t="s">
        <v>10151</v>
      </c>
      <c r="Y646" s="107">
        <v>4</v>
      </c>
      <c r="Z646" s="107">
        <v>6</v>
      </c>
      <c r="AA646" s="107">
        <v>2</v>
      </c>
      <c r="AB646" s="111">
        <v>4</v>
      </c>
      <c r="AC646" s="107" t="s">
        <v>10152</v>
      </c>
      <c r="AD646" s="108" t="s">
        <v>9767</v>
      </c>
      <c r="AE646" s="107" t="s">
        <v>6590</v>
      </c>
      <c r="AF646" s="111">
        <v>90</v>
      </c>
      <c r="AG646" s="111" t="s">
        <v>10153</v>
      </c>
      <c r="AH646" s="111"/>
      <c r="AI646" s="111"/>
      <c r="AJ646" s="111"/>
      <c r="AK646" s="111"/>
      <c r="AL646" s="111"/>
      <c r="AM646" s="111"/>
      <c r="AN646" s="111"/>
      <c r="AO646" s="111"/>
      <c r="AP646" s="111"/>
      <c r="AQ646" s="111"/>
      <c r="AR646" s="111"/>
      <c r="AS646" s="111"/>
      <c r="AT646" s="111"/>
      <c r="AU646" s="111"/>
      <c r="AV646" s="111"/>
      <c r="AW646" s="111"/>
      <c r="AX646" s="111"/>
      <c r="AY646"/>
      <c r="AZ646"/>
      <c r="BA646"/>
      <c r="BB646"/>
      <c r="BC646"/>
      <c r="BD646"/>
    </row>
    <row r="647" spans="1:56" s="110" customFormat="1" ht="113.15">
      <c r="A647" s="107">
        <v>381</v>
      </c>
      <c r="B647" s="107" t="s">
        <v>9636</v>
      </c>
      <c r="C647" s="111"/>
      <c r="D647" s="124" t="s">
        <v>10161</v>
      </c>
      <c r="E647" s="112" t="s">
        <v>10375</v>
      </c>
      <c r="F647" s="129">
        <v>11654</v>
      </c>
      <c r="G647" s="112" t="s">
        <v>10604</v>
      </c>
      <c r="H647" s="111">
        <v>2024</v>
      </c>
      <c r="I647" s="112" t="s">
        <v>10605</v>
      </c>
      <c r="J647" s="113">
        <v>62982.400000000001</v>
      </c>
      <c r="K647" s="126" t="s">
        <v>13681</v>
      </c>
      <c r="L647" s="112" t="s">
        <v>10376</v>
      </c>
      <c r="M647" s="112" t="s">
        <v>10377</v>
      </c>
      <c r="N647" s="112" t="s">
        <v>10606</v>
      </c>
      <c r="O647" s="112" t="s">
        <v>10607</v>
      </c>
      <c r="P647" s="112">
        <v>290102001959</v>
      </c>
      <c r="Q647" s="108" t="s">
        <v>10053</v>
      </c>
      <c r="R647" s="108">
        <v>2099.41</v>
      </c>
      <c r="S647" s="108" t="s">
        <v>10053</v>
      </c>
      <c r="T647" s="108" t="s">
        <v>10053</v>
      </c>
      <c r="U647" s="108" t="s">
        <v>10053</v>
      </c>
      <c r="V647" s="109">
        <v>0</v>
      </c>
      <c r="W647" s="109">
        <v>3.33</v>
      </c>
      <c r="X647" s="127" t="s">
        <v>10521</v>
      </c>
      <c r="Y647" s="107">
        <v>2</v>
      </c>
      <c r="Z647" s="107">
        <v>3</v>
      </c>
      <c r="AA647" s="107">
        <v>1</v>
      </c>
      <c r="AB647" s="111">
        <v>66</v>
      </c>
      <c r="AC647" s="107"/>
      <c r="AD647" s="108" t="s">
        <v>10382</v>
      </c>
      <c r="AE647" s="107" t="s">
        <v>6590</v>
      </c>
      <c r="AF647" s="111"/>
      <c r="AG647" s="111" t="s">
        <v>10161</v>
      </c>
      <c r="AH647" s="111" t="s">
        <v>4597</v>
      </c>
      <c r="AI647" s="111">
        <v>80</v>
      </c>
      <c r="AJ647" s="111" t="s">
        <v>10524</v>
      </c>
      <c r="AK647" s="111" t="s">
        <v>10525</v>
      </c>
      <c r="AL647" s="111">
        <v>0</v>
      </c>
      <c r="AM647" s="111"/>
      <c r="AN647" s="111"/>
      <c r="AO647" s="111"/>
      <c r="AP647" s="111"/>
      <c r="AQ647" s="111"/>
      <c r="AR647" s="111"/>
      <c r="AS647" s="111"/>
      <c r="AT647" s="111"/>
      <c r="AU647" s="111"/>
      <c r="AV647" s="111"/>
      <c r="AW647" s="111"/>
      <c r="AX647" s="111"/>
      <c r="AY647"/>
      <c r="AZ647"/>
      <c r="BA647"/>
      <c r="BB647"/>
      <c r="BC647"/>
      <c r="BD647"/>
    </row>
    <row r="648" spans="1:56" s="110" customFormat="1" ht="267.45">
      <c r="A648" s="107">
        <v>381</v>
      </c>
      <c r="B648" s="107" t="s">
        <v>9636</v>
      </c>
      <c r="C648" s="111">
        <v>30</v>
      </c>
      <c r="D648" s="124" t="s">
        <v>10608</v>
      </c>
      <c r="E648" s="112" t="s">
        <v>10609</v>
      </c>
      <c r="F648" s="129">
        <v>15873</v>
      </c>
      <c r="G648" s="112" t="s">
        <v>10610</v>
      </c>
      <c r="H648" s="111">
        <v>2024</v>
      </c>
      <c r="I648" s="112" t="s">
        <v>10611</v>
      </c>
      <c r="J648" s="113">
        <v>333489.26</v>
      </c>
      <c r="K648" s="126" t="s">
        <v>13681</v>
      </c>
      <c r="L648" s="112" t="s">
        <v>10612</v>
      </c>
      <c r="M648" s="112" t="s">
        <v>10613</v>
      </c>
      <c r="N648" s="112" t="s">
        <v>10614</v>
      </c>
      <c r="O648" s="112" t="s">
        <v>10615</v>
      </c>
      <c r="P648" s="112">
        <v>290102001960</v>
      </c>
      <c r="Q648" s="108" t="s">
        <v>10053</v>
      </c>
      <c r="R648" s="108">
        <v>0</v>
      </c>
      <c r="S648" s="108" t="s">
        <v>10053</v>
      </c>
      <c r="T648" s="108" t="s">
        <v>10053</v>
      </c>
      <c r="U648" s="108" t="s">
        <v>10053</v>
      </c>
      <c r="V648" s="109">
        <v>0</v>
      </c>
      <c r="W648" s="109">
        <v>0</v>
      </c>
      <c r="X648" s="127" t="s">
        <v>10381</v>
      </c>
      <c r="Y648" s="107">
        <v>2</v>
      </c>
      <c r="Z648" s="107">
        <v>3</v>
      </c>
      <c r="AA648" s="107">
        <v>4</v>
      </c>
      <c r="AB648" s="111">
        <v>66</v>
      </c>
      <c r="AC648" s="107"/>
      <c r="AD648" s="108" t="s">
        <v>10382</v>
      </c>
      <c r="AE648" s="107" t="s">
        <v>6590</v>
      </c>
      <c r="AF648" s="111" t="s">
        <v>9667</v>
      </c>
      <c r="AG648" s="111" t="s">
        <v>10383</v>
      </c>
      <c r="AH648" s="111" t="s">
        <v>4597</v>
      </c>
      <c r="AI648" s="111">
        <v>80</v>
      </c>
      <c r="AJ648" s="111"/>
      <c r="AK648" s="111"/>
      <c r="AL648" s="111"/>
      <c r="AM648" s="111"/>
      <c r="AN648" s="111"/>
      <c r="AO648" s="111"/>
      <c r="AP648" s="111"/>
      <c r="AQ648" s="111"/>
      <c r="AR648" s="111"/>
      <c r="AS648" s="111"/>
      <c r="AT648" s="111"/>
      <c r="AU648" s="111"/>
      <c r="AV648" s="111"/>
      <c r="AW648" s="111"/>
      <c r="AX648" s="111"/>
      <c r="AY648"/>
      <c r="AZ648"/>
      <c r="BA648"/>
      <c r="BB648"/>
      <c r="BC648"/>
      <c r="BD648"/>
    </row>
    <row r="649" spans="1:56" s="110" customFormat="1" ht="113.15">
      <c r="A649" s="107">
        <v>401</v>
      </c>
      <c r="B649" s="107" t="s">
        <v>11672</v>
      </c>
      <c r="C649" s="111">
        <v>10</v>
      </c>
      <c r="D649" s="124" t="s">
        <v>3465</v>
      </c>
      <c r="E649" s="112" t="s">
        <v>11673</v>
      </c>
      <c r="F649" s="129">
        <v>22606</v>
      </c>
      <c r="G649" s="112" t="s">
        <v>11674</v>
      </c>
      <c r="H649" s="111">
        <v>2001</v>
      </c>
      <c r="I649" s="112" t="s">
        <v>11675</v>
      </c>
      <c r="J649" s="113">
        <v>67810.05</v>
      </c>
      <c r="K649" s="126" t="s">
        <v>3586</v>
      </c>
      <c r="L649" s="112" t="s">
        <v>11676</v>
      </c>
      <c r="M649" s="112" t="s">
        <v>11677</v>
      </c>
      <c r="N649" s="112" t="s">
        <v>11678</v>
      </c>
      <c r="O649" s="112" t="s">
        <v>11679</v>
      </c>
      <c r="P649" s="112">
        <v>2621</v>
      </c>
      <c r="Q649" s="108">
        <v>32</v>
      </c>
      <c r="R649" s="108">
        <v>0</v>
      </c>
      <c r="S649" s="108">
        <v>6.57</v>
      </c>
      <c r="T649" s="108">
        <v>25.43</v>
      </c>
      <c r="U649" s="108">
        <v>32</v>
      </c>
      <c r="V649" s="109">
        <v>60</v>
      </c>
      <c r="W649" s="109">
        <v>100</v>
      </c>
      <c r="X649" s="127" t="s">
        <v>11680</v>
      </c>
      <c r="Y649" s="107">
        <v>3</v>
      </c>
      <c r="Z649" s="107">
        <v>1</v>
      </c>
      <c r="AA649" s="107">
        <v>2</v>
      </c>
      <c r="AB649" s="111">
        <v>60</v>
      </c>
      <c r="AC649" s="107">
        <v>10</v>
      </c>
      <c r="AD649" s="108">
        <v>25.43</v>
      </c>
      <c r="AE649" s="107">
        <v>5</v>
      </c>
      <c r="AF649" s="111">
        <v>60</v>
      </c>
      <c r="AG649" s="111">
        <v>20133</v>
      </c>
      <c r="AH649" s="111" t="s">
        <v>11681</v>
      </c>
      <c r="AI649" s="111">
        <v>60</v>
      </c>
      <c r="AJ649" s="111"/>
      <c r="AK649" s="111"/>
      <c r="AL649" s="111"/>
      <c r="AM649" s="111"/>
      <c r="AN649" s="111"/>
      <c r="AO649" s="111"/>
      <c r="AP649" s="111"/>
      <c r="AQ649" s="111"/>
      <c r="AR649" s="111"/>
      <c r="AS649" s="111"/>
      <c r="AT649" s="111"/>
      <c r="AU649" s="111"/>
      <c r="AV649" s="111"/>
      <c r="AW649" s="111"/>
      <c r="AX649" s="111"/>
      <c r="AY649"/>
      <c r="AZ649"/>
      <c r="BA649"/>
      <c r="BB649"/>
      <c r="BC649"/>
      <c r="BD649"/>
    </row>
    <row r="650" spans="1:56" s="110" customFormat="1" ht="113.15">
      <c r="A650" s="107">
        <v>401</v>
      </c>
      <c r="B650" s="107" t="s">
        <v>11672</v>
      </c>
      <c r="C650" s="111">
        <v>10</v>
      </c>
      <c r="D650" s="124" t="s">
        <v>3465</v>
      </c>
      <c r="E650" s="112" t="s">
        <v>3466</v>
      </c>
      <c r="F650" s="129">
        <v>21613</v>
      </c>
      <c r="G650" s="112" t="s">
        <v>11682</v>
      </c>
      <c r="H650" s="111">
        <v>2001</v>
      </c>
      <c r="I650" s="112" t="s">
        <v>11683</v>
      </c>
      <c r="J650" s="113">
        <v>57547.25</v>
      </c>
      <c r="K650" s="126" t="s">
        <v>3586</v>
      </c>
      <c r="L650" s="112" t="s">
        <v>11684</v>
      </c>
      <c r="M650" s="112" t="s">
        <v>11685</v>
      </c>
      <c r="N650" s="112" t="s">
        <v>11686</v>
      </c>
      <c r="O650" s="112" t="s">
        <v>11687</v>
      </c>
      <c r="P650" s="112">
        <v>2638</v>
      </c>
      <c r="Q650" s="108">
        <v>28.002121212121214</v>
      </c>
      <c r="R650" s="108">
        <v>0</v>
      </c>
      <c r="S650" s="108">
        <v>1.9721212121212122</v>
      </c>
      <c r="T650" s="108">
        <v>26.03</v>
      </c>
      <c r="U650" s="108">
        <v>28.002121212121214</v>
      </c>
      <c r="V650" s="109">
        <v>50</v>
      </c>
      <c r="W650" s="109">
        <v>100</v>
      </c>
      <c r="X650" s="127" t="s">
        <v>11680</v>
      </c>
      <c r="Y650" s="107">
        <v>3</v>
      </c>
      <c r="Z650" s="107">
        <v>11</v>
      </c>
      <c r="AA650" s="107">
        <v>2</v>
      </c>
      <c r="AB650" s="111">
        <v>60</v>
      </c>
      <c r="AC650" s="107">
        <v>10</v>
      </c>
      <c r="AD650" s="108">
        <v>26.03</v>
      </c>
      <c r="AE650" s="107">
        <v>5</v>
      </c>
      <c r="AF650" s="111">
        <v>50</v>
      </c>
      <c r="AG650" s="111">
        <v>20133</v>
      </c>
      <c r="AH650" s="111" t="s">
        <v>11688</v>
      </c>
      <c r="AI650" s="111">
        <v>50</v>
      </c>
      <c r="AJ650" s="111"/>
      <c r="AK650" s="111"/>
      <c r="AL650" s="111"/>
      <c r="AM650" s="111"/>
      <c r="AN650" s="111"/>
      <c r="AO650" s="111"/>
      <c r="AP650" s="111"/>
      <c r="AQ650" s="111"/>
      <c r="AR650" s="111"/>
      <c r="AS650" s="111"/>
      <c r="AT650" s="111"/>
      <c r="AU650" s="111"/>
      <c r="AV650" s="111"/>
      <c r="AW650" s="111"/>
      <c r="AX650" s="111"/>
      <c r="AY650"/>
      <c r="AZ650"/>
      <c r="BA650"/>
      <c r="BB650"/>
      <c r="BC650"/>
      <c r="BD650"/>
    </row>
    <row r="651" spans="1:56" s="110" customFormat="1" ht="102.9">
      <c r="A651" s="107">
        <v>401</v>
      </c>
      <c r="B651" s="107" t="s">
        <v>11672</v>
      </c>
      <c r="C651" s="111">
        <v>9</v>
      </c>
      <c r="D651" s="124" t="s">
        <v>11689</v>
      </c>
      <c r="E651" s="112" t="s">
        <v>11690</v>
      </c>
      <c r="F651" s="129">
        <v>17327</v>
      </c>
      <c r="G651" s="112" t="s">
        <v>5038</v>
      </c>
      <c r="H651" s="111">
        <v>2002</v>
      </c>
      <c r="I651" s="112" t="s">
        <v>11691</v>
      </c>
      <c r="J651" s="113">
        <v>54248.04</v>
      </c>
      <c r="K651" s="126" t="s">
        <v>382</v>
      </c>
      <c r="L651" s="112" t="s">
        <v>11692</v>
      </c>
      <c r="M651" s="112" t="s">
        <v>11693</v>
      </c>
      <c r="N651" s="112" t="s">
        <v>11694</v>
      </c>
      <c r="O651" s="112" t="s">
        <v>11695</v>
      </c>
      <c r="P651" s="112">
        <v>2747</v>
      </c>
      <c r="Q651" s="108">
        <v>15</v>
      </c>
      <c r="R651" s="108">
        <v>0</v>
      </c>
      <c r="S651" s="108">
        <v>0</v>
      </c>
      <c r="T651" s="108">
        <v>15</v>
      </c>
      <c r="U651" s="108">
        <v>15</v>
      </c>
      <c r="V651" s="109">
        <v>62</v>
      </c>
      <c r="W651" s="109">
        <v>100</v>
      </c>
      <c r="X651" s="127" t="s">
        <v>11680</v>
      </c>
      <c r="Y651" s="107">
        <v>2</v>
      </c>
      <c r="Z651" s="107">
        <v>3</v>
      </c>
      <c r="AA651" s="107">
        <v>5</v>
      </c>
      <c r="AB651" s="111">
        <v>60</v>
      </c>
      <c r="AC651" s="107">
        <v>11</v>
      </c>
      <c r="AD651" s="108">
        <v>14.67</v>
      </c>
      <c r="AE651" s="107">
        <v>5</v>
      </c>
      <c r="AF651" s="111">
        <v>21</v>
      </c>
      <c r="AG651" s="111">
        <v>41618</v>
      </c>
      <c r="AH651" s="111" t="s">
        <v>11696</v>
      </c>
      <c r="AI651" s="111">
        <v>21</v>
      </c>
      <c r="AJ651" s="111"/>
      <c r="AK651" s="111"/>
      <c r="AL651" s="111"/>
      <c r="AM651" s="111"/>
      <c r="AN651" s="111"/>
      <c r="AO651" s="111"/>
      <c r="AP651" s="111"/>
      <c r="AQ651" s="111"/>
      <c r="AR651" s="111"/>
      <c r="AS651" s="111"/>
      <c r="AT651" s="111"/>
      <c r="AU651" s="111"/>
      <c r="AV651" s="111"/>
      <c r="AW651" s="111"/>
      <c r="AX651" s="111"/>
      <c r="AY651"/>
      <c r="AZ651"/>
      <c r="BA651"/>
      <c r="BB651"/>
      <c r="BC651"/>
      <c r="BD651"/>
    </row>
    <row r="652" spans="1:56" s="110" customFormat="1" ht="113.15">
      <c r="A652" s="107">
        <v>401</v>
      </c>
      <c r="B652" s="107" t="s">
        <v>11672</v>
      </c>
      <c r="C652" s="111">
        <v>10</v>
      </c>
      <c r="D652" s="124" t="s">
        <v>3465</v>
      </c>
      <c r="E652" s="112" t="s">
        <v>11697</v>
      </c>
      <c r="F652" s="129">
        <v>21399</v>
      </c>
      <c r="G652" s="112" t="s">
        <v>11698</v>
      </c>
      <c r="H652" s="111">
        <v>2003</v>
      </c>
      <c r="I652" s="112" t="s">
        <v>11699</v>
      </c>
      <c r="J652" s="113">
        <v>86379.57</v>
      </c>
      <c r="K652" s="126" t="s">
        <v>382</v>
      </c>
      <c r="L652" s="112" t="s">
        <v>11684</v>
      </c>
      <c r="M652" s="112" t="s">
        <v>11685</v>
      </c>
      <c r="N652" s="112" t="s">
        <v>11700</v>
      </c>
      <c r="O652" s="112" t="s">
        <v>11701</v>
      </c>
      <c r="P652" s="112">
        <v>2817</v>
      </c>
      <c r="Q652" s="108">
        <v>26.99909090909091</v>
      </c>
      <c r="R652" s="108">
        <v>0</v>
      </c>
      <c r="S652" s="108">
        <v>1.5890909090909091</v>
      </c>
      <c r="T652" s="108">
        <v>25.41</v>
      </c>
      <c r="U652" s="108">
        <v>26.99909090909091</v>
      </c>
      <c r="V652" s="109">
        <v>70</v>
      </c>
      <c r="W652" s="109">
        <v>100</v>
      </c>
      <c r="X652" s="127" t="s">
        <v>11680</v>
      </c>
      <c r="Y652" s="107">
        <v>3</v>
      </c>
      <c r="Z652" s="107">
        <v>11</v>
      </c>
      <c r="AA652" s="107">
        <v>5</v>
      </c>
      <c r="AB652" s="111">
        <v>60</v>
      </c>
      <c r="AC652" s="107">
        <v>11</v>
      </c>
      <c r="AD652" s="108">
        <v>25.41</v>
      </c>
      <c r="AE652" s="107">
        <v>5</v>
      </c>
      <c r="AF652" s="111">
        <v>80</v>
      </c>
      <c r="AG652" s="111">
        <v>20133</v>
      </c>
      <c r="AH652" s="111" t="s">
        <v>11688</v>
      </c>
      <c r="AI652" s="111">
        <v>80</v>
      </c>
      <c r="AJ652" s="111"/>
      <c r="AK652" s="111"/>
      <c r="AL652" s="111"/>
      <c r="AM652" s="111"/>
      <c r="AN652" s="111"/>
      <c r="AO652" s="111"/>
      <c r="AP652" s="111"/>
      <c r="AQ652" s="111"/>
      <c r="AR652" s="111"/>
      <c r="AS652" s="111"/>
      <c r="AT652" s="111"/>
      <c r="AU652" s="111"/>
      <c r="AV652" s="111"/>
      <c r="AW652" s="111"/>
      <c r="AX652" s="111"/>
      <c r="AY652"/>
      <c r="AZ652"/>
      <c r="BA652"/>
      <c r="BB652"/>
      <c r="BC652"/>
      <c r="BD652"/>
    </row>
    <row r="653" spans="1:56" s="110" customFormat="1" ht="82.3">
      <c r="A653" s="107">
        <v>401</v>
      </c>
      <c r="B653" s="107" t="s">
        <v>11672</v>
      </c>
      <c r="C653" s="111">
        <v>9</v>
      </c>
      <c r="D653" s="124" t="s">
        <v>11689</v>
      </c>
      <c r="E653" s="112" t="s">
        <v>11702</v>
      </c>
      <c r="F653" s="129" t="s">
        <v>11703</v>
      </c>
      <c r="G653" s="112" t="s">
        <v>11704</v>
      </c>
      <c r="H653" s="111">
        <v>2005</v>
      </c>
      <c r="I653" s="112" t="s">
        <v>11705</v>
      </c>
      <c r="J653" s="113">
        <v>62593.89</v>
      </c>
      <c r="K653" s="126" t="s">
        <v>132</v>
      </c>
      <c r="L653" s="112" t="s">
        <v>11692</v>
      </c>
      <c r="M653" s="112" t="s">
        <v>11693</v>
      </c>
      <c r="N653" s="112" t="s">
        <v>11706</v>
      </c>
      <c r="O653" s="112" t="s">
        <v>11707</v>
      </c>
      <c r="P653" s="112">
        <v>3079</v>
      </c>
      <c r="Q653" s="108">
        <v>33.00121212121212</v>
      </c>
      <c r="R653" s="108">
        <v>0</v>
      </c>
      <c r="S653" s="108">
        <v>2.731212121212121</v>
      </c>
      <c r="T653" s="108">
        <v>30.27</v>
      </c>
      <c r="U653" s="108">
        <v>33.00121212121212</v>
      </c>
      <c r="V653" s="109">
        <v>10</v>
      </c>
      <c r="W653" s="109">
        <v>100</v>
      </c>
      <c r="X653" s="127" t="s">
        <v>11680</v>
      </c>
      <c r="Y653" s="107">
        <v>4</v>
      </c>
      <c r="Z653" s="107">
        <v>6</v>
      </c>
      <c r="AA653" s="107">
        <v>2</v>
      </c>
      <c r="AB653" s="111">
        <v>60</v>
      </c>
      <c r="AC653" s="107">
        <v>12</v>
      </c>
      <c r="AD653" s="108">
        <v>30.27</v>
      </c>
      <c r="AE653" s="107">
        <v>5</v>
      </c>
      <c r="AF653" s="111">
        <v>21</v>
      </c>
      <c r="AG653" s="111">
        <v>20072</v>
      </c>
      <c r="AH653" s="111" t="s">
        <v>11708</v>
      </c>
      <c r="AI653" s="111">
        <v>18</v>
      </c>
      <c r="AJ653" s="111">
        <v>41602</v>
      </c>
      <c r="AK653" s="111" t="s">
        <v>11709</v>
      </c>
      <c r="AL653" s="111">
        <v>3</v>
      </c>
      <c r="AM653" s="111"/>
      <c r="AN653" s="111"/>
      <c r="AO653" s="111"/>
      <c r="AP653" s="111"/>
      <c r="AQ653" s="111"/>
      <c r="AR653" s="111"/>
      <c r="AS653" s="111"/>
      <c r="AT653" s="111"/>
      <c r="AU653" s="111"/>
      <c r="AV653" s="111"/>
      <c r="AW653" s="111"/>
      <c r="AX653" s="111"/>
      <c r="AY653"/>
      <c r="AZ653"/>
      <c r="BA653"/>
      <c r="BB653"/>
      <c r="BC653"/>
      <c r="BD653"/>
    </row>
    <row r="654" spans="1:56" s="110" customFormat="1" ht="123.45">
      <c r="A654" s="107">
        <v>401</v>
      </c>
      <c r="B654" s="107" t="s">
        <v>11672</v>
      </c>
      <c r="C654" s="111">
        <v>9</v>
      </c>
      <c r="D654" s="124" t="s">
        <v>11710</v>
      </c>
      <c r="E654" s="112" t="s">
        <v>11711</v>
      </c>
      <c r="F654" s="129">
        <v>24580</v>
      </c>
      <c r="G654" s="112" t="s">
        <v>11712</v>
      </c>
      <c r="H654" s="111">
        <v>2007</v>
      </c>
      <c r="I654" s="112" t="s">
        <v>11713</v>
      </c>
      <c r="J654" s="113">
        <v>63988</v>
      </c>
      <c r="K654" s="126" t="s">
        <v>117</v>
      </c>
      <c r="L654" s="112" t="s">
        <v>11714</v>
      </c>
      <c r="M654" s="112" t="s">
        <v>11715</v>
      </c>
      <c r="N654" s="112" t="s">
        <v>11716</v>
      </c>
      <c r="O654" s="112" t="s">
        <v>11717</v>
      </c>
      <c r="P654" s="112">
        <v>3530</v>
      </c>
      <c r="Q654" s="108">
        <v>30</v>
      </c>
      <c r="R654" s="108">
        <v>0</v>
      </c>
      <c r="S654" s="108">
        <v>0</v>
      </c>
      <c r="T654" s="108">
        <v>30</v>
      </c>
      <c r="U654" s="108">
        <v>30</v>
      </c>
      <c r="V654" s="109">
        <v>50</v>
      </c>
      <c r="W654" s="109">
        <v>100</v>
      </c>
      <c r="X654" s="127" t="s">
        <v>11680</v>
      </c>
      <c r="Y654" s="107">
        <v>3</v>
      </c>
      <c r="Z654" s="107">
        <v>4</v>
      </c>
      <c r="AA654" s="107">
        <v>3</v>
      </c>
      <c r="AB654" s="111" t="s">
        <v>11718</v>
      </c>
      <c r="AC654" s="107">
        <v>13</v>
      </c>
      <c r="AD654" s="108">
        <v>29.06</v>
      </c>
      <c r="AE654" s="107">
        <v>5</v>
      </c>
      <c r="AF654" s="111">
        <v>53</v>
      </c>
      <c r="AG654" s="111">
        <v>31011</v>
      </c>
      <c r="AH654" s="111" t="s">
        <v>11719</v>
      </c>
      <c r="AI654" s="111">
        <v>17</v>
      </c>
      <c r="AJ654" s="111">
        <v>70043</v>
      </c>
      <c r="AK654" s="111" t="s">
        <v>11720</v>
      </c>
      <c r="AL654" s="111">
        <v>14</v>
      </c>
      <c r="AM654" s="111">
        <v>70042</v>
      </c>
      <c r="AN654" s="111" t="s">
        <v>11720</v>
      </c>
      <c r="AO654" s="111">
        <v>22</v>
      </c>
      <c r="AP654" s="111"/>
      <c r="AQ654" s="111"/>
      <c r="AR654" s="111"/>
      <c r="AS654" s="111"/>
      <c r="AT654" s="111"/>
      <c r="AU654" s="111"/>
      <c r="AV654" s="111"/>
      <c r="AW654" s="111"/>
      <c r="AX654" s="111"/>
      <c r="AY654"/>
      <c r="AZ654"/>
      <c r="BA654"/>
      <c r="BB654"/>
      <c r="BC654"/>
      <c r="BD654"/>
    </row>
    <row r="655" spans="1:56" s="110" customFormat="1" ht="113.15">
      <c r="A655" s="107">
        <v>401</v>
      </c>
      <c r="B655" s="107" t="s">
        <v>11672</v>
      </c>
      <c r="C655" s="111">
        <v>10</v>
      </c>
      <c r="D655" s="124" t="s">
        <v>3465</v>
      </c>
      <c r="E655" s="112" t="s">
        <v>11721</v>
      </c>
      <c r="F655" s="129">
        <v>14548</v>
      </c>
      <c r="G655" s="112" t="s">
        <v>11722</v>
      </c>
      <c r="H655" s="111">
        <v>2010</v>
      </c>
      <c r="I655" s="112" t="s">
        <v>11723</v>
      </c>
      <c r="J655" s="113">
        <v>441000</v>
      </c>
      <c r="K655" s="126" t="s">
        <v>152</v>
      </c>
      <c r="L655" s="112" t="s">
        <v>11684</v>
      </c>
      <c r="M655" s="112" t="s">
        <v>11685</v>
      </c>
      <c r="N655" s="112" t="s">
        <v>11724</v>
      </c>
      <c r="O655" s="112" t="s">
        <v>11725</v>
      </c>
      <c r="P655" s="112" t="s">
        <v>11726</v>
      </c>
      <c r="Q655" s="108">
        <v>50</v>
      </c>
      <c r="R655" s="108">
        <v>0</v>
      </c>
      <c r="S655" s="108">
        <v>25.25</v>
      </c>
      <c r="T655" s="108">
        <v>24.75</v>
      </c>
      <c r="U655" s="108">
        <v>50</v>
      </c>
      <c r="V655" s="109">
        <v>43</v>
      </c>
      <c r="W655" s="109">
        <v>100</v>
      </c>
      <c r="X655" s="127" t="s">
        <v>11680</v>
      </c>
      <c r="Y655" s="107">
        <v>3</v>
      </c>
      <c r="Z655" s="107">
        <v>11</v>
      </c>
      <c r="AA655" s="107">
        <v>5</v>
      </c>
      <c r="AB655" s="111">
        <v>60</v>
      </c>
      <c r="AC655" s="107">
        <v>14</v>
      </c>
      <c r="AD655" s="108">
        <v>24.75</v>
      </c>
      <c r="AE655" s="107">
        <v>5</v>
      </c>
      <c r="AF655" s="111">
        <v>43</v>
      </c>
      <c r="AG655" s="111">
        <v>20133</v>
      </c>
      <c r="AH655" s="111" t="s">
        <v>11688</v>
      </c>
      <c r="AI655" s="111">
        <v>32</v>
      </c>
      <c r="AJ655" s="111">
        <v>70076</v>
      </c>
      <c r="AK655" s="111" t="s">
        <v>11727</v>
      </c>
      <c r="AL655" s="111">
        <v>11</v>
      </c>
      <c r="AM655" s="111"/>
      <c r="AN655" s="111"/>
      <c r="AO655" s="111"/>
      <c r="AP655" s="111"/>
      <c r="AQ655" s="111"/>
      <c r="AR655" s="111"/>
      <c r="AS655" s="111"/>
      <c r="AT655" s="111"/>
      <c r="AU655" s="111"/>
      <c r="AV655" s="111"/>
      <c r="AW655" s="111"/>
      <c r="AX655" s="111"/>
      <c r="AY655"/>
      <c r="AZ655"/>
      <c r="BA655"/>
      <c r="BB655"/>
      <c r="BC655"/>
      <c r="BD655"/>
    </row>
    <row r="656" spans="1:56" s="110" customFormat="1" ht="133.75">
      <c r="A656" s="107">
        <v>401</v>
      </c>
      <c r="B656" s="107" t="s">
        <v>3464</v>
      </c>
      <c r="C656" s="111">
        <v>9</v>
      </c>
      <c r="D656" s="124" t="s">
        <v>3476</v>
      </c>
      <c r="E656" s="112" t="s">
        <v>11728</v>
      </c>
      <c r="F656" s="129">
        <v>5667</v>
      </c>
      <c r="G656" s="112" t="s">
        <v>11729</v>
      </c>
      <c r="H656" s="111">
        <v>2019</v>
      </c>
      <c r="I656" s="112" t="s">
        <v>11730</v>
      </c>
      <c r="J656" s="113">
        <v>289750</v>
      </c>
      <c r="K656" s="126" t="s">
        <v>213</v>
      </c>
      <c r="L656" s="112" t="s">
        <v>11731</v>
      </c>
      <c r="M656" s="112" t="s">
        <v>11732</v>
      </c>
      <c r="N656" s="112" t="s">
        <v>11733</v>
      </c>
      <c r="O656" s="112" t="s">
        <v>11734</v>
      </c>
      <c r="P656" s="112">
        <v>6322</v>
      </c>
      <c r="Q656" s="108">
        <v>52.026065151515155</v>
      </c>
      <c r="R656" s="108">
        <v>15.804545454545455</v>
      </c>
      <c r="S656" s="108">
        <v>7.9715196969697004</v>
      </c>
      <c r="T656" s="108">
        <v>28.25</v>
      </c>
      <c r="U656" s="108">
        <v>52.026065151515155</v>
      </c>
      <c r="V656" s="109">
        <v>20</v>
      </c>
      <c r="W656" s="109">
        <v>17</v>
      </c>
      <c r="X656" s="127" t="s">
        <v>11680</v>
      </c>
      <c r="Y656" s="107">
        <v>6</v>
      </c>
      <c r="Z656" s="107">
        <v>4</v>
      </c>
      <c r="AA656" s="107">
        <v>8</v>
      </c>
      <c r="AB656" s="111">
        <v>3</v>
      </c>
      <c r="AC656" s="107">
        <v>96</v>
      </c>
      <c r="AD656" s="108">
        <v>28.25</v>
      </c>
      <c r="AE656" s="107">
        <v>6.66</v>
      </c>
      <c r="AF656" s="111">
        <v>71</v>
      </c>
      <c r="AG656" s="111" t="s">
        <v>11735</v>
      </c>
      <c r="AH656" s="111" t="s">
        <v>11736</v>
      </c>
      <c r="AI656" s="111">
        <v>15</v>
      </c>
      <c r="AJ656" s="111" t="s">
        <v>11737</v>
      </c>
      <c r="AK656" s="111" t="s">
        <v>11738</v>
      </c>
      <c r="AL656" s="111">
        <v>40</v>
      </c>
      <c r="AM656" s="111" t="s">
        <v>11739</v>
      </c>
      <c r="AN656" s="111" t="s">
        <v>11740</v>
      </c>
      <c r="AO656" s="111">
        <v>5</v>
      </c>
      <c r="AP656" s="111" t="s">
        <v>11741</v>
      </c>
      <c r="AQ656" s="111" t="s">
        <v>11742</v>
      </c>
      <c r="AR656" s="111">
        <v>5</v>
      </c>
      <c r="AS656" s="111" t="s">
        <v>11743</v>
      </c>
      <c r="AT656" s="111" t="s">
        <v>11744</v>
      </c>
      <c r="AU656" s="111">
        <v>6</v>
      </c>
      <c r="AV656" s="111"/>
      <c r="AW656" s="111"/>
      <c r="AX656" s="111"/>
      <c r="AY656"/>
      <c r="AZ656"/>
      <c r="BA656"/>
      <c r="BB656"/>
      <c r="BC656"/>
      <c r="BD656"/>
    </row>
    <row r="657" spans="1:56" s="110" customFormat="1" ht="123.45">
      <c r="A657" s="107">
        <v>401</v>
      </c>
      <c r="B657" s="107" t="s">
        <v>3464</v>
      </c>
      <c r="C657" s="111">
        <v>9</v>
      </c>
      <c r="D657" s="124" t="s">
        <v>3476</v>
      </c>
      <c r="E657" s="112" t="s">
        <v>11745</v>
      </c>
      <c r="F657" s="129">
        <v>5667</v>
      </c>
      <c r="G657" s="112" t="s">
        <v>11746</v>
      </c>
      <c r="H657" s="111">
        <v>2019</v>
      </c>
      <c r="I657" s="112" t="s">
        <v>11747</v>
      </c>
      <c r="J657" s="113">
        <v>45042.75</v>
      </c>
      <c r="K657" s="126" t="s">
        <v>213</v>
      </c>
      <c r="L657" s="112" t="s">
        <v>11748</v>
      </c>
      <c r="M657" s="112" t="s">
        <v>11749</v>
      </c>
      <c r="N657" s="112" t="s">
        <v>11750</v>
      </c>
      <c r="O657" s="112" t="s">
        <v>11751</v>
      </c>
      <c r="P657" s="112">
        <v>6329</v>
      </c>
      <c r="Q657" s="108">
        <v>43.330340909090914</v>
      </c>
      <c r="R657" s="108">
        <v>2.7522484848484847</v>
      </c>
      <c r="S657" s="108">
        <v>8.3580924242424253</v>
      </c>
      <c r="T657" s="108">
        <v>32.22</v>
      </c>
      <c r="U657" s="108">
        <v>43.330340909090914</v>
      </c>
      <c r="V657" s="109">
        <v>40</v>
      </c>
      <c r="W657" s="109">
        <v>22</v>
      </c>
      <c r="X657" s="127" t="s">
        <v>11680</v>
      </c>
      <c r="Y657" s="107">
        <v>1</v>
      </c>
      <c r="Z657" s="107">
        <v>8</v>
      </c>
      <c r="AA657" s="107">
        <v>5</v>
      </c>
      <c r="AB657" s="111">
        <v>60</v>
      </c>
      <c r="AC657" s="107">
        <v>191</v>
      </c>
      <c r="AD657" s="108">
        <v>32.22</v>
      </c>
      <c r="AE657" s="107">
        <v>5</v>
      </c>
      <c r="AF657" s="111">
        <v>50</v>
      </c>
      <c r="AG657" s="111">
        <v>60028</v>
      </c>
      <c r="AH657" s="111" t="s">
        <v>11752</v>
      </c>
      <c r="AI657" s="111">
        <v>50</v>
      </c>
      <c r="AJ657" s="111"/>
      <c r="AK657" s="111"/>
      <c r="AL657" s="111"/>
      <c r="AM657" s="111"/>
      <c r="AN657" s="111"/>
      <c r="AO657" s="111"/>
      <c r="AP657" s="111"/>
      <c r="AQ657" s="111"/>
      <c r="AR657" s="111"/>
      <c r="AS657" s="111"/>
      <c r="AT657" s="111"/>
      <c r="AU657" s="111"/>
      <c r="AV657" s="111"/>
      <c r="AW657" s="111"/>
      <c r="AX657" s="111"/>
      <c r="AY657"/>
      <c r="AZ657"/>
      <c r="BA657"/>
      <c r="BB657"/>
      <c r="BC657"/>
      <c r="BD657"/>
    </row>
    <row r="658" spans="1:56" s="110" customFormat="1" ht="123.45">
      <c r="A658" s="107">
        <v>401</v>
      </c>
      <c r="B658" s="107" t="s">
        <v>3464</v>
      </c>
      <c r="C658" s="111">
        <v>9</v>
      </c>
      <c r="D658" s="124" t="s">
        <v>3476</v>
      </c>
      <c r="E658" s="112" t="s">
        <v>11745</v>
      </c>
      <c r="F658" s="129">
        <v>5667</v>
      </c>
      <c r="G658" s="112" t="s">
        <v>11753</v>
      </c>
      <c r="H658" s="111">
        <v>2019</v>
      </c>
      <c r="I658" s="112" t="s">
        <v>11754</v>
      </c>
      <c r="J658" s="113">
        <v>27055.57</v>
      </c>
      <c r="K658" s="126" t="s">
        <v>213</v>
      </c>
      <c r="L658" s="112" t="s">
        <v>11748</v>
      </c>
      <c r="M658" s="112" t="s">
        <v>11749</v>
      </c>
      <c r="N658" s="112" t="s">
        <v>11755</v>
      </c>
      <c r="O658" s="112" t="s">
        <v>11756</v>
      </c>
      <c r="P658" s="112">
        <v>6311</v>
      </c>
      <c r="Q658" s="108">
        <v>42.231268181818187</v>
      </c>
      <c r="R658" s="108">
        <v>1.6531757575757575</v>
      </c>
      <c r="S658" s="108">
        <v>8.3580924242424253</v>
      </c>
      <c r="T658" s="108">
        <v>32.22</v>
      </c>
      <c r="U658" s="108">
        <v>42.231268181818187</v>
      </c>
      <c r="V658" s="109">
        <v>40</v>
      </c>
      <c r="W658" s="109">
        <v>23</v>
      </c>
      <c r="X658" s="127" t="s">
        <v>11680</v>
      </c>
      <c r="Y658" s="107">
        <v>2</v>
      </c>
      <c r="Z658" s="107">
        <v>2</v>
      </c>
      <c r="AA658" s="107">
        <v>2</v>
      </c>
      <c r="AB658" s="111">
        <v>60</v>
      </c>
      <c r="AC658" s="107">
        <v>191</v>
      </c>
      <c r="AD658" s="108">
        <v>32.22</v>
      </c>
      <c r="AE658" s="107">
        <v>5</v>
      </c>
      <c r="AF658" s="111">
        <v>50</v>
      </c>
      <c r="AG658" s="111">
        <v>60028</v>
      </c>
      <c r="AH658" s="111" t="s">
        <v>11752</v>
      </c>
      <c r="AI658" s="111">
        <v>50</v>
      </c>
      <c r="AJ658" s="111"/>
      <c r="AK658" s="111"/>
      <c r="AL658" s="111"/>
      <c r="AM658" s="111"/>
      <c r="AN658" s="111"/>
      <c r="AO658" s="111"/>
      <c r="AP658" s="111"/>
      <c r="AQ658" s="111"/>
      <c r="AR658" s="111"/>
      <c r="AS658" s="111"/>
      <c r="AT658" s="111"/>
      <c r="AU658" s="111"/>
      <c r="AV658" s="111"/>
      <c r="AW658" s="111"/>
      <c r="AX658" s="111"/>
      <c r="AY658"/>
      <c r="AZ658"/>
      <c r="BA658"/>
      <c r="BB658"/>
      <c r="BC658"/>
      <c r="BD658"/>
    </row>
    <row r="659" spans="1:56" s="110" customFormat="1" ht="123.45">
      <c r="A659" s="107">
        <v>401</v>
      </c>
      <c r="B659" s="107" t="s">
        <v>3464</v>
      </c>
      <c r="C659" s="111">
        <v>9</v>
      </c>
      <c r="D659" s="124" t="s">
        <v>3476</v>
      </c>
      <c r="E659" s="112" t="s">
        <v>11745</v>
      </c>
      <c r="F659" s="129">
        <v>5667</v>
      </c>
      <c r="G659" s="112" t="s">
        <v>11757</v>
      </c>
      <c r="H659" s="111">
        <v>2019</v>
      </c>
      <c r="I659" s="112" t="s">
        <v>11758</v>
      </c>
      <c r="J659" s="113">
        <v>15894.53</v>
      </c>
      <c r="K659" s="126" t="s">
        <v>213</v>
      </c>
      <c r="L659" s="112" t="s">
        <v>11748</v>
      </c>
      <c r="M659" s="112" t="s">
        <v>11749</v>
      </c>
      <c r="N659" s="112" t="s">
        <v>11759</v>
      </c>
      <c r="O659" s="112" t="s">
        <v>11760</v>
      </c>
      <c r="P659" s="112">
        <v>6310</v>
      </c>
      <c r="Q659" s="108">
        <v>41.549298484848485</v>
      </c>
      <c r="R659" s="108">
        <v>0.97120606060606063</v>
      </c>
      <c r="S659" s="108">
        <v>8.3580924242424253</v>
      </c>
      <c r="T659" s="108">
        <v>32.22</v>
      </c>
      <c r="U659" s="108">
        <v>41.549298484848485</v>
      </c>
      <c r="V659" s="109">
        <v>80</v>
      </c>
      <c r="W659" s="109">
        <v>23</v>
      </c>
      <c r="X659" s="127" t="s">
        <v>11680</v>
      </c>
      <c r="Y659" s="107">
        <v>1</v>
      </c>
      <c r="Z659" s="107">
        <v>8</v>
      </c>
      <c r="AA659" s="107">
        <v>1</v>
      </c>
      <c r="AB659" s="111">
        <v>60</v>
      </c>
      <c r="AC659" s="107">
        <v>191</v>
      </c>
      <c r="AD659" s="108">
        <v>32.22</v>
      </c>
      <c r="AE659" s="107">
        <v>5</v>
      </c>
      <c r="AF659" s="111">
        <v>100</v>
      </c>
      <c r="AG659" s="111">
        <v>60028</v>
      </c>
      <c r="AH659" s="111" t="s">
        <v>11752</v>
      </c>
      <c r="AI659" s="111">
        <v>100</v>
      </c>
      <c r="AJ659" s="111"/>
      <c r="AK659" s="111"/>
      <c r="AL659" s="111"/>
      <c r="AM659" s="111"/>
      <c r="AN659" s="111"/>
      <c r="AO659" s="111"/>
      <c r="AP659" s="111"/>
      <c r="AQ659" s="111"/>
      <c r="AR659" s="111"/>
      <c r="AS659" s="111"/>
      <c r="AT659" s="111"/>
      <c r="AU659" s="111"/>
      <c r="AV659" s="111"/>
      <c r="AW659" s="111"/>
      <c r="AX659" s="111"/>
      <c r="AY659"/>
      <c r="AZ659"/>
      <c r="BA659"/>
      <c r="BB659"/>
      <c r="BC659"/>
      <c r="BD659"/>
    </row>
    <row r="660" spans="1:56" s="110" customFormat="1" ht="185.15">
      <c r="A660" s="107">
        <v>401</v>
      </c>
      <c r="B660" s="107" t="s">
        <v>3464</v>
      </c>
      <c r="C660" s="111">
        <v>9</v>
      </c>
      <c r="D660" s="124" t="s">
        <v>3476</v>
      </c>
      <c r="E660" s="112" t="s">
        <v>11761</v>
      </c>
      <c r="F660" s="129">
        <v>5667</v>
      </c>
      <c r="G660" s="112" t="s">
        <v>11762</v>
      </c>
      <c r="H660" s="111">
        <v>2019</v>
      </c>
      <c r="I660" s="112" t="s">
        <v>11763</v>
      </c>
      <c r="J660" s="113">
        <v>58499</v>
      </c>
      <c r="K660" s="126" t="s">
        <v>213</v>
      </c>
      <c r="L660" s="112" t="s">
        <v>11764</v>
      </c>
      <c r="M660" s="112" t="s">
        <v>11765</v>
      </c>
      <c r="N660" s="112" t="s">
        <v>11766</v>
      </c>
      <c r="O660" s="112" t="s">
        <v>11767</v>
      </c>
      <c r="P660" s="112">
        <v>6265</v>
      </c>
      <c r="Q660" s="108">
        <v>37.643393939393938</v>
      </c>
      <c r="R660" s="108">
        <v>3.5744666666666665</v>
      </c>
      <c r="S660" s="108">
        <v>7.4689272727272726</v>
      </c>
      <c r="T660" s="108">
        <v>26.6</v>
      </c>
      <c r="U660" s="108">
        <v>37.643393939393938</v>
      </c>
      <c r="V660" s="109">
        <v>7</v>
      </c>
      <c r="W660" s="109">
        <v>28</v>
      </c>
      <c r="X660" s="127" t="s">
        <v>11680</v>
      </c>
      <c r="Y660" s="107">
        <v>4</v>
      </c>
      <c r="Z660" s="107">
        <v>9</v>
      </c>
      <c r="AA660" s="107">
        <v>1</v>
      </c>
      <c r="AB660" s="111">
        <v>4</v>
      </c>
      <c r="AC660" s="107">
        <v>191</v>
      </c>
      <c r="AD660" s="108">
        <v>26.6</v>
      </c>
      <c r="AE660" s="107">
        <v>5</v>
      </c>
      <c r="AF660" s="111">
        <v>70</v>
      </c>
      <c r="AG660" s="111">
        <v>20133</v>
      </c>
      <c r="AH660" s="111" t="s">
        <v>11768</v>
      </c>
      <c r="AI660" s="111">
        <v>100</v>
      </c>
      <c r="AJ660" s="111"/>
      <c r="AK660" s="111"/>
      <c r="AL660" s="111"/>
      <c r="AM660" s="111"/>
      <c r="AN660" s="111"/>
      <c r="AO660" s="111"/>
      <c r="AP660" s="111"/>
      <c r="AQ660" s="111"/>
      <c r="AR660" s="111"/>
      <c r="AS660" s="111" t="s">
        <v>11769</v>
      </c>
      <c r="AT660" s="111" t="s">
        <v>11770</v>
      </c>
      <c r="AU660" s="111">
        <v>40</v>
      </c>
      <c r="AV660" s="111" t="s">
        <v>11771</v>
      </c>
      <c r="AW660" s="111" t="s">
        <v>11772</v>
      </c>
      <c r="AX660" s="111">
        <v>100</v>
      </c>
      <c r="AY660"/>
      <c r="AZ660"/>
      <c r="BA660"/>
      <c r="BB660"/>
      <c r="BC660"/>
      <c r="BD660"/>
    </row>
    <row r="661" spans="1:56" s="110" customFormat="1" ht="174.9">
      <c r="A661" s="107">
        <v>401</v>
      </c>
      <c r="B661" s="107" t="s">
        <v>3464</v>
      </c>
      <c r="C661" s="111">
        <v>10</v>
      </c>
      <c r="D661" s="124" t="s">
        <v>3465</v>
      </c>
      <c r="E661" s="112" t="s">
        <v>11773</v>
      </c>
      <c r="F661" s="129">
        <v>27589</v>
      </c>
      <c r="G661" s="112" t="s">
        <v>11774</v>
      </c>
      <c r="H661" s="111">
        <v>2019</v>
      </c>
      <c r="I661" s="112" t="s">
        <v>11775</v>
      </c>
      <c r="J661" s="113">
        <v>30418.42</v>
      </c>
      <c r="K661" s="126" t="s">
        <v>213</v>
      </c>
      <c r="L661" s="112" t="s">
        <v>11776</v>
      </c>
      <c r="M661" s="112" t="s">
        <v>11765</v>
      </c>
      <c r="N661" s="112" t="s">
        <v>11777</v>
      </c>
      <c r="O661" s="112" t="s">
        <v>11778</v>
      </c>
      <c r="P661" s="112">
        <v>6255</v>
      </c>
      <c r="Q661" s="108">
        <v>41.091704242424242</v>
      </c>
      <c r="R661" s="108">
        <v>1.8435406060606059</v>
      </c>
      <c r="S661" s="108">
        <v>8.2381636363636357</v>
      </c>
      <c r="T661" s="108">
        <v>31.01</v>
      </c>
      <c r="U661" s="108">
        <v>41.091704242424242</v>
      </c>
      <c r="V661" s="109">
        <v>20</v>
      </c>
      <c r="W661" s="109">
        <v>30</v>
      </c>
      <c r="X661" s="127" t="s">
        <v>11680</v>
      </c>
      <c r="Y661" s="107">
        <v>2</v>
      </c>
      <c r="Z661" s="107">
        <v>5</v>
      </c>
      <c r="AA661" s="107">
        <v>5</v>
      </c>
      <c r="AB661" s="111">
        <v>4</v>
      </c>
      <c r="AC661" s="107">
        <v>59</v>
      </c>
      <c r="AD661" s="108">
        <v>31.01</v>
      </c>
      <c r="AE661" s="107">
        <v>5</v>
      </c>
      <c r="AF661" s="111">
        <v>20</v>
      </c>
      <c r="AG661" s="111">
        <v>20133</v>
      </c>
      <c r="AH661" s="111" t="s">
        <v>11779</v>
      </c>
      <c r="AI661" s="111">
        <v>45</v>
      </c>
      <c r="AJ661" s="111">
        <v>60026</v>
      </c>
      <c r="AK661" s="111" t="s">
        <v>11780</v>
      </c>
      <c r="AL661" s="111">
        <v>45</v>
      </c>
      <c r="AM661" s="111">
        <v>31022</v>
      </c>
      <c r="AN661" s="111" t="s">
        <v>11781</v>
      </c>
      <c r="AO661" s="111">
        <v>10</v>
      </c>
      <c r="AP661" s="111"/>
      <c r="AQ661" s="111"/>
      <c r="AR661" s="111"/>
      <c r="AS661" s="111"/>
      <c r="AT661" s="111"/>
      <c r="AU661" s="111"/>
      <c r="AV661" s="111"/>
      <c r="AW661" s="111"/>
      <c r="AX661" s="111"/>
      <c r="AY661"/>
      <c r="AZ661"/>
      <c r="BA661"/>
      <c r="BB661"/>
      <c r="BC661"/>
      <c r="BD661"/>
    </row>
    <row r="662" spans="1:56" s="110" customFormat="1" ht="246.9">
      <c r="A662" s="107">
        <v>401</v>
      </c>
      <c r="B662" s="107" t="s">
        <v>3464</v>
      </c>
      <c r="C662" s="111">
        <v>9</v>
      </c>
      <c r="D662" s="124" t="s">
        <v>3476</v>
      </c>
      <c r="E662" s="112" t="s">
        <v>11782</v>
      </c>
      <c r="F662" s="129">
        <v>5667</v>
      </c>
      <c r="G662" s="112" t="s">
        <v>11783</v>
      </c>
      <c r="H662" s="111">
        <v>2020</v>
      </c>
      <c r="I662" s="112" t="s">
        <v>11784</v>
      </c>
      <c r="J662" s="113">
        <v>58094.080000000002</v>
      </c>
      <c r="K662" s="126" t="s">
        <v>213</v>
      </c>
      <c r="L662" s="112" t="s">
        <v>11776</v>
      </c>
      <c r="M662" s="112" t="s">
        <v>11765</v>
      </c>
      <c r="N662" s="112" t="s">
        <v>11785</v>
      </c>
      <c r="O662" s="112" t="s">
        <v>11786</v>
      </c>
      <c r="P662" s="112">
        <v>6419</v>
      </c>
      <c r="Q662" s="108">
        <v>33.699740606060608</v>
      </c>
      <c r="R662" s="108">
        <v>1.8498557575757575</v>
      </c>
      <c r="S662" s="108">
        <v>6.3698848484848485</v>
      </c>
      <c r="T662" s="108">
        <v>25.48</v>
      </c>
      <c r="U662" s="108">
        <v>33.699740606060608</v>
      </c>
      <c r="V662" s="109">
        <v>20</v>
      </c>
      <c r="W662" s="109">
        <v>13</v>
      </c>
      <c r="X662" s="127" t="s">
        <v>11680</v>
      </c>
      <c r="Y662" s="107">
        <v>6</v>
      </c>
      <c r="Z662" s="107">
        <v>4</v>
      </c>
      <c r="AA662" s="107">
        <v>8</v>
      </c>
      <c r="AB662" s="111">
        <v>4</v>
      </c>
      <c r="AC662" s="107">
        <v>96</v>
      </c>
      <c r="AD662" s="108">
        <v>25.48</v>
      </c>
      <c r="AE662" s="107">
        <v>5</v>
      </c>
      <c r="AF662" s="111">
        <v>20</v>
      </c>
      <c r="AG662" s="111">
        <v>20072</v>
      </c>
      <c r="AH662" s="111" t="s">
        <v>11787</v>
      </c>
      <c r="AI662" s="111">
        <v>40</v>
      </c>
      <c r="AJ662" s="111">
        <v>75020</v>
      </c>
      <c r="AK662" s="111" t="s">
        <v>11788</v>
      </c>
      <c r="AL662" s="111">
        <v>50</v>
      </c>
      <c r="AM662" s="111">
        <v>75030</v>
      </c>
      <c r="AN662" s="111" t="s">
        <v>11789</v>
      </c>
      <c r="AO662" s="111">
        <v>10</v>
      </c>
      <c r="AP662" s="111"/>
      <c r="AQ662" s="111"/>
      <c r="AR662" s="111"/>
      <c r="AS662" s="111"/>
      <c r="AT662" s="111"/>
      <c r="AU662" s="111"/>
      <c r="AV662" s="111"/>
      <c r="AW662" s="111"/>
      <c r="AX662" s="111"/>
      <c r="AY662"/>
      <c r="AZ662"/>
      <c r="BA662"/>
      <c r="BB662"/>
      <c r="BC662"/>
      <c r="BD662"/>
    </row>
    <row r="663" spans="1:56" s="110" customFormat="1" ht="174.9">
      <c r="A663" s="107">
        <v>401</v>
      </c>
      <c r="B663" s="107" t="s">
        <v>3464</v>
      </c>
      <c r="C663" s="111">
        <v>10</v>
      </c>
      <c r="D663" s="124" t="s">
        <v>3465</v>
      </c>
      <c r="E663" s="112" t="s">
        <v>11790</v>
      </c>
      <c r="F663" s="129">
        <v>27589</v>
      </c>
      <c r="G663" s="112" t="s">
        <v>11791</v>
      </c>
      <c r="H663" s="111">
        <v>2020</v>
      </c>
      <c r="I663" s="112" t="s">
        <v>11792</v>
      </c>
      <c r="J663" s="113">
        <v>41474.9</v>
      </c>
      <c r="K663" s="126" t="s">
        <v>213</v>
      </c>
      <c r="L663" s="112" t="s">
        <v>11776</v>
      </c>
      <c r="M663" s="112" t="s">
        <v>11765</v>
      </c>
      <c r="N663" s="112" t="s">
        <v>11793</v>
      </c>
      <c r="O663" s="112" t="s">
        <v>11794</v>
      </c>
      <c r="P663" s="112">
        <v>6496</v>
      </c>
      <c r="Q663" s="108">
        <v>44.697336060606062</v>
      </c>
      <c r="R663" s="108">
        <v>1.1095163636363636</v>
      </c>
      <c r="S663" s="108">
        <v>9.6878196969696972</v>
      </c>
      <c r="T663" s="108">
        <v>33.9</v>
      </c>
      <c r="U663" s="108">
        <v>44.697336060606062</v>
      </c>
      <c r="V663" s="109">
        <v>24</v>
      </c>
      <c r="W663" s="109">
        <v>5</v>
      </c>
      <c r="X663" s="127" t="s">
        <v>11680</v>
      </c>
      <c r="Y663" s="107">
        <v>1</v>
      </c>
      <c r="Z663" s="107">
        <v>7</v>
      </c>
      <c r="AA663" s="107">
        <v>4</v>
      </c>
      <c r="AB663" s="111">
        <v>4</v>
      </c>
      <c r="AC663" s="107">
        <v>191</v>
      </c>
      <c r="AD663" s="108">
        <v>33.9</v>
      </c>
      <c r="AE663" s="107">
        <v>5</v>
      </c>
      <c r="AF663" s="111">
        <v>7.0000000000000007E-2</v>
      </c>
      <c r="AG663" s="111">
        <v>3000605</v>
      </c>
      <c r="AH663" s="111" t="s">
        <v>11782</v>
      </c>
      <c r="AI663" s="111">
        <v>7</v>
      </c>
      <c r="AJ663" s="111"/>
      <c r="AK663" s="111"/>
      <c r="AL663" s="111"/>
      <c r="AM663" s="111"/>
      <c r="AN663" s="111"/>
      <c r="AO663" s="111"/>
      <c r="AP663" s="111"/>
      <c r="AQ663" s="111"/>
      <c r="AR663" s="111"/>
      <c r="AS663" s="111"/>
      <c r="AT663" s="111"/>
      <c r="AU663" s="111"/>
      <c r="AV663" s="111"/>
      <c r="AW663" s="111"/>
      <c r="AX663" s="111"/>
      <c r="AY663"/>
      <c r="AZ663"/>
      <c r="BA663"/>
      <c r="BB663"/>
      <c r="BC663"/>
      <c r="BD663"/>
    </row>
    <row r="664" spans="1:56" s="110" customFormat="1" ht="113.15">
      <c r="A664" s="107">
        <v>401</v>
      </c>
      <c r="B664" s="107" t="s">
        <v>3464</v>
      </c>
      <c r="C664" s="111">
        <v>10</v>
      </c>
      <c r="D664" s="124" t="s">
        <v>3465</v>
      </c>
      <c r="E664" s="112" t="s">
        <v>11673</v>
      </c>
      <c r="F664" s="129">
        <v>11233</v>
      </c>
      <c r="G664" s="112" t="s">
        <v>11795</v>
      </c>
      <c r="H664" s="111">
        <v>2020</v>
      </c>
      <c r="I664" s="112" t="s">
        <v>11796</v>
      </c>
      <c r="J664" s="113">
        <v>90414.31</v>
      </c>
      <c r="K664" s="126" t="s">
        <v>213</v>
      </c>
      <c r="L664" s="112" t="s">
        <v>11797</v>
      </c>
      <c r="M664" s="112" t="s">
        <v>11798</v>
      </c>
      <c r="N664" s="112" t="s">
        <v>11799</v>
      </c>
      <c r="O664" s="112" t="s">
        <v>11800</v>
      </c>
      <c r="P664" s="112">
        <v>6403</v>
      </c>
      <c r="Q664" s="108">
        <v>29.177201818181818</v>
      </c>
      <c r="R664" s="108">
        <v>2.3989927272727272</v>
      </c>
      <c r="S664" s="108">
        <v>5.5982090909090907</v>
      </c>
      <c r="T664" s="108">
        <v>21.18</v>
      </c>
      <c r="U664" s="108">
        <v>29.177201818181818</v>
      </c>
      <c r="V664" s="109">
        <v>20</v>
      </c>
      <c r="W664" s="109">
        <v>13</v>
      </c>
      <c r="X664" s="127" t="s">
        <v>11680</v>
      </c>
      <c r="Y664" s="107">
        <v>3</v>
      </c>
      <c r="Z664" s="107">
        <v>1</v>
      </c>
      <c r="AA664" s="107">
        <v>2</v>
      </c>
      <c r="AB664" s="111">
        <v>4</v>
      </c>
      <c r="AC664" s="107">
        <v>59</v>
      </c>
      <c r="AD664" s="108">
        <v>21.18</v>
      </c>
      <c r="AE664" s="107">
        <v>5</v>
      </c>
      <c r="AF664" s="111">
        <v>60</v>
      </c>
      <c r="AG664" s="111" t="s">
        <v>11801</v>
      </c>
      <c r="AH664" s="111" t="s">
        <v>11802</v>
      </c>
      <c r="AI664" s="111" t="s">
        <v>11803</v>
      </c>
      <c r="AJ664" s="111"/>
      <c r="AK664" s="111"/>
      <c r="AL664" s="111"/>
      <c r="AM664" s="111"/>
      <c r="AN664" s="111"/>
      <c r="AO664" s="111"/>
      <c r="AP664" s="111"/>
      <c r="AQ664" s="111"/>
      <c r="AR664" s="111"/>
      <c r="AS664" s="111"/>
      <c r="AT664" s="111"/>
      <c r="AU664" s="111"/>
      <c r="AV664" s="111"/>
      <c r="AW664" s="111"/>
      <c r="AX664" s="111"/>
      <c r="AY664"/>
      <c r="AZ664"/>
      <c r="BA664"/>
      <c r="BB664"/>
      <c r="BC664"/>
      <c r="BD664"/>
    </row>
    <row r="665" spans="1:56" s="110" customFormat="1" ht="174.9">
      <c r="A665" s="107">
        <v>401</v>
      </c>
      <c r="B665" s="107" t="s">
        <v>3464</v>
      </c>
      <c r="C665" s="111">
        <v>10</v>
      </c>
      <c r="D665" s="124" t="s">
        <v>3465</v>
      </c>
      <c r="E665" s="112" t="s">
        <v>11745</v>
      </c>
      <c r="F665" s="129">
        <v>25795</v>
      </c>
      <c r="G665" s="112" t="s">
        <v>11804</v>
      </c>
      <c r="H665" s="111">
        <v>2020</v>
      </c>
      <c r="I665" s="112" t="s">
        <v>11805</v>
      </c>
      <c r="J665" s="113">
        <v>204960</v>
      </c>
      <c r="K665" s="126" t="s">
        <v>204</v>
      </c>
      <c r="L665" s="112" t="s">
        <v>11776</v>
      </c>
      <c r="M665" s="112" t="s">
        <v>11765</v>
      </c>
      <c r="N665" s="112" t="s">
        <v>11806</v>
      </c>
      <c r="O665" s="112" t="s">
        <v>11807</v>
      </c>
      <c r="P665" s="112">
        <v>6541</v>
      </c>
      <c r="Q665" s="108">
        <v>46.15052272727273</v>
      </c>
      <c r="R665" s="108">
        <v>5.5724303030303028</v>
      </c>
      <c r="S665" s="108">
        <v>8.3580924242424253</v>
      </c>
      <c r="T665" s="108">
        <v>32.22</v>
      </c>
      <c r="U665" s="108">
        <v>46.15052272727273</v>
      </c>
      <c r="V665" s="109">
        <v>100</v>
      </c>
      <c r="W665" s="109">
        <v>3</v>
      </c>
      <c r="X665" s="127" t="s">
        <v>11680</v>
      </c>
      <c r="Y665" s="107">
        <v>3</v>
      </c>
      <c r="Z665" s="107">
        <v>3</v>
      </c>
      <c r="AA665" s="107">
        <v>3</v>
      </c>
      <c r="AB665" s="111">
        <v>3</v>
      </c>
      <c r="AC665" s="107">
        <v>156</v>
      </c>
      <c r="AD665" s="108">
        <v>32.22</v>
      </c>
      <c r="AE665" s="107">
        <v>5</v>
      </c>
      <c r="AF665" s="111">
        <v>100</v>
      </c>
      <c r="AG665" s="111" t="s">
        <v>11808</v>
      </c>
      <c r="AH665" s="111" t="s">
        <v>11809</v>
      </c>
      <c r="AI665" s="111">
        <v>50</v>
      </c>
      <c r="AJ665" s="111" t="s">
        <v>11810</v>
      </c>
      <c r="AK665" s="111" t="s">
        <v>11809</v>
      </c>
      <c r="AL665" s="111">
        <v>50</v>
      </c>
      <c r="AM665" s="111"/>
      <c r="AN665" s="111"/>
      <c r="AO665" s="111"/>
      <c r="AP665" s="111"/>
      <c r="AQ665" s="111"/>
      <c r="AR665" s="111"/>
      <c r="AS665" s="111"/>
      <c r="AT665" s="111"/>
      <c r="AU665" s="111"/>
      <c r="AV665" s="111"/>
      <c r="AW665" s="111"/>
      <c r="AX665" s="111"/>
      <c r="AY665"/>
      <c r="AZ665"/>
      <c r="BA665"/>
      <c r="BB665"/>
      <c r="BC665"/>
      <c r="BD665"/>
    </row>
    <row r="666" spans="1:56" s="110" customFormat="1" ht="195.45">
      <c r="A666" s="107">
        <v>401</v>
      </c>
      <c r="B666" s="107" t="s">
        <v>3464</v>
      </c>
      <c r="C666" s="111">
        <v>9</v>
      </c>
      <c r="D666" s="124" t="s">
        <v>3476</v>
      </c>
      <c r="E666" s="112" t="s">
        <v>11782</v>
      </c>
      <c r="F666" s="129">
        <v>37723</v>
      </c>
      <c r="G666" s="112" t="s">
        <v>11811</v>
      </c>
      <c r="H666" s="111">
        <v>2020</v>
      </c>
      <c r="I666" s="112" t="s">
        <v>11812</v>
      </c>
      <c r="J666" s="113">
        <v>103605.88</v>
      </c>
      <c r="K666" s="126" t="s">
        <v>204</v>
      </c>
      <c r="L666" s="112" t="s">
        <v>11813</v>
      </c>
      <c r="M666" s="112" t="s">
        <v>11814</v>
      </c>
      <c r="N666" s="112" t="s">
        <v>11815</v>
      </c>
      <c r="O666" s="112" t="s">
        <v>11816</v>
      </c>
      <c r="P666" s="112">
        <v>6454</v>
      </c>
      <c r="Q666" s="108">
        <v>34.323866666666667</v>
      </c>
      <c r="R666" s="108">
        <v>2.4739818181818181</v>
      </c>
      <c r="S666" s="108">
        <v>6.3698848484848485</v>
      </c>
      <c r="T666" s="108">
        <v>25.48</v>
      </c>
      <c r="U666" s="108">
        <v>34.323866666666667</v>
      </c>
      <c r="V666" s="109">
        <v>20</v>
      </c>
      <c r="W666" s="109">
        <v>10</v>
      </c>
      <c r="X666" s="127" t="s">
        <v>11680</v>
      </c>
      <c r="Y666" s="107">
        <v>3</v>
      </c>
      <c r="Z666" s="107">
        <v>11</v>
      </c>
      <c r="AA666" s="107">
        <v>5</v>
      </c>
      <c r="AB666" s="111">
        <v>4</v>
      </c>
      <c r="AC666" s="107">
        <v>148</v>
      </c>
      <c r="AD666" s="108">
        <v>25.48</v>
      </c>
      <c r="AE666" s="107">
        <v>5</v>
      </c>
      <c r="AF666" s="111">
        <v>20</v>
      </c>
      <c r="AG666" s="111">
        <v>20072</v>
      </c>
      <c r="AH666" s="111" t="s">
        <v>11787</v>
      </c>
      <c r="AI666" s="111">
        <v>100</v>
      </c>
      <c r="AJ666" s="111"/>
      <c r="AK666" s="111"/>
      <c r="AL666" s="111"/>
      <c r="AM666" s="111"/>
      <c r="AN666" s="111"/>
      <c r="AO666" s="111"/>
      <c r="AP666" s="111"/>
      <c r="AQ666" s="111"/>
      <c r="AR666" s="111"/>
      <c r="AS666" s="111"/>
      <c r="AT666" s="111"/>
      <c r="AU666" s="111"/>
      <c r="AV666" s="111"/>
      <c r="AW666" s="111"/>
      <c r="AX666" s="111"/>
      <c r="AY666"/>
      <c r="AZ666"/>
      <c r="BA666"/>
      <c r="BB666"/>
      <c r="BC666"/>
      <c r="BD666"/>
    </row>
    <row r="667" spans="1:56" s="110" customFormat="1" ht="339.45">
      <c r="A667" s="107">
        <v>401</v>
      </c>
      <c r="B667" s="107" t="s">
        <v>3464</v>
      </c>
      <c r="C667" s="111">
        <v>10</v>
      </c>
      <c r="D667" s="124" t="s">
        <v>3465</v>
      </c>
      <c r="E667" s="112" t="s">
        <v>11817</v>
      </c>
      <c r="F667" s="129">
        <v>11233</v>
      </c>
      <c r="G667" s="112" t="s">
        <v>11818</v>
      </c>
      <c r="H667" s="111">
        <v>2020</v>
      </c>
      <c r="I667" s="112" t="s">
        <v>11819</v>
      </c>
      <c r="J667" s="113">
        <v>12991.37</v>
      </c>
      <c r="K667" s="126" t="s">
        <v>204</v>
      </c>
      <c r="L667" s="112" t="s">
        <v>11820</v>
      </c>
      <c r="M667" s="112" t="s">
        <v>11821</v>
      </c>
      <c r="N667" s="112" t="s">
        <v>11822</v>
      </c>
      <c r="O667" s="112" t="s">
        <v>11823</v>
      </c>
      <c r="P667" s="112">
        <v>6506</v>
      </c>
      <c r="Q667" s="108">
        <v>36.679091212121214</v>
      </c>
      <c r="R667" s="108">
        <v>0.27588969696969701</v>
      </c>
      <c r="S667" s="108">
        <v>7.6932015151515145</v>
      </c>
      <c r="T667" s="108">
        <v>28.71</v>
      </c>
      <c r="U667" s="108">
        <v>36.679091212121214</v>
      </c>
      <c r="V667" s="109">
        <v>20</v>
      </c>
      <c r="W667" s="109">
        <v>3</v>
      </c>
      <c r="X667" s="127" t="s">
        <v>11680</v>
      </c>
      <c r="Y667" s="107">
        <v>6</v>
      </c>
      <c r="Z667" s="107">
        <v>4</v>
      </c>
      <c r="AA667" s="107">
        <v>3</v>
      </c>
      <c r="AB667" s="111">
        <v>67</v>
      </c>
      <c r="AC667" s="107">
        <v>128</v>
      </c>
      <c r="AD667" s="108">
        <v>28.71</v>
      </c>
      <c r="AE667" s="107">
        <v>5</v>
      </c>
      <c r="AF667" s="111">
        <v>20</v>
      </c>
      <c r="AG667" s="111">
        <v>20133</v>
      </c>
      <c r="AH667" s="111" t="s">
        <v>11824</v>
      </c>
      <c r="AI667" s="111">
        <v>60</v>
      </c>
      <c r="AJ667" s="111">
        <v>33001</v>
      </c>
      <c r="AK667" s="111" t="s">
        <v>11825</v>
      </c>
      <c r="AL667" s="111">
        <v>40</v>
      </c>
      <c r="AM667" s="111"/>
      <c r="AN667" s="111"/>
      <c r="AO667" s="111"/>
      <c r="AP667" s="111"/>
      <c r="AQ667" s="111"/>
      <c r="AR667" s="111"/>
      <c r="AS667" s="111"/>
      <c r="AT667" s="111"/>
      <c r="AU667" s="111"/>
      <c r="AV667" s="111"/>
      <c r="AW667" s="111"/>
      <c r="AX667" s="111"/>
      <c r="AY667"/>
      <c r="AZ667"/>
      <c r="BA667"/>
      <c r="BB667"/>
      <c r="BC667"/>
      <c r="BD667"/>
    </row>
    <row r="668" spans="1:56" s="110" customFormat="1" ht="174.9">
      <c r="A668" s="107">
        <v>401</v>
      </c>
      <c r="B668" s="107" t="s">
        <v>3464</v>
      </c>
      <c r="C668" s="111">
        <v>29</v>
      </c>
      <c r="D668" s="124" t="s">
        <v>3494</v>
      </c>
      <c r="E668" s="112" t="s">
        <v>3495</v>
      </c>
      <c r="F668" s="129">
        <v>14538</v>
      </c>
      <c r="G668" s="112" t="s">
        <v>11826</v>
      </c>
      <c r="H668" s="111">
        <v>2020</v>
      </c>
      <c r="I668" s="112" t="s">
        <v>11827</v>
      </c>
      <c r="J668" s="113">
        <v>33499.31</v>
      </c>
      <c r="K668" s="126" t="s">
        <v>204</v>
      </c>
      <c r="L668" s="112" t="s">
        <v>11776</v>
      </c>
      <c r="M668" s="112" t="s">
        <v>11765</v>
      </c>
      <c r="N668" s="112" t="s">
        <v>11828</v>
      </c>
      <c r="O668" s="112" t="s">
        <v>11829</v>
      </c>
      <c r="P668" s="112" t="s">
        <v>11830</v>
      </c>
      <c r="Q668" s="108">
        <v>25.77032121212121</v>
      </c>
      <c r="R668" s="108">
        <v>0.71775757575757582</v>
      </c>
      <c r="S668" s="108">
        <v>5.21</v>
      </c>
      <c r="T668" s="108">
        <v>19.842563636363636</v>
      </c>
      <c r="U668" s="108">
        <v>25.77032121212121</v>
      </c>
      <c r="V668" s="109">
        <v>40</v>
      </c>
      <c r="W668" s="109">
        <v>4</v>
      </c>
      <c r="X668" s="127" t="s">
        <v>11831</v>
      </c>
      <c r="Y668" s="107">
        <v>6</v>
      </c>
      <c r="Z668" s="107">
        <v>4</v>
      </c>
      <c r="AA668" s="107">
        <v>8</v>
      </c>
      <c r="AB668" s="111">
        <v>25</v>
      </c>
      <c r="AC668" s="107">
        <v>126</v>
      </c>
      <c r="AD668" s="108" t="s">
        <v>11832</v>
      </c>
      <c r="AE668" s="107"/>
      <c r="AF668" s="111">
        <v>35</v>
      </c>
      <c r="AG668" s="111">
        <v>7501</v>
      </c>
      <c r="AH668" s="111" t="s">
        <v>11833</v>
      </c>
      <c r="AI668" s="111">
        <v>5</v>
      </c>
      <c r="AJ668" s="111">
        <v>7503</v>
      </c>
      <c r="AK668" s="111" t="s">
        <v>11833</v>
      </c>
      <c r="AL668" s="111">
        <v>30</v>
      </c>
      <c r="AM668" s="111"/>
      <c r="AN668" s="111"/>
      <c r="AO668" s="111"/>
      <c r="AP668" s="111"/>
      <c r="AQ668" s="111"/>
      <c r="AR668" s="111"/>
      <c r="AS668" s="111"/>
      <c r="AT668" s="111"/>
      <c r="AU668" s="111"/>
      <c r="AV668" s="111"/>
      <c r="AW668" s="111"/>
      <c r="AX668" s="111"/>
      <c r="AY668"/>
      <c r="AZ668"/>
      <c r="BA668"/>
      <c r="BB668"/>
      <c r="BC668"/>
      <c r="BD668"/>
    </row>
    <row r="669" spans="1:56" s="110" customFormat="1" ht="164.6">
      <c r="A669" s="107">
        <v>401</v>
      </c>
      <c r="B669" s="107" t="s">
        <v>3464</v>
      </c>
      <c r="C669" s="111">
        <v>9</v>
      </c>
      <c r="D669" s="124" t="s">
        <v>3476</v>
      </c>
      <c r="E669" s="112" t="s">
        <v>11834</v>
      </c>
      <c r="F669" s="129">
        <v>30639</v>
      </c>
      <c r="G669" s="112" t="s">
        <v>11835</v>
      </c>
      <c r="H669" s="111">
        <v>2020</v>
      </c>
      <c r="I669" s="112" t="s">
        <v>11836</v>
      </c>
      <c r="J669" s="113">
        <v>257359</v>
      </c>
      <c r="K669" s="126" t="s">
        <v>204</v>
      </c>
      <c r="L669" s="112" t="s">
        <v>11837</v>
      </c>
      <c r="M669" s="112" t="s">
        <v>11838</v>
      </c>
      <c r="N669" s="112" t="s">
        <v>11839</v>
      </c>
      <c r="O669" s="112" t="s">
        <v>11840</v>
      </c>
      <c r="P669" s="112">
        <v>6955</v>
      </c>
      <c r="Q669" s="108">
        <v>323.19936969696965</v>
      </c>
      <c r="R669" s="108">
        <v>275.58</v>
      </c>
      <c r="S669" s="108">
        <v>19.22</v>
      </c>
      <c r="T669" s="108">
        <v>28.399369696969696</v>
      </c>
      <c r="U669" s="108">
        <v>323.19936969696965</v>
      </c>
      <c r="V669" s="109">
        <v>3</v>
      </c>
      <c r="W669" s="109">
        <v>0</v>
      </c>
      <c r="X669" s="127" t="s">
        <v>11831</v>
      </c>
      <c r="Y669" s="107">
        <v>3</v>
      </c>
      <c r="Z669" s="107">
        <v>1</v>
      </c>
      <c r="AA669" s="107">
        <v>4</v>
      </c>
      <c r="AB669" s="111">
        <v>56</v>
      </c>
      <c r="AC669" s="107">
        <v>36</v>
      </c>
      <c r="AD669" s="108" t="s">
        <v>11841</v>
      </c>
      <c r="AE669" s="107"/>
      <c r="AF669" s="111">
        <v>0</v>
      </c>
      <c r="AG669" s="111" t="s">
        <v>11842</v>
      </c>
      <c r="AH669" s="111" t="s">
        <v>11841</v>
      </c>
      <c r="AI669" s="111">
        <v>0</v>
      </c>
      <c r="AJ669" s="111" t="s">
        <v>11843</v>
      </c>
      <c r="AK669" s="111" t="s">
        <v>11841</v>
      </c>
      <c r="AL669" s="111">
        <v>0</v>
      </c>
      <c r="AM669" s="111" t="s">
        <v>11844</v>
      </c>
      <c r="AN669" s="111" t="s">
        <v>11841</v>
      </c>
      <c r="AO669" s="111">
        <v>0</v>
      </c>
      <c r="AP669" s="111" t="s">
        <v>11845</v>
      </c>
      <c r="AQ669" s="111" t="s">
        <v>11841</v>
      </c>
      <c r="AR669" s="111">
        <v>0</v>
      </c>
      <c r="AS669" s="111"/>
      <c r="AT669" s="111"/>
      <c r="AU669" s="111"/>
      <c r="AV669" s="111"/>
      <c r="AW669" s="111"/>
      <c r="AX669" s="111"/>
      <c r="AY669"/>
      <c r="AZ669"/>
      <c r="BA669"/>
      <c r="BB669"/>
      <c r="BC669"/>
      <c r="BD669"/>
    </row>
    <row r="670" spans="1:56" s="110" customFormat="1" ht="216">
      <c r="A670" s="107">
        <v>401</v>
      </c>
      <c r="B670" s="107" t="s">
        <v>3464</v>
      </c>
      <c r="C670" s="111">
        <v>10</v>
      </c>
      <c r="D670" s="124" t="s">
        <v>3465</v>
      </c>
      <c r="E670" s="112" t="s">
        <v>11846</v>
      </c>
      <c r="F670" s="129">
        <v>11233</v>
      </c>
      <c r="G670" s="112" t="s">
        <v>11847</v>
      </c>
      <c r="H670" s="111">
        <v>2020</v>
      </c>
      <c r="I670" s="112" t="s">
        <v>11848</v>
      </c>
      <c r="J670" s="113">
        <v>14762</v>
      </c>
      <c r="K670" s="126" t="s">
        <v>204</v>
      </c>
      <c r="L670" s="112" t="s">
        <v>11776</v>
      </c>
      <c r="M670" s="112" t="s">
        <v>11765</v>
      </c>
      <c r="N670" s="112" t="s">
        <v>11849</v>
      </c>
      <c r="O670" s="112" t="s">
        <v>11850</v>
      </c>
      <c r="P670" s="112">
        <v>6505</v>
      </c>
      <c r="Q670" s="108">
        <v>28.478631818181817</v>
      </c>
      <c r="R670" s="108">
        <v>0.3134909090909091</v>
      </c>
      <c r="S670" s="108">
        <v>5.8751409090909092</v>
      </c>
      <c r="T670" s="108">
        <v>22.29</v>
      </c>
      <c r="U670" s="108">
        <v>28.478631818181817</v>
      </c>
      <c r="V670" s="109">
        <v>50</v>
      </c>
      <c r="W670" s="109">
        <v>7</v>
      </c>
      <c r="X670" s="127" t="s">
        <v>11680</v>
      </c>
      <c r="Y670" s="107">
        <v>4</v>
      </c>
      <c r="Z670" s="107">
        <v>9</v>
      </c>
      <c r="AA670" s="107">
        <v>3</v>
      </c>
      <c r="AB670" s="111">
        <v>7</v>
      </c>
      <c r="AC670" s="107">
        <v>128</v>
      </c>
      <c r="AD670" s="108">
        <v>22.29</v>
      </c>
      <c r="AE670" s="107">
        <v>5</v>
      </c>
      <c r="AF670" s="111"/>
      <c r="AG670" s="111" t="s">
        <v>11851</v>
      </c>
      <c r="AH670" s="111" t="s">
        <v>11852</v>
      </c>
      <c r="AI670" s="111">
        <v>5</v>
      </c>
      <c r="AJ670" s="111" t="s">
        <v>11853</v>
      </c>
      <c r="AK670" s="111" t="s">
        <v>11854</v>
      </c>
      <c r="AL670" s="111">
        <v>20</v>
      </c>
      <c r="AM670" s="111" t="s">
        <v>11855</v>
      </c>
      <c r="AN670" s="111" t="s">
        <v>11856</v>
      </c>
      <c r="AO670" s="111">
        <v>10</v>
      </c>
      <c r="AP670" s="111" t="s">
        <v>11857</v>
      </c>
      <c r="AQ670" s="111" t="s">
        <v>11856</v>
      </c>
      <c r="AR670" s="111">
        <v>10</v>
      </c>
      <c r="AS670" s="111" t="s">
        <v>11858</v>
      </c>
      <c r="AT670" s="111"/>
      <c r="AU670" s="111">
        <v>5</v>
      </c>
      <c r="AV670" s="111"/>
      <c r="AW670" s="111"/>
      <c r="AX670" s="111"/>
      <c r="AY670"/>
      <c r="AZ670"/>
      <c r="BA670"/>
      <c r="BB670"/>
      <c r="BC670"/>
      <c r="BD670"/>
    </row>
    <row r="671" spans="1:56" s="110" customFormat="1" ht="174.9">
      <c r="A671" s="107">
        <v>401</v>
      </c>
      <c r="B671" s="107" t="s">
        <v>3464</v>
      </c>
      <c r="C671" s="111">
        <v>10</v>
      </c>
      <c r="D671" s="124" t="s">
        <v>3465</v>
      </c>
      <c r="E671" s="112" t="s">
        <v>11773</v>
      </c>
      <c r="F671" s="129">
        <v>11233</v>
      </c>
      <c r="G671" s="112" t="s">
        <v>11859</v>
      </c>
      <c r="H671" s="111">
        <v>2020</v>
      </c>
      <c r="I671" s="112" t="s">
        <v>11860</v>
      </c>
      <c r="J671" s="113">
        <v>12166.89</v>
      </c>
      <c r="K671" s="126" t="s">
        <v>204</v>
      </c>
      <c r="L671" s="112" t="s">
        <v>11776</v>
      </c>
      <c r="M671" s="112" t="s">
        <v>11765</v>
      </c>
      <c r="N671" s="112" t="s">
        <v>11861</v>
      </c>
      <c r="O671" s="112" t="s">
        <v>11862</v>
      </c>
      <c r="P671" s="112">
        <v>6458</v>
      </c>
      <c r="Q671" s="108">
        <v>39.142907878787881</v>
      </c>
      <c r="R671" s="108">
        <v>0.25838060606060603</v>
      </c>
      <c r="S671" s="108">
        <v>7.8745272727272724</v>
      </c>
      <c r="T671" s="108">
        <v>31.01</v>
      </c>
      <c r="U671" s="108">
        <v>39.142907878787881</v>
      </c>
      <c r="V671" s="109">
        <v>15</v>
      </c>
      <c r="W671" s="109">
        <v>10</v>
      </c>
      <c r="X671" s="127" t="s">
        <v>11680</v>
      </c>
      <c r="Y671" s="107">
        <v>2</v>
      </c>
      <c r="Z671" s="107">
        <v>5</v>
      </c>
      <c r="AA671" s="107">
        <v>6</v>
      </c>
      <c r="AB671" s="111">
        <v>4</v>
      </c>
      <c r="AC671" s="107">
        <v>128</v>
      </c>
      <c r="AD671" s="108">
        <v>31.01</v>
      </c>
      <c r="AE671" s="107">
        <v>5</v>
      </c>
      <c r="AF671" s="111">
        <v>15</v>
      </c>
      <c r="AG671" s="111">
        <v>20133</v>
      </c>
      <c r="AH671" s="111" t="s">
        <v>11779</v>
      </c>
      <c r="AI671" s="111">
        <v>40</v>
      </c>
      <c r="AJ671" s="111">
        <v>31022</v>
      </c>
      <c r="AK671" s="111" t="s">
        <v>11781</v>
      </c>
      <c r="AL671" s="111">
        <v>10</v>
      </c>
      <c r="AM671" s="111">
        <v>70024</v>
      </c>
      <c r="AN671" s="111" t="s">
        <v>11863</v>
      </c>
      <c r="AO671" s="111">
        <v>50</v>
      </c>
      <c r="AP671" s="111"/>
      <c r="AQ671" s="111"/>
      <c r="AR671" s="111"/>
      <c r="AS671" s="111"/>
      <c r="AT671" s="111"/>
      <c r="AU671" s="111"/>
      <c r="AV671" s="111"/>
      <c r="AW671" s="111"/>
      <c r="AX671" s="111"/>
      <c r="AY671"/>
      <c r="AZ671"/>
      <c r="BA671"/>
      <c r="BB671"/>
      <c r="BC671"/>
      <c r="BD671"/>
    </row>
    <row r="672" spans="1:56" s="110" customFormat="1" ht="174.9">
      <c r="A672" s="107">
        <v>401</v>
      </c>
      <c r="B672" s="107" t="s">
        <v>3464</v>
      </c>
      <c r="C672" s="111">
        <v>10</v>
      </c>
      <c r="D672" s="124" t="s">
        <v>3465</v>
      </c>
      <c r="E672" s="112" t="s">
        <v>11790</v>
      </c>
      <c r="F672" s="129">
        <v>16373</v>
      </c>
      <c r="G672" s="112" t="s">
        <v>11864</v>
      </c>
      <c r="H672" s="111">
        <v>2021</v>
      </c>
      <c r="I672" s="112" t="s">
        <v>11865</v>
      </c>
      <c r="J672" s="113">
        <v>186561.91</v>
      </c>
      <c r="K672" s="126" t="s">
        <v>1711</v>
      </c>
      <c r="L672" s="112" t="s">
        <v>11776</v>
      </c>
      <c r="M672" s="112" t="s">
        <v>11765</v>
      </c>
      <c r="N672" s="112" t="s">
        <v>11806</v>
      </c>
      <c r="O672" s="112" t="s">
        <v>11807</v>
      </c>
      <c r="P672" s="112">
        <v>6803</v>
      </c>
      <c r="Q672" s="108">
        <v>58.879113939393939</v>
      </c>
      <c r="R672" s="108">
        <v>11.522962424242426</v>
      </c>
      <c r="S672" s="108">
        <v>13.59</v>
      </c>
      <c r="T672" s="108">
        <v>33.766151515151513</v>
      </c>
      <c r="U672" s="108">
        <v>58.879113939393939</v>
      </c>
      <c r="V672" s="109">
        <v>100</v>
      </c>
      <c r="W672" s="109">
        <v>0</v>
      </c>
      <c r="X672" s="127" t="s">
        <v>11831</v>
      </c>
      <c r="Y672" s="107">
        <v>3</v>
      </c>
      <c r="Z672" s="107">
        <v>3</v>
      </c>
      <c r="AA672" s="107">
        <v>3</v>
      </c>
      <c r="AB672" s="111">
        <v>4</v>
      </c>
      <c r="AC672" s="107">
        <v>48</v>
      </c>
      <c r="AD672" s="108"/>
      <c r="AE672" s="107"/>
      <c r="AF672" s="111">
        <v>100</v>
      </c>
      <c r="AG672" s="111">
        <v>20133</v>
      </c>
      <c r="AH672" s="111" t="s">
        <v>11866</v>
      </c>
      <c r="AI672" s="111">
        <v>100</v>
      </c>
      <c r="AJ672" s="111"/>
      <c r="AK672" s="111"/>
      <c r="AL672" s="111"/>
      <c r="AM672" s="111"/>
      <c r="AN672" s="111"/>
      <c r="AO672" s="111"/>
      <c r="AP672" s="111"/>
      <c r="AQ672" s="111"/>
      <c r="AR672" s="111"/>
      <c r="AS672" s="111"/>
      <c r="AT672" s="111"/>
      <c r="AU672" s="111"/>
      <c r="AV672" s="111"/>
      <c r="AW672" s="111"/>
      <c r="AX672" s="111"/>
      <c r="AY672"/>
      <c r="AZ672"/>
      <c r="BA672"/>
      <c r="BB672"/>
      <c r="BC672"/>
      <c r="BD672"/>
    </row>
    <row r="673" spans="1:56" s="110" customFormat="1" ht="185.15">
      <c r="A673" s="107">
        <v>401</v>
      </c>
      <c r="B673" s="107" t="s">
        <v>3464</v>
      </c>
      <c r="C673" s="111">
        <v>9</v>
      </c>
      <c r="D673" s="124" t="s">
        <v>3476</v>
      </c>
      <c r="E673" s="112" t="s">
        <v>6691</v>
      </c>
      <c r="F673" s="129">
        <v>5667</v>
      </c>
      <c r="G673" s="112" t="s">
        <v>11867</v>
      </c>
      <c r="H673" s="111">
        <v>2021</v>
      </c>
      <c r="I673" s="112" t="s">
        <v>11868</v>
      </c>
      <c r="J673" s="113">
        <v>95300.18</v>
      </c>
      <c r="K673" s="126" t="s">
        <v>1711</v>
      </c>
      <c r="L673" s="112" t="s">
        <v>11869</v>
      </c>
      <c r="M673" s="112" t="s">
        <v>11838</v>
      </c>
      <c r="N673" s="112" t="s">
        <v>11870</v>
      </c>
      <c r="O673" s="112" t="s">
        <v>11871</v>
      </c>
      <c r="P673" s="112" t="s">
        <v>11872</v>
      </c>
      <c r="Q673" s="108">
        <v>72.083229590017822</v>
      </c>
      <c r="R673" s="108">
        <v>16.987550802139037</v>
      </c>
      <c r="S673" s="108">
        <v>14.51</v>
      </c>
      <c r="T673" s="108">
        <v>40.585678787878784</v>
      </c>
      <c r="U673" s="108">
        <v>72.083229590017822</v>
      </c>
      <c r="V673" s="109">
        <v>34</v>
      </c>
      <c r="W673" s="109">
        <v>0</v>
      </c>
      <c r="X673" s="127" t="s">
        <v>11831</v>
      </c>
      <c r="Y673" s="107">
        <v>2</v>
      </c>
      <c r="Z673" s="107" t="s">
        <v>6093</v>
      </c>
      <c r="AA673" s="107" t="s">
        <v>6231</v>
      </c>
      <c r="AB673" s="111">
        <v>3</v>
      </c>
      <c r="AC673" s="107">
        <v>58</v>
      </c>
      <c r="AD673" s="108"/>
      <c r="AE673" s="107"/>
      <c r="AF673" s="111">
        <v>63</v>
      </c>
      <c r="AG673" s="111" t="s">
        <v>11873</v>
      </c>
      <c r="AH673" s="111" t="s">
        <v>11874</v>
      </c>
      <c r="AI673" s="111">
        <v>100</v>
      </c>
      <c r="AJ673" s="111"/>
      <c r="AK673" s="111"/>
      <c r="AL673" s="111"/>
      <c r="AM673" s="111"/>
      <c r="AN673" s="111"/>
      <c r="AO673" s="111"/>
      <c r="AP673" s="111"/>
      <c r="AQ673" s="111"/>
      <c r="AR673" s="111"/>
      <c r="AS673" s="111"/>
      <c r="AT673" s="111"/>
      <c r="AU673" s="111"/>
      <c r="AV673" s="111"/>
      <c r="AW673" s="111"/>
      <c r="AX673" s="111"/>
      <c r="AY673"/>
      <c r="AZ673"/>
      <c r="BA673"/>
      <c r="BB673"/>
      <c r="BC673"/>
      <c r="BD673"/>
    </row>
    <row r="674" spans="1:56" s="110" customFormat="1" ht="226.3">
      <c r="A674" s="107">
        <v>401</v>
      </c>
      <c r="B674" s="107" t="s">
        <v>3464</v>
      </c>
      <c r="C674" s="111">
        <v>9</v>
      </c>
      <c r="D674" s="124" t="s">
        <v>3476</v>
      </c>
      <c r="E674" s="112" t="s">
        <v>11875</v>
      </c>
      <c r="F674" s="129">
        <v>26091</v>
      </c>
      <c r="G674" s="112" t="s">
        <v>11876</v>
      </c>
      <c r="H674" s="111">
        <v>2021</v>
      </c>
      <c r="I674" s="112" t="s">
        <v>11877</v>
      </c>
      <c r="J674" s="113">
        <v>73729.210000000006</v>
      </c>
      <c r="K674" s="126" t="s">
        <v>1711</v>
      </c>
      <c r="L674" s="112" t="s">
        <v>11731</v>
      </c>
      <c r="M674" s="112" t="s">
        <v>11878</v>
      </c>
      <c r="N674" s="112" t="s">
        <v>11879</v>
      </c>
      <c r="O674" s="112" t="s">
        <v>11880</v>
      </c>
      <c r="P674" s="112" t="s">
        <v>11881</v>
      </c>
      <c r="Q674" s="108">
        <v>57.670486195286202</v>
      </c>
      <c r="R674" s="108">
        <v>19.773528619528623</v>
      </c>
      <c r="S674" s="108">
        <v>8.5500000000000007</v>
      </c>
      <c r="T674" s="108">
        <v>29.346957575757578</v>
      </c>
      <c r="U674" s="108">
        <v>57.670486195286202</v>
      </c>
      <c r="V674" s="109">
        <v>36</v>
      </c>
      <c r="W674" s="109">
        <v>0</v>
      </c>
      <c r="X674" s="127" t="s">
        <v>11831</v>
      </c>
      <c r="Y674" s="107">
        <v>6</v>
      </c>
      <c r="Z674" s="107">
        <v>4</v>
      </c>
      <c r="AA674" s="107">
        <v>4</v>
      </c>
      <c r="AB674" s="111">
        <v>60</v>
      </c>
      <c r="AC674" s="107">
        <v>67</v>
      </c>
      <c r="AD674" s="108">
        <v>0</v>
      </c>
      <c r="AE674" s="107"/>
      <c r="AF674" s="111">
        <v>100</v>
      </c>
      <c r="AG674" s="111">
        <v>50595</v>
      </c>
      <c r="AH674" s="111" t="s">
        <v>11882</v>
      </c>
      <c r="AI674" s="111">
        <v>30</v>
      </c>
      <c r="AJ674" s="111" t="s">
        <v>3476</v>
      </c>
      <c r="AK674" s="111" t="s">
        <v>11711</v>
      </c>
      <c r="AL674" s="111">
        <v>30</v>
      </c>
      <c r="AM674" s="111" t="s">
        <v>11883</v>
      </c>
      <c r="AN674" s="111" t="s">
        <v>3502</v>
      </c>
      <c r="AO674" s="111">
        <v>20</v>
      </c>
      <c r="AP674" s="111" t="s">
        <v>6740</v>
      </c>
      <c r="AQ674" s="111" t="s">
        <v>3502</v>
      </c>
      <c r="AR674" s="111">
        <v>20</v>
      </c>
      <c r="AS674" s="111"/>
      <c r="AT674" s="111"/>
      <c r="AU674" s="111"/>
      <c r="AV674" s="111"/>
      <c r="AW674" s="111"/>
      <c r="AX674" s="111"/>
      <c r="AY674"/>
      <c r="AZ674"/>
      <c r="BA674"/>
      <c r="BB674"/>
      <c r="BC674"/>
      <c r="BD674"/>
    </row>
    <row r="675" spans="1:56" s="110" customFormat="1" ht="216">
      <c r="A675" s="107">
        <v>401</v>
      </c>
      <c r="B675" s="107" t="s">
        <v>3464</v>
      </c>
      <c r="C675" s="111">
        <v>29</v>
      </c>
      <c r="D675" s="124" t="s">
        <v>3494</v>
      </c>
      <c r="E675" s="112" t="s">
        <v>11884</v>
      </c>
      <c r="F675" s="129">
        <v>16283</v>
      </c>
      <c r="G675" s="112" t="s">
        <v>11885</v>
      </c>
      <c r="H675" s="111">
        <v>2021</v>
      </c>
      <c r="I675" s="112" t="s">
        <v>11886</v>
      </c>
      <c r="J675" s="113">
        <v>100000</v>
      </c>
      <c r="K675" s="126" t="s">
        <v>1711</v>
      </c>
      <c r="L675" s="112" t="s">
        <v>11887</v>
      </c>
      <c r="M675" s="112" t="s">
        <v>11888</v>
      </c>
      <c r="N675" s="112" t="s">
        <v>11889</v>
      </c>
      <c r="O675" s="112" t="s">
        <v>11890</v>
      </c>
      <c r="P675" s="112" t="s">
        <v>11891</v>
      </c>
      <c r="Q675" s="108">
        <v>69.82918101010101</v>
      </c>
      <c r="R675" s="108">
        <v>14.145720404040402</v>
      </c>
      <c r="S675" s="108">
        <v>15.67</v>
      </c>
      <c r="T675" s="108">
        <v>40.013460606060612</v>
      </c>
      <c r="U675" s="108">
        <v>69.82918101010101</v>
      </c>
      <c r="V675" s="109">
        <v>75</v>
      </c>
      <c r="W675" s="109">
        <v>10</v>
      </c>
      <c r="X675" s="127" t="s">
        <v>11831</v>
      </c>
      <c r="Y675" s="107">
        <v>6</v>
      </c>
      <c r="Z675" s="107">
        <v>1</v>
      </c>
      <c r="AA675" s="107" t="s">
        <v>6402</v>
      </c>
      <c r="AB675" s="111">
        <v>2</v>
      </c>
      <c r="AC675" s="107">
        <v>119</v>
      </c>
      <c r="AD675" s="108"/>
      <c r="AE675" s="107"/>
      <c r="AF675" s="111" t="s">
        <v>11892</v>
      </c>
      <c r="AG675" s="111" t="s">
        <v>11893</v>
      </c>
      <c r="AH675" s="111" t="s">
        <v>11894</v>
      </c>
      <c r="AI675" s="111"/>
      <c r="AJ675" s="111"/>
      <c r="AK675" s="111"/>
      <c r="AL675" s="111"/>
      <c r="AM675" s="111"/>
      <c r="AN675" s="111"/>
      <c r="AO675" s="111"/>
      <c r="AP675" s="111"/>
      <c r="AQ675" s="111"/>
      <c r="AR675" s="111"/>
      <c r="AS675" s="111"/>
      <c r="AT675" s="111"/>
      <c r="AU675" s="111"/>
      <c r="AV675" s="111"/>
      <c r="AW675" s="111"/>
      <c r="AX675" s="111"/>
      <c r="AY675"/>
      <c r="AZ675"/>
      <c r="BA675"/>
      <c r="BB675"/>
      <c r="BC675"/>
      <c r="BD675"/>
    </row>
    <row r="676" spans="1:56" s="110" customFormat="1" ht="226.3">
      <c r="A676" s="107">
        <v>401</v>
      </c>
      <c r="B676" s="107" t="s">
        <v>3464</v>
      </c>
      <c r="C676" s="111" t="s">
        <v>11895</v>
      </c>
      <c r="D676" s="124" t="s">
        <v>3465</v>
      </c>
      <c r="E676" s="112" t="s">
        <v>11773</v>
      </c>
      <c r="F676" s="129">
        <v>27589</v>
      </c>
      <c r="G676" s="112" t="s">
        <v>11896</v>
      </c>
      <c r="H676" s="111">
        <v>2022</v>
      </c>
      <c r="I676" s="112" t="s">
        <v>11897</v>
      </c>
      <c r="J676" s="113">
        <v>68292.31</v>
      </c>
      <c r="K676" s="126" t="s">
        <v>1977</v>
      </c>
      <c r="L676" s="112" t="s">
        <v>3469</v>
      </c>
      <c r="M676" s="112" t="s">
        <v>3470</v>
      </c>
      <c r="N676" s="112" t="s">
        <v>11898</v>
      </c>
      <c r="O676" s="112" t="s">
        <v>11899</v>
      </c>
      <c r="P676" s="112">
        <v>7225</v>
      </c>
      <c r="Q676" s="108">
        <v>39.619999999999997</v>
      </c>
      <c r="R676" s="108">
        <v>4.5199999999999996</v>
      </c>
      <c r="S676" s="108">
        <v>0</v>
      </c>
      <c r="T676" s="108">
        <v>28.08</v>
      </c>
      <c r="U676" s="108">
        <v>39.619999999999997</v>
      </c>
      <c r="V676" s="109">
        <v>100</v>
      </c>
      <c r="W676" s="109">
        <v>0.11</v>
      </c>
      <c r="X676" s="127" t="s">
        <v>3474</v>
      </c>
      <c r="Y676" s="107">
        <v>6</v>
      </c>
      <c r="Z676" s="107">
        <v>4</v>
      </c>
      <c r="AA676" s="107">
        <v>8</v>
      </c>
      <c r="AB676" s="111">
        <v>5</v>
      </c>
      <c r="AC676" s="107">
        <v>30</v>
      </c>
      <c r="AD676" s="108">
        <v>28.08</v>
      </c>
      <c r="AE676" s="107">
        <v>5</v>
      </c>
      <c r="AF676" s="111">
        <v>50</v>
      </c>
      <c r="AG676" s="111" t="s">
        <v>3465</v>
      </c>
      <c r="AH676" s="111" t="s">
        <v>11773</v>
      </c>
      <c r="AI676" s="111"/>
      <c r="AJ676" s="111" t="s">
        <v>11900</v>
      </c>
      <c r="AK676" s="111" t="s">
        <v>11773</v>
      </c>
      <c r="AL676" s="111"/>
      <c r="AM676" s="111" t="s">
        <v>11901</v>
      </c>
      <c r="AN676" s="111" t="s">
        <v>11773</v>
      </c>
      <c r="AO676" s="111"/>
      <c r="AP676" s="111" t="s">
        <v>11902</v>
      </c>
      <c r="AQ676" s="111" t="s">
        <v>11773</v>
      </c>
      <c r="AR676" s="111"/>
      <c r="AS676" s="111"/>
      <c r="AT676" s="111"/>
      <c r="AU676" s="111"/>
      <c r="AV676" s="111"/>
      <c r="AW676" s="111"/>
      <c r="AX676" s="111"/>
      <c r="AY676"/>
      <c r="AZ676"/>
      <c r="BA676"/>
      <c r="BB676"/>
      <c r="BC676"/>
      <c r="BD676"/>
    </row>
    <row r="677" spans="1:56" s="110" customFormat="1" ht="257.14999999999998">
      <c r="A677" s="107">
        <v>401</v>
      </c>
      <c r="B677" s="107" t="s">
        <v>3464</v>
      </c>
      <c r="C677" s="111" t="s">
        <v>11895</v>
      </c>
      <c r="D677" s="124" t="s">
        <v>3465</v>
      </c>
      <c r="E677" s="112" t="s">
        <v>11903</v>
      </c>
      <c r="F677" s="129">
        <v>33232</v>
      </c>
      <c r="G677" s="112" t="s">
        <v>11904</v>
      </c>
      <c r="H677" s="111">
        <v>2022</v>
      </c>
      <c r="I677" s="112" t="s">
        <v>11905</v>
      </c>
      <c r="J677" s="113">
        <v>48163.77</v>
      </c>
      <c r="K677" s="126" t="s">
        <v>1977</v>
      </c>
      <c r="L677" s="112" t="s">
        <v>3469</v>
      </c>
      <c r="M677" s="112" t="s">
        <v>3470</v>
      </c>
      <c r="N677" s="112" t="s">
        <v>11906</v>
      </c>
      <c r="O677" s="112" t="s">
        <v>11907</v>
      </c>
      <c r="P677" s="112">
        <v>7106</v>
      </c>
      <c r="Q677" s="108">
        <v>55.86</v>
      </c>
      <c r="R677" s="108">
        <v>11.66</v>
      </c>
      <c r="S677" s="108">
        <v>0</v>
      </c>
      <c r="T677" s="108">
        <v>35.36</v>
      </c>
      <c r="U677" s="108">
        <v>55.86</v>
      </c>
      <c r="V677" s="109">
        <v>25</v>
      </c>
      <c r="W677" s="109">
        <v>0.11</v>
      </c>
      <c r="X677" s="127" t="s">
        <v>3474</v>
      </c>
      <c r="Y677" s="107">
        <v>3</v>
      </c>
      <c r="Z677" s="107">
        <v>12</v>
      </c>
      <c r="AA677" s="107">
        <v>3</v>
      </c>
      <c r="AB677" s="111">
        <v>4</v>
      </c>
      <c r="AC677" s="107">
        <v>30</v>
      </c>
      <c r="AD677" s="108">
        <v>35.36</v>
      </c>
      <c r="AE677" s="107">
        <v>5</v>
      </c>
      <c r="AF677" s="111">
        <v>20</v>
      </c>
      <c r="AG677" s="111" t="s">
        <v>3465</v>
      </c>
      <c r="AH677" s="111" t="s">
        <v>11903</v>
      </c>
      <c r="AI677" s="111"/>
      <c r="AJ677" s="111" t="s">
        <v>11900</v>
      </c>
      <c r="AK677" s="111" t="s">
        <v>11903</v>
      </c>
      <c r="AL677" s="111"/>
      <c r="AM677" s="111" t="s">
        <v>11901</v>
      </c>
      <c r="AN677" s="111" t="s">
        <v>11903</v>
      </c>
      <c r="AO677" s="111"/>
      <c r="AP677" s="111" t="s">
        <v>11902</v>
      </c>
      <c r="AQ677" s="111" t="s">
        <v>11903</v>
      </c>
      <c r="AR677" s="111"/>
      <c r="AS677" s="111"/>
      <c r="AT677" s="111"/>
      <c r="AU677" s="111"/>
      <c r="AV677" s="111"/>
      <c r="AW677" s="111"/>
      <c r="AX677" s="111"/>
      <c r="AY677"/>
      <c r="AZ677"/>
      <c r="BA677"/>
      <c r="BB677"/>
      <c r="BC677"/>
      <c r="BD677"/>
    </row>
    <row r="678" spans="1:56" s="110" customFormat="1" ht="257.14999999999998">
      <c r="A678" s="107">
        <v>401</v>
      </c>
      <c r="B678" s="107" t="s">
        <v>3464</v>
      </c>
      <c r="C678" s="111" t="s">
        <v>11895</v>
      </c>
      <c r="D678" s="124" t="s">
        <v>11908</v>
      </c>
      <c r="E678" s="112" t="s">
        <v>3486</v>
      </c>
      <c r="F678" s="129">
        <v>30770</v>
      </c>
      <c r="G678" s="112" t="s">
        <v>11909</v>
      </c>
      <c r="H678" s="111">
        <v>2022</v>
      </c>
      <c r="I678" s="112" t="s">
        <v>11910</v>
      </c>
      <c r="J678" s="113">
        <v>28114.9</v>
      </c>
      <c r="K678" s="126" t="s">
        <v>11911</v>
      </c>
      <c r="L678" s="112" t="s">
        <v>3469</v>
      </c>
      <c r="M678" s="112" t="s">
        <v>3470</v>
      </c>
      <c r="N678" s="112" t="s">
        <v>11912</v>
      </c>
      <c r="O678" s="112" t="s">
        <v>11913</v>
      </c>
      <c r="P678" s="112" t="s">
        <v>11914</v>
      </c>
      <c r="Q678" s="108">
        <v>36.15</v>
      </c>
      <c r="R678" s="108">
        <v>1.7</v>
      </c>
      <c r="S678" s="108">
        <v>0</v>
      </c>
      <c r="T678" s="108">
        <v>27.56</v>
      </c>
      <c r="U678" s="108">
        <v>36.15</v>
      </c>
      <c r="V678" s="109">
        <v>100</v>
      </c>
      <c r="W678" s="109">
        <v>12</v>
      </c>
      <c r="X678" s="127" t="s">
        <v>3474</v>
      </c>
      <c r="Y678" s="107">
        <v>6</v>
      </c>
      <c r="Z678" s="107">
        <v>4</v>
      </c>
      <c r="AA678" s="107">
        <v>8</v>
      </c>
      <c r="AB678" s="111">
        <v>60</v>
      </c>
      <c r="AC678" s="107">
        <v>151</v>
      </c>
      <c r="AD678" s="108">
        <v>27.56</v>
      </c>
      <c r="AE678" s="107">
        <v>5</v>
      </c>
      <c r="AF678" s="111">
        <v>80</v>
      </c>
      <c r="AG678" s="111">
        <v>20133</v>
      </c>
      <c r="AH678" s="111" t="s">
        <v>11915</v>
      </c>
      <c r="AI678" s="111">
        <v>40</v>
      </c>
      <c r="AJ678" s="111">
        <v>38002</v>
      </c>
      <c r="AK678" s="111" t="s">
        <v>11915</v>
      </c>
      <c r="AL678" s="111">
        <v>20</v>
      </c>
      <c r="AM678" s="111">
        <v>52624</v>
      </c>
      <c r="AN678" s="111" t="s">
        <v>11915</v>
      </c>
      <c r="AO678" s="111">
        <v>40</v>
      </c>
      <c r="AP678" s="111"/>
      <c r="AQ678" s="111"/>
      <c r="AR678" s="111"/>
      <c r="AS678" s="111"/>
      <c r="AT678" s="111"/>
      <c r="AU678" s="111"/>
      <c r="AV678" s="111"/>
      <c r="AW678" s="111"/>
      <c r="AX678" s="111"/>
      <c r="AY678"/>
      <c r="AZ678"/>
      <c r="BA678"/>
      <c r="BB678"/>
      <c r="BC678"/>
      <c r="BD678"/>
    </row>
    <row r="679" spans="1:56" s="110" customFormat="1" ht="339.45">
      <c r="A679" s="107">
        <v>401</v>
      </c>
      <c r="B679" s="107" t="s">
        <v>3464</v>
      </c>
      <c r="C679" s="111" t="s">
        <v>11895</v>
      </c>
      <c r="D679" s="124" t="s">
        <v>11908</v>
      </c>
      <c r="E679" s="112" t="s">
        <v>11916</v>
      </c>
      <c r="F679" s="129">
        <v>23608</v>
      </c>
      <c r="G679" s="112" t="s">
        <v>11917</v>
      </c>
      <c r="H679" s="111">
        <v>2022</v>
      </c>
      <c r="I679" s="112" t="s">
        <v>11918</v>
      </c>
      <c r="J679" s="113">
        <v>58258.09</v>
      </c>
      <c r="K679" s="126" t="s">
        <v>11911</v>
      </c>
      <c r="L679" s="112" t="s">
        <v>3469</v>
      </c>
      <c r="M679" s="112" t="s">
        <v>3470</v>
      </c>
      <c r="N679" s="112" t="s">
        <v>11919</v>
      </c>
      <c r="O679" s="112" t="s">
        <v>11920</v>
      </c>
      <c r="P679" s="112" t="s">
        <v>11921</v>
      </c>
      <c r="Q679" s="108">
        <v>44.99</v>
      </c>
      <c r="R679" s="108">
        <v>6.11</v>
      </c>
      <c r="S679" s="108">
        <v>0</v>
      </c>
      <c r="T679" s="108">
        <v>31.11</v>
      </c>
      <c r="U679" s="108">
        <v>44.99</v>
      </c>
      <c r="V679" s="109">
        <v>60</v>
      </c>
      <c r="W679" s="109">
        <v>50</v>
      </c>
      <c r="X679" s="127" t="s">
        <v>3474</v>
      </c>
      <c r="Y679" s="107">
        <v>6</v>
      </c>
      <c r="Z679" s="107">
        <v>4</v>
      </c>
      <c r="AA679" s="107">
        <v>1</v>
      </c>
      <c r="AB679" s="111">
        <v>60</v>
      </c>
      <c r="AC679" s="107">
        <v>151</v>
      </c>
      <c r="AD679" s="108">
        <v>31.11</v>
      </c>
      <c r="AE679" s="107">
        <v>2</v>
      </c>
      <c r="AF679" s="111">
        <v>80</v>
      </c>
      <c r="AG679" s="111">
        <v>20133</v>
      </c>
      <c r="AH679" s="111" t="s">
        <v>11915</v>
      </c>
      <c r="AI679" s="111">
        <v>40</v>
      </c>
      <c r="AJ679" s="111">
        <v>38002</v>
      </c>
      <c r="AK679" s="111" t="s">
        <v>11915</v>
      </c>
      <c r="AL679" s="111">
        <v>20</v>
      </c>
      <c r="AM679" s="111">
        <v>52624</v>
      </c>
      <c r="AN679" s="111" t="s">
        <v>11915</v>
      </c>
      <c r="AO679" s="111">
        <v>40</v>
      </c>
      <c r="AP679" s="111"/>
      <c r="AQ679" s="111"/>
      <c r="AR679" s="111"/>
      <c r="AS679" s="111"/>
      <c r="AT679" s="111"/>
      <c r="AU679" s="111"/>
      <c r="AV679" s="111"/>
      <c r="AW679" s="111"/>
      <c r="AX679" s="111"/>
      <c r="AY679"/>
      <c r="AZ679"/>
      <c r="BA679"/>
      <c r="BB679"/>
      <c r="BC679"/>
      <c r="BD679"/>
    </row>
    <row r="680" spans="1:56" s="110" customFormat="1" ht="164.6">
      <c r="A680" s="107">
        <v>401</v>
      </c>
      <c r="B680" s="107" t="s">
        <v>3464</v>
      </c>
      <c r="C680" s="111" t="s">
        <v>11922</v>
      </c>
      <c r="D680" s="124" t="s">
        <v>11908</v>
      </c>
      <c r="E680" s="112" t="s">
        <v>11923</v>
      </c>
      <c r="F680" s="129">
        <v>35366</v>
      </c>
      <c r="G680" s="112" t="s">
        <v>11924</v>
      </c>
      <c r="H680" s="111">
        <v>2022</v>
      </c>
      <c r="I680" s="112" t="s">
        <v>11925</v>
      </c>
      <c r="J680" s="113">
        <v>15578.4</v>
      </c>
      <c r="K680" s="126" t="s">
        <v>11911</v>
      </c>
      <c r="L680" s="112" t="s">
        <v>11926</v>
      </c>
      <c r="M680" s="112" t="s">
        <v>11927</v>
      </c>
      <c r="N680" s="112" t="s">
        <v>11928</v>
      </c>
      <c r="O680" s="112" t="s">
        <v>11929</v>
      </c>
      <c r="P680" s="112" t="s">
        <v>11930</v>
      </c>
      <c r="Q680" s="108">
        <v>31.37</v>
      </c>
      <c r="R680" s="108">
        <v>0.95</v>
      </c>
      <c r="S680" s="108">
        <v>0.30303030303030304</v>
      </c>
      <c r="T680" s="108">
        <v>24.09</v>
      </c>
      <c r="U680" s="108">
        <v>31.37</v>
      </c>
      <c r="V680" s="109">
        <v>100</v>
      </c>
      <c r="W680" s="109">
        <v>11</v>
      </c>
      <c r="X680" s="127" t="s">
        <v>3474</v>
      </c>
      <c r="Y680" s="107">
        <v>6</v>
      </c>
      <c r="Z680" s="107">
        <v>4</v>
      </c>
      <c r="AA680" s="107">
        <v>5</v>
      </c>
      <c r="AB680" s="111" t="s">
        <v>11931</v>
      </c>
      <c r="AC680" s="107">
        <v>109</v>
      </c>
      <c r="AD680" s="108">
        <v>24.09</v>
      </c>
      <c r="AE680" s="107">
        <v>5</v>
      </c>
      <c r="AF680" s="111">
        <v>90</v>
      </c>
      <c r="AG680" s="111" t="s">
        <v>3465</v>
      </c>
      <c r="AH680" s="111" t="s">
        <v>11932</v>
      </c>
      <c r="AI680" s="111">
        <v>50</v>
      </c>
      <c r="AJ680" s="111" t="s">
        <v>11933</v>
      </c>
      <c r="AK680" s="111" t="s">
        <v>11934</v>
      </c>
      <c r="AL680" s="111">
        <v>20</v>
      </c>
      <c r="AM680" s="111" t="s">
        <v>11935</v>
      </c>
      <c r="AN680" s="111" t="s">
        <v>11934</v>
      </c>
      <c r="AO680" s="111">
        <v>20</v>
      </c>
      <c r="AP680" s="111"/>
      <c r="AQ680" s="111"/>
      <c r="AR680" s="111"/>
      <c r="AS680" s="111"/>
      <c r="AT680" s="111"/>
      <c r="AU680" s="111"/>
      <c r="AV680" s="111"/>
      <c r="AW680" s="111"/>
      <c r="AX680" s="111"/>
      <c r="AY680"/>
      <c r="AZ680"/>
      <c r="BA680"/>
      <c r="BB680"/>
      <c r="BC680"/>
      <c r="BD680"/>
    </row>
    <row r="681" spans="1:56" s="110" customFormat="1" ht="174.9">
      <c r="A681" s="107">
        <v>401</v>
      </c>
      <c r="B681" s="107" t="s">
        <v>3464</v>
      </c>
      <c r="C681" s="111" t="s">
        <v>11922</v>
      </c>
      <c r="D681" s="124" t="s">
        <v>11908</v>
      </c>
      <c r="E681" s="112" t="s">
        <v>11923</v>
      </c>
      <c r="F681" s="129">
        <v>35366</v>
      </c>
      <c r="G681" s="112" t="s">
        <v>11936</v>
      </c>
      <c r="H681" s="111">
        <v>2022</v>
      </c>
      <c r="I681" s="112" t="s">
        <v>11937</v>
      </c>
      <c r="J681" s="113">
        <v>4136.55</v>
      </c>
      <c r="K681" s="126" t="s">
        <v>11911</v>
      </c>
      <c r="L681" s="112" t="s">
        <v>11926</v>
      </c>
      <c r="M681" s="112" t="s">
        <v>11927</v>
      </c>
      <c r="N681" s="112" t="s">
        <v>11938</v>
      </c>
      <c r="O681" s="112" t="s">
        <v>11939</v>
      </c>
      <c r="P681" s="112" t="s">
        <v>11940</v>
      </c>
      <c r="Q681" s="108">
        <v>30.72</v>
      </c>
      <c r="R681" s="108">
        <v>0.3</v>
      </c>
      <c r="S681" s="108">
        <v>0.3</v>
      </c>
      <c r="T681" s="108">
        <v>24.09</v>
      </c>
      <c r="U681" s="108">
        <v>30.72</v>
      </c>
      <c r="V681" s="109">
        <v>100</v>
      </c>
      <c r="W681" s="109">
        <v>12</v>
      </c>
      <c r="X681" s="127" t="s">
        <v>3474</v>
      </c>
      <c r="Y681" s="107">
        <v>4</v>
      </c>
      <c r="Z681" s="107"/>
      <c r="AA681" s="107"/>
      <c r="AB681" s="111" t="s">
        <v>11931</v>
      </c>
      <c r="AC681" s="107">
        <v>109</v>
      </c>
      <c r="AD681" s="108">
        <v>24.09</v>
      </c>
      <c r="AE681" s="107">
        <v>5</v>
      </c>
      <c r="AF681" s="111">
        <v>75</v>
      </c>
      <c r="AG681" s="111" t="s">
        <v>3465</v>
      </c>
      <c r="AH681" s="111" t="s">
        <v>11941</v>
      </c>
      <c r="AI681" s="111">
        <v>40</v>
      </c>
      <c r="AJ681" s="111" t="s">
        <v>11933</v>
      </c>
      <c r="AK681" s="111" t="s">
        <v>11934</v>
      </c>
      <c r="AL681" s="111">
        <v>20</v>
      </c>
      <c r="AM681" s="111" t="s">
        <v>11935</v>
      </c>
      <c r="AN681" s="111" t="s">
        <v>11934</v>
      </c>
      <c r="AO681" s="111">
        <v>15</v>
      </c>
      <c r="AP681" s="111"/>
      <c r="AQ681" s="111"/>
      <c r="AR681" s="111"/>
      <c r="AS681" s="111"/>
      <c r="AT681" s="111"/>
      <c r="AU681" s="111"/>
      <c r="AV681" s="111"/>
      <c r="AW681" s="111"/>
      <c r="AX681" s="111"/>
      <c r="AY681"/>
      <c r="AZ681"/>
      <c r="BA681"/>
      <c r="BB681"/>
      <c r="BC681"/>
      <c r="BD681"/>
    </row>
    <row r="682" spans="1:56" s="110" customFormat="1" ht="113.15">
      <c r="A682" s="107">
        <v>401</v>
      </c>
      <c r="B682" s="107" t="s">
        <v>3464</v>
      </c>
      <c r="C682" s="111" t="s">
        <v>11942</v>
      </c>
      <c r="D682" s="124" t="s">
        <v>11908</v>
      </c>
      <c r="E682" s="112" t="s">
        <v>11943</v>
      </c>
      <c r="F682" s="129">
        <v>21399</v>
      </c>
      <c r="G682" s="112" t="s">
        <v>11944</v>
      </c>
      <c r="H682" s="111">
        <v>2022</v>
      </c>
      <c r="I682" s="112" t="s">
        <v>11945</v>
      </c>
      <c r="J682" s="113">
        <v>22173.84</v>
      </c>
      <c r="K682" s="126" t="s">
        <v>11911</v>
      </c>
      <c r="L682" s="112" t="s">
        <v>11926</v>
      </c>
      <c r="M682" s="112" t="s">
        <v>11927</v>
      </c>
      <c r="N682" s="112" t="s">
        <v>11946</v>
      </c>
      <c r="O682" s="112" t="s">
        <v>11947</v>
      </c>
      <c r="P682" s="112">
        <v>7197</v>
      </c>
      <c r="Q682" s="108">
        <v>42.84</v>
      </c>
      <c r="R682" s="108">
        <v>1.49</v>
      </c>
      <c r="S682" s="108">
        <v>0.3</v>
      </c>
      <c r="T682" s="108">
        <v>32.840000000000003</v>
      </c>
      <c r="U682" s="108">
        <v>42.84</v>
      </c>
      <c r="V682" s="109">
        <v>100</v>
      </c>
      <c r="W682" s="109">
        <v>11</v>
      </c>
      <c r="X682" s="127" t="s">
        <v>3474</v>
      </c>
      <c r="Y682" s="107">
        <v>3</v>
      </c>
      <c r="Z682" s="107">
        <v>2</v>
      </c>
      <c r="AA682" s="107">
        <v>1</v>
      </c>
      <c r="AB682" s="111" t="s">
        <v>11931</v>
      </c>
      <c r="AC682" s="107">
        <v>109</v>
      </c>
      <c r="AD682" s="108">
        <v>32.840000000000003</v>
      </c>
      <c r="AE682" s="107">
        <v>5</v>
      </c>
      <c r="AF682" s="111">
        <v>80</v>
      </c>
      <c r="AG682" s="111" t="s">
        <v>3465</v>
      </c>
      <c r="AH682" s="111" t="s">
        <v>11948</v>
      </c>
      <c r="AI682" s="111">
        <v>40</v>
      </c>
      <c r="AJ682" s="111" t="s">
        <v>11810</v>
      </c>
      <c r="AK682" s="111" t="s">
        <v>11949</v>
      </c>
      <c r="AL682" s="111">
        <v>20</v>
      </c>
      <c r="AM682" s="111" t="s">
        <v>11950</v>
      </c>
      <c r="AN682" s="111" t="s">
        <v>11951</v>
      </c>
      <c r="AO682" s="111">
        <v>20</v>
      </c>
      <c r="AP682" s="111"/>
      <c r="AQ682" s="111"/>
      <c r="AR682" s="111"/>
      <c r="AS682" s="111"/>
      <c r="AT682" s="111"/>
      <c r="AU682" s="111"/>
      <c r="AV682" s="111"/>
      <c r="AW682" s="111"/>
      <c r="AX682" s="111"/>
      <c r="AY682"/>
      <c r="AZ682"/>
      <c r="BA682"/>
      <c r="BB682"/>
      <c r="BC682"/>
      <c r="BD682"/>
    </row>
    <row r="683" spans="1:56" s="110" customFormat="1" ht="164.6">
      <c r="A683" s="107">
        <v>401</v>
      </c>
      <c r="B683" s="107" t="s">
        <v>3464</v>
      </c>
      <c r="C683" s="111" t="s">
        <v>11922</v>
      </c>
      <c r="D683" s="124" t="s">
        <v>3494</v>
      </c>
      <c r="E683" s="112" t="s">
        <v>3495</v>
      </c>
      <c r="F683" s="129">
        <v>14538</v>
      </c>
      <c r="G683" s="112" t="s">
        <v>3496</v>
      </c>
      <c r="H683" s="111">
        <v>2023</v>
      </c>
      <c r="I683" s="112" t="s">
        <v>3497</v>
      </c>
      <c r="J683" s="113">
        <v>498372.73</v>
      </c>
      <c r="K683" s="126" t="s">
        <v>1992</v>
      </c>
      <c r="L683" s="112" t="s">
        <v>3469</v>
      </c>
      <c r="M683" s="112" t="s">
        <v>3470</v>
      </c>
      <c r="N683" s="112" t="s">
        <v>3498</v>
      </c>
      <c r="O683" s="112" t="s">
        <v>3499</v>
      </c>
      <c r="P683" s="112" t="s">
        <v>11952</v>
      </c>
      <c r="Q683" s="108">
        <v>87.78</v>
      </c>
      <c r="R683" s="108">
        <v>35.979999999999997</v>
      </c>
      <c r="S683" s="108">
        <v>23.33</v>
      </c>
      <c r="T683" s="108">
        <v>28.47</v>
      </c>
      <c r="U683" s="108">
        <v>87.78</v>
      </c>
      <c r="V683" s="109">
        <v>50</v>
      </c>
      <c r="W683" s="109">
        <v>5.42</v>
      </c>
      <c r="X683" s="127" t="s">
        <v>3474</v>
      </c>
      <c r="Y683" s="107">
        <v>6</v>
      </c>
      <c r="Z683" s="107">
        <v>6</v>
      </c>
      <c r="AA683" s="107">
        <v>3</v>
      </c>
      <c r="AB683" s="111">
        <v>3</v>
      </c>
      <c r="AC683" s="107">
        <v>165</v>
      </c>
      <c r="AD683" s="108">
        <v>28.47</v>
      </c>
      <c r="AE683" s="107">
        <v>6.66</v>
      </c>
      <c r="AF683" s="111">
        <v>50</v>
      </c>
      <c r="AG683" s="111" t="s">
        <v>3494</v>
      </c>
      <c r="AH683" s="111"/>
      <c r="AI683" s="111"/>
      <c r="AJ683" s="111"/>
      <c r="AK683" s="111"/>
      <c r="AL683" s="111"/>
      <c r="AM683" s="111"/>
      <c r="AN683" s="111"/>
      <c r="AO683" s="111"/>
      <c r="AP683" s="111"/>
      <c r="AQ683" s="111"/>
      <c r="AR683" s="111"/>
      <c r="AS683" s="111"/>
      <c r="AT683" s="111"/>
      <c r="AU683" s="111"/>
      <c r="AV683" s="111"/>
      <c r="AW683" s="111"/>
      <c r="AX683" s="111"/>
      <c r="AY683"/>
      <c r="AZ683"/>
      <c r="BA683"/>
      <c r="BB683"/>
      <c r="BC683"/>
      <c r="BD683"/>
    </row>
    <row r="684" spans="1:56" s="110" customFormat="1" ht="298.3">
      <c r="A684" s="107">
        <v>401</v>
      </c>
      <c r="B684" s="107" t="s">
        <v>3464</v>
      </c>
      <c r="C684" s="111"/>
      <c r="D684" s="124" t="s">
        <v>3465</v>
      </c>
      <c r="E684" s="112" t="s">
        <v>3466</v>
      </c>
      <c r="F684" s="129">
        <v>21613</v>
      </c>
      <c r="G684" s="112" t="s">
        <v>3467</v>
      </c>
      <c r="H684" s="111">
        <v>2023</v>
      </c>
      <c r="I684" s="112" t="s">
        <v>3468</v>
      </c>
      <c r="J684" s="113">
        <v>133239.25</v>
      </c>
      <c r="K684" s="126" t="s">
        <v>1992</v>
      </c>
      <c r="L684" s="112" t="s">
        <v>3469</v>
      </c>
      <c r="M684" s="112" t="s">
        <v>3470</v>
      </c>
      <c r="N684" s="112" t="s">
        <v>3471</v>
      </c>
      <c r="O684" s="112" t="s">
        <v>3472</v>
      </c>
      <c r="P684" s="112" t="s">
        <v>3473</v>
      </c>
      <c r="Q684" s="108">
        <v>92.09</v>
      </c>
      <c r="R684" s="108">
        <v>24.23</v>
      </c>
      <c r="S684" s="108">
        <v>25.65</v>
      </c>
      <c r="T684" s="108">
        <v>42.21</v>
      </c>
      <c r="U684" s="108">
        <v>92.09</v>
      </c>
      <c r="V684" s="109">
        <v>0.4</v>
      </c>
      <c r="W684" s="109">
        <v>0</v>
      </c>
      <c r="X684" s="127" t="s">
        <v>3474</v>
      </c>
      <c r="Y684" s="107">
        <v>2</v>
      </c>
      <c r="Z684" s="107">
        <v>1</v>
      </c>
      <c r="AA684" s="107">
        <v>4</v>
      </c>
      <c r="AB684" s="111">
        <v>51</v>
      </c>
      <c r="AC684" s="107">
        <v>166</v>
      </c>
      <c r="AD684" s="108">
        <v>42.21</v>
      </c>
      <c r="AE684" s="107">
        <v>5</v>
      </c>
      <c r="AF684" s="111" t="s">
        <v>3475</v>
      </c>
      <c r="AG684" s="111"/>
      <c r="AH684" s="111"/>
      <c r="AI684" s="111"/>
      <c r="AJ684" s="111"/>
      <c r="AK684" s="111"/>
      <c r="AL684" s="111"/>
      <c r="AM684" s="111"/>
      <c r="AN684" s="111"/>
      <c r="AO684" s="111"/>
      <c r="AP684" s="111"/>
      <c r="AQ684" s="111"/>
      <c r="AR684" s="111"/>
      <c r="AS684" s="111"/>
      <c r="AT684" s="111"/>
      <c r="AU684" s="111"/>
      <c r="AV684" s="111"/>
      <c r="AW684" s="111"/>
      <c r="AX684" s="111"/>
      <c r="AY684"/>
      <c r="AZ684"/>
      <c r="BA684"/>
      <c r="BB684"/>
      <c r="BC684"/>
      <c r="BD684"/>
    </row>
    <row r="685" spans="1:56" s="110" customFormat="1" ht="164.6">
      <c r="A685" s="107">
        <v>401</v>
      </c>
      <c r="B685" s="107" t="s">
        <v>3464</v>
      </c>
      <c r="C685" s="111"/>
      <c r="D685" s="124" t="s">
        <v>3476</v>
      </c>
      <c r="E685" s="112" t="s">
        <v>3477</v>
      </c>
      <c r="F685" s="129">
        <v>22935</v>
      </c>
      <c r="G685" s="112" t="s">
        <v>3478</v>
      </c>
      <c r="H685" s="111">
        <v>2023</v>
      </c>
      <c r="I685" s="112" t="s">
        <v>3479</v>
      </c>
      <c r="J685" s="113">
        <v>66964.77</v>
      </c>
      <c r="K685" s="126" t="s">
        <v>1992</v>
      </c>
      <c r="L685" s="112" t="s">
        <v>3469</v>
      </c>
      <c r="M685" s="112" t="s">
        <v>3470</v>
      </c>
      <c r="N685" s="112" t="s">
        <v>3480</v>
      </c>
      <c r="O685" s="112" t="s">
        <v>3481</v>
      </c>
      <c r="P685" s="112" t="s">
        <v>3482</v>
      </c>
      <c r="Q685" s="108">
        <v>87.43</v>
      </c>
      <c r="R685" s="108">
        <v>25.04</v>
      </c>
      <c r="S685" s="108">
        <v>21</v>
      </c>
      <c r="T685" s="108">
        <v>41.39</v>
      </c>
      <c r="U685" s="108">
        <v>87.43</v>
      </c>
      <c r="V685" s="109">
        <v>0.25</v>
      </c>
      <c r="W685" s="109">
        <v>20</v>
      </c>
      <c r="X685" s="127" t="s">
        <v>3474</v>
      </c>
      <c r="Y685" s="107">
        <v>3</v>
      </c>
      <c r="Z685" s="107">
        <v>2</v>
      </c>
      <c r="AA685" s="107">
        <v>1</v>
      </c>
      <c r="AB685" s="111">
        <v>4</v>
      </c>
      <c r="AC685" s="107">
        <v>163</v>
      </c>
      <c r="AD685" s="108">
        <v>41.39</v>
      </c>
      <c r="AE685" s="107">
        <v>5</v>
      </c>
      <c r="AF685" s="111">
        <v>0.11</v>
      </c>
      <c r="AG685" s="111" t="s">
        <v>3483</v>
      </c>
      <c r="AH685" s="111" t="s">
        <v>3484</v>
      </c>
      <c r="AI685" s="111">
        <v>0.06</v>
      </c>
      <c r="AJ685" s="111"/>
      <c r="AK685" s="111"/>
      <c r="AL685" s="111"/>
      <c r="AM685" s="111"/>
      <c r="AN685" s="111"/>
      <c r="AO685" s="111"/>
      <c r="AP685" s="111"/>
      <c r="AQ685" s="111"/>
      <c r="AR685" s="111"/>
      <c r="AS685" s="111" t="s">
        <v>3485</v>
      </c>
      <c r="AT685" s="111" t="s">
        <v>3484</v>
      </c>
      <c r="AU685" s="111">
        <v>0.05</v>
      </c>
      <c r="AV685" s="111"/>
      <c r="AW685" s="111"/>
      <c r="AX685" s="111"/>
      <c r="AY685"/>
      <c r="AZ685"/>
      <c r="BA685"/>
      <c r="BB685"/>
      <c r="BC685"/>
      <c r="BD685"/>
    </row>
    <row r="686" spans="1:56" s="110" customFormat="1" ht="174.9">
      <c r="A686" s="107">
        <v>401</v>
      </c>
      <c r="B686" s="107" t="s">
        <v>3464</v>
      </c>
      <c r="C686" s="111"/>
      <c r="D686" s="124" t="s">
        <v>3465</v>
      </c>
      <c r="E686" s="112" t="s">
        <v>3486</v>
      </c>
      <c r="F686" s="129">
        <v>30770</v>
      </c>
      <c r="G686" s="112" t="s">
        <v>3487</v>
      </c>
      <c r="H686" s="111">
        <v>2023</v>
      </c>
      <c r="I686" s="112" t="s">
        <v>3488</v>
      </c>
      <c r="J686" s="113">
        <v>169499.74</v>
      </c>
      <c r="K686" s="126" t="s">
        <v>1992</v>
      </c>
      <c r="L686" s="112" t="s">
        <v>3469</v>
      </c>
      <c r="M686" s="112" t="s">
        <v>3470</v>
      </c>
      <c r="N686" s="112" t="s">
        <v>3489</v>
      </c>
      <c r="O686" s="112" t="s">
        <v>3490</v>
      </c>
      <c r="P686" s="112" t="s">
        <v>3491</v>
      </c>
      <c r="Q686" s="108">
        <v>60.08</v>
      </c>
      <c r="R686" s="108">
        <v>10.75</v>
      </c>
      <c r="S686" s="108">
        <v>16.440000000000001</v>
      </c>
      <c r="T686" s="108">
        <v>32.880000000000003</v>
      </c>
      <c r="U686" s="108">
        <v>60.07</v>
      </c>
      <c r="V686" s="109">
        <v>0.4</v>
      </c>
      <c r="W686" s="109">
        <v>20</v>
      </c>
      <c r="X686" s="127" t="s">
        <v>3474</v>
      </c>
      <c r="Y686" s="107">
        <v>4</v>
      </c>
      <c r="Z686" s="107">
        <v>6</v>
      </c>
      <c r="AA686" s="107">
        <v>5</v>
      </c>
      <c r="AB686" s="111">
        <v>4</v>
      </c>
      <c r="AC686" s="107">
        <v>164</v>
      </c>
      <c r="AD686" s="108">
        <v>32.880000000000003</v>
      </c>
      <c r="AE686" s="107">
        <v>5</v>
      </c>
      <c r="AF686" s="111" t="s">
        <v>3492</v>
      </c>
      <c r="AG686" s="111" t="s">
        <v>3465</v>
      </c>
      <c r="AH686" s="111" t="s">
        <v>3493</v>
      </c>
      <c r="AI686" s="111"/>
      <c r="AJ686" s="111"/>
      <c r="AK686" s="111"/>
      <c r="AL686" s="111"/>
      <c r="AM686" s="111"/>
      <c r="AN686" s="111"/>
      <c r="AO686" s="111"/>
      <c r="AP686" s="111"/>
      <c r="AQ686" s="111"/>
      <c r="AR686" s="111"/>
      <c r="AS686" s="111"/>
      <c r="AT686" s="111"/>
      <c r="AU686" s="111"/>
      <c r="AV686" s="111"/>
      <c r="AW686" s="111"/>
      <c r="AX686" s="111"/>
      <c r="AY686"/>
      <c r="AZ686"/>
      <c r="BA686"/>
      <c r="BB686"/>
      <c r="BC686"/>
      <c r="BD686"/>
    </row>
    <row r="687" spans="1:56" s="110" customFormat="1" ht="164.6">
      <c r="A687" s="107">
        <v>401</v>
      </c>
      <c r="B687" s="107" t="s">
        <v>3464</v>
      </c>
      <c r="C687" s="111"/>
      <c r="D687" s="124" t="s">
        <v>3494</v>
      </c>
      <c r="E687" s="112" t="s">
        <v>3495</v>
      </c>
      <c r="F687" s="129">
        <v>14538</v>
      </c>
      <c r="G687" s="112" t="s">
        <v>3496</v>
      </c>
      <c r="H687" s="111">
        <v>2023</v>
      </c>
      <c r="I687" s="112" t="s">
        <v>3497</v>
      </c>
      <c r="J687" s="113">
        <f>71075.98+427296.75</f>
        <v>498372.73</v>
      </c>
      <c r="K687" s="126" t="s">
        <v>1992</v>
      </c>
      <c r="L687" s="112" t="s">
        <v>3469</v>
      </c>
      <c r="M687" s="112" t="s">
        <v>3470</v>
      </c>
      <c r="N687" s="112" t="s">
        <v>3498</v>
      </c>
      <c r="O687" s="112" t="s">
        <v>3499</v>
      </c>
      <c r="P687" s="112" t="s">
        <v>3500</v>
      </c>
      <c r="Q687" s="108">
        <v>87.78</v>
      </c>
      <c r="R687" s="108">
        <v>35.979999999999997</v>
      </c>
      <c r="S687" s="108">
        <v>23.33</v>
      </c>
      <c r="T687" s="108">
        <v>28.47</v>
      </c>
      <c r="U687" s="108">
        <v>87.78</v>
      </c>
      <c r="V687" s="109">
        <v>0.5</v>
      </c>
      <c r="W687" s="109">
        <v>15</v>
      </c>
      <c r="X687" s="127" t="s">
        <v>3474</v>
      </c>
      <c r="Y687" s="107">
        <v>6</v>
      </c>
      <c r="Z687" s="107">
        <v>6</v>
      </c>
      <c r="AA687" s="107">
        <v>3</v>
      </c>
      <c r="AB687" s="111">
        <v>3</v>
      </c>
      <c r="AC687" s="107">
        <v>165</v>
      </c>
      <c r="AD687" s="108">
        <v>28.47</v>
      </c>
      <c r="AE687" s="107">
        <v>5</v>
      </c>
      <c r="AF687" s="111" t="s">
        <v>3492</v>
      </c>
      <c r="AG687" s="111" t="s">
        <v>3494</v>
      </c>
      <c r="AH687" s="111"/>
      <c r="AI687" s="111"/>
      <c r="AJ687" s="111"/>
      <c r="AK687" s="111"/>
      <c r="AL687" s="111"/>
      <c r="AM687" s="111"/>
      <c r="AN687" s="111"/>
      <c r="AO687" s="111"/>
      <c r="AP687" s="111"/>
      <c r="AQ687" s="111"/>
      <c r="AR687" s="111"/>
      <c r="AS687" s="111"/>
      <c r="AT687" s="111"/>
      <c r="AU687" s="111"/>
      <c r="AV687" s="111"/>
      <c r="AW687" s="111"/>
      <c r="AX687" s="111"/>
      <c r="AY687"/>
      <c r="AZ687"/>
      <c r="BA687"/>
      <c r="BB687"/>
      <c r="BC687"/>
      <c r="BD687"/>
    </row>
    <row r="688" spans="1:56" s="110" customFormat="1" ht="226.3">
      <c r="A688" s="107">
        <v>401</v>
      </c>
      <c r="B688" s="107" t="s">
        <v>3464</v>
      </c>
      <c r="C688" s="111"/>
      <c r="D688" s="124" t="s">
        <v>3501</v>
      </c>
      <c r="E688" s="112" t="s">
        <v>3502</v>
      </c>
      <c r="F688" s="129">
        <v>26091</v>
      </c>
      <c r="G688" s="112" t="s">
        <v>3503</v>
      </c>
      <c r="H688" s="111">
        <v>2023</v>
      </c>
      <c r="I688" s="112" t="s">
        <v>3504</v>
      </c>
      <c r="J688" s="113">
        <v>75640</v>
      </c>
      <c r="K688" s="126" t="s">
        <v>1992</v>
      </c>
      <c r="L688" s="112" t="s">
        <v>3469</v>
      </c>
      <c r="M688" s="112" t="s">
        <v>3470</v>
      </c>
      <c r="N688" s="112" t="s">
        <v>3505</v>
      </c>
      <c r="O688" s="112" t="s">
        <v>3506</v>
      </c>
      <c r="P688" s="112" t="s">
        <v>3507</v>
      </c>
      <c r="Q688" s="108">
        <v>70.64</v>
      </c>
      <c r="R688" s="108">
        <v>11.46</v>
      </c>
      <c r="S688" s="108">
        <v>20.13</v>
      </c>
      <c r="T688" s="108">
        <v>39.049999999999997</v>
      </c>
      <c r="U688" s="108">
        <v>70.64</v>
      </c>
      <c r="V688" s="109">
        <v>0.4</v>
      </c>
      <c r="W688" s="109">
        <v>20</v>
      </c>
      <c r="X688" s="127" t="s">
        <v>3474</v>
      </c>
      <c r="Y688" s="107">
        <v>3</v>
      </c>
      <c r="Z688" s="107">
        <v>4</v>
      </c>
      <c r="AA688" s="107">
        <v>8</v>
      </c>
      <c r="AB688" s="111">
        <v>60</v>
      </c>
      <c r="AC688" s="107">
        <v>167</v>
      </c>
      <c r="AD688" s="108">
        <v>39.049999999999997</v>
      </c>
      <c r="AE688" s="107">
        <v>5</v>
      </c>
      <c r="AF688" s="111">
        <v>0.42</v>
      </c>
      <c r="AG688" s="111" t="s">
        <v>3508</v>
      </c>
      <c r="AH688" s="111" t="s">
        <v>3509</v>
      </c>
      <c r="AI688" s="111">
        <v>0.28999999999999998</v>
      </c>
      <c r="AJ688" s="111" t="s">
        <v>3510</v>
      </c>
      <c r="AK688" s="111" t="s">
        <v>3511</v>
      </c>
      <c r="AL688" s="111">
        <v>0.21</v>
      </c>
      <c r="AM688" s="111" t="s">
        <v>3512</v>
      </c>
      <c r="AN688" s="111" t="s">
        <v>3511</v>
      </c>
      <c r="AO688" s="111">
        <v>0.11</v>
      </c>
      <c r="AP688" s="111" t="s">
        <v>3513</v>
      </c>
      <c r="AQ688" s="111" t="s">
        <v>3511</v>
      </c>
      <c r="AR688" s="111">
        <v>0.02</v>
      </c>
      <c r="AS688" s="111" t="s">
        <v>3514</v>
      </c>
      <c r="AT688" s="111" t="s">
        <v>3509</v>
      </c>
      <c r="AU688" s="111">
        <v>0.19</v>
      </c>
      <c r="AV688" s="111" t="s">
        <v>3515</v>
      </c>
      <c r="AW688" s="111" t="s">
        <v>3511</v>
      </c>
      <c r="AX688" s="111">
        <v>0.18</v>
      </c>
      <c r="AY688"/>
      <c r="AZ688"/>
      <c r="BA688"/>
      <c r="BB688"/>
      <c r="BC688"/>
      <c r="BD688"/>
    </row>
    <row r="689" spans="1:56" s="110" customFormat="1" ht="349.75">
      <c r="A689" s="107">
        <v>401</v>
      </c>
      <c r="B689" s="107" t="s">
        <v>3464</v>
      </c>
      <c r="C689" s="111"/>
      <c r="D689" s="124" t="s">
        <v>3476</v>
      </c>
      <c r="E689" s="112" t="s">
        <v>3516</v>
      </c>
      <c r="F689" s="129">
        <v>29498</v>
      </c>
      <c r="G689" s="112" t="s">
        <v>3517</v>
      </c>
      <c r="H689" s="111">
        <v>2024</v>
      </c>
      <c r="I689" s="112" t="s">
        <v>3518</v>
      </c>
      <c r="J689" s="113">
        <v>195073.06</v>
      </c>
      <c r="K689" s="126" t="s">
        <v>3519</v>
      </c>
      <c r="L689" s="112" t="s">
        <v>3520</v>
      </c>
      <c r="M689" s="112" t="s">
        <v>3521</v>
      </c>
      <c r="N689" s="112" t="s">
        <v>3522</v>
      </c>
      <c r="O689" s="112" t="s">
        <v>3523</v>
      </c>
      <c r="P689" s="112" t="s">
        <v>3524</v>
      </c>
      <c r="Q689" s="108">
        <v>72.59</v>
      </c>
      <c r="R689" s="108">
        <v>11.95</v>
      </c>
      <c r="S689" s="108">
        <v>20.92</v>
      </c>
      <c r="T689" s="108">
        <v>39.72</v>
      </c>
      <c r="U689" s="108">
        <v>72.59</v>
      </c>
      <c r="V689" s="109">
        <v>100</v>
      </c>
      <c r="W689" s="109">
        <v>20</v>
      </c>
      <c r="X689" s="127" t="s">
        <v>3474</v>
      </c>
      <c r="Y689" s="107">
        <v>4</v>
      </c>
      <c r="Z689" s="107">
        <v>6</v>
      </c>
      <c r="AA689" s="107">
        <v>2</v>
      </c>
      <c r="AB689" s="111">
        <v>4</v>
      </c>
      <c r="AC689" s="107">
        <v>186</v>
      </c>
      <c r="AD689" s="108">
        <v>39.72</v>
      </c>
      <c r="AE689" s="107">
        <v>5</v>
      </c>
      <c r="AF689" s="111" t="s">
        <v>3492</v>
      </c>
      <c r="AG689" s="111" t="s">
        <v>3476</v>
      </c>
      <c r="AH689" s="111"/>
      <c r="AI689" s="111"/>
      <c r="AJ689" s="111"/>
      <c r="AK689" s="111"/>
      <c r="AL689" s="111"/>
      <c r="AM689" s="111"/>
      <c r="AN689" s="111"/>
      <c r="AO689" s="111"/>
      <c r="AP689" s="111"/>
      <c r="AQ689" s="111"/>
      <c r="AR689" s="111"/>
      <c r="AS689" s="111"/>
      <c r="AT689" s="111"/>
      <c r="AU689" s="111"/>
      <c r="AV689" s="111"/>
      <c r="AW689" s="111"/>
      <c r="AX689" s="111"/>
      <c r="AY689"/>
      <c r="AZ689"/>
      <c r="BA689"/>
      <c r="BB689"/>
      <c r="BC689"/>
      <c r="BD689"/>
    </row>
    <row r="690" spans="1:56" s="110" customFormat="1" ht="226.3">
      <c r="A690" s="107">
        <v>401</v>
      </c>
      <c r="B690" s="107" t="s">
        <v>3464</v>
      </c>
      <c r="C690" s="111"/>
      <c r="D690" s="124" t="s">
        <v>3465</v>
      </c>
      <c r="E690" s="112" t="s">
        <v>3525</v>
      </c>
      <c r="F690" s="129">
        <v>21399</v>
      </c>
      <c r="G690" s="112" t="s">
        <v>3526</v>
      </c>
      <c r="H690" s="111">
        <v>2024</v>
      </c>
      <c r="I690" s="112" t="s">
        <v>3527</v>
      </c>
      <c r="J690" s="113">
        <v>299765.48</v>
      </c>
      <c r="K690" s="126" t="s">
        <v>3519</v>
      </c>
      <c r="L690" s="112" t="s">
        <v>3528</v>
      </c>
      <c r="M690" s="112" t="s">
        <v>3521</v>
      </c>
      <c r="N690" s="112" t="s">
        <v>3529</v>
      </c>
      <c r="O690" s="112" t="s">
        <v>3530</v>
      </c>
      <c r="P690" s="112" t="s">
        <v>3531</v>
      </c>
      <c r="Q690" s="108">
        <v>65.09</v>
      </c>
      <c r="R690" s="108">
        <v>6.06</v>
      </c>
      <c r="S690" s="108">
        <v>19.88</v>
      </c>
      <c r="T690" s="108">
        <v>39.15</v>
      </c>
      <c r="U690" s="108">
        <v>65.09</v>
      </c>
      <c r="V690" s="109">
        <v>100</v>
      </c>
      <c r="W690" s="109">
        <v>20</v>
      </c>
      <c r="X690" s="127" t="s">
        <v>3474</v>
      </c>
      <c r="Y690" s="107">
        <v>3</v>
      </c>
      <c r="Z690" s="107">
        <v>2</v>
      </c>
      <c r="AA690" s="107">
        <v>3</v>
      </c>
      <c r="AB690" s="111">
        <v>35</v>
      </c>
      <c r="AC690" s="107">
        <v>15</v>
      </c>
      <c r="AD690" s="108">
        <v>39.15</v>
      </c>
      <c r="AE690" s="107">
        <v>5</v>
      </c>
      <c r="AF690" s="111" t="s">
        <v>3492</v>
      </c>
      <c r="AG690" s="111" t="s">
        <v>3465</v>
      </c>
      <c r="AH690" s="111"/>
      <c r="AI690" s="111"/>
      <c r="AJ690" s="111"/>
      <c r="AK690" s="111"/>
      <c r="AL690" s="111"/>
      <c r="AM690" s="111"/>
      <c r="AN690" s="111"/>
      <c r="AO690" s="111"/>
      <c r="AP690" s="111"/>
      <c r="AQ690" s="111"/>
      <c r="AR690" s="111"/>
      <c r="AS690" s="111"/>
      <c r="AT690" s="111"/>
      <c r="AU690" s="111"/>
      <c r="AV690" s="111"/>
      <c r="AW690" s="111"/>
      <c r="AX690" s="111"/>
      <c r="AY690"/>
      <c r="AZ690"/>
      <c r="BA690"/>
      <c r="BB690"/>
      <c r="BC690"/>
      <c r="BD690"/>
    </row>
    <row r="691" spans="1:56" s="110" customFormat="1" ht="409.6">
      <c r="A691" s="107">
        <v>404</v>
      </c>
      <c r="B691" s="107" t="s">
        <v>11953</v>
      </c>
      <c r="C691" s="111">
        <v>3</v>
      </c>
      <c r="D691" s="124" t="s">
        <v>2252</v>
      </c>
      <c r="E691" s="112" t="s">
        <v>11954</v>
      </c>
      <c r="F691" s="129">
        <v>24268</v>
      </c>
      <c r="G691" s="112" t="s">
        <v>11955</v>
      </c>
      <c r="H691" s="111">
        <v>1993</v>
      </c>
      <c r="I691" s="112" t="s">
        <v>11955</v>
      </c>
      <c r="J691" s="113">
        <v>22755.65</v>
      </c>
      <c r="K691" s="126" t="s">
        <v>2049</v>
      </c>
      <c r="L691" s="112" t="s">
        <v>11956</v>
      </c>
      <c r="M691" s="112" t="s">
        <v>11957</v>
      </c>
      <c r="N691" s="112" t="s">
        <v>11958</v>
      </c>
      <c r="O691" s="112" t="s">
        <v>11959</v>
      </c>
      <c r="P691" s="112">
        <v>3267</v>
      </c>
      <c r="Q691" s="108">
        <v>1.3722540000000001</v>
      </c>
      <c r="R691" s="108">
        <v>0</v>
      </c>
      <c r="S691" s="108">
        <v>1.3722540000000001</v>
      </c>
      <c r="T691" s="108">
        <v>5.5374999999999996</v>
      </c>
      <c r="U691" s="108">
        <v>6.9097540000000004</v>
      </c>
      <c r="V691" s="109">
        <v>40</v>
      </c>
      <c r="W691" s="109">
        <v>100</v>
      </c>
      <c r="X691" s="127" t="s">
        <v>11960</v>
      </c>
      <c r="Y691" s="107">
        <v>3</v>
      </c>
      <c r="Z691" s="107">
        <v>11</v>
      </c>
      <c r="AA691" s="107">
        <v>5</v>
      </c>
      <c r="AB691" s="111">
        <v>60</v>
      </c>
      <c r="AC691" s="107"/>
      <c r="AD691" s="108">
        <v>35.36</v>
      </c>
      <c r="AE691" s="107">
        <v>5</v>
      </c>
      <c r="AF691" s="111">
        <v>0</v>
      </c>
      <c r="AG691" s="111" t="s">
        <v>2252</v>
      </c>
      <c r="AH691" s="111" t="s">
        <v>11961</v>
      </c>
      <c r="AI691" s="111">
        <v>60</v>
      </c>
      <c r="AJ691" s="111" t="s">
        <v>11962</v>
      </c>
      <c r="AK691" s="111" t="s">
        <v>11961</v>
      </c>
      <c r="AL691" s="111">
        <v>40</v>
      </c>
      <c r="AM691" s="111"/>
      <c r="AN691" s="111"/>
      <c r="AO691" s="111"/>
      <c r="AP691" s="111"/>
      <c r="AQ691" s="111"/>
      <c r="AR691" s="111"/>
      <c r="AS691" s="111"/>
      <c r="AT691" s="111"/>
      <c r="AU691" s="111"/>
      <c r="AV691" s="111"/>
      <c r="AW691" s="111"/>
      <c r="AX691" s="111"/>
      <c r="AY691"/>
      <c r="AZ691"/>
      <c r="BA691"/>
      <c r="BB691"/>
      <c r="BC691"/>
      <c r="BD691"/>
    </row>
    <row r="692" spans="1:56" s="110" customFormat="1" ht="409.6">
      <c r="A692" s="107">
        <v>404</v>
      </c>
      <c r="B692" s="107" t="s">
        <v>11953</v>
      </c>
      <c r="C692" s="111">
        <v>3</v>
      </c>
      <c r="D692" s="124" t="s">
        <v>2252</v>
      </c>
      <c r="E692" s="112" t="s">
        <v>11963</v>
      </c>
      <c r="F692" s="129">
        <v>29875</v>
      </c>
      <c r="G692" s="112" t="s">
        <v>11964</v>
      </c>
      <c r="H692" s="111">
        <v>1997</v>
      </c>
      <c r="I692" s="112" t="s">
        <v>11964</v>
      </c>
      <c r="J692" s="113">
        <v>20663.66</v>
      </c>
      <c r="K692" s="126" t="s">
        <v>2049</v>
      </c>
      <c r="L692" s="112" t="s">
        <v>11956</v>
      </c>
      <c r="M692" s="112" t="s">
        <v>11957</v>
      </c>
      <c r="N692" s="112" t="s">
        <v>11965</v>
      </c>
      <c r="O692" s="112" t="s">
        <v>11966</v>
      </c>
      <c r="P692" s="112">
        <v>3507</v>
      </c>
      <c r="Q692" s="108">
        <v>4.7754311623529411</v>
      </c>
      <c r="R692" s="108">
        <v>0</v>
      </c>
      <c r="S692" s="108">
        <v>4.7754311623529411</v>
      </c>
      <c r="T692" s="108">
        <v>5.7876000000000012</v>
      </c>
      <c r="U692" s="108">
        <v>10.563031162352942</v>
      </c>
      <c r="V692" s="109">
        <v>75</v>
      </c>
      <c r="W692" s="109">
        <v>100</v>
      </c>
      <c r="X692" s="127" t="s">
        <v>11960</v>
      </c>
      <c r="Y692" s="107">
        <v>4</v>
      </c>
      <c r="Z692" s="107">
        <v>6</v>
      </c>
      <c r="AA692" s="107">
        <v>2</v>
      </c>
      <c r="AB692" s="111">
        <v>60</v>
      </c>
      <c r="AC692" s="107"/>
      <c r="AD692" s="108">
        <v>23.150400000000005</v>
      </c>
      <c r="AE692" s="107">
        <v>5</v>
      </c>
      <c r="AF692" s="111"/>
      <c r="AG692" s="111" t="s">
        <v>2252</v>
      </c>
      <c r="AH692" s="111" t="s">
        <v>11961</v>
      </c>
      <c r="AI692" s="111">
        <v>10</v>
      </c>
      <c r="AJ692" s="111" t="s">
        <v>11967</v>
      </c>
      <c r="AK692" s="111" t="s">
        <v>11961</v>
      </c>
      <c r="AL692" s="111">
        <v>15</v>
      </c>
      <c r="AM692" s="111" t="s">
        <v>11968</v>
      </c>
      <c r="AN692" s="111" t="s">
        <v>11961</v>
      </c>
      <c r="AO692" s="111">
        <v>25</v>
      </c>
      <c r="AP692" s="111" t="s">
        <v>11969</v>
      </c>
      <c r="AQ692" s="111" t="s">
        <v>11961</v>
      </c>
      <c r="AR692" s="111">
        <v>40</v>
      </c>
      <c r="AS692" s="111" t="s">
        <v>11968</v>
      </c>
      <c r="AT692" s="111" t="s">
        <v>11961</v>
      </c>
      <c r="AU692" s="111">
        <v>10</v>
      </c>
      <c r="AV692" s="111"/>
      <c r="AW692" s="111"/>
      <c r="AX692" s="111"/>
      <c r="AY692"/>
      <c r="AZ692"/>
      <c r="BA692"/>
      <c r="BB692"/>
      <c r="BC692"/>
      <c r="BD692"/>
    </row>
    <row r="693" spans="1:56" s="110" customFormat="1" ht="123.45">
      <c r="A693" s="107">
        <v>404</v>
      </c>
      <c r="B693" s="107" t="s">
        <v>11953</v>
      </c>
      <c r="C693" s="111">
        <v>3</v>
      </c>
      <c r="D693" s="124" t="s">
        <v>2252</v>
      </c>
      <c r="E693" s="112" t="s">
        <v>11970</v>
      </c>
      <c r="F693" s="129">
        <v>21137</v>
      </c>
      <c r="G693" s="112" t="s">
        <v>11971</v>
      </c>
      <c r="H693" s="111">
        <v>2003</v>
      </c>
      <c r="I693" s="112" t="s">
        <v>11972</v>
      </c>
      <c r="J693" s="113">
        <v>41099.160000000003</v>
      </c>
      <c r="K693" s="126" t="s">
        <v>382</v>
      </c>
      <c r="L693" s="112" t="s">
        <v>11973</v>
      </c>
      <c r="M693" s="112" t="s">
        <v>11974</v>
      </c>
      <c r="N693" s="112" t="s">
        <v>11975</v>
      </c>
      <c r="O693" s="112" t="s">
        <v>11976</v>
      </c>
      <c r="P693" s="112">
        <v>4071</v>
      </c>
      <c r="Q693" s="108">
        <v>2.08</v>
      </c>
      <c r="R693" s="108">
        <v>0</v>
      </c>
      <c r="S693" s="108">
        <v>2.08</v>
      </c>
      <c r="T693" s="108">
        <v>4.4000000000000004</v>
      </c>
      <c r="U693" s="108">
        <v>6.48</v>
      </c>
      <c r="V693" s="109">
        <v>100</v>
      </c>
      <c r="W693" s="109">
        <v>100</v>
      </c>
      <c r="X693" s="127" t="s">
        <v>11960</v>
      </c>
      <c r="Y693" s="107">
        <v>3</v>
      </c>
      <c r="Z693" s="107">
        <v>11</v>
      </c>
      <c r="AA693" s="107">
        <v>5</v>
      </c>
      <c r="AB693" s="111">
        <v>32</v>
      </c>
      <c r="AC693" s="107"/>
      <c r="AD693" s="108">
        <v>17.59</v>
      </c>
      <c r="AE693" s="107">
        <v>5</v>
      </c>
      <c r="AF693" s="111">
        <v>100</v>
      </c>
      <c r="AG693" s="111" t="s">
        <v>2252</v>
      </c>
      <c r="AH693" s="111" t="s">
        <v>11961</v>
      </c>
      <c r="AI693" s="111">
        <v>5</v>
      </c>
      <c r="AJ693" s="111" t="s">
        <v>11977</v>
      </c>
      <c r="AK693" s="111" t="s">
        <v>11961</v>
      </c>
      <c r="AL693" s="111">
        <v>85</v>
      </c>
      <c r="AM693" s="111" t="s">
        <v>11978</v>
      </c>
      <c r="AN693" s="111" t="s">
        <v>11961</v>
      </c>
      <c r="AO693" s="111">
        <v>10</v>
      </c>
      <c r="AP693" s="111"/>
      <c r="AQ693" s="111"/>
      <c r="AR693" s="111"/>
      <c r="AS693" s="111"/>
      <c r="AT693" s="111"/>
      <c r="AU693" s="111"/>
      <c r="AV693" s="111"/>
      <c r="AW693" s="111"/>
      <c r="AX693" s="111"/>
      <c r="AY693"/>
      <c r="AZ693"/>
      <c r="BA693"/>
      <c r="BB693"/>
      <c r="BC693"/>
      <c r="BD693"/>
    </row>
    <row r="694" spans="1:56" s="110" customFormat="1" ht="123.45">
      <c r="A694" s="107">
        <v>404</v>
      </c>
      <c r="B694" s="107" t="s">
        <v>11953</v>
      </c>
      <c r="C694" s="111">
        <v>3</v>
      </c>
      <c r="D694" s="124" t="s">
        <v>2252</v>
      </c>
      <c r="E694" s="112" t="s">
        <v>8065</v>
      </c>
      <c r="F694" s="129">
        <v>15493</v>
      </c>
      <c r="G694" s="112" t="s">
        <v>11979</v>
      </c>
      <c r="H694" s="111">
        <v>2004</v>
      </c>
      <c r="I694" s="112" t="s">
        <v>11980</v>
      </c>
      <c r="J694" s="113">
        <v>46407.92</v>
      </c>
      <c r="K694" s="126" t="s">
        <v>132</v>
      </c>
      <c r="L694" s="112" t="s">
        <v>11981</v>
      </c>
      <c r="M694" s="112" t="s">
        <v>11982</v>
      </c>
      <c r="N694" s="112" t="s">
        <v>11983</v>
      </c>
      <c r="O694" s="112" t="s">
        <v>11984</v>
      </c>
      <c r="P694" s="112">
        <v>4177</v>
      </c>
      <c r="Q694" s="108">
        <v>4.8600000000000003</v>
      </c>
      <c r="R694" s="108">
        <v>0</v>
      </c>
      <c r="S694" s="108">
        <v>4.8600000000000003</v>
      </c>
      <c r="T694" s="108">
        <v>23.14</v>
      </c>
      <c r="U694" s="108">
        <v>28</v>
      </c>
      <c r="V694" s="109">
        <v>75</v>
      </c>
      <c r="W694" s="109">
        <v>100</v>
      </c>
      <c r="X694" s="127" t="s">
        <v>11960</v>
      </c>
      <c r="Y694" s="107">
        <v>4</v>
      </c>
      <c r="Z694" s="107">
        <v>9</v>
      </c>
      <c r="AA694" s="107">
        <v>3</v>
      </c>
      <c r="AB694" s="111">
        <v>60</v>
      </c>
      <c r="AC694" s="107"/>
      <c r="AD694" s="108">
        <v>23.14</v>
      </c>
      <c r="AE694" s="107">
        <v>5</v>
      </c>
      <c r="AF694" s="111">
        <v>100</v>
      </c>
      <c r="AG694" s="111" t="s">
        <v>2252</v>
      </c>
      <c r="AH694" s="111" t="s">
        <v>11961</v>
      </c>
      <c r="AI694" s="111">
        <v>30</v>
      </c>
      <c r="AJ694" s="111" t="s">
        <v>11985</v>
      </c>
      <c r="AK694" s="111" t="s">
        <v>11961</v>
      </c>
      <c r="AL694" s="111">
        <v>50</v>
      </c>
      <c r="AM694" s="111" t="s">
        <v>11986</v>
      </c>
      <c r="AN694" s="111" t="s">
        <v>11961</v>
      </c>
      <c r="AO694" s="111">
        <v>20</v>
      </c>
      <c r="AP694" s="111"/>
      <c r="AQ694" s="111"/>
      <c r="AR694" s="111"/>
      <c r="AS694" s="111"/>
      <c r="AT694" s="111"/>
      <c r="AU694" s="111"/>
      <c r="AV694" s="111"/>
      <c r="AW694" s="111"/>
      <c r="AX694" s="111"/>
      <c r="AY694"/>
      <c r="AZ694"/>
      <c r="BA694"/>
      <c r="BB694"/>
      <c r="BC694"/>
      <c r="BD694"/>
    </row>
    <row r="695" spans="1:56" s="110" customFormat="1" ht="123.45">
      <c r="A695" s="107">
        <v>404</v>
      </c>
      <c r="B695" s="107" t="s">
        <v>11953</v>
      </c>
      <c r="C695" s="111">
        <v>3</v>
      </c>
      <c r="D695" s="124" t="s">
        <v>2252</v>
      </c>
      <c r="E695" s="112" t="s">
        <v>11970</v>
      </c>
      <c r="F695" s="129">
        <v>21137</v>
      </c>
      <c r="G695" s="112" t="s">
        <v>11987</v>
      </c>
      <c r="H695" s="111">
        <v>2005</v>
      </c>
      <c r="I695" s="112" t="s">
        <v>11988</v>
      </c>
      <c r="J695" s="113">
        <v>76681.23</v>
      </c>
      <c r="K695" s="126" t="s">
        <v>132</v>
      </c>
      <c r="L695" s="112" t="s">
        <v>11973</v>
      </c>
      <c r="M695" s="112" t="s">
        <v>11989</v>
      </c>
      <c r="N695" s="112" t="s">
        <v>11990</v>
      </c>
      <c r="O695" s="112" t="s">
        <v>11991</v>
      </c>
      <c r="P695" s="112">
        <v>4307</v>
      </c>
      <c r="Q695" s="108">
        <v>2.4300000000000002</v>
      </c>
      <c r="R695" s="108">
        <v>0</v>
      </c>
      <c r="S695" s="108">
        <v>2.4300000000000002</v>
      </c>
      <c r="T695" s="108">
        <v>8.8000000000000007</v>
      </c>
      <c r="U695" s="108">
        <v>11.23</v>
      </c>
      <c r="V695" s="109">
        <v>100</v>
      </c>
      <c r="W695" s="109">
        <v>100</v>
      </c>
      <c r="X695" s="127" t="s">
        <v>11960</v>
      </c>
      <c r="Y695" s="107">
        <v>3</v>
      </c>
      <c r="Z695" s="107">
        <v>2</v>
      </c>
      <c r="AA695" s="107">
        <v>1</v>
      </c>
      <c r="AB695" s="111">
        <v>32</v>
      </c>
      <c r="AC695" s="107">
        <v>2</v>
      </c>
      <c r="AD695" s="108">
        <v>16.91</v>
      </c>
      <c r="AE695" s="107">
        <v>5</v>
      </c>
      <c r="AF695" s="111">
        <v>100</v>
      </c>
      <c r="AG695" s="111" t="s">
        <v>2252</v>
      </c>
      <c r="AH695" s="111" t="s">
        <v>11961</v>
      </c>
      <c r="AI695" s="111">
        <v>5</v>
      </c>
      <c r="AJ695" s="111" t="s">
        <v>11992</v>
      </c>
      <c r="AK695" s="111" t="s">
        <v>11961</v>
      </c>
      <c r="AL695" s="111">
        <v>70</v>
      </c>
      <c r="AM695" s="111" t="s">
        <v>11993</v>
      </c>
      <c r="AN695" s="111" t="s">
        <v>11961</v>
      </c>
      <c r="AO695" s="111">
        <v>10</v>
      </c>
      <c r="AP695" s="111" t="s">
        <v>11994</v>
      </c>
      <c r="AQ695" s="111" t="s">
        <v>11961</v>
      </c>
      <c r="AR695" s="111">
        <v>10</v>
      </c>
      <c r="AS695" s="111" t="s">
        <v>11995</v>
      </c>
      <c r="AT695" s="111" t="s">
        <v>11961</v>
      </c>
      <c r="AU695" s="111">
        <v>5</v>
      </c>
      <c r="AV695" s="111" t="s">
        <v>11978</v>
      </c>
      <c r="AW695" s="111" t="s">
        <v>11961</v>
      </c>
      <c r="AX695" s="111">
        <v>5</v>
      </c>
      <c r="AY695"/>
      <c r="AZ695"/>
      <c r="BA695"/>
      <c r="BB695"/>
      <c r="BC695"/>
      <c r="BD695"/>
    </row>
    <row r="696" spans="1:56" s="110" customFormat="1" ht="123.45">
      <c r="A696" s="107">
        <v>404</v>
      </c>
      <c r="B696" s="107" t="s">
        <v>11953</v>
      </c>
      <c r="C696" s="111">
        <v>3</v>
      </c>
      <c r="D696" s="124" t="s">
        <v>2252</v>
      </c>
      <c r="E696" s="112" t="s">
        <v>11970</v>
      </c>
      <c r="F696" s="129">
        <v>21137</v>
      </c>
      <c r="G696" s="112" t="s">
        <v>11996</v>
      </c>
      <c r="H696" s="111">
        <v>2005</v>
      </c>
      <c r="I696" s="112" t="s">
        <v>11997</v>
      </c>
      <c r="J696" s="113">
        <v>28295.69</v>
      </c>
      <c r="K696" s="126" t="s">
        <v>132</v>
      </c>
      <c r="L696" s="112" t="s">
        <v>11973</v>
      </c>
      <c r="M696" s="112" t="s">
        <v>11974</v>
      </c>
      <c r="N696" s="112" t="s">
        <v>11998</v>
      </c>
      <c r="O696" s="112" t="s">
        <v>11999</v>
      </c>
      <c r="P696" s="112">
        <v>4308</v>
      </c>
      <c r="Q696" s="108">
        <v>1.6</v>
      </c>
      <c r="R696" s="108">
        <v>0</v>
      </c>
      <c r="S696" s="108">
        <v>1.6</v>
      </c>
      <c r="T696" s="108">
        <v>14.21</v>
      </c>
      <c r="U696" s="108">
        <v>15.81</v>
      </c>
      <c r="V696" s="109">
        <v>100</v>
      </c>
      <c r="W696" s="109">
        <v>100</v>
      </c>
      <c r="X696" s="127" t="s">
        <v>11960</v>
      </c>
      <c r="Y696" s="107">
        <v>3</v>
      </c>
      <c r="Z696" s="107">
        <v>11</v>
      </c>
      <c r="AA696" s="107">
        <v>3</v>
      </c>
      <c r="AB696" s="111">
        <v>32</v>
      </c>
      <c r="AC696" s="107"/>
      <c r="AD696" s="108">
        <v>14.21</v>
      </c>
      <c r="AE696" s="107">
        <v>5</v>
      </c>
      <c r="AF696" s="111">
        <v>100</v>
      </c>
      <c r="AG696" s="111" t="s">
        <v>2252</v>
      </c>
      <c r="AH696" s="111" t="s">
        <v>11961</v>
      </c>
      <c r="AI696" s="111">
        <v>5</v>
      </c>
      <c r="AJ696" s="111" t="s">
        <v>11977</v>
      </c>
      <c r="AK696" s="111" t="s">
        <v>11961</v>
      </c>
      <c r="AL696" s="111">
        <v>90</v>
      </c>
      <c r="AM696" s="111" t="s">
        <v>11978</v>
      </c>
      <c r="AN696" s="111" t="s">
        <v>11961</v>
      </c>
      <c r="AO696" s="111">
        <v>5</v>
      </c>
      <c r="AP696" s="111"/>
      <c r="AQ696" s="111"/>
      <c r="AR696" s="111"/>
      <c r="AS696" s="111"/>
      <c r="AT696" s="111"/>
      <c r="AU696" s="111"/>
      <c r="AV696" s="111"/>
      <c r="AW696" s="111"/>
      <c r="AX696" s="111"/>
      <c r="AY696"/>
      <c r="AZ696"/>
      <c r="BA696"/>
      <c r="BB696"/>
      <c r="BC696"/>
      <c r="BD696"/>
    </row>
    <row r="697" spans="1:56" s="110" customFormat="1" ht="123.45">
      <c r="A697" s="107">
        <v>404</v>
      </c>
      <c r="B697" s="107" t="s">
        <v>11953</v>
      </c>
      <c r="C697" s="111">
        <v>3</v>
      </c>
      <c r="D697" s="124" t="s">
        <v>2252</v>
      </c>
      <c r="E697" s="112" t="s">
        <v>12000</v>
      </c>
      <c r="F697" s="129">
        <v>29164</v>
      </c>
      <c r="G697" s="112" t="s">
        <v>12001</v>
      </c>
      <c r="H697" s="111">
        <v>2006</v>
      </c>
      <c r="I697" s="112" t="s">
        <v>12001</v>
      </c>
      <c r="J697" s="113">
        <v>45992.15</v>
      </c>
      <c r="K697" s="126" t="s">
        <v>132</v>
      </c>
      <c r="L697" s="112" t="s">
        <v>12002</v>
      </c>
      <c r="M697" s="112" t="s">
        <v>12003</v>
      </c>
      <c r="N697" s="112" t="s">
        <v>12004</v>
      </c>
      <c r="O697" s="112"/>
      <c r="P697" s="112">
        <v>4560</v>
      </c>
      <c r="Q697" s="108">
        <v>1.67</v>
      </c>
      <c r="R697" s="108">
        <v>0</v>
      </c>
      <c r="S697" s="108">
        <v>1.67</v>
      </c>
      <c r="T697" s="108">
        <v>1.67</v>
      </c>
      <c r="U697" s="108"/>
      <c r="V697" s="109">
        <v>300</v>
      </c>
      <c r="W697" s="109">
        <v>100</v>
      </c>
      <c r="X697" s="127" t="s">
        <v>11960</v>
      </c>
      <c r="Y697" s="107">
        <v>4</v>
      </c>
      <c r="Z697" s="107">
        <v>9</v>
      </c>
      <c r="AA697" s="107">
        <v>3</v>
      </c>
      <c r="AB697" s="111">
        <v>7</v>
      </c>
      <c r="AC697" s="107"/>
      <c r="AD697" s="108">
        <v>0.86</v>
      </c>
      <c r="AE697" s="107">
        <v>5</v>
      </c>
      <c r="AF697" s="111">
        <v>300</v>
      </c>
      <c r="AG697" s="111" t="s">
        <v>2252</v>
      </c>
      <c r="AH697" s="111" t="s">
        <v>11961</v>
      </c>
      <c r="AI697" s="111">
        <v>50</v>
      </c>
      <c r="AJ697" s="111" t="s">
        <v>12005</v>
      </c>
      <c r="AK697" s="111" t="s">
        <v>11961</v>
      </c>
      <c r="AL697" s="111">
        <v>50</v>
      </c>
      <c r="AM697" s="111"/>
      <c r="AN697" s="111"/>
      <c r="AO697" s="111"/>
      <c r="AP697" s="111"/>
      <c r="AQ697" s="111"/>
      <c r="AR697" s="111"/>
      <c r="AS697" s="111"/>
      <c r="AT697" s="111"/>
      <c r="AU697" s="111"/>
      <c r="AV697" s="111"/>
      <c r="AW697" s="111"/>
      <c r="AX697" s="111"/>
      <c r="AY697"/>
      <c r="AZ697"/>
      <c r="BA697"/>
      <c r="BB697"/>
      <c r="BC697"/>
      <c r="BD697"/>
    </row>
    <row r="698" spans="1:56" s="110" customFormat="1" ht="409.6">
      <c r="A698" s="107">
        <v>404</v>
      </c>
      <c r="B698" s="107" t="s">
        <v>11953</v>
      </c>
      <c r="C698" s="111">
        <v>3</v>
      </c>
      <c r="D698" s="124" t="s">
        <v>2252</v>
      </c>
      <c r="E698" s="112" t="s">
        <v>11963</v>
      </c>
      <c r="F698" s="129">
        <v>28401</v>
      </c>
      <c r="G698" s="112" t="s">
        <v>12006</v>
      </c>
      <c r="H698" s="111">
        <v>2007</v>
      </c>
      <c r="I698" s="112" t="s">
        <v>12007</v>
      </c>
      <c r="J698" s="113">
        <v>27439.26</v>
      </c>
      <c r="K698" s="126" t="s">
        <v>132</v>
      </c>
      <c r="L698" s="112" t="s">
        <v>11956</v>
      </c>
      <c r="M698" s="112" t="s">
        <v>12008</v>
      </c>
      <c r="N698" s="112" t="s">
        <v>12009</v>
      </c>
      <c r="O698" s="112" t="s">
        <v>12010</v>
      </c>
      <c r="P698" s="112">
        <v>4569</v>
      </c>
      <c r="Q698" s="108">
        <v>2.2212499999999999</v>
      </c>
      <c r="R698" s="108">
        <v>0</v>
      </c>
      <c r="S698" s="108">
        <v>2.2212499999999999</v>
      </c>
      <c r="T698" s="108">
        <v>28.604800000000001</v>
      </c>
      <c r="U698" s="108">
        <v>30.826050000000002</v>
      </c>
      <c r="V698" s="109">
        <v>40</v>
      </c>
      <c r="W698" s="109">
        <v>100</v>
      </c>
      <c r="X698" s="127" t="s">
        <v>11960</v>
      </c>
      <c r="Y698" s="107">
        <v>4</v>
      </c>
      <c r="Z698" s="107">
        <v>5</v>
      </c>
      <c r="AA698" s="107" t="s">
        <v>10152</v>
      </c>
      <c r="AB698" s="111" t="s">
        <v>12011</v>
      </c>
      <c r="AC698" s="107"/>
      <c r="AD698" s="108">
        <v>28.604800000000001</v>
      </c>
      <c r="AE698" s="107">
        <v>5</v>
      </c>
      <c r="AF698" s="111">
        <v>0</v>
      </c>
      <c r="AG698" s="111" t="s">
        <v>2252</v>
      </c>
      <c r="AH698" s="111" t="s">
        <v>11961</v>
      </c>
      <c r="AI698" s="111">
        <v>50</v>
      </c>
      <c r="AJ698" s="111" t="s">
        <v>11962</v>
      </c>
      <c r="AK698" s="111" t="s">
        <v>11961</v>
      </c>
      <c r="AL698" s="111">
        <v>50</v>
      </c>
      <c r="AM698" s="111"/>
      <c r="AN698" s="111"/>
      <c r="AO698" s="111"/>
      <c r="AP698" s="111"/>
      <c r="AQ698" s="111"/>
      <c r="AR698" s="111"/>
      <c r="AS698" s="111"/>
      <c r="AT698" s="111"/>
      <c r="AU698" s="111"/>
      <c r="AV698" s="111"/>
      <c r="AW698" s="111"/>
      <c r="AX698" s="111"/>
      <c r="AY698"/>
      <c r="AZ698"/>
      <c r="BA698"/>
      <c r="BB698"/>
      <c r="BC698"/>
      <c r="BD698"/>
    </row>
    <row r="699" spans="1:56" s="110" customFormat="1" ht="409.6">
      <c r="A699" s="107">
        <v>404</v>
      </c>
      <c r="B699" s="107" t="s">
        <v>11953</v>
      </c>
      <c r="C699" s="111">
        <v>3</v>
      </c>
      <c r="D699" s="124" t="s">
        <v>2252</v>
      </c>
      <c r="E699" s="112" t="s">
        <v>11963</v>
      </c>
      <c r="F699" s="129">
        <v>29875</v>
      </c>
      <c r="G699" s="112" t="s">
        <v>12012</v>
      </c>
      <c r="H699" s="111">
        <v>2007</v>
      </c>
      <c r="I699" s="112" t="s">
        <v>12013</v>
      </c>
      <c r="J699" s="113">
        <v>46155.51</v>
      </c>
      <c r="K699" s="126" t="s">
        <v>117</v>
      </c>
      <c r="L699" s="112" t="s">
        <v>12014</v>
      </c>
      <c r="M699" s="112" t="s">
        <v>12008</v>
      </c>
      <c r="N699" s="112" t="s">
        <v>12015</v>
      </c>
      <c r="O699" s="112" t="s">
        <v>12016</v>
      </c>
      <c r="P699" s="112">
        <v>4621</v>
      </c>
      <c r="Q699" s="108">
        <v>6.8834541176470596</v>
      </c>
      <c r="R699" s="108">
        <v>0</v>
      </c>
      <c r="S699" s="108">
        <v>6.8834541176470596</v>
      </c>
      <c r="T699" s="108">
        <v>7.1512000000000002</v>
      </c>
      <c r="U699" s="108">
        <v>14.03465411764706</v>
      </c>
      <c r="V699" s="109">
        <v>30</v>
      </c>
      <c r="W699" s="109">
        <v>100</v>
      </c>
      <c r="X699" s="127" t="s">
        <v>11960</v>
      </c>
      <c r="Y699" s="107">
        <v>4</v>
      </c>
      <c r="Z699" s="107">
        <v>6</v>
      </c>
      <c r="AA699" s="107">
        <v>2</v>
      </c>
      <c r="AB699" s="111">
        <v>60</v>
      </c>
      <c r="AC699" s="107"/>
      <c r="AD699" s="108">
        <v>34.119999999999997</v>
      </c>
      <c r="AE699" s="107">
        <v>5</v>
      </c>
      <c r="AF699" s="111"/>
      <c r="AG699" s="111" t="s">
        <v>2252</v>
      </c>
      <c r="AH699" s="111" t="s">
        <v>11961</v>
      </c>
      <c r="AI699" s="111">
        <v>100</v>
      </c>
      <c r="AJ699" s="111"/>
      <c r="AK699" s="111"/>
      <c r="AL699" s="111"/>
      <c r="AM699" s="111"/>
      <c r="AN699" s="111"/>
      <c r="AO699" s="111"/>
      <c r="AP699" s="111"/>
      <c r="AQ699" s="111"/>
      <c r="AR699" s="111"/>
      <c r="AS699" s="111"/>
      <c r="AT699" s="111"/>
      <c r="AU699" s="111"/>
      <c r="AV699" s="111"/>
      <c r="AW699" s="111"/>
      <c r="AX699" s="111"/>
      <c r="AY699"/>
      <c r="AZ699"/>
      <c r="BA699"/>
      <c r="BB699"/>
      <c r="BC699"/>
      <c r="BD699"/>
    </row>
    <row r="700" spans="1:56" s="110" customFormat="1" ht="409.6">
      <c r="A700" s="107">
        <v>404</v>
      </c>
      <c r="B700" s="107" t="s">
        <v>11953</v>
      </c>
      <c r="C700" s="111">
        <v>3</v>
      </c>
      <c r="D700" s="124" t="s">
        <v>2252</v>
      </c>
      <c r="E700" s="112" t="s">
        <v>11963</v>
      </c>
      <c r="F700" s="129">
        <v>29875</v>
      </c>
      <c r="G700" s="112" t="s">
        <v>12017</v>
      </c>
      <c r="H700" s="111">
        <v>2010</v>
      </c>
      <c r="I700" s="112" t="s">
        <v>12018</v>
      </c>
      <c r="J700" s="113">
        <v>20196</v>
      </c>
      <c r="K700" s="126" t="s">
        <v>542</v>
      </c>
      <c r="L700" s="112" t="s">
        <v>12019</v>
      </c>
      <c r="M700" s="112" t="s">
        <v>12008</v>
      </c>
      <c r="N700" s="112" t="s">
        <v>12020</v>
      </c>
      <c r="O700" s="112" t="s">
        <v>12021</v>
      </c>
      <c r="P700" s="112">
        <v>5896</v>
      </c>
      <c r="Q700" s="108">
        <v>1.7999999999999999E-2</v>
      </c>
      <c r="R700" s="108">
        <v>0</v>
      </c>
      <c r="S700" s="108">
        <v>0.02</v>
      </c>
      <c r="T700" s="108">
        <v>25.54</v>
      </c>
      <c r="U700" s="108">
        <v>25.56</v>
      </c>
      <c r="V700" s="109">
        <v>40</v>
      </c>
      <c r="W700" s="109">
        <v>100</v>
      </c>
      <c r="X700" s="127" t="s">
        <v>11960</v>
      </c>
      <c r="Y700" s="107">
        <v>6</v>
      </c>
      <c r="Z700" s="107">
        <v>1</v>
      </c>
      <c r="AA700" s="107">
        <v>5</v>
      </c>
      <c r="AB700" s="111">
        <v>9</v>
      </c>
      <c r="AC700" s="107"/>
      <c r="AD700" s="108">
        <v>25.54</v>
      </c>
      <c r="AE700" s="107">
        <v>5</v>
      </c>
      <c r="AF700" s="111">
        <v>0</v>
      </c>
      <c r="AG700" s="111" t="s">
        <v>2252</v>
      </c>
      <c r="AH700" s="111" t="s">
        <v>11961</v>
      </c>
      <c r="AI700" s="111">
        <v>65</v>
      </c>
      <c r="AJ700" s="111" t="s">
        <v>11962</v>
      </c>
      <c r="AK700" s="111" t="s">
        <v>11961</v>
      </c>
      <c r="AL700" s="111">
        <v>35</v>
      </c>
      <c r="AM700" s="111"/>
      <c r="AN700" s="111"/>
      <c r="AO700" s="111"/>
      <c r="AP700" s="111"/>
      <c r="AQ700" s="111"/>
      <c r="AR700" s="111"/>
      <c r="AS700" s="111"/>
      <c r="AT700" s="111"/>
      <c r="AU700" s="111"/>
      <c r="AV700" s="111"/>
      <c r="AW700" s="111"/>
      <c r="AX700" s="111"/>
      <c r="AY700"/>
      <c r="AZ700"/>
      <c r="BA700"/>
      <c r="BB700"/>
      <c r="BC700"/>
      <c r="BD700"/>
    </row>
    <row r="701" spans="1:56" s="110" customFormat="1" ht="226.3">
      <c r="A701" s="107">
        <v>404</v>
      </c>
      <c r="B701" s="107" t="s">
        <v>11953</v>
      </c>
      <c r="C701" s="111">
        <v>3</v>
      </c>
      <c r="D701" s="124" t="s">
        <v>2252</v>
      </c>
      <c r="E701" s="112" t="s">
        <v>11954</v>
      </c>
      <c r="F701" s="129">
        <v>24268</v>
      </c>
      <c r="G701" s="112" t="s">
        <v>12022</v>
      </c>
      <c r="H701" s="111">
        <v>2011</v>
      </c>
      <c r="I701" s="112" t="s">
        <v>12023</v>
      </c>
      <c r="J701" s="113">
        <v>28781.200000000001</v>
      </c>
      <c r="K701" s="126" t="s">
        <v>542</v>
      </c>
      <c r="L701" s="112" t="s">
        <v>12024</v>
      </c>
      <c r="M701" s="112" t="s">
        <v>12025</v>
      </c>
      <c r="N701" s="112" t="s">
        <v>12026</v>
      </c>
      <c r="O701" s="112" t="s">
        <v>12027</v>
      </c>
      <c r="P701" s="112">
        <v>6176</v>
      </c>
      <c r="Q701" s="108">
        <v>0.461999734</v>
      </c>
      <c r="R701" s="108">
        <v>0</v>
      </c>
      <c r="S701" s="108">
        <v>0.26819923400000001</v>
      </c>
      <c r="T701" s="108">
        <v>22.15</v>
      </c>
      <c r="U701" s="108">
        <v>22.418199229999999</v>
      </c>
      <c r="V701" s="109">
        <v>50</v>
      </c>
      <c r="W701" s="109">
        <v>100</v>
      </c>
      <c r="X701" s="127" t="s">
        <v>11960</v>
      </c>
      <c r="Y701" s="107">
        <v>3</v>
      </c>
      <c r="Z701" s="107">
        <v>4</v>
      </c>
      <c r="AA701" s="107">
        <v>3</v>
      </c>
      <c r="AB701" s="111">
        <v>60</v>
      </c>
      <c r="AC701" s="107"/>
      <c r="AD701" s="108">
        <v>35.36</v>
      </c>
      <c r="AE701" s="107">
        <v>5</v>
      </c>
      <c r="AF701" s="111">
        <v>100</v>
      </c>
      <c r="AG701" s="111" t="s">
        <v>11967</v>
      </c>
      <c r="AH701" s="111" t="s">
        <v>11961</v>
      </c>
      <c r="AI701" s="111">
        <v>40</v>
      </c>
      <c r="AJ701" s="111" t="s">
        <v>12028</v>
      </c>
      <c r="AK701" s="111" t="s">
        <v>11961</v>
      </c>
      <c r="AL701" s="111">
        <v>20</v>
      </c>
      <c r="AM701" s="111" t="s">
        <v>208</v>
      </c>
      <c r="AN701" s="111" t="s">
        <v>12029</v>
      </c>
      <c r="AO701" s="111">
        <v>30</v>
      </c>
      <c r="AP701" s="111" t="s">
        <v>2252</v>
      </c>
      <c r="AQ701" s="111" t="s">
        <v>11961</v>
      </c>
      <c r="AR701" s="111">
        <v>10</v>
      </c>
      <c r="AS701" s="111"/>
      <c r="AT701" s="111"/>
      <c r="AU701" s="111"/>
      <c r="AV701" s="111"/>
      <c r="AW701" s="111"/>
      <c r="AX701" s="111"/>
      <c r="AY701"/>
      <c r="AZ701"/>
      <c r="BA701"/>
      <c r="BB701"/>
      <c r="BC701"/>
      <c r="BD701"/>
    </row>
    <row r="702" spans="1:56" s="110" customFormat="1" ht="226.3">
      <c r="A702" s="107">
        <v>404</v>
      </c>
      <c r="B702" s="107" t="s">
        <v>11953</v>
      </c>
      <c r="C702" s="111">
        <v>3</v>
      </c>
      <c r="D702" s="124" t="s">
        <v>2252</v>
      </c>
      <c r="E702" s="112" t="s">
        <v>11954</v>
      </c>
      <c r="F702" s="129">
        <v>24268</v>
      </c>
      <c r="G702" s="112" t="s">
        <v>12030</v>
      </c>
      <c r="H702" s="111">
        <v>2013</v>
      </c>
      <c r="I702" s="112" t="s">
        <v>12031</v>
      </c>
      <c r="J702" s="113">
        <v>89888.53</v>
      </c>
      <c r="K702" s="126" t="s">
        <v>542</v>
      </c>
      <c r="L702" s="112" t="s">
        <v>12024</v>
      </c>
      <c r="M702" s="112" t="s">
        <v>12025</v>
      </c>
      <c r="N702" s="112" t="s">
        <v>12032</v>
      </c>
      <c r="O702" s="112" t="s">
        <v>12033</v>
      </c>
      <c r="P702" s="112">
        <v>6556</v>
      </c>
      <c r="Q702" s="108">
        <v>0.56000000000000005</v>
      </c>
      <c r="R702" s="108">
        <v>0</v>
      </c>
      <c r="S702" s="108">
        <v>0.56000000000000005</v>
      </c>
      <c r="T702" s="108">
        <v>22.15</v>
      </c>
      <c r="U702" s="108">
        <v>22.71</v>
      </c>
      <c r="V702" s="109">
        <v>50</v>
      </c>
      <c r="W702" s="109">
        <v>100</v>
      </c>
      <c r="X702" s="127" t="s">
        <v>11960</v>
      </c>
      <c r="Y702" s="107">
        <v>3</v>
      </c>
      <c r="Z702" s="107">
        <v>4</v>
      </c>
      <c r="AA702" s="107">
        <v>3.7</v>
      </c>
      <c r="AB702" s="111">
        <v>60</v>
      </c>
      <c r="AC702" s="107"/>
      <c r="AD702" s="108">
        <v>28.46</v>
      </c>
      <c r="AE702" s="107">
        <v>5</v>
      </c>
      <c r="AF702" s="111">
        <v>100</v>
      </c>
      <c r="AG702" s="111" t="s">
        <v>12028</v>
      </c>
      <c r="AH702" s="111" t="s">
        <v>11961</v>
      </c>
      <c r="AI702" s="111">
        <v>60</v>
      </c>
      <c r="AJ702" s="111" t="s">
        <v>11967</v>
      </c>
      <c r="AK702" s="111" t="s">
        <v>11961</v>
      </c>
      <c r="AL702" s="111">
        <v>20</v>
      </c>
      <c r="AM702" s="111" t="s">
        <v>12034</v>
      </c>
      <c r="AN702" s="111" t="s">
        <v>11961</v>
      </c>
      <c r="AO702" s="111">
        <v>10</v>
      </c>
      <c r="AP702" s="111" t="s">
        <v>208</v>
      </c>
      <c r="AQ702" s="111" t="s">
        <v>12035</v>
      </c>
      <c r="AR702" s="111">
        <v>10</v>
      </c>
      <c r="AS702" s="111"/>
      <c r="AT702" s="111"/>
      <c r="AU702" s="111"/>
      <c r="AV702" s="111"/>
      <c r="AW702" s="111"/>
      <c r="AX702" s="111"/>
      <c r="AY702"/>
      <c r="AZ702"/>
      <c r="BA702"/>
      <c r="BB702"/>
      <c r="BC702"/>
      <c r="BD702"/>
    </row>
    <row r="703" spans="1:56" s="110" customFormat="1" ht="133.75">
      <c r="A703" s="107">
        <v>404</v>
      </c>
      <c r="B703" s="107" t="s">
        <v>11953</v>
      </c>
      <c r="C703" s="111">
        <v>3</v>
      </c>
      <c r="D703" s="124" t="s">
        <v>2252</v>
      </c>
      <c r="E703" s="112" t="s">
        <v>11954</v>
      </c>
      <c r="F703" s="129">
        <v>24268</v>
      </c>
      <c r="G703" s="112" t="s">
        <v>12036</v>
      </c>
      <c r="H703" s="111">
        <v>2013</v>
      </c>
      <c r="I703" s="112" t="s">
        <v>12037</v>
      </c>
      <c r="J703" s="113">
        <v>29068.65</v>
      </c>
      <c r="K703" s="126" t="s">
        <v>542</v>
      </c>
      <c r="L703" s="112" t="s">
        <v>12038</v>
      </c>
      <c r="M703" s="112" t="s">
        <v>12039</v>
      </c>
      <c r="N703" s="112" t="s">
        <v>12040</v>
      </c>
      <c r="O703" s="112" t="s">
        <v>12041</v>
      </c>
      <c r="P703" s="112">
        <v>6557</v>
      </c>
      <c r="Q703" s="108">
        <v>0.31468560800000001</v>
      </c>
      <c r="R703" s="108">
        <v>0</v>
      </c>
      <c r="S703" s="108">
        <v>0.31468560800000001</v>
      </c>
      <c r="T703" s="108">
        <v>22.15</v>
      </c>
      <c r="U703" s="108">
        <v>22.46468561</v>
      </c>
      <c r="V703" s="109">
        <v>70</v>
      </c>
      <c r="W703" s="109">
        <v>100</v>
      </c>
      <c r="X703" s="127" t="s">
        <v>11960</v>
      </c>
      <c r="Y703" s="107">
        <v>3</v>
      </c>
      <c r="Z703" s="107">
        <v>4</v>
      </c>
      <c r="AA703" s="107">
        <v>8</v>
      </c>
      <c r="AB703" s="111">
        <v>60</v>
      </c>
      <c r="AC703" s="107"/>
      <c r="AD703" s="108">
        <v>22.15</v>
      </c>
      <c r="AE703" s="107">
        <v>5</v>
      </c>
      <c r="AF703" s="111">
        <v>100</v>
      </c>
      <c r="AG703" s="111" t="s">
        <v>12034</v>
      </c>
      <c r="AH703" s="111" t="s">
        <v>11961</v>
      </c>
      <c r="AI703" s="111">
        <v>60</v>
      </c>
      <c r="AJ703" s="111" t="s">
        <v>11967</v>
      </c>
      <c r="AK703" s="111" t="s">
        <v>11961</v>
      </c>
      <c r="AL703" s="111">
        <v>20</v>
      </c>
      <c r="AM703" s="111" t="s">
        <v>12028</v>
      </c>
      <c r="AN703" s="111" t="s">
        <v>11961</v>
      </c>
      <c r="AO703" s="111">
        <v>10</v>
      </c>
      <c r="AP703" s="111" t="s">
        <v>12042</v>
      </c>
      <c r="AQ703" s="111" t="s">
        <v>11961</v>
      </c>
      <c r="AR703" s="111">
        <v>10</v>
      </c>
      <c r="AS703" s="111"/>
      <c r="AT703" s="111"/>
      <c r="AU703" s="111"/>
      <c r="AV703" s="111"/>
      <c r="AW703" s="111"/>
      <c r="AX703" s="111"/>
      <c r="AY703"/>
      <c r="AZ703"/>
      <c r="BA703"/>
      <c r="BB703"/>
      <c r="BC703"/>
      <c r="BD703"/>
    </row>
    <row r="704" spans="1:56" s="110" customFormat="1" ht="123.45">
      <c r="A704" s="107">
        <v>404</v>
      </c>
      <c r="B704" s="107" t="s">
        <v>11953</v>
      </c>
      <c r="C704" s="111">
        <v>3</v>
      </c>
      <c r="D704" s="124" t="s">
        <v>2252</v>
      </c>
      <c r="E704" s="112" t="s">
        <v>11970</v>
      </c>
      <c r="F704" s="129">
        <v>21137</v>
      </c>
      <c r="G704" s="112" t="s">
        <v>12043</v>
      </c>
      <c r="H704" s="111">
        <v>2013</v>
      </c>
      <c r="I704" s="112" t="s">
        <v>12044</v>
      </c>
      <c r="J704" s="113">
        <v>89326</v>
      </c>
      <c r="K704" s="126" t="s">
        <v>542</v>
      </c>
      <c r="L704" s="112" t="s">
        <v>11973</v>
      </c>
      <c r="M704" s="112" t="s">
        <v>11974</v>
      </c>
      <c r="N704" s="112" t="s">
        <v>12045</v>
      </c>
      <c r="O704" s="112" t="s">
        <v>12046</v>
      </c>
      <c r="P704" s="112">
        <v>6573</v>
      </c>
      <c r="Q704" s="108">
        <v>2.08</v>
      </c>
      <c r="R704" s="108">
        <v>0</v>
      </c>
      <c r="S704" s="108">
        <v>2.08</v>
      </c>
      <c r="T704" s="108">
        <v>4.4000000000000004</v>
      </c>
      <c r="U704" s="108">
        <v>6.48</v>
      </c>
      <c r="V704" s="109">
        <v>100</v>
      </c>
      <c r="W704" s="109">
        <v>100</v>
      </c>
      <c r="X704" s="127" t="s">
        <v>11960</v>
      </c>
      <c r="Y704" s="107">
        <v>3</v>
      </c>
      <c r="Z704" s="107">
        <v>11</v>
      </c>
      <c r="AA704" s="107">
        <v>5</v>
      </c>
      <c r="AB704" s="111">
        <v>32</v>
      </c>
      <c r="AC704" s="107"/>
      <c r="AD704" s="108">
        <v>17.59</v>
      </c>
      <c r="AE704" s="107">
        <v>5</v>
      </c>
      <c r="AF704" s="111">
        <v>100</v>
      </c>
      <c r="AG704" s="111" t="s">
        <v>11977</v>
      </c>
      <c r="AH704" s="111" t="s">
        <v>11961</v>
      </c>
      <c r="AI704" s="111">
        <v>95</v>
      </c>
      <c r="AJ704" s="111" t="s">
        <v>11978</v>
      </c>
      <c r="AK704" s="111" t="s">
        <v>11961</v>
      </c>
      <c r="AL704" s="111">
        <v>5</v>
      </c>
      <c r="AM704" s="111"/>
      <c r="AN704" s="111"/>
      <c r="AO704" s="111"/>
      <c r="AP704" s="111"/>
      <c r="AQ704" s="111"/>
      <c r="AR704" s="111"/>
      <c r="AS704" s="111"/>
      <c r="AT704" s="111"/>
      <c r="AU704" s="111"/>
      <c r="AV704" s="111"/>
      <c r="AW704" s="111"/>
      <c r="AX704" s="111"/>
      <c r="AY704"/>
      <c r="AZ704"/>
      <c r="BA704"/>
      <c r="BB704"/>
      <c r="BC704"/>
      <c r="BD704"/>
    </row>
    <row r="705" spans="1:56" s="110" customFormat="1" ht="401.15">
      <c r="A705" s="107">
        <v>404</v>
      </c>
      <c r="B705" s="107" t="s">
        <v>11953</v>
      </c>
      <c r="C705" s="111">
        <v>3</v>
      </c>
      <c r="D705" s="124" t="s">
        <v>2252</v>
      </c>
      <c r="E705" s="112" t="s">
        <v>12047</v>
      </c>
      <c r="F705" s="129">
        <v>11595</v>
      </c>
      <c r="G705" s="112" t="s">
        <v>12048</v>
      </c>
      <c r="H705" s="111">
        <v>2013</v>
      </c>
      <c r="I705" s="112" t="s">
        <v>12049</v>
      </c>
      <c r="J705" s="113">
        <v>138596</v>
      </c>
      <c r="K705" s="126" t="s">
        <v>542</v>
      </c>
      <c r="L705" s="112" t="s">
        <v>12050</v>
      </c>
      <c r="M705" s="112" t="s">
        <v>12051</v>
      </c>
      <c r="N705" s="112" t="s">
        <v>12052</v>
      </c>
      <c r="O705" s="112" t="s">
        <v>12053</v>
      </c>
      <c r="P705" s="112">
        <v>6575</v>
      </c>
      <c r="Q705" s="108">
        <v>74.52</v>
      </c>
      <c r="R705" s="108">
        <v>0</v>
      </c>
      <c r="S705" s="108">
        <v>74.52</v>
      </c>
      <c r="T705" s="108">
        <v>23.22</v>
      </c>
      <c r="U705" s="108">
        <v>97.74</v>
      </c>
      <c r="V705" s="109">
        <v>100</v>
      </c>
      <c r="W705" s="109">
        <v>100</v>
      </c>
      <c r="X705" s="127" t="s">
        <v>11960</v>
      </c>
      <c r="Y705" s="107">
        <v>3</v>
      </c>
      <c r="Z705" s="107">
        <v>2</v>
      </c>
      <c r="AA705" s="107">
        <v>3</v>
      </c>
      <c r="AB705" s="111">
        <v>32</v>
      </c>
      <c r="AC705" s="107"/>
      <c r="AD705" s="108">
        <v>22.77</v>
      </c>
      <c r="AE705" s="107">
        <v>5</v>
      </c>
      <c r="AF705" s="111">
        <v>100</v>
      </c>
      <c r="AG705" s="111">
        <v>1022540</v>
      </c>
      <c r="AH705" s="111" t="s">
        <v>11961</v>
      </c>
      <c r="AI705" s="111">
        <v>25</v>
      </c>
      <c r="AJ705" s="111" t="s">
        <v>12054</v>
      </c>
      <c r="AK705" s="111" t="s">
        <v>11961</v>
      </c>
      <c r="AL705" s="111">
        <v>30</v>
      </c>
      <c r="AM705" s="111" t="s">
        <v>12055</v>
      </c>
      <c r="AN705" s="111" t="s">
        <v>11961</v>
      </c>
      <c r="AO705" s="111">
        <v>45</v>
      </c>
      <c r="AP705" s="111"/>
      <c r="AQ705" s="111"/>
      <c r="AR705" s="111"/>
      <c r="AS705" s="111"/>
      <c r="AT705" s="111"/>
      <c r="AU705" s="111"/>
      <c r="AV705" s="111"/>
      <c r="AW705" s="111"/>
      <c r="AX705" s="111"/>
      <c r="AY705"/>
      <c r="AZ705"/>
      <c r="BA705"/>
      <c r="BB705"/>
      <c r="BC705"/>
      <c r="BD705"/>
    </row>
    <row r="706" spans="1:56" s="110" customFormat="1" ht="226.3">
      <c r="A706" s="107">
        <v>404</v>
      </c>
      <c r="B706" s="107" t="s">
        <v>11953</v>
      </c>
      <c r="C706" s="111">
        <v>3</v>
      </c>
      <c r="D706" s="124" t="s">
        <v>2252</v>
      </c>
      <c r="E706" s="112" t="s">
        <v>12047</v>
      </c>
      <c r="F706" s="129">
        <v>11595</v>
      </c>
      <c r="G706" s="112" t="s">
        <v>12056</v>
      </c>
      <c r="H706" s="111">
        <v>2013</v>
      </c>
      <c r="I706" s="112" t="s">
        <v>12057</v>
      </c>
      <c r="J706" s="113">
        <v>85240</v>
      </c>
      <c r="K706" s="126" t="s">
        <v>542</v>
      </c>
      <c r="L706" s="112" t="s">
        <v>12058</v>
      </c>
      <c r="M706" s="112" t="s">
        <v>12059</v>
      </c>
      <c r="N706" s="112" t="s">
        <v>12060</v>
      </c>
      <c r="O706" s="112" t="s">
        <v>12061</v>
      </c>
      <c r="P706" s="112">
        <v>6576</v>
      </c>
      <c r="Q706" s="108">
        <v>55.08</v>
      </c>
      <c r="R706" s="108">
        <v>0</v>
      </c>
      <c r="S706" s="108">
        <v>55.08</v>
      </c>
      <c r="T706" s="108">
        <v>23.22</v>
      </c>
      <c r="U706" s="108">
        <v>78.3</v>
      </c>
      <c r="V706" s="109">
        <v>100</v>
      </c>
      <c r="W706" s="109">
        <v>100</v>
      </c>
      <c r="X706" s="127" t="s">
        <v>11960</v>
      </c>
      <c r="Y706" s="107">
        <v>3</v>
      </c>
      <c r="Z706" s="107">
        <v>11</v>
      </c>
      <c r="AA706" s="107" t="s">
        <v>11718</v>
      </c>
      <c r="AB706" s="111">
        <v>60</v>
      </c>
      <c r="AC706" s="107"/>
      <c r="AD706" s="108">
        <v>22.77</v>
      </c>
      <c r="AE706" s="107">
        <v>5</v>
      </c>
      <c r="AF706" s="111">
        <v>100</v>
      </c>
      <c r="AG706" s="111">
        <v>1022540</v>
      </c>
      <c r="AH706" s="111" t="s">
        <v>11961</v>
      </c>
      <c r="AI706" s="111">
        <v>25</v>
      </c>
      <c r="AJ706" s="111" t="s">
        <v>12054</v>
      </c>
      <c r="AK706" s="111" t="s">
        <v>11961</v>
      </c>
      <c r="AL706" s="111">
        <v>30</v>
      </c>
      <c r="AM706" s="111" t="s">
        <v>12055</v>
      </c>
      <c r="AN706" s="111" t="s">
        <v>11961</v>
      </c>
      <c r="AO706" s="111">
        <v>45</v>
      </c>
      <c r="AP706" s="111"/>
      <c r="AQ706" s="111"/>
      <c r="AR706" s="111"/>
      <c r="AS706" s="111"/>
      <c r="AT706" s="111"/>
      <c r="AU706" s="111"/>
      <c r="AV706" s="111"/>
      <c r="AW706" s="111"/>
      <c r="AX706" s="111"/>
      <c r="AY706"/>
      <c r="AZ706"/>
      <c r="BA706"/>
      <c r="BB706"/>
      <c r="BC706"/>
      <c r="BD706"/>
    </row>
    <row r="707" spans="1:56" s="110" customFormat="1" ht="226.3">
      <c r="A707" s="107">
        <v>404</v>
      </c>
      <c r="B707" s="107" t="s">
        <v>11953</v>
      </c>
      <c r="C707" s="111">
        <v>3</v>
      </c>
      <c r="D707" s="124" t="s">
        <v>2252</v>
      </c>
      <c r="E707" s="112" t="s">
        <v>11963</v>
      </c>
      <c r="F707" s="129">
        <v>29875</v>
      </c>
      <c r="G707" s="112" t="s">
        <v>12062</v>
      </c>
      <c r="H707" s="111">
        <v>2013</v>
      </c>
      <c r="I707" s="112" t="s">
        <v>12063</v>
      </c>
      <c r="J707" s="113">
        <v>218364</v>
      </c>
      <c r="K707" s="126" t="s">
        <v>542</v>
      </c>
      <c r="L707" s="112" t="s">
        <v>12058</v>
      </c>
      <c r="M707" s="112" t="s">
        <v>12059</v>
      </c>
      <c r="N707" s="112" t="s">
        <v>12064</v>
      </c>
      <c r="O707" s="112" t="s">
        <v>12065</v>
      </c>
      <c r="P707" s="112">
        <v>6589</v>
      </c>
      <c r="Q707" s="108">
        <v>3.71</v>
      </c>
      <c r="R707" s="108">
        <v>1.45</v>
      </c>
      <c r="S707" s="108">
        <v>2.2599999999999998</v>
      </c>
      <c r="T707" s="108">
        <v>0.8</v>
      </c>
      <c r="U707" s="108">
        <v>4.87</v>
      </c>
      <c r="V707" s="109">
        <v>50</v>
      </c>
      <c r="W707" s="109">
        <v>30.25</v>
      </c>
      <c r="X707" s="127" t="s">
        <v>11960</v>
      </c>
      <c r="Y707" s="107">
        <v>6</v>
      </c>
      <c r="Z707" s="107">
        <v>4</v>
      </c>
      <c r="AA707" s="107">
        <v>4</v>
      </c>
      <c r="AB707" s="111">
        <v>60</v>
      </c>
      <c r="AC707" s="107"/>
      <c r="AD707" s="108">
        <v>0.8</v>
      </c>
      <c r="AE707" s="107">
        <v>4</v>
      </c>
      <c r="AF707" s="111"/>
      <c r="AG707" s="111" t="s">
        <v>2252</v>
      </c>
      <c r="AH707" s="111" t="s">
        <v>11961</v>
      </c>
      <c r="AI707" s="111">
        <v>50</v>
      </c>
      <c r="AJ707" s="111" t="s">
        <v>11967</v>
      </c>
      <c r="AK707" s="111" t="s">
        <v>11961</v>
      </c>
      <c r="AL707" s="111">
        <v>50</v>
      </c>
      <c r="AM707" s="111"/>
      <c r="AN707" s="111"/>
      <c r="AO707" s="111"/>
      <c r="AP707" s="111"/>
      <c r="AQ707" s="111"/>
      <c r="AR707" s="111"/>
      <c r="AS707" s="111"/>
      <c r="AT707" s="111"/>
      <c r="AU707" s="111"/>
      <c r="AV707" s="111"/>
      <c r="AW707" s="111"/>
      <c r="AX707" s="111"/>
      <c r="AY707"/>
      <c r="AZ707"/>
      <c r="BA707"/>
      <c r="BB707"/>
      <c r="BC707"/>
      <c r="BD707"/>
    </row>
    <row r="708" spans="1:56" s="110" customFormat="1" ht="185.15">
      <c r="A708" s="107">
        <v>404</v>
      </c>
      <c r="B708" s="107" t="s">
        <v>11953</v>
      </c>
      <c r="C708" s="111">
        <v>3</v>
      </c>
      <c r="D708" s="124" t="s">
        <v>2252</v>
      </c>
      <c r="E708" s="112" t="s">
        <v>12000</v>
      </c>
      <c r="F708" s="129">
        <v>29164</v>
      </c>
      <c r="G708" s="112" t="s">
        <v>12066</v>
      </c>
      <c r="H708" s="111">
        <v>2013</v>
      </c>
      <c r="I708" s="112" t="s">
        <v>12067</v>
      </c>
      <c r="J708" s="113">
        <v>117942</v>
      </c>
      <c r="K708" s="126" t="s">
        <v>2502</v>
      </c>
      <c r="L708" s="112" t="s">
        <v>12068</v>
      </c>
      <c r="M708" s="112" t="s">
        <v>12069</v>
      </c>
      <c r="N708" s="112" t="s">
        <v>12070</v>
      </c>
      <c r="O708" s="112" t="s">
        <v>12071</v>
      </c>
      <c r="P708" s="112">
        <v>6592</v>
      </c>
      <c r="Q708" s="108">
        <v>18.66</v>
      </c>
      <c r="R708" s="108">
        <v>0</v>
      </c>
      <c r="S708" s="108">
        <v>4.8600000000000003</v>
      </c>
      <c r="T708" s="108">
        <v>23.84</v>
      </c>
      <c r="U708" s="108">
        <v>29.78</v>
      </c>
      <c r="V708" s="109">
        <v>50</v>
      </c>
      <c r="W708" s="109">
        <v>100</v>
      </c>
      <c r="X708" s="127" t="s">
        <v>11960</v>
      </c>
      <c r="Y708" s="107">
        <v>4</v>
      </c>
      <c r="Z708" s="107">
        <v>9</v>
      </c>
      <c r="AA708" s="107">
        <v>3</v>
      </c>
      <c r="AB708" s="111">
        <v>60</v>
      </c>
      <c r="AC708" s="107"/>
      <c r="AD708" s="108">
        <v>0</v>
      </c>
      <c r="AE708" s="107">
        <v>5</v>
      </c>
      <c r="AF708" s="111">
        <v>50</v>
      </c>
      <c r="AG708" s="111" t="s">
        <v>2252</v>
      </c>
      <c r="AH708" s="111" t="s">
        <v>11961</v>
      </c>
      <c r="AI708" s="111">
        <v>50</v>
      </c>
      <c r="AJ708" s="111" t="s">
        <v>12005</v>
      </c>
      <c r="AK708" s="111" t="s">
        <v>11961</v>
      </c>
      <c r="AL708" s="111">
        <v>50</v>
      </c>
      <c r="AM708" s="111"/>
      <c r="AN708" s="111"/>
      <c r="AO708" s="111"/>
      <c r="AP708" s="111"/>
      <c r="AQ708" s="111"/>
      <c r="AR708" s="111"/>
      <c r="AS708" s="111"/>
      <c r="AT708" s="111"/>
      <c r="AU708" s="111"/>
      <c r="AV708" s="111"/>
      <c r="AW708" s="111"/>
      <c r="AX708" s="111"/>
      <c r="AY708"/>
      <c r="AZ708"/>
      <c r="BA708"/>
      <c r="BB708"/>
      <c r="BC708"/>
      <c r="BD708"/>
    </row>
    <row r="709" spans="1:56" s="110" customFormat="1" ht="409.6">
      <c r="A709" s="107">
        <v>404</v>
      </c>
      <c r="B709" s="107" t="s">
        <v>11953</v>
      </c>
      <c r="C709" s="111">
        <v>3</v>
      </c>
      <c r="D709" s="124" t="s">
        <v>2252</v>
      </c>
      <c r="E709" s="112" t="s">
        <v>11963</v>
      </c>
      <c r="F709" s="129">
        <v>29875</v>
      </c>
      <c r="G709" s="112" t="s">
        <v>12072</v>
      </c>
      <c r="H709" s="111">
        <v>2015</v>
      </c>
      <c r="I709" s="112" t="s">
        <v>12073</v>
      </c>
      <c r="J709" s="113">
        <v>153616</v>
      </c>
      <c r="K709" s="126" t="s">
        <v>109</v>
      </c>
      <c r="L709" s="112" t="s">
        <v>12074</v>
      </c>
      <c r="M709" s="112" t="s">
        <v>12075</v>
      </c>
      <c r="N709" s="112" t="s">
        <v>12076</v>
      </c>
      <c r="O709" s="112" t="s">
        <v>12077</v>
      </c>
      <c r="P709" s="112">
        <v>6768</v>
      </c>
      <c r="Q709" s="108">
        <v>9.5535999999999994</v>
      </c>
      <c r="R709" s="108">
        <v>0</v>
      </c>
      <c r="S709" s="108">
        <v>9.5535999999999994</v>
      </c>
      <c r="T709" s="108">
        <v>12.39</v>
      </c>
      <c r="U709" s="108">
        <v>23.009999999999998</v>
      </c>
      <c r="V709" s="109">
        <v>50</v>
      </c>
      <c r="W709" s="109">
        <v>100</v>
      </c>
      <c r="X709" s="127" t="s">
        <v>11960</v>
      </c>
      <c r="Y709" s="107">
        <v>4</v>
      </c>
      <c r="Z709" s="107">
        <v>6</v>
      </c>
      <c r="AA709" s="107">
        <v>3.5</v>
      </c>
      <c r="AB709" s="111">
        <v>60</v>
      </c>
      <c r="AC709" s="107">
        <v>1</v>
      </c>
      <c r="AD709" s="108">
        <v>28.604800000000001</v>
      </c>
      <c r="AE709" s="107">
        <v>5</v>
      </c>
      <c r="AF709" s="111"/>
      <c r="AG709" s="111" t="s">
        <v>2252</v>
      </c>
      <c r="AH709" s="111" t="s">
        <v>11961</v>
      </c>
      <c r="AI709" s="111">
        <v>10</v>
      </c>
      <c r="AJ709" s="111" t="s">
        <v>12078</v>
      </c>
      <c r="AK709" s="111" t="s">
        <v>11961</v>
      </c>
      <c r="AL709" s="111">
        <v>10</v>
      </c>
      <c r="AM709" s="111" t="s">
        <v>12079</v>
      </c>
      <c r="AN709" s="111" t="s">
        <v>11961</v>
      </c>
      <c r="AO709" s="111">
        <v>80</v>
      </c>
      <c r="AP709" s="111"/>
      <c r="AQ709" s="111"/>
      <c r="AR709" s="111"/>
      <c r="AS709" s="111"/>
      <c r="AT709" s="111"/>
      <c r="AU709" s="111"/>
      <c r="AV709" s="111"/>
      <c r="AW709" s="111"/>
      <c r="AX709" s="111"/>
      <c r="AY709"/>
      <c r="AZ709"/>
      <c r="BA709"/>
      <c r="BB709"/>
      <c r="BC709"/>
      <c r="BD709"/>
    </row>
    <row r="710" spans="1:56" s="110" customFormat="1" ht="154.30000000000001">
      <c r="A710" s="107">
        <v>404</v>
      </c>
      <c r="B710" s="107" t="s">
        <v>11953</v>
      </c>
      <c r="C710" s="111">
        <v>3</v>
      </c>
      <c r="D710" s="124" t="s">
        <v>2252</v>
      </c>
      <c r="E710" s="112" t="s">
        <v>11970</v>
      </c>
      <c r="F710" s="129">
        <v>21137</v>
      </c>
      <c r="G710" s="112" t="s">
        <v>12080</v>
      </c>
      <c r="H710" s="111">
        <v>2016</v>
      </c>
      <c r="I710" s="112" t="s">
        <v>12081</v>
      </c>
      <c r="J710" s="113">
        <v>21038.54</v>
      </c>
      <c r="K710" s="126" t="s">
        <v>109</v>
      </c>
      <c r="L710" s="112" t="s">
        <v>12082</v>
      </c>
      <c r="M710" s="112" t="s">
        <v>12083</v>
      </c>
      <c r="N710" s="112" t="s">
        <v>12084</v>
      </c>
      <c r="O710" s="112" t="s">
        <v>12085</v>
      </c>
      <c r="P710" s="112">
        <v>6816</v>
      </c>
      <c r="Q710" s="108">
        <v>2.44</v>
      </c>
      <c r="R710" s="108">
        <v>0</v>
      </c>
      <c r="S710" s="108">
        <v>1</v>
      </c>
      <c r="T710" s="108">
        <v>17.59</v>
      </c>
      <c r="U710" s="108">
        <v>18.59</v>
      </c>
      <c r="V710" s="109">
        <v>100</v>
      </c>
      <c r="W710" s="109">
        <v>100</v>
      </c>
      <c r="X710" s="127" t="s">
        <v>11960</v>
      </c>
      <c r="Y710" s="107">
        <v>6</v>
      </c>
      <c r="Z710" s="107">
        <v>3</v>
      </c>
      <c r="AA710" s="107">
        <v>3</v>
      </c>
      <c r="AB710" s="111">
        <v>32</v>
      </c>
      <c r="AC710" s="107">
        <v>2</v>
      </c>
      <c r="AD710" s="108">
        <v>17.59</v>
      </c>
      <c r="AE710" s="107">
        <v>5</v>
      </c>
      <c r="AF710" s="111">
        <v>100</v>
      </c>
      <c r="AG710" s="111" t="s">
        <v>2252</v>
      </c>
      <c r="AH710" s="111" t="s">
        <v>11961</v>
      </c>
      <c r="AI710" s="111">
        <v>5</v>
      </c>
      <c r="AJ710" s="111" t="s">
        <v>11992</v>
      </c>
      <c r="AK710" s="111" t="s">
        <v>11961</v>
      </c>
      <c r="AL710" s="111">
        <v>70</v>
      </c>
      <c r="AM710" s="111" t="s">
        <v>11993</v>
      </c>
      <c r="AN710" s="111" t="s">
        <v>11961</v>
      </c>
      <c r="AO710" s="111">
        <v>10</v>
      </c>
      <c r="AP710" s="111" t="s">
        <v>11994</v>
      </c>
      <c r="AQ710" s="111" t="s">
        <v>11961</v>
      </c>
      <c r="AR710" s="111">
        <v>10</v>
      </c>
      <c r="AS710" s="111" t="s">
        <v>11995</v>
      </c>
      <c r="AT710" s="111" t="s">
        <v>11961</v>
      </c>
      <c r="AU710" s="111">
        <v>5</v>
      </c>
      <c r="AV710" s="111" t="s">
        <v>11978</v>
      </c>
      <c r="AW710" s="111" t="s">
        <v>11961</v>
      </c>
      <c r="AX710" s="111">
        <v>5</v>
      </c>
      <c r="AY710"/>
      <c r="AZ710"/>
      <c r="BA710"/>
      <c r="BB710"/>
      <c r="BC710"/>
      <c r="BD710"/>
    </row>
    <row r="711" spans="1:56" s="110" customFormat="1" ht="216">
      <c r="A711" s="107">
        <v>404</v>
      </c>
      <c r="B711" s="107" t="s">
        <v>11953</v>
      </c>
      <c r="C711" s="111">
        <v>3</v>
      </c>
      <c r="D711" s="124" t="s">
        <v>2252</v>
      </c>
      <c r="E711" s="112" t="s">
        <v>12086</v>
      </c>
      <c r="F711" s="129">
        <v>25448</v>
      </c>
      <c r="G711" s="112" t="s">
        <v>12087</v>
      </c>
      <c r="H711" s="111">
        <v>2016</v>
      </c>
      <c r="I711" s="112" t="s">
        <v>12088</v>
      </c>
      <c r="J711" s="113">
        <v>27672.12</v>
      </c>
      <c r="K711" s="126" t="s">
        <v>109</v>
      </c>
      <c r="L711" s="112" t="s">
        <v>12089</v>
      </c>
      <c r="M711" s="112" t="s">
        <v>12059</v>
      </c>
      <c r="N711" s="112" t="s">
        <v>12090</v>
      </c>
      <c r="O711" s="112" t="s">
        <v>12091</v>
      </c>
      <c r="P711" s="112">
        <v>6833</v>
      </c>
      <c r="Q711" s="108">
        <v>2.96</v>
      </c>
      <c r="R711" s="108">
        <v>0</v>
      </c>
      <c r="S711" s="108">
        <v>2.96</v>
      </c>
      <c r="T711" s="108">
        <v>26.69</v>
      </c>
      <c r="U711" s="108">
        <v>29.650000000000002</v>
      </c>
      <c r="V711" s="109">
        <v>70</v>
      </c>
      <c r="W711" s="109">
        <v>100</v>
      </c>
      <c r="X711" s="127" t="s">
        <v>11960</v>
      </c>
      <c r="Y711" s="107">
        <v>3</v>
      </c>
      <c r="Z711" s="107">
        <v>4</v>
      </c>
      <c r="AA711" s="107">
        <v>4</v>
      </c>
      <c r="AB711" s="111">
        <v>32</v>
      </c>
      <c r="AC711" s="107">
        <v>3</v>
      </c>
      <c r="AD711" s="108">
        <v>26.69</v>
      </c>
      <c r="AE711" s="107">
        <v>5</v>
      </c>
      <c r="AF711" s="111">
        <v>70</v>
      </c>
      <c r="AG711" s="111" t="s">
        <v>12092</v>
      </c>
      <c r="AH711" s="111" t="s">
        <v>11961</v>
      </c>
      <c r="AI711" s="111">
        <v>30</v>
      </c>
      <c r="AJ711" s="111" t="s">
        <v>12093</v>
      </c>
      <c r="AK711" s="111" t="s">
        <v>11961</v>
      </c>
      <c r="AL711" s="111">
        <v>40</v>
      </c>
      <c r="AM711" s="111" t="s">
        <v>12094</v>
      </c>
      <c r="AN711" s="111" t="s">
        <v>11961</v>
      </c>
      <c r="AO711" s="111">
        <v>20</v>
      </c>
      <c r="AP711" s="111" t="s">
        <v>2252</v>
      </c>
      <c r="AQ711" s="111" t="s">
        <v>11961</v>
      </c>
      <c r="AR711" s="111">
        <v>10</v>
      </c>
      <c r="AS711" s="111"/>
      <c r="AT711" s="111"/>
      <c r="AU711" s="111"/>
      <c r="AV711" s="111"/>
      <c r="AW711" s="111"/>
      <c r="AX711" s="111"/>
      <c r="AY711"/>
      <c r="AZ711"/>
      <c r="BA711"/>
      <c r="BB711"/>
      <c r="BC711"/>
      <c r="BD711"/>
    </row>
    <row r="712" spans="1:56" s="110" customFormat="1" ht="123.45">
      <c r="A712" s="107">
        <v>404</v>
      </c>
      <c r="B712" s="107" t="s">
        <v>11953</v>
      </c>
      <c r="C712" s="111">
        <v>3</v>
      </c>
      <c r="D712" s="124" t="s">
        <v>2252</v>
      </c>
      <c r="E712" s="112" t="s">
        <v>11970</v>
      </c>
      <c r="F712" s="129">
        <v>21337</v>
      </c>
      <c r="G712" s="112" t="s">
        <v>12095</v>
      </c>
      <c r="H712" s="111">
        <v>2016</v>
      </c>
      <c r="I712" s="112" t="s">
        <v>12096</v>
      </c>
      <c r="J712" s="113">
        <v>93909.8</v>
      </c>
      <c r="K712" s="126" t="s">
        <v>109</v>
      </c>
      <c r="L712" s="112" t="s">
        <v>11973</v>
      </c>
      <c r="M712" s="112" t="s">
        <v>11974</v>
      </c>
      <c r="N712" s="112" t="s">
        <v>12097</v>
      </c>
      <c r="O712" s="112" t="s">
        <v>12098</v>
      </c>
      <c r="P712" s="112">
        <v>6835</v>
      </c>
      <c r="Q712" s="108">
        <v>12.96</v>
      </c>
      <c r="R712" s="108">
        <v>0</v>
      </c>
      <c r="S712" s="108">
        <v>12.96</v>
      </c>
      <c r="T712" s="108">
        <v>7.08</v>
      </c>
      <c r="U712" s="108">
        <v>20.04</v>
      </c>
      <c r="V712" s="109">
        <v>100</v>
      </c>
      <c r="W712" s="109">
        <v>100</v>
      </c>
      <c r="X712" s="127" t="s">
        <v>11960</v>
      </c>
      <c r="Y712" s="107">
        <v>3</v>
      </c>
      <c r="Z712" s="107">
        <v>11</v>
      </c>
      <c r="AA712" s="107">
        <v>4</v>
      </c>
      <c r="AB712" s="111">
        <v>32</v>
      </c>
      <c r="AC712" s="107">
        <v>2</v>
      </c>
      <c r="AD712" s="108">
        <v>14.15</v>
      </c>
      <c r="AE712" s="107">
        <v>5</v>
      </c>
      <c r="AF712" s="111">
        <v>100</v>
      </c>
      <c r="AG712" s="111" t="s">
        <v>2252</v>
      </c>
      <c r="AH712" s="111" t="s">
        <v>11961</v>
      </c>
      <c r="AI712" s="111">
        <v>5</v>
      </c>
      <c r="AJ712" s="111" t="s">
        <v>11992</v>
      </c>
      <c r="AK712" s="111" t="s">
        <v>11961</v>
      </c>
      <c r="AL712" s="111">
        <v>70</v>
      </c>
      <c r="AM712" s="111" t="s">
        <v>11993</v>
      </c>
      <c r="AN712" s="111" t="s">
        <v>11961</v>
      </c>
      <c r="AO712" s="111">
        <v>10</v>
      </c>
      <c r="AP712" s="111" t="s">
        <v>11994</v>
      </c>
      <c r="AQ712" s="111" t="s">
        <v>11961</v>
      </c>
      <c r="AR712" s="111">
        <v>10</v>
      </c>
      <c r="AS712" s="111" t="s">
        <v>11995</v>
      </c>
      <c r="AT712" s="111" t="s">
        <v>11961</v>
      </c>
      <c r="AU712" s="111">
        <v>5</v>
      </c>
      <c r="AV712" s="111" t="s">
        <v>11978</v>
      </c>
      <c r="AW712" s="111" t="s">
        <v>11961</v>
      </c>
      <c r="AX712" s="111">
        <v>5</v>
      </c>
      <c r="AY712"/>
      <c r="AZ712"/>
      <c r="BA712"/>
      <c r="BB712"/>
      <c r="BC712"/>
      <c r="BD712"/>
    </row>
    <row r="713" spans="1:56" s="110" customFormat="1" ht="174.9">
      <c r="A713" s="107">
        <v>404</v>
      </c>
      <c r="B713" s="107" t="s">
        <v>11953</v>
      </c>
      <c r="C713" s="111">
        <v>3</v>
      </c>
      <c r="D713" s="124" t="s">
        <v>2252</v>
      </c>
      <c r="E713" s="112" t="s">
        <v>12099</v>
      </c>
      <c r="F713" s="129">
        <v>29428</v>
      </c>
      <c r="G713" s="112" t="s">
        <v>12100</v>
      </c>
      <c r="H713" s="111">
        <v>2017</v>
      </c>
      <c r="I713" s="112" t="s">
        <v>12101</v>
      </c>
      <c r="J713" s="113">
        <v>56845</v>
      </c>
      <c r="K713" s="126" t="s">
        <v>109</v>
      </c>
      <c r="L713" s="112" t="s">
        <v>12102</v>
      </c>
      <c r="M713" s="112" t="s">
        <v>12103</v>
      </c>
      <c r="N713" s="112" t="s">
        <v>12104</v>
      </c>
      <c r="O713" s="112" t="s">
        <v>12105</v>
      </c>
      <c r="P713" s="112">
        <v>6853</v>
      </c>
      <c r="Q713" s="108">
        <v>5.17</v>
      </c>
      <c r="R713" s="108">
        <v>0</v>
      </c>
      <c r="S713" s="108">
        <v>5.17</v>
      </c>
      <c r="T713" s="108">
        <v>48.04</v>
      </c>
      <c r="U713" s="108">
        <v>53.21</v>
      </c>
      <c r="V713" s="109">
        <v>60</v>
      </c>
      <c r="W713" s="109">
        <v>100</v>
      </c>
      <c r="X713" s="127" t="s">
        <v>11960</v>
      </c>
      <c r="Y713" s="107">
        <v>3</v>
      </c>
      <c r="Z713" s="107">
        <v>10</v>
      </c>
      <c r="AA713" s="107">
        <v>4</v>
      </c>
      <c r="AB713" s="111">
        <v>44</v>
      </c>
      <c r="AC713" s="107">
        <v>4</v>
      </c>
      <c r="AD713" s="108">
        <v>48.04</v>
      </c>
      <c r="AE713" s="107">
        <v>5</v>
      </c>
      <c r="AF713" s="111">
        <v>60</v>
      </c>
      <c r="AG713" s="111" t="s">
        <v>2252</v>
      </c>
      <c r="AH713" s="111" t="s">
        <v>11961</v>
      </c>
      <c r="AI713" s="111">
        <v>100</v>
      </c>
      <c r="AJ713" s="111"/>
      <c r="AK713" s="111"/>
      <c r="AL713" s="111"/>
      <c r="AM713" s="111"/>
      <c r="AN713" s="111"/>
      <c r="AO713" s="111"/>
      <c r="AP713" s="111"/>
      <c r="AQ713" s="111"/>
      <c r="AR713" s="111"/>
      <c r="AS713" s="111"/>
      <c r="AT713" s="111"/>
      <c r="AU713" s="111"/>
      <c r="AV713" s="111"/>
      <c r="AW713" s="111"/>
      <c r="AX713" s="111"/>
      <c r="AY713"/>
      <c r="AZ713"/>
      <c r="BA713"/>
      <c r="BB713"/>
      <c r="BC713"/>
      <c r="BD713"/>
    </row>
    <row r="714" spans="1:56" s="110" customFormat="1" ht="123.45">
      <c r="A714" s="107">
        <v>404</v>
      </c>
      <c r="B714" s="107" t="s">
        <v>11953</v>
      </c>
      <c r="C714" s="111">
        <v>3</v>
      </c>
      <c r="D714" s="124" t="s">
        <v>2252</v>
      </c>
      <c r="E714" s="112" t="s">
        <v>8065</v>
      </c>
      <c r="F714" s="129">
        <v>15493</v>
      </c>
      <c r="G714" s="112" t="s">
        <v>12106</v>
      </c>
      <c r="H714" s="111">
        <v>2017</v>
      </c>
      <c r="I714" s="112" t="s">
        <v>12107</v>
      </c>
      <c r="J714" s="113">
        <v>54428.91</v>
      </c>
      <c r="K714" s="126" t="s">
        <v>109</v>
      </c>
      <c r="L714" s="112" t="s">
        <v>11981</v>
      </c>
      <c r="M714" s="112" t="s">
        <v>11982</v>
      </c>
      <c r="N714" s="112" t="s">
        <v>12108</v>
      </c>
      <c r="O714" s="112" t="s">
        <v>12109</v>
      </c>
      <c r="P714" s="112">
        <v>6855</v>
      </c>
      <c r="Q714" s="108">
        <v>20.83</v>
      </c>
      <c r="R714" s="108">
        <v>0</v>
      </c>
      <c r="S714" s="108">
        <v>20.83</v>
      </c>
      <c r="T714" s="108">
        <v>53.29</v>
      </c>
      <c r="U714" s="108">
        <v>74.12</v>
      </c>
      <c r="V714" s="109">
        <v>80</v>
      </c>
      <c r="W714" s="109">
        <v>100</v>
      </c>
      <c r="X714" s="127" t="s">
        <v>11960</v>
      </c>
      <c r="Y714" s="107">
        <v>6</v>
      </c>
      <c r="Z714" s="107">
        <v>4</v>
      </c>
      <c r="AA714" s="107">
        <v>8</v>
      </c>
      <c r="AB714" s="111">
        <v>3</v>
      </c>
      <c r="AC714" s="107">
        <v>5</v>
      </c>
      <c r="AD714" s="108">
        <v>53.29</v>
      </c>
      <c r="AE714" s="107">
        <v>5</v>
      </c>
      <c r="AF714" s="111">
        <v>20</v>
      </c>
      <c r="AG714" s="111" t="s">
        <v>2252</v>
      </c>
      <c r="AH714" s="111" t="s">
        <v>11961</v>
      </c>
      <c r="AI714" s="111">
        <v>20</v>
      </c>
      <c r="AJ714" s="111" t="s">
        <v>11986</v>
      </c>
      <c r="AK714" s="111" t="s">
        <v>11961</v>
      </c>
      <c r="AL714" s="111">
        <v>20</v>
      </c>
      <c r="AM714" s="111"/>
      <c r="AN714" s="111"/>
      <c r="AO714" s="111"/>
      <c r="AP714" s="111"/>
      <c r="AQ714" s="111"/>
      <c r="AR714" s="111"/>
      <c r="AS714" s="111"/>
      <c r="AT714" s="111"/>
      <c r="AU714" s="111"/>
      <c r="AV714" s="111"/>
      <c r="AW714" s="111"/>
      <c r="AX714" s="111"/>
      <c r="AY714"/>
      <c r="AZ714"/>
      <c r="BA714"/>
      <c r="BB714"/>
      <c r="BC714"/>
      <c r="BD714"/>
    </row>
    <row r="715" spans="1:56" s="110" customFormat="1" ht="185.15">
      <c r="A715" s="107">
        <v>404</v>
      </c>
      <c r="B715" s="107" t="s">
        <v>11953</v>
      </c>
      <c r="C715" s="111">
        <v>3</v>
      </c>
      <c r="D715" s="124" t="s">
        <v>2252</v>
      </c>
      <c r="E715" s="112" t="s">
        <v>11970</v>
      </c>
      <c r="F715" s="129">
        <v>21337</v>
      </c>
      <c r="G715" s="112" t="s">
        <v>12110</v>
      </c>
      <c r="H715" s="111">
        <v>2017</v>
      </c>
      <c r="I715" s="112" t="s">
        <v>12111</v>
      </c>
      <c r="J715" s="113">
        <v>29861.32</v>
      </c>
      <c r="K715" s="126" t="s">
        <v>109</v>
      </c>
      <c r="L715" s="112" t="s">
        <v>11973</v>
      </c>
      <c r="M715" s="112" t="s">
        <v>11974</v>
      </c>
      <c r="N715" s="112" t="s">
        <v>12112</v>
      </c>
      <c r="O715" s="112" t="s">
        <v>12113</v>
      </c>
      <c r="P715" s="112">
        <v>6878</v>
      </c>
      <c r="Q715" s="108">
        <v>2.5</v>
      </c>
      <c r="R715" s="108">
        <v>0</v>
      </c>
      <c r="S715" s="108">
        <v>2.5</v>
      </c>
      <c r="T715" s="108">
        <v>4.4000000000000004</v>
      </c>
      <c r="U715" s="108">
        <v>6.9</v>
      </c>
      <c r="V715" s="109">
        <v>100</v>
      </c>
      <c r="W715" s="109">
        <v>100</v>
      </c>
      <c r="X715" s="127" t="s">
        <v>11960</v>
      </c>
      <c r="Y715" s="107">
        <v>3</v>
      </c>
      <c r="Z715" s="107">
        <v>11</v>
      </c>
      <c r="AA715" s="107">
        <v>3</v>
      </c>
      <c r="AB715" s="111">
        <v>32</v>
      </c>
      <c r="AC715" s="107">
        <v>6</v>
      </c>
      <c r="AD715" s="108">
        <v>17.59</v>
      </c>
      <c r="AE715" s="107">
        <v>5</v>
      </c>
      <c r="AF715" s="111">
        <v>100</v>
      </c>
      <c r="AG715" s="111" t="s">
        <v>2252</v>
      </c>
      <c r="AH715" s="111" t="s">
        <v>11961</v>
      </c>
      <c r="AI715" s="111">
        <v>5</v>
      </c>
      <c r="AJ715" s="111" t="s">
        <v>11977</v>
      </c>
      <c r="AK715" s="111" t="s">
        <v>11961</v>
      </c>
      <c r="AL715" s="111">
        <v>85</v>
      </c>
      <c r="AM715" s="111" t="s">
        <v>11978</v>
      </c>
      <c r="AN715" s="111" t="s">
        <v>11961</v>
      </c>
      <c r="AO715" s="111">
        <v>10</v>
      </c>
      <c r="AP715" s="111"/>
      <c r="AQ715" s="111"/>
      <c r="AR715" s="111"/>
      <c r="AS715" s="111"/>
      <c r="AT715" s="111"/>
      <c r="AU715" s="111"/>
      <c r="AV715" s="111"/>
      <c r="AW715" s="111"/>
      <c r="AX715" s="111"/>
      <c r="AY715"/>
      <c r="AZ715"/>
      <c r="BA715"/>
      <c r="BB715"/>
      <c r="BC715"/>
      <c r="BD715"/>
    </row>
    <row r="716" spans="1:56" s="110" customFormat="1" ht="185.15">
      <c r="A716" s="107">
        <v>404</v>
      </c>
      <c r="B716" s="107" t="s">
        <v>11953</v>
      </c>
      <c r="C716" s="111">
        <v>3</v>
      </c>
      <c r="D716" s="124" t="s">
        <v>2252</v>
      </c>
      <c r="E716" s="112" t="s">
        <v>12086</v>
      </c>
      <c r="F716" s="129">
        <v>23448</v>
      </c>
      <c r="G716" s="112" t="s">
        <v>12114</v>
      </c>
      <c r="H716" s="111">
        <v>2018</v>
      </c>
      <c r="I716" s="112" t="s">
        <v>12115</v>
      </c>
      <c r="J716" s="113">
        <v>27194.41</v>
      </c>
      <c r="K716" s="126" t="s">
        <v>213</v>
      </c>
      <c r="L716" s="112" t="s">
        <v>12116</v>
      </c>
      <c r="M716" s="112" t="s">
        <v>12117</v>
      </c>
      <c r="N716" s="112" t="s">
        <v>12118</v>
      </c>
      <c r="O716" s="112" t="s">
        <v>12119</v>
      </c>
      <c r="P716" s="112">
        <v>6951</v>
      </c>
      <c r="Q716" s="108">
        <v>17.09</v>
      </c>
      <c r="R716" s="108">
        <v>1.37</v>
      </c>
      <c r="S716" s="108">
        <v>0.42</v>
      </c>
      <c r="T716" s="108">
        <v>26.69</v>
      </c>
      <c r="U716" s="108">
        <v>28.48</v>
      </c>
      <c r="V716" s="109">
        <v>300</v>
      </c>
      <c r="W716" s="109">
        <v>100</v>
      </c>
      <c r="X716" s="127" t="s">
        <v>11960</v>
      </c>
      <c r="Y716" s="107">
        <v>6</v>
      </c>
      <c r="Z716" s="107">
        <v>1</v>
      </c>
      <c r="AA716" s="107">
        <v>5</v>
      </c>
      <c r="AB716" s="111">
        <v>25</v>
      </c>
      <c r="AC716" s="107">
        <v>1</v>
      </c>
      <c r="AD716" s="108">
        <v>26.69</v>
      </c>
      <c r="AE716" s="107">
        <v>5</v>
      </c>
      <c r="AF716" s="111">
        <v>300</v>
      </c>
      <c r="AG716" s="111" t="s">
        <v>12120</v>
      </c>
      <c r="AH716" s="111" t="s">
        <v>11961</v>
      </c>
      <c r="AI716" s="111">
        <v>100</v>
      </c>
      <c r="AJ716" s="111"/>
      <c r="AK716" s="111"/>
      <c r="AL716" s="111"/>
      <c r="AM716" s="111"/>
      <c r="AN716" s="111"/>
      <c r="AO716" s="111"/>
      <c r="AP716" s="111"/>
      <c r="AQ716" s="111"/>
      <c r="AR716" s="111"/>
      <c r="AS716" s="111"/>
      <c r="AT716" s="111"/>
      <c r="AU716" s="111"/>
      <c r="AV716" s="111"/>
      <c r="AW716" s="111"/>
      <c r="AX716" s="111"/>
      <c r="AY716"/>
      <c r="AZ716"/>
      <c r="BA716"/>
      <c r="BB716"/>
      <c r="BC716"/>
      <c r="BD716"/>
    </row>
    <row r="717" spans="1:56" s="110" customFormat="1" ht="185.15">
      <c r="A717" s="107">
        <v>404</v>
      </c>
      <c r="B717" s="107" t="s">
        <v>11953</v>
      </c>
      <c r="C717" s="111">
        <v>3</v>
      </c>
      <c r="D717" s="124" t="s">
        <v>2252</v>
      </c>
      <c r="E717" s="112" t="s">
        <v>12086</v>
      </c>
      <c r="F717" s="129">
        <v>23448</v>
      </c>
      <c r="G717" s="112" t="s">
        <v>12114</v>
      </c>
      <c r="H717" s="111">
        <v>2018</v>
      </c>
      <c r="I717" s="112" t="s">
        <v>12115</v>
      </c>
      <c r="J717" s="113">
        <v>27194.41</v>
      </c>
      <c r="K717" s="126" t="s">
        <v>213</v>
      </c>
      <c r="L717" s="112" t="s">
        <v>12116</v>
      </c>
      <c r="M717" s="112" t="s">
        <v>12117</v>
      </c>
      <c r="N717" s="112" t="s">
        <v>12118</v>
      </c>
      <c r="O717" s="112" t="s">
        <v>12119</v>
      </c>
      <c r="P717" s="112">
        <v>6952</v>
      </c>
      <c r="Q717" s="108">
        <v>17.09</v>
      </c>
      <c r="R717" s="108">
        <v>1.37</v>
      </c>
      <c r="S717" s="108">
        <v>0.42</v>
      </c>
      <c r="T717" s="108">
        <v>26.69</v>
      </c>
      <c r="U717" s="108">
        <v>28.48</v>
      </c>
      <c r="V717" s="109">
        <v>300</v>
      </c>
      <c r="W717" s="109">
        <v>100</v>
      </c>
      <c r="X717" s="127" t="s">
        <v>11960</v>
      </c>
      <c r="Y717" s="107">
        <v>6</v>
      </c>
      <c r="Z717" s="107">
        <v>1</v>
      </c>
      <c r="AA717" s="107">
        <v>5</v>
      </c>
      <c r="AB717" s="111">
        <v>25</v>
      </c>
      <c r="AC717" s="107">
        <v>1</v>
      </c>
      <c r="AD717" s="108">
        <v>26.69</v>
      </c>
      <c r="AE717" s="107">
        <v>5</v>
      </c>
      <c r="AF717" s="111">
        <v>300</v>
      </c>
      <c r="AG717" s="111" t="s">
        <v>12120</v>
      </c>
      <c r="AH717" s="111" t="s">
        <v>11961</v>
      </c>
      <c r="AI717" s="111">
        <v>100</v>
      </c>
      <c r="AJ717" s="111"/>
      <c r="AK717" s="111"/>
      <c r="AL717" s="111"/>
      <c r="AM717" s="111"/>
      <c r="AN717" s="111"/>
      <c r="AO717" s="111"/>
      <c r="AP717" s="111"/>
      <c r="AQ717" s="111"/>
      <c r="AR717" s="111"/>
      <c r="AS717" s="111"/>
      <c r="AT717" s="111"/>
      <c r="AU717" s="111"/>
      <c r="AV717" s="111"/>
      <c r="AW717" s="111"/>
      <c r="AX717" s="111"/>
      <c r="AY717"/>
      <c r="AZ717"/>
      <c r="BA717"/>
      <c r="BB717"/>
      <c r="BC717"/>
      <c r="BD717"/>
    </row>
    <row r="718" spans="1:56" s="110" customFormat="1" ht="82.3">
      <c r="A718" s="107">
        <v>404</v>
      </c>
      <c r="B718" s="107" t="s">
        <v>11953</v>
      </c>
      <c r="C718" s="111">
        <v>3</v>
      </c>
      <c r="D718" s="124" t="s">
        <v>2252</v>
      </c>
      <c r="E718" s="112" t="s">
        <v>12000</v>
      </c>
      <c r="F718" s="129">
        <v>29164</v>
      </c>
      <c r="G718" s="112" t="s">
        <v>12121</v>
      </c>
      <c r="H718" s="111">
        <v>2019</v>
      </c>
      <c r="I718" s="112" t="s">
        <v>12122</v>
      </c>
      <c r="J718" s="113">
        <v>122594.14</v>
      </c>
      <c r="K718" s="126" t="s">
        <v>213</v>
      </c>
      <c r="L718" s="112" t="s">
        <v>12123</v>
      </c>
      <c r="M718" s="112" t="s">
        <v>12124</v>
      </c>
      <c r="N718" s="112" t="s">
        <v>12125</v>
      </c>
      <c r="O718" s="112"/>
      <c r="P718" s="112">
        <v>7184</v>
      </c>
      <c r="Q718" s="108">
        <v>4.4689499999999995</v>
      </c>
      <c r="R718" s="108">
        <v>2.79895</v>
      </c>
      <c r="S718" s="108">
        <v>1.67</v>
      </c>
      <c r="T718" s="108">
        <v>1.67</v>
      </c>
      <c r="U718" s="108">
        <v>6.1389499999999995</v>
      </c>
      <c r="V718" s="109">
        <v>25</v>
      </c>
      <c r="W718" s="109">
        <v>45</v>
      </c>
      <c r="X718" s="127" t="s">
        <v>11960</v>
      </c>
      <c r="Y718" s="107">
        <v>4</v>
      </c>
      <c r="Z718" s="107">
        <v>9</v>
      </c>
      <c r="AA718" s="107">
        <v>3</v>
      </c>
      <c r="AB718" s="111">
        <v>7</v>
      </c>
      <c r="AC718" s="107">
        <v>4</v>
      </c>
      <c r="AD718" s="108">
        <v>1.67</v>
      </c>
      <c r="AE718" s="107">
        <v>5</v>
      </c>
      <c r="AF718" s="111">
        <v>25</v>
      </c>
      <c r="AG718" s="111" t="s">
        <v>2252</v>
      </c>
      <c r="AH718" s="111" t="s">
        <v>11961</v>
      </c>
      <c r="AI718" s="111">
        <v>50</v>
      </c>
      <c r="AJ718" s="111" t="s">
        <v>12005</v>
      </c>
      <c r="AK718" s="111" t="s">
        <v>11961</v>
      </c>
      <c r="AL718" s="111">
        <v>50</v>
      </c>
      <c r="AM718" s="111"/>
      <c r="AN718" s="111"/>
      <c r="AO718" s="111"/>
      <c r="AP718" s="111"/>
      <c r="AQ718" s="111"/>
      <c r="AR718" s="111"/>
      <c r="AS718" s="111"/>
      <c r="AT718" s="111"/>
      <c r="AU718" s="111"/>
      <c r="AV718" s="111"/>
      <c r="AW718" s="111"/>
      <c r="AX718" s="111"/>
      <c r="AY718"/>
      <c r="AZ718"/>
      <c r="BA718"/>
      <c r="BB718"/>
      <c r="BC718"/>
      <c r="BD718"/>
    </row>
    <row r="719" spans="1:56" s="110" customFormat="1" ht="216">
      <c r="A719" s="107">
        <v>404</v>
      </c>
      <c r="B719" s="107" t="s">
        <v>11953</v>
      </c>
      <c r="C719" s="111">
        <v>3</v>
      </c>
      <c r="D719" s="124" t="s">
        <v>2252</v>
      </c>
      <c r="E719" s="112" t="s">
        <v>12126</v>
      </c>
      <c r="F719" s="129">
        <v>32514</v>
      </c>
      <c r="G719" s="112" t="s">
        <v>12127</v>
      </c>
      <c r="H719" s="111">
        <v>2020</v>
      </c>
      <c r="I719" s="112" t="s">
        <v>12127</v>
      </c>
      <c r="J719" s="113">
        <v>33257.199999999997</v>
      </c>
      <c r="K719" s="126" t="s">
        <v>204</v>
      </c>
      <c r="L719" s="112" t="s">
        <v>12128</v>
      </c>
      <c r="M719" s="112" t="s">
        <v>12129</v>
      </c>
      <c r="N719" s="112" t="s">
        <v>12130</v>
      </c>
      <c r="O719" s="112" t="s">
        <v>12131</v>
      </c>
      <c r="P719" s="112">
        <v>7365</v>
      </c>
      <c r="Q719" s="108">
        <v>49</v>
      </c>
      <c r="R719" s="108">
        <v>3</v>
      </c>
      <c r="S719" s="108">
        <v>46</v>
      </c>
      <c r="T719" s="108">
        <v>18</v>
      </c>
      <c r="U719" s="108">
        <v>67</v>
      </c>
      <c r="V719" s="109">
        <v>80</v>
      </c>
      <c r="W719" s="109">
        <v>66</v>
      </c>
      <c r="X719" s="127" t="s">
        <v>12132</v>
      </c>
      <c r="Y719" s="107">
        <v>4</v>
      </c>
      <c r="Z719" s="107">
        <v>6</v>
      </c>
      <c r="AA719" s="107">
        <v>2</v>
      </c>
      <c r="AB719" s="111">
        <v>60</v>
      </c>
      <c r="AC719" s="107">
        <v>1</v>
      </c>
      <c r="AD719" s="108">
        <v>18</v>
      </c>
      <c r="AE719" s="107">
        <v>5</v>
      </c>
      <c r="AF719" s="111">
        <v>80</v>
      </c>
      <c r="AG719" s="111" t="s">
        <v>12133</v>
      </c>
      <c r="AH719" s="111" t="s">
        <v>11961</v>
      </c>
      <c r="AI719" s="111">
        <v>20</v>
      </c>
      <c r="AJ719" s="111" t="s">
        <v>12134</v>
      </c>
      <c r="AK719" s="111" t="s">
        <v>11961</v>
      </c>
      <c r="AL719" s="111">
        <v>80</v>
      </c>
      <c r="AM719" s="111" t="s">
        <v>2252</v>
      </c>
      <c r="AN719" s="111" t="s">
        <v>11961</v>
      </c>
      <c r="AO719" s="111">
        <v>20</v>
      </c>
      <c r="AP719" s="111" t="s">
        <v>12135</v>
      </c>
      <c r="AQ719" s="111" t="s">
        <v>11961</v>
      </c>
      <c r="AR719" s="111">
        <v>20</v>
      </c>
      <c r="AS719" s="111"/>
      <c r="AT719" s="111"/>
      <c r="AU719" s="111"/>
      <c r="AV719" s="111"/>
      <c r="AW719" s="111"/>
      <c r="AX719" s="111"/>
      <c r="AY719"/>
      <c r="AZ719"/>
      <c r="BA719"/>
      <c r="BB719"/>
      <c r="BC719"/>
      <c r="BD719"/>
    </row>
    <row r="720" spans="1:56" s="110" customFormat="1" ht="409.6">
      <c r="A720" s="107">
        <v>404</v>
      </c>
      <c r="B720" s="107" t="s">
        <v>11953</v>
      </c>
      <c r="C720" s="111">
        <v>3</v>
      </c>
      <c r="D720" s="124" t="s">
        <v>2252</v>
      </c>
      <c r="E720" s="112" t="s">
        <v>12136</v>
      </c>
      <c r="F720" s="129">
        <v>53233</v>
      </c>
      <c r="G720" s="112" t="s">
        <v>12137</v>
      </c>
      <c r="H720" s="111">
        <v>2020</v>
      </c>
      <c r="I720" s="112" t="s">
        <v>12138</v>
      </c>
      <c r="J720" s="113">
        <v>36228.07</v>
      </c>
      <c r="K720" s="126" t="s">
        <v>204</v>
      </c>
      <c r="L720" s="112" t="s">
        <v>12139</v>
      </c>
      <c r="M720" s="112" t="s">
        <v>12140</v>
      </c>
      <c r="N720" s="112" t="s">
        <v>12141</v>
      </c>
      <c r="O720" s="112" t="s">
        <v>12142</v>
      </c>
      <c r="P720" s="112">
        <v>7379</v>
      </c>
      <c r="Q720" s="108" t="s">
        <v>12143</v>
      </c>
      <c r="R720" s="108">
        <v>7.5</v>
      </c>
      <c r="S720" s="108">
        <v>1</v>
      </c>
      <c r="T720" s="108" t="s">
        <v>12144</v>
      </c>
      <c r="U720" s="108">
        <v>28.58</v>
      </c>
      <c r="V720" s="109">
        <v>70</v>
      </c>
      <c r="W720" s="109">
        <v>65</v>
      </c>
      <c r="X720" s="127" t="s">
        <v>11960</v>
      </c>
      <c r="Y720" s="107">
        <v>3</v>
      </c>
      <c r="Z720" s="107">
        <v>10</v>
      </c>
      <c r="AA720" s="107">
        <v>3</v>
      </c>
      <c r="AB720" s="111">
        <v>16</v>
      </c>
      <c r="AC720" s="107">
        <v>2</v>
      </c>
      <c r="AD720" s="108">
        <v>20.079999999999998</v>
      </c>
      <c r="AE720" s="107">
        <v>5</v>
      </c>
      <c r="AF720" s="111">
        <v>70</v>
      </c>
      <c r="AG720" s="111" t="s">
        <v>12145</v>
      </c>
      <c r="AH720" s="111" t="s">
        <v>11961</v>
      </c>
      <c r="AI720" s="111">
        <v>30</v>
      </c>
      <c r="AJ720" s="111" t="s">
        <v>6667</v>
      </c>
      <c r="AK720" s="111" t="s">
        <v>11961</v>
      </c>
      <c r="AL720" s="111">
        <v>20</v>
      </c>
      <c r="AM720" s="111" t="s">
        <v>6279</v>
      </c>
      <c r="AN720" s="111" t="s">
        <v>11961</v>
      </c>
      <c r="AO720" s="111">
        <v>20</v>
      </c>
      <c r="AP720" s="111"/>
      <c r="AQ720" s="111"/>
      <c r="AR720" s="111"/>
      <c r="AS720" s="111"/>
      <c r="AT720" s="111"/>
      <c r="AU720" s="111"/>
      <c r="AV720" s="111"/>
      <c r="AW720" s="111"/>
      <c r="AX720" s="111"/>
      <c r="AY720"/>
      <c r="AZ720"/>
      <c r="BA720"/>
      <c r="BB720"/>
      <c r="BC720"/>
      <c r="BD720"/>
    </row>
    <row r="721" spans="1:56" s="110" customFormat="1" ht="288">
      <c r="A721" s="107">
        <v>404</v>
      </c>
      <c r="B721" s="107" t="s">
        <v>11953</v>
      </c>
      <c r="C721" s="111">
        <v>3</v>
      </c>
      <c r="D721" s="124" t="s">
        <v>2252</v>
      </c>
      <c r="E721" s="112" t="s">
        <v>11963</v>
      </c>
      <c r="F721" s="129">
        <v>29875</v>
      </c>
      <c r="G721" s="112" t="s">
        <v>12146</v>
      </c>
      <c r="H721" s="111">
        <v>2021</v>
      </c>
      <c r="I721" s="112" t="s">
        <v>12147</v>
      </c>
      <c r="J721" s="113">
        <v>30769.25</v>
      </c>
      <c r="K721" s="126" t="s">
        <v>204</v>
      </c>
      <c r="L721" s="112" t="s">
        <v>12148</v>
      </c>
      <c r="M721" s="112" t="s">
        <v>12149</v>
      </c>
      <c r="N721" s="112" t="s">
        <v>12150</v>
      </c>
      <c r="O721" s="112" t="s">
        <v>12151</v>
      </c>
      <c r="P721" s="112">
        <v>7500</v>
      </c>
      <c r="Q721" s="108">
        <v>6.7099117647058826</v>
      </c>
      <c r="R721" s="108">
        <v>3.6199117647058827</v>
      </c>
      <c r="S721" s="108">
        <v>3.09</v>
      </c>
      <c r="T721" s="108">
        <v>25.54</v>
      </c>
      <c r="U721" s="108">
        <v>32.249911764705885</v>
      </c>
      <c r="V721" s="109">
        <v>50</v>
      </c>
      <c r="W721" s="109">
        <v>5</v>
      </c>
      <c r="X721" s="127" t="s">
        <v>11960</v>
      </c>
      <c r="Y721" s="107">
        <v>2</v>
      </c>
      <c r="Z721" s="107">
        <v>5</v>
      </c>
      <c r="AA721" s="107">
        <v>5</v>
      </c>
      <c r="AB721" s="111">
        <v>60</v>
      </c>
      <c r="AC721" s="107">
        <v>3</v>
      </c>
      <c r="AD721" s="108">
        <v>25.54</v>
      </c>
      <c r="AE721" s="107">
        <v>5</v>
      </c>
      <c r="AF721" s="111">
        <v>50</v>
      </c>
      <c r="AG721" s="111" t="s">
        <v>2252</v>
      </c>
      <c r="AH721" s="111" t="s">
        <v>11961</v>
      </c>
      <c r="AI721" s="111">
        <v>50</v>
      </c>
      <c r="AJ721" s="111"/>
      <c r="AK721" s="111"/>
      <c r="AL721" s="111"/>
      <c r="AM721" s="111"/>
      <c r="AN721" s="111"/>
      <c r="AO721" s="111"/>
      <c r="AP721" s="111"/>
      <c r="AQ721" s="111"/>
      <c r="AR721" s="111"/>
      <c r="AS721" s="111"/>
      <c r="AT721" s="111"/>
      <c r="AU721" s="111"/>
      <c r="AV721" s="111"/>
      <c r="AW721" s="111"/>
      <c r="AX721" s="111"/>
      <c r="AY721"/>
      <c r="AZ721"/>
      <c r="BA721"/>
      <c r="BB721"/>
      <c r="BC721"/>
      <c r="BD721"/>
    </row>
    <row r="722" spans="1:56" s="110" customFormat="1" ht="288">
      <c r="A722" s="107">
        <v>404</v>
      </c>
      <c r="B722" s="107" t="s">
        <v>11953</v>
      </c>
      <c r="C722" s="111">
        <v>3</v>
      </c>
      <c r="D722" s="124" t="s">
        <v>2252</v>
      </c>
      <c r="E722" s="112" t="s">
        <v>12152</v>
      </c>
      <c r="F722" s="129">
        <v>53019</v>
      </c>
      <c r="G722" s="112" t="s">
        <v>12153</v>
      </c>
      <c r="H722" s="111">
        <v>2021</v>
      </c>
      <c r="I722" s="112" t="s">
        <v>12154</v>
      </c>
      <c r="J722" s="113">
        <v>42580.44</v>
      </c>
      <c r="K722" s="126" t="s">
        <v>213</v>
      </c>
      <c r="L722" s="112" t="s">
        <v>12148</v>
      </c>
      <c r="M722" s="112" t="s">
        <v>12149</v>
      </c>
      <c r="N722" s="112" t="s">
        <v>12155</v>
      </c>
      <c r="O722" s="112" t="s">
        <v>12156</v>
      </c>
      <c r="P722" s="112">
        <v>7499</v>
      </c>
      <c r="Q722" s="108">
        <v>6.8874635294117645</v>
      </c>
      <c r="R722" s="108">
        <v>5.0094635294117644</v>
      </c>
      <c r="S722" s="108">
        <v>1.8779999999999999</v>
      </c>
      <c r="T722" s="108">
        <v>15.65</v>
      </c>
      <c r="U722" s="108">
        <v>22.537463529411767</v>
      </c>
      <c r="V722" s="109">
        <v>50</v>
      </c>
      <c r="W722" s="109">
        <v>45</v>
      </c>
      <c r="X722" s="127" t="s">
        <v>11960</v>
      </c>
      <c r="Y722" s="107">
        <v>2</v>
      </c>
      <c r="Z722" s="107">
        <v>3</v>
      </c>
      <c r="AA722" s="107">
        <v>3</v>
      </c>
      <c r="AB722" s="111">
        <v>60</v>
      </c>
      <c r="AC722" s="107">
        <v>5</v>
      </c>
      <c r="AD722" s="108">
        <v>20.659463529411767</v>
      </c>
      <c r="AE722" s="107">
        <v>5</v>
      </c>
      <c r="AF722" s="111">
        <v>50</v>
      </c>
      <c r="AG722" s="111" t="s">
        <v>2252</v>
      </c>
      <c r="AH722" s="111" t="s">
        <v>11961</v>
      </c>
      <c r="AI722" s="111">
        <v>10</v>
      </c>
      <c r="AJ722" s="111" t="s">
        <v>6097</v>
      </c>
      <c r="AK722" s="111" t="s">
        <v>11961</v>
      </c>
      <c r="AL722" s="111">
        <v>10</v>
      </c>
      <c r="AM722" s="111" t="s">
        <v>12028</v>
      </c>
      <c r="AN722" s="111" t="s">
        <v>11961</v>
      </c>
      <c r="AO722" s="111">
        <v>10</v>
      </c>
      <c r="AP722" s="111" t="s">
        <v>12034</v>
      </c>
      <c r="AQ722" s="111" t="s">
        <v>11961</v>
      </c>
      <c r="AR722" s="111">
        <v>20</v>
      </c>
      <c r="AS722" s="111"/>
      <c r="AT722" s="111"/>
      <c r="AU722" s="111"/>
      <c r="AV722" s="111"/>
      <c r="AW722" s="111"/>
      <c r="AX722" s="111"/>
      <c r="AY722"/>
      <c r="AZ722"/>
      <c r="BA722"/>
      <c r="BB722"/>
      <c r="BC722"/>
      <c r="BD722"/>
    </row>
    <row r="723" spans="1:56" s="110" customFormat="1" ht="216">
      <c r="A723" s="107">
        <v>404</v>
      </c>
      <c r="B723" s="107" t="s">
        <v>11953</v>
      </c>
      <c r="C723" s="111">
        <v>3</v>
      </c>
      <c r="D723" s="124" t="s">
        <v>11962</v>
      </c>
      <c r="E723" s="112" t="s">
        <v>12157</v>
      </c>
      <c r="F723" s="129">
        <v>29831</v>
      </c>
      <c r="G723" s="112" t="s">
        <v>12158</v>
      </c>
      <c r="H723" s="111">
        <v>2023</v>
      </c>
      <c r="I723" s="112" t="s">
        <v>12159</v>
      </c>
      <c r="J723" s="113">
        <v>29287.99</v>
      </c>
      <c r="K723" s="126" t="s">
        <v>1992</v>
      </c>
      <c r="L723" s="112" t="s">
        <v>12160</v>
      </c>
      <c r="M723" s="112" t="s">
        <v>12161</v>
      </c>
      <c r="N723" s="112" t="s">
        <v>12162</v>
      </c>
      <c r="O723" s="112" t="s">
        <v>12163</v>
      </c>
      <c r="P723" s="112">
        <v>7734</v>
      </c>
      <c r="Q723" s="108">
        <v>3</v>
      </c>
      <c r="R723" s="108">
        <v>1</v>
      </c>
      <c r="S723" s="108">
        <v>2</v>
      </c>
      <c r="T723" s="108">
        <v>18</v>
      </c>
      <c r="U723" s="108">
        <v>21</v>
      </c>
      <c r="V723" s="109">
        <v>80</v>
      </c>
      <c r="W723" s="109">
        <v>12</v>
      </c>
      <c r="X723" s="127" t="s">
        <v>12164</v>
      </c>
      <c r="Y723" s="107">
        <v>2</v>
      </c>
      <c r="Z723" s="107">
        <v>4</v>
      </c>
      <c r="AA723" s="107">
        <v>1</v>
      </c>
      <c r="AB723" s="111">
        <v>60</v>
      </c>
      <c r="AC723" s="107"/>
      <c r="AD723" s="108">
        <v>18</v>
      </c>
      <c r="AE723" s="107">
        <v>5</v>
      </c>
      <c r="AF723" s="111">
        <v>70</v>
      </c>
      <c r="AG723" s="111" t="s">
        <v>12165</v>
      </c>
      <c r="AH723" s="111" t="s">
        <v>11961</v>
      </c>
      <c r="AI723" s="111">
        <v>50</v>
      </c>
      <c r="AJ723" s="111" t="s">
        <v>12166</v>
      </c>
      <c r="AK723" s="111" t="s">
        <v>11961</v>
      </c>
      <c r="AL723" s="111">
        <v>20</v>
      </c>
      <c r="AM723" s="111" t="s">
        <v>12167</v>
      </c>
      <c r="AN723" s="111" t="s">
        <v>11961</v>
      </c>
      <c r="AO723" s="111">
        <v>20</v>
      </c>
      <c r="AP723" s="111" t="s">
        <v>12168</v>
      </c>
      <c r="AQ723" s="111" t="s">
        <v>11961</v>
      </c>
      <c r="AR723" s="111">
        <v>10</v>
      </c>
      <c r="AS723" s="111"/>
      <c r="AT723" s="111"/>
      <c r="AU723" s="111"/>
      <c r="AV723" s="111"/>
      <c r="AW723" s="111"/>
      <c r="AX723" s="111"/>
      <c r="AY723"/>
      <c r="AZ723"/>
      <c r="BA723"/>
      <c r="BB723"/>
      <c r="BC723"/>
      <c r="BD723"/>
    </row>
    <row r="724" spans="1:56" s="110" customFormat="1" ht="216">
      <c r="A724" s="107">
        <v>404</v>
      </c>
      <c r="B724" s="107" t="s">
        <v>11953</v>
      </c>
      <c r="C724" s="111">
        <v>3</v>
      </c>
      <c r="D724" s="124" t="s">
        <v>2252</v>
      </c>
      <c r="E724" s="112" t="s">
        <v>12086</v>
      </c>
      <c r="F724" s="129">
        <v>25448</v>
      </c>
      <c r="G724" s="112" t="s">
        <v>12169</v>
      </c>
      <c r="H724" s="111">
        <v>2023</v>
      </c>
      <c r="I724" s="112" t="s">
        <v>12088</v>
      </c>
      <c r="J724" s="113">
        <v>38854.32</v>
      </c>
      <c r="K724" s="126" t="s">
        <v>2502</v>
      </c>
      <c r="L724" s="112" t="s">
        <v>12089</v>
      </c>
      <c r="M724" s="112" t="s">
        <v>12059</v>
      </c>
      <c r="N724" s="112" t="s">
        <v>12090</v>
      </c>
      <c r="O724" s="112" t="s">
        <v>12091</v>
      </c>
      <c r="P724" s="112" t="s">
        <v>12170</v>
      </c>
      <c r="Q724" s="108">
        <v>18.07</v>
      </c>
      <c r="R724" s="108">
        <v>3.72</v>
      </c>
      <c r="S724" s="108">
        <v>3</v>
      </c>
      <c r="T724" s="108">
        <v>41.15</v>
      </c>
      <c r="U724" s="108">
        <v>47.87</v>
      </c>
      <c r="V724" s="109">
        <v>70</v>
      </c>
      <c r="W724" s="109">
        <v>8</v>
      </c>
      <c r="X724" s="127" t="s">
        <v>11960</v>
      </c>
      <c r="Y724" s="107">
        <v>3</v>
      </c>
      <c r="Z724" s="107">
        <v>4</v>
      </c>
      <c r="AA724" s="107">
        <v>4</v>
      </c>
      <c r="AB724" s="111">
        <v>32</v>
      </c>
      <c r="AC724" s="107">
        <v>3</v>
      </c>
      <c r="AD724" s="108">
        <v>26.69</v>
      </c>
      <c r="AE724" s="107">
        <v>5</v>
      </c>
      <c r="AF724" s="111">
        <v>70</v>
      </c>
      <c r="AG724" s="111" t="s">
        <v>12092</v>
      </c>
      <c r="AH724" s="111" t="s">
        <v>11961</v>
      </c>
      <c r="AI724" s="111">
        <v>30</v>
      </c>
      <c r="AJ724" s="111" t="s">
        <v>12093</v>
      </c>
      <c r="AK724" s="111" t="s">
        <v>11961</v>
      </c>
      <c r="AL724" s="111">
        <v>40</v>
      </c>
      <c r="AM724" s="111" t="s">
        <v>12094</v>
      </c>
      <c r="AN724" s="111" t="s">
        <v>11961</v>
      </c>
      <c r="AO724" s="111">
        <v>20</v>
      </c>
      <c r="AP724" s="111" t="s">
        <v>2252</v>
      </c>
      <c r="AQ724" s="111" t="s">
        <v>11961</v>
      </c>
      <c r="AR724" s="111">
        <v>10</v>
      </c>
      <c r="AS724" s="111"/>
      <c r="AT724" s="111"/>
      <c r="AU724" s="111"/>
      <c r="AV724" s="111"/>
      <c r="AW724" s="111"/>
      <c r="AX724" s="111"/>
      <c r="AY724"/>
      <c r="AZ724"/>
      <c r="BA724"/>
      <c r="BB724"/>
      <c r="BC724"/>
      <c r="BD724"/>
    </row>
    <row r="725" spans="1:56" s="110" customFormat="1" ht="409.6">
      <c r="A725" s="107">
        <v>404</v>
      </c>
      <c r="B725" s="107" t="s">
        <v>11953</v>
      </c>
      <c r="C725" s="111">
        <v>3</v>
      </c>
      <c r="D725" s="124" t="s">
        <v>11962</v>
      </c>
      <c r="E725" s="112" t="s">
        <v>11954</v>
      </c>
      <c r="F725" s="129">
        <v>24268</v>
      </c>
      <c r="G725" s="112" t="s">
        <v>12171</v>
      </c>
      <c r="H725" s="111">
        <v>2023</v>
      </c>
      <c r="I725" s="112" t="s">
        <v>12172</v>
      </c>
      <c r="J725" s="113">
        <v>21193.4</v>
      </c>
      <c r="K725" s="126" t="s">
        <v>1992</v>
      </c>
      <c r="L725" s="112" t="s">
        <v>12173</v>
      </c>
      <c r="M725" s="112" t="s">
        <v>12174</v>
      </c>
      <c r="N725" s="112" t="s">
        <v>12175</v>
      </c>
      <c r="O725" s="112" t="s">
        <v>12176</v>
      </c>
      <c r="P725" s="112">
        <v>7740</v>
      </c>
      <c r="Q725" s="108">
        <v>4.3233411764705885</v>
      </c>
      <c r="R725" s="108">
        <v>2.4933411764705884</v>
      </c>
      <c r="S725" s="108">
        <v>1.83</v>
      </c>
      <c r="T725" s="108">
        <v>22.691200000000006</v>
      </c>
      <c r="U725" s="108">
        <v>27.014541176470594</v>
      </c>
      <c r="V725" s="109">
        <v>15</v>
      </c>
      <c r="W725" s="109">
        <v>8.3333333333333321</v>
      </c>
      <c r="X725" s="127" t="s">
        <v>11960</v>
      </c>
      <c r="Y725" s="107"/>
      <c r="Z725" s="107"/>
      <c r="AA725" s="107"/>
      <c r="AB725" s="111">
        <v>60</v>
      </c>
      <c r="AC725" s="107">
        <v>4</v>
      </c>
      <c r="AD725" s="108">
        <v>22.691200000000006</v>
      </c>
      <c r="AE725" s="107">
        <v>5</v>
      </c>
      <c r="AF725" s="111"/>
      <c r="AG725" s="111" t="s">
        <v>2252</v>
      </c>
      <c r="AH725" s="111" t="s">
        <v>11961</v>
      </c>
      <c r="AI725" s="111">
        <v>100</v>
      </c>
      <c r="AJ725" s="111"/>
      <c r="AK725" s="111"/>
      <c r="AL725" s="111"/>
      <c r="AM725" s="111"/>
      <c r="AN725" s="111"/>
      <c r="AO725" s="111"/>
      <c r="AP725" s="111"/>
      <c r="AQ725" s="111"/>
      <c r="AR725" s="111"/>
      <c r="AS725" s="111"/>
      <c r="AT725" s="111"/>
      <c r="AU725" s="111"/>
      <c r="AV725" s="111"/>
      <c r="AW725" s="111"/>
      <c r="AX725" s="111"/>
      <c r="AY725"/>
      <c r="AZ725"/>
      <c r="BA725"/>
      <c r="BB725"/>
      <c r="BC725"/>
      <c r="BD725"/>
    </row>
    <row r="726" spans="1:56" s="110" customFormat="1" ht="409.6">
      <c r="A726" s="107">
        <v>404</v>
      </c>
      <c r="B726" s="107" t="s">
        <v>11953</v>
      </c>
      <c r="C726" s="111">
        <v>3</v>
      </c>
      <c r="D726" s="124" t="s">
        <v>11962</v>
      </c>
      <c r="E726" s="112" t="s">
        <v>11963</v>
      </c>
      <c r="F726" s="129">
        <v>29875</v>
      </c>
      <c r="G726" s="112" t="s">
        <v>12177</v>
      </c>
      <c r="H726" s="111">
        <v>2023</v>
      </c>
      <c r="I726" s="112" t="s">
        <v>12178</v>
      </c>
      <c r="J726" s="113">
        <v>22740.799999999999</v>
      </c>
      <c r="K726" s="126" t="s">
        <v>1992</v>
      </c>
      <c r="L726" s="112" t="s">
        <v>12173</v>
      </c>
      <c r="M726" s="112" t="s">
        <v>12174</v>
      </c>
      <c r="N726" s="112" t="s">
        <v>12179</v>
      </c>
      <c r="O726" s="112" t="s">
        <v>12180</v>
      </c>
      <c r="P726" s="112">
        <v>7755</v>
      </c>
      <c r="Q726" s="108">
        <v>14.685388235294116</v>
      </c>
      <c r="R726" s="108">
        <v>2.6753882352941174</v>
      </c>
      <c r="S726" s="108">
        <v>12.01</v>
      </c>
      <c r="T726" s="108">
        <v>1.9264000000000001</v>
      </c>
      <c r="U726" s="108">
        <v>16.611788235294117</v>
      </c>
      <c r="V726" s="109">
        <v>10</v>
      </c>
      <c r="W726" s="109">
        <v>3.3333333333333335</v>
      </c>
      <c r="X726" s="127" t="s">
        <v>11960</v>
      </c>
      <c r="Y726" s="107">
        <v>2</v>
      </c>
      <c r="Z726" s="107">
        <v>3</v>
      </c>
      <c r="AA726" s="107">
        <v>5</v>
      </c>
      <c r="AB726" s="111">
        <v>60</v>
      </c>
      <c r="AC726" s="107">
        <v>4</v>
      </c>
      <c r="AD726" s="108">
        <v>1.9264000000000001</v>
      </c>
      <c r="AE726" s="107">
        <v>5</v>
      </c>
      <c r="AF726" s="111"/>
      <c r="AG726" s="111" t="s">
        <v>2252</v>
      </c>
      <c r="AH726" s="111" t="s">
        <v>11961</v>
      </c>
      <c r="AI726" s="111">
        <v>50</v>
      </c>
      <c r="AJ726" s="111" t="s">
        <v>11962</v>
      </c>
      <c r="AK726" s="111" t="s">
        <v>11961</v>
      </c>
      <c r="AL726" s="111">
        <v>50</v>
      </c>
      <c r="AM726" s="111"/>
      <c r="AN726" s="111"/>
      <c r="AO726" s="111"/>
      <c r="AP726" s="111"/>
      <c r="AQ726" s="111"/>
      <c r="AR726" s="111"/>
      <c r="AS726" s="111"/>
      <c r="AT726" s="111"/>
      <c r="AU726" s="111"/>
      <c r="AV726" s="111"/>
      <c r="AW726" s="111"/>
      <c r="AX726" s="111"/>
      <c r="AY726"/>
      <c r="AZ726"/>
      <c r="BA726"/>
      <c r="BB726"/>
      <c r="BC726"/>
      <c r="BD726"/>
    </row>
    <row r="727" spans="1:56" s="110" customFormat="1" ht="409.6">
      <c r="A727" s="107">
        <v>404</v>
      </c>
      <c r="B727" s="107" t="s">
        <v>11953</v>
      </c>
      <c r="C727" s="111">
        <v>3</v>
      </c>
      <c r="D727" s="124" t="s">
        <v>11962</v>
      </c>
      <c r="E727" s="112" t="s">
        <v>12181</v>
      </c>
      <c r="F727" s="129">
        <v>28590</v>
      </c>
      <c r="G727" s="112" t="s">
        <v>12182</v>
      </c>
      <c r="H727" s="111">
        <v>2023</v>
      </c>
      <c r="I727" s="112" t="s">
        <v>12183</v>
      </c>
      <c r="J727" s="113">
        <v>55884.54</v>
      </c>
      <c r="K727" s="126" t="s">
        <v>1992</v>
      </c>
      <c r="L727" s="112" t="s">
        <v>12173</v>
      </c>
      <c r="M727" s="112" t="s">
        <v>12174</v>
      </c>
      <c r="N727" s="112" t="s">
        <v>12184</v>
      </c>
      <c r="O727" s="112" t="s">
        <v>12185</v>
      </c>
      <c r="P727" s="112">
        <v>7676</v>
      </c>
      <c r="Q727" s="108">
        <v>31.574651764705884</v>
      </c>
      <c r="R727" s="108">
        <v>6.574651764705882</v>
      </c>
      <c r="S727" s="108">
        <v>25</v>
      </c>
      <c r="T727" s="108">
        <v>35</v>
      </c>
      <c r="U727" s="108">
        <v>66.574651764705891</v>
      </c>
      <c r="V727" s="109">
        <v>60</v>
      </c>
      <c r="W727" s="109">
        <v>13.333333333333334</v>
      </c>
      <c r="X727" s="127" t="s">
        <v>11960</v>
      </c>
      <c r="Y727" s="107">
        <v>4</v>
      </c>
      <c r="Z727" s="107">
        <v>9</v>
      </c>
      <c r="AA727" s="107">
        <v>1</v>
      </c>
      <c r="AB727" s="111">
        <v>60</v>
      </c>
      <c r="AC727" s="107">
        <v>1</v>
      </c>
      <c r="AD727" s="108">
        <v>47.54</v>
      </c>
      <c r="AE727" s="107">
        <v>5</v>
      </c>
      <c r="AF727" s="111"/>
      <c r="AG727" s="111" t="s">
        <v>2252</v>
      </c>
      <c r="AH727" s="111" t="s">
        <v>11961</v>
      </c>
      <c r="AI727" s="111">
        <v>50</v>
      </c>
      <c r="AJ727" s="111">
        <v>501003</v>
      </c>
      <c r="AK727" s="111" t="s">
        <v>11961</v>
      </c>
      <c r="AL727" s="111">
        <v>30</v>
      </c>
      <c r="AM727" s="111">
        <v>506038</v>
      </c>
      <c r="AN727" s="111" t="s">
        <v>12186</v>
      </c>
      <c r="AO727" s="111">
        <v>20</v>
      </c>
      <c r="AP727" s="111"/>
      <c r="AQ727" s="111"/>
      <c r="AR727" s="111"/>
      <c r="AS727" s="111"/>
      <c r="AT727" s="111"/>
      <c r="AU727" s="111"/>
      <c r="AV727" s="111"/>
      <c r="AW727" s="111"/>
      <c r="AX727" s="111"/>
      <c r="AY727"/>
      <c r="AZ727"/>
      <c r="BA727"/>
      <c r="BB727"/>
      <c r="BC727"/>
      <c r="BD727"/>
    </row>
    <row r="728" spans="1:56" s="110" customFormat="1" ht="92.6">
      <c r="A728" s="107">
        <v>406</v>
      </c>
      <c r="B728" s="107" t="s">
        <v>13701</v>
      </c>
      <c r="C728" s="111" t="s">
        <v>1563</v>
      </c>
      <c r="D728" s="124" t="s">
        <v>1564</v>
      </c>
      <c r="E728" s="112" t="s">
        <v>1565</v>
      </c>
      <c r="F728" s="129" t="s">
        <v>1566</v>
      </c>
      <c r="G728" s="112" t="s">
        <v>1567</v>
      </c>
      <c r="H728" s="111">
        <v>2014</v>
      </c>
      <c r="I728" s="112" t="s">
        <v>1568</v>
      </c>
      <c r="J728" s="113">
        <v>140228</v>
      </c>
      <c r="K728" s="126" t="s">
        <v>13681</v>
      </c>
      <c r="L728" s="112" t="s">
        <v>1569</v>
      </c>
      <c r="M728" s="112" t="s">
        <v>1570</v>
      </c>
      <c r="N728" s="112" t="s">
        <v>1571</v>
      </c>
      <c r="O728" s="112" t="s">
        <v>1572</v>
      </c>
      <c r="P728" s="112">
        <v>115107</v>
      </c>
      <c r="Q728" s="108" t="s">
        <v>1573</v>
      </c>
      <c r="R728" s="108">
        <v>10.39</v>
      </c>
      <c r="S728" s="108" t="s">
        <v>1574</v>
      </c>
      <c r="T728" s="108" t="s">
        <v>1575</v>
      </c>
      <c r="U728" s="108" t="s">
        <v>1576</v>
      </c>
      <c r="V728" s="109">
        <v>0.9</v>
      </c>
      <c r="W728" s="109">
        <v>100</v>
      </c>
      <c r="X728" s="127" t="s">
        <v>1577</v>
      </c>
      <c r="Y728" s="107"/>
      <c r="Z728" s="107">
        <v>8</v>
      </c>
      <c r="AA728" s="107">
        <v>2</v>
      </c>
      <c r="AB728" s="111">
        <v>17</v>
      </c>
      <c r="AC728" s="107"/>
      <c r="AD728" s="108">
        <v>97</v>
      </c>
      <c r="AE728" s="107">
        <v>5</v>
      </c>
      <c r="AF728" s="111">
        <v>100</v>
      </c>
      <c r="AG728" s="111" t="s">
        <v>1578</v>
      </c>
      <c r="AH728" s="111" t="s">
        <v>1579</v>
      </c>
      <c r="AI728" s="111">
        <v>50</v>
      </c>
      <c r="AJ728" s="111"/>
      <c r="AK728" s="111"/>
      <c r="AL728" s="111"/>
      <c r="AM728" s="111"/>
      <c r="AN728" s="111"/>
      <c r="AO728" s="111"/>
      <c r="AP728" s="111"/>
      <c r="AQ728" s="111"/>
      <c r="AR728" s="111"/>
      <c r="AS728" s="111"/>
      <c r="AT728" s="111"/>
      <c r="AU728" s="111"/>
      <c r="AV728" s="111"/>
      <c r="AW728" s="111"/>
      <c r="AX728" s="111"/>
      <c r="AY728"/>
      <c r="AZ728"/>
      <c r="BA728"/>
      <c r="BB728"/>
      <c r="BC728"/>
      <c r="BD728"/>
    </row>
    <row r="729" spans="1:56" s="110" customFormat="1" ht="216">
      <c r="A729" s="107">
        <v>406</v>
      </c>
      <c r="B729" s="107" t="s">
        <v>13701</v>
      </c>
      <c r="C729" s="111" t="s">
        <v>1580</v>
      </c>
      <c r="D729" s="124" t="s">
        <v>1581</v>
      </c>
      <c r="E729" s="112" t="s">
        <v>1582</v>
      </c>
      <c r="F729" s="129" t="s">
        <v>1583</v>
      </c>
      <c r="G729" s="112" t="s">
        <v>1584</v>
      </c>
      <c r="H729" s="111">
        <v>2014</v>
      </c>
      <c r="I729" s="112" t="s">
        <v>1585</v>
      </c>
      <c r="J729" s="113">
        <v>57836</v>
      </c>
      <c r="K729" s="126" t="s">
        <v>13681</v>
      </c>
      <c r="L729" s="112" t="s">
        <v>1586</v>
      </c>
      <c r="M729" s="112" t="s">
        <v>1587</v>
      </c>
      <c r="N729" s="112" t="s">
        <v>1588</v>
      </c>
      <c r="O729" s="112" t="s">
        <v>1589</v>
      </c>
      <c r="P729" s="112" t="s">
        <v>1590</v>
      </c>
      <c r="Q729" s="108" t="s">
        <v>1591</v>
      </c>
      <c r="R729" s="108">
        <v>0.88</v>
      </c>
      <c r="S729" s="108" t="s">
        <v>208</v>
      </c>
      <c r="T729" s="108">
        <v>24</v>
      </c>
      <c r="U729" s="108">
        <v>245</v>
      </c>
      <c r="V729" s="109">
        <v>50</v>
      </c>
      <c r="W729" s="109">
        <v>100</v>
      </c>
      <c r="X729" s="127" t="s">
        <v>1577</v>
      </c>
      <c r="Y729" s="107">
        <v>4</v>
      </c>
      <c r="Z729" s="107">
        <v>6</v>
      </c>
      <c r="AA729" s="107">
        <v>3</v>
      </c>
      <c r="AB729" s="111">
        <v>4</v>
      </c>
      <c r="AC729" s="107"/>
      <c r="AD729" s="108">
        <v>24</v>
      </c>
      <c r="AE729" s="107">
        <v>5</v>
      </c>
      <c r="AF729" s="111">
        <v>25</v>
      </c>
      <c r="AG729" s="111" t="s">
        <v>1581</v>
      </c>
      <c r="AH729" s="111" t="s">
        <v>1592</v>
      </c>
      <c r="AI729" s="111">
        <v>25</v>
      </c>
      <c r="AJ729" s="111" t="s">
        <v>1593</v>
      </c>
      <c r="AK729" s="111"/>
      <c r="AL729" s="111">
        <v>25</v>
      </c>
      <c r="AM729" s="111"/>
      <c r="AN729" s="111"/>
      <c r="AO729" s="111"/>
      <c r="AP729" s="111"/>
      <c r="AQ729" s="111"/>
      <c r="AR729" s="111"/>
      <c r="AS729" s="111"/>
      <c r="AT729" s="111"/>
      <c r="AU729" s="111"/>
      <c r="AV729" s="111"/>
      <c r="AW729" s="111"/>
      <c r="AX729" s="111"/>
      <c r="AY729"/>
      <c r="AZ729"/>
      <c r="BA729"/>
      <c r="BB729"/>
      <c r="BC729"/>
      <c r="BD729"/>
    </row>
    <row r="730" spans="1:56" s="110" customFormat="1" ht="174.9">
      <c r="A730" s="107">
        <v>406</v>
      </c>
      <c r="B730" s="107" t="s">
        <v>13701</v>
      </c>
      <c r="C730" s="111" t="s">
        <v>1580</v>
      </c>
      <c r="D730" s="124" t="s">
        <v>1594</v>
      </c>
      <c r="E730" s="112" t="s">
        <v>1595</v>
      </c>
      <c r="F730" s="129" t="s">
        <v>1596</v>
      </c>
      <c r="G730" s="112" t="s">
        <v>1597</v>
      </c>
      <c r="H730" s="111">
        <v>2016</v>
      </c>
      <c r="I730" s="112" t="s">
        <v>1598</v>
      </c>
      <c r="J730" s="113">
        <v>197795.61</v>
      </c>
      <c r="K730" s="126" t="s">
        <v>109</v>
      </c>
      <c r="L730" s="112" t="s">
        <v>1599</v>
      </c>
      <c r="M730" s="112" t="s">
        <v>1600</v>
      </c>
      <c r="N730" s="112" t="s">
        <v>1601</v>
      </c>
      <c r="O730" s="112" t="s">
        <v>1602</v>
      </c>
      <c r="P730" s="112">
        <v>115380</v>
      </c>
      <c r="Q730" s="108" t="s">
        <v>1603</v>
      </c>
      <c r="R730" s="108" t="s">
        <v>1604</v>
      </c>
      <c r="S730" s="108" t="s">
        <v>1605</v>
      </c>
      <c r="T730" s="108" t="s">
        <v>1606</v>
      </c>
      <c r="U730" s="108" t="s">
        <v>1607</v>
      </c>
      <c r="V730" s="109">
        <v>50</v>
      </c>
      <c r="W730" s="109">
        <v>90</v>
      </c>
      <c r="X730" s="127" t="s">
        <v>1577</v>
      </c>
      <c r="Y730" s="107">
        <v>3</v>
      </c>
      <c r="Z730" s="107">
        <v>2</v>
      </c>
      <c r="AA730" s="107">
        <v>3</v>
      </c>
      <c r="AB730" s="111" t="s">
        <v>1608</v>
      </c>
      <c r="AC730" s="107" t="s">
        <v>1609</v>
      </c>
      <c r="AD730" s="108">
        <v>24</v>
      </c>
      <c r="AE730" s="107">
        <v>5</v>
      </c>
      <c r="AF730" s="111">
        <v>79</v>
      </c>
      <c r="AG730" s="111" t="s">
        <v>1581</v>
      </c>
      <c r="AH730" s="111" t="s">
        <v>1610</v>
      </c>
      <c r="AI730" s="111">
        <v>6</v>
      </c>
      <c r="AJ730" s="111" t="s">
        <v>1611</v>
      </c>
      <c r="AK730" s="111" t="s">
        <v>1612</v>
      </c>
      <c r="AL730" s="111">
        <v>4</v>
      </c>
      <c r="AM730" s="111"/>
      <c r="AN730" s="111"/>
      <c r="AO730" s="111"/>
      <c r="AP730" s="111"/>
      <c r="AQ730" s="111"/>
      <c r="AR730" s="111"/>
      <c r="AS730" s="111"/>
      <c r="AT730" s="111"/>
      <c r="AU730" s="111"/>
      <c r="AV730" s="111"/>
      <c r="AW730" s="111"/>
      <c r="AX730" s="111"/>
      <c r="AY730"/>
      <c r="AZ730"/>
      <c r="BA730"/>
      <c r="BB730"/>
      <c r="BC730"/>
      <c r="BD730"/>
    </row>
    <row r="731" spans="1:56" s="110" customFormat="1" ht="102.9">
      <c r="A731" s="107">
        <v>406</v>
      </c>
      <c r="B731" s="107" t="s">
        <v>13701</v>
      </c>
      <c r="C731" s="111" t="s">
        <v>1580</v>
      </c>
      <c r="D731" s="124" t="s">
        <v>1581</v>
      </c>
      <c r="E731" s="112" t="s">
        <v>1582</v>
      </c>
      <c r="F731" s="129" t="s">
        <v>1583</v>
      </c>
      <c r="G731" s="112" t="s">
        <v>1613</v>
      </c>
      <c r="H731" s="111">
        <v>2016</v>
      </c>
      <c r="I731" s="112" t="s">
        <v>1614</v>
      </c>
      <c r="J731" s="113">
        <v>22628.959999999999</v>
      </c>
      <c r="K731" s="126" t="s">
        <v>13681</v>
      </c>
      <c r="L731" s="112" t="s">
        <v>1586</v>
      </c>
      <c r="M731" s="112" t="s">
        <v>1615</v>
      </c>
      <c r="N731" s="112" t="s">
        <v>1616</v>
      </c>
      <c r="O731" s="112" t="s">
        <v>1617</v>
      </c>
      <c r="P731" s="112">
        <v>115364</v>
      </c>
      <c r="Q731" s="108" t="s">
        <v>1591</v>
      </c>
      <c r="R731" s="108">
        <v>0</v>
      </c>
      <c r="S731" s="108" t="s">
        <v>208</v>
      </c>
      <c r="T731" s="108">
        <v>24</v>
      </c>
      <c r="U731" s="108">
        <v>25</v>
      </c>
      <c r="V731" s="109">
        <v>50</v>
      </c>
      <c r="W731" s="109">
        <v>80</v>
      </c>
      <c r="X731" s="127" t="s">
        <v>1577</v>
      </c>
      <c r="Y731" s="107">
        <v>4</v>
      </c>
      <c r="Z731" s="107">
        <v>8</v>
      </c>
      <c r="AA731" s="107">
        <v>2</v>
      </c>
      <c r="AB731" s="111">
        <v>4</v>
      </c>
      <c r="AC731" s="107"/>
      <c r="AD731" s="108">
        <v>24</v>
      </c>
      <c r="AE731" s="107">
        <v>5</v>
      </c>
      <c r="AF731" s="111">
        <v>25</v>
      </c>
      <c r="AG731" s="111" t="s">
        <v>1581</v>
      </c>
      <c r="AH731" s="111" t="s">
        <v>1592</v>
      </c>
      <c r="AI731" s="111">
        <v>25</v>
      </c>
      <c r="AJ731" s="111" t="s">
        <v>1593</v>
      </c>
      <c r="AK731" s="111"/>
      <c r="AL731" s="111">
        <v>25</v>
      </c>
      <c r="AM731" s="111"/>
      <c r="AN731" s="111"/>
      <c r="AO731" s="111"/>
      <c r="AP731" s="111"/>
      <c r="AQ731" s="111"/>
      <c r="AR731" s="111"/>
      <c r="AS731" s="111"/>
      <c r="AT731" s="111"/>
      <c r="AU731" s="111"/>
      <c r="AV731" s="111"/>
      <c r="AW731" s="111"/>
      <c r="AX731" s="111"/>
      <c r="AY731"/>
      <c r="AZ731"/>
      <c r="BA731"/>
      <c r="BB731"/>
      <c r="BC731"/>
      <c r="BD731"/>
    </row>
    <row r="732" spans="1:56" s="110" customFormat="1" ht="113.15">
      <c r="A732" s="107">
        <v>406</v>
      </c>
      <c r="B732" s="107" t="s">
        <v>13701</v>
      </c>
      <c r="C732" s="111" t="s">
        <v>1563</v>
      </c>
      <c r="D732" s="124" t="s">
        <v>1618</v>
      </c>
      <c r="E732" s="112" t="s">
        <v>1565</v>
      </c>
      <c r="F732" s="129">
        <v>32224</v>
      </c>
      <c r="G732" s="112" t="s">
        <v>1619</v>
      </c>
      <c r="H732" s="111">
        <v>2017</v>
      </c>
      <c r="I732" s="112" t="s">
        <v>1620</v>
      </c>
      <c r="J732" s="113">
        <v>174461.55</v>
      </c>
      <c r="K732" s="139" t="s">
        <v>13680</v>
      </c>
      <c r="L732" s="112" t="s">
        <v>1621</v>
      </c>
      <c r="M732" s="112" t="s">
        <v>1622</v>
      </c>
      <c r="N732" s="112" t="s">
        <v>1623</v>
      </c>
      <c r="O732" s="112" t="s">
        <v>1624</v>
      </c>
      <c r="P732" s="112">
        <v>115768</v>
      </c>
      <c r="Q732" s="108" t="s">
        <v>1625</v>
      </c>
      <c r="R732" s="108">
        <v>13.65</v>
      </c>
      <c r="S732" s="108">
        <v>80</v>
      </c>
      <c r="T732" s="108">
        <v>75</v>
      </c>
      <c r="U732" s="108">
        <v>165</v>
      </c>
      <c r="V732" s="109">
        <v>70</v>
      </c>
      <c r="W732" s="109">
        <v>60</v>
      </c>
      <c r="X732" s="127" t="s">
        <v>1577</v>
      </c>
      <c r="Y732" s="107">
        <v>3</v>
      </c>
      <c r="Z732" s="107">
        <v>3</v>
      </c>
      <c r="AA732" s="107">
        <v>2</v>
      </c>
      <c r="AB732" s="111">
        <v>17</v>
      </c>
      <c r="AC732" s="107" t="s">
        <v>1626</v>
      </c>
      <c r="AD732" s="108">
        <v>75</v>
      </c>
      <c r="AE732" s="107">
        <v>5</v>
      </c>
      <c r="AF732" s="111">
        <v>100</v>
      </c>
      <c r="AG732" s="111" t="s">
        <v>1564</v>
      </c>
      <c r="AH732" s="111" t="s">
        <v>1627</v>
      </c>
      <c r="AI732" s="111">
        <v>20</v>
      </c>
      <c r="AJ732" s="111" t="s">
        <v>1628</v>
      </c>
      <c r="AK732" s="111" t="s">
        <v>1629</v>
      </c>
      <c r="AL732" s="111">
        <v>20</v>
      </c>
      <c r="AM732" s="111" t="s">
        <v>1630</v>
      </c>
      <c r="AN732" s="111" t="s">
        <v>1631</v>
      </c>
      <c r="AO732" s="111">
        <v>20</v>
      </c>
      <c r="AP732" s="111"/>
      <c r="AQ732" s="111"/>
      <c r="AR732" s="111"/>
      <c r="AS732" s="111" t="s">
        <v>1632</v>
      </c>
      <c r="AT732" s="111" t="s">
        <v>1633</v>
      </c>
      <c r="AU732" s="111">
        <v>40</v>
      </c>
      <c r="AV732" s="111"/>
      <c r="AW732" s="111"/>
      <c r="AX732" s="111"/>
      <c r="AY732"/>
      <c r="AZ732"/>
      <c r="BA732"/>
      <c r="BB732"/>
      <c r="BC732"/>
      <c r="BD732"/>
    </row>
    <row r="733" spans="1:56" s="110" customFormat="1" ht="123.45">
      <c r="A733" s="107">
        <v>406</v>
      </c>
      <c r="B733" s="107" t="s">
        <v>13701</v>
      </c>
      <c r="C733" s="111" t="s">
        <v>1634</v>
      </c>
      <c r="D733" s="124" t="s">
        <v>1635</v>
      </c>
      <c r="E733" s="112" t="s">
        <v>1636</v>
      </c>
      <c r="F733" s="129">
        <v>36857</v>
      </c>
      <c r="G733" s="112" t="s">
        <v>1637</v>
      </c>
      <c r="H733" s="111">
        <v>2017</v>
      </c>
      <c r="I733" s="112" t="s">
        <v>1638</v>
      </c>
      <c r="J733" s="113">
        <v>266724.69</v>
      </c>
      <c r="K733" s="126" t="s">
        <v>109</v>
      </c>
      <c r="L733" s="112" t="s">
        <v>1639</v>
      </c>
      <c r="M733" s="112" t="s">
        <v>1640</v>
      </c>
      <c r="N733" s="112" t="s">
        <v>1641</v>
      </c>
      <c r="O733" s="112" t="s">
        <v>1642</v>
      </c>
      <c r="P733" s="112" t="s">
        <v>1643</v>
      </c>
      <c r="Q733" s="108" t="s">
        <v>1644</v>
      </c>
      <c r="R733" s="108">
        <v>26.2</v>
      </c>
      <c r="S733" s="108">
        <v>8</v>
      </c>
      <c r="T733" s="108">
        <v>10.11</v>
      </c>
      <c r="U733" s="108">
        <v>50.49</v>
      </c>
      <c r="V733" s="109">
        <v>20</v>
      </c>
      <c r="W733" s="109">
        <v>60</v>
      </c>
      <c r="X733" s="127" t="s">
        <v>1577</v>
      </c>
      <c r="Y733" s="107">
        <v>3</v>
      </c>
      <c r="Z733" s="107">
        <v>11</v>
      </c>
      <c r="AA733" s="107">
        <v>5</v>
      </c>
      <c r="AB733" s="111">
        <v>4</v>
      </c>
      <c r="AC733" s="107" t="s">
        <v>1645</v>
      </c>
      <c r="AD733" s="108">
        <v>24</v>
      </c>
      <c r="AE733" s="107">
        <v>5</v>
      </c>
      <c r="AF733" s="111"/>
      <c r="AG733" s="111"/>
      <c r="AH733" s="111"/>
      <c r="AI733" s="111"/>
      <c r="AJ733" s="111"/>
      <c r="AK733" s="111"/>
      <c r="AL733" s="111"/>
      <c r="AM733" s="111"/>
      <c r="AN733" s="111"/>
      <c r="AO733" s="111"/>
      <c r="AP733" s="111"/>
      <c r="AQ733" s="111"/>
      <c r="AR733" s="111"/>
      <c r="AS733" s="111" t="s">
        <v>1646</v>
      </c>
      <c r="AT733" s="111" t="s">
        <v>1647</v>
      </c>
      <c r="AU733" s="111">
        <v>70</v>
      </c>
      <c r="AV733" s="111"/>
      <c r="AW733" s="111"/>
      <c r="AX733" s="111"/>
      <c r="AY733"/>
      <c r="AZ733"/>
      <c r="BA733"/>
      <c r="BB733"/>
      <c r="BC733"/>
      <c r="BD733"/>
    </row>
    <row r="734" spans="1:56" s="110" customFormat="1" ht="185.15">
      <c r="A734" s="107">
        <v>406</v>
      </c>
      <c r="B734" s="107" t="s">
        <v>13701</v>
      </c>
      <c r="C734" s="111" t="s">
        <v>1648</v>
      </c>
      <c r="D734" s="124" t="s">
        <v>1581</v>
      </c>
      <c r="E734" s="112" t="s">
        <v>1649</v>
      </c>
      <c r="F734" s="129">
        <v>18884</v>
      </c>
      <c r="G734" s="112" t="s">
        <v>1650</v>
      </c>
      <c r="H734" s="111">
        <v>2018</v>
      </c>
      <c r="I734" s="112" t="s">
        <v>1651</v>
      </c>
      <c r="J734" s="113">
        <v>21826.639999999999</v>
      </c>
      <c r="K734" s="126" t="s">
        <v>13681</v>
      </c>
      <c r="L734" s="112" t="s">
        <v>1652</v>
      </c>
      <c r="M734" s="112" t="s">
        <v>1653</v>
      </c>
      <c r="N734" s="112" t="s">
        <v>1654</v>
      </c>
      <c r="O734" s="112" t="s">
        <v>1655</v>
      </c>
      <c r="P734" s="112">
        <v>116229</v>
      </c>
      <c r="Q734" s="108" t="s">
        <v>1656</v>
      </c>
      <c r="R734" s="108">
        <v>0</v>
      </c>
      <c r="S734" s="108">
        <v>42.76</v>
      </c>
      <c r="T734" s="108">
        <v>3.44</v>
      </c>
      <c r="U734" s="108">
        <v>46.199999999999996</v>
      </c>
      <c r="V734" s="109">
        <v>20</v>
      </c>
      <c r="W734" s="109">
        <v>40</v>
      </c>
      <c r="X734" s="127" t="s">
        <v>1577</v>
      </c>
      <c r="Y734" s="107">
        <v>2</v>
      </c>
      <c r="Z734" s="107">
        <v>3</v>
      </c>
      <c r="AA734" s="107"/>
      <c r="AB734" s="111" t="s">
        <v>1657</v>
      </c>
      <c r="AC734" s="107"/>
      <c r="AD734" s="108" t="s">
        <v>1658</v>
      </c>
      <c r="AE734" s="107">
        <v>5</v>
      </c>
      <c r="AF734" s="111"/>
      <c r="AG734" s="111"/>
      <c r="AH734" s="111"/>
      <c r="AI734" s="111"/>
      <c r="AJ734" s="111"/>
      <c r="AK734" s="111"/>
      <c r="AL734" s="111"/>
      <c r="AM734" s="111"/>
      <c r="AN734" s="111"/>
      <c r="AO734" s="111"/>
      <c r="AP734" s="111"/>
      <c r="AQ734" s="111"/>
      <c r="AR734" s="111"/>
      <c r="AS734" s="111"/>
      <c r="AT734" s="111"/>
      <c r="AU734" s="111"/>
      <c r="AV734" s="111"/>
      <c r="AW734" s="111"/>
      <c r="AX734" s="111"/>
      <c r="AY734"/>
      <c r="AZ734"/>
      <c r="BA734"/>
      <c r="BB734"/>
      <c r="BC734"/>
      <c r="BD734"/>
    </row>
    <row r="735" spans="1:56" s="110" customFormat="1" ht="92.6">
      <c r="A735" s="107">
        <v>406</v>
      </c>
      <c r="B735" s="107" t="s">
        <v>13701</v>
      </c>
      <c r="C735" s="111" t="s">
        <v>1634</v>
      </c>
      <c r="D735" s="124" t="s">
        <v>1581</v>
      </c>
      <c r="E735" s="112" t="s">
        <v>1659</v>
      </c>
      <c r="F735" s="129">
        <v>25841</v>
      </c>
      <c r="G735" s="112" t="s">
        <v>1660</v>
      </c>
      <c r="H735" s="111">
        <v>2018</v>
      </c>
      <c r="I735" s="112" t="s">
        <v>1660</v>
      </c>
      <c r="J735" s="113">
        <v>23135.77</v>
      </c>
      <c r="K735" s="126" t="s">
        <v>10849</v>
      </c>
      <c r="L735" s="112" t="s">
        <v>1661</v>
      </c>
      <c r="M735" s="112" t="s">
        <v>1662</v>
      </c>
      <c r="N735" s="112" t="s">
        <v>1663</v>
      </c>
      <c r="O735" s="112" t="s">
        <v>1664</v>
      </c>
      <c r="P735" s="112">
        <v>115957</v>
      </c>
      <c r="Q735" s="108" t="s">
        <v>1591</v>
      </c>
      <c r="R735" s="108">
        <v>0</v>
      </c>
      <c r="S735" s="108" t="s">
        <v>208</v>
      </c>
      <c r="T735" s="108">
        <v>24</v>
      </c>
      <c r="U735" s="108">
        <v>24</v>
      </c>
      <c r="V735" s="109">
        <v>50</v>
      </c>
      <c r="W735" s="109">
        <v>40</v>
      </c>
      <c r="X735" s="127" t="s">
        <v>1577</v>
      </c>
      <c r="Y735" s="107">
        <v>4</v>
      </c>
      <c r="Z735" s="107">
        <v>6</v>
      </c>
      <c r="AA735" s="107">
        <v>2</v>
      </c>
      <c r="AB735" s="111">
        <v>4</v>
      </c>
      <c r="AC735" s="107"/>
      <c r="AD735" s="108"/>
      <c r="AE735" s="107">
        <v>5</v>
      </c>
      <c r="AF735" s="111">
        <v>50</v>
      </c>
      <c r="AG735" s="111" t="s">
        <v>1581</v>
      </c>
      <c r="AH735" s="111" t="s">
        <v>1665</v>
      </c>
      <c r="AI735" s="111">
        <v>60</v>
      </c>
      <c r="AJ735" s="111"/>
      <c r="AK735" s="111"/>
      <c r="AL735" s="111"/>
      <c r="AM735" s="111"/>
      <c r="AN735" s="111"/>
      <c r="AO735" s="111"/>
      <c r="AP735" s="111"/>
      <c r="AQ735" s="111"/>
      <c r="AR735" s="111"/>
      <c r="AS735" s="111" t="s">
        <v>1666</v>
      </c>
      <c r="AT735" s="111" t="s">
        <v>1667</v>
      </c>
      <c r="AU735" s="111">
        <v>40</v>
      </c>
      <c r="AV735" s="111"/>
      <c r="AW735" s="111"/>
      <c r="AX735" s="111"/>
      <c r="AY735"/>
      <c r="AZ735"/>
      <c r="BA735"/>
      <c r="BB735"/>
      <c r="BC735"/>
      <c r="BD735"/>
    </row>
    <row r="736" spans="1:56" s="110" customFormat="1" ht="298.3">
      <c r="A736" s="107">
        <v>406</v>
      </c>
      <c r="B736" s="107" t="s">
        <v>13701</v>
      </c>
      <c r="C736" s="111" t="s">
        <v>1580</v>
      </c>
      <c r="D736" s="124" t="s">
        <v>1581</v>
      </c>
      <c r="E736" s="112" t="s">
        <v>1668</v>
      </c>
      <c r="F736" s="129" t="s">
        <v>1669</v>
      </c>
      <c r="G736" s="112" t="s">
        <v>1670</v>
      </c>
      <c r="H736" s="111">
        <v>2018</v>
      </c>
      <c r="I736" s="112" t="s">
        <v>1671</v>
      </c>
      <c r="J736" s="113">
        <v>23338.16</v>
      </c>
      <c r="K736" s="126" t="s">
        <v>13681</v>
      </c>
      <c r="L736" s="112" t="s">
        <v>1672</v>
      </c>
      <c r="M736" s="112" t="s">
        <v>1587</v>
      </c>
      <c r="N736" s="112" t="s">
        <v>1673</v>
      </c>
      <c r="O736" s="112" t="s">
        <v>1674</v>
      </c>
      <c r="P736" s="112">
        <v>116226</v>
      </c>
      <c r="Q736" s="108" t="s">
        <v>1591</v>
      </c>
      <c r="R736" s="108">
        <v>0</v>
      </c>
      <c r="S736" s="108" t="s">
        <v>208</v>
      </c>
      <c r="T736" s="108">
        <v>24</v>
      </c>
      <c r="U736" s="108">
        <v>24</v>
      </c>
      <c r="V736" s="109">
        <v>50</v>
      </c>
      <c r="W736" s="109">
        <v>40</v>
      </c>
      <c r="X736" s="127" t="s">
        <v>1577</v>
      </c>
      <c r="Y736" s="107">
        <v>4</v>
      </c>
      <c r="Z736" s="107">
        <v>6</v>
      </c>
      <c r="AA736" s="107">
        <v>5</v>
      </c>
      <c r="AB736" s="111">
        <v>4</v>
      </c>
      <c r="AC736" s="107"/>
      <c r="AD736" s="108"/>
      <c r="AE736" s="107">
        <v>5</v>
      </c>
      <c r="AF736" s="111">
        <v>25</v>
      </c>
      <c r="AG736" s="111" t="s">
        <v>1581</v>
      </c>
      <c r="AH736" s="111" t="s">
        <v>1592</v>
      </c>
      <c r="AI736" s="111">
        <v>25</v>
      </c>
      <c r="AJ736" s="111" t="s">
        <v>1593</v>
      </c>
      <c r="AK736" s="111"/>
      <c r="AL736" s="111">
        <v>25</v>
      </c>
      <c r="AM736" s="111"/>
      <c r="AN736" s="111"/>
      <c r="AO736" s="111"/>
      <c r="AP736" s="111"/>
      <c r="AQ736" s="111"/>
      <c r="AR736" s="111"/>
      <c r="AS736" s="111"/>
      <c r="AT736" s="111"/>
      <c r="AU736" s="111"/>
      <c r="AV736" s="111"/>
      <c r="AW736" s="111"/>
      <c r="AX736" s="111"/>
      <c r="AY736"/>
      <c r="AZ736"/>
      <c r="BA736"/>
      <c r="BB736"/>
      <c r="BC736"/>
      <c r="BD736"/>
    </row>
    <row r="737" spans="1:56" s="110" customFormat="1" ht="164.6">
      <c r="A737" s="107">
        <v>406</v>
      </c>
      <c r="B737" s="107" t="s">
        <v>13701</v>
      </c>
      <c r="C737" s="111" t="s">
        <v>1675</v>
      </c>
      <c r="D737" s="124" t="s">
        <v>1564</v>
      </c>
      <c r="E737" s="112" t="s">
        <v>1676</v>
      </c>
      <c r="F737" s="129">
        <v>13334</v>
      </c>
      <c r="G737" s="112" t="s">
        <v>1677</v>
      </c>
      <c r="H737" s="111">
        <v>2020</v>
      </c>
      <c r="I737" s="112" t="s">
        <v>1678</v>
      </c>
      <c r="J737" s="113" t="s">
        <v>1679</v>
      </c>
      <c r="K737" s="126" t="s">
        <v>204</v>
      </c>
      <c r="L737" s="112" t="s">
        <v>1680</v>
      </c>
      <c r="M737" s="112" t="s">
        <v>1681</v>
      </c>
      <c r="N737" s="112" t="s">
        <v>1682</v>
      </c>
      <c r="O737" s="112" t="s">
        <v>1683</v>
      </c>
      <c r="P737" s="112">
        <v>116888</v>
      </c>
      <c r="Q737" s="108" t="s">
        <v>1684</v>
      </c>
      <c r="R737" s="108">
        <v>2.0099999999999998</v>
      </c>
      <c r="S737" s="108" t="s">
        <v>1685</v>
      </c>
      <c r="T737" s="108">
        <v>24</v>
      </c>
      <c r="U737" s="108">
        <v>26.009999999999998</v>
      </c>
      <c r="V737" s="109" t="s">
        <v>1686</v>
      </c>
      <c r="W737" s="109">
        <v>0</v>
      </c>
      <c r="X737" s="127" t="s">
        <v>1687</v>
      </c>
      <c r="Y737" s="107">
        <v>3</v>
      </c>
      <c r="Z737" s="107">
        <v>1</v>
      </c>
      <c r="AA737" s="107">
        <v>7</v>
      </c>
      <c r="AB737" s="111">
        <v>60</v>
      </c>
      <c r="AC737" s="107" t="s">
        <v>1688</v>
      </c>
      <c r="AD737" s="108"/>
      <c r="AE737" s="107">
        <v>5</v>
      </c>
      <c r="AF737" s="111">
        <v>10</v>
      </c>
      <c r="AG737" s="111" t="s">
        <v>1689</v>
      </c>
      <c r="AH737" s="111" t="s">
        <v>1676</v>
      </c>
      <c r="AI737" s="111">
        <v>15</v>
      </c>
      <c r="AJ737" s="111" t="s">
        <v>1690</v>
      </c>
      <c r="AK737" s="111" t="s">
        <v>1691</v>
      </c>
      <c r="AL737" s="111">
        <v>10</v>
      </c>
      <c r="AM737" s="111" t="s">
        <v>1692</v>
      </c>
      <c r="AN737" s="111" t="s">
        <v>1693</v>
      </c>
      <c r="AO737" s="111">
        <v>10</v>
      </c>
      <c r="AP737" s="111"/>
      <c r="AQ737" s="111"/>
      <c r="AR737" s="111"/>
      <c r="AS737" s="111"/>
      <c r="AT737" s="111"/>
      <c r="AU737" s="111"/>
      <c r="AV737" s="111"/>
      <c r="AW737" s="111"/>
      <c r="AX737" s="111"/>
      <c r="AY737"/>
      <c r="AZ737"/>
      <c r="BA737"/>
      <c r="BB737"/>
      <c r="BC737"/>
      <c r="BD737"/>
    </row>
    <row r="738" spans="1:56" s="110" customFormat="1" ht="92.6">
      <c r="A738" s="107">
        <v>406</v>
      </c>
      <c r="B738" s="107" t="s">
        <v>13701</v>
      </c>
      <c r="C738" s="111" t="s">
        <v>1580</v>
      </c>
      <c r="D738" s="124" t="s">
        <v>1581</v>
      </c>
      <c r="E738" s="112" t="s">
        <v>1694</v>
      </c>
      <c r="F738" s="129">
        <v>11860</v>
      </c>
      <c r="G738" s="112" t="s">
        <v>1695</v>
      </c>
      <c r="H738" s="111">
        <v>2020</v>
      </c>
      <c r="I738" s="112" t="s">
        <v>1695</v>
      </c>
      <c r="J738" s="113">
        <v>147728.06</v>
      </c>
      <c r="K738" s="126" t="s">
        <v>204</v>
      </c>
      <c r="L738" s="112" t="s">
        <v>1680</v>
      </c>
      <c r="M738" s="112" t="s">
        <v>1681</v>
      </c>
      <c r="N738" s="112" t="s">
        <v>1696</v>
      </c>
      <c r="O738" s="112" t="s">
        <v>1697</v>
      </c>
      <c r="P738" s="112">
        <v>116817</v>
      </c>
      <c r="Q738" s="108" t="s">
        <v>1684</v>
      </c>
      <c r="R738" s="108">
        <v>9.9600000000000009</v>
      </c>
      <c r="S738" s="108">
        <v>2</v>
      </c>
      <c r="T738" s="108">
        <v>24</v>
      </c>
      <c r="U738" s="108">
        <v>33.96</v>
      </c>
      <c r="V738" s="109">
        <v>100</v>
      </c>
      <c r="W738" s="109">
        <v>0</v>
      </c>
      <c r="X738" s="127" t="s">
        <v>1698</v>
      </c>
      <c r="Y738" s="107">
        <v>3</v>
      </c>
      <c r="Z738" s="107">
        <v>1</v>
      </c>
      <c r="AA738" s="107">
        <v>2</v>
      </c>
      <c r="AB738" s="111">
        <v>4</v>
      </c>
      <c r="AC738" s="107" t="s">
        <v>1688</v>
      </c>
      <c r="AD738" s="108" t="s">
        <v>1658</v>
      </c>
      <c r="AE738" s="107">
        <v>5</v>
      </c>
      <c r="AF738" s="111">
        <v>1</v>
      </c>
      <c r="AG738" s="111" t="s">
        <v>1581</v>
      </c>
      <c r="AH738" s="111" t="s">
        <v>1699</v>
      </c>
      <c r="AI738" s="111">
        <v>1</v>
      </c>
      <c r="AJ738" s="111"/>
      <c r="AK738" s="111"/>
      <c r="AL738" s="111"/>
      <c r="AM738" s="111"/>
      <c r="AN738" s="111"/>
      <c r="AO738" s="111"/>
      <c r="AP738" s="111"/>
      <c r="AQ738" s="111"/>
      <c r="AR738" s="111"/>
      <c r="AS738" s="111"/>
      <c r="AT738" s="111"/>
      <c r="AU738" s="111"/>
      <c r="AV738" s="111"/>
      <c r="AW738" s="111"/>
      <c r="AX738" s="111"/>
      <c r="AY738"/>
      <c r="AZ738"/>
      <c r="BA738"/>
      <c r="BB738"/>
      <c r="BC738"/>
      <c r="BD738"/>
    </row>
    <row r="739" spans="1:56" s="110" customFormat="1" ht="195.45">
      <c r="A739" s="107">
        <v>406</v>
      </c>
      <c r="B739" s="107" t="s">
        <v>13701</v>
      </c>
      <c r="C739" s="111" t="s">
        <v>1700</v>
      </c>
      <c r="D739" s="124" t="s">
        <v>1581</v>
      </c>
      <c r="E739" s="112" t="s">
        <v>1701</v>
      </c>
      <c r="F739" s="129">
        <v>8544</v>
      </c>
      <c r="G739" s="112" t="s">
        <v>1702</v>
      </c>
      <c r="H739" s="111">
        <v>2021</v>
      </c>
      <c r="I739" s="112" t="s">
        <v>1703</v>
      </c>
      <c r="J739" s="113">
        <v>31514.400000000001</v>
      </c>
      <c r="K739" s="126" t="s">
        <v>1711</v>
      </c>
      <c r="L739" s="112" t="s">
        <v>1704</v>
      </c>
      <c r="M739" s="112" t="s">
        <v>1705</v>
      </c>
      <c r="N739" s="112" t="s">
        <v>1706</v>
      </c>
      <c r="O739" s="112" t="s">
        <v>1707</v>
      </c>
      <c r="P739" s="112">
        <v>117578</v>
      </c>
      <c r="Q739" s="108" t="s">
        <v>1708</v>
      </c>
      <c r="R739" s="108">
        <v>3.02</v>
      </c>
      <c r="S739" s="108" t="s">
        <v>1709</v>
      </c>
      <c r="T739" s="108">
        <v>24</v>
      </c>
      <c r="U739" s="108">
        <f>SUM(R739:T739)</f>
        <v>27.02</v>
      </c>
      <c r="V739" s="109" t="s">
        <v>1710</v>
      </c>
      <c r="W739" s="109">
        <v>0</v>
      </c>
      <c r="X739" s="127" t="s">
        <v>1698</v>
      </c>
      <c r="Y739" s="107">
        <v>3</v>
      </c>
      <c r="Z739" s="107">
        <v>2</v>
      </c>
      <c r="AA739" s="107">
        <v>1</v>
      </c>
      <c r="AB739" s="111">
        <v>17</v>
      </c>
      <c r="AC739" s="107" t="s">
        <v>1711</v>
      </c>
      <c r="AD739" s="108" t="s">
        <v>1658</v>
      </c>
      <c r="AE739" s="107">
        <v>5</v>
      </c>
      <c r="AF739" s="111"/>
      <c r="AG739" s="111"/>
      <c r="AH739" s="111"/>
      <c r="AI739" s="111"/>
      <c r="AJ739" s="111"/>
      <c r="AK739" s="111"/>
      <c r="AL739" s="111"/>
      <c r="AM739" s="111"/>
      <c r="AN739" s="111"/>
      <c r="AO739" s="111"/>
      <c r="AP739" s="111"/>
      <c r="AQ739" s="111"/>
      <c r="AR739" s="111"/>
      <c r="AS739" s="111"/>
      <c r="AT739" s="111"/>
      <c r="AU739" s="111"/>
      <c r="AV739" s="111"/>
      <c r="AW739" s="111"/>
      <c r="AX739" s="111"/>
      <c r="AY739"/>
      <c r="AZ739"/>
      <c r="BA739"/>
      <c r="BB739"/>
      <c r="BC739"/>
      <c r="BD739"/>
    </row>
    <row r="740" spans="1:56" s="110" customFormat="1" ht="133.75">
      <c r="A740" s="107">
        <v>406</v>
      </c>
      <c r="B740" s="107" t="s">
        <v>13701</v>
      </c>
      <c r="C740" s="111" t="s">
        <v>1634</v>
      </c>
      <c r="D740" s="124" t="s">
        <v>1581</v>
      </c>
      <c r="E740" s="112" t="s">
        <v>1712</v>
      </c>
      <c r="F740" s="129" t="s">
        <v>1713</v>
      </c>
      <c r="G740" s="112" t="s">
        <v>1714</v>
      </c>
      <c r="H740" s="111">
        <v>2021</v>
      </c>
      <c r="I740" s="112" t="s">
        <v>1715</v>
      </c>
      <c r="J740" s="113">
        <v>46687.03</v>
      </c>
      <c r="K740" s="126" t="s">
        <v>1711</v>
      </c>
      <c r="L740" s="112" t="s">
        <v>1716</v>
      </c>
      <c r="M740" s="112" t="s">
        <v>1717</v>
      </c>
      <c r="N740" s="112" t="s">
        <v>1718</v>
      </c>
      <c r="O740" s="112" t="s">
        <v>1719</v>
      </c>
      <c r="P740" s="112" t="s">
        <v>1720</v>
      </c>
      <c r="Q740" s="108" t="s">
        <v>1721</v>
      </c>
      <c r="R740" s="108">
        <v>4.47</v>
      </c>
      <c r="S740" s="108"/>
      <c r="T740" s="108">
        <v>24</v>
      </c>
      <c r="U740" s="108">
        <f>SUM(R740:T740)</f>
        <v>28.47</v>
      </c>
      <c r="V740" s="109" t="s">
        <v>1710</v>
      </c>
      <c r="W740" s="109">
        <v>0</v>
      </c>
      <c r="X740" s="127" t="s">
        <v>1698</v>
      </c>
      <c r="Y740" s="107">
        <v>3</v>
      </c>
      <c r="Z740" s="107">
        <v>11</v>
      </c>
      <c r="AA740" s="107">
        <v>5</v>
      </c>
      <c r="AB740" s="111">
        <v>4</v>
      </c>
      <c r="AC740" s="107" t="s">
        <v>1722</v>
      </c>
      <c r="AD740" s="108"/>
      <c r="AE740" s="107">
        <v>5</v>
      </c>
      <c r="AF740" s="111">
        <v>0.8</v>
      </c>
      <c r="AG740" s="111" t="s">
        <v>1581</v>
      </c>
      <c r="AH740" s="111" t="s">
        <v>1723</v>
      </c>
      <c r="AI740" s="111">
        <v>0.5</v>
      </c>
      <c r="AJ740" s="111"/>
      <c r="AK740" s="111"/>
      <c r="AL740" s="111"/>
      <c r="AM740" s="111"/>
      <c r="AN740" s="111"/>
      <c r="AO740" s="111"/>
      <c r="AP740" s="111"/>
      <c r="AQ740" s="111"/>
      <c r="AR740" s="111"/>
      <c r="AS740" s="111" t="s">
        <v>1724</v>
      </c>
      <c r="AT740" s="111" t="s">
        <v>1725</v>
      </c>
      <c r="AU740" s="111">
        <v>0.5</v>
      </c>
      <c r="AV740" s="111"/>
      <c r="AW740" s="111"/>
      <c r="AX740" s="111"/>
      <c r="AY740"/>
      <c r="AZ740"/>
      <c r="BA740"/>
      <c r="BB740"/>
      <c r="BC740"/>
      <c r="BD740"/>
    </row>
    <row r="741" spans="1:56" s="110" customFormat="1" ht="102.9">
      <c r="A741" s="107">
        <v>406</v>
      </c>
      <c r="B741" s="107" t="s">
        <v>13701</v>
      </c>
      <c r="C741" s="111" t="s">
        <v>1648</v>
      </c>
      <c r="D741" s="124" t="s">
        <v>1581</v>
      </c>
      <c r="E741" s="112" t="s">
        <v>1726</v>
      </c>
      <c r="F741" s="129">
        <v>28448</v>
      </c>
      <c r="G741" s="112" t="s">
        <v>1727</v>
      </c>
      <c r="H741" s="111">
        <v>2022</v>
      </c>
      <c r="I741" s="112" t="s">
        <v>1728</v>
      </c>
      <c r="J741" s="113">
        <v>41096.31</v>
      </c>
      <c r="K741" s="126" t="s">
        <v>13687</v>
      </c>
      <c r="L741" s="112" t="s">
        <v>1729</v>
      </c>
      <c r="M741" s="112" t="s">
        <v>1717</v>
      </c>
      <c r="N741" s="112" t="s">
        <v>1730</v>
      </c>
      <c r="O741" s="112" t="s">
        <v>1731</v>
      </c>
      <c r="P741" s="112" t="s">
        <v>1732</v>
      </c>
      <c r="Q741" s="108" t="s">
        <v>1733</v>
      </c>
      <c r="R741" s="108">
        <v>0</v>
      </c>
      <c r="S741" s="108">
        <v>15.7</v>
      </c>
      <c r="T741" s="108">
        <v>14.7</v>
      </c>
      <c r="U741" s="108">
        <f>SUM(R741:T741)</f>
        <v>30.4</v>
      </c>
      <c r="V741" s="109">
        <v>70</v>
      </c>
      <c r="W741" s="109">
        <v>10</v>
      </c>
      <c r="X741" s="127" t="s">
        <v>1698</v>
      </c>
      <c r="Y741" s="107">
        <v>4</v>
      </c>
      <c r="Z741" s="107">
        <v>6</v>
      </c>
      <c r="AA741" s="107">
        <v>2</v>
      </c>
      <c r="AB741" s="111">
        <v>4</v>
      </c>
      <c r="AC741" s="107" t="s">
        <v>1734</v>
      </c>
      <c r="AD741" s="108" t="s">
        <v>1658</v>
      </c>
      <c r="AE741" s="107">
        <v>5</v>
      </c>
      <c r="AF741" s="111">
        <v>0.7</v>
      </c>
      <c r="AG741" s="111" t="s">
        <v>1581</v>
      </c>
      <c r="AH741" s="111" t="s">
        <v>1735</v>
      </c>
      <c r="AI741" s="111">
        <v>25</v>
      </c>
      <c r="AJ741" s="111" t="s">
        <v>1736</v>
      </c>
      <c r="AK741" s="111" t="s">
        <v>1737</v>
      </c>
      <c r="AL741" s="111">
        <v>15</v>
      </c>
      <c r="AM741" s="111" t="s">
        <v>1738</v>
      </c>
      <c r="AN741" s="111" t="s">
        <v>1739</v>
      </c>
      <c r="AO741" s="111">
        <v>10</v>
      </c>
      <c r="AP741" s="111" t="s">
        <v>1740</v>
      </c>
      <c r="AQ741" s="111" t="s">
        <v>1741</v>
      </c>
      <c r="AR741" s="111">
        <v>5</v>
      </c>
      <c r="AS741" s="111" t="s">
        <v>1742</v>
      </c>
      <c r="AT741" s="111" t="s">
        <v>1743</v>
      </c>
      <c r="AU741" s="111">
        <v>40</v>
      </c>
      <c r="AV741" s="111" t="s">
        <v>1744</v>
      </c>
      <c r="AW741" s="111" t="s">
        <v>1745</v>
      </c>
      <c r="AX741" s="111">
        <v>5</v>
      </c>
      <c r="AY741"/>
      <c r="AZ741"/>
      <c r="BA741"/>
      <c r="BB741"/>
      <c r="BC741"/>
      <c r="BD741"/>
    </row>
    <row r="742" spans="1:56" s="110" customFormat="1" ht="144">
      <c r="A742" s="107">
        <v>406</v>
      </c>
      <c r="B742" s="107" t="s">
        <v>13701</v>
      </c>
      <c r="C742" s="111" t="s">
        <v>1648</v>
      </c>
      <c r="D742" s="124" t="s">
        <v>1581</v>
      </c>
      <c r="E742" s="112" t="s">
        <v>1746</v>
      </c>
      <c r="F742" s="129" t="s">
        <v>1747</v>
      </c>
      <c r="G742" s="112" t="s">
        <v>1748</v>
      </c>
      <c r="H742" s="111">
        <v>2022</v>
      </c>
      <c r="I742" s="112" t="s">
        <v>1749</v>
      </c>
      <c r="J742" s="113" t="s">
        <v>1750</v>
      </c>
      <c r="K742" s="126" t="s">
        <v>13687</v>
      </c>
      <c r="L742" s="112" t="s">
        <v>1751</v>
      </c>
      <c r="M742" s="112" t="s">
        <v>1717</v>
      </c>
      <c r="N742" s="112" t="s">
        <v>1752</v>
      </c>
      <c r="O742" s="112" t="s">
        <v>1753</v>
      </c>
      <c r="P742" s="112" t="s">
        <v>1754</v>
      </c>
      <c r="Q742" s="108" t="s">
        <v>1755</v>
      </c>
      <c r="R742" s="108">
        <v>15.4</v>
      </c>
      <c r="S742" s="108" t="s">
        <v>1756</v>
      </c>
      <c r="T742" s="108">
        <v>20</v>
      </c>
      <c r="U742" s="108">
        <f>SUM(R742:T742)</f>
        <v>35.4</v>
      </c>
      <c r="V742" s="109">
        <v>30</v>
      </c>
      <c r="W742" s="109">
        <v>20</v>
      </c>
      <c r="X742" s="127" t="s">
        <v>1698</v>
      </c>
      <c r="Y742" s="107">
        <v>3</v>
      </c>
      <c r="Z742" s="107">
        <v>11</v>
      </c>
      <c r="AA742" s="107">
        <v>5</v>
      </c>
      <c r="AB742" s="111">
        <v>4</v>
      </c>
      <c r="AC742" s="107" t="s">
        <v>1757</v>
      </c>
      <c r="AD742" s="108" t="s">
        <v>1758</v>
      </c>
      <c r="AE742" s="107">
        <v>5</v>
      </c>
      <c r="AF742" s="111">
        <v>30</v>
      </c>
      <c r="AG742" s="111" t="s">
        <v>1581</v>
      </c>
      <c r="AH742" s="111" t="s">
        <v>1759</v>
      </c>
      <c r="AI742" s="111">
        <v>100</v>
      </c>
      <c r="AJ742" s="111"/>
      <c r="AK742" s="111"/>
      <c r="AL742" s="111"/>
      <c r="AM742" s="111"/>
      <c r="AN742" s="111"/>
      <c r="AO742" s="111"/>
      <c r="AP742" s="111"/>
      <c r="AQ742" s="111"/>
      <c r="AR742" s="111"/>
      <c r="AS742" s="111"/>
      <c r="AT742" s="111"/>
      <c r="AU742" s="111"/>
      <c r="AV742" s="111"/>
      <c r="AW742" s="111"/>
      <c r="AX742" s="111"/>
      <c r="AY742"/>
      <c r="AZ742"/>
      <c r="BA742"/>
      <c r="BB742"/>
      <c r="BC742"/>
      <c r="BD742"/>
    </row>
    <row r="743" spans="1:56" s="110" customFormat="1" ht="185.15">
      <c r="A743" s="107">
        <v>406</v>
      </c>
      <c r="B743" s="107" t="s">
        <v>13701</v>
      </c>
      <c r="C743" s="111" t="s">
        <v>1760</v>
      </c>
      <c r="D743" s="124" t="s">
        <v>1581</v>
      </c>
      <c r="E743" s="112" t="s">
        <v>1761</v>
      </c>
      <c r="F743" s="129">
        <v>28450</v>
      </c>
      <c r="G743" s="112" t="s">
        <v>1762</v>
      </c>
      <c r="H743" s="111">
        <v>2023</v>
      </c>
      <c r="I743" s="112" t="s">
        <v>1763</v>
      </c>
      <c r="J743" s="113">
        <v>148521.92000000001</v>
      </c>
      <c r="K743" s="126" t="s">
        <v>1992</v>
      </c>
      <c r="L743" s="112" t="s">
        <v>1764</v>
      </c>
      <c r="M743" s="112" t="s">
        <v>1765</v>
      </c>
      <c r="N743" s="112" t="s">
        <v>1766</v>
      </c>
      <c r="O743" s="112" t="s">
        <v>1767</v>
      </c>
      <c r="P743" s="112">
        <v>118310</v>
      </c>
      <c r="Q743" s="108" t="s">
        <v>1768</v>
      </c>
      <c r="R743" s="108">
        <v>0</v>
      </c>
      <c r="S743" s="108">
        <v>0</v>
      </c>
      <c r="T743" s="108">
        <v>0</v>
      </c>
      <c r="U743" s="108">
        <v>0</v>
      </c>
      <c r="V743" s="109" t="s">
        <v>1769</v>
      </c>
      <c r="W743" s="109" t="s">
        <v>1769</v>
      </c>
      <c r="X743" s="127" t="s">
        <v>1698</v>
      </c>
      <c r="Y743" s="107">
        <v>4</v>
      </c>
      <c r="Z743" s="107">
        <v>6</v>
      </c>
      <c r="AA743" s="107">
        <v>3</v>
      </c>
      <c r="AB743" s="111">
        <v>4</v>
      </c>
      <c r="AC743" s="107" t="s">
        <v>1770</v>
      </c>
      <c r="AD743" s="108" t="s">
        <v>1758</v>
      </c>
      <c r="AE743" s="107">
        <v>5</v>
      </c>
      <c r="AF743" s="111" t="s">
        <v>1771</v>
      </c>
      <c r="AG743" s="111"/>
      <c r="AH743" s="111"/>
      <c r="AI743" s="111"/>
      <c r="AJ743" s="111"/>
      <c r="AK743" s="111"/>
      <c r="AL743" s="111"/>
      <c r="AM743" s="111"/>
      <c r="AN743" s="111"/>
      <c r="AO743" s="111"/>
      <c r="AP743" s="111"/>
      <c r="AQ743" s="111"/>
      <c r="AR743" s="111"/>
      <c r="AS743" s="111"/>
      <c r="AT743" s="111"/>
      <c r="AU743" s="111"/>
      <c r="AV743" s="111"/>
      <c r="AW743" s="111"/>
      <c r="AX743" s="111"/>
      <c r="AY743"/>
      <c r="AZ743"/>
      <c r="BA743"/>
      <c r="BB743"/>
      <c r="BC743"/>
      <c r="BD743"/>
    </row>
    <row r="744" spans="1:56" s="110" customFormat="1" ht="123.45">
      <c r="A744" s="107">
        <v>406</v>
      </c>
      <c r="B744" s="107" t="s">
        <v>13701</v>
      </c>
      <c r="C744" s="111" t="s">
        <v>1760</v>
      </c>
      <c r="D744" s="124" t="s">
        <v>1581</v>
      </c>
      <c r="E744" s="112" t="s">
        <v>1772</v>
      </c>
      <c r="F744" s="129" t="s">
        <v>1773</v>
      </c>
      <c r="G744" s="112" t="s">
        <v>1774</v>
      </c>
      <c r="H744" s="111">
        <v>2023</v>
      </c>
      <c r="I744" s="112" t="s">
        <v>1775</v>
      </c>
      <c r="J744" s="113">
        <v>61378.5</v>
      </c>
      <c r="K744" s="126" t="s">
        <v>1992</v>
      </c>
      <c r="L744" s="112" t="s">
        <v>1776</v>
      </c>
      <c r="M744" s="112" t="s">
        <v>1777</v>
      </c>
      <c r="N744" s="112" t="s">
        <v>1778</v>
      </c>
      <c r="O744" s="112" t="s">
        <v>1779</v>
      </c>
      <c r="P744" s="112">
        <v>118571</v>
      </c>
      <c r="Q744" s="108" t="s">
        <v>1768</v>
      </c>
      <c r="R744" s="108">
        <v>0</v>
      </c>
      <c r="S744" s="108">
        <v>0</v>
      </c>
      <c r="T744" s="108">
        <v>0</v>
      </c>
      <c r="U744" s="108">
        <v>0</v>
      </c>
      <c r="V744" s="109" t="s">
        <v>1769</v>
      </c>
      <c r="W744" s="109" t="s">
        <v>1769</v>
      </c>
      <c r="X744" s="127" t="s">
        <v>1698</v>
      </c>
      <c r="Y744" s="107">
        <v>4</v>
      </c>
      <c r="Z744" s="107">
        <v>9</v>
      </c>
      <c r="AA744" s="107">
        <v>3</v>
      </c>
      <c r="AB744" s="111">
        <v>32</v>
      </c>
      <c r="AC744" s="107" t="s">
        <v>1780</v>
      </c>
      <c r="AD744" s="108" t="s">
        <v>1758</v>
      </c>
      <c r="AE744" s="107">
        <v>5</v>
      </c>
      <c r="AF744" s="111" t="s">
        <v>1771</v>
      </c>
      <c r="AG744" s="111"/>
      <c r="AH744" s="111"/>
      <c r="AI744" s="111"/>
      <c r="AJ744" s="111"/>
      <c r="AK744" s="111"/>
      <c r="AL744" s="111"/>
      <c r="AM744" s="111"/>
      <c r="AN744" s="111"/>
      <c r="AO744" s="111"/>
      <c r="AP744" s="111"/>
      <c r="AQ744" s="111"/>
      <c r="AR744" s="111"/>
      <c r="AS744" s="111"/>
      <c r="AT744" s="111"/>
      <c r="AU744" s="111"/>
      <c r="AV744" s="111"/>
      <c r="AW744" s="111"/>
      <c r="AX744" s="111"/>
      <c r="AY744"/>
      <c r="AZ744"/>
      <c r="BA744"/>
      <c r="BB744"/>
      <c r="BC744"/>
      <c r="BD744"/>
    </row>
    <row r="745" spans="1:56" s="110" customFormat="1" ht="154.30000000000001">
      <c r="A745" s="107">
        <v>406</v>
      </c>
      <c r="B745" s="107" t="s">
        <v>13701</v>
      </c>
      <c r="C745" s="111" t="s">
        <v>1760</v>
      </c>
      <c r="D745" s="124" t="s">
        <v>1564</v>
      </c>
      <c r="E745" s="112" t="s">
        <v>1781</v>
      </c>
      <c r="F745" s="129">
        <v>18117</v>
      </c>
      <c r="G745" s="112" t="s">
        <v>1782</v>
      </c>
      <c r="H745" s="111">
        <v>2023</v>
      </c>
      <c r="I745" s="112" t="s">
        <v>1783</v>
      </c>
      <c r="J745" s="113">
        <v>25636</v>
      </c>
      <c r="K745" s="126" t="s">
        <v>1992</v>
      </c>
      <c r="L745" s="112" t="s">
        <v>1716</v>
      </c>
      <c r="M745" s="112" t="s">
        <v>1717</v>
      </c>
      <c r="N745" s="112" t="s">
        <v>1784</v>
      </c>
      <c r="O745" s="112" t="s">
        <v>1785</v>
      </c>
      <c r="P745" s="112" t="s">
        <v>1786</v>
      </c>
      <c r="Q745" s="108">
        <v>45.7</v>
      </c>
      <c r="R745" s="108">
        <v>9.1999999999999993</v>
      </c>
      <c r="S745" s="108" t="s">
        <v>170</v>
      </c>
      <c r="T745" s="108">
        <v>36.5</v>
      </c>
      <c r="U745" s="108">
        <v>45.7</v>
      </c>
      <c r="V745" s="109" t="s">
        <v>1769</v>
      </c>
      <c r="W745" s="109" t="s">
        <v>1769</v>
      </c>
      <c r="X745" s="127" t="s">
        <v>1698</v>
      </c>
      <c r="Y745" s="107">
        <v>4</v>
      </c>
      <c r="Z745" s="107">
        <v>4</v>
      </c>
      <c r="AA745" s="107">
        <v>5</v>
      </c>
      <c r="AB745" s="111">
        <v>17</v>
      </c>
      <c r="AC745" s="107" t="s">
        <v>1787</v>
      </c>
      <c r="AD745" s="108" t="s">
        <v>170</v>
      </c>
      <c r="AE745" s="107">
        <v>5</v>
      </c>
      <c r="AF745" s="111" t="s">
        <v>1788</v>
      </c>
      <c r="AG745" s="111" t="s">
        <v>1689</v>
      </c>
      <c r="AH745" s="111" t="s">
        <v>1627</v>
      </c>
      <c r="AI745" s="111"/>
      <c r="AJ745" s="111"/>
      <c r="AK745" s="111"/>
      <c r="AL745" s="111"/>
      <c r="AM745" s="111"/>
      <c r="AN745" s="111"/>
      <c r="AO745" s="111"/>
      <c r="AP745" s="111"/>
      <c r="AQ745" s="111"/>
      <c r="AR745" s="111"/>
      <c r="AS745" s="111"/>
      <c r="AT745" s="111"/>
      <c r="AU745" s="111"/>
      <c r="AV745" s="111"/>
      <c r="AW745" s="111"/>
      <c r="AX745" s="111"/>
      <c r="AY745"/>
      <c r="AZ745"/>
      <c r="BA745"/>
      <c r="BB745"/>
      <c r="BC745"/>
      <c r="BD745"/>
    </row>
    <row r="746" spans="1:56" s="110" customFormat="1" ht="216">
      <c r="A746" s="107">
        <v>406</v>
      </c>
      <c r="B746" s="107" t="s">
        <v>13701</v>
      </c>
      <c r="C746" s="111" t="s">
        <v>1760</v>
      </c>
      <c r="D746" s="124" t="s">
        <v>1564</v>
      </c>
      <c r="E746" s="112" t="s">
        <v>1789</v>
      </c>
      <c r="F746" s="129">
        <v>10395</v>
      </c>
      <c r="G746" s="112" t="s">
        <v>1790</v>
      </c>
      <c r="H746" s="111">
        <v>2023</v>
      </c>
      <c r="I746" s="112" t="s">
        <v>1791</v>
      </c>
      <c r="J746" s="113" t="s">
        <v>1792</v>
      </c>
      <c r="K746" s="126" t="s">
        <v>1992</v>
      </c>
      <c r="L746" s="112" t="s">
        <v>1793</v>
      </c>
      <c r="M746" s="112" t="s">
        <v>1794</v>
      </c>
      <c r="N746" s="112" t="s">
        <v>1795</v>
      </c>
      <c r="O746" s="112" t="s">
        <v>1796</v>
      </c>
      <c r="P746" s="112">
        <v>118570</v>
      </c>
      <c r="Q746" s="108">
        <v>71.44</v>
      </c>
      <c r="R746" s="108">
        <v>59.38</v>
      </c>
      <c r="S746" s="108" t="s">
        <v>1797</v>
      </c>
      <c r="T746" s="108">
        <v>52.53</v>
      </c>
      <c r="U746" s="108">
        <v>111.91</v>
      </c>
      <c r="V746" s="109" t="s">
        <v>1769</v>
      </c>
      <c r="W746" s="109" t="s">
        <v>1769</v>
      </c>
      <c r="X746" s="127" t="s">
        <v>1698</v>
      </c>
      <c r="Y746" s="107">
        <v>1</v>
      </c>
      <c r="Z746" s="107">
        <v>3</v>
      </c>
      <c r="AA746" s="107">
        <v>2</v>
      </c>
      <c r="AB746" s="111">
        <v>10</v>
      </c>
      <c r="AC746" s="107" t="s">
        <v>1798</v>
      </c>
      <c r="AD746" s="108" t="s">
        <v>1758</v>
      </c>
      <c r="AE746" s="107">
        <v>5</v>
      </c>
      <c r="AF746" s="111" t="s">
        <v>1799</v>
      </c>
      <c r="AG746" s="111" t="s">
        <v>1689</v>
      </c>
      <c r="AH746" s="111" t="s">
        <v>1627</v>
      </c>
      <c r="AI746" s="111"/>
      <c r="AJ746" s="111"/>
      <c r="AK746" s="111"/>
      <c r="AL746" s="111"/>
      <c r="AM746" s="111"/>
      <c r="AN746" s="111"/>
      <c r="AO746" s="111"/>
      <c r="AP746" s="111"/>
      <c r="AQ746" s="111"/>
      <c r="AR746" s="111"/>
      <c r="AS746" s="111"/>
      <c r="AT746" s="111"/>
      <c r="AU746" s="111"/>
      <c r="AV746" s="111"/>
      <c r="AW746" s="111"/>
      <c r="AX746" s="111"/>
      <c r="AY746"/>
      <c r="AZ746"/>
      <c r="BA746"/>
      <c r="BB746"/>
      <c r="BC746"/>
      <c r="BD746"/>
    </row>
    <row r="747" spans="1:56" s="110" customFormat="1" ht="329.15">
      <c r="A747" s="107">
        <v>406</v>
      </c>
      <c r="B747" s="107" t="s">
        <v>13701</v>
      </c>
      <c r="C747" s="111" t="s">
        <v>1760</v>
      </c>
      <c r="D747" s="124" t="s">
        <v>1564</v>
      </c>
      <c r="E747" s="112" t="s">
        <v>1800</v>
      </c>
      <c r="F747" s="129">
        <v>21702</v>
      </c>
      <c r="G747" s="112" t="s">
        <v>1801</v>
      </c>
      <c r="H747" s="111">
        <v>2023</v>
      </c>
      <c r="I747" s="112" t="s">
        <v>1802</v>
      </c>
      <c r="J747" s="113">
        <v>341600</v>
      </c>
      <c r="K747" s="126" t="s">
        <v>1992</v>
      </c>
      <c r="L747" s="112" t="s">
        <v>1803</v>
      </c>
      <c r="M747" s="112" t="s">
        <v>1804</v>
      </c>
      <c r="N747" s="112" t="s">
        <v>1805</v>
      </c>
      <c r="O747" s="112" t="s">
        <v>1806</v>
      </c>
      <c r="P747" s="112">
        <v>118585</v>
      </c>
      <c r="Q747" s="108">
        <v>175.3</v>
      </c>
      <c r="R747" s="108">
        <v>14</v>
      </c>
      <c r="S747" s="108" t="s">
        <v>1807</v>
      </c>
      <c r="T747" s="108">
        <v>52.53</v>
      </c>
      <c r="U747" s="108">
        <v>210.11</v>
      </c>
      <c r="V747" s="109" t="s">
        <v>1769</v>
      </c>
      <c r="W747" s="109" t="s">
        <v>1769</v>
      </c>
      <c r="X747" s="127" t="s">
        <v>1698</v>
      </c>
      <c r="Y747" s="107">
        <v>4</v>
      </c>
      <c r="Z747" s="107">
        <v>4</v>
      </c>
      <c r="AA747" s="107">
        <v>2</v>
      </c>
      <c r="AB747" s="111">
        <v>4</v>
      </c>
      <c r="AC747" s="107" t="s">
        <v>1808</v>
      </c>
      <c r="AD747" s="108" t="s">
        <v>1809</v>
      </c>
      <c r="AE747" s="107">
        <v>5</v>
      </c>
      <c r="AF747" s="111" t="s">
        <v>1771</v>
      </c>
      <c r="AG747" s="111" t="s">
        <v>1564</v>
      </c>
      <c r="AH747" s="111" t="s">
        <v>1810</v>
      </c>
      <c r="AI747" s="111"/>
      <c r="AJ747" s="111"/>
      <c r="AK747" s="111"/>
      <c r="AL747" s="111"/>
      <c r="AM747" s="111"/>
      <c r="AN747" s="111"/>
      <c r="AO747" s="111"/>
      <c r="AP747" s="111"/>
      <c r="AQ747" s="111"/>
      <c r="AR747" s="111"/>
      <c r="AS747" s="111" t="s">
        <v>1811</v>
      </c>
      <c r="AT747" s="111" t="s">
        <v>1812</v>
      </c>
      <c r="AU747" s="111"/>
      <c r="AV747" s="111" t="s">
        <v>1813</v>
      </c>
      <c r="AW747" s="111" t="s">
        <v>1814</v>
      </c>
      <c r="AX747" s="111"/>
      <c r="AY747"/>
      <c r="AZ747"/>
      <c r="BA747"/>
      <c r="BB747"/>
      <c r="BC747"/>
      <c r="BD747"/>
    </row>
    <row r="748" spans="1:56" s="110" customFormat="1" ht="102.9">
      <c r="A748" s="107">
        <v>406</v>
      </c>
      <c r="B748" s="107" t="s">
        <v>13701</v>
      </c>
      <c r="C748" s="111" t="s">
        <v>1700</v>
      </c>
      <c r="D748" s="124" t="s">
        <v>1581</v>
      </c>
      <c r="E748" s="112" t="s">
        <v>1815</v>
      </c>
      <c r="F748" s="129">
        <v>24296</v>
      </c>
      <c r="G748" s="112" t="s">
        <v>1816</v>
      </c>
      <c r="H748" s="111">
        <v>2024</v>
      </c>
      <c r="I748" s="112" t="s">
        <v>1817</v>
      </c>
      <c r="J748" s="113">
        <v>62830</v>
      </c>
      <c r="K748" s="126" t="s">
        <v>3519</v>
      </c>
      <c r="L748" s="112" t="s">
        <v>1729</v>
      </c>
      <c r="M748" s="112" t="s">
        <v>1717</v>
      </c>
      <c r="N748" s="112" t="s">
        <v>1818</v>
      </c>
      <c r="O748" s="112" t="s">
        <v>1819</v>
      </c>
      <c r="P748" s="112">
        <v>118693</v>
      </c>
      <c r="Q748" s="108" t="s">
        <v>1733</v>
      </c>
      <c r="R748" s="108">
        <v>2.2999999999999998</v>
      </c>
      <c r="S748" s="108">
        <v>88</v>
      </c>
      <c r="T748" s="108">
        <v>46.7</v>
      </c>
      <c r="U748" s="108">
        <v>137</v>
      </c>
      <c r="V748" s="109" t="s">
        <v>1769</v>
      </c>
      <c r="W748" s="109" t="s">
        <v>1769</v>
      </c>
      <c r="X748" s="127" t="s">
        <v>1577</v>
      </c>
      <c r="Y748" s="107">
        <v>4</v>
      </c>
      <c r="Z748" s="107">
        <v>6</v>
      </c>
      <c r="AA748" s="107">
        <v>2</v>
      </c>
      <c r="AB748" s="111">
        <v>4</v>
      </c>
      <c r="AC748" s="107" t="s">
        <v>1820</v>
      </c>
      <c r="AD748" s="108" t="s">
        <v>1658</v>
      </c>
      <c r="AE748" s="107">
        <v>5</v>
      </c>
      <c r="AF748" s="111" t="s">
        <v>1771</v>
      </c>
      <c r="AG748" s="111" t="s">
        <v>1581</v>
      </c>
      <c r="AH748" s="111" t="s">
        <v>1821</v>
      </c>
      <c r="AI748" s="111"/>
      <c r="AJ748" s="111" t="s">
        <v>1744</v>
      </c>
      <c r="AK748" s="111" t="s">
        <v>1822</v>
      </c>
      <c r="AL748" s="111"/>
      <c r="AM748" s="111"/>
      <c r="AN748" s="111"/>
      <c r="AO748" s="111"/>
      <c r="AP748" s="111"/>
      <c r="AQ748" s="111"/>
      <c r="AR748" s="111"/>
      <c r="AS748" s="111"/>
      <c r="AT748" s="111"/>
      <c r="AU748" s="111"/>
      <c r="AV748" s="111"/>
      <c r="AW748" s="111"/>
      <c r="AX748" s="111"/>
      <c r="AY748"/>
      <c r="AZ748"/>
      <c r="BA748"/>
      <c r="BB748"/>
      <c r="BC748"/>
      <c r="BD748"/>
    </row>
    <row r="749" spans="1:56" s="110" customFormat="1" ht="123.45">
      <c r="A749" s="107">
        <v>481</v>
      </c>
      <c r="B749" s="107" t="s">
        <v>13694</v>
      </c>
      <c r="C749" s="111" t="s">
        <v>5894</v>
      </c>
      <c r="D749" s="124" t="s">
        <v>5895</v>
      </c>
      <c r="E749" s="112" t="s">
        <v>5896</v>
      </c>
      <c r="F749" s="129">
        <v>14056</v>
      </c>
      <c r="G749" s="112" t="s">
        <v>5897</v>
      </c>
      <c r="H749" s="111">
        <v>2004</v>
      </c>
      <c r="I749" s="112" t="s">
        <v>5898</v>
      </c>
      <c r="J749" s="113">
        <v>133533.63</v>
      </c>
      <c r="K749" s="126" t="s">
        <v>132</v>
      </c>
      <c r="L749" s="112" t="s">
        <v>5899</v>
      </c>
      <c r="M749" s="112" t="s">
        <v>5900</v>
      </c>
      <c r="N749" s="112" t="s">
        <v>5901</v>
      </c>
      <c r="O749" s="112" t="s">
        <v>5902</v>
      </c>
      <c r="P749" s="112" t="s">
        <v>5903</v>
      </c>
      <c r="Q749" s="108">
        <v>4</v>
      </c>
      <c r="R749" s="108">
        <v>0</v>
      </c>
      <c r="S749" s="108">
        <v>4</v>
      </c>
      <c r="T749" s="108">
        <v>0</v>
      </c>
      <c r="U749" s="108">
        <v>4</v>
      </c>
      <c r="V749" s="109">
        <v>100</v>
      </c>
      <c r="W749" s="109">
        <v>100</v>
      </c>
      <c r="X749" s="127" t="s">
        <v>5904</v>
      </c>
      <c r="Y749" s="107"/>
      <c r="Z749" s="107"/>
      <c r="AA749" s="107"/>
      <c r="AB749" s="111">
        <v>3</v>
      </c>
      <c r="AC749" s="107">
        <v>104</v>
      </c>
      <c r="AD749" s="108">
        <v>20.11</v>
      </c>
      <c r="AE749" s="107">
        <v>5</v>
      </c>
      <c r="AF749" s="111">
        <v>60</v>
      </c>
      <c r="AG749" s="111" t="s">
        <v>5895</v>
      </c>
      <c r="AH749" s="111" t="s">
        <v>5905</v>
      </c>
      <c r="AI749" s="111">
        <v>40</v>
      </c>
      <c r="AJ749" s="111" t="s">
        <v>5906</v>
      </c>
      <c r="AK749" s="111" t="s">
        <v>5905</v>
      </c>
      <c r="AL749" s="111">
        <v>20</v>
      </c>
      <c r="AM749" s="111"/>
      <c r="AN749" s="111"/>
      <c r="AO749" s="111"/>
      <c r="AP749" s="111"/>
      <c r="AQ749" s="111"/>
      <c r="AR749" s="111"/>
      <c r="AS749" s="111"/>
      <c r="AT749" s="111"/>
      <c r="AU749" s="111"/>
      <c r="AV749" s="111"/>
      <c r="AW749" s="111"/>
      <c r="AX749" s="111"/>
      <c r="AY749"/>
      <c r="AZ749"/>
      <c r="BA749"/>
      <c r="BB749"/>
      <c r="BC749"/>
      <c r="BD749"/>
    </row>
    <row r="750" spans="1:56" s="110" customFormat="1" ht="41.15">
      <c r="A750" s="107">
        <v>481</v>
      </c>
      <c r="B750" s="107" t="s">
        <v>13694</v>
      </c>
      <c r="C750" s="111">
        <v>104</v>
      </c>
      <c r="D750" s="124" t="s">
        <v>5895</v>
      </c>
      <c r="E750" s="112" t="s">
        <v>5907</v>
      </c>
      <c r="F750" s="129" t="s">
        <v>5908</v>
      </c>
      <c r="G750" s="112" t="s">
        <v>5909</v>
      </c>
      <c r="H750" s="111">
        <v>2018</v>
      </c>
      <c r="I750" s="112" t="s">
        <v>5910</v>
      </c>
      <c r="J750" s="113">
        <v>98118.5</v>
      </c>
      <c r="K750" s="126" t="s">
        <v>213</v>
      </c>
      <c r="L750" s="112" t="s">
        <v>5911</v>
      </c>
      <c r="M750" s="112" t="s">
        <v>5912</v>
      </c>
      <c r="N750" s="112" t="s">
        <v>5913</v>
      </c>
      <c r="O750" s="112" t="s">
        <v>5914</v>
      </c>
      <c r="P750" s="112">
        <v>3406851</v>
      </c>
      <c r="Q750" s="108" t="s">
        <v>5915</v>
      </c>
      <c r="R750" s="108" t="s">
        <v>5916</v>
      </c>
      <c r="S750" s="108">
        <v>3</v>
      </c>
      <c r="T750" s="108">
        <v>10</v>
      </c>
      <c r="U750" s="108" t="s">
        <v>5917</v>
      </c>
      <c r="V750" s="109">
        <v>100</v>
      </c>
      <c r="W750" s="109">
        <v>100</v>
      </c>
      <c r="X750" s="127" t="s">
        <v>5904</v>
      </c>
      <c r="Y750" s="107">
        <v>2</v>
      </c>
      <c r="Z750" s="107">
        <v>5</v>
      </c>
      <c r="AA750" s="107">
        <v>6</v>
      </c>
      <c r="AB750" s="111">
        <v>4</v>
      </c>
      <c r="AC750" s="107"/>
      <c r="AD750" s="108"/>
      <c r="AE750" s="107">
        <v>5</v>
      </c>
      <c r="AF750" s="111">
        <v>100</v>
      </c>
      <c r="AG750" s="111" t="s">
        <v>5895</v>
      </c>
      <c r="AH750" s="111" t="s">
        <v>5918</v>
      </c>
      <c r="AI750" s="111">
        <v>20</v>
      </c>
      <c r="AJ750" s="111" t="s">
        <v>5906</v>
      </c>
      <c r="AK750" s="111" t="s">
        <v>5918</v>
      </c>
      <c r="AL750" s="111">
        <v>80</v>
      </c>
      <c r="AM750" s="111"/>
      <c r="AN750" s="111"/>
      <c r="AO750" s="111"/>
      <c r="AP750" s="111"/>
      <c r="AQ750" s="111"/>
      <c r="AR750" s="111"/>
      <c r="AS750" s="111"/>
      <c r="AT750" s="111"/>
      <c r="AU750" s="111"/>
      <c r="AV750" s="111"/>
      <c r="AW750" s="111"/>
      <c r="AX750" s="111"/>
      <c r="AY750"/>
      <c r="AZ750"/>
      <c r="BA750"/>
      <c r="BB750"/>
      <c r="BC750"/>
      <c r="BD750"/>
    </row>
    <row r="751" spans="1:56" s="110" customFormat="1" ht="72">
      <c r="A751" s="107">
        <v>481</v>
      </c>
      <c r="B751" s="107" t="s">
        <v>13694</v>
      </c>
      <c r="C751" s="111">
        <v>107</v>
      </c>
      <c r="D751" s="124" t="s">
        <v>5895</v>
      </c>
      <c r="E751" s="112" t="s">
        <v>5919</v>
      </c>
      <c r="F751" s="129" t="s">
        <v>5920</v>
      </c>
      <c r="G751" s="112" t="s">
        <v>5921</v>
      </c>
      <c r="H751" s="111">
        <v>2019</v>
      </c>
      <c r="I751" s="112" t="s">
        <v>5922</v>
      </c>
      <c r="J751" s="113">
        <v>24499.3</v>
      </c>
      <c r="K751" s="126" t="s">
        <v>213</v>
      </c>
      <c r="L751" s="112" t="s">
        <v>5923</v>
      </c>
      <c r="M751" s="112" t="s">
        <v>5924</v>
      </c>
      <c r="N751" s="112" t="s">
        <v>5925</v>
      </c>
      <c r="O751" s="112" t="s">
        <v>5926</v>
      </c>
      <c r="P751" s="112">
        <v>3406789</v>
      </c>
      <c r="Q751" s="108">
        <v>2.89</v>
      </c>
      <c r="R751" s="108"/>
      <c r="S751" s="108">
        <v>25</v>
      </c>
      <c r="T751" s="108">
        <v>10</v>
      </c>
      <c r="U751" s="108"/>
      <c r="V751" s="109"/>
      <c r="W751" s="109">
        <v>100</v>
      </c>
      <c r="X751" s="127" t="s">
        <v>5904</v>
      </c>
      <c r="Y751" s="107">
        <v>3</v>
      </c>
      <c r="Z751" s="107">
        <v>12</v>
      </c>
      <c r="AA751" s="107">
        <v>3</v>
      </c>
      <c r="AB751" s="111">
        <v>39</v>
      </c>
      <c r="AC751" s="107"/>
      <c r="AD751" s="108"/>
      <c r="AE751" s="107">
        <v>5</v>
      </c>
      <c r="AF751" s="111">
        <v>100</v>
      </c>
      <c r="AG751" s="111" t="s">
        <v>5927</v>
      </c>
      <c r="AH751" s="111" t="s">
        <v>5919</v>
      </c>
      <c r="AI751" s="111">
        <v>80</v>
      </c>
      <c r="AJ751" s="111" t="s">
        <v>5895</v>
      </c>
      <c r="AK751" s="111" t="s">
        <v>5919</v>
      </c>
      <c r="AL751" s="111">
        <v>20</v>
      </c>
      <c r="AM751" s="111"/>
      <c r="AN751" s="111"/>
      <c r="AO751" s="111"/>
      <c r="AP751" s="111"/>
      <c r="AQ751" s="111"/>
      <c r="AR751" s="111"/>
      <c r="AS751" s="111"/>
      <c r="AT751" s="111"/>
      <c r="AU751" s="111"/>
      <c r="AV751" s="111"/>
      <c r="AW751" s="111"/>
      <c r="AX751" s="111"/>
      <c r="AY751"/>
      <c r="AZ751"/>
      <c r="BA751"/>
      <c r="BB751"/>
      <c r="BC751"/>
      <c r="BD751"/>
    </row>
    <row r="752" spans="1:56" s="110" customFormat="1" ht="82.3">
      <c r="A752" s="107">
        <v>481</v>
      </c>
      <c r="B752" s="107" t="s">
        <v>13694</v>
      </c>
      <c r="C752" s="111">
        <v>102</v>
      </c>
      <c r="D752" s="124" t="s">
        <v>5928</v>
      </c>
      <c r="E752" s="112" t="s">
        <v>5929</v>
      </c>
      <c r="F752" s="129" t="s">
        <v>5930</v>
      </c>
      <c r="G752" s="112" t="s">
        <v>5931</v>
      </c>
      <c r="H752" s="111">
        <v>2018</v>
      </c>
      <c r="I752" s="112" t="s">
        <v>5932</v>
      </c>
      <c r="J752" s="113">
        <v>203250.24</v>
      </c>
      <c r="K752" s="126" t="s">
        <v>213</v>
      </c>
      <c r="L752" s="112" t="s">
        <v>5933</v>
      </c>
      <c r="M752" s="112" t="s">
        <v>5934</v>
      </c>
      <c r="N752" s="112" t="s">
        <v>5935</v>
      </c>
      <c r="O752" s="112" t="s">
        <v>5936</v>
      </c>
      <c r="P752" s="112">
        <v>3406704</v>
      </c>
      <c r="Q752" s="108" t="s">
        <v>5937</v>
      </c>
      <c r="R752" s="108" t="s">
        <v>5938</v>
      </c>
      <c r="S752" s="108" t="s">
        <v>5939</v>
      </c>
      <c r="T752" s="108" t="s">
        <v>5940</v>
      </c>
      <c r="U752" s="108" t="s">
        <v>5941</v>
      </c>
      <c r="V752" s="109">
        <v>100</v>
      </c>
      <c r="W752" s="109">
        <v>100</v>
      </c>
      <c r="X752" s="127" t="s">
        <v>5904</v>
      </c>
      <c r="Y752" s="107">
        <v>3</v>
      </c>
      <c r="Z752" s="107">
        <v>11</v>
      </c>
      <c r="AA752" s="107">
        <v>5</v>
      </c>
      <c r="AB752" s="111">
        <v>3</v>
      </c>
      <c r="AC752" s="107" t="s">
        <v>4347</v>
      </c>
      <c r="AD752" s="108">
        <v>23.04</v>
      </c>
      <c r="AE752" s="107">
        <v>5</v>
      </c>
      <c r="AF752" s="111">
        <v>100</v>
      </c>
      <c r="AG752" s="111" t="s">
        <v>5928</v>
      </c>
      <c r="AH752" s="111" t="s">
        <v>5942</v>
      </c>
      <c r="AI752" s="111">
        <v>100</v>
      </c>
      <c r="AJ752" s="111"/>
      <c r="AK752" s="111"/>
      <c r="AL752" s="111"/>
      <c r="AM752" s="111"/>
      <c r="AN752" s="111"/>
      <c r="AO752" s="111"/>
      <c r="AP752" s="111"/>
      <c r="AQ752" s="111"/>
      <c r="AR752" s="111"/>
      <c r="AS752" s="111"/>
      <c r="AT752" s="111"/>
      <c r="AU752" s="111"/>
      <c r="AV752" s="111"/>
      <c r="AW752" s="111"/>
      <c r="AX752" s="111"/>
      <c r="AY752"/>
      <c r="AZ752"/>
      <c r="BA752"/>
      <c r="BB752"/>
      <c r="BC752"/>
      <c r="BD752"/>
    </row>
    <row r="753" spans="1:56" s="110" customFormat="1" ht="144">
      <c r="A753" s="107">
        <v>481</v>
      </c>
      <c r="B753" s="107" t="s">
        <v>13694</v>
      </c>
      <c r="C753" s="111">
        <v>116</v>
      </c>
      <c r="D753" s="124" t="s">
        <v>5943</v>
      </c>
      <c r="E753" s="112" t="s">
        <v>5944</v>
      </c>
      <c r="F753" s="129" t="s">
        <v>5945</v>
      </c>
      <c r="G753" s="112" t="s">
        <v>5946</v>
      </c>
      <c r="H753" s="111">
        <v>2020</v>
      </c>
      <c r="I753" s="112" t="s">
        <v>5947</v>
      </c>
      <c r="J753" s="113">
        <v>101000.11</v>
      </c>
      <c r="K753" s="126" t="s">
        <v>204</v>
      </c>
      <c r="L753" s="112" t="s">
        <v>5948</v>
      </c>
      <c r="M753" s="112" t="s">
        <v>5949</v>
      </c>
      <c r="N753" s="112" t="s">
        <v>5950</v>
      </c>
      <c r="O753" s="112" t="s">
        <v>5951</v>
      </c>
      <c r="P753" s="112" t="s">
        <v>5952</v>
      </c>
      <c r="Q753" s="108" t="s">
        <v>5953</v>
      </c>
      <c r="R753" s="108" t="s">
        <v>5954</v>
      </c>
      <c r="S753" s="108" t="s">
        <v>5955</v>
      </c>
      <c r="T753" s="108" t="s">
        <v>5956</v>
      </c>
      <c r="U753" s="108" t="s">
        <v>5957</v>
      </c>
      <c r="V753" s="109">
        <v>80</v>
      </c>
      <c r="W753" s="109">
        <v>100</v>
      </c>
      <c r="X753" s="127" t="s">
        <v>5904</v>
      </c>
      <c r="Y753" s="107">
        <v>4</v>
      </c>
      <c r="Z753" s="107">
        <v>6</v>
      </c>
      <c r="AA753" s="107">
        <v>2</v>
      </c>
      <c r="AB753" s="111">
        <v>35</v>
      </c>
      <c r="AC753" s="107" t="s">
        <v>5958</v>
      </c>
      <c r="AD753" s="108" t="s">
        <v>5940</v>
      </c>
      <c r="AE753" s="107">
        <v>5</v>
      </c>
      <c r="AF753" s="111">
        <v>80</v>
      </c>
      <c r="AG753" s="111" t="s">
        <v>5943</v>
      </c>
      <c r="AH753" s="111" t="s">
        <v>5959</v>
      </c>
      <c r="AI753" s="111">
        <v>60</v>
      </c>
      <c r="AJ753" s="111" t="s">
        <v>5960</v>
      </c>
      <c r="AK753" s="111" t="s">
        <v>5896</v>
      </c>
      <c r="AL753" s="111">
        <v>20</v>
      </c>
      <c r="AM753" s="111"/>
      <c r="AN753" s="111"/>
      <c r="AO753" s="111"/>
      <c r="AP753" s="111"/>
      <c r="AQ753" s="111"/>
      <c r="AR753" s="111"/>
      <c r="AS753" s="111"/>
      <c r="AT753" s="111"/>
      <c r="AU753" s="111"/>
      <c r="AV753" s="111"/>
      <c r="AW753" s="111"/>
      <c r="AX753" s="111"/>
      <c r="AY753"/>
      <c r="AZ753"/>
      <c r="BA753"/>
      <c r="BB753"/>
      <c r="BC753"/>
      <c r="BD753"/>
    </row>
    <row r="754" spans="1:56" s="110" customFormat="1" ht="82.3">
      <c r="A754" s="107">
        <v>481</v>
      </c>
      <c r="B754" s="107" t="s">
        <v>13694</v>
      </c>
      <c r="C754" s="111">
        <v>102</v>
      </c>
      <c r="D754" s="124" t="s">
        <v>5928</v>
      </c>
      <c r="E754" s="112" t="s">
        <v>5961</v>
      </c>
      <c r="F754" s="129" t="s">
        <v>5930</v>
      </c>
      <c r="G754" s="112" t="s">
        <v>5962</v>
      </c>
      <c r="H754" s="111">
        <v>2020</v>
      </c>
      <c r="I754" s="112" t="s">
        <v>5963</v>
      </c>
      <c r="J754" s="113">
        <v>39312.58</v>
      </c>
      <c r="K754" s="126" t="s">
        <v>204</v>
      </c>
      <c r="L754" s="112" t="s">
        <v>5933</v>
      </c>
      <c r="M754" s="112" t="s">
        <v>5934</v>
      </c>
      <c r="N754" s="112" t="s">
        <v>5964</v>
      </c>
      <c r="O754" s="112" t="s">
        <v>5965</v>
      </c>
      <c r="P754" s="112">
        <v>3407133</v>
      </c>
      <c r="Q754" s="108" t="s">
        <v>5966</v>
      </c>
      <c r="R754" s="108" t="s">
        <v>5967</v>
      </c>
      <c r="S754" s="108" t="s">
        <v>5968</v>
      </c>
      <c r="T754" s="108" t="s">
        <v>5940</v>
      </c>
      <c r="U754" s="108" t="s">
        <v>5969</v>
      </c>
      <c r="V754" s="109">
        <v>100</v>
      </c>
      <c r="W754" s="109" t="s">
        <v>5970</v>
      </c>
      <c r="X754" s="127" t="s">
        <v>5904</v>
      </c>
      <c r="Y754" s="107">
        <v>3</v>
      </c>
      <c r="Z754" s="107">
        <v>11</v>
      </c>
      <c r="AA754" s="107">
        <v>5</v>
      </c>
      <c r="AB754" s="111">
        <v>3</v>
      </c>
      <c r="AC754" s="107" t="s">
        <v>208</v>
      </c>
      <c r="AD754" s="108">
        <v>23.04</v>
      </c>
      <c r="AE754" s="107">
        <v>5</v>
      </c>
      <c r="AF754" s="111">
        <v>100</v>
      </c>
      <c r="AG754" s="111" t="s">
        <v>5928</v>
      </c>
      <c r="AH754" s="111" t="s">
        <v>5942</v>
      </c>
      <c r="AI754" s="111">
        <v>100</v>
      </c>
      <c r="AJ754" s="111"/>
      <c r="AK754" s="111"/>
      <c r="AL754" s="111"/>
      <c r="AM754" s="111"/>
      <c r="AN754" s="111"/>
      <c r="AO754" s="111"/>
      <c r="AP754" s="111"/>
      <c r="AQ754" s="111"/>
      <c r="AR754" s="111"/>
      <c r="AS754" s="111"/>
      <c r="AT754" s="111"/>
      <c r="AU754" s="111"/>
      <c r="AV754" s="111"/>
      <c r="AW754" s="111"/>
      <c r="AX754" s="111"/>
      <c r="AY754"/>
      <c r="AZ754"/>
      <c r="BA754"/>
      <c r="BB754"/>
      <c r="BC754"/>
      <c r="BD754"/>
    </row>
    <row r="755" spans="1:56" s="110" customFormat="1" ht="82.3">
      <c r="A755" s="107">
        <v>481</v>
      </c>
      <c r="B755" s="107" t="s">
        <v>13694</v>
      </c>
      <c r="C755" s="111">
        <v>209</v>
      </c>
      <c r="D755" s="124" t="s">
        <v>5971</v>
      </c>
      <c r="E755" s="112" t="s">
        <v>5972</v>
      </c>
      <c r="F755" s="129">
        <v>18749</v>
      </c>
      <c r="G755" s="112" t="s">
        <v>4135</v>
      </c>
      <c r="H755" s="111">
        <v>2010</v>
      </c>
      <c r="I755" s="112" t="s">
        <v>5973</v>
      </c>
      <c r="J755" s="113">
        <v>360791.9</v>
      </c>
      <c r="K755" s="126" t="s">
        <v>152</v>
      </c>
      <c r="L755" s="112" t="s">
        <v>5974</v>
      </c>
      <c r="M755" s="112" t="s">
        <v>5975</v>
      </c>
      <c r="N755" s="112" t="s">
        <v>5976</v>
      </c>
      <c r="O755" s="112" t="s">
        <v>5977</v>
      </c>
      <c r="P755" s="112">
        <v>3806405</v>
      </c>
      <c r="Q755" s="108" t="s">
        <v>5978</v>
      </c>
      <c r="R755" s="108">
        <v>0</v>
      </c>
      <c r="S755" s="108">
        <v>9</v>
      </c>
      <c r="T755" s="108" t="s">
        <v>5940</v>
      </c>
      <c r="U755" s="108" t="s">
        <v>5978</v>
      </c>
      <c r="V755" s="109">
        <v>40</v>
      </c>
      <c r="W755" s="109">
        <v>100</v>
      </c>
      <c r="X755" s="127" t="s">
        <v>5904</v>
      </c>
      <c r="Y755" s="107">
        <v>3</v>
      </c>
      <c r="Z755" s="107">
        <v>5</v>
      </c>
      <c r="AA755" s="107">
        <v>1</v>
      </c>
      <c r="AB755" s="111">
        <v>66</v>
      </c>
      <c r="AC755" s="107">
        <v>209.208</v>
      </c>
      <c r="AD755" s="108" t="s">
        <v>5940</v>
      </c>
      <c r="AE755" s="107">
        <v>5</v>
      </c>
      <c r="AF755" s="111">
        <v>55</v>
      </c>
      <c r="AG755" s="111" t="s">
        <v>5971</v>
      </c>
      <c r="AH755" s="111" t="s">
        <v>5979</v>
      </c>
      <c r="AI755" s="111">
        <v>40</v>
      </c>
      <c r="AJ755" s="111" t="s">
        <v>5980</v>
      </c>
      <c r="AK755" s="111" t="s">
        <v>5981</v>
      </c>
      <c r="AL755" s="111">
        <v>5</v>
      </c>
      <c r="AM755" s="111" t="s">
        <v>5982</v>
      </c>
      <c r="AN755" s="111" t="s">
        <v>5983</v>
      </c>
      <c r="AO755" s="111">
        <v>5</v>
      </c>
      <c r="AP755" s="111"/>
      <c r="AQ755" s="111"/>
      <c r="AR755" s="111"/>
      <c r="AS755" s="111" t="s">
        <v>5984</v>
      </c>
      <c r="AT755" s="111" t="s">
        <v>5985</v>
      </c>
      <c r="AU755" s="111">
        <v>5</v>
      </c>
      <c r="AV755" s="111"/>
      <c r="AW755" s="111"/>
      <c r="AX755" s="111"/>
      <c r="AY755"/>
      <c r="AZ755"/>
      <c r="BA755"/>
      <c r="BB755"/>
      <c r="BC755"/>
      <c r="BD755"/>
    </row>
    <row r="756" spans="1:56" s="110" customFormat="1" ht="154.30000000000001">
      <c r="A756" s="107">
        <v>481</v>
      </c>
      <c r="B756" s="107" t="s">
        <v>13694</v>
      </c>
      <c r="C756" s="111">
        <v>204</v>
      </c>
      <c r="D756" s="124" t="s">
        <v>2512</v>
      </c>
      <c r="E756" s="112" t="s">
        <v>5986</v>
      </c>
      <c r="F756" s="129">
        <v>30435</v>
      </c>
      <c r="G756" s="112" t="s">
        <v>5987</v>
      </c>
      <c r="H756" s="111">
        <v>2004</v>
      </c>
      <c r="I756" s="112" t="s">
        <v>5988</v>
      </c>
      <c r="J756" s="113">
        <v>107166.74</v>
      </c>
      <c r="K756" s="126" t="s">
        <v>382</v>
      </c>
      <c r="L756" s="112" t="s">
        <v>5989</v>
      </c>
      <c r="M756" s="112" t="s">
        <v>5990</v>
      </c>
      <c r="N756" s="112" t="s">
        <v>5991</v>
      </c>
      <c r="O756" s="112" t="s">
        <v>5992</v>
      </c>
      <c r="P756" s="112">
        <v>3805137</v>
      </c>
      <c r="Q756" s="108">
        <v>13.66</v>
      </c>
      <c r="R756" s="108">
        <v>0</v>
      </c>
      <c r="S756" s="108">
        <v>13.66</v>
      </c>
      <c r="T756" s="108">
        <v>0</v>
      </c>
      <c r="U756" s="108">
        <v>13.66</v>
      </c>
      <c r="V756" s="109">
        <v>40</v>
      </c>
      <c r="W756" s="109">
        <v>100</v>
      </c>
      <c r="X756" s="127" t="s">
        <v>5904</v>
      </c>
      <c r="Y756" s="107">
        <v>4</v>
      </c>
      <c r="Z756" s="107">
        <v>5</v>
      </c>
      <c r="AA756" s="107">
        <v>2</v>
      </c>
      <c r="AB756" s="111">
        <v>5</v>
      </c>
      <c r="AC756" s="107">
        <v>204</v>
      </c>
      <c r="AD756" s="108">
        <v>10.93</v>
      </c>
      <c r="AE756" s="107">
        <v>5</v>
      </c>
      <c r="AF756" s="111">
        <v>20</v>
      </c>
      <c r="AG756" s="111" t="s">
        <v>5993</v>
      </c>
      <c r="AH756" s="111" t="s">
        <v>5994</v>
      </c>
      <c r="AI756" s="111">
        <v>20</v>
      </c>
      <c r="AJ756" s="111" t="s">
        <v>4478</v>
      </c>
      <c r="AK756" s="111" t="s">
        <v>5986</v>
      </c>
      <c r="AL756" s="111">
        <v>80</v>
      </c>
      <c r="AM756" s="111"/>
      <c r="AN756" s="111"/>
      <c r="AO756" s="111"/>
      <c r="AP756" s="111"/>
      <c r="AQ756" s="111"/>
      <c r="AR756" s="111"/>
      <c r="AS756" s="111"/>
      <c r="AT756" s="111"/>
      <c r="AU756" s="111"/>
      <c r="AV756" s="111"/>
      <c r="AW756" s="111"/>
      <c r="AX756" s="111"/>
      <c r="AY756"/>
      <c r="AZ756"/>
      <c r="BA756"/>
      <c r="BB756"/>
      <c r="BC756"/>
      <c r="BD756"/>
    </row>
    <row r="757" spans="1:56" s="110" customFormat="1" ht="267.45">
      <c r="A757" s="107">
        <v>481</v>
      </c>
      <c r="B757" s="107" t="s">
        <v>13694</v>
      </c>
      <c r="C757" s="111">
        <v>204</v>
      </c>
      <c r="D757" s="124" t="s">
        <v>2512</v>
      </c>
      <c r="E757" s="112" t="s">
        <v>5986</v>
      </c>
      <c r="F757" s="129">
        <v>30435</v>
      </c>
      <c r="G757" s="112" t="s">
        <v>5995</v>
      </c>
      <c r="H757" s="111">
        <v>2007</v>
      </c>
      <c r="I757" s="112" t="s">
        <v>5996</v>
      </c>
      <c r="J757" s="113">
        <v>315397.37</v>
      </c>
      <c r="K757" s="126" t="s">
        <v>117</v>
      </c>
      <c r="L757" s="112" t="s">
        <v>5997</v>
      </c>
      <c r="M757" s="112" t="s">
        <v>5998</v>
      </c>
      <c r="N757" s="112" t="s">
        <v>5999</v>
      </c>
      <c r="O757" s="112" t="s">
        <v>5992</v>
      </c>
      <c r="P757" s="112">
        <v>3805889</v>
      </c>
      <c r="Q757" s="108">
        <v>87.98</v>
      </c>
      <c r="R757" s="108">
        <v>0</v>
      </c>
      <c r="S757" s="108">
        <v>87.98</v>
      </c>
      <c r="T757" s="108">
        <v>0</v>
      </c>
      <c r="U757" s="108">
        <v>87.98</v>
      </c>
      <c r="V757" s="109">
        <v>80</v>
      </c>
      <c r="W757" s="109">
        <v>100</v>
      </c>
      <c r="X757" s="127" t="s">
        <v>5904</v>
      </c>
      <c r="Y757" s="107">
        <v>4</v>
      </c>
      <c r="Z757" s="107">
        <v>5</v>
      </c>
      <c r="AA757" s="107">
        <v>2</v>
      </c>
      <c r="AB757" s="111">
        <v>5</v>
      </c>
      <c r="AC757" s="107">
        <v>204</v>
      </c>
      <c r="AD757" s="108">
        <v>10.93</v>
      </c>
      <c r="AE757" s="107">
        <v>5</v>
      </c>
      <c r="AF757" s="111">
        <v>90</v>
      </c>
      <c r="AG757" s="111" t="s">
        <v>4478</v>
      </c>
      <c r="AH757" s="111" t="s">
        <v>6000</v>
      </c>
      <c r="AI757" s="111">
        <v>5</v>
      </c>
      <c r="AJ757" s="111" t="s">
        <v>4478</v>
      </c>
      <c r="AK757" s="111" t="s">
        <v>5986</v>
      </c>
      <c r="AL757" s="111">
        <v>65</v>
      </c>
      <c r="AM757" s="111" t="s">
        <v>6001</v>
      </c>
      <c r="AN757" s="111" t="s">
        <v>6002</v>
      </c>
      <c r="AO757" s="111">
        <v>10</v>
      </c>
      <c r="AP757" s="111" t="s">
        <v>5993</v>
      </c>
      <c r="AQ757" s="111" t="s">
        <v>5994</v>
      </c>
      <c r="AR757" s="111">
        <v>10</v>
      </c>
      <c r="AS757" s="111" t="s">
        <v>6003</v>
      </c>
      <c r="AT757" s="111" t="s">
        <v>5986</v>
      </c>
      <c r="AU757" s="111">
        <v>10</v>
      </c>
      <c r="AV757" s="111"/>
      <c r="AW757" s="111"/>
      <c r="AX757" s="111"/>
      <c r="AY757"/>
      <c r="AZ757"/>
      <c r="BA757"/>
      <c r="BB757"/>
      <c r="BC757"/>
      <c r="BD757"/>
    </row>
    <row r="758" spans="1:56" s="110" customFormat="1" ht="133.75">
      <c r="A758" s="107">
        <v>481</v>
      </c>
      <c r="B758" s="107" t="s">
        <v>13694</v>
      </c>
      <c r="C758" s="111">
        <v>209</v>
      </c>
      <c r="D758" s="124" t="s">
        <v>5971</v>
      </c>
      <c r="E758" s="112" t="s">
        <v>6004</v>
      </c>
      <c r="F758" s="129" t="s">
        <v>6005</v>
      </c>
      <c r="G758" s="112" t="s">
        <v>6006</v>
      </c>
      <c r="H758" s="111">
        <v>2005</v>
      </c>
      <c r="I758" s="112" t="s">
        <v>6007</v>
      </c>
      <c r="J758" s="113">
        <v>104679.58</v>
      </c>
      <c r="K758" s="126" t="s">
        <v>132</v>
      </c>
      <c r="L758" s="112" t="s">
        <v>6008</v>
      </c>
      <c r="M758" s="112" t="s">
        <v>6009</v>
      </c>
      <c r="N758" s="112" t="s">
        <v>6010</v>
      </c>
      <c r="O758" s="112" t="s">
        <v>6011</v>
      </c>
      <c r="P758" s="112">
        <v>3805340</v>
      </c>
      <c r="Q758" s="108" t="s">
        <v>6012</v>
      </c>
      <c r="R758" s="108">
        <v>0</v>
      </c>
      <c r="S758" s="108" t="s">
        <v>6013</v>
      </c>
      <c r="T758" s="108" t="s">
        <v>5940</v>
      </c>
      <c r="U758" s="108" t="s">
        <v>6012</v>
      </c>
      <c r="V758" s="109">
        <v>70</v>
      </c>
      <c r="W758" s="109">
        <v>100</v>
      </c>
      <c r="X758" s="127" t="s">
        <v>5904</v>
      </c>
      <c r="Y758" s="107">
        <v>3</v>
      </c>
      <c r="Z758" s="107">
        <v>4</v>
      </c>
      <c r="AA758" s="107">
        <v>7</v>
      </c>
      <c r="AB758" s="111">
        <v>66</v>
      </c>
      <c r="AC758" s="107" t="s">
        <v>6014</v>
      </c>
      <c r="AD758" s="108">
        <v>12.8</v>
      </c>
      <c r="AE758" s="107">
        <v>5</v>
      </c>
      <c r="AF758" s="111">
        <v>90</v>
      </c>
      <c r="AG758" s="111" t="s">
        <v>5971</v>
      </c>
      <c r="AH758" s="111" t="s">
        <v>6015</v>
      </c>
      <c r="AI758" s="111">
        <v>50</v>
      </c>
      <c r="AJ758" s="111" t="s">
        <v>6016</v>
      </c>
      <c r="AK758" s="111" t="s">
        <v>6017</v>
      </c>
      <c r="AL758" s="111">
        <v>10</v>
      </c>
      <c r="AM758" s="111" t="s">
        <v>6018</v>
      </c>
      <c r="AN758" s="111" t="s">
        <v>6019</v>
      </c>
      <c r="AO758" s="111">
        <v>10</v>
      </c>
      <c r="AP758" s="111" t="s">
        <v>6020</v>
      </c>
      <c r="AQ758" s="111" t="s">
        <v>6021</v>
      </c>
      <c r="AR758" s="111">
        <v>5</v>
      </c>
      <c r="AS758" s="111" t="s">
        <v>6022</v>
      </c>
      <c r="AT758" s="111" t="s">
        <v>6023</v>
      </c>
      <c r="AU758" s="111">
        <v>5</v>
      </c>
      <c r="AV758" s="111" t="s">
        <v>4448</v>
      </c>
      <c r="AW758" s="111" t="s">
        <v>6024</v>
      </c>
      <c r="AX758" s="111">
        <v>10</v>
      </c>
      <c r="AY758"/>
      <c r="AZ758"/>
      <c r="BA758"/>
      <c r="BB758"/>
      <c r="BC758"/>
      <c r="BD758"/>
    </row>
    <row r="759" spans="1:56" s="110" customFormat="1" ht="288">
      <c r="A759" s="107">
        <v>481</v>
      </c>
      <c r="B759" s="107" t="s">
        <v>13694</v>
      </c>
      <c r="C759" s="111">
        <v>209</v>
      </c>
      <c r="D759" s="124" t="s">
        <v>5971</v>
      </c>
      <c r="E759" s="112" t="s">
        <v>6025</v>
      </c>
      <c r="F759" s="129" t="s">
        <v>6005</v>
      </c>
      <c r="G759" s="112" t="s">
        <v>6026</v>
      </c>
      <c r="H759" s="111">
        <v>2007</v>
      </c>
      <c r="I759" s="112" t="s">
        <v>6027</v>
      </c>
      <c r="J759" s="113">
        <v>93314.97</v>
      </c>
      <c r="K759" s="126" t="s">
        <v>117</v>
      </c>
      <c r="L759" s="112" t="s">
        <v>6028</v>
      </c>
      <c r="M759" s="112" t="s">
        <v>6029</v>
      </c>
      <c r="N759" s="112" t="s">
        <v>6030</v>
      </c>
      <c r="O759" s="112" t="s">
        <v>6031</v>
      </c>
      <c r="P759" s="112">
        <v>3805856</v>
      </c>
      <c r="Q759" s="108" t="s">
        <v>6032</v>
      </c>
      <c r="R759" s="108" t="s">
        <v>6033</v>
      </c>
      <c r="S759" s="108" t="s">
        <v>6034</v>
      </c>
      <c r="T759" s="108" t="s">
        <v>6035</v>
      </c>
      <c r="U759" s="108" t="s">
        <v>6036</v>
      </c>
      <c r="V759" s="109">
        <v>80</v>
      </c>
      <c r="W759" s="109">
        <v>100</v>
      </c>
      <c r="X759" s="127" t="s">
        <v>5904</v>
      </c>
      <c r="Y759" s="107">
        <v>2</v>
      </c>
      <c r="Z759" s="107">
        <v>3</v>
      </c>
      <c r="AA759" s="107">
        <v>3</v>
      </c>
      <c r="AB759" s="111">
        <v>11</v>
      </c>
      <c r="AC759" s="107">
        <v>209</v>
      </c>
      <c r="AD759" s="108">
        <v>10.93</v>
      </c>
      <c r="AE759" s="107">
        <v>5</v>
      </c>
      <c r="AF759" s="111">
        <v>80</v>
      </c>
      <c r="AG759" s="111" t="s">
        <v>5971</v>
      </c>
      <c r="AH759" s="111" t="s">
        <v>6037</v>
      </c>
      <c r="AI759" s="111">
        <v>20</v>
      </c>
      <c r="AJ759" s="111" t="s">
        <v>6038</v>
      </c>
      <c r="AK759" s="111" t="s">
        <v>6039</v>
      </c>
      <c r="AL759" s="111">
        <v>20</v>
      </c>
      <c r="AM759" s="111" t="s">
        <v>1690</v>
      </c>
      <c r="AN759" s="111" t="s">
        <v>6040</v>
      </c>
      <c r="AO759" s="111">
        <v>20</v>
      </c>
      <c r="AP759" s="111"/>
      <c r="AQ759" s="111"/>
      <c r="AR759" s="111"/>
      <c r="AS759" s="111" t="s">
        <v>4448</v>
      </c>
      <c r="AT759" s="111" t="s">
        <v>6041</v>
      </c>
      <c r="AU759" s="111">
        <v>20</v>
      </c>
      <c r="AV759" s="111"/>
      <c r="AW759" s="111"/>
      <c r="AX759" s="111"/>
      <c r="AY759"/>
      <c r="AZ759"/>
      <c r="BA759"/>
      <c r="BB759"/>
      <c r="BC759"/>
      <c r="BD759"/>
    </row>
    <row r="760" spans="1:56" s="110" customFormat="1" ht="133.75">
      <c r="A760" s="107">
        <v>481</v>
      </c>
      <c r="B760" s="107" t="s">
        <v>13694</v>
      </c>
      <c r="C760" s="111">
        <v>204</v>
      </c>
      <c r="D760" s="124" t="s">
        <v>2512</v>
      </c>
      <c r="E760" s="112" t="s">
        <v>5986</v>
      </c>
      <c r="F760" s="129">
        <v>30435</v>
      </c>
      <c r="G760" s="112" t="s">
        <v>6042</v>
      </c>
      <c r="H760" s="111">
        <v>2020</v>
      </c>
      <c r="I760" s="112" t="s">
        <v>6043</v>
      </c>
      <c r="J760" s="113">
        <v>42865.85</v>
      </c>
      <c r="K760" s="126" t="s">
        <v>6044</v>
      </c>
      <c r="L760" s="112" t="s">
        <v>6045</v>
      </c>
      <c r="M760" s="112" t="s">
        <v>6046</v>
      </c>
      <c r="N760" s="112" t="s">
        <v>6047</v>
      </c>
      <c r="O760" s="112" t="s">
        <v>6048</v>
      </c>
      <c r="P760" s="112">
        <v>3808061</v>
      </c>
      <c r="Q760" s="108" t="s">
        <v>6049</v>
      </c>
      <c r="R760" s="108" t="s">
        <v>6050</v>
      </c>
      <c r="S760" s="108" t="s">
        <v>6051</v>
      </c>
      <c r="T760" s="108" t="s">
        <v>6052</v>
      </c>
      <c r="U760" s="108" t="s">
        <v>6053</v>
      </c>
      <c r="V760" s="109">
        <v>80</v>
      </c>
      <c r="W760" s="109">
        <v>80</v>
      </c>
      <c r="X760" s="127" t="s">
        <v>6054</v>
      </c>
      <c r="Y760" s="107">
        <v>3</v>
      </c>
      <c r="Z760" s="107">
        <v>11</v>
      </c>
      <c r="AA760" s="107">
        <v>5</v>
      </c>
      <c r="AB760" s="111">
        <v>4</v>
      </c>
      <c r="AC760" s="107"/>
      <c r="AD760" s="108">
        <v>0</v>
      </c>
      <c r="AE760" s="107">
        <v>5</v>
      </c>
      <c r="AF760" s="111">
        <v>50</v>
      </c>
      <c r="AG760" s="111" t="s">
        <v>4478</v>
      </c>
      <c r="AH760" s="111" t="s">
        <v>6055</v>
      </c>
      <c r="AI760" s="111">
        <v>50</v>
      </c>
      <c r="AJ760" s="111" t="s">
        <v>6001</v>
      </c>
      <c r="AK760" s="111" t="s">
        <v>6002</v>
      </c>
      <c r="AL760" s="111">
        <v>50</v>
      </c>
      <c r="AM760" s="111"/>
      <c r="AN760" s="111"/>
      <c r="AO760" s="111"/>
      <c r="AP760" s="111"/>
      <c r="AQ760" s="111"/>
      <c r="AR760" s="111"/>
      <c r="AS760" s="111"/>
      <c r="AT760" s="111"/>
      <c r="AU760" s="111"/>
      <c r="AV760" s="111"/>
      <c r="AW760" s="111"/>
      <c r="AX760" s="111"/>
      <c r="AY760"/>
      <c r="AZ760"/>
      <c r="BA760"/>
      <c r="BB760"/>
      <c r="BC760"/>
      <c r="BD760"/>
    </row>
    <row r="761" spans="1:56" s="110" customFormat="1" ht="113.15">
      <c r="A761" s="107">
        <v>481</v>
      </c>
      <c r="B761" s="107" t="s">
        <v>13694</v>
      </c>
      <c r="C761" s="111">
        <v>301</v>
      </c>
      <c r="D761" s="124" t="s">
        <v>6056</v>
      </c>
      <c r="E761" s="112" t="s">
        <v>6057</v>
      </c>
      <c r="F761" s="129" t="s">
        <v>6058</v>
      </c>
      <c r="G761" s="112" t="s">
        <v>6059</v>
      </c>
      <c r="H761" s="111">
        <v>2019</v>
      </c>
      <c r="I761" s="112" t="s">
        <v>6060</v>
      </c>
      <c r="J761" s="113">
        <v>25881.99</v>
      </c>
      <c r="K761" s="126" t="s">
        <v>213</v>
      </c>
      <c r="L761" s="112" t="s">
        <v>6061</v>
      </c>
      <c r="M761" s="112" t="s">
        <v>6062</v>
      </c>
      <c r="N761" s="112" t="s">
        <v>6063</v>
      </c>
      <c r="O761" s="112" t="s">
        <v>6064</v>
      </c>
      <c r="P761" s="112" t="s">
        <v>6065</v>
      </c>
      <c r="Q761" s="108">
        <v>126.19</v>
      </c>
      <c r="R761" s="108">
        <v>10</v>
      </c>
      <c r="S761" s="108">
        <v>116.19</v>
      </c>
      <c r="T761" s="108">
        <v>19.41</v>
      </c>
      <c r="U761" s="108">
        <v>145.6</v>
      </c>
      <c r="V761" s="109">
        <v>20</v>
      </c>
      <c r="W761" s="109">
        <v>100</v>
      </c>
      <c r="X761" s="127" t="s">
        <v>5904</v>
      </c>
      <c r="Y761" s="107">
        <v>2</v>
      </c>
      <c r="Z761" s="107">
        <v>1</v>
      </c>
      <c r="AA761" s="107">
        <v>1</v>
      </c>
      <c r="AB761" s="111">
        <v>3</v>
      </c>
      <c r="AC761" s="107"/>
      <c r="AD761" s="108">
        <v>19.41</v>
      </c>
      <c r="AE761" s="107">
        <v>5</v>
      </c>
      <c r="AF761" s="111">
        <v>0.2</v>
      </c>
      <c r="AG761" s="111" t="s">
        <v>6066</v>
      </c>
      <c r="AH761" s="111" t="s">
        <v>6057</v>
      </c>
      <c r="AI761" s="111">
        <v>100</v>
      </c>
      <c r="AJ761" s="111"/>
      <c r="AK761" s="111"/>
      <c r="AL761" s="111"/>
      <c r="AM761" s="111"/>
      <c r="AN761" s="111"/>
      <c r="AO761" s="111"/>
      <c r="AP761" s="111"/>
      <c r="AQ761" s="111"/>
      <c r="AR761" s="111"/>
      <c r="AS761" s="111"/>
      <c r="AT761" s="111"/>
      <c r="AU761" s="111"/>
      <c r="AV761" s="111"/>
      <c r="AW761" s="111"/>
      <c r="AX761" s="111"/>
      <c r="AY761"/>
      <c r="AZ761"/>
      <c r="BA761"/>
      <c r="BB761"/>
      <c r="BC761"/>
      <c r="BD761"/>
    </row>
    <row r="762" spans="1:56" s="110" customFormat="1" ht="123.45">
      <c r="A762" s="107">
        <v>481</v>
      </c>
      <c r="B762" s="107" t="s">
        <v>13694</v>
      </c>
      <c r="C762" s="111">
        <v>301</v>
      </c>
      <c r="D762" s="124" t="s">
        <v>6056</v>
      </c>
      <c r="E762" s="112" t="s">
        <v>6067</v>
      </c>
      <c r="F762" s="129">
        <v>11253</v>
      </c>
      <c r="G762" s="112" t="s">
        <v>6068</v>
      </c>
      <c r="H762" s="111">
        <v>2020</v>
      </c>
      <c r="I762" s="112" t="s">
        <v>6069</v>
      </c>
      <c r="J762" s="113">
        <v>124103.92</v>
      </c>
      <c r="K762" s="126" t="s">
        <v>204</v>
      </c>
      <c r="L762" s="112" t="s">
        <v>6070</v>
      </c>
      <c r="M762" s="112" t="s">
        <v>6071</v>
      </c>
      <c r="N762" s="112" t="s">
        <v>6072</v>
      </c>
      <c r="O762" s="112" t="s">
        <v>6073</v>
      </c>
      <c r="P762" s="112">
        <v>3604291</v>
      </c>
      <c r="Q762" s="108" t="s">
        <v>6074</v>
      </c>
      <c r="R762" s="108">
        <v>9.56</v>
      </c>
      <c r="S762" s="108">
        <v>5.09</v>
      </c>
      <c r="T762" s="108">
        <v>84.54</v>
      </c>
      <c r="U762" s="108">
        <f t="shared" ref="U762:U767" si="48">SUM(R762:T762)</f>
        <v>99.190000000000012</v>
      </c>
      <c r="V762" s="109">
        <v>20</v>
      </c>
      <c r="W762" s="109">
        <v>63</v>
      </c>
      <c r="X762" s="127" t="s">
        <v>6075</v>
      </c>
      <c r="Y762" s="107">
        <v>4</v>
      </c>
      <c r="Z762" s="107">
        <v>4</v>
      </c>
      <c r="AA762" s="107">
        <v>1</v>
      </c>
      <c r="AB762" s="111">
        <v>2</v>
      </c>
      <c r="AC762" s="107"/>
      <c r="AD762" s="108"/>
      <c r="AE762" s="107">
        <v>5</v>
      </c>
      <c r="AF762" s="111">
        <v>0.2</v>
      </c>
      <c r="AG762" s="111" t="s">
        <v>6066</v>
      </c>
      <c r="AH762" s="111" t="s">
        <v>6067</v>
      </c>
      <c r="AI762" s="111">
        <v>1</v>
      </c>
      <c r="AJ762" s="111"/>
      <c r="AK762" s="111"/>
      <c r="AL762" s="111"/>
      <c r="AM762" s="111"/>
      <c r="AN762" s="111"/>
      <c r="AO762" s="111"/>
      <c r="AP762" s="111"/>
      <c r="AQ762" s="111"/>
      <c r="AR762" s="111"/>
      <c r="AS762" s="111"/>
      <c r="AT762" s="111"/>
      <c r="AU762" s="111"/>
      <c r="AV762" s="111"/>
      <c r="AW762" s="111"/>
      <c r="AX762" s="111"/>
      <c r="AY762"/>
      <c r="AZ762"/>
      <c r="BA762"/>
      <c r="BB762"/>
      <c r="BC762"/>
      <c r="BD762"/>
    </row>
    <row r="763" spans="1:56" s="110" customFormat="1" ht="72">
      <c r="A763" s="107">
        <v>481</v>
      </c>
      <c r="B763" s="107" t="s">
        <v>13694</v>
      </c>
      <c r="C763" s="111" t="s">
        <v>6076</v>
      </c>
      <c r="D763" s="124" t="s">
        <v>6077</v>
      </c>
      <c r="E763" s="112" t="s">
        <v>6078</v>
      </c>
      <c r="F763" s="129" t="s">
        <v>6079</v>
      </c>
      <c r="G763" s="112" t="s">
        <v>6080</v>
      </c>
      <c r="H763" s="111" t="s">
        <v>6081</v>
      </c>
      <c r="I763" s="112" t="s">
        <v>6082</v>
      </c>
      <c r="J763" s="113">
        <v>119000</v>
      </c>
      <c r="K763" s="126" t="s">
        <v>6083</v>
      </c>
      <c r="L763" s="112" t="s">
        <v>6084</v>
      </c>
      <c r="M763" s="112" t="s">
        <v>6085</v>
      </c>
      <c r="N763" s="112" t="s">
        <v>6086</v>
      </c>
      <c r="O763" s="112" t="s">
        <v>6087</v>
      </c>
      <c r="P763" s="112" t="s">
        <v>6088</v>
      </c>
      <c r="Q763" s="108">
        <f>R763+S763</f>
        <v>36.4</v>
      </c>
      <c r="R763" s="108">
        <v>11.4</v>
      </c>
      <c r="S763" s="108">
        <v>25</v>
      </c>
      <c r="T763" s="108">
        <v>19.399999999999999</v>
      </c>
      <c r="U763" s="108">
        <f t="shared" si="48"/>
        <v>55.8</v>
      </c>
      <c r="V763" s="109">
        <f>AF763</f>
        <v>0.85000000000000009</v>
      </c>
      <c r="W763" s="109" t="s">
        <v>6089</v>
      </c>
      <c r="X763" s="127" t="s">
        <v>5904</v>
      </c>
      <c r="Y763" s="107" t="s">
        <v>6090</v>
      </c>
      <c r="Z763" s="107" t="s">
        <v>6091</v>
      </c>
      <c r="AA763" s="107" t="s">
        <v>6092</v>
      </c>
      <c r="AB763" s="111" t="s">
        <v>6092</v>
      </c>
      <c r="AC763" s="107"/>
      <c r="AD763" s="108"/>
      <c r="AE763" s="107" t="s">
        <v>6093</v>
      </c>
      <c r="AF763" s="111">
        <f>AI763+AL763+AO763+AR763+AU763+AX763</f>
        <v>0.85000000000000009</v>
      </c>
      <c r="AG763" s="111" t="s">
        <v>6094</v>
      </c>
      <c r="AH763" s="111" t="s">
        <v>6095</v>
      </c>
      <c r="AI763" s="111" t="s">
        <v>6096</v>
      </c>
      <c r="AJ763" s="111" t="s">
        <v>6097</v>
      </c>
      <c r="AK763" s="111" t="s">
        <v>6098</v>
      </c>
      <c r="AL763" s="111">
        <v>0.05</v>
      </c>
      <c r="AM763" s="111" t="s">
        <v>3906</v>
      </c>
      <c r="AN763" s="111" t="s">
        <v>6099</v>
      </c>
      <c r="AO763" s="111">
        <v>0.15</v>
      </c>
      <c r="AP763" s="111" t="s">
        <v>3643</v>
      </c>
      <c r="AQ763" s="111" t="s">
        <v>6100</v>
      </c>
      <c r="AR763" s="111" t="s">
        <v>6101</v>
      </c>
      <c r="AS763" s="111" t="s">
        <v>6102</v>
      </c>
      <c r="AT763" s="111" t="s">
        <v>6100</v>
      </c>
      <c r="AU763" s="111" t="s">
        <v>6103</v>
      </c>
      <c r="AV763" s="111" t="s">
        <v>6104</v>
      </c>
      <c r="AW763" s="111" t="s">
        <v>6105</v>
      </c>
      <c r="AX763" s="111" t="s">
        <v>6106</v>
      </c>
      <c r="AY763"/>
      <c r="AZ763"/>
      <c r="BA763"/>
      <c r="BB763"/>
      <c r="BC763"/>
      <c r="BD763"/>
    </row>
    <row r="764" spans="1:56" s="110" customFormat="1" ht="72">
      <c r="A764" s="107">
        <v>481</v>
      </c>
      <c r="B764" s="107" t="s">
        <v>13694</v>
      </c>
      <c r="C764" s="111" t="s">
        <v>6076</v>
      </c>
      <c r="D764" s="124" t="s">
        <v>6077</v>
      </c>
      <c r="E764" s="112" t="s">
        <v>6078</v>
      </c>
      <c r="F764" s="129" t="s">
        <v>6079</v>
      </c>
      <c r="G764" s="112" t="s">
        <v>6107</v>
      </c>
      <c r="H764" s="111" t="s">
        <v>6108</v>
      </c>
      <c r="I764" s="112" t="s">
        <v>6109</v>
      </c>
      <c r="J764" s="113">
        <v>73750</v>
      </c>
      <c r="K764" s="126" t="s">
        <v>117</v>
      </c>
      <c r="L764" s="112" t="s">
        <v>6084</v>
      </c>
      <c r="M764" s="112" t="s">
        <v>6085</v>
      </c>
      <c r="N764" s="112" t="s">
        <v>6110</v>
      </c>
      <c r="O764" s="112" t="s">
        <v>6111</v>
      </c>
      <c r="P764" s="112" t="s">
        <v>6112</v>
      </c>
      <c r="Q764" s="108">
        <f t="shared" ref="Q764:Q767" si="49">R764+S764</f>
        <v>20.8</v>
      </c>
      <c r="R764" s="108">
        <v>10.8</v>
      </c>
      <c r="S764" s="108">
        <v>10</v>
      </c>
      <c r="T764" s="108">
        <v>19.399999999999999</v>
      </c>
      <c r="U764" s="108">
        <f t="shared" si="48"/>
        <v>40.200000000000003</v>
      </c>
      <c r="V764" s="109">
        <f t="shared" ref="V764:V767" si="50">AF764</f>
        <v>0.85000000000000009</v>
      </c>
      <c r="W764" s="109" t="s">
        <v>6089</v>
      </c>
      <c r="X764" s="127" t="s">
        <v>5904</v>
      </c>
      <c r="Y764" s="107" t="s">
        <v>6090</v>
      </c>
      <c r="Z764" s="107" t="s">
        <v>6113</v>
      </c>
      <c r="AA764" s="107" t="s">
        <v>6113</v>
      </c>
      <c r="AB764" s="111" t="s">
        <v>6092</v>
      </c>
      <c r="AC764" s="107"/>
      <c r="AD764" s="108"/>
      <c r="AE764" s="107" t="s">
        <v>6093</v>
      </c>
      <c r="AF764" s="111">
        <f>AI764+AL764+AO764+AR764+AU764+AX764</f>
        <v>0.85000000000000009</v>
      </c>
      <c r="AG764" s="111" t="s">
        <v>6094</v>
      </c>
      <c r="AH764" s="111" t="s">
        <v>6114</v>
      </c>
      <c r="AI764" s="111" t="s">
        <v>6101</v>
      </c>
      <c r="AJ764" s="111" t="s">
        <v>6097</v>
      </c>
      <c r="AK764" s="111" t="s">
        <v>6098</v>
      </c>
      <c r="AL764" s="111">
        <v>0.1</v>
      </c>
      <c r="AM764" s="111" t="s">
        <v>3906</v>
      </c>
      <c r="AN764" s="111" t="s">
        <v>6099</v>
      </c>
      <c r="AO764" s="111">
        <v>0.2</v>
      </c>
      <c r="AP764" s="111" t="s">
        <v>3643</v>
      </c>
      <c r="AQ764" s="111" t="s">
        <v>6099</v>
      </c>
      <c r="AR764" s="111" t="s">
        <v>6101</v>
      </c>
      <c r="AS764" s="111" t="s">
        <v>6102</v>
      </c>
      <c r="AT764" s="111" t="s">
        <v>6100</v>
      </c>
      <c r="AU764" s="111" t="s">
        <v>6103</v>
      </c>
      <c r="AV764" s="111" t="s">
        <v>6104</v>
      </c>
      <c r="AW764" s="111" t="s">
        <v>6105</v>
      </c>
      <c r="AX764" s="111" t="s">
        <v>6106</v>
      </c>
      <c r="AY764"/>
      <c r="AZ764"/>
      <c r="BA764"/>
      <c r="BB764"/>
      <c r="BC764"/>
      <c r="BD764"/>
    </row>
    <row r="765" spans="1:56" s="110" customFormat="1" ht="72">
      <c r="A765" s="107">
        <v>481</v>
      </c>
      <c r="B765" s="107" t="s">
        <v>13694</v>
      </c>
      <c r="C765" s="111" t="s">
        <v>6115</v>
      </c>
      <c r="D765" s="124" t="s">
        <v>6077</v>
      </c>
      <c r="E765" s="112" t="s">
        <v>6078</v>
      </c>
      <c r="F765" s="129" t="s">
        <v>6079</v>
      </c>
      <c r="G765" s="112" t="s">
        <v>6116</v>
      </c>
      <c r="H765" s="111" t="s">
        <v>6117</v>
      </c>
      <c r="I765" s="112" t="s">
        <v>6118</v>
      </c>
      <c r="J765" s="113">
        <v>35108</v>
      </c>
      <c r="K765" s="126" t="s">
        <v>6044</v>
      </c>
      <c r="L765" s="112" t="s">
        <v>6084</v>
      </c>
      <c r="M765" s="112" t="s">
        <v>6085</v>
      </c>
      <c r="N765" s="112" t="s">
        <v>6119</v>
      </c>
      <c r="O765" s="112" t="s">
        <v>6120</v>
      </c>
      <c r="P765" s="112" t="s">
        <v>6121</v>
      </c>
      <c r="Q765" s="108">
        <f>R765+S765</f>
        <v>9.2100000000000009</v>
      </c>
      <c r="R765" s="108">
        <v>4.21</v>
      </c>
      <c r="S765" s="108">
        <v>5</v>
      </c>
      <c r="T765" s="108">
        <v>19.399999999999999</v>
      </c>
      <c r="U765" s="108">
        <f t="shared" si="48"/>
        <v>28.61</v>
      </c>
      <c r="V765" s="109">
        <f t="shared" si="50"/>
        <v>0.85</v>
      </c>
      <c r="W765" s="109" t="s">
        <v>6089</v>
      </c>
      <c r="X765" s="127" t="s">
        <v>5904</v>
      </c>
      <c r="Y765" s="107" t="s">
        <v>6090</v>
      </c>
      <c r="Z765" s="107" t="s">
        <v>6122</v>
      </c>
      <c r="AA765" s="107" t="s">
        <v>6113</v>
      </c>
      <c r="AB765" s="111" t="s">
        <v>6092</v>
      </c>
      <c r="AC765" s="107"/>
      <c r="AD765" s="108"/>
      <c r="AE765" s="107" t="s">
        <v>6093</v>
      </c>
      <c r="AF765" s="111">
        <f>AI765+AL765+AO765+AR765+AU765+AX765</f>
        <v>0.85</v>
      </c>
      <c r="AG765" s="111" t="s">
        <v>6094</v>
      </c>
      <c r="AH765" s="111" t="s">
        <v>6123</v>
      </c>
      <c r="AI765" s="111" t="s">
        <v>6103</v>
      </c>
      <c r="AJ765" s="111" t="s">
        <v>6097</v>
      </c>
      <c r="AK765" s="111" t="s">
        <v>6098</v>
      </c>
      <c r="AL765" s="111">
        <v>0.05</v>
      </c>
      <c r="AM765" s="111" t="s">
        <v>3906</v>
      </c>
      <c r="AN765" s="111" t="s">
        <v>6099</v>
      </c>
      <c r="AO765" s="111">
        <v>0.2</v>
      </c>
      <c r="AP765" s="111" t="s">
        <v>3643</v>
      </c>
      <c r="AQ765" s="111" t="s">
        <v>6099</v>
      </c>
      <c r="AR765" s="111" t="s">
        <v>6124</v>
      </c>
      <c r="AS765" s="111" t="s">
        <v>6102</v>
      </c>
      <c r="AT765" s="111" t="s">
        <v>6100</v>
      </c>
      <c r="AU765" s="111" t="s">
        <v>6103</v>
      </c>
      <c r="AV765" s="111" t="s">
        <v>6104</v>
      </c>
      <c r="AW765" s="111" t="s">
        <v>6105</v>
      </c>
      <c r="AX765" s="111" t="s">
        <v>6124</v>
      </c>
      <c r="AY765"/>
      <c r="AZ765"/>
      <c r="BA765"/>
      <c r="BB765"/>
      <c r="BC765"/>
      <c r="BD765"/>
    </row>
    <row r="766" spans="1:56" s="110" customFormat="1" ht="92.6">
      <c r="A766" s="107">
        <v>481</v>
      </c>
      <c r="B766" s="107" t="s">
        <v>13694</v>
      </c>
      <c r="C766" s="111" t="s">
        <v>6076</v>
      </c>
      <c r="D766" s="124" t="s">
        <v>6077</v>
      </c>
      <c r="E766" s="112" t="s">
        <v>6078</v>
      </c>
      <c r="F766" s="129" t="s">
        <v>6079</v>
      </c>
      <c r="G766" s="112" t="s">
        <v>6125</v>
      </c>
      <c r="H766" s="111" t="s">
        <v>6126</v>
      </c>
      <c r="I766" s="112" t="s">
        <v>6127</v>
      </c>
      <c r="J766" s="113">
        <v>22678.720000000001</v>
      </c>
      <c r="K766" s="126" t="s">
        <v>6044</v>
      </c>
      <c r="L766" s="112" t="s">
        <v>6084</v>
      </c>
      <c r="M766" s="112" t="s">
        <v>6085</v>
      </c>
      <c r="N766" s="112" t="s">
        <v>6128</v>
      </c>
      <c r="O766" s="112" t="s">
        <v>6129</v>
      </c>
      <c r="P766" s="112" t="s">
        <v>6130</v>
      </c>
      <c r="Q766" s="108">
        <f t="shared" si="49"/>
        <v>52.83484</v>
      </c>
      <c r="R766" s="108">
        <f>J766/(5*200*8)</f>
        <v>2.8348400000000002</v>
      </c>
      <c r="S766" s="108">
        <v>50</v>
      </c>
      <c r="T766" s="108">
        <v>19.399999999999999</v>
      </c>
      <c r="U766" s="108">
        <f t="shared" si="48"/>
        <v>72.234839999999991</v>
      </c>
      <c r="V766" s="109">
        <f t="shared" si="50"/>
        <v>0.85</v>
      </c>
      <c r="W766" s="109" t="s">
        <v>6089</v>
      </c>
      <c r="X766" s="127" t="s">
        <v>5904</v>
      </c>
      <c r="Y766" s="107" t="s">
        <v>6090</v>
      </c>
      <c r="Z766" s="107" t="s">
        <v>6122</v>
      </c>
      <c r="AA766" s="107"/>
      <c r="AB766" s="111" t="s">
        <v>6092</v>
      </c>
      <c r="AC766" s="107"/>
      <c r="AD766" s="108"/>
      <c r="AE766" s="107" t="s">
        <v>6093</v>
      </c>
      <c r="AF766" s="111">
        <f>AI766+AL766+AO766+AR766+AU766+AX766</f>
        <v>0.85</v>
      </c>
      <c r="AG766" s="111" t="s">
        <v>6094</v>
      </c>
      <c r="AH766" s="111" t="s">
        <v>6123</v>
      </c>
      <c r="AI766" s="111" t="s">
        <v>6103</v>
      </c>
      <c r="AJ766" s="111" t="s">
        <v>6097</v>
      </c>
      <c r="AK766" s="111" t="s">
        <v>6098</v>
      </c>
      <c r="AL766" s="111">
        <v>0.05</v>
      </c>
      <c r="AM766" s="111" t="s">
        <v>3906</v>
      </c>
      <c r="AN766" s="111" t="s">
        <v>6099</v>
      </c>
      <c r="AO766" s="111">
        <v>0.2</v>
      </c>
      <c r="AP766" s="111" t="s">
        <v>3643</v>
      </c>
      <c r="AQ766" s="111" t="s">
        <v>6099</v>
      </c>
      <c r="AR766" s="111" t="s">
        <v>6124</v>
      </c>
      <c r="AS766" s="111" t="s">
        <v>6102</v>
      </c>
      <c r="AT766" s="111" t="s">
        <v>6100</v>
      </c>
      <c r="AU766" s="111" t="s">
        <v>6103</v>
      </c>
      <c r="AV766" s="111" t="s">
        <v>6104</v>
      </c>
      <c r="AW766" s="111" t="s">
        <v>6105</v>
      </c>
      <c r="AX766" s="111" t="s">
        <v>6124</v>
      </c>
      <c r="AY766"/>
      <c r="AZ766"/>
      <c r="BA766"/>
      <c r="BB766"/>
      <c r="BC766"/>
      <c r="BD766"/>
    </row>
    <row r="767" spans="1:56" s="110" customFormat="1" ht="72">
      <c r="A767" s="107">
        <v>481</v>
      </c>
      <c r="B767" s="107" t="s">
        <v>13694</v>
      </c>
      <c r="C767" s="111">
        <v>403</v>
      </c>
      <c r="D767" s="124" t="s">
        <v>6077</v>
      </c>
      <c r="E767" s="112" t="s">
        <v>6131</v>
      </c>
      <c r="F767" s="129">
        <v>16382</v>
      </c>
      <c r="G767" s="112" t="s">
        <v>6132</v>
      </c>
      <c r="H767" s="111">
        <v>2008</v>
      </c>
      <c r="I767" s="112" t="s">
        <v>6133</v>
      </c>
      <c r="J767" s="113">
        <v>138257.76999999999</v>
      </c>
      <c r="K767" s="126" t="s">
        <v>117</v>
      </c>
      <c r="L767" s="112" t="s">
        <v>6084</v>
      </c>
      <c r="M767" s="112" t="s">
        <v>6085</v>
      </c>
      <c r="N767" s="112" t="s">
        <v>6134</v>
      </c>
      <c r="O767" s="112" t="s">
        <v>6135</v>
      </c>
      <c r="P767" s="112">
        <v>3902631</v>
      </c>
      <c r="Q767" s="108">
        <f t="shared" si="49"/>
        <v>29.83</v>
      </c>
      <c r="R767" s="108">
        <v>13.83</v>
      </c>
      <c r="S767" s="108">
        <v>16</v>
      </c>
      <c r="T767" s="108">
        <v>33.049999999999997</v>
      </c>
      <c r="U767" s="108">
        <f t="shared" si="48"/>
        <v>62.879999999999995</v>
      </c>
      <c r="V767" s="109">
        <f t="shared" si="50"/>
        <v>0.6</v>
      </c>
      <c r="W767" s="109">
        <v>100</v>
      </c>
      <c r="X767" s="127" t="s">
        <v>5904</v>
      </c>
      <c r="Y767" s="107">
        <v>3</v>
      </c>
      <c r="Z767" s="107">
        <v>10</v>
      </c>
      <c r="AA767" s="107">
        <v>2</v>
      </c>
      <c r="AB767" s="111">
        <v>4</v>
      </c>
      <c r="AC767" s="107">
        <v>403</v>
      </c>
      <c r="AD767" s="108">
        <v>19.41</v>
      </c>
      <c r="AE767" s="107">
        <v>5</v>
      </c>
      <c r="AF767" s="111">
        <v>0.6</v>
      </c>
      <c r="AG767" s="111" t="s">
        <v>6077</v>
      </c>
      <c r="AH767" s="111" t="s">
        <v>6136</v>
      </c>
      <c r="AI767" s="111">
        <v>0.2</v>
      </c>
      <c r="AJ767" s="111" t="s">
        <v>6137</v>
      </c>
      <c r="AK767" s="111" t="s">
        <v>6138</v>
      </c>
      <c r="AL767" s="111">
        <v>0.2</v>
      </c>
      <c r="AM767" s="111" t="s">
        <v>6102</v>
      </c>
      <c r="AN767" s="111" t="s">
        <v>6136</v>
      </c>
      <c r="AO767" s="111">
        <v>0.2</v>
      </c>
      <c r="AP767" s="111"/>
      <c r="AQ767" s="111"/>
      <c r="AR767" s="111"/>
      <c r="AS767" s="111"/>
      <c r="AT767" s="111"/>
      <c r="AU767" s="111"/>
      <c r="AV767" s="111"/>
      <c r="AW767" s="111"/>
      <c r="AX767" s="111"/>
      <c r="AY767"/>
      <c r="AZ767"/>
      <c r="BA767"/>
      <c r="BB767"/>
      <c r="BC767"/>
      <c r="BD767"/>
    </row>
    <row r="768" spans="1:56" s="110" customFormat="1" ht="133.75">
      <c r="A768" s="107">
        <v>481</v>
      </c>
      <c r="B768" s="107" t="s">
        <v>13694</v>
      </c>
      <c r="C768" s="111">
        <v>401</v>
      </c>
      <c r="D768" s="124" t="s">
        <v>6077</v>
      </c>
      <c r="E768" s="112" t="s">
        <v>6139</v>
      </c>
      <c r="F768" s="129" t="s">
        <v>6140</v>
      </c>
      <c r="G768" s="112" t="s">
        <v>6141</v>
      </c>
      <c r="H768" s="111">
        <v>2007</v>
      </c>
      <c r="I768" s="112" t="s">
        <v>6142</v>
      </c>
      <c r="J768" s="113">
        <v>52278</v>
      </c>
      <c r="K768" s="126" t="s">
        <v>117</v>
      </c>
      <c r="L768" s="112" t="s">
        <v>6084</v>
      </c>
      <c r="M768" s="112" t="s">
        <v>6085</v>
      </c>
      <c r="N768" s="112" t="s">
        <v>6143</v>
      </c>
      <c r="O768" s="112" t="s">
        <v>6144</v>
      </c>
      <c r="P768" s="112">
        <v>3902627</v>
      </c>
      <c r="Q768" s="108" t="s">
        <v>6145</v>
      </c>
      <c r="R768" s="108">
        <v>0</v>
      </c>
      <c r="S768" s="108" t="s">
        <v>6145</v>
      </c>
      <c r="T768" s="108" t="s">
        <v>5940</v>
      </c>
      <c r="U768" s="108" t="s">
        <v>6146</v>
      </c>
      <c r="V768" s="109">
        <v>60</v>
      </c>
      <c r="W768" s="109">
        <v>100</v>
      </c>
      <c r="X768" s="127" t="s">
        <v>6147</v>
      </c>
      <c r="Y768" s="107">
        <v>6</v>
      </c>
      <c r="Z768" s="107">
        <v>4</v>
      </c>
      <c r="AA768" s="107">
        <v>1</v>
      </c>
      <c r="AB768" s="111">
        <v>4</v>
      </c>
      <c r="AC768" s="107">
        <v>401</v>
      </c>
      <c r="AD768" s="108" t="s">
        <v>5940</v>
      </c>
      <c r="AE768" s="107">
        <v>5</v>
      </c>
      <c r="AF768" s="111">
        <v>60</v>
      </c>
      <c r="AG768" s="111" t="s">
        <v>6094</v>
      </c>
      <c r="AH768" s="111" t="s">
        <v>6148</v>
      </c>
      <c r="AI768" s="111" t="s">
        <v>6149</v>
      </c>
      <c r="AJ768" s="111" t="s">
        <v>6150</v>
      </c>
      <c r="AK768" s="111" t="s">
        <v>6151</v>
      </c>
      <c r="AL768" s="111">
        <v>0.1</v>
      </c>
      <c r="AM768" s="111" t="s">
        <v>6152</v>
      </c>
      <c r="AN768" s="111" t="s">
        <v>6153</v>
      </c>
      <c r="AO768" s="111" t="s">
        <v>6124</v>
      </c>
      <c r="AP768" s="111" t="s">
        <v>6137</v>
      </c>
      <c r="AQ768" s="111" t="s">
        <v>6154</v>
      </c>
      <c r="AR768" s="111">
        <v>0.15</v>
      </c>
      <c r="AS768" s="111" t="s">
        <v>6155</v>
      </c>
      <c r="AT768" s="111" t="s">
        <v>6156</v>
      </c>
      <c r="AU768" s="111">
        <v>0.3</v>
      </c>
      <c r="AV768" s="111"/>
      <c r="AW768" s="111"/>
      <c r="AX768" s="111"/>
      <c r="AY768"/>
      <c r="AZ768"/>
      <c r="BA768"/>
      <c r="BB768"/>
      <c r="BC768"/>
      <c r="BD768"/>
    </row>
    <row r="769" spans="1:56" s="110" customFormat="1" ht="72">
      <c r="A769" s="107">
        <v>481</v>
      </c>
      <c r="B769" s="107" t="s">
        <v>13694</v>
      </c>
      <c r="C769" s="111" t="s">
        <v>6157</v>
      </c>
      <c r="D769" s="124" t="s">
        <v>6077</v>
      </c>
      <c r="E769" s="112" t="s">
        <v>6158</v>
      </c>
      <c r="F769" s="129" t="s">
        <v>6159</v>
      </c>
      <c r="G769" s="112" t="s">
        <v>6160</v>
      </c>
      <c r="H769" s="111" t="s">
        <v>6161</v>
      </c>
      <c r="I769" s="112" t="s">
        <v>5963</v>
      </c>
      <c r="J769" s="113">
        <v>49159.98</v>
      </c>
      <c r="K769" s="126" t="s">
        <v>6044</v>
      </c>
      <c r="L769" s="112" t="s">
        <v>6084</v>
      </c>
      <c r="M769" s="112" t="s">
        <v>6085</v>
      </c>
      <c r="N769" s="112" t="s">
        <v>6162</v>
      </c>
      <c r="O769" s="112" t="s">
        <v>6163</v>
      </c>
      <c r="P769" s="112" t="s">
        <v>6164</v>
      </c>
      <c r="Q769" s="108" t="s">
        <v>6165</v>
      </c>
      <c r="R769" s="108">
        <f>J769/(5*200*8)</f>
        <v>6.1449975000000006</v>
      </c>
      <c r="S769" s="108" t="s">
        <v>6166</v>
      </c>
      <c r="T769" s="108" t="s">
        <v>6167</v>
      </c>
      <c r="U769" s="108">
        <f>SUM(6.14,210.19,19.4)</f>
        <v>235.73</v>
      </c>
      <c r="V769" s="109" t="s">
        <v>6168</v>
      </c>
      <c r="W769" s="109" t="s">
        <v>6089</v>
      </c>
      <c r="X769" s="127" t="s">
        <v>5904</v>
      </c>
      <c r="Y769" s="107" t="s">
        <v>6090</v>
      </c>
      <c r="Z769" s="107" t="s">
        <v>6169</v>
      </c>
      <c r="AA769" s="107" t="s">
        <v>6093</v>
      </c>
      <c r="AB769" s="111" t="s">
        <v>6092</v>
      </c>
      <c r="AC769" s="107"/>
      <c r="AD769" s="108"/>
      <c r="AE769" s="107" t="s">
        <v>6093</v>
      </c>
      <c r="AF769" s="111" t="s">
        <v>6168</v>
      </c>
      <c r="AG769" s="111" t="s">
        <v>6094</v>
      </c>
      <c r="AH769" s="111" t="s">
        <v>6170</v>
      </c>
      <c r="AI769" s="111" t="s">
        <v>6171</v>
      </c>
      <c r="AJ769" s="111" t="s">
        <v>6172</v>
      </c>
      <c r="AK769" s="111" t="s">
        <v>6170</v>
      </c>
      <c r="AL769" s="111" t="s">
        <v>6106</v>
      </c>
      <c r="AM769" s="111" t="s">
        <v>6173</v>
      </c>
      <c r="AN769" s="111" t="s">
        <v>6170</v>
      </c>
      <c r="AO769" s="111" t="s">
        <v>6124</v>
      </c>
      <c r="AP769" s="111"/>
      <c r="AQ769" s="111"/>
      <c r="AR769" s="111"/>
      <c r="AS769" s="111" t="s">
        <v>6102</v>
      </c>
      <c r="AT769" s="111" t="s">
        <v>6170</v>
      </c>
      <c r="AU769" s="111" t="s">
        <v>6103</v>
      </c>
      <c r="AV769" s="111" t="s">
        <v>6174</v>
      </c>
      <c r="AW769" s="111" t="s">
        <v>6170</v>
      </c>
      <c r="AX769" s="111"/>
      <c r="AY769"/>
      <c r="AZ769"/>
      <c r="BA769"/>
      <c r="BB769"/>
      <c r="BC769"/>
      <c r="BD769"/>
    </row>
    <row r="770" spans="1:56" s="110" customFormat="1" ht="72">
      <c r="A770" s="107">
        <v>481</v>
      </c>
      <c r="B770" s="107" t="s">
        <v>13694</v>
      </c>
      <c r="C770" s="111" t="s">
        <v>6115</v>
      </c>
      <c r="D770" s="124" t="s">
        <v>6077</v>
      </c>
      <c r="E770" s="112" t="s">
        <v>6175</v>
      </c>
      <c r="F770" s="129" t="s">
        <v>6176</v>
      </c>
      <c r="G770" s="112" t="s">
        <v>6177</v>
      </c>
      <c r="H770" s="111" t="s">
        <v>6178</v>
      </c>
      <c r="I770" s="112" t="s">
        <v>6179</v>
      </c>
      <c r="J770" s="113">
        <v>50346.42</v>
      </c>
      <c r="K770" s="126" t="s">
        <v>6044</v>
      </c>
      <c r="L770" s="112" t="s">
        <v>6084</v>
      </c>
      <c r="M770" s="112" t="s">
        <v>6085</v>
      </c>
      <c r="N770" s="112" t="s">
        <v>6180</v>
      </c>
      <c r="O770" s="112" t="s">
        <v>6181</v>
      </c>
      <c r="P770" s="112" t="s">
        <v>6182</v>
      </c>
      <c r="Q770" s="108" t="s">
        <v>6183</v>
      </c>
      <c r="R770" s="108">
        <v>5.03</v>
      </c>
      <c r="S770" s="108">
        <v>16</v>
      </c>
      <c r="T770" s="108">
        <v>33.049999999999997</v>
      </c>
      <c r="U770" s="108">
        <f>SUM(R770:T770)</f>
        <v>54.08</v>
      </c>
      <c r="V770" s="109" t="s">
        <v>6168</v>
      </c>
      <c r="W770" s="109" t="s">
        <v>6089</v>
      </c>
      <c r="X770" s="127" t="s">
        <v>5904</v>
      </c>
      <c r="Y770" s="107" t="s">
        <v>6090</v>
      </c>
      <c r="Z770" s="107" t="s">
        <v>6169</v>
      </c>
      <c r="AA770" s="107" t="s">
        <v>6093</v>
      </c>
      <c r="AB770" s="111" t="s">
        <v>6092</v>
      </c>
      <c r="AC770" s="107"/>
      <c r="AD770" s="108"/>
      <c r="AE770" s="107" t="s">
        <v>6093</v>
      </c>
      <c r="AF770" s="111" t="s">
        <v>6184</v>
      </c>
      <c r="AG770" s="111" t="s">
        <v>6094</v>
      </c>
      <c r="AH770" s="111" t="s">
        <v>6185</v>
      </c>
      <c r="AI770" s="111" t="s">
        <v>6103</v>
      </c>
      <c r="AJ770" s="111" t="s">
        <v>6137</v>
      </c>
      <c r="AK770" s="111" t="s">
        <v>6154</v>
      </c>
      <c r="AL770" s="111" t="s">
        <v>6124</v>
      </c>
      <c r="AM770" s="111" t="s">
        <v>6186</v>
      </c>
      <c r="AN770" s="111" t="s">
        <v>6187</v>
      </c>
      <c r="AO770" s="111" t="s">
        <v>6124</v>
      </c>
      <c r="AP770" s="111"/>
      <c r="AQ770" s="111"/>
      <c r="AR770" s="111"/>
      <c r="AS770" s="111"/>
      <c r="AT770" s="111"/>
      <c r="AU770" s="111"/>
      <c r="AV770" s="111"/>
      <c r="AW770" s="111"/>
      <c r="AX770" s="111"/>
      <c r="AY770"/>
      <c r="AZ770"/>
      <c r="BA770"/>
      <c r="BB770"/>
      <c r="BC770"/>
      <c r="BD770"/>
    </row>
    <row r="771" spans="1:56" s="110" customFormat="1" ht="72">
      <c r="A771" s="107">
        <v>481</v>
      </c>
      <c r="B771" s="107" t="s">
        <v>13694</v>
      </c>
      <c r="C771" s="111">
        <v>403</v>
      </c>
      <c r="D771" s="124" t="s">
        <v>6077</v>
      </c>
      <c r="E771" s="112" t="s">
        <v>6131</v>
      </c>
      <c r="F771" s="129">
        <v>16382</v>
      </c>
      <c r="G771" s="112" t="s">
        <v>6188</v>
      </c>
      <c r="H771" s="111" t="s">
        <v>6189</v>
      </c>
      <c r="I771" s="112" t="s">
        <v>6188</v>
      </c>
      <c r="J771" s="113">
        <v>38886.269999999997</v>
      </c>
      <c r="K771" s="126" t="s">
        <v>6190</v>
      </c>
      <c r="L771" s="112" t="s">
        <v>6084</v>
      </c>
      <c r="M771" s="112" t="s">
        <v>6085</v>
      </c>
      <c r="N771" s="112" t="s">
        <v>6191</v>
      </c>
      <c r="O771" s="112" t="s">
        <v>6192</v>
      </c>
      <c r="P771" s="112">
        <v>3902256</v>
      </c>
      <c r="Q771" s="108">
        <f t="shared" ref="Q771" si="51">R771+S771</f>
        <v>15.89</v>
      </c>
      <c r="R771" s="108">
        <v>9.89</v>
      </c>
      <c r="S771" s="108">
        <v>6</v>
      </c>
      <c r="T771" s="108">
        <v>19.41</v>
      </c>
      <c r="U771" s="108">
        <f>SUM(R771:T771)</f>
        <v>35.299999999999997</v>
      </c>
      <c r="V771" s="109" t="str">
        <f t="shared" ref="V771" si="52">AF771</f>
        <v>50%</v>
      </c>
      <c r="W771" s="109">
        <v>100</v>
      </c>
      <c r="X771" s="127" t="s">
        <v>5904</v>
      </c>
      <c r="Y771" s="107" t="s">
        <v>6092</v>
      </c>
      <c r="Z771" s="107" t="s">
        <v>6113</v>
      </c>
      <c r="AA771" s="107" t="s">
        <v>6090</v>
      </c>
      <c r="AB771" s="111" t="s">
        <v>6193</v>
      </c>
      <c r="AC771" s="107"/>
      <c r="AD771" s="108">
        <v>19.41</v>
      </c>
      <c r="AE771" s="107" t="s">
        <v>6093</v>
      </c>
      <c r="AF771" s="111" t="s">
        <v>6194</v>
      </c>
      <c r="AG771" s="111" t="s">
        <v>6094</v>
      </c>
      <c r="AH771" s="111" t="s">
        <v>6195</v>
      </c>
      <c r="AI771" s="111" t="s">
        <v>6171</v>
      </c>
      <c r="AJ771" s="111" t="s">
        <v>6102</v>
      </c>
      <c r="AK771" s="111" t="s">
        <v>6195</v>
      </c>
      <c r="AL771" s="111" t="s">
        <v>6103</v>
      </c>
      <c r="AM771" s="111"/>
      <c r="AN771" s="111"/>
      <c r="AO771" s="111"/>
      <c r="AP771" s="111"/>
      <c r="AQ771" s="111"/>
      <c r="AR771" s="111"/>
      <c r="AS771" s="111"/>
      <c r="AT771" s="111"/>
      <c r="AU771" s="111"/>
      <c r="AV771" s="111"/>
      <c r="AW771" s="111"/>
      <c r="AX771" s="111"/>
      <c r="AY771"/>
      <c r="AZ771"/>
      <c r="BA771"/>
      <c r="BB771"/>
      <c r="BC771"/>
      <c r="BD771"/>
    </row>
    <row r="772" spans="1:56" s="110" customFormat="1" ht="92.6">
      <c r="A772" s="107">
        <v>481</v>
      </c>
      <c r="B772" s="107" t="s">
        <v>13694</v>
      </c>
      <c r="C772" s="111" t="s">
        <v>6157</v>
      </c>
      <c r="D772" s="124" t="s">
        <v>6077</v>
      </c>
      <c r="E772" s="112" t="s">
        <v>6196</v>
      </c>
      <c r="F772" s="129" t="s">
        <v>6197</v>
      </c>
      <c r="G772" s="112" t="s">
        <v>6198</v>
      </c>
      <c r="H772" s="111" t="s">
        <v>6178</v>
      </c>
      <c r="I772" s="112" t="s">
        <v>6199</v>
      </c>
      <c r="J772" s="113">
        <v>88985.11</v>
      </c>
      <c r="K772" s="126" t="s">
        <v>6044</v>
      </c>
      <c r="L772" s="112" t="s">
        <v>6084</v>
      </c>
      <c r="M772" s="112" t="s">
        <v>6085</v>
      </c>
      <c r="N772" s="112" t="s">
        <v>6200</v>
      </c>
      <c r="O772" s="112" t="s">
        <v>6201</v>
      </c>
      <c r="P772" s="112" t="s">
        <v>6202</v>
      </c>
      <c r="Q772" s="108">
        <f>R772+S772</f>
        <v>18.399999999999999</v>
      </c>
      <c r="R772" s="108">
        <v>8.9</v>
      </c>
      <c r="S772" s="108">
        <v>9.5</v>
      </c>
      <c r="T772" s="108">
        <v>19.41</v>
      </c>
      <c r="U772" s="108" t="s">
        <v>6203</v>
      </c>
      <c r="V772" s="109" t="s">
        <v>6204</v>
      </c>
      <c r="W772" s="109" t="s">
        <v>6089</v>
      </c>
      <c r="X772" s="127" t="s">
        <v>5904</v>
      </c>
      <c r="Y772" s="107" t="s">
        <v>6090</v>
      </c>
      <c r="Z772" s="107" t="s">
        <v>6091</v>
      </c>
      <c r="AA772" s="107" t="s">
        <v>6205</v>
      </c>
      <c r="AB772" s="111" t="s">
        <v>6193</v>
      </c>
      <c r="AC772" s="107"/>
      <c r="AD772" s="108" t="s">
        <v>5956</v>
      </c>
      <c r="AE772" s="107" t="s">
        <v>6093</v>
      </c>
      <c r="AF772" s="111" t="s">
        <v>6206</v>
      </c>
      <c r="AG772" s="111" t="s">
        <v>6077</v>
      </c>
      <c r="AH772" s="111" t="s">
        <v>6207</v>
      </c>
      <c r="AI772" s="111" t="s">
        <v>6208</v>
      </c>
      <c r="AJ772" s="111" t="s">
        <v>6137</v>
      </c>
      <c r="AK772" s="111" t="s">
        <v>6209</v>
      </c>
      <c r="AL772" s="111">
        <v>0.05</v>
      </c>
      <c r="AM772" s="111" t="s">
        <v>6097</v>
      </c>
      <c r="AN772" s="111" t="s">
        <v>6210</v>
      </c>
      <c r="AO772" s="111" t="s">
        <v>6211</v>
      </c>
      <c r="AP772" s="111"/>
      <c r="AQ772" s="111"/>
      <c r="AR772" s="111"/>
      <c r="AS772" s="111" t="s">
        <v>6212</v>
      </c>
      <c r="AT772" s="111" t="s">
        <v>6105</v>
      </c>
      <c r="AU772" s="111" t="s">
        <v>6171</v>
      </c>
      <c r="AV772" s="111" t="s">
        <v>6104</v>
      </c>
      <c r="AW772" s="111" t="s">
        <v>6105</v>
      </c>
      <c r="AX772" s="111" t="s">
        <v>6213</v>
      </c>
      <c r="AY772"/>
      <c r="AZ772"/>
      <c r="BA772"/>
      <c r="BB772"/>
      <c r="BC772"/>
      <c r="BD772"/>
    </row>
    <row r="773" spans="1:56" s="110" customFormat="1" ht="72">
      <c r="A773" s="107">
        <v>481</v>
      </c>
      <c r="B773" s="107" t="s">
        <v>13694</v>
      </c>
      <c r="C773" s="111">
        <v>403</v>
      </c>
      <c r="D773" s="124" t="s">
        <v>6077</v>
      </c>
      <c r="E773" s="112" t="s">
        <v>6131</v>
      </c>
      <c r="F773" s="129">
        <v>16382</v>
      </c>
      <c r="G773" s="112" t="s">
        <v>6214</v>
      </c>
      <c r="H773" s="111" t="s">
        <v>6161</v>
      </c>
      <c r="I773" s="112" t="s">
        <v>6215</v>
      </c>
      <c r="J773" s="113">
        <v>44784</v>
      </c>
      <c r="K773" s="126" t="s">
        <v>6190</v>
      </c>
      <c r="L773" s="112" t="s">
        <v>6084</v>
      </c>
      <c r="M773" s="112" t="s">
        <v>6085</v>
      </c>
      <c r="N773" s="112" t="s">
        <v>6216</v>
      </c>
      <c r="O773" s="112" t="s">
        <v>6217</v>
      </c>
      <c r="P773" s="112">
        <v>3902775</v>
      </c>
      <c r="Q773" s="108">
        <f t="shared" ref="Q773" si="53">R773+S773</f>
        <v>12.48</v>
      </c>
      <c r="R773" s="108">
        <v>4.4800000000000004</v>
      </c>
      <c r="S773" s="108">
        <v>8</v>
      </c>
      <c r="T773" s="108">
        <v>19.41</v>
      </c>
      <c r="U773" s="108">
        <f>SUM(R773:T773)</f>
        <v>31.89</v>
      </c>
      <c r="V773" s="109" t="str">
        <f t="shared" ref="V773" si="54">AF773</f>
        <v>60%</v>
      </c>
      <c r="W773" s="109" t="s">
        <v>6089</v>
      </c>
      <c r="X773" s="127" t="s">
        <v>5904</v>
      </c>
      <c r="Y773" s="107" t="s">
        <v>6090</v>
      </c>
      <c r="Z773" s="107" t="s">
        <v>6169</v>
      </c>
      <c r="AA773" s="107" t="s">
        <v>6092</v>
      </c>
      <c r="AB773" s="111" t="s">
        <v>6193</v>
      </c>
      <c r="AC773" s="107"/>
      <c r="AD773" s="108">
        <v>19.41</v>
      </c>
      <c r="AE773" s="107" t="s">
        <v>6093</v>
      </c>
      <c r="AF773" s="111" t="s">
        <v>6218</v>
      </c>
      <c r="AG773" s="111" t="s">
        <v>6094</v>
      </c>
      <c r="AH773" s="111" t="s">
        <v>6219</v>
      </c>
      <c r="AI773" s="111" t="s">
        <v>6184</v>
      </c>
      <c r="AJ773" s="111" t="s">
        <v>6102</v>
      </c>
      <c r="AK773" s="111" t="s">
        <v>6220</v>
      </c>
      <c r="AL773" s="111" t="s">
        <v>6103</v>
      </c>
      <c r="AM773" s="111"/>
      <c r="AN773" s="111"/>
      <c r="AO773" s="111"/>
      <c r="AP773" s="111"/>
      <c r="AQ773" s="111"/>
      <c r="AR773" s="111"/>
      <c r="AS773" s="111"/>
      <c r="AT773" s="111"/>
      <c r="AU773" s="111"/>
      <c r="AV773" s="111"/>
      <c r="AW773" s="111"/>
      <c r="AX773" s="111"/>
      <c r="AY773"/>
      <c r="AZ773"/>
      <c r="BA773"/>
      <c r="BB773"/>
      <c r="BC773"/>
      <c r="BD773"/>
    </row>
    <row r="774" spans="1:56" s="110" customFormat="1" ht="72">
      <c r="A774" s="107">
        <v>481</v>
      </c>
      <c r="B774" s="107" t="s">
        <v>13694</v>
      </c>
      <c r="C774" s="111">
        <v>401</v>
      </c>
      <c r="D774" s="124" t="s">
        <v>6077</v>
      </c>
      <c r="E774" s="112" t="s">
        <v>6139</v>
      </c>
      <c r="F774" s="129" t="s">
        <v>6140</v>
      </c>
      <c r="G774" s="112" t="s">
        <v>6221</v>
      </c>
      <c r="H774" s="111" t="s">
        <v>6222</v>
      </c>
      <c r="I774" s="112" t="s">
        <v>6223</v>
      </c>
      <c r="J774" s="113">
        <v>42080.04</v>
      </c>
      <c r="K774" s="126" t="s">
        <v>6224</v>
      </c>
      <c r="L774" s="112" t="s">
        <v>6084</v>
      </c>
      <c r="M774" s="112" t="s">
        <v>6085</v>
      </c>
      <c r="N774" s="112" t="s">
        <v>6225</v>
      </c>
      <c r="O774" s="112" t="s">
        <v>6226</v>
      </c>
      <c r="P774" s="112" t="s">
        <v>6227</v>
      </c>
      <c r="Q774" s="108" t="s">
        <v>5648</v>
      </c>
      <c r="R774" s="108">
        <v>0</v>
      </c>
      <c r="S774" s="108" t="s">
        <v>5648</v>
      </c>
      <c r="T774" s="108" t="s">
        <v>6228</v>
      </c>
      <c r="U774" s="108" t="s">
        <v>6229</v>
      </c>
      <c r="V774" s="109" t="s">
        <v>6168</v>
      </c>
      <c r="W774" s="109" t="s">
        <v>6089</v>
      </c>
      <c r="X774" s="127" t="s">
        <v>6230</v>
      </c>
      <c r="Y774" s="107" t="s">
        <v>6231</v>
      </c>
      <c r="Z774" s="107" t="s">
        <v>6092</v>
      </c>
      <c r="AA774" s="107" t="s">
        <v>6122</v>
      </c>
      <c r="AB774" s="111" t="s">
        <v>6092</v>
      </c>
      <c r="AC774" s="107"/>
      <c r="AD774" s="108" t="s">
        <v>6228</v>
      </c>
      <c r="AE774" s="107" t="s">
        <v>6093</v>
      </c>
      <c r="AF774" s="111" t="s">
        <v>6168</v>
      </c>
      <c r="AG774" s="111" t="s">
        <v>6094</v>
      </c>
      <c r="AH774" s="111" t="s">
        <v>6232</v>
      </c>
      <c r="AI774" s="111" t="s">
        <v>6184</v>
      </c>
      <c r="AJ774" s="111" t="s">
        <v>6150</v>
      </c>
      <c r="AK774" s="111" t="s">
        <v>6151</v>
      </c>
      <c r="AL774" s="111">
        <v>0.1</v>
      </c>
      <c r="AM774" s="111" t="s">
        <v>6233</v>
      </c>
      <c r="AN774" s="111" t="s">
        <v>6153</v>
      </c>
      <c r="AO774" s="111" t="s">
        <v>6124</v>
      </c>
      <c r="AP774" s="111"/>
      <c r="AQ774" s="111"/>
      <c r="AR774" s="111"/>
      <c r="AS774" s="111" t="s">
        <v>6234</v>
      </c>
      <c r="AT774" s="111" t="s">
        <v>6235</v>
      </c>
      <c r="AU774" s="111" t="s">
        <v>6124</v>
      </c>
      <c r="AV774" s="111" t="s">
        <v>6236</v>
      </c>
      <c r="AW774" s="111" t="s">
        <v>6237</v>
      </c>
      <c r="AX774" s="111" t="s">
        <v>6171</v>
      </c>
      <c r="AY774"/>
      <c r="AZ774"/>
      <c r="BA774"/>
      <c r="BB774"/>
      <c r="BC774"/>
      <c r="BD774"/>
    </row>
    <row r="775" spans="1:56" s="110" customFormat="1" ht="72">
      <c r="A775" s="107">
        <v>481</v>
      </c>
      <c r="B775" s="107" t="s">
        <v>13694</v>
      </c>
      <c r="C775" s="111">
        <v>406</v>
      </c>
      <c r="D775" s="124" t="s">
        <v>6077</v>
      </c>
      <c r="E775" s="112" t="s">
        <v>6078</v>
      </c>
      <c r="F775" s="129">
        <v>19106</v>
      </c>
      <c r="G775" s="112" t="s">
        <v>6238</v>
      </c>
      <c r="H775" s="111">
        <v>2016</v>
      </c>
      <c r="I775" s="112" t="s">
        <v>6239</v>
      </c>
      <c r="J775" s="113">
        <v>188685</v>
      </c>
      <c r="K775" s="126" t="s">
        <v>109</v>
      </c>
      <c r="L775" s="112" t="s">
        <v>6084</v>
      </c>
      <c r="M775" s="112" t="s">
        <v>6085</v>
      </c>
      <c r="N775" s="112" t="s">
        <v>1171</v>
      </c>
      <c r="O775" s="112" t="s">
        <v>6240</v>
      </c>
      <c r="P775" s="112">
        <v>3903362</v>
      </c>
      <c r="Q775" s="108">
        <f t="shared" ref="Q775:Q776" si="55">R775+S775</f>
        <v>54.870000000000005</v>
      </c>
      <c r="R775" s="108">
        <v>24.87</v>
      </c>
      <c r="S775" s="108">
        <v>30</v>
      </c>
      <c r="T775" s="108">
        <v>19.399999999999999</v>
      </c>
      <c r="U775" s="108">
        <f>SUM(R775:T775)</f>
        <v>74.27000000000001</v>
      </c>
      <c r="V775" s="109">
        <f t="shared" ref="V775:V778" si="56">AF775</f>
        <v>0.8</v>
      </c>
      <c r="W775" s="109" t="s">
        <v>6089</v>
      </c>
      <c r="X775" s="127" t="s">
        <v>5904</v>
      </c>
      <c r="Y775" s="107">
        <v>3</v>
      </c>
      <c r="Z775" s="107">
        <v>5</v>
      </c>
      <c r="AA775" s="107">
        <v>1</v>
      </c>
      <c r="AB775" s="111">
        <v>4</v>
      </c>
      <c r="AC775" s="107"/>
      <c r="AD775" s="108"/>
      <c r="AE775" s="107">
        <v>5</v>
      </c>
      <c r="AF775" s="111">
        <f>AI775+AL775+AO775+AR775+AU775+AX775</f>
        <v>0.8</v>
      </c>
      <c r="AG775" s="111" t="s">
        <v>6094</v>
      </c>
      <c r="AH775" s="111" t="s">
        <v>6100</v>
      </c>
      <c r="AI775" s="111" t="s">
        <v>6101</v>
      </c>
      <c r="AJ775" s="111" t="s">
        <v>6097</v>
      </c>
      <c r="AK775" s="111" t="s">
        <v>6098</v>
      </c>
      <c r="AL775" s="111">
        <v>0.05</v>
      </c>
      <c r="AM775" s="111" t="s">
        <v>3906</v>
      </c>
      <c r="AN775" s="111" t="s">
        <v>6099</v>
      </c>
      <c r="AO775" s="111">
        <v>0.25</v>
      </c>
      <c r="AP775" s="111" t="s">
        <v>3643</v>
      </c>
      <c r="AQ775" s="111" t="s">
        <v>6099</v>
      </c>
      <c r="AR775" s="111" t="s">
        <v>6124</v>
      </c>
      <c r="AS775" s="111" t="s">
        <v>6102</v>
      </c>
      <c r="AT775" s="111" t="s">
        <v>6100</v>
      </c>
      <c r="AU775" s="111" t="s">
        <v>6103</v>
      </c>
      <c r="AV775" s="111" t="s">
        <v>6104</v>
      </c>
      <c r="AW775" s="111" t="s">
        <v>6105</v>
      </c>
      <c r="AX775" s="111" t="s">
        <v>6106</v>
      </c>
      <c r="AY775"/>
      <c r="AZ775"/>
      <c r="BA775"/>
      <c r="BB775"/>
      <c r="BC775"/>
      <c r="BD775"/>
    </row>
    <row r="776" spans="1:56" s="110" customFormat="1" ht="72">
      <c r="A776" s="107">
        <v>481</v>
      </c>
      <c r="B776" s="107" t="s">
        <v>13694</v>
      </c>
      <c r="C776" s="111">
        <v>406</v>
      </c>
      <c r="D776" s="124" t="s">
        <v>6077</v>
      </c>
      <c r="E776" s="112" t="s">
        <v>6078</v>
      </c>
      <c r="F776" s="129">
        <v>19106</v>
      </c>
      <c r="G776" s="112" t="s">
        <v>6241</v>
      </c>
      <c r="H776" s="111">
        <v>2017</v>
      </c>
      <c r="I776" s="112" t="s">
        <v>6242</v>
      </c>
      <c r="J776" s="113">
        <v>47000</v>
      </c>
      <c r="K776" s="126" t="s">
        <v>6044</v>
      </c>
      <c r="L776" s="112" t="s">
        <v>6084</v>
      </c>
      <c r="M776" s="112" t="s">
        <v>6085</v>
      </c>
      <c r="N776" s="112" t="s">
        <v>6243</v>
      </c>
      <c r="O776" s="112" t="s">
        <v>6244</v>
      </c>
      <c r="P776" s="112">
        <v>3903381</v>
      </c>
      <c r="Q776" s="108">
        <f t="shared" si="55"/>
        <v>20.875</v>
      </c>
      <c r="R776" s="108">
        <f>J776/(5*200*8)</f>
        <v>5.875</v>
      </c>
      <c r="S776" s="108">
        <v>15</v>
      </c>
      <c r="T776" s="108">
        <v>19.399999999999999</v>
      </c>
      <c r="U776" s="108">
        <f>SUM(R776:T776)</f>
        <v>40.274999999999999</v>
      </c>
      <c r="V776" s="109">
        <f t="shared" si="56"/>
        <v>0.8</v>
      </c>
      <c r="W776" s="109">
        <v>100</v>
      </c>
      <c r="X776" s="127" t="s">
        <v>5904</v>
      </c>
      <c r="Y776" s="107">
        <v>3</v>
      </c>
      <c r="Z776" s="107">
        <v>12</v>
      </c>
      <c r="AA776" s="107">
        <v>5</v>
      </c>
      <c r="AB776" s="111">
        <v>4</v>
      </c>
      <c r="AC776" s="107"/>
      <c r="AD776" s="108"/>
      <c r="AE776" s="107">
        <v>5</v>
      </c>
      <c r="AF776" s="111">
        <f>AI776+AL776+AO776+AR776+AU776+AX776</f>
        <v>0.8</v>
      </c>
      <c r="AG776" s="111" t="s">
        <v>6094</v>
      </c>
      <c r="AH776" s="111" t="s">
        <v>6100</v>
      </c>
      <c r="AI776" s="111" t="s">
        <v>6103</v>
      </c>
      <c r="AJ776" s="111" t="s">
        <v>6097</v>
      </c>
      <c r="AK776" s="111" t="s">
        <v>6098</v>
      </c>
      <c r="AL776" s="111">
        <v>0.05</v>
      </c>
      <c r="AM776" s="111" t="s">
        <v>3906</v>
      </c>
      <c r="AN776" s="111" t="s">
        <v>6099</v>
      </c>
      <c r="AO776" s="111">
        <v>0.2</v>
      </c>
      <c r="AP776" s="111" t="s">
        <v>3643</v>
      </c>
      <c r="AQ776" s="111" t="s">
        <v>6099</v>
      </c>
      <c r="AR776" s="111" t="s">
        <v>6124</v>
      </c>
      <c r="AS776" s="111" t="s">
        <v>6102</v>
      </c>
      <c r="AT776" s="111" t="s">
        <v>6100</v>
      </c>
      <c r="AU776" s="111" t="s">
        <v>6103</v>
      </c>
      <c r="AV776" s="111" t="s">
        <v>6104</v>
      </c>
      <c r="AW776" s="111" t="s">
        <v>6105</v>
      </c>
      <c r="AX776" s="111" t="s">
        <v>6106</v>
      </c>
      <c r="AY776"/>
      <c r="AZ776"/>
      <c r="BA776"/>
      <c r="BB776"/>
      <c r="BC776"/>
      <c r="BD776"/>
    </row>
    <row r="777" spans="1:56" s="110" customFormat="1" ht="288">
      <c r="A777" s="107">
        <v>481</v>
      </c>
      <c r="B777" s="107" t="s">
        <v>13694</v>
      </c>
      <c r="C777" s="111">
        <v>406</v>
      </c>
      <c r="D777" s="124" t="s">
        <v>6077</v>
      </c>
      <c r="E777" s="112" t="s">
        <v>6078</v>
      </c>
      <c r="F777" s="129">
        <v>19106</v>
      </c>
      <c r="G777" s="112" t="s">
        <v>6245</v>
      </c>
      <c r="H777" s="111">
        <v>2018</v>
      </c>
      <c r="I777" s="112" t="s">
        <v>6246</v>
      </c>
      <c r="J777" s="113">
        <v>98108.26</v>
      </c>
      <c r="K777" s="126" t="s">
        <v>213</v>
      </c>
      <c r="L777" s="112" t="s">
        <v>6084</v>
      </c>
      <c r="M777" s="112" t="s">
        <v>6085</v>
      </c>
      <c r="N777" s="112" t="s">
        <v>6247</v>
      </c>
      <c r="O777" s="112" t="s">
        <v>6248</v>
      </c>
      <c r="P777" s="112">
        <v>3903460</v>
      </c>
      <c r="Q777" s="108">
        <f>R777+S777</f>
        <v>26.310000000000002</v>
      </c>
      <c r="R777" s="108">
        <v>12.31</v>
      </c>
      <c r="S777" s="108">
        <v>14</v>
      </c>
      <c r="T777" s="108">
        <v>19.399999999999999</v>
      </c>
      <c r="U777" s="108">
        <f>SUM(R777:T777)</f>
        <v>45.71</v>
      </c>
      <c r="V777" s="109">
        <f t="shared" si="56"/>
        <v>0.8</v>
      </c>
      <c r="W777" s="109">
        <v>100</v>
      </c>
      <c r="X777" s="127" t="s">
        <v>5904</v>
      </c>
      <c r="Y777" s="107">
        <v>3</v>
      </c>
      <c r="Z777" s="107">
        <v>5</v>
      </c>
      <c r="AA777" s="107">
        <v>1</v>
      </c>
      <c r="AB777" s="111">
        <v>4</v>
      </c>
      <c r="AC777" s="107"/>
      <c r="AD777" s="108">
        <v>20</v>
      </c>
      <c r="AE777" s="107">
        <v>5</v>
      </c>
      <c r="AF777" s="111">
        <f>AI777+AL777+AO777+AR777+AU777+AX777</f>
        <v>0.8</v>
      </c>
      <c r="AG777" s="111" t="s">
        <v>6077</v>
      </c>
      <c r="AH777" s="111" t="s">
        <v>6100</v>
      </c>
      <c r="AI777" s="111" t="s">
        <v>6103</v>
      </c>
      <c r="AJ777" s="111" t="s">
        <v>6097</v>
      </c>
      <c r="AK777" s="111" t="s">
        <v>6098</v>
      </c>
      <c r="AL777" s="111">
        <v>0.05</v>
      </c>
      <c r="AM777" s="111" t="s">
        <v>3906</v>
      </c>
      <c r="AN777" s="111" t="s">
        <v>6099</v>
      </c>
      <c r="AO777" s="111">
        <v>0.2</v>
      </c>
      <c r="AP777" s="111" t="s">
        <v>3643</v>
      </c>
      <c r="AQ777" s="111" t="s">
        <v>6099</v>
      </c>
      <c r="AR777" s="111" t="s">
        <v>6124</v>
      </c>
      <c r="AS777" s="111" t="s">
        <v>6102</v>
      </c>
      <c r="AT777" s="111" t="s">
        <v>6100</v>
      </c>
      <c r="AU777" s="111" t="s">
        <v>6103</v>
      </c>
      <c r="AV777" s="111" t="s">
        <v>6104</v>
      </c>
      <c r="AW777" s="111" t="s">
        <v>6105</v>
      </c>
      <c r="AX777" s="111" t="s">
        <v>6106</v>
      </c>
      <c r="AY777"/>
      <c r="AZ777"/>
      <c r="BA777"/>
      <c r="BB777"/>
      <c r="BC777"/>
      <c r="BD777"/>
    </row>
    <row r="778" spans="1:56" s="110" customFormat="1" ht="174.9">
      <c r="A778" s="107">
        <v>481</v>
      </c>
      <c r="B778" s="107" t="s">
        <v>13694</v>
      </c>
      <c r="C778" s="111">
        <v>406</v>
      </c>
      <c r="D778" s="124" t="s">
        <v>6077</v>
      </c>
      <c r="E778" s="112" t="s">
        <v>6131</v>
      </c>
      <c r="F778" s="129">
        <v>16382</v>
      </c>
      <c r="G778" s="112" t="s">
        <v>6249</v>
      </c>
      <c r="H778" s="111">
        <v>2019</v>
      </c>
      <c r="I778" s="112" t="s">
        <v>6250</v>
      </c>
      <c r="J778" s="113">
        <v>83924.49</v>
      </c>
      <c r="K778" s="126" t="s">
        <v>13685</v>
      </c>
      <c r="L778" s="112" t="s">
        <v>6084</v>
      </c>
      <c r="M778" s="112" t="s">
        <v>6085</v>
      </c>
      <c r="N778" s="112" t="s">
        <v>6251</v>
      </c>
      <c r="O778" s="112" t="s">
        <v>6252</v>
      </c>
      <c r="P778" s="112">
        <v>3903520</v>
      </c>
      <c r="Q778" s="108">
        <f>R778+S778</f>
        <v>20.39</v>
      </c>
      <c r="R778" s="108">
        <v>8.39</v>
      </c>
      <c r="S778" s="108">
        <v>12</v>
      </c>
      <c r="T778" s="108">
        <v>19.41</v>
      </c>
      <c r="U778" s="108">
        <f>SUM(R778:T778)</f>
        <v>39.799999999999997</v>
      </c>
      <c r="V778" s="109">
        <f t="shared" si="56"/>
        <v>0.8</v>
      </c>
      <c r="W778" s="109">
        <v>100</v>
      </c>
      <c r="X778" s="127" t="s">
        <v>5904</v>
      </c>
      <c r="Y778" s="107">
        <v>3</v>
      </c>
      <c r="Z778" s="107">
        <v>10</v>
      </c>
      <c r="AA778" s="107">
        <v>3</v>
      </c>
      <c r="AB778" s="111">
        <v>4</v>
      </c>
      <c r="AC778" s="107" t="s">
        <v>6253</v>
      </c>
      <c r="AD778" s="108">
        <v>19.41</v>
      </c>
      <c r="AE778" s="107">
        <v>5</v>
      </c>
      <c r="AF778" s="111">
        <f>AI778+AL778+AO778+AR778+AU778+AX778</f>
        <v>0.8</v>
      </c>
      <c r="AG778" s="111" t="s">
        <v>6077</v>
      </c>
      <c r="AH778" s="111" t="s">
        <v>6254</v>
      </c>
      <c r="AI778" s="111">
        <v>0.3</v>
      </c>
      <c r="AJ778" s="111" t="s">
        <v>6137</v>
      </c>
      <c r="AK778" s="111" t="s">
        <v>6209</v>
      </c>
      <c r="AL778" s="111">
        <v>0.2</v>
      </c>
      <c r="AM778" s="111" t="s">
        <v>6102</v>
      </c>
      <c r="AN778" s="111" t="s">
        <v>6254</v>
      </c>
      <c r="AO778" s="111">
        <v>0.3</v>
      </c>
      <c r="AP778" s="111"/>
      <c r="AQ778" s="111"/>
      <c r="AR778" s="111"/>
      <c r="AS778" s="111"/>
      <c r="AT778" s="111"/>
      <c r="AU778" s="111"/>
      <c r="AV778" s="111"/>
      <c r="AW778" s="111"/>
      <c r="AX778" s="111"/>
      <c r="AY778"/>
      <c r="AZ778"/>
      <c r="BA778"/>
      <c r="BB778"/>
      <c r="BC778"/>
      <c r="BD778"/>
    </row>
    <row r="779" spans="1:56" s="110" customFormat="1" ht="133.75">
      <c r="A779" s="107">
        <v>481</v>
      </c>
      <c r="B779" s="107" t="s">
        <v>13694</v>
      </c>
      <c r="C779" s="111">
        <v>406</v>
      </c>
      <c r="D779" s="124" t="s">
        <v>6077</v>
      </c>
      <c r="E779" s="112" t="s">
        <v>6158</v>
      </c>
      <c r="F779" s="129" t="s">
        <v>6159</v>
      </c>
      <c r="G779" s="112" t="s">
        <v>6255</v>
      </c>
      <c r="H779" s="111">
        <v>2019</v>
      </c>
      <c r="I779" s="112" t="s">
        <v>6256</v>
      </c>
      <c r="J779" s="113">
        <v>80511.08</v>
      </c>
      <c r="K779" s="126" t="s">
        <v>213</v>
      </c>
      <c r="L779" s="112" t="s">
        <v>6084</v>
      </c>
      <c r="M779" s="112" t="s">
        <v>6085</v>
      </c>
      <c r="N779" s="112" t="s">
        <v>6257</v>
      </c>
      <c r="O779" s="112" t="s">
        <v>6258</v>
      </c>
      <c r="P779" s="112">
        <v>3903530</v>
      </c>
      <c r="Q779" s="108">
        <v>215.95</v>
      </c>
      <c r="R779" s="108">
        <v>4.76</v>
      </c>
      <c r="S779" s="108">
        <v>210.19</v>
      </c>
      <c r="T779" s="108">
        <v>19.41</v>
      </c>
      <c r="U779" s="108">
        <v>235.36</v>
      </c>
      <c r="V779" s="109">
        <v>60</v>
      </c>
      <c r="W779" s="109">
        <v>100</v>
      </c>
      <c r="X779" s="127" t="s">
        <v>5904</v>
      </c>
      <c r="Y779" s="107">
        <v>3</v>
      </c>
      <c r="Z779" s="107">
        <v>11</v>
      </c>
      <c r="AA779" s="107">
        <v>5</v>
      </c>
      <c r="AB779" s="111">
        <v>4</v>
      </c>
      <c r="AC779" s="107"/>
      <c r="AD779" s="108"/>
      <c r="AE779" s="107">
        <v>5</v>
      </c>
      <c r="AF779" s="111">
        <v>60</v>
      </c>
      <c r="AG779" s="111" t="s">
        <v>6077</v>
      </c>
      <c r="AH779" s="111" t="s">
        <v>6259</v>
      </c>
      <c r="AI779" s="111">
        <v>20</v>
      </c>
      <c r="AJ779" s="111" t="s">
        <v>6172</v>
      </c>
      <c r="AK779" s="111" t="s">
        <v>6260</v>
      </c>
      <c r="AL779" s="111">
        <v>5</v>
      </c>
      <c r="AM779" s="111" t="s">
        <v>6173</v>
      </c>
      <c r="AN779" s="111" t="s">
        <v>6260</v>
      </c>
      <c r="AO779" s="111">
        <v>10</v>
      </c>
      <c r="AP779" s="111"/>
      <c r="AQ779" s="111"/>
      <c r="AR779" s="111"/>
      <c r="AS779" s="111" t="s">
        <v>6102</v>
      </c>
      <c r="AT779" s="111" t="s">
        <v>6259</v>
      </c>
      <c r="AU779" s="111">
        <v>15</v>
      </c>
      <c r="AV779" s="111" t="s">
        <v>6186</v>
      </c>
      <c r="AW779" s="111" t="s">
        <v>6259</v>
      </c>
      <c r="AX779" s="111">
        <v>10</v>
      </c>
      <c r="AY779"/>
      <c r="AZ779"/>
      <c r="BA779"/>
      <c r="BB779"/>
      <c r="BC779"/>
      <c r="BD779"/>
    </row>
    <row r="780" spans="1:56" s="110" customFormat="1" ht="92.6">
      <c r="A780" s="107">
        <v>481</v>
      </c>
      <c r="B780" s="107" t="s">
        <v>13694</v>
      </c>
      <c r="C780" s="111">
        <v>406</v>
      </c>
      <c r="D780" s="124" t="s">
        <v>6077</v>
      </c>
      <c r="E780" s="112" t="s">
        <v>6261</v>
      </c>
      <c r="F780" s="129">
        <v>20385</v>
      </c>
      <c r="G780" s="112" t="s">
        <v>6262</v>
      </c>
      <c r="H780" s="111">
        <v>2020</v>
      </c>
      <c r="I780" s="112" t="s">
        <v>6263</v>
      </c>
      <c r="J780" s="113">
        <v>75418.259999999995</v>
      </c>
      <c r="K780" s="126" t="s">
        <v>204</v>
      </c>
      <c r="L780" s="112" t="s">
        <v>6084</v>
      </c>
      <c r="M780" s="112" t="s">
        <v>6085</v>
      </c>
      <c r="N780" s="112" t="s">
        <v>6264</v>
      </c>
      <c r="O780" s="112" t="s">
        <v>6265</v>
      </c>
      <c r="P780" s="112">
        <v>3903637</v>
      </c>
      <c r="Q780" s="108">
        <f>R780+S780</f>
        <v>14.427282499999999</v>
      </c>
      <c r="R780" s="108">
        <f>J780/(5*200*8)</f>
        <v>9.4272824999999987</v>
      </c>
      <c r="S780" s="108">
        <v>5</v>
      </c>
      <c r="T780" s="108">
        <v>10</v>
      </c>
      <c r="U780" s="108">
        <f>SUM(R780:T780)</f>
        <v>24.427282499999997</v>
      </c>
      <c r="V780" s="109">
        <v>80</v>
      </c>
      <c r="W780" s="109">
        <v>100</v>
      </c>
      <c r="X780" s="127" t="s">
        <v>5904</v>
      </c>
      <c r="Y780" s="107">
        <v>6</v>
      </c>
      <c r="Z780" s="107">
        <v>4</v>
      </c>
      <c r="AA780" s="107">
        <v>1</v>
      </c>
      <c r="AB780" s="111">
        <v>44</v>
      </c>
      <c r="AC780" s="107">
        <v>502</v>
      </c>
      <c r="AD780" s="108">
        <v>14.09</v>
      </c>
      <c r="AE780" s="107">
        <v>5</v>
      </c>
      <c r="AF780" s="111">
        <v>80</v>
      </c>
      <c r="AG780" s="111" t="s">
        <v>6077</v>
      </c>
      <c r="AH780" s="111" t="s">
        <v>6266</v>
      </c>
      <c r="AI780" s="111">
        <v>40</v>
      </c>
      <c r="AJ780" s="111" t="s">
        <v>6267</v>
      </c>
      <c r="AK780" s="111" t="s">
        <v>6268</v>
      </c>
      <c r="AL780" s="111">
        <v>10</v>
      </c>
      <c r="AM780" s="111" t="s">
        <v>6269</v>
      </c>
      <c r="AN780" s="111" t="s">
        <v>6270</v>
      </c>
      <c r="AO780" s="111">
        <v>10</v>
      </c>
      <c r="AP780" s="111" t="s">
        <v>6271</v>
      </c>
      <c r="AQ780" s="111" t="s">
        <v>6272</v>
      </c>
      <c r="AR780" s="111">
        <v>10</v>
      </c>
      <c r="AS780" s="111" t="s">
        <v>6273</v>
      </c>
      <c r="AT780" s="111" t="s">
        <v>6274</v>
      </c>
      <c r="AU780" s="111">
        <v>10</v>
      </c>
      <c r="AV780" s="111"/>
      <c r="AW780" s="111"/>
      <c r="AX780" s="111"/>
      <c r="AY780"/>
      <c r="AZ780"/>
      <c r="BA780"/>
      <c r="BB780"/>
      <c r="BC780"/>
      <c r="BD780"/>
    </row>
    <row r="781" spans="1:56" s="110" customFormat="1" ht="133.75">
      <c r="A781" s="107">
        <v>481</v>
      </c>
      <c r="B781" s="107" t="s">
        <v>13694</v>
      </c>
      <c r="C781" s="111">
        <v>406</v>
      </c>
      <c r="D781" s="124" t="s">
        <v>6077</v>
      </c>
      <c r="E781" s="112" t="s">
        <v>6078</v>
      </c>
      <c r="F781" s="129">
        <v>19106</v>
      </c>
      <c r="G781" s="112" t="s">
        <v>6275</v>
      </c>
      <c r="H781" s="111">
        <v>2020</v>
      </c>
      <c r="I781" s="112" t="s">
        <v>6276</v>
      </c>
      <c r="J781" s="113">
        <v>136969.71</v>
      </c>
      <c r="K781" s="126" t="s">
        <v>204</v>
      </c>
      <c r="L781" s="112" t="s">
        <v>6084</v>
      </c>
      <c r="M781" s="112" t="s">
        <v>6085</v>
      </c>
      <c r="N781" s="112" t="s">
        <v>6277</v>
      </c>
      <c r="O781" s="112" t="s">
        <v>6278</v>
      </c>
      <c r="P781" s="112">
        <v>3903561</v>
      </c>
      <c r="Q781" s="108">
        <f>R781+S781</f>
        <v>24.2</v>
      </c>
      <c r="R781" s="108">
        <v>16.2</v>
      </c>
      <c r="S781" s="108">
        <v>8</v>
      </c>
      <c r="T781" s="108">
        <v>19.399999999999999</v>
      </c>
      <c r="U781" s="108">
        <f>SUM(R781:T781)</f>
        <v>43.599999999999994</v>
      </c>
      <c r="V781" s="109">
        <f>AF781</f>
        <v>0.8</v>
      </c>
      <c r="W781" s="109">
        <v>100</v>
      </c>
      <c r="X781" s="127" t="s">
        <v>5904</v>
      </c>
      <c r="Y781" s="107">
        <v>3</v>
      </c>
      <c r="Z781" s="107">
        <v>10</v>
      </c>
      <c r="AA781" s="107">
        <v>4</v>
      </c>
      <c r="AB781" s="111">
        <v>4</v>
      </c>
      <c r="AC781" s="107">
        <v>19</v>
      </c>
      <c r="AD781" s="108">
        <v>20</v>
      </c>
      <c r="AE781" s="107">
        <v>5</v>
      </c>
      <c r="AF781" s="111">
        <f>AI781+AL781+AO781+AR781+AU781+AX781</f>
        <v>0.8</v>
      </c>
      <c r="AG781" s="111" t="s">
        <v>6077</v>
      </c>
      <c r="AH781" s="111" t="s">
        <v>6100</v>
      </c>
      <c r="AI781" s="111" t="s">
        <v>6103</v>
      </c>
      <c r="AJ781" s="111" t="s">
        <v>6279</v>
      </c>
      <c r="AK781" s="111" t="s">
        <v>6098</v>
      </c>
      <c r="AL781" s="111">
        <v>0.05</v>
      </c>
      <c r="AM781" s="111" t="s">
        <v>3906</v>
      </c>
      <c r="AN781" s="111" t="s">
        <v>6099</v>
      </c>
      <c r="AO781" s="111">
        <v>0.2</v>
      </c>
      <c r="AP781" s="111" t="s">
        <v>3643</v>
      </c>
      <c r="AQ781" s="111" t="s">
        <v>6099</v>
      </c>
      <c r="AR781" s="111" t="s">
        <v>6124</v>
      </c>
      <c r="AS781" s="111" t="s">
        <v>6102</v>
      </c>
      <c r="AT781" s="111" t="s">
        <v>6100</v>
      </c>
      <c r="AU781" s="111" t="s">
        <v>6103</v>
      </c>
      <c r="AV781" s="111" t="s">
        <v>6104</v>
      </c>
      <c r="AW781" s="111" t="s">
        <v>6105</v>
      </c>
      <c r="AX781" s="111" t="s">
        <v>6106</v>
      </c>
      <c r="AY781"/>
      <c r="AZ781"/>
      <c r="BA781"/>
      <c r="BB781"/>
      <c r="BC781"/>
      <c r="BD781"/>
    </row>
    <row r="782" spans="1:56" s="110" customFormat="1" ht="144">
      <c r="A782" s="107">
        <v>481</v>
      </c>
      <c r="B782" s="107" t="s">
        <v>13694</v>
      </c>
      <c r="C782" s="111">
        <v>502</v>
      </c>
      <c r="D782" s="124" t="s">
        <v>6280</v>
      </c>
      <c r="E782" s="112" t="s">
        <v>6281</v>
      </c>
      <c r="F782" s="129" t="s">
        <v>6282</v>
      </c>
      <c r="G782" s="112" t="s">
        <v>6283</v>
      </c>
      <c r="H782" s="111">
        <v>2005</v>
      </c>
      <c r="I782" s="112" t="s">
        <v>6284</v>
      </c>
      <c r="J782" s="113">
        <v>50492.41</v>
      </c>
      <c r="K782" s="126" t="s">
        <v>132</v>
      </c>
      <c r="L782" s="112" t="s">
        <v>6285</v>
      </c>
      <c r="M782" s="112" t="s">
        <v>6286</v>
      </c>
      <c r="N782" s="112" t="s">
        <v>6287</v>
      </c>
      <c r="O782" s="112" t="s">
        <v>6288</v>
      </c>
      <c r="P782" s="112">
        <v>4007946</v>
      </c>
      <c r="Q782" s="108">
        <v>23.52</v>
      </c>
      <c r="R782" s="108">
        <v>0</v>
      </c>
      <c r="S782" s="108">
        <v>20</v>
      </c>
      <c r="T782" s="108">
        <v>14.09</v>
      </c>
      <c r="U782" s="108">
        <v>37.61</v>
      </c>
      <c r="V782" s="109">
        <v>85</v>
      </c>
      <c r="W782" s="109">
        <v>100</v>
      </c>
      <c r="X782" s="127" t="s">
        <v>5904</v>
      </c>
      <c r="Y782" s="107">
        <v>3</v>
      </c>
      <c r="Z782" s="107">
        <v>2</v>
      </c>
      <c r="AA782" s="107">
        <v>1</v>
      </c>
      <c r="AB782" s="111">
        <v>4</v>
      </c>
      <c r="AC782" s="107">
        <v>502</v>
      </c>
      <c r="AD782" s="108">
        <v>9.75</v>
      </c>
      <c r="AE782" s="107">
        <v>5</v>
      </c>
      <c r="AF782" s="111">
        <v>80</v>
      </c>
      <c r="AG782" s="111" t="s">
        <v>6280</v>
      </c>
      <c r="AH782" s="111" t="s">
        <v>6289</v>
      </c>
      <c r="AI782" s="111">
        <v>40</v>
      </c>
      <c r="AJ782" s="111" t="s">
        <v>5640</v>
      </c>
      <c r="AK782" s="111" t="s">
        <v>5640</v>
      </c>
      <c r="AL782" s="111" t="s">
        <v>5640</v>
      </c>
      <c r="AM782" s="111" t="s">
        <v>5640</v>
      </c>
      <c r="AN782" s="111" t="s">
        <v>5640</v>
      </c>
      <c r="AO782" s="111" t="s">
        <v>5640</v>
      </c>
      <c r="AP782" s="111" t="s">
        <v>5640</v>
      </c>
      <c r="AQ782" s="111" t="s">
        <v>5640</v>
      </c>
      <c r="AR782" s="111" t="s">
        <v>5640</v>
      </c>
      <c r="AS782" s="111" t="s">
        <v>6003</v>
      </c>
      <c r="AT782" s="111" t="s">
        <v>6289</v>
      </c>
      <c r="AU782" s="111">
        <v>16</v>
      </c>
      <c r="AV782" s="111" t="s">
        <v>6290</v>
      </c>
      <c r="AW782" s="111" t="s">
        <v>6291</v>
      </c>
      <c r="AX782" s="111">
        <v>24</v>
      </c>
      <c r="AY782"/>
      <c r="AZ782"/>
      <c r="BA782"/>
      <c r="BB782"/>
      <c r="BC782"/>
      <c r="BD782"/>
    </row>
    <row r="783" spans="1:56" s="110" customFormat="1" ht="185.15">
      <c r="A783" s="107">
        <v>481</v>
      </c>
      <c r="B783" s="107" t="s">
        <v>13694</v>
      </c>
      <c r="C783" s="111">
        <v>481</v>
      </c>
      <c r="D783" s="124" t="s">
        <v>5793</v>
      </c>
      <c r="E783" s="112" t="s">
        <v>6292</v>
      </c>
      <c r="F783" s="129">
        <v>5098</v>
      </c>
      <c r="G783" s="112" t="s">
        <v>6293</v>
      </c>
      <c r="H783" s="111">
        <v>2024</v>
      </c>
      <c r="I783" s="112" t="s">
        <v>6294</v>
      </c>
      <c r="J783" s="113" t="s">
        <v>6295</v>
      </c>
      <c r="K783" s="126" t="s">
        <v>13683</v>
      </c>
      <c r="L783" s="112" t="s">
        <v>6296</v>
      </c>
      <c r="M783" s="112" t="s">
        <v>6297</v>
      </c>
      <c r="N783" s="112" t="s">
        <v>6298</v>
      </c>
      <c r="O783" s="112" t="s">
        <v>6299</v>
      </c>
      <c r="P783" s="112">
        <v>7000591</v>
      </c>
      <c r="Q783" s="108">
        <v>119.1</v>
      </c>
      <c r="R783" s="108">
        <v>232.8</v>
      </c>
      <c r="S783" s="108">
        <v>80</v>
      </c>
      <c r="T783" s="108">
        <v>92.4</v>
      </c>
      <c r="U783" s="108">
        <v>405.2</v>
      </c>
      <c r="V783" s="109">
        <v>80</v>
      </c>
      <c r="W783" s="109">
        <v>3</v>
      </c>
      <c r="X783" s="127" t="s">
        <v>5904</v>
      </c>
      <c r="Y783" s="107"/>
      <c r="Z783" s="107"/>
      <c r="AA783" s="107"/>
      <c r="AB783" s="111"/>
      <c r="AC783" s="107" t="s">
        <v>6300</v>
      </c>
      <c r="AD783" s="108">
        <v>19.41</v>
      </c>
      <c r="AE783" s="107">
        <v>5</v>
      </c>
      <c r="AF783" s="111">
        <v>0.8</v>
      </c>
      <c r="AG783" s="111" t="s">
        <v>5793</v>
      </c>
      <c r="AH783" s="111" t="s">
        <v>6301</v>
      </c>
      <c r="AI783" s="111">
        <v>0.8</v>
      </c>
      <c r="AJ783" s="111"/>
      <c r="AK783" s="111"/>
      <c r="AL783" s="111"/>
      <c r="AM783" s="111"/>
      <c r="AN783" s="111"/>
      <c r="AO783" s="111"/>
      <c r="AP783" s="111"/>
      <c r="AQ783" s="111"/>
      <c r="AR783" s="111"/>
      <c r="AS783" s="111"/>
      <c r="AT783" s="111"/>
      <c r="AU783" s="111"/>
      <c r="AV783" s="111"/>
      <c r="AW783" s="111"/>
      <c r="AX783" s="111"/>
      <c r="AY783"/>
      <c r="AZ783"/>
      <c r="BA783"/>
      <c r="BB783"/>
      <c r="BC783"/>
      <c r="BD783"/>
    </row>
    <row r="784" spans="1:56" s="110" customFormat="1" ht="72">
      <c r="A784" s="107">
        <v>481</v>
      </c>
      <c r="B784" s="107" t="s">
        <v>13694</v>
      </c>
      <c r="C784" s="111">
        <v>501</v>
      </c>
      <c r="D784" s="124" t="s">
        <v>5793</v>
      </c>
      <c r="E784" s="112" t="s">
        <v>6301</v>
      </c>
      <c r="F784" s="129" t="s">
        <v>6302</v>
      </c>
      <c r="G784" s="112" t="s">
        <v>6303</v>
      </c>
      <c r="H784" s="111">
        <v>2007</v>
      </c>
      <c r="I784" s="112" t="s">
        <v>6304</v>
      </c>
      <c r="J784" s="113">
        <v>167459.25</v>
      </c>
      <c r="K784" s="126" t="s">
        <v>117</v>
      </c>
      <c r="L784" s="112" t="s">
        <v>6305</v>
      </c>
      <c r="M784" s="112" t="s">
        <v>6306</v>
      </c>
      <c r="N784" s="112" t="s">
        <v>6307</v>
      </c>
      <c r="O784" s="112" t="s">
        <v>6308</v>
      </c>
      <c r="P784" s="112">
        <v>4008375</v>
      </c>
      <c r="Q784" s="108">
        <v>23</v>
      </c>
      <c r="R784" s="108">
        <v>0</v>
      </c>
      <c r="S784" s="108">
        <v>23</v>
      </c>
      <c r="T784" s="108">
        <v>0</v>
      </c>
      <c r="U784" s="108">
        <v>23</v>
      </c>
      <c r="V784" s="109">
        <v>95</v>
      </c>
      <c r="W784" s="109">
        <v>100</v>
      </c>
      <c r="X784" s="127" t="s">
        <v>5904</v>
      </c>
      <c r="Y784" s="107"/>
      <c r="Z784" s="107"/>
      <c r="AA784" s="107"/>
      <c r="AB784" s="111">
        <v>4</v>
      </c>
      <c r="AC784" s="107">
        <v>501</v>
      </c>
      <c r="AD784" s="108">
        <v>9.75</v>
      </c>
      <c r="AE784" s="107">
        <v>5</v>
      </c>
      <c r="AF784" s="111">
        <v>90</v>
      </c>
      <c r="AG784" s="111" t="s">
        <v>5793</v>
      </c>
      <c r="AH784" s="111" t="s">
        <v>6301</v>
      </c>
      <c r="AI784" s="111">
        <v>70</v>
      </c>
      <c r="AJ784" s="111" t="s">
        <v>5943</v>
      </c>
      <c r="AK784" s="111" t="s">
        <v>6309</v>
      </c>
      <c r="AL784" s="111">
        <v>20</v>
      </c>
      <c r="AM784" s="111"/>
      <c r="AN784" s="111"/>
      <c r="AO784" s="111"/>
      <c r="AP784" s="111"/>
      <c r="AQ784" s="111"/>
      <c r="AR784" s="111"/>
      <c r="AS784" s="111"/>
      <c r="AT784" s="111"/>
      <c r="AU784" s="111"/>
      <c r="AV784" s="111"/>
      <c r="AW784" s="111"/>
      <c r="AX784" s="111"/>
      <c r="AY784"/>
      <c r="AZ784"/>
      <c r="BA784"/>
      <c r="BB784"/>
      <c r="BC784"/>
      <c r="BD784"/>
    </row>
    <row r="785" spans="1:56" s="110" customFormat="1" ht="154.30000000000001">
      <c r="A785" s="107">
        <v>481</v>
      </c>
      <c r="B785" s="107" t="s">
        <v>13694</v>
      </c>
      <c r="C785" s="111">
        <v>501</v>
      </c>
      <c r="D785" s="124" t="s">
        <v>5793</v>
      </c>
      <c r="E785" s="112" t="s">
        <v>6301</v>
      </c>
      <c r="F785" s="129" t="s">
        <v>6302</v>
      </c>
      <c r="G785" s="112" t="s">
        <v>6310</v>
      </c>
      <c r="H785" s="111">
        <v>2008</v>
      </c>
      <c r="I785" s="112" t="s">
        <v>6311</v>
      </c>
      <c r="J785" s="113">
        <v>127390</v>
      </c>
      <c r="K785" s="126" t="s">
        <v>117</v>
      </c>
      <c r="L785" s="112" t="s">
        <v>6312</v>
      </c>
      <c r="M785" s="112" t="s">
        <v>6313</v>
      </c>
      <c r="N785" s="112" t="s">
        <v>6314</v>
      </c>
      <c r="O785" s="112" t="s">
        <v>6315</v>
      </c>
      <c r="P785" s="112" t="s">
        <v>6316</v>
      </c>
      <c r="Q785" s="108">
        <v>4.1100000000000003</v>
      </c>
      <c r="R785" s="108">
        <v>0</v>
      </c>
      <c r="S785" s="108">
        <v>4.1100000000000003</v>
      </c>
      <c r="T785" s="108">
        <v>0</v>
      </c>
      <c r="U785" s="108">
        <v>4.1100000000000003</v>
      </c>
      <c r="V785" s="109">
        <v>90</v>
      </c>
      <c r="W785" s="109">
        <v>100</v>
      </c>
      <c r="X785" s="127" t="s">
        <v>5904</v>
      </c>
      <c r="Y785" s="107"/>
      <c r="Z785" s="107"/>
      <c r="AA785" s="107"/>
      <c r="AB785" s="111">
        <v>4</v>
      </c>
      <c r="AC785" s="107">
        <v>501</v>
      </c>
      <c r="AD785" s="108">
        <v>9.75</v>
      </c>
      <c r="AE785" s="107">
        <v>5</v>
      </c>
      <c r="AF785" s="111">
        <v>90</v>
      </c>
      <c r="AG785" s="111" t="s">
        <v>5793</v>
      </c>
      <c r="AH785" s="111" t="s">
        <v>6301</v>
      </c>
      <c r="AI785" s="111">
        <v>90</v>
      </c>
      <c r="AJ785" s="111"/>
      <c r="AK785" s="111"/>
      <c r="AL785" s="111"/>
      <c r="AM785" s="111"/>
      <c r="AN785" s="111"/>
      <c r="AO785" s="111"/>
      <c r="AP785" s="111"/>
      <c r="AQ785" s="111"/>
      <c r="AR785" s="111"/>
      <c r="AS785" s="111"/>
      <c r="AT785" s="111"/>
      <c r="AU785" s="111"/>
      <c r="AV785" s="111"/>
      <c r="AW785" s="111"/>
      <c r="AX785" s="111"/>
      <c r="AY785"/>
      <c r="AZ785"/>
      <c r="BA785"/>
      <c r="BB785"/>
      <c r="BC785"/>
      <c r="BD785"/>
    </row>
    <row r="786" spans="1:56" s="110" customFormat="1" ht="144">
      <c r="A786" s="107">
        <v>481</v>
      </c>
      <c r="B786" s="107" t="s">
        <v>13694</v>
      </c>
      <c r="C786" s="111">
        <v>503</v>
      </c>
      <c r="D786" s="124" t="s">
        <v>6280</v>
      </c>
      <c r="E786" s="112" t="s">
        <v>6317</v>
      </c>
      <c r="F786" s="129">
        <v>15659</v>
      </c>
      <c r="G786" s="112" t="s">
        <v>6318</v>
      </c>
      <c r="H786" s="111">
        <v>2018</v>
      </c>
      <c r="I786" s="112" t="s">
        <v>6319</v>
      </c>
      <c r="J786" s="113">
        <v>23949.22</v>
      </c>
      <c r="K786" s="126" t="s">
        <v>213</v>
      </c>
      <c r="L786" s="112" t="s">
        <v>6320</v>
      </c>
      <c r="M786" s="112" t="s">
        <v>6321</v>
      </c>
      <c r="N786" s="112" t="s">
        <v>6322</v>
      </c>
      <c r="O786" s="112" t="s">
        <v>6323</v>
      </c>
      <c r="P786" s="112" t="s">
        <v>6324</v>
      </c>
      <c r="Q786" s="108">
        <v>1.8</v>
      </c>
      <c r="R786" s="108">
        <v>1.2</v>
      </c>
      <c r="S786" s="108">
        <v>0.6</v>
      </c>
      <c r="T786" s="108">
        <v>14.09</v>
      </c>
      <c r="U786" s="108">
        <v>15.89</v>
      </c>
      <c r="V786" s="109">
        <v>0.5</v>
      </c>
      <c r="W786" s="109">
        <v>100</v>
      </c>
      <c r="X786" s="127" t="s">
        <v>5904</v>
      </c>
      <c r="Y786" s="107">
        <v>4</v>
      </c>
      <c r="Z786" s="107">
        <v>6</v>
      </c>
      <c r="AA786" s="107">
        <v>2</v>
      </c>
      <c r="AB786" s="111">
        <v>35</v>
      </c>
      <c r="AC786" s="107" t="s">
        <v>6325</v>
      </c>
      <c r="AD786" s="108">
        <v>14.09</v>
      </c>
      <c r="AE786" s="107">
        <v>5</v>
      </c>
      <c r="AF786" s="111">
        <v>60</v>
      </c>
      <c r="AG786" s="111" t="s">
        <v>6326</v>
      </c>
      <c r="AH786" s="111" t="s">
        <v>6327</v>
      </c>
      <c r="AI786" s="111">
        <v>40</v>
      </c>
      <c r="AJ786" s="111" t="s">
        <v>6328</v>
      </c>
      <c r="AK786" s="111" t="s">
        <v>6329</v>
      </c>
      <c r="AL786" s="111">
        <v>20</v>
      </c>
      <c r="AM786" s="111"/>
      <c r="AN786" s="111"/>
      <c r="AO786" s="111"/>
      <c r="AP786" s="111"/>
      <c r="AQ786" s="111"/>
      <c r="AR786" s="111"/>
      <c r="AS786" s="111"/>
      <c r="AT786" s="111"/>
      <c r="AU786" s="111"/>
      <c r="AV786" s="111"/>
      <c r="AW786" s="111"/>
      <c r="AX786" s="111"/>
      <c r="AY786"/>
      <c r="AZ786"/>
      <c r="BA786"/>
      <c r="BB786"/>
      <c r="BC786"/>
      <c r="BD786"/>
    </row>
    <row r="787" spans="1:56" s="110" customFormat="1" ht="216">
      <c r="A787" s="107">
        <v>481</v>
      </c>
      <c r="B787" s="107" t="s">
        <v>13694</v>
      </c>
      <c r="C787" s="111">
        <v>504</v>
      </c>
      <c r="D787" s="124" t="s">
        <v>6280</v>
      </c>
      <c r="E787" s="112" t="s">
        <v>6330</v>
      </c>
      <c r="F787" s="129">
        <v>11150</v>
      </c>
      <c r="G787" s="112" t="s">
        <v>6331</v>
      </c>
      <c r="H787" s="111">
        <v>2018</v>
      </c>
      <c r="I787" s="112" t="s">
        <v>6332</v>
      </c>
      <c r="J787" s="113">
        <v>110144.12</v>
      </c>
      <c r="K787" s="126" t="s">
        <v>213</v>
      </c>
      <c r="L787" s="112" t="s">
        <v>6333</v>
      </c>
      <c r="M787" s="112" t="s">
        <v>6334</v>
      </c>
      <c r="N787" s="112" t="s">
        <v>6335</v>
      </c>
      <c r="O787" s="112" t="s">
        <v>6336</v>
      </c>
      <c r="P787" s="112">
        <v>4010908</v>
      </c>
      <c r="Q787" s="108">
        <v>18.010000000000002</v>
      </c>
      <c r="R787" s="108">
        <v>5.51</v>
      </c>
      <c r="S787" s="108">
        <v>12.5</v>
      </c>
      <c r="T787" s="108">
        <v>19.41</v>
      </c>
      <c r="U787" s="108">
        <v>37.42</v>
      </c>
      <c r="V787" s="109">
        <v>100</v>
      </c>
      <c r="W787" s="109">
        <v>100</v>
      </c>
      <c r="X787" s="127" t="s">
        <v>5904</v>
      </c>
      <c r="Y787" s="107">
        <v>2</v>
      </c>
      <c r="Z787" s="107">
        <v>1</v>
      </c>
      <c r="AA787" s="107">
        <v>4</v>
      </c>
      <c r="AB787" s="111">
        <v>60</v>
      </c>
      <c r="AC787" s="107" t="s">
        <v>6337</v>
      </c>
      <c r="AD787" s="108">
        <v>19.41</v>
      </c>
      <c r="AE787" s="107">
        <v>5</v>
      </c>
      <c r="AF787" s="111">
        <v>70</v>
      </c>
      <c r="AG787" s="111" t="s">
        <v>6280</v>
      </c>
      <c r="AH787" s="111" t="s">
        <v>6338</v>
      </c>
      <c r="AI787" s="111">
        <v>50</v>
      </c>
      <c r="AJ787" s="111" t="s">
        <v>6328</v>
      </c>
      <c r="AK787" s="111" t="s">
        <v>6339</v>
      </c>
      <c r="AL787" s="111">
        <v>20</v>
      </c>
      <c r="AM787" s="111"/>
      <c r="AN787" s="111"/>
      <c r="AO787" s="111"/>
      <c r="AP787" s="111"/>
      <c r="AQ787" s="111"/>
      <c r="AR787" s="111"/>
      <c r="AS787" s="111"/>
      <c r="AT787" s="111"/>
      <c r="AU787" s="111"/>
      <c r="AV787" s="111"/>
      <c r="AW787" s="111"/>
      <c r="AX787" s="111"/>
      <c r="AY787"/>
      <c r="AZ787"/>
      <c r="BA787"/>
      <c r="BB787"/>
      <c r="BC787"/>
      <c r="BD787"/>
    </row>
    <row r="788" spans="1:56" s="110" customFormat="1" ht="102.9">
      <c r="A788" s="107">
        <v>481</v>
      </c>
      <c r="B788" s="107" t="s">
        <v>13694</v>
      </c>
      <c r="C788" s="111">
        <v>501</v>
      </c>
      <c r="D788" s="124" t="s">
        <v>5793</v>
      </c>
      <c r="E788" s="112" t="s">
        <v>6301</v>
      </c>
      <c r="F788" s="129" t="s">
        <v>6302</v>
      </c>
      <c r="G788" s="112" t="s">
        <v>6340</v>
      </c>
      <c r="H788" s="111">
        <v>2016</v>
      </c>
      <c r="I788" s="112" t="s">
        <v>6341</v>
      </c>
      <c r="J788" s="113">
        <v>119800</v>
      </c>
      <c r="K788" s="126" t="s">
        <v>109</v>
      </c>
      <c r="L788" s="112" t="s">
        <v>6342</v>
      </c>
      <c r="M788" s="112" t="s">
        <v>6343</v>
      </c>
      <c r="N788" s="112" t="s">
        <v>6344</v>
      </c>
      <c r="O788" s="112" t="s">
        <v>6345</v>
      </c>
      <c r="P788" s="112">
        <v>4010577</v>
      </c>
      <c r="Q788" s="108">
        <v>77.44</v>
      </c>
      <c r="R788" s="108">
        <v>73.44</v>
      </c>
      <c r="S788" s="108">
        <v>4</v>
      </c>
      <c r="T788" s="108">
        <v>0</v>
      </c>
      <c r="U788" s="108">
        <f>SUM(R788:T788)</f>
        <v>77.44</v>
      </c>
      <c r="V788" s="109">
        <v>85</v>
      </c>
      <c r="W788" s="109">
        <v>100</v>
      </c>
      <c r="X788" s="127" t="s">
        <v>5904</v>
      </c>
      <c r="Y788" s="107"/>
      <c r="Z788" s="107"/>
      <c r="AA788" s="107"/>
      <c r="AB788" s="111"/>
      <c r="AC788" s="107"/>
      <c r="AD788" s="108"/>
      <c r="AE788" s="107"/>
      <c r="AF788" s="111">
        <v>30</v>
      </c>
      <c r="AG788" s="111" t="s">
        <v>5793</v>
      </c>
      <c r="AH788" s="111"/>
      <c r="AI788" s="111">
        <v>5</v>
      </c>
      <c r="AJ788" s="111"/>
      <c r="AK788" s="111" t="s">
        <v>587</v>
      </c>
      <c r="AL788" s="111">
        <v>25</v>
      </c>
      <c r="AM788" s="111"/>
      <c r="AN788" s="111"/>
      <c r="AO788" s="111"/>
      <c r="AP788" s="111"/>
      <c r="AQ788" s="111"/>
      <c r="AR788" s="111"/>
      <c r="AS788" s="111"/>
      <c r="AT788" s="111"/>
      <c r="AU788" s="111"/>
      <c r="AV788" s="111"/>
      <c r="AW788" s="111"/>
      <c r="AX788" s="111"/>
      <c r="AY788"/>
      <c r="AZ788"/>
      <c r="BA788"/>
      <c r="BB788"/>
      <c r="BC788"/>
      <c r="BD788"/>
    </row>
    <row r="789" spans="1:56" s="110" customFormat="1" ht="113.15">
      <c r="A789" s="107">
        <v>481</v>
      </c>
      <c r="B789" s="107" t="s">
        <v>13694</v>
      </c>
      <c r="C789" s="111">
        <v>501</v>
      </c>
      <c r="D789" s="124" t="s">
        <v>5793</v>
      </c>
      <c r="E789" s="112" t="s">
        <v>6301</v>
      </c>
      <c r="F789" s="129">
        <v>5098</v>
      </c>
      <c r="G789" s="112" t="s">
        <v>6346</v>
      </c>
      <c r="H789" s="111">
        <v>2018</v>
      </c>
      <c r="I789" s="112" t="s">
        <v>6347</v>
      </c>
      <c r="J789" s="113">
        <v>43203.63</v>
      </c>
      <c r="K789" s="126" t="s">
        <v>213</v>
      </c>
      <c r="L789" s="112" t="s">
        <v>6348</v>
      </c>
      <c r="M789" s="112" t="s">
        <v>6349</v>
      </c>
      <c r="N789" s="112" t="s">
        <v>6350</v>
      </c>
      <c r="O789" s="112" t="s">
        <v>6351</v>
      </c>
      <c r="P789" s="112" t="s">
        <v>6352</v>
      </c>
      <c r="Q789" s="108">
        <v>28.24</v>
      </c>
      <c r="R789" s="108">
        <v>4.3899999999999997</v>
      </c>
      <c r="S789" s="108">
        <v>19</v>
      </c>
      <c r="T789" s="108">
        <v>4.4000000000000004</v>
      </c>
      <c r="U789" s="108">
        <v>27.79</v>
      </c>
      <c r="V789" s="109">
        <v>0.8</v>
      </c>
      <c r="W789" s="109">
        <v>100</v>
      </c>
      <c r="X789" s="127" t="s">
        <v>5904</v>
      </c>
      <c r="Y789" s="107">
        <v>4</v>
      </c>
      <c r="Z789" s="107">
        <v>7</v>
      </c>
      <c r="AA789" s="107">
        <v>5</v>
      </c>
      <c r="AB789" s="111">
        <v>4</v>
      </c>
      <c r="AC789" s="107" t="s">
        <v>6353</v>
      </c>
      <c r="AD789" s="108">
        <v>9.75</v>
      </c>
      <c r="AE789" s="107">
        <v>5</v>
      </c>
      <c r="AF789" s="111">
        <v>30</v>
      </c>
      <c r="AG789" s="111" t="s">
        <v>5793</v>
      </c>
      <c r="AH789" s="111"/>
      <c r="AI789" s="111">
        <v>100</v>
      </c>
      <c r="AJ789" s="111"/>
      <c r="AK789" s="111"/>
      <c r="AL789" s="111"/>
      <c r="AM789" s="111"/>
      <c r="AN789" s="111"/>
      <c r="AO789" s="111"/>
      <c r="AP789" s="111"/>
      <c r="AQ789" s="111"/>
      <c r="AR789" s="111"/>
      <c r="AS789" s="111"/>
      <c r="AT789" s="111"/>
      <c r="AU789" s="111"/>
      <c r="AV789" s="111"/>
      <c r="AW789" s="111"/>
      <c r="AX789" s="111"/>
      <c r="AY789"/>
      <c r="AZ789"/>
      <c r="BA789"/>
      <c r="BB789"/>
      <c r="BC789"/>
      <c r="BD789"/>
    </row>
    <row r="790" spans="1:56" s="110" customFormat="1" ht="82.3">
      <c r="A790" s="107">
        <v>481</v>
      </c>
      <c r="B790" s="107" t="s">
        <v>13694</v>
      </c>
      <c r="C790" s="111"/>
      <c r="D790" s="124" t="s">
        <v>5793</v>
      </c>
      <c r="E790" s="112" t="s">
        <v>6301</v>
      </c>
      <c r="F790" s="129">
        <v>5098</v>
      </c>
      <c r="G790" s="112" t="s">
        <v>6354</v>
      </c>
      <c r="H790" s="111">
        <v>2020</v>
      </c>
      <c r="I790" s="112" t="s">
        <v>6355</v>
      </c>
      <c r="J790" s="113">
        <v>136222.49</v>
      </c>
      <c r="K790" s="126" t="s">
        <v>204</v>
      </c>
      <c r="L790" s="112" t="s">
        <v>6356</v>
      </c>
      <c r="M790" s="112" t="s">
        <v>6357</v>
      </c>
      <c r="N790" s="112" t="s">
        <v>6358</v>
      </c>
      <c r="O790" s="112" t="s">
        <v>6359</v>
      </c>
      <c r="P790" s="112">
        <v>4011533</v>
      </c>
      <c r="Q790" s="108">
        <v>54</v>
      </c>
      <c r="R790" s="108">
        <v>10625</v>
      </c>
      <c r="S790" s="108">
        <v>25</v>
      </c>
      <c r="T790" s="108">
        <v>12</v>
      </c>
      <c r="U790" s="108">
        <v>25</v>
      </c>
      <c r="V790" s="109">
        <v>90</v>
      </c>
      <c r="W790" s="109">
        <v>100</v>
      </c>
      <c r="X790" s="127" t="s">
        <v>5904</v>
      </c>
      <c r="Y790" s="107">
        <v>6</v>
      </c>
      <c r="Z790" s="107">
        <v>5</v>
      </c>
      <c r="AA790" s="107">
        <v>5</v>
      </c>
      <c r="AB790" s="111">
        <v>4</v>
      </c>
      <c r="AC790" s="107" t="s">
        <v>3291</v>
      </c>
      <c r="AD790" s="108"/>
      <c r="AE790" s="107">
        <v>5</v>
      </c>
      <c r="AF790" s="111">
        <v>95</v>
      </c>
      <c r="AG790" s="111" t="s">
        <v>5793</v>
      </c>
      <c r="AH790" s="111"/>
      <c r="AI790" s="111">
        <v>60</v>
      </c>
      <c r="AJ790" s="111" t="s">
        <v>5943</v>
      </c>
      <c r="AK790" s="111" t="s">
        <v>6309</v>
      </c>
      <c r="AL790" s="111">
        <v>20</v>
      </c>
      <c r="AM790" s="111" t="s">
        <v>5971</v>
      </c>
      <c r="AN790" s="111"/>
      <c r="AO790" s="111">
        <v>10</v>
      </c>
      <c r="AP790" s="111" t="s">
        <v>3476</v>
      </c>
      <c r="AQ790" s="111"/>
      <c r="AR790" s="111">
        <v>10</v>
      </c>
      <c r="AS790" s="111"/>
      <c r="AT790" s="111"/>
      <c r="AU790" s="111"/>
      <c r="AV790" s="111"/>
      <c r="AW790" s="111"/>
      <c r="AX790" s="111"/>
      <c r="AY790"/>
      <c r="AZ790"/>
      <c r="BA790"/>
      <c r="BB790"/>
      <c r="BC790"/>
      <c r="BD790"/>
    </row>
    <row r="791" spans="1:56" s="110" customFormat="1" ht="113.15">
      <c r="A791" s="107">
        <v>481</v>
      </c>
      <c r="B791" s="107" t="s">
        <v>13694</v>
      </c>
      <c r="C791" s="111" t="s">
        <v>6360</v>
      </c>
      <c r="D791" s="124" t="s">
        <v>6361</v>
      </c>
      <c r="E791" s="112" t="s">
        <v>6362</v>
      </c>
      <c r="F791" s="129" t="s">
        <v>6363</v>
      </c>
      <c r="G791" s="112" t="s">
        <v>6364</v>
      </c>
      <c r="H791" s="111" t="s">
        <v>6365</v>
      </c>
      <c r="I791" s="112" t="s">
        <v>6366</v>
      </c>
      <c r="J791" s="113">
        <v>58315.06</v>
      </c>
      <c r="K791" s="126" t="s">
        <v>382</v>
      </c>
      <c r="L791" s="112" t="s">
        <v>6367</v>
      </c>
      <c r="M791" s="112" t="s">
        <v>6368</v>
      </c>
      <c r="N791" s="112" t="s">
        <v>6369</v>
      </c>
      <c r="O791" s="112" t="s">
        <v>6370</v>
      </c>
      <c r="P791" s="112" t="s">
        <v>6371</v>
      </c>
      <c r="Q791" s="108" t="s">
        <v>6372</v>
      </c>
      <c r="R791" s="108" t="s">
        <v>6050</v>
      </c>
      <c r="S791" s="108" t="s">
        <v>6372</v>
      </c>
      <c r="T791" s="108" t="s">
        <v>6050</v>
      </c>
      <c r="U791" s="108" t="s">
        <v>6372</v>
      </c>
      <c r="V791" s="109" t="s">
        <v>6373</v>
      </c>
      <c r="W791" s="109" t="s">
        <v>6089</v>
      </c>
      <c r="X791" s="127" t="s">
        <v>5904</v>
      </c>
      <c r="Y791" s="107"/>
      <c r="Z791" s="107"/>
      <c r="AA791" s="107"/>
      <c r="AB791" s="111" t="s">
        <v>6092</v>
      </c>
      <c r="AC791" s="107"/>
      <c r="AD791" s="108" t="s">
        <v>6374</v>
      </c>
      <c r="AE791" s="107" t="s">
        <v>6093</v>
      </c>
      <c r="AF791" s="111" t="s">
        <v>6089</v>
      </c>
      <c r="AG791" s="111" t="s">
        <v>6361</v>
      </c>
      <c r="AH791" s="111" t="s">
        <v>6375</v>
      </c>
      <c r="AI791" s="111" t="s">
        <v>6376</v>
      </c>
      <c r="AJ791" s="111" t="s">
        <v>6377</v>
      </c>
      <c r="AK791" s="111" t="s">
        <v>6378</v>
      </c>
      <c r="AL791" s="111" t="s">
        <v>6376</v>
      </c>
      <c r="AM791" s="111" t="s">
        <v>6379</v>
      </c>
      <c r="AN791" s="111" t="s">
        <v>6380</v>
      </c>
      <c r="AO791" s="111" t="s">
        <v>6381</v>
      </c>
      <c r="AP791" s="111" t="s">
        <v>6382</v>
      </c>
      <c r="AQ791" s="111" t="s">
        <v>6383</v>
      </c>
      <c r="AR791" s="111" t="s">
        <v>6384</v>
      </c>
      <c r="AS791" s="111"/>
      <c r="AT791" s="111"/>
      <c r="AU791" s="111"/>
      <c r="AV791" s="111"/>
      <c r="AW791" s="111"/>
      <c r="AX791" s="111"/>
      <c r="AY791"/>
      <c r="AZ791"/>
      <c r="BA791"/>
      <c r="BB791"/>
      <c r="BC791"/>
      <c r="BD791"/>
    </row>
    <row r="792" spans="1:56" s="110" customFormat="1" ht="246.9">
      <c r="A792" s="107">
        <v>481</v>
      </c>
      <c r="B792" s="107" t="s">
        <v>13694</v>
      </c>
      <c r="C792" s="111" t="s">
        <v>6385</v>
      </c>
      <c r="D792" s="124" t="s">
        <v>6386</v>
      </c>
      <c r="E792" s="112" t="s">
        <v>6387</v>
      </c>
      <c r="F792" s="129" t="s">
        <v>6388</v>
      </c>
      <c r="G792" s="112" t="s">
        <v>6389</v>
      </c>
      <c r="H792" s="111" t="s">
        <v>6390</v>
      </c>
      <c r="I792" s="112" t="s">
        <v>6389</v>
      </c>
      <c r="J792" s="113" t="s">
        <v>6391</v>
      </c>
      <c r="K792" s="126" t="s">
        <v>117</v>
      </c>
      <c r="L792" s="112" t="s">
        <v>6392</v>
      </c>
      <c r="M792" s="112" t="s">
        <v>6393</v>
      </c>
      <c r="N792" s="112" t="s">
        <v>6394</v>
      </c>
      <c r="O792" s="112" t="s">
        <v>6395</v>
      </c>
      <c r="P792" s="112" t="s">
        <v>6396</v>
      </c>
      <c r="Q792" s="108" t="s">
        <v>6397</v>
      </c>
      <c r="R792" s="108" t="s">
        <v>6398</v>
      </c>
      <c r="S792" s="108" t="s">
        <v>6399</v>
      </c>
      <c r="T792" s="108" t="s">
        <v>6400</v>
      </c>
      <c r="U792" s="108" t="s">
        <v>6401</v>
      </c>
      <c r="V792" s="109">
        <v>50</v>
      </c>
      <c r="W792" s="109">
        <v>100</v>
      </c>
      <c r="X792" s="127" t="s">
        <v>5904</v>
      </c>
      <c r="Y792" s="107" t="s">
        <v>6113</v>
      </c>
      <c r="Z792" s="107" t="s">
        <v>6402</v>
      </c>
      <c r="AA792" s="107" t="s">
        <v>6092</v>
      </c>
      <c r="AB792" s="111" t="s">
        <v>6092</v>
      </c>
      <c r="AC792" s="107"/>
      <c r="AD792" s="108" t="s">
        <v>5940</v>
      </c>
      <c r="AE792" s="107" t="s">
        <v>6093</v>
      </c>
      <c r="AF792" s="111">
        <v>60</v>
      </c>
      <c r="AG792" s="111" t="s">
        <v>6386</v>
      </c>
      <c r="AH792" s="111" t="s">
        <v>6403</v>
      </c>
      <c r="AI792" s="111">
        <v>20</v>
      </c>
      <c r="AJ792" s="111" t="s">
        <v>6404</v>
      </c>
      <c r="AK792" s="111" t="s">
        <v>6405</v>
      </c>
      <c r="AL792" s="111">
        <v>10</v>
      </c>
      <c r="AM792" s="111" t="s">
        <v>6406</v>
      </c>
      <c r="AN792" s="111" t="s">
        <v>6407</v>
      </c>
      <c r="AO792" s="111">
        <v>15</v>
      </c>
      <c r="AP792" s="111" t="s">
        <v>6408</v>
      </c>
      <c r="AQ792" s="111" t="s">
        <v>6409</v>
      </c>
      <c r="AR792" s="111">
        <v>15</v>
      </c>
      <c r="AS792" s="111"/>
      <c r="AT792" s="111"/>
      <c r="AU792" s="111"/>
      <c r="AV792" s="111"/>
      <c r="AW792" s="111"/>
      <c r="AX792" s="111"/>
      <c r="AY792"/>
      <c r="AZ792"/>
      <c r="BA792"/>
      <c r="BB792"/>
      <c r="BC792"/>
      <c r="BD792"/>
    </row>
    <row r="793" spans="1:56" s="110" customFormat="1" ht="205.75">
      <c r="A793" s="107">
        <v>481</v>
      </c>
      <c r="B793" s="107" t="s">
        <v>13694</v>
      </c>
      <c r="C793" s="111">
        <v>604</v>
      </c>
      <c r="D793" s="124" t="s">
        <v>6410</v>
      </c>
      <c r="E793" s="112" t="s">
        <v>6411</v>
      </c>
      <c r="F793" s="129">
        <v>10873</v>
      </c>
      <c r="G793" s="112" t="s">
        <v>6412</v>
      </c>
      <c r="H793" s="111">
        <v>2004</v>
      </c>
      <c r="I793" s="112" t="s">
        <v>6413</v>
      </c>
      <c r="J793" s="113">
        <v>78711.98</v>
      </c>
      <c r="K793" s="126" t="s">
        <v>382</v>
      </c>
      <c r="L793" s="112" t="s">
        <v>6414</v>
      </c>
      <c r="M793" s="112" t="s">
        <v>6415</v>
      </c>
      <c r="N793" s="112" t="s">
        <v>6416</v>
      </c>
      <c r="O793" s="112" t="s">
        <v>6417</v>
      </c>
      <c r="P793" s="112" t="s">
        <v>6418</v>
      </c>
      <c r="Q793" s="108" t="s">
        <v>6376</v>
      </c>
      <c r="R793" s="108" t="s">
        <v>6050</v>
      </c>
      <c r="S793" s="108" t="s">
        <v>6376</v>
      </c>
      <c r="T793" s="108" t="s">
        <v>6091</v>
      </c>
      <c r="U793" s="108">
        <v>25</v>
      </c>
      <c r="V793" s="109">
        <v>90</v>
      </c>
      <c r="W793" s="109">
        <v>100</v>
      </c>
      <c r="X793" s="127" t="s">
        <v>5904</v>
      </c>
      <c r="Y793" s="107"/>
      <c r="Z793" s="107"/>
      <c r="AA793" s="107"/>
      <c r="AB793" s="111">
        <v>4</v>
      </c>
      <c r="AC793" s="107">
        <v>604</v>
      </c>
      <c r="AD793" s="108">
        <v>9.75</v>
      </c>
      <c r="AE793" s="107">
        <v>5</v>
      </c>
      <c r="AF793" s="111">
        <v>90</v>
      </c>
      <c r="AG793" s="111" t="s">
        <v>6410</v>
      </c>
      <c r="AH793" s="111" t="s">
        <v>6419</v>
      </c>
      <c r="AI793" s="111">
        <v>50</v>
      </c>
      <c r="AJ793" s="111" t="s">
        <v>6420</v>
      </c>
      <c r="AK793" s="111" t="s">
        <v>6421</v>
      </c>
      <c r="AL793" s="111">
        <v>40</v>
      </c>
      <c r="AM793" s="111"/>
      <c r="AN793" s="111"/>
      <c r="AO793" s="111"/>
      <c r="AP793" s="111"/>
      <c r="AQ793" s="111"/>
      <c r="AR793" s="111"/>
      <c r="AS793" s="111"/>
      <c r="AT793" s="111"/>
      <c r="AU793" s="111"/>
      <c r="AV793" s="111"/>
      <c r="AW793" s="111"/>
      <c r="AX793" s="111"/>
      <c r="AY793"/>
      <c r="AZ793"/>
      <c r="BA793"/>
      <c r="BB793"/>
      <c r="BC793"/>
      <c r="BD793"/>
    </row>
    <row r="794" spans="1:56" s="110" customFormat="1" ht="205.75">
      <c r="A794" s="107">
        <v>481</v>
      </c>
      <c r="B794" s="107" t="s">
        <v>13694</v>
      </c>
      <c r="C794" s="111">
        <v>604</v>
      </c>
      <c r="D794" s="124" t="s">
        <v>6410</v>
      </c>
      <c r="E794" s="112" t="s">
        <v>6422</v>
      </c>
      <c r="F794" s="129">
        <v>10873</v>
      </c>
      <c r="G794" s="112" t="s">
        <v>6423</v>
      </c>
      <c r="H794" s="111" t="s">
        <v>6390</v>
      </c>
      <c r="I794" s="112" t="s">
        <v>6424</v>
      </c>
      <c r="J794" s="113" t="s">
        <v>6425</v>
      </c>
      <c r="K794" s="126" t="s">
        <v>117</v>
      </c>
      <c r="L794" s="112" t="s">
        <v>6414</v>
      </c>
      <c r="M794" s="112" t="s">
        <v>6426</v>
      </c>
      <c r="N794" s="112" t="s">
        <v>6427</v>
      </c>
      <c r="O794" s="112" t="s">
        <v>6428</v>
      </c>
      <c r="P794" s="112" t="s">
        <v>6429</v>
      </c>
      <c r="Q794" s="108" t="s">
        <v>6372</v>
      </c>
      <c r="R794" s="108" t="s">
        <v>6050</v>
      </c>
      <c r="S794" s="108" t="s">
        <v>6372</v>
      </c>
      <c r="T794" s="108" t="s">
        <v>6091</v>
      </c>
      <c r="U794" s="108">
        <v>30</v>
      </c>
      <c r="V794" s="109" t="s">
        <v>6430</v>
      </c>
      <c r="W794" s="109" t="s">
        <v>6089</v>
      </c>
      <c r="X794" s="127" t="s">
        <v>5904</v>
      </c>
      <c r="Y794" s="107"/>
      <c r="Z794" s="107"/>
      <c r="AA794" s="107"/>
      <c r="AB794" s="111" t="s">
        <v>6092</v>
      </c>
      <c r="AC794" s="107">
        <v>604</v>
      </c>
      <c r="AD794" s="108">
        <v>9.75</v>
      </c>
      <c r="AE794" s="107" t="s">
        <v>6093</v>
      </c>
      <c r="AF794" s="111">
        <v>70</v>
      </c>
      <c r="AG794" s="111" t="s">
        <v>6410</v>
      </c>
      <c r="AH794" s="111" t="s">
        <v>6419</v>
      </c>
      <c r="AI794" s="111" t="s">
        <v>6431</v>
      </c>
      <c r="AJ794" s="111" t="s">
        <v>6432</v>
      </c>
      <c r="AK794" s="111" t="s">
        <v>6421</v>
      </c>
      <c r="AL794" s="111" t="s">
        <v>6093</v>
      </c>
      <c r="AM794" s="111" t="s">
        <v>6433</v>
      </c>
      <c r="AN794" s="111" t="s">
        <v>6421</v>
      </c>
      <c r="AO794" s="111">
        <v>15</v>
      </c>
      <c r="AP794" s="111"/>
      <c r="AQ794" s="111"/>
      <c r="AR794" s="111"/>
      <c r="AS794" s="111"/>
      <c r="AT794" s="111"/>
      <c r="AU794" s="111"/>
      <c r="AV794" s="111"/>
      <c r="AW794" s="111"/>
      <c r="AX794" s="111"/>
      <c r="AY794"/>
      <c r="AZ794"/>
      <c r="BA794"/>
      <c r="BB794"/>
      <c r="BC794"/>
      <c r="BD794"/>
    </row>
    <row r="795" spans="1:56" s="110" customFormat="1" ht="205.75">
      <c r="A795" s="107">
        <v>481</v>
      </c>
      <c r="B795" s="107" t="s">
        <v>13694</v>
      </c>
      <c r="C795" s="111">
        <v>604</v>
      </c>
      <c r="D795" s="124" t="s">
        <v>6410</v>
      </c>
      <c r="E795" s="112" t="s">
        <v>6411</v>
      </c>
      <c r="F795" s="129">
        <v>10873</v>
      </c>
      <c r="G795" s="112" t="s">
        <v>6434</v>
      </c>
      <c r="H795" s="111" t="s">
        <v>6435</v>
      </c>
      <c r="I795" s="112" t="s">
        <v>6436</v>
      </c>
      <c r="J795" s="113" t="s">
        <v>6437</v>
      </c>
      <c r="K795" s="126" t="s">
        <v>132</v>
      </c>
      <c r="L795" s="112" t="s">
        <v>6438</v>
      </c>
      <c r="M795" s="112" t="s">
        <v>6439</v>
      </c>
      <c r="N795" s="112" t="s">
        <v>6440</v>
      </c>
      <c r="O795" s="112" t="s">
        <v>6441</v>
      </c>
      <c r="P795" s="112" t="s">
        <v>6442</v>
      </c>
      <c r="Q795" s="108" t="s">
        <v>6376</v>
      </c>
      <c r="R795" s="108" t="s">
        <v>6050</v>
      </c>
      <c r="S795" s="108" t="s">
        <v>6376</v>
      </c>
      <c r="T795" s="108" t="s">
        <v>6091</v>
      </c>
      <c r="U795" s="108">
        <v>25</v>
      </c>
      <c r="V795" s="109" t="s">
        <v>6168</v>
      </c>
      <c r="W795" s="109" t="s">
        <v>6089</v>
      </c>
      <c r="X795" s="127" t="s">
        <v>5904</v>
      </c>
      <c r="Y795" s="107"/>
      <c r="Z795" s="107"/>
      <c r="AA795" s="107"/>
      <c r="AB795" s="111" t="s">
        <v>6092</v>
      </c>
      <c r="AC795" s="107">
        <v>604</v>
      </c>
      <c r="AD795" s="108">
        <v>9.75</v>
      </c>
      <c r="AE795" s="107" t="s">
        <v>6093</v>
      </c>
      <c r="AF795" s="111">
        <v>80</v>
      </c>
      <c r="AG795" s="111" t="s">
        <v>6410</v>
      </c>
      <c r="AH795" s="111" t="s">
        <v>6419</v>
      </c>
      <c r="AI795" s="111" t="s">
        <v>6443</v>
      </c>
      <c r="AJ795" s="111" t="s">
        <v>6444</v>
      </c>
      <c r="AK795" s="111" t="s">
        <v>6445</v>
      </c>
      <c r="AL795" s="111" t="s">
        <v>6091</v>
      </c>
      <c r="AM795" s="111" t="s">
        <v>6433</v>
      </c>
      <c r="AN795" s="111" t="s">
        <v>6421</v>
      </c>
      <c r="AO795" s="111">
        <v>25</v>
      </c>
      <c r="AP795" s="111" t="s">
        <v>6446</v>
      </c>
      <c r="AQ795" s="111" t="s">
        <v>6421</v>
      </c>
      <c r="AR795" s="111">
        <v>15</v>
      </c>
      <c r="AS795" s="111" t="s">
        <v>6447</v>
      </c>
      <c r="AT795" s="111" t="s">
        <v>6421</v>
      </c>
      <c r="AU795" s="111" t="s">
        <v>6093</v>
      </c>
      <c r="AV795" s="111"/>
      <c r="AW795" s="111"/>
      <c r="AX795" s="111"/>
      <c r="AY795"/>
      <c r="AZ795"/>
      <c r="BA795"/>
      <c r="BB795"/>
      <c r="BC795"/>
      <c r="BD795"/>
    </row>
    <row r="796" spans="1:56" s="110" customFormat="1" ht="164.6">
      <c r="A796" s="107">
        <v>481</v>
      </c>
      <c r="B796" s="107" t="s">
        <v>13694</v>
      </c>
      <c r="C796" s="111">
        <v>606</v>
      </c>
      <c r="D796" s="124" t="s">
        <v>6386</v>
      </c>
      <c r="E796" s="112" t="s">
        <v>6448</v>
      </c>
      <c r="F796" s="129" t="s">
        <v>6449</v>
      </c>
      <c r="G796" s="112" t="s">
        <v>6450</v>
      </c>
      <c r="H796" s="111">
        <v>2005</v>
      </c>
      <c r="I796" s="112" t="s">
        <v>6451</v>
      </c>
      <c r="J796" s="113">
        <v>54491.42</v>
      </c>
      <c r="K796" s="126" t="s">
        <v>132</v>
      </c>
      <c r="L796" s="112" t="s">
        <v>6452</v>
      </c>
      <c r="M796" s="112" t="s">
        <v>6453</v>
      </c>
      <c r="N796" s="112" t="s">
        <v>6454</v>
      </c>
      <c r="O796" s="112" t="s">
        <v>6455</v>
      </c>
      <c r="P796" s="112">
        <v>3502690</v>
      </c>
      <c r="Q796" s="108" t="s">
        <v>6456</v>
      </c>
      <c r="R796" s="108">
        <v>0</v>
      </c>
      <c r="S796" s="108" t="s">
        <v>6457</v>
      </c>
      <c r="T796" s="108" t="s">
        <v>5940</v>
      </c>
      <c r="U796" s="108" t="s">
        <v>6458</v>
      </c>
      <c r="V796" s="109">
        <v>30</v>
      </c>
      <c r="W796" s="109">
        <v>100</v>
      </c>
      <c r="X796" s="127" t="s">
        <v>5904</v>
      </c>
      <c r="Y796" s="107">
        <v>4</v>
      </c>
      <c r="Z796" s="107">
        <v>6</v>
      </c>
      <c r="AA796" s="107">
        <v>2</v>
      </c>
      <c r="AB796" s="111">
        <v>4</v>
      </c>
      <c r="AC796" s="107">
        <v>606</v>
      </c>
      <c r="AD796" s="108" t="s">
        <v>5940</v>
      </c>
      <c r="AE796" s="107">
        <v>5</v>
      </c>
      <c r="AF796" s="111">
        <v>30</v>
      </c>
      <c r="AG796" s="111" t="s">
        <v>6386</v>
      </c>
      <c r="AH796" s="111" t="s">
        <v>6403</v>
      </c>
      <c r="AI796" s="111">
        <v>5</v>
      </c>
      <c r="AJ796" s="111" t="s">
        <v>1740</v>
      </c>
      <c r="AK796" s="111" t="s">
        <v>6459</v>
      </c>
      <c r="AL796" s="111">
        <v>5</v>
      </c>
      <c r="AM796" s="111" t="s">
        <v>6460</v>
      </c>
      <c r="AN796" s="111" t="s">
        <v>6461</v>
      </c>
      <c r="AO796" s="111">
        <v>10</v>
      </c>
      <c r="AP796" s="111" t="s">
        <v>4448</v>
      </c>
      <c r="AQ796" s="111" t="s">
        <v>5640</v>
      </c>
      <c r="AR796" s="111">
        <v>10</v>
      </c>
      <c r="AS796" s="111"/>
      <c r="AT796" s="111"/>
      <c r="AU796" s="111"/>
      <c r="AV796" s="111"/>
      <c r="AW796" s="111"/>
      <c r="AX796" s="111"/>
      <c r="AY796"/>
      <c r="AZ796"/>
      <c r="BA796"/>
      <c r="BB796"/>
      <c r="BC796"/>
      <c r="BD796"/>
    </row>
    <row r="797" spans="1:56" s="110" customFormat="1" ht="133.75">
      <c r="A797" s="107">
        <v>481</v>
      </c>
      <c r="B797" s="107" t="s">
        <v>13694</v>
      </c>
      <c r="C797" s="111">
        <v>605</v>
      </c>
      <c r="D797" s="124" t="s">
        <v>6361</v>
      </c>
      <c r="E797" s="112" t="s">
        <v>6462</v>
      </c>
      <c r="F797" s="129" t="s">
        <v>6463</v>
      </c>
      <c r="G797" s="112" t="s">
        <v>6464</v>
      </c>
      <c r="H797" s="111">
        <v>2007</v>
      </c>
      <c r="I797" s="112" t="s">
        <v>6465</v>
      </c>
      <c r="J797" s="113">
        <v>74780.53</v>
      </c>
      <c r="K797" s="126" t="s">
        <v>117</v>
      </c>
      <c r="L797" s="112" t="s">
        <v>6466</v>
      </c>
      <c r="M797" s="112" t="s">
        <v>6467</v>
      </c>
      <c r="N797" s="112" t="s">
        <v>6468</v>
      </c>
      <c r="O797" s="112" t="s">
        <v>6258</v>
      </c>
      <c r="P797" s="112">
        <v>3503491</v>
      </c>
      <c r="Q797" s="108">
        <v>50</v>
      </c>
      <c r="R797" s="108">
        <v>0</v>
      </c>
      <c r="S797" s="108">
        <v>50</v>
      </c>
      <c r="T797" s="108">
        <v>0</v>
      </c>
      <c r="U797" s="108">
        <v>50</v>
      </c>
      <c r="V797" s="109">
        <v>70</v>
      </c>
      <c r="W797" s="109">
        <v>100</v>
      </c>
      <c r="X797" s="127" t="s">
        <v>5904</v>
      </c>
      <c r="Y797" s="107">
        <v>3</v>
      </c>
      <c r="Z797" s="107">
        <v>11</v>
      </c>
      <c r="AA797" s="107">
        <v>5</v>
      </c>
      <c r="AB797" s="111">
        <v>4</v>
      </c>
      <c r="AC797" s="107">
        <v>605</v>
      </c>
      <c r="AD797" s="108"/>
      <c r="AE797" s="107">
        <v>5</v>
      </c>
      <c r="AF797" s="111">
        <v>100</v>
      </c>
      <c r="AG797" s="111" t="s">
        <v>6361</v>
      </c>
      <c r="AH797" s="111" t="s">
        <v>6469</v>
      </c>
      <c r="AI797" s="111">
        <v>95</v>
      </c>
      <c r="AJ797" s="111" t="s">
        <v>6470</v>
      </c>
      <c r="AK797" s="111" t="s">
        <v>6471</v>
      </c>
      <c r="AL797" s="111">
        <v>5</v>
      </c>
      <c r="AM797" s="111"/>
      <c r="AN797" s="111"/>
      <c r="AO797" s="111"/>
      <c r="AP797" s="111"/>
      <c r="AQ797" s="111"/>
      <c r="AR797" s="111"/>
      <c r="AS797" s="111"/>
      <c r="AT797" s="111"/>
      <c r="AU797" s="111"/>
      <c r="AV797" s="111"/>
      <c r="AW797" s="111"/>
      <c r="AX797" s="111"/>
      <c r="AY797"/>
      <c r="AZ797"/>
      <c r="BA797"/>
      <c r="BB797"/>
      <c r="BC797"/>
      <c r="BD797"/>
    </row>
    <row r="798" spans="1:56" s="110" customFormat="1" ht="102.9">
      <c r="A798" s="107">
        <v>481</v>
      </c>
      <c r="B798" s="107" t="s">
        <v>13694</v>
      </c>
      <c r="C798" s="111">
        <v>605</v>
      </c>
      <c r="D798" s="124" t="s">
        <v>6361</v>
      </c>
      <c r="E798" s="112" t="s">
        <v>6462</v>
      </c>
      <c r="F798" s="129" t="s">
        <v>6463</v>
      </c>
      <c r="G798" s="112" t="s">
        <v>6472</v>
      </c>
      <c r="H798" s="111">
        <v>2003</v>
      </c>
      <c r="I798" s="112" t="s">
        <v>6473</v>
      </c>
      <c r="J798" s="113">
        <v>143861.12</v>
      </c>
      <c r="K798" s="126" t="s">
        <v>132</v>
      </c>
      <c r="L798" s="112" t="s">
        <v>6466</v>
      </c>
      <c r="M798" s="112" t="s">
        <v>6467</v>
      </c>
      <c r="N798" s="112" t="s">
        <v>6474</v>
      </c>
      <c r="O798" s="112" t="s">
        <v>6475</v>
      </c>
      <c r="P798" s="112" t="s">
        <v>6476</v>
      </c>
      <c r="Q798" s="108">
        <v>70</v>
      </c>
      <c r="R798" s="108">
        <v>0</v>
      </c>
      <c r="S798" s="108">
        <v>70</v>
      </c>
      <c r="T798" s="108">
        <v>0</v>
      </c>
      <c r="U798" s="108">
        <v>70</v>
      </c>
      <c r="V798" s="109">
        <v>80</v>
      </c>
      <c r="W798" s="109">
        <v>100</v>
      </c>
      <c r="X798" s="127" t="s">
        <v>5904</v>
      </c>
      <c r="Y798" s="107">
        <v>3</v>
      </c>
      <c r="Z798" s="107">
        <v>11</v>
      </c>
      <c r="AA798" s="107">
        <v>5</v>
      </c>
      <c r="AB798" s="111">
        <v>4</v>
      </c>
      <c r="AC798" s="107">
        <v>605</v>
      </c>
      <c r="AD798" s="108"/>
      <c r="AE798" s="107">
        <v>5</v>
      </c>
      <c r="AF798" s="111">
        <v>30</v>
      </c>
      <c r="AG798" s="111" t="s">
        <v>6361</v>
      </c>
      <c r="AH798" s="111" t="s">
        <v>6469</v>
      </c>
      <c r="AI798" s="111">
        <v>30</v>
      </c>
      <c r="AJ798" s="111"/>
      <c r="AK798" s="111"/>
      <c r="AL798" s="111"/>
      <c r="AM798" s="111"/>
      <c r="AN798" s="111"/>
      <c r="AO798" s="111"/>
      <c r="AP798" s="111"/>
      <c r="AQ798" s="111"/>
      <c r="AR798" s="111"/>
      <c r="AS798" s="111"/>
      <c r="AT798" s="111"/>
      <c r="AU798" s="111"/>
      <c r="AV798" s="111"/>
      <c r="AW798" s="111"/>
      <c r="AX798" s="111"/>
      <c r="AY798"/>
      <c r="AZ798"/>
      <c r="BA798"/>
      <c r="BB798"/>
      <c r="BC798"/>
      <c r="BD798"/>
    </row>
    <row r="799" spans="1:56" s="110" customFormat="1" ht="41.15">
      <c r="A799" s="107">
        <v>481</v>
      </c>
      <c r="B799" s="107" t="s">
        <v>13694</v>
      </c>
      <c r="C799" s="111" t="s">
        <v>6477</v>
      </c>
      <c r="D799" s="124" t="s">
        <v>6361</v>
      </c>
      <c r="E799" s="112" t="s">
        <v>6462</v>
      </c>
      <c r="F799" s="129" t="s">
        <v>6463</v>
      </c>
      <c r="G799" s="112" t="s">
        <v>6478</v>
      </c>
      <c r="H799" s="111" t="s">
        <v>6479</v>
      </c>
      <c r="I799" s="112" t="s">
        <v>6480</v>
      </c>
      <c r="J799" s="113">
        <v>179924.44</v>
      </c>
      <c r="K799" s="126" t="s">
        <v>109</v>
      </c>
      <c r="L799" s="112" t="s">
        <v>6045</v>
      </c>
      <c r="M799" s="112" t="s">
        <v>6046</v>
      </c>
      <c r="N799" s="112" t="s">
        <v>6481</v>
      </c>
      <c r="O799" s="112" t="s">
        <v>6482</v>
      </c>
      <c r="P799" s="112" t="s">
        <v>6483</v>
      </c>
      <c r="Q799" s="108" t="s">
        <v>6089</v>
      </c>
      <c r="R799" s="108" t="s">
        <v>6484</v>
      </c>
      <c r="S799" s="108" t="s">
        <v>6485</v>
      </c>
      <c r="T799" s="108" t="s">
        <v>6372</v>
      </c>
      <c r="U799" s="108" t="s">
        <v>6089</v>
      </c>
      <c r="V799" s="109">
        <v>0.2</v>
      </c>
      <c r="W799" s="109" t="s">
        <v>6089</v>
      </c>
      <c r="X799" s="127" t="s">
        <v>5904</v>
      </c>
      <c r="Y799" s="107" t="s">
        <v>6090</v>
      </c>
      <c r="Z799" s="107" t="s">
        <v>6169</v>
      </c>
      <c r="AA799" s="107" t="s">
        <v>6093</v>
      </c>
      <c r="AB799" s="111" t="s">
        <v>6092</v>
      </c>
      <c r="AC799" s="107"/>
      <c r="AD799" s="108"/>
      <c r="AE799" s="107" t="s">
        <v>6093</v>
      </c>
      <c r="AF799" s="111" t="s">
        <v>6372</v>
      </c>
      <c r="AG799" s="111" t="s">
        <v>6361</v>
      </c>
      <c r="AH799" s="111" t="s">
        <v>6469</v>
      </c>
      <c r="AI799" s="111">
        <v>20</v>
      </c>
      <c r="AJ799" s="111"/>
      <c r="AK799" s="111"/>
      <c r="AL799" s="111"/>
      <c r="AM799" s="111"/>
      <c r="AN799" s="111"/>
      <c r="AO799" s="111"/>
      <c r="AP799" s="111"/>
      <c r="AQ799" s="111"/>
      <c r="AR799" s="111"/>
      <c r="AS799" s="111"/>
      <c r="AT799" s="111"/>
      <c r="AU799" s="111"/>
      <c r="AV799" s="111"/>
      <c r="AW799" s="111"/>
      <c r="AX799" s="111"/>
      <c r="AY799"/>
      <c r="AZ799"/>
      <c r="BA799"/>
      <c r="BB799"/>
      <c r="BC799"/>
      <c r="BD799"/>
    </row>
    <row r="800" spans="1:56" s="110" customFormat="1" ht="82.3">
      <c r="A800" s="107">
        <v>481</v>
      </c>
      <c r="B800" s="107" t="s">
        <v>13694</v>
      </c>
      <c r="C800" s="111" t="s">
        <v>6486</v>
      </c>
      <c r="D800" s="124" t="s">
        <v>6386</v>
      </c>
      <c r="E800" s="112" t="s">
        <v>6487</v>
      </c>
      <c r="F800" s="129" t="s">
        <v>6488</v>
      </c>
      <c r="G800" s="112" t="s">
        <v>6489</v>
      </c>
      <c r="H800" s="111" t="s">
        <v>6435</v>
      </c>
      <c r="I800" s="112" t="s">
        <v>6490</v>
      </c>
      <c r="J800" s="113" t="s">
        <v>6491</v>
      </c>
      <c r="K800" s="126" t="s">
        <v>132</v>
      </c>
      <c r="L800" s="112" t="s">
        <v>6492</v>
      </c>
      <c r="M800" s="112" t="s">
        <v>6493</v>
      </c>
      <c r="N800" s="112" t="s">
        <v>6494</v>
      </c>
      <c r="O800" s="112" t="s">
        <v>6495</v>
      </c>
      <c r="P800" s="112" t="s">
        <v>6496</v>
      </c>
      <c r="Q800" s="108" t="s">
        <v>6049</v>
      </c>
      <c r="R800" s="108">
        <v>0</v>
      </c>
      <c r="S800" s="108" t="s">
        <v>6049</v>
      </c>
      <c r="T800" s="108" t="s">
        <v>5940</v>
      </c>
      <c r="U800" s="108" t="s">
        <v>6497</v>
      </c>
      <c r="V800" s="109">
        <v>0</v>
      </c>
      <c r="W800" s="109" t="s">
        <v>6089</v>
      </c>
      <c r="X800" s="127" t="s">
        <v>5904</v>
      </c>
      <c r="Y800" s="107" t="s">
        <v>6090</v>
      </c>
      <c r="Z800" s="107" t="s">
        <v>6169</v>
      </c>
      <c r="AA800" s="107" t="s">
        <v>6090</v>
      </c>
      <c r="AB800" s="111" t="s">
        <v>6092</v>
      </c>
      <c r="AC800" s="107"/>
      <c r="AD800" s="108" t="s">
        <v>5940</v>
      </c>
      <c r="AE800" s="107" t="s">
        <v>6093</v>
      </c>
      <c r="AF800" s="111">
        <v>0</v>
      </c>
      <c r="AG800" s="111" t="s">
        <v>6498</v>
      </c>
      <c r="AH800" s="111" t="s">
        <v>5640</v>
      </c>
      <c r="AI800" s="111" t="s">
        <v>5640</v>
      </c>
      <c r="AJ800" s="111" t="s">
        <v>5640</v>
      </c>
      <c r="AK800" s="111" t="s">
        <v>5640</v>
      </c>
      <c r="AL800" s="111" t="s">
        <v>5640</v>
      </c>
      <c r="AM800" s="111" t="s">
        <v>5640</v>
      </c>
      <c r="AN800" s="111" t="s">
        <v>5640</v>
      </c>
      <c r="AO800" s="111" t="s">
        <v>5640</v>
      </c>
      <c r="AP800" s="111"/>
      <c r="AQ800" s="111"/>
      <c r="AR800" s="111"/>
      <c r="AS800" s="111" t="s">
        <v>5640</v>
      </c>
      <c r="AT800" s="111" t="s">
        <v>5640</v>
      </c>
      <c r="AU800" s="111" t="s">
        <v>5640</v>
      </c>
      <c r="AV800" s="111" t="s">
        <v>5640</v>
      </c>
      <c r="AW800" s="111" t="s">
        <v>5640</v>
      </c>
      <c r="AX800" s="111"/>
      <c r="AY800"/>
      <c r="AZ800"/>
      <c r="BA800"/>
      <c r="BB800"/>
      <c r="BC800"/>
      <c r="BD800"/>
    </row>
    <row r="801" spans="1:56" s="110" customFormat="1" ht="61.75">
      <c r="A801" s="107">
        <v>481</v>
      </c>
      <c r="B801" s="107" t="s">
        <v>13694</v>
      </c>
      <c r="C801" s="111" t="s">
        <v>6486</v>
      </c>
      <c r="D801" s="124" t="s">
        <v>6386</v>
      </c>
      <c r="E801" s="112" t="s">
        <v>6499</v>
      </c>
      <c r="F801" s="129" t="s">
        <v>6488</v>
      </c>
      <c r="G801" s="112" t="s">
        <v>6500</v>
      </c>
      <c r="H801" s="111" t="s">
        <v>6501</v>
      </c>
      <c r="I801" s="112" t="s">
        <v>6502</v>
      </c>
      <c r="J801" s="113" t="s">
        <v>6503</v>
      </c>
      <c r="K801" s="126" t="s">
        <v>382</v>
      </c>
      <c r="L801" s="112" t="s">
        <v>6504</v>
      </c>
      <c r="M801" s="112" t="s">
        <v>6505</v>
      </c>
      <c r="N801" s="112" t="s">
        <v>6506</v>
      </c>
      <c r="O801" s="112" t="s">
        <v>6507</v>
      </c>
      <c r="P801" s="112" t="s">
        <v>6508</v>
      </c>
      <c r="Q801" s="108">
        <v>20</v>
      </c>
      <c r="R801" s="108" t="s">
        <v>6400</v>
      </c>
      <c r="S801" s="108">
        <v>20</v>
      </c>
      <c r="T801" s="108" t="s">
        <v>5940</v>
      </c>
      <c r="U801" s="108" t="s">
        <v>6509</v>
      </c>
      <c r="V801" s="109">
        <v>0</v>
      </c>
      <c r="W801" s="109" t="s">
        <v>6089</v>
      </c>
      <c r="X801" s="127" t="s">
        <v>5904</v>
      </c>
      <c r="Y801" s="107" t="s">
        <v>6113</v>
      </c>
      <c r="Z801" s="107" t="s">
        <v>6402</v>
      </c>
      <c r="AA801" s="107" t="s">
        <v>6092</v>
      </c>
      <c r="AB801" s="111" t="s">
        <v>6092</v>
      </c>
      <c r="AC801" s="107"/>
      <c r="AD801" s="108"/>
      <c r="AE801" s="107" t="s">
        <v>6093</v>
      </c>
      <c r="AF801" s="111">
        <v>0</v>
      </c>
      <c r="AG801" s="111" t="s">
        <v>6498</v>
      </c>
      <c r="AH801" s="111" t="s">
        <v>5640</v>
      </c>
      <c r="AI801" s="111" t="s">
        <v>5640</v>
      </c>
      <c r="AJ801" s="111" t="s">
        <v>5640</v>
      </c>
      <c r="AK801" s="111" t="s">
        <v>5640</v>
      </c>
      <c r="AL801" s="111" t="s">
        <v>5640</v>
      </c>
      <c r="AM801" s="111" t="s">
        <v>5640</v>
      </c>
      <c r="AN801" s="111" t="s">
        <v>5640</v>
      </c>
      <c r="AO801" s="111" t="s">
        <v>5640</v>
      </c>
      <c r="AP801" s="111" t="s">
        <v>5640</v>
      </c>
      <c r="AQ801" s="111" t="s">
        <v>5640</v>
      </c>
      <c r="AR801" s="111" t="s">
        <v>5640</v>
      </c>
      <c r="AS801" s="111" t="s">
        <v>5640</v>
      </c>
      <c r="AT801" s="111" t="s">
        <v>5640</v>
      </c>
      <c r="AU801" s="111" t="s">
        <v>5640</v>
      </c>
      <c r="AV801" s="111" t="s">
        <v>5640</v>
      </c>
      <c r="AW801" s="111" t="s">
        <v>5640</v>
      </c>
      <c r="AX801" s="111"/>
      <c r="AY801"/>
      <c r="AZ801"/>
      <c r="BA801"/>
      <c r="BB801"/>
      <c r="BC801"/>
      <c r="BD801"/>
    </row>
    <row r="802" spans="1:56" s="110" customFormat="1" ht="133.75">
      <c r="A802" s="107">
        <v>481</v>
      </c>
      <c r="B802" s="107" t="s">
        <v>13694</v>
      </c>
      <c r="C802" s="111" t="s">
        <v>6486</v>
      </c>
      <c r="D802" s="124" t="s">
        <v>6386</v>
      </c>
      <c r="E802" s="112" t="s">
        <v>6510</v>
      </c>
      <c r="F802" s="129" t="s">
        <v>6488</v>
      </c>
      <c r="G802" s="112" t="s">
        <v>6511</v>
      </c>
      <c r="H802" s="111" t="s">
        <v>6512</v>
      </c>
      <c r="I802" s="112" t="s">
        <v>6513</v>
      </c>
      <c r="J802" s="113">
        <v>374065.45</v>
      </c>
      <c r="K802" s="126" t="s">
        <v>13691</v>
      </c>
      <c r="L802" s="112" t="s">
        <v>6514</v>
      </c>
      <c r="M802" s="112" t="s">
        <v>6515</v>
      </c>
      <c r="N802" s="112" t="s">
        <v>6516</v>
      </c>
      <c r="O802" s="112" t="s">
        <v>6517</v>
      </c>
      <c r="P802" s="112" t="s">
        <v>6518</v>
      </c>
      <c r="Q802" s="108" t="s">
        <v>6519</v>
      </c>
      <c r="R802" s="108" t="s">
        <v>6520</v>
      </c>
      <c r="S802" s="108">
        <v>58</v>
      </c>
      <c r="T802" s="108" t="s">
        <v>5940</v>
      </c>
      <c r="U802" s="108" t="s">
        <v>6521</v>
      </c>
      <c r="V802" s="109">
        <v>88</v>
      </c>
      <c r="W802" s="109" t="s">
        <v>6089</v>
      </c>
      <c r="X802" s="127" t="s">
        <v>5904</v>
      </c>
      <c r="Y802" s="107" t="s">
        <v>6090</v>
      </c>
      <c r="Z802" s="107" t="s">
        <v>6092</v>
      </c>
      <c r="AA802" s="107" t="s">
        <v>6402</v>
      </c>
      <c r="AB802" s="111" t="s">
        <v>6522</v>
      </c>
      <c r="AC802" s="107"/>
      <c r="AD802" s="108" t="s">
        <v>5940</v>
      </c>
      <c r="AE802" s="107" t="s">
        <v>6093</v>
      </c>
      <c r="AF802" s="111">
        <v>85</v>
      </c>
      <c r="AG802" s="111" t="s">
        <v>6386</v>
      </c>
      <c r="AH802" s="111" t="s">
        <v>6523</v>
      </c>
      <c r="AI802" s="111">
        <v>15</v>
      </c>
      <c r="AJ802" s="111" t="s">
        <v>6524</v>
      </c>
      <c r="AK802" s="111" t="s">
        <v>6525</v>
      </c>
      <c r="AL802" s="111">
        <v>5</v>
      </c>
      <c r="AM802" s="111" t="s">
        <v>6526</v>
      </c>
      <c r="AN802" s="111" t="s">
        <v>6527</v>
      </c>
      <c r="AO802" s="111">
        <v>10</v>
      </c>
      <c r="AP802" s="111" t="s">
        <v>6528</v>
      </c>
      <c r="AQ802" s="111" t="s">
        <v>6529</v>
      </c>
      <c r="AR802" s="111">
        <v>20</v>
      </c>
      <c r="AS802" s="111" t="s">
        <v>6530</v>
      </c>
      <c r="AT802" s="111" t="s">
        <v>6531</v>
      </c>
      <c r="AU802" s="111">
        <v>20</v>
      </c>
      <c r="AV802" s="111" t="s">
        <v>6532</v>
      </c>
      <c r="AW802" s="111" t="s">
        <v>6533</v>
      </c>
      <c r="AX802" s="111" t="s">
        <v>6093</v>
      </c>
      <c r="AY802"/>
      <c r="AZ802"/>
      <c r="BA802"/>
      <c r="BB802"/>
      <c r="BC802"/>
      <c r="BD802"/>
    </row>
    <row r="803" spans="1:56" s="110" customFormat="1" ht="216">
      <c r="A803" s="107">
        <v>481</v>
      </c>
      <c r="B803" s="107" t="s">
        <v>13694</v>
      </c>
      <c r="C803" s="111">
        <v>604</v>
      </c>
      <c r="D803" s="124" t="s">
        <v>6386</v>
      </c>
      <c r="E803" s="112" t="s">
        <v>6534</v>
      </c>
      <c r="F803" s="129">
        <v>13542</v>
      </c>
      <c r="G803" s="112" t="s">
        <v>6535</v>
      </c>
      <c r="H803" s="111">
        <v>2018</v>
      </c>
      <c r="I803" s="112" t="s">
        <v>6536</v>
      </c>
      <c r="J803" s="113">
        <v>81702.41</v>
      </c>
      <c r="K803" s="126" t="s">
        <v>213</v>
      </c>
      <c r="L803" s="112" t="s">
        <v>6537</v>
      </c>
      <c r="M803" s="112" t="s">
        <v>6538</v>
      </c>
      <c r="N803" s="112" t="s">
        <v>6539</v>
      </c>
      <c r="O803" s="112" t="s">
        <v>6540</v>
      </c>
      <c r="P803" s="112">
        <v>3504668</v>
      </c>
      <c r="Q803" s="108" t="s">
        <v>6541</v>
      </c>
      <c r="R803" s="108" t="s">
        <v>6542</v>
      </c>
      <c r="S803" s="108" t="s">
        <v>6543</v>
      </c>
      <c r="T803" s="108">
        <v>0</v>
      </c>
      <c r="U803" s="108" t="s">
        <v>6544</v>
      </c>
      <c r="V803" s="109">
        <v>100</v>
      </c>
      <c r="W803" s="109">
        <v>100</v>
      </c>
      <c r="X803" s="127" t="s">
        <v>5904</v>
      </c>
      <c r="Y803" s="107">
        <v>3</v>
      </c>
      <c r="Z803" s="107">
        <v>11</v>
      </c>
      <c r="AA803" s="107">
        <v>5</v>
      </c>
      <c r="AB803" s="111">
        <v>4</v>
      </c>
      <c r="AC803" s="107"/>
      <c r="AD803" s="108"/>
      <c r="AE803" s="107">
        <v>5</v>
      </c>
      <c r="AF803" s="111">
        <v>1</v>
      </c>
      <c r="AG803" s="111" t="s">
        <v>6545</v>
      </c>
      <c r="AH803" s="111" t="s">
        <v>6546</v>
      </c>
      <c r="AI803" s="111">
        <v>0.4</v>
      </c>
      <c r="AJ803" s="111" t="s">
        <v>6386</v>
      </c>
      <c r="AK803" s="111" t="s">
        <v>6407</v>
      </c>
      <c r="AL803" s="111">
        <v>0.3</v>
      </c>
      <c r="AM803" s="111" t="s">
        <v>6404</v>
      </c>
      <c r="AN803" s="111" t="s">
        <v>6547</v>
      </c>
      <c r="AO803" s="111">
        <v>0.2</v>
      </c>
      <c r="AP803" s="111" t="s">
        <v>6548</v>
      </c>
      <c r="AQ803" s="111" t="s">
        <v>6405</v>
      </c>
      <c r="AR803" s="111">
        <v>0.1</v>
      </c>
      <c r="AS803" s="111"/>
      <c r="AT803" s="111"/>
      <c r="AU803" s="111"/>
      <c r="AV803" s="111"/>
      <c r="AW803" s="111"/>
      <c r="AX803" s="111"/>
      <c r="AY803"/>
      <c r="AZ803"/>
      <c r="BA803"/>
      <c r="BB803"/>
      <c r="BC803"/>
      <c r="BD803"/>
    </row>
    <row r="804" spans="1:56" s="110" customFormat="1" ht="133.75">
      <c r="A804" s="107">
        <v>481</v>
      </c>
      <c r="B804" s="107" t="s">
        <v>13694</v>
      </c>
      <c r="C804" s="111">
        <v>604</v>
      </c>
      <c r="D804" s="124" t="s">
        <v>6410</v>
      </c>
      <c r="E804" s="112" t="s">
        <v>6419</v>
      </c>
      <c r="F804" s="129">
        <v>10873</v>
      </c>
      <c r="G804" s="112" t="s">
        <v>6549</v>
      </c>
      <c r="H804" s="111">
        <v>2018</v>
      </c>
      <c r="I804" s="112" t="s">
        <v>6550</v>
      </c>
      <c r="J804" s="113">
        <v>30068.78</v>
      </c>
      <c r="K804" s="126" t="s">
        <v>213</v>
      </c>
      <c r="L804" s="112" t="s">
        <v>6045</v>
      </c>
      <c r="M804" s="112" t="s">
        <v>6046</v>
      </c>
      <c r="N804" s="112" t="s">
        <v>6047</v>
      </c>
      <c r="O804" s="112" t="s">
        <v>6048</v>
      </c>
      <c r="P804" s="112">
        <v>3504666</v>
      </c>
      <c r="Q804" s="108" t="s">
        <v>6049</v>
      </c>
      <c r="R804" s="108" t="s">
        <v>6050</v>
      </c>
      <c r="S804" s="108" t="s">
        <v>6051</v>
      </c>
      <c r="T804" s="108" t="s">
        <v>6052</v>
      </c>
      <c r="U804" s="108" t="s">
        <v>6053</v>
      </c>
      <c r="V804" s="109">
        <v>80</v>
      </c>
      <c r="W804" s="109">
        <v>100</v>
      </c>
      <c r="X804" s="127" t="s">
        <v>5904</v>
      </c>
      <c r="Y804" s="107">
        <v>3</v>
      </c>
      <c r="Z804" s="107">
        <v>11</v>
      </c>
      <c r="AA804" s="107">
        <v>5</v>
      </c>
      <c r="AB804" s="111">
        <v>4</v>
      </c>
      <c r="AC804" s="107"/>
      <c r="AD804" s="108"/>
      <c r="AE804" s="107">
        <v>5</v>
      </c>
      <c r="AF804" s="111">
        <v>80</v>
      </c>
      <c r="AG804" s="111" t="s">
        <v>6410</v>
      </c>
      <c r="AH804" s="111" t="s">
        <v>6551</v>
      </c>
      <c r="AI804" s="111">
        <v>20</v>
      </c>
      <c r="AJ804" s="111" t="s">
        <v>6444</v>
      </c>
      <c r="AK804" s="111" t="s">
        <v>6552</v>
      </c>
      <c r="AL804" s="111">
        <v>0.1</v>
      </c>
      <c r="AM804" s="111" t="s">
        <v>6433</v>
      </c>
      <c r="AN804" s="111" t="s">
        <v>6551</v>
      </c>
      <c r="AO804" s="111">
        <v>40</v>
      </c>
      <c r="AP804" s="111"/>
      <c r="AQ804" s="111"/>
      <c r="AR804" s="111"/>
      <c r="AS804" s="111"/>
      <c r="AT804" s="111"/>
      <c r="AU804" s="111"/>
      <c r="AV804" s="111"/>
      <c r="AW804" s="111"/>
      <c r="AX804" s="111"/>
      <c r="AY804"/>
      <c r="AZ804"/>
      <c r="BA804"/>
      <c r="BB804"/>
      <c r="BC804"/>
      <c r="BD804"/>
    </row>
    <row r="805" spans="1:56" s="110" customFormat="1" ht="205.75">
      <c r="A805" s="107">
        <v>481</v>
      </c>
      <c r="B805" s="107" t="s">
        <v>13694</v>
      </c>
      <c r="C805" s="111"/>
      <c r="D805" s="124" t="s">
        <v>6386</v>
      </c>
      <c r="E805" s="112" t="s">
        <v>6553</v>
      </c>
      <c r="F805" s="129">
        <v>13542</v>
      </c>
      <c r="G805" s="112" t="s">
        <v>6554</v>
      </c>
      <c r="H805" s="111">
        <v>2020</v>
      </c>
      <c r="I805" s="112" t="s">
        <v>6555</v>
      </c>
      <c r="J805" s="113">
        <v>80150.47</v>
      </c>
      <c r="K805" s="126" t="s">
        <v>204</v>
      </c>
      <c r="L805" s="112" t="s">
        <v>6556</v>
      </c>
      <c r="M805" s="112" t="s">
        <v>6557</v>
      </c>
      <c r="N805" s="112" t="s">
        <v>6416</v>
      </c>
      <c r="O805" s="112" t="s">
        <v>6417</v>
      </c>
      <c r="P805" s="112">
        <v>3504835</v>
      </c>
      <c r="Q805" s="108" t="s">
        <v>6558</v>
      </c>
      <c r="R805" s="108" t="s">
        <v>6559</v>
      </c>
      <c r="S805" s="108">
        <v>50</v>
      </c>
      <c r="T805" s="108">
        <v>0</v>
      </c>
      <c r="U805" s="108" t="s">
        <v>6560</v>
      </c>
      <c r="V805" s="109">
        <v>50</v>
      </c>
      <c r="W805" s="109">
        <v>100</v>
      </c>
      <c r="X805" s="127" t="s">
        <v>5904</v>
      </c>
      <c r="Y805" s="107">
        <v>3</v>
      </c>
      <c r="Z805" s="107">
        <v>2</v>
      </c>
      <c r="AA805" s="107">
        <v>1</v>
      </c>
      <c r="AB805" s="111">
        <v>4</v>
      </c>
      <c r="AC805" s="107"/>
      <c r="AD805" s="108"/>
      <c r="AE805" s="107">
        <v>5</v>
      </c>
      <c r="AF805" s="111">
        <v>1</v>
      </c>
      <c r="AG805" s="111" t="s">
        <v>6386</v>
      </c>
      <c r="AH805" s="111" t="s">
        <v>6407</v>
      </c>
      <c r="AI805" s="111">
        <v>0.3</v>
      </c>
      <c r="AJ805" s="111" t="s">
        <v>6404</v>
      </c>
      <c r="AK805" s="111" t="s">
        <v>6405</v>
      </c>
      <c r="AL805" s="111">
        <v>0.4</v>
      </c>
      <c r="AM805" s="111" t="s">
        <v>6548</v>
      </c>
      <c r="AN805" s="111" t="s">
        <v>6547</v>
      </c>
      <c r="AO805" s="111">
        <v>0.2</v>
      </c>
      <c r="AP805" s="111" t="s">
        <v>6386</v>
      </c>
      <c r="AQ805" s="111" t="s">
        <v>6546</v>
      </c>
      <c r="AR805" s="111">
        <v>0.1</v>
      </c>
      <c r="AS805" s="111"/>
      <c r="AT805" s="111"/>
      <c r="AU805" s="111"/>
      <c r="AV805" s="111"/>
      <c r="AW805" s="111"/>
      <c r="AX805" s="111"/>
      <c r="AY805"/>
      <c r="AZ805"/>
      <c r="BA805"/>
      <c r="BB805"/>
      <c r="BC805"/>
      <c r="BD805"/>
    </row>
    <row r="806" spans="1:56" s="110" customFormat="1" ht="195.45">
      <c r="A806" s="107">
        <v>481</v>
      </c>
      <c r="B806" s="107" t="s">
        <v>13694</v>
      </c>
      <c r="C806" s="111"/>
      <c r="D806" s="124" t="s">
        <v>6386</v>
      </c>
      <c r="E806" s="112" t="s">
        <v>6561</v>
      </c>
      <c r="F806" s="129">
        <v>5993</v>
      </c>
      <c r="G806" s="112" t="s">
        <v>6562</v>
      </c>
      <c r="H806" s="111">
        <v>2020</v>
      </c>
      <c r="I806" s="112" t="s">
        <v>6563</v>
      </c>
      <c r="J806" s="113">
        <v>258160.91</v>
      </c>
      <c r="K806" s="126" t="s">
        <v>204</v>
      </c>
      <c r="L806" s="112" t="s">
        <v>6514</v>
      </c>
      <c r="M806" s="112" t="s">
        <v>6564</v>
      </c>
      <c r="N806" s="112" t="s">
        <v>6565</v>
      </c>
      <c r="O806" s="112" t="s">
        <v>6566</v>
      </c>
      <c r="P806" s="112">
        <v>3504896</v>
      </c>
      <c r="Q806" s="108">
        <v>16</v>
      </c>
      <c r="R806" s="108">
        <v>0</v>
      </c>
      <c r="S806" s="108">
        <v>16</v>
      </c>
      <c r="T806" s="108" t="s">
        <v>5940</v>
      </c>
      <c r="U806" s="108" t="s">
        <v>6567</v>
      </c>
      <c r="V806" s="109">
        <v>83</v>
      </c>
      <c r="W806" s="109">
        <v>100</v>
      </c>
      <c r="X806" s="127" t="s">
        <v>5904</v>
      </c>
      <c r="Y806" s="107">
        <v>2</v>
      </c>
      <c r="Z806" s="107">
        <v>5</v>
      </c>
      <c r="AA806" s="107">
        <v>4</v>
      </c>
      <c r="AB806" s="111">
        <v>4</v>
      </c>
      <c r="AC806" s="107"/>
      <c r="AD806" s="108" t="s">
        <v>5940</v>
      </c>
      <c r="AE806" s="107">
        <v>5</v>
      </c>
      <c r="AF806" s="111">
        <v>83</v>
      </c>
      <c r="AG806" s="111" t="s">
        <v>6386</v>
      </c>
      <c r="AH806" s="111" t="s">
        <v>6568</v>
      </c>
      <c r="AI806" s="111">
        <v>0.25</v>
      </c>
      <c r="AJ806" s="111" t="s">
        <v>6569</v>
      </c>
      <c r="AK806" s="111" t="s">
        <v>6527</v>
      </c>
      <c r="AL806" s="111">
        <v>0.2</v>
      </c>
      <c r="AM806" s="111" t="s">
        <v>6524</v>
      </c>
      <c r="AN806" s="111" t="s">
        <v>6570</v>
      </c>
      <c r="AO806" s="111">
        <v>0.2</v>
      </c>
      <c r="AP806" s="111" t="s">
        <v>6571</v>
      </c>
      <c r="AQ806" s="111" t="s">
        <v>6572</v>
      </c>
      <c r="AR806" s="111">
        <v>0.05</v>
      </c>
      <c r="AS806" s="111" t="s">
        <v>6532</v>
      </c>
      <c r="AT806" s="111" t="s">
        <v>6533</v>
      </c>
      <c r="AU806" s="111">
        <v>0.05</v>
      </c>
      <c r="AV806" s="111" t="s">
        <v>6573</v>
      </c>
      <c r="AW806" s="111" t="s">
        <v>6574</v>
      </c>
      <c r="AX806" s="111">
        <v>0.05</v>
      </c>
      <c r="AY806"/>
      <c r="AZ806"/>
      <c r="BA806"/>
      <c r="BB806"/>
      <c r="BC806"/>
      <c r="BD806"/>
    </row>
    <row r="807" spans="1:56" s="110" customFormat="1" ht="92.6">
      <c r="A807" s="107">
        <v>481</v>
      </c>
      <c r="B807" s="107" t="s">
        <v>13694</v>
      </c>
      <c r="C807" s="111">
        <v>481</v>
      </c>
      <c r="D807" s="124" t="s">
        <v>2422</v>
      </c>
      <c r="E807" s="112" t="s">
        <v>6575</v>
      </c>
      <c r="F807" s="129">
        <v>15683</v>
      </c>
      <c r="G807" s="112" t="s">
        <v>6576</v>
      </c>
      <c r="H807" s="111">
        <v>2019</v>
      </c>
      <c r="I807" s="112" t="s">
        <v>6577</v>
      </c>
      <c r="J807" s="113">
        <v>44950.07</v>
      </c>
      <c r="K807" s="126" t="s">
        <v>213</v>
      </c>
      <c r="L807" s="112" t="s">
        <v>6084</v>
      </c>
      <c r="M807" s="112" t="s">
        <v>6085</v>
      </c>
      <c r="N807" s="112" t="s">
        <v>6578</v>
      </c>
      <c r="O807" s="112" t="s">
        <v>6579</v>
      </c>
      <c r="P807" s="112">
        <v>3903477</v>
      </c>
      <c r="Q807" s="108">
        <v>50</v>
      </c>
      <c r="R807" s="108">
        <f>J807/(5*200*8)</f>
        <v>5.6187587499999996</v>
      </c>
      <c r="S807" s="108">
        <v>30</v>
      </c>
      <c r="T807" s="108">
        <v>20</v>
      </c>
      <c r="U807" s="108">
        <f>SUM(R807:T807)</f>
        <v>55.618758749999998</v>
      </c>
      <c r="V807" s="109">
        <v>60</v>
      </c>
      <c r="W807" s="109">
        <v>100</v>
      </c>
      <c r="X807" s="127" t="s">
        <v>5904</v>
      </c>
      <c r="Y807" s="107">
        <v>4</v>
      </c>
      <c r="Z807" s="107">
        <v>3</v>
      </c>
      <c r="AA807" s="107">
        <v>1</v>
      </c>
      <c r="AB807" s="111">
        <v>4</v>
      </c>
      <c r="AC807" s="107"/>
      <c r="AD807" s="108"/>
      <c r="AE807" s="107">
        <v>4</v>
      </c>
      <c r="AF807" s="111">
        <v>0.45</v>
      </c>
      <c r="AG807" s="111" t="s">
        <v>2422</v>
      </c>
      <c r="AH807" s="111" t="s">
        <v>6580</v>
      </c>
      <c r="AI807" s="111">
        <v>0.3</v>
      </c>
      <c r="AJ807" s="111"/>
      <c r="AK807" s="111"/>
      <c r="AL807" s="111"/>
      <c r="AM807" s="111"/>
      <c r="AN807" s="111"/>
      <c r="AO807" s="111"/>
      <c r="AP807" s="111"/>
      <c r="AQ807" s="111"/>
      <c r="AR807" s="111"/>
      <c r="AS807" s="111" t="s">
        <v>6581</v>
      </c>
      <c r="AT807" s="111" t="s">
        <v>6582</v>
      </c>
      <c r="AU807" s="111">
        <v>0.05</v>
      </c>
      <c r="AV807" s="111" t="s">
        <v>6102</v>
      </c>
      <c r="AW807" s="111"/>
      <c r="AX807" s="111">
        <v>0.1</v>
      </c>
      <c r="AY807"/>
      <c r="AZ807"/>
      <c r="BA807"/>
      <c r="BB807"/>
      <c r="BC807"/>
      <c r="BD807"/>
    </row>
    <row r="808" spans="1:56" s="110" customFormat="1" ht="41.15">
      <c r="A808" s="107">
        <v>481</v>
      </c>
      <c r="B808" s="107" t="s">
        <v>13694</v>
      </c>
      <c r="C808" s="111">
        <v>481</v>
      </c>
      <c r="D808" s="124" t="s">
        <v>5793</v>
      </c>
      <c r="E808" s="112" t="s">
        <v>6301</v>
      </c>
      <c r="F808" s="129">
        <v>5098</v>
      </c>
      <c r="G808" s="112" t="s">
        <v>6583</v>
      </c>
      <c r="H808" s="111">
        <v>2021</v>
      </c>
      <c r="I808" s="112" t="s">
        <v>6584</v>
      </c>
      <c r="J808" s="113">
        <v>78564.009999999995</v>
      </c>
      <c r="K808" s="126" t="s">
        <v>1711</v>
      </c>
      <c r="L808" s="112" t="s">
        <v>6585</v>
      </c>
      <c r="M808" s="112" t="s">
        <v>6586</v>
      </c>
      <c r="N808" s="112" t="s">
        <v>6587</v>
      </c>
      <c r="O808" s="112" t="s">
        <v>6588</v>
      </c>
      <c r="P808" s="112">
        <v>7000154</v>
      </c>
      <c r="Q808" s="108">
        <v>20</v>
      </c>
      <c r="R808" s="108">
        <v>5</v>
      </c>
      <c r="S808" s="108">
        <v>1</v>
      </c>
      <c r="T808" s="108">
        <v>34.5</v>
      </c>
      <c r="U808" s="108">
        <v>55.5</v>
      </c>
      <c r="V808" s="109">
        <v>0.7</v>
      </c>
      <c r="W808" s="109">
        <v>60</v>
      </c>
      <c r="X808" s="127" t="s">
        <v>5904</v>
      </c>
      <c r="Y808" s="107">
        <v>4</v>
      </c>
      <c r="Z808" s="107">
        <v>6</v>
      </c>
      <c r="AA808" s="107">
        <v>3</v>
      </c>
      <c r="AB808" s="111"/>
      <c r="AC808" s="107" t="s">
        <v>6589</v>
      </c>
      <c r="AD808" s="108">
        <v>34.5</v>
      </c>
      <c r="AE808" s="107" t="s">
        <v>6590</v>
      </c>
      <c r="AF808" s="111">
        <v>90</v>
      </c>
      <c r="AG808" s="111" t="s">
        <v>5793</v>
      </c>
      <c r="AH808" s="111" t="s">
        <v>6591</v>
      </c>
      <c r="AI808" s="111">
        <v>1</v>
      </c>
      <c r="AJ808" s="111"/>
      <c r="AK808" s="111"/>
      <c r="AL808" s="111"/>
      <c r="AM808" s="111"/>
      <c r="AN808" s="111"/>
      <c r="AO808" s="111"/>
      <c r="AP808" s="111"/>
      <c r="AQ808" s="111"/>
      <c r="AR808" s="111"/>
      <c r="AS808" s="111"/>
      <c r="AT808" s="111"/>
      <c r="AU808" s="111"/>
      <c r="AV808" s="111"/>
      <c r="AW808" s="111"/>
      <c r="AX808" s="111"/>
      <c r="AY808"/>
      <c r="AZ808"/>
      <c r="BA808"/>
      <c r="BB808"/>
      <c r="BC808"/>
      <c r="BD808"/>
    </row>
    <row r="809" spans="1:56" s="110" customFormat="1" ht="41.15">
      <c r="A809" s="107">
        <v>481</v>
      </c>
      <c r="B809" s="107" t="s">
        <v>13694</v>
      </c>
      <c r="C809" s="111">
        <v>481</v>
      </c>
      <c r="D809" s="124" t="s">
        <v>5793</v>
      </c>
      <c r="E809" s="112" t="s">
        <v>6301</v>
      </c>
      <c r="F809" s="129">
        <v>5098</v>
      </c>
      <c r="G809" s="112" t="s">
        <v>6592</v>
      </c>
      <c r="H809" s="111">
        <v>2023</v>
      </c>
      <c r="I809" s="112" t="s">
        <v>6593</v>
      </c>
      <c r="J809" s="113">
        <v>59166.55</v>
      </c>
      <c r="K809" s="126" t="s">
        <v>1992</v>
      </c>
      <c r="L809" s="112" t="s">
        <v>6594</v>
      </c>
      <c r="M809" s="112" t="s">
        <v>6595</v>
      </c>
      <c r="N809" s="112"/>
      <c r="O809" s="112"/>
      <c r="P809" s="112">
        <v>7000438</v>
      </c>
      <c r="Q809" s="108">
        <v>45</v>
      </c>
      <c r="R809" s="108">
        <v>15</v>
      </c>
      <c r="S809" s="108">
        <v>28</v>
      </c>
      <c r="T809" s="108">
        <v>23</v>
      </c>
      <c r="U809" s="108">
        <v>66</v>
      </c>
      <c r="V809" s="109"/>
      <c r="W809" s="109">
        <v>27</v>
      </c>
      <c r="X809" s="127" t="s">
        <v>5904</v>
      </c>
      <c r="Y809" s="107"/>
      <c r="Z809" s="107"/>
      <c r="AA809" s="107"/>
      <c r="AB809" s="111"/>
      <c r="AC809" s="107" t="s">
        <v>6596</v>
      </c>
      <c r="AD809" s="108">
        <v>23</v>
      </c>
      <c r="AE809" s="107">
        <v>5</v>
      </c>
      <c r="AF809" s="111">
        <v>60</v>
      </c>
      <c r="AG809" s="111" t="s">
        <v>5793</v>
      </c>
      <c r="AH809" s="111" t="s">
        <v>6597</v>
      </c>
      <c r="AI809" s="111">
        <v>100</v>
      </c>
      <c r="AJ809" s="111"/>
      <c r="AK809" s="111"/>
      <c r="AL809" s="111"/>
      <c r="AM809" s="111"/>
      <c r="AN809" s="111"/>
      <c r="AO809" s="111"/>
      <c r="AP809" s="111"/>
      <c r="AQ809" s="111"/>
      <c r="AR809" s="111"/>
      <c r="AS809" s="111"/>
      <c r="AT809" s="111"/>
      <c r="AU809" s="111"/>
      <c r="AV809" s="111"/>
      <c r="AW809" s="111"/>
      <c r="AX809" s="111"/>
      <c r="AY809"/>
      <c r="AZ809"/>
      <c r="BA809"/>
      <c r="BB809"/>
      <c r="BC809"/>
      <c r="BD809"/>
    </row>
    <row r="810" spans="1:56" s="110" customFormat="1" ht="185.15">
      <c r="A810" s="107">
        <v>481</v>
      </c>
      <c r="B810" s="107" t="s">
        <v>13694</v>
      </c>
      <c r="C810" s="111">
        <v>481</v>
      </c>
      <c r="D810" s="124" t="s">
        <v>5793</v>
      </c>
      <c r="E810" s="112" t="s">
        <v>6598</v>
      </c>
      <c r="F810" s="129">
        <v>5098</v>
      </c>
      <c r="G810" s="112" t="s">
        <v>6599</v>
      </c>
      <c r="H810" s="111">
        <v>2021</v>
      </c>
      <c r="I810" s="112" t="s">
        <v>6600</v>
      </c>
      <c r="J810" s="113">
        <v>25296.6</v>
      </c>
      <c r="K810" s="126" t="s">
        <v>1711</v>
      </c>
      <c r="L810" s="112" t="s">
        <v>6594</v>
      </c>
      <c r="M810" s="112" t="s">
        <v>6595</v>
      </c>
      <c r="N810" s="112" t="s">
        <v>6601</v>
      </c>
      <c r="O810" s="112" t="s">
        <v>6602</v>
      </c>
      <c r="P810" s="112">
        <v>7000176</v>
      </c>
      <c r="Q810" s="108">
        <v>22.3</v>
      </c>
      <c r="R810" s="108">
        <v>4.5999999999999996</v>
      </c>
      <c r="S810" s="108">
        <v>5</v>
      </c>
      <c r="T810" s="108">
        <v>34.5</v>
      </c>
      <c r="U810" s="108">
        <v>44.1</v>
      </c>
      <c r="V810" s="109">
        <v>0.4</v>
      </c>
      <c r="W810" s="109">
        <v>60</v>
      </c>
      <c r="X810" s="127" t="s">
        <v>5904</v>
      </c>
      <c r="Y810" s="107">
        <v>2</v>
      </c>
      <c r="Z810" s="107">
        <v>1</v>
      </c>
      <c r="AA810" s="107">
        <v>3</v>
      </c>
      <c r="AB810" s="111">
        <v>5</v>
      </c>
      <c r="AC810" s="107" t="s">
        <v>6603</v>
      </c>
      <c r="AD810" s="108">
        <v>34.5</v>
      </c>
      <c r="AE810" s="107" t="s">
        <v>6590</v>
      </c>
      <c r="AF810" s="111">
        <v>20</v>
      </c>
      <c r="AG810" s="111" t="s">
        <v>5793</v>
      </c>
      <c r="AH810" s="111" t="s">
        <v>6604</v>
      </c>
      <c r="AI810" s="111">
        <v>1</v>
      </c>
      <c r="AJ810" s="111"/>
      <c r="AK810" s="111"/>
      <c r="AL810" s="111"/>
      <c r="AM810" s="111"/>
      <c r="AN810" s="111"/>
      <c r="AO810" s="111"/>
      <c r="AP810" s="111"/>
      <c r="AQ810" s="111"/>
      <c r="AR810" s="111"/>
      <c r="AS810" s="111"/>
      <c r="AT810" s="111"/>
      <c r="AU810" s="111"/>
      <c r="AV810" s="111"/>
      <c r="AW810" s="111"/>
      <c r="AX810" s="111"/>
      <c r="AY810"/>
      <c r="AZ810"/>
      <c r="BA810"/>
      <c r="BB810"/>
      <c r="BC810"/>
      <c r="BD810"/>
    </row>
    <row r="811" spans="1:56" s="110" customFormat="1" ht="133.75">
      <c r="A811" s="107">
        <v>481</v>
      </c>
      <c r="B811" s="107" t="s">
        <v>13694</v>
      </c>
      <c r="C811" s="111">
        <v>481</v>
      </c>
      <c r="D811" s="124" t="s">
        <v>6077</v>
      </c>
      <c r="E811" s="112" t="s">
        <v>6078</v>
      </c>
      <c r="F811" s="129">
        <v>19106</v>
      </c>
      <c r="G811" s="112" t="s">
        <v>6605</v>
      </c>
      <c r="H811" s="111">
        <v>2021</v>
      </c>
      <c r="I811" s="112" t="s">
        <v>6606</v>
      </c>
      <c r="J811" s="113">
        <v>74085.78</v>
      </c>
      <c r="K811" s="126" t="s">
        <v>1711</v>
      </c>
      <c r="L811" s="112" t="s">
        <v>6084</v>
      </c>
      <c r="M811" s="112" t="s">
        <v>6085</v>
      </c>
      <c r="N811" s="112" t="s">
        <v>6607</v>
      </c>
      <c r="O811" s="112" t="s">
        <v>6608</v>
      </c>
      <c r="P811" s="112" t="s">
        <v>6609</v>
      </c>
      <c r="Q811" s="108">
        <f>R811+S811</f>
        <v>15.91</v>
      </c>
      <c r="R811" s="108">
        <v>7.91</v>
      </c>
      <c r="S811" s="108">
        <v>8</v>
      </c>
      <c r="T811" s="108">
        <v>19.399999999999999</v>
      </c>
      <c r="U811" s="108">
        <f>SUM(R811:T811)</f>
        <v>35.31</v>
      </c>
      <c r="V811" s="109">
        <f>AF811</f>
        <v>0.8</v>
      </c>
      <c r="W811" s="109">
        <v>60</v>
      </c>
      <c r="X811" s="127" t="s">
        <v>5904</v>
      </c>
      <c r="Y811" s="107">
        <v>3</v>
      </c>
      <c r="Z811" s="107">
        <v>4</v>
      </c>
      <c r="AA811" s="107">
        <v>4</v>
      </c>
      <c r="AB811" s="111">
        <v>4</v>
      </c>
      <c r="AC811" s="107" t="s">
        <v>6610</v>
      </c>
      <c r="AD811" s="108">
        <v>20</v>
      </c>
      <c r="AE811" s="107">
        <v>5</v>
      </c>
      <c r="AF811" s="111">
        <f>AI811+AL811+AO811+AR811+AU811+AX811</f>
        <v>0.8</v>
      </c>
      <c r="AG811" s="111" t="s">
        <v>6077</v>
      </c>
      <c r="AH811" s="111" t="s">
        <v>6100</v>
      </c>
      <c r="AI811" s="111" t="s">
        <v>6103</v>
      </c>
      <c r="AJ811" s="111" t="s">
        <v>6097</v>
      </c>
      <c r="AK811" s="111" t="s">
        <v>6098</v>
      </c>
      <c r="AL811" s="111">
        <v>0.05</v>
      </c>
      <c r="AM811" s="111" t="s">
        <v>3906</v>
      </c>
      <c r="AN811" s="111" t="s">
        <v>6099</v>
      </c>
      <c r="AO811" s="111">
        <v>0.2</v>
      </c>
      <c r="AP811" s="111" t="s">
        <v>3643</v>
      </c>
      <c r="AQ811" s="111" t="s">
        <v>6099</v>
      </c>
      <c r="AR811" s="111" t="s">
        <v>6124</v>
      </c>
      <c r="AS811" s="111" t="s">
        <v>6102</v>
      </c>
      <c r="AT811" s="111" t="s">
        <v>6100</v>
      </c>
      <c r="AU811" s="111" t="s">
        <v>6103</v>
      </c>
      <c r="AV811" s="111" t="s">
        <v>6104</v>
      </c>
      <c r="AW811" s="111" t="s">
        <v>6105</v>
      </c>
      <c r="AX811" s="111" t="s">
        <v>6106</v>
      </c>
      <c r="AY811"/>
      <c r="AZ811"/>
      <c r="BA811"/>
      <c r="BB811"/>
      <c r="BC811"/>
      <c r="BD811"/>
    </row>
    <row r="812" spans="1:56" s="110" customFormat="1" ht="82.3">
      <c r="A812" s="107">
        <v>481</v>
      </c>
      <c r="B812" s="107" t="s">
        <v>13694</v>
      </c>
      <c r="C812" s="111">
        <v>481</v>
      </c>
      <c r="D812" s="124" t="s">
        <v>6077</v>
      </c>
      <c r="E812" s="112" t="s">
        <v>6131</v>
      </c>
      <c r="F812" s="129">
        <v>16382</v>
      </c>
      <c r="G812" s="112" t="s">
        <v>6611</v>
      </c>
      <c r="H812" s="111">
        <v>2021</v>
      </c>
      <c r="I812" s="112" t="s">
        <v>6612</v>
      </c>
      <c r="J812" s="113">
        <v>168631.95</v>
      </c>
      <c r="K812" s="126" t="s">
        <v>1711</v>
      </c>
      <c r="L812" s="112" t="s">
        <v>6084</v>
      </c>
      <c r="M812" s="112" t="s">
        <v>6085</v>
      </c>
      <c r="N812" s="112" t="s">
        <v>6613</v>
      </c>
      <c r="O812" s="112" t="s">
        <v>6614</v>
      </c>
      <c r="P812" s="112">
        <v>6000027</v>
      </c>
      <c r="Q812" s="108">
        <f>R812+S812</f>
        <v>24.86</v>
      </c>
      <c r="R812" s="108">
        <v>16.86</v>
      </c>
      <c r="S812" s="108">
        <v>8</v>
      </c>
      <c r="T812" s="108">
        <v>19.41</v>
      </c>
      <c r="U812" s="108">
        <f>SUM(R812:T812)</f>
        <v>44.269999999999996</v>
      </c>
      <c r="V812" s="109">
        <f>AF812</f>
        <v>0.9</v>
      </c>
      <c r="W812" s="109">
        <v>60</v>
      </c>
      <c r="X812" s="127" t="s">
        <v>5904</v>
      </c>
      <c r="Y812" s="107">
        <v>3</v>
      </c>
      <c r="Z812" s="107">
        <v>10</v>
      </c>
      <c r="AA812" s="107">
        <v>4</v>
      </c>
      <c r="AB812" s="111">
        <v>44</v>
      </c>
      <c r="AC812" s="107" t="s">
        <v>6615</v>
      </c>
      <c r="AD812" s="108">
        <v>19.41</v>
      </c>
      <c r="AE812" s="107">
        <v>5</v>
      </c>
      <c r="AF812" s="111">
        <f>AI812+AL812+AO812+AR812+AU812+AX812</f>
        <v>0.9</v>
      </c>
      <c r="AG812" s="111" t="s">
        <v>6094</v>
      </c>
      <c r="AH812" s="111" t="s">
        <v>6616</v>
      </c>
      <c r="AI812" s="111">
        <v>0.3</v>
      </c>
      <c r="AJ812" s="111" t="s">
        <v>6137</v>
      </c>
      <c r="AK812" s="111" t="s">
        <v>6209</v>
      </c>
      <c r="AL812" s="111">
        <v>0.2</v>
      </c>
      <c r="AM812" s="111" t="s">
        <v>6102</v>
      </c>
      <c r="AN812" s="111" t="s">
        <v>6617</v>
      </c>
      <c r="AO812" s="111">
        <v>0.3</v>
      </c>
      <c r="AP812" s="111"/>
      <c r="AQ812" s="111"/>
      <c r="AR812" s="111"/>
      <c r="AS812" s="111" t="s">
        <v>6618</v>
      </c>
      <c r="AT812" s="111" t="s">
        <v>6619</v>
      </c>
      <c r="AU812" s="111">
        <v>0.1</v>
      </c>
      <c r="AV812" s="111"/>
      <c r="AW812" s="111"/>
      <c r="AX812" s="111"/>
      <c r="AY812"/>
      <c r="AZ812"/>
      <c r="BA812"/>
      <c r="BB812"/>
      <c r="BC812"/>
      <c r="BD812"/>
    </row>
    <row r="813" spans="1:56" s="110" customFormat="1" ht="92.6">
      <c r="A813" s="107">
        <v>481</v>
      </c>
      <c r="B813" s="107" t="s">
        <v>13694</v>
      </c>
      <c r="C813" s="111">
        <v>481</v>
      </c>
      <c r="D813" s="124" t="s">
        <v>6077</v>
      </c>
      <c r="E813" s="112" t="s">
        <v>6620</v>
      </c>
      <c r="F813" s="129">
        <v>24676</v>
      </c>
      <c r="G813" s="112" t="s">
        <v>6621</v>
      </c>
      <c r="H813" s="111">
        <v>2021</v>
      </c>
      <c r="I813" s="112" t="s">
        <v>6622</v>
      </c>
      <c r="J813" s="113">
        <v>100244.81</v>
      </c>
      <c r="K813" s="126" t="s">
        <v>1711</v>
      </c>
      <c r="L813" s="112" t="s">
        <v>6514</v>
      </c>
      <c r="M813" s="112" t="s">
        <v>6515</v>
      </c>
      <c r="N813" s="112" t="s">
        <v>6623</v>
      </c>
      <c r="O813" s="112" t="s">
        <v>6624</v>
      </c>
      <c r="P813" s="112">
        <v>6000014</v>
      </c>
      <c r="Q813" s="108">
        <v>70</v>
      </c>
      <c r="R813" s="108">
        <v>10.199999999999999</v>
      </c>
      <c r="S813" s="108">
        <v>15.5</v>
      </c>
      <c r="T813" s="108">
        <v>33.049999999999997</v>
      </c>
      <c r="U813" s="108">
        <f>SUM(R813:T813)</f>
        <v>58.75</v>
      </c>
      <c r="V813" s="109">
        <v>90</v>
      </c>
      <c r="W813" s="109">
        <v>60</v>
      </c>
      <c r="X813" s="127" t="s">
        <v>5904</v>
      </c>
      <c r="Y813" s="107">
        <v>3</v>
      </c>
      <c r="Z813" s="107">
        <v>4</v>
      </c>
      <c r="AA813" s="107">
        <v>7</v>
      </c>
      <c r="AB813" s="111">
        <v>47</v>
      </c>
      <c r="AC813" s="107" t="s">
        <v>6625</v>
      </c>
      <c r="AD813" s="108">
        <v>20</v>
      </c>
      <c r="AE813" s="107">
        <v>5</v>
      </c>
      <c r="AF813" s="111" t="s">
        <v>6626</v>
      </c>
      <c r="AG813" s="111" t="s">
        <v>6094</v>
      </c>
      <c r="AH813" s="111" t="s">
        <v>6185</v>
      </c>
      <c r="AI813" s="111" t="s">
        <v>6184</v>
      </c>
      <c r="AJ813" s="111" t="s">
        <v>6137</v>
      </c>
      <c r="AK813" s="111" t="s">
        <v>6154</v>
      </c>
      <c r="AL813" s="111" t="s">
        <v>6124</v>
      </c>
      <c r="AM813" s="111" t="s">
        <v>6627</v>
      </c>
      <c r="AN813" s="111" t="s">
        <v>6628</v>
      </c>
      <c r="AO813" s="111">
        <v>0.1</v>
      </c>
      <c r="AP813" s="111" t="s">
        <v>6186</v>
      </c>
      <c r="AQ813" s="111" t="s">
        <v>6629</v>
      </c>
      <c r="AR813" s="111" t="s">
        <v>6124</v>
      </c>
      <c r="AS813" s="111" t="s">
        <v>6630</v>
      </c>
      <c r="AT813" s="111" t="s">
        <v>6187</v>
      </c>
      <c r="AU813" s="111">
        <v>0.1</v>
      </c>
      <c r="AV813" s="111"/>
      <c r="AW813" s="111"/>
      <c r="AX813" s="111"/>
      <c r="AY813"/>
      <c r="AZ813"/>
      <c r="BA813"/>
      <c r="BB813"/>
      <c r="BC813"/>
      <c r="BD813"/>
    </row>
    <row r="814" spans="1:56" s="110" customFormat="1" ht="246.9">
      <c r="A814" s="107">
        <v>481</v>
      </c>
      <c r="B814" s="107" t="s">
        <v>13694</v>
      </c>
      <c r="C814" s="111">
        <v>481</v>
      </c>
      <c r="D814" s="124" t="s">
        <v>6386</v>
      </c>
      <c r="E814" s="112" t="s">
        <v>6631</v>
      </c>
      <c r="F814" s="129">
        <v>13542</v>
      </c>
      <c r="G814" s="112" t="s">
        <v>6632</v>
      </c>
      <c r="H814" s="111">
        <v>2021</v>
      </c>
      <c r="I814" s="112" t="s">
        <v>6633</v>
      </c>
      <c r="J814" s="113">
        <v>248749.9</v>
      </c>
      <c r="K814" s="126" t="s">
        <v>1711</v>
      </c>
      <c r="L814" s="112" t="s">
        <v>6634</v>
      </c>
      <c r="M814" s="112" t="s">
        <v>6557</v>
      </c>
      <c r="N814" s="112" t="s">
        <v>6635</v>
      </c>
      <c r="O814" s="112" t="s">
        <v>6636</v>
      </c>
      <c r="P814" s="112">
        <v>8000049</v>
      </c>
      <c r="Q814" s="108" t="s">
        <v>6637</v>
      </c>
      <c r="R814" s="108" t="s">
        <v>6638</v>
      </c>
      <c r="S814" s="108" t="s">
        <v>6639</v>
      </c>
      <c r="T814" s="108" t="s">
        <v>6640</v>
      </c>
      <c r="U814" s="108" t="s">
        <v>6641</v>
      </c>
      <c r="V814" s="109">
        <v>100</v>
      </c>
      <c r="W814" s="109">
        <v>60</v>
      </c>
      <c r="X814" s="127" t="s">
        <v>5904</v>
      </c>
      <c r="Y814" s="107">
        <v>3</v>
      </c>
      <c r="Z814" s="107">
        <v>11</v>
      </c>
      <c r="AA814" s="107">
        <v>5</v>
      </c>
      <c r="AB814" s="111">
        <v>4</v>
      </c>
      <c r="AC814" s="107" t="s">
        <v>6642</v>
      </c>
      <c r="AD814" s="108">
        <v>30</v>
      </c>
      <c r="AE814" s="107">
        <v>5</v>
      </c>
      <c r="AF814" s="111">
        <v>1</v>
      </c>
      <c r="AG814" s="111" t="s">
        <v>6361</v>
      </c>
      <c r="AH814" s="111" t="s">
        <v>6643</v>
      </c>
      <c r="AI814" s="111">
        <v>1</v>
      </c>
      <c r="AJ814" s="111"/>
      <c r="AK814" s="111"/>
      <c r="AL814" s="111"/>
      <c r="AM814" s="111"/>
      <c r="AN814" s="111"/>
      <c r="AO814" s="111"/>
      <c r="AP814" s="111"/>
      <c r="AQ814" s="111"/>
      <c r="AR814" s="111"/>
      <c r="AS814" s="111"/>
      <c r="AT814" s="111"/>
      <c r="AU814" s="111"/>
      <c r="AV814" s="111"/>
      <c r="AW814" s="111"/>
      <c r="AX814" s="111"/>
      <c r="AY814"/>
      <c r="AZ814"/>
      <c r="BA814"/>
      <c r="BB814"/>
      <c r="BC814"/>
      <c r="BD814"/>
    </row>
    <row r="815" spans="1:56" s="110" customFormat="1" ht="205.75">
      <c r="A815" s="107">
        <v>481</v>
      </c>
      <c r="B815" s="107" t="s">
        <v>13694</v>
      </c>
      <c r="C815" s="111">
        <v>481</v>
      </c>
      <c r="D815" s="124" t="s">
        <v>6410</v>
      </c>
      <c r="E815" s="112" t="s">
        <v>6419</v>
      </c>
      <c r="F815" s="129">
        <v>10873</v>
      </c>
      <c r="G815" s="112" t="s">
        <v>6644</v>
      </c>
      <c r="H815" s="111">
        <v>2021</v>
      </c>
      <c r="I815" s="112" t="s">
        <v>6645</v>
      </c>
      <c r="J815" s="113">
        <v>50003.67</v>
      </c>
      <c r="K815" s="126" t="s">
        <v>1711</v>
      </c>
      <c r="L815" s="112" t="s">
        <v>6438</v>
      </c>
      <c r="M815" s="112" t="s">
        <v>6439</v>
      </c>
      <c r="N815" s="112" t="s">
        <v>6646</v>
      </c>
      <c r="O815" s="112" t="s">
        <v>6647</v>
      </c>
      <c r="P815" s="112">
        <v>8000032</v>
      </c>
      <c r="Q815" s="108" t="s">
        <v>6049</v>
      </c>
      <c r="R815" s="108" t="s">
        <v>6050</v>
      </c>
      <c r="S815" s="108" t="s">
        <v>6051</v>
      </c>
      <c r="T815" s="108" t="s">
        <v>6052</v>
      </c>
      <c r="U815" s="108" t="s">
        <v>6053</v>
      </c>
      <c r="V815" s="109">
        <v>60</v>
      </c>
      <c r="W815" s="109">
        <v>60</v>
      </c>
      <c r="X815" s="127" t="s">
        <v>5904</v>
      </c>
      <c r="Y815" s="107">
        <v>1</v>
      </c>
      <c r="Z815" s="107">
        <v>7</v>
      </c>
      <c r="AA815" s="107">
        <v>4</v>
      </c>
      <c r="AB815" s="111">
        <v>44</v>
      </c>
      <c r="AC815" s="107" t="s">
        <v>6648</v>
      </c>
      <c r="AD815" s="108">
        <v>9.75</v>
      </c>
      <c r="AE815" s="107">
        <v>5</v>
      </c>
      <c r="AF815" s="111">
        <v>60</v>
      </c>
      <c r="AG815" s="111" t="s">
        <v>6410</v>
      </c>
      <c r="AH815" s="111" t="s">
        <v>6649</v>
      </c>
      <c r="AI815" s="111">
        <v>20</v>
      </c>
      <c r="AJ815" s="111" t="s">
        <v>6377</v>
      </c>
      <c r="AK815" s="111" t="s">
        <v>6650</v>
      </c>
      <c r="AL815" s="111">
        <v>20</v>
      </c>
      <c r="AM815" s="111" t="s">
        <v>6651</v>
      </c>
      <c r="AN815" s="111" t="s">
        <v>6652</v>
      </c>
      <c r="AO815" s="111"/>
      <c r="AP815" s="111"/>
      <c r="AQ815" s="111"/>
      <c r="AR815" s="111"/>
      <c r="AS815" s="111"/>
      <c r="AT815" s="111"/>
      <c r="AU815" s="111"/>
      <c r="AV815" s="111"/>
      <c r="AW815" s="111"/>
      <c r="AX815" s="111"/>
      <c r="AY815"/>
      <c r="AZ815"/>
      <c r="BA815"/>
      <c r="BB815"/>
      <c r="BC815"/>
      <c r="BD815"/>
    </row>
    <row r="816" spans="1:56" s="110" customFormat="1" ht="82.3">
      <c r="A816" s="107">
        <v>481</v>
      </c>
      <c r="B816" s="107" t="s">
        <v>13694</v>
      </c>
      <c r="C816" s="111">
        <v>481</v>
      </c>
      <c r="D816" s="124" t="s">
        <v>6653</v>
      </c>
      <c r="E816" s="112" t="s">
        <v>6654</v>
      </c>
      <c r="F816" s="129">
        <v>395</v>
      </c>
      <c r="G816" s="112" t="s">
        <v>6655</v>
      </c>
      <c r="H816" s="111">
        <v>2022</v>
      </c>
      <c r="I816" s="112" t="s">
        <v>6656</v>
      </c>
      <c r="J816" s="113">
        <v>135471.73000000001</v>
      </c>
      <c r="K816" s="126" t="s">
        <v>13687</v>
      </c>
      <c r="L816" s="112" t="s">
        <v>6594</v>
      </c>
      <c r="M816" s="112" t="s">
        <v>6595</v>
      </c>
      <c r="N816" s="112" t="s">
        <v>6657</v>
      </c>
      <c r="O816" s="112" t="s">
        <v>6658</v>
      </c>
      <c r="P816" s="112">
        <v>6000079</v>
      </c>
      <c r="Q816" s="108" t="s">
        <v>6659</v>
      </c>
      <c r="R816" s="108" t="s">
        <v>6660</v>
      </c>
      <c r="S816" s="108" t="s">
        <v>6661</v>
      </c>
      <c r="T816" s="108" t="s">
        <v>6035</v>
      </c>
      <c r="U816" s="108" t="s">
        <v>6662</v>
      </c>
      <c r="V816" s="109">
        <v>60</v>
      </c>
      <c r="W816" s="109">
        <v>45</v>
      </c>
      <c r="X816" s="127" t="s">
        <v>6663</v>
      </c>
      <c r="Y816" s="107">
        <v>3</v>
      </c>
      <c r="Z816" s="107">
        <v>10</v>
      </c>
      <c r="AA816" s="107">
        <v>4</v>
      </c>
      <c r="AB816" s="111">
        <v>44</v>
      </c>
      <c r="AC816" s="107" t="s">
        <v>6664</v>
      </c>
      <c r="AD816" s="108" t="s">
        <v>6035</v>
      </c>
      <c r="AE816" s="107">
        <v>5</v>
      </c>
      <c r="AF816" s="111">
        <v>0.5</v>
      </c>
      <c r="AG816" s="111" t="s">
        <v>6077</v>
      </c>
      <c r="AH816" s="111" t="s">
        <v>6665</v>
      </c>
      <c r="AI816" s="111">
        <v>0.7</v>
      </c>
      <c r="AJ816" s="111" t="s">
        <v>2422</v>
      </c>
      <c r="AK816" s="111" t="s">
        <v>6666</v>
      </c>
      <c r="AL816" s="111">
        <v>0.05</v>
      </c>
      <c r="AM816" s="111" t="s">
        <v>6150</v>
      </c>
      <c r="AN816" s="111" t="s">
        <v>6151</v>
      </c>
      <c r="AO816" s="111">
        <v>0.1</v>
      </c>
      <c r="AP816" s="111" t="s">
        <v>6667</v>
      </c>
      <c r="AQ816" s="111" t="s">
        <v>6153</v>
      </c>
      <c r="AR816" s="111" t="s">
        <v>6124</v>
      </c>
      <c r="AS816" s="111" t="s">
        <v>6668</v>
      </c>
      <c r="AT816" s="111" t="s">
        <v>6669</v>
      </c>
      <c r="AU816" s="111">
        <v>5</v>
      </c>
      <c r="AV816" s="111"/>
      <c r="AW816" s="111"/>
      <c r="AX816" s="111"/>
      <c r="AY816"/>
      <c r="AZ816"/>
      <c r="BA816"/>
      <c r="BB816"/>
      <c r="BC816"/>
      <c r="BD816"/>
    </row>
    <row r="817" spans="1:56" s="110" customFormat="1" ht="82.3">
      <c r="A817" s="107">
        <v>481</v>
      </c>
      <c r="B817" s="107" t="s">
        <v>13694</v>
      </c>
      <c r="C817" s="111">
        <v>481</v>
      </c>
      <c r="D817" s="124" t="s">
        <v>6653</v>
      </c>
      <c r="E817" s="112" t="s">
        <v>6078</v>
      </c>
      <c r="F817" s="129">
        <v>19106</v>
      </c>
      <c r="G817" s="112" t="s">
        <v>6670</v>
      </c>
      <c r="H817" s="111">
        <v>2022</v>
      </c>
      <c r="I817" s="112"/>
      <c r="J817" s="113">
        <v>32802.199999999997</v>
      </c>
      <c r="K817" s="126" t="s">
        <v>13687</v>
      </c>
      <c r="L817" s="112" t="s">
        <v>6084</v>
      </c>
      <c r="M817" s="112" t="s">
        <v>6085</v>
      </c>
      <c r="N817" s="112" t="s">
        <v>6671</v>
      </c>
      <c r="O817" s="112" t="s">
        <v>6672</v>
      </c>
      <c r="P817" s="112">
        <v>6000088</v>
      </c>
      <c r="Q817" s="108">
        <f>R817+S817</f>
        <v>31</v>
      </c>
      <c r="R817" s="108">
        <v>6</v>
      </c>
      <c r="S817" s="108">
        <v>25</v>
      </c>
      <c r="T817" s="108">
        <v>19.399999999999999</v>
      </c>
      <c r="U817" s="108">
        <f>SUM(R817:T817)</f>
        <v>50.4</v>
      </c>
      <c r="V817" s="109">
        <f>AF817</f>
        <v>0.85000000000000009</v>
      </c>
      <c r="W817" s="109">
        <v>47</v>
      </c>
      <c r="X817" s="127" t="s">
        <v>5904</v>
      </c>
      <c r="Y817" s="107">
        <v>3</v>
      </c>
      <c r="Z817" s="107">
        <v>1</v>
      </c>
      <c r="AA817" s="107">
        <v>7</v>
      </c>
      <c r="AB817" s="111">
        <v>4</v>
      </c>
      <c r="AC817" s="107" t="s">
        <v>6673</v>
      </c>
      <c r="AD817" s="108"/>
      <c r="AE817" s="107">
        <v>5</v>
      </c>
      <c r="AF817" s="111">
        <f>AI817+AL817+AO817+AR817+AU817+AX817</f>
        <v>0.85000000000000009</v>
      </c>
      <c r="AG817" s="111" t="s">
        <v>6077</v>
      </c>
      <c r="AH817" s="111" t="s">
        <v>6674</v>
      </c>
      <c r="AI817" s="111" t="s">
        <v>6096</v>
      </c>
      <c r="AJ817" s="111" t="s">
        <v>6097</v>
      </c>
      <c r="AK817" s="111" t="s">
        <v>6098</v>
      </c>
      <c r="AL817" s="111">
        <v>0.05</v>
      </c>
      <c r="AM817" s="111" t="s">
        <v>3906</v>
      </c>
      <c r="AN817" s="111" t="s">
        <v>6675</v>
      </c>
      <c r="AO817" s="111">
        <v>0.2</v>
      </c>
      <c r="AP817" s="111" t="s">
        <v>3643</v>
      </c>
      <c r="AQ817" s="111" t="s">
        <v>6675</v>
      </c>
      <c r="AR817" s="111" t="s">
        <v>6124</v>
      </c>
      <c r="AS817" s="111" t="s">
        <v>6102</v>
      </c>
      <c r="AT817" s="111" t="s">
        <v>6674</v>
      </c>
      <c r="AU817" s="111" t="s">
        <v>6103</v>
      </c>
      <c r="AV817" s="111" t="s">
        <v>6104</v>
      </c>
      <c r="AW817" s="111" t="s">
        <v>6105</v>
      </c>
      <c r="AX817" s="111" t="s">
        <v>6106</v>
      </c>
      <c r="AY817"/>
      <c r="AZ817"/>
      <c r="BA817"/>
      <c r="BB817"/>
      <c r="BC817"/>
      <c r="BD817"/>
    </row>
    <row r="818" spans="1:56" s="110" customFormat="1" ht="72">
      <c r="A818" s="107">
        <v>481</v>
      </c>
      <c r="B818" s="107" t="s">
        <v>13694</v>
      </c>
      <c r="C818" s="111">
        <v>481</v>
      </c>
      <c r="D818" s="124" t="s">
        <v>6653</v>
      </c>
      <c r="E818" s="112" t="s">
        <v>6676</v>
      </c>
      <c r="F818" s="129" t="s">
        <v>6677</v>
      </c>
      <c r="G818" s="112" t="s">
        <v>6678</v>
      </c>
      <c r="H818" s="111">
        <v>2022</v>
      </c>
      <c r="I818" s="112" t="s">
        <v>6679</v>
      </c>
      <c r="J818" s="113">
        <v>78299</v>
      </c>
      <c r="K818" s="126" t="s">
        <v>13687</v>
      </c>
      <c r="L818" s="112" t="s">
        <v>6594</v>
      </c>
      <c r="M818" s="112" t="s">
        <v>6595</v>
      </c>
      <c r="N818" s="112" t="s">
        <v>6680</v>
      </c>
      <c r="O818" s="112" t="s">
        <v>6681</v>
      </c>
      <c r="P818" s="112">
        <v>6000090</v>
      </c>
      <c r="Q818" s="108">
        <v>115.47</v>
      </c>
      <c r="R818" s="108">
        <v>4.78</v>
      </c>
      <c r="S818" s="108" t="s">
        <v>6682</v>
      </c>
      <c r="T818" s="108">
        <v>19.41</v>
      </c>
      <c r="U818" s="108">
        <v>134.88</v>
      </c>
      <c r="V818" s="109">
        <v>60</v>
      </c>
      <c r="W818" s="109">
        <v>47</v>
      </c>
      <c r="X818" s="127" t="s">
        <v>6683</v>
      </c>
      <c r="Y818" s="107">
        <v>3</v>
      </c>
      <c r="Z818" s="107">
        <v>12</v>
      </c>
      <c r="AA818" s="107">
        <v>3</v>
      </c>
      <c r="AB818" s="111">
        <v>4</v>
      </c>
      <c r="AC818" s="107" t="s">
        <v>6684</v>
      </c>
      <c r="AD818" s="108">
        <v>19.41</v>
      </c>
      <c r="AE818" s="107">
        <v>5</v>
      </c>
      <c r="AF818" s="111">
        <v>60</v>
      </c>
      <c r="AG818" s="111" t="s">
        <v>6077</v>
      </c>
      <c r="AH818" s="111" t="s">
        <v>6259</v>
      </c>
      <c r="AI818" s="111">
        <v>15</v>
      </c>
      <c r="AJ818" s="111" t="s">
        <v>6172</v>
      </c>
      <c r="AK818" s="111" t="s">
        <v>6260</v>
      </c>
      <c r="AL818" s="111">
        <v>5</v>
      </c>
      <c r="AM818" s="111" t="s">
        <v>6173</v>
      </c>
      <c r="AN818" s="111" t="s">
        <v>6260</v>
      </c>
      <c r="AO818" s="111">
        <v>5</v>
      </c>
      <c r="AP818" s="111"/>
      <c r="AQ818" s="111"/>
      <c r="AR818" s="111"/>
      <c r="AS818" s="111" t="s">
        <v>6102</v>
      </c>
      <c r="AT818" s="111" t="s">
        <v>6259</v>
      </c>
      <c r="AU818" s="111">
        <v>20</v>
      </c>
      <c r="AV818" s="111" t="s">
        <v>6186</v>
      </c>
      <c r="AW818" s="111" t="s">
        <v>6259</v>
      </c>
      <c r="AX818" s="111">
        <v>15</v>
      </c>
      <c r="AY818"/>
      <c r="AZ818"/>
      <c r="BA818"/>
      <c r="BB818"/>
      <c r="BC818"/>
      <c r="BD818"/>
    </row>
    <row r="819" spans="1:56" s="110" customFormat="1" ht="92.6">
      <c r="A819" s="107">
        <v>481</v>
      </c>
      <c r="B819" s="107" t="s">
        <v>13694</v>
      </c>
      <c r="C819" s="111">
        <v>481</v>
      </c>
      <c r="D819" s="124" t="s">
        <v>5943</v>
      </c>
      <c r="E819" s="112" t="s">
        <v>5944</v>
      </c>
      <c r="F819" s="129">
        <v>50811</v>
      </c>
      <c r="G819" s="112" t="s">
        <v>6685</v>
      </c>
      <c r="H819" s="111">
        <v>2022</v>
      </c>
      <c r="I819" s="112" t="s">
        <v>6686</v>
      </c>
      <c r="J819" s="113">
        <v>168644</v>
      </c>
      <c r="K819" s="126" t="s">
        <v>13687</v>
      </c>
      <c r="L819" s="112" t="s">
        <v>6594</v>
      </c>
      <c r="M819" s="112" t="s">
        <v>6595</v>
      </c>
      <c r="N819" s="112" t="s">
        <v>6687</v>
      </c>
      <c r="O819" s="112" t="s">
        <v>6688</v>
      </c>
      <c r="P819" s="112">
        <v>2000186</v>
      </c>
      <c r="Q819" s="108">
        <v>244.86</v>
      </c>
      <c r="R819" s="108">
        <v>16.86</v>
      </c>
      <c r="S819" s="108">
        <v>228</v>
      </c>
      <c r="T819" s="108">
        <v>19.41</v>
      </c>
      <c r="U819" s="108">
        <v>264.67</v>
      </c>
      <c r="V819" s="109">
        <v>30</v>
      </c>
      <c r="W819" s="109">
        <v>45</v>
      </c>
      <c r="X819" s="127" t="s">
        <v>6689</v>
      </c>
      <c r="Y819" s="107">
        <v>4</v>
      </c>
      <c r="Z819" s="107">
        <v>6</v>
      </c>
      <c r="AA819" s="107">
        <v>3</v>
      </c>
      <c r="AB819" s="111">
        <v>4</v>
      </c>
      <c r="AC819" s="107" t="s">
        <v>6690</v>
      </c>
      <c r="AD819" s="108"/>
      <c r="AE819" s="107">
        <v>5</v>
      </c>
      <c r="AF819" s="111">
        <v>30</v>
      </c>
      <c r="AG819" s="111" t="s">
        <v>5943</v>
      </c>
      <c r="AH819" s="111" t="s">
        <v>5959</v>
      </c>
      <c r="AI819" s="111">
        <v>10</v>
      </c>
      <c r="AJ819" s="111" t="s">
        <v>5793</v>
      </c>
      <c r="AK819" s="111" t="s">
        <v>6301</v>
      </c>
      <c r="AL819" s="111">
        <v>10</v>
      </c>
      <c r="AM819" s="111" t="s">
        <v>3476</v>
      </c>
      <c r="AN819" s="111" t="s">
        <v>6691</v>
      </c>
      <c r="AO819" s="111">
        <v>10</v>
      </c>
      <c r="AP819" s="111"/>
      <c r="AQ819" s="111"/>
      <c r="AR819" s="111"/>
      <c r="AS819" s="111"/>
      <c r="AT819" s="111"/>
      <c r="AU819" s="111"/>
      <c r="AV819" s="111"/>
      <c r="AW819" s="111"/>
      <c r="AX819" s="111"/>
      <c r="AY819"/>
      <c r="AZ819"/>
      <c r="BA819"/>
      <c r="BB819"/>
      <c r="BC819"/>
      <c r="BD819"/>
    </row>
    <row r="820" spans="1:56" s="110" customFormat="1" ht="102.9">
      <c r="A820" s="107">
        <v>481</v>
      </c>
      <c r="B820" s="107" t="s">
        <v>13694</v>
      </c>
      <c r="C820" s="111">
        <v>481</v>
      </c>
      <c r="D820" s="124" t="s">
        <v>5928</v>
      </c>
      <c r="E820" s="112" t="s">
        <v>6692</v>
      </c>
      <c r="F820" s="129">
        <v>20165</v>
      </c>
      <c r="G820" s="112" t="s">
        <v>6693</v>
      </c>
      <c r="H820" s="111">
        <v>2022</v>
      </c>
      <c r="I820" s="112" t="s">
        <v>6694</v>
      </c>
      <c r="J820" s="113">
        <v>146196.04</v>
      </c>
      <c r="K820" s="126" t="s">
        <v>13687</v>
      </c>
      <c r="L820" s="112" t="s">
        <v>6594</v>
      </c>
      <c r="M820" s="112" t="s">
        <v>6595</v>
      </c>
      <c r="N820" s="112" t="s">
        <v>6695</v>
      </c>
      <c r="O820" s="112" t="s">
        <v>6696</v>
      </c>
      <c r="P820" s="112">
        <v>2000179</v>
      </c>
      <c r="Q820" s="108" t="s">
        <v>6697</v>
      </c>
      <c r="R820" s="108" t="s">
        <v>6698</v>
      </c>
      <c r="S820" s="108" t="s">
        <v>5939</v>
      </c>
      <c r="T820" s="108" t="s">
        <v>6035</v>
      </c>
      <c r="U820" s="108" t="s">
        <v>6699</v>
      </c>
      <c r="V820" s="109">
        <v>100</v>
      </c>
      <c r="W820" s="109">
        <v>45</v>
      </c>
      <c r="X820" s="127" t="s">
        <v>5904</v>
      </c>
      <c r="Y820" s="107">
        <v>3</v>
      </c>
      <c r="Z820" s="107">
        <v>11</v>
      </c>
      <c r="AA820" s="107">
        <v>5</v>
      </c>
      <c r="AB820" s="111">
        <v>35</v>
      </c>
      <c r="AC820" s="107" t="s">
        <v>6700</v>
      </c>
      <c r="AD820" s="108" t="s">
        <v>5940</v>
      </c>
      <c r="AE820" s="107">
        <v>5</v>
      </c>
      <c r="AF820" s="111">
        <v>100</v>
      </c>
      <c r="AG820" s="111" t="s">
        <v>5928</v>
      </c>
      <c r="AH820" s="111" t="s">
        <v>5942</v>
      </c>
      <c r="AI820" s="111">
        <v>100</v>
      </c>
      <c r="AJ820" s="111"/>
      <c r="AK820" s="111"/>
      <c r="AL820" s="111"/>
      <c r="AM820" s="111"/>
      <c r="AN820" s="111"/>
      <c r="AO820" s="111"/>
      <c r="AP820" s="111"/>
      <c r="AQ820" s="111"/>
      <c r="AR820" s="111"/>
      <c r="AS820" s="111"/>
      <c r="AT820" s="111"/>
      <c r="AU820" s="111"/>
      <c r="AV820" s="111"/>
      <c r="AW820" s="111"/>
      <c r="AX820" s="111"/>
      <c r="AY820"/>
      <c r="AZ820"/>
      <c r="BA820"/>
      <c r="BB820"/>
      <c r="BC820"/>
      <c r="BD820"/>
    </row>
    <row r="821" spans="1:56" s="110" customFormat="1" ht="82.3">
      <c r="A821" s="107">
        <v>481</v>
      </c>
      <c r="B821" s="107" t="s">
        <v>13694</v>
      </c>
      <c r="C821" s="111">
        <v>481</v>
      </c>
      <c r="D821" s="124" t="s">
        <v>6701</v>
      </c>
      <c r="E821" s="112" t="s">
        <v>6702</v>
      </c>
      <c r="F821" s="129">
        <v>10873</v>
      </c>
      <c r="G821" s="112" t="s">
        <v>6703</v>
      </c>
      <c r="H821" s="111">
        <v>2022</v>
      </c>
      <c r="I821" s="112" t="s">
        <v>6704</v>
      </c>
      <c r="J821" s="113">
        <v>33837.21</v>
      </c>
      <c r="K821" s="126" t="s">
        <v>13687</v>
      </c>
      <c r="L821" s="112" t="s">
        <v>6594</v>
      </c>
      <c r="M821" s="112" t="s">
        <v>6595</v>
      </c>
      <c r="N821" s="112" t="s">
        <v>6705</v>
      </c>
      <c r="O821" s="112" t="s">
        <v>6706</v>
      </c>
      <c r="P821" s="112">
        <v>8000172</v>
      </c>
      <c r="Q821" s="108" t="s">
        <v>6707</v>
      </c>
      <c r="R821" s="108" t="s">
        <v>6708</v>
      </c>
      <c r="S821" s="108">
        <v>25</v>
      </c>
      <c r="T821" s="108" t="s">
        <v>5940</v>
      </c>
      <c r="U821" s="108">
        <v>29.38</v>
      </c>
      <c r="V821" s="109">
        <v>40</v>
      </c>
      <c r="W821" s="109">
        <v>45</v>
      </c>
      <c r="X821" s="127" t="s">
        <v>6709</v>
      </c>
      <c r="Y821" s="107">
        <v>4</v>
      </c>
      <c r="Z821" s="107">
        <v>6</v>
      </c>
      <c r="AA821" s="107">
        <v>2</v>
      </c>
      <c r="AB821" s="111">
        <v>4</v>
      </c>
      <c r="AC821" s="107" t="s">
        <v>6710</v>
      </c>
      <c r="AD821" s="108"/>
      <c r="AE821" s="107">
        <v>5</v>
      </c>
      <c r="AF821" s="111">
        <v>60</v>
      </c>
      <c r="AG821" s="111" t="s">
        <v>6410</v>
      </c>
      <c r="AH821" s="111" t="s">
        <v>6711</v>
      </c>
      <c r="AI821" s="111">
        <v>20</v>
      </c>
      <c r="AJ821" s="111"/>
      <c r="AK821" s="111"/>
      <c r="AL821" s="111"/>
      <c r="AM821" s="111"/>
      <c r="AN821" s="111"/>
      <c r="AO821" s="111"/>
      <c r="AP821" s="111"/>
      <c r="AQ821" s="111"/>
      <c r="AR821" s="111"/>
      <c r="AS821" s="111"/>
      <c r="AT821" s="111"/>
      <c r="AU821" s="111"/>
      <c r="AV821" s="111"/>
      <c r="AW821" s="111"/>
      <c r="AX821" s="111"/>
      <c r="AY821"/>
      <c r="AZ821"/>
      <c r="BA821"/>
      <c r="BB821"/>
      <c r="BC821"/>
      <c r="BD821"/>
    </row>
    <row r="822" spans="1:56" s="110" customFormat="1" ht="41.15">
      <c r="A822" s="107">
        <v>481</v>
      </c>
      <c r="B822" s="107" t="s">
        <v>13694</v>
      </c>
      <c r="C822" s="111">
        <v>481</v>
      </c>
      <c r="D822" s="124" t="s">
        <v>6701</v>
      </c>
      <c r="E822" s="112" t="s">
        <v>6702</v>
      </c>
      <c r="F822" s="129">
        <v>10873</v>
      </c>
      <c r="G822" s="112" t="s">
        <v>6712</v>
      </c>
      <c r="H822" s="111">
        <v>2022</v>
      </c>
      <c r="I822" s="112" t="s">
        <v>6713</v>
      </c>
      <c r="J822" s="113">
        <v>91549.6</v>
      </c>
      <c r="K822" s="126" t="s">
        <v>13687</v>
      </c>
      <c r="L822" s="112" t="s">
        <v>6594</v>
      </c>
      <c r="M822" s="112" t="s">
        <v>6595</v>
      </c>
      <c r="N822" s="112" t="s">
        <v>6714</v>
      </c>
      <c r="O822" s="112" t="s">
        <v>6715</v>
      </c>
      <c r="P822" s="112">
        <v>8000187</v>
      </c>
      <c r="Q822" s="108" t="s">
        <v>6716</v>
      </c>
      <c r="R822" s="108" t="s">
        <v>6717</v>
      </c>
      <c r="S822" s="108">
        <v>40</v>
      </c>
      <c r="T822" s="108" t="s">
        <v>5940</v>
      </c>
      <c r="U822" s="108">
        <v>45.15</v>
      </c>
      <c r="V822" s="109">
        <v>30</v>
      </c>
      <c r="W822" s="109">
        <v>45</v>
      </c>
      <c r="X822" s="127" t="s">
        <v>5904</v>
      </c>
      <c r="Y822" s="107">
        <v>3</v>
      </c>
      <c r="Z822" s="107">
        <v>1</v>
      </c>
      <c r="AA822" s="107">
        <v>7</v>
      </c>
      <c r="AB822" s="111">
        <v>4</v>
      </c>
      <c r="AC822" s="107" t="s">
        <v>6718</v>
      </c>
      <c r="AD822" s="108"/>
      <c r="AE822" s="107">
        <v>5</v>
      </c>
      <c r="AF822" s="111">
        <v>60</v>
      </c>
      <c r="AG822" s="111" t="s">
        <v>6410</v>
      </c>
      <c r="AH822" s="111" t="s">
        <v>6711</v>
      </c>
      <c r="AI822" s="111">
        <v>20</v>
      </c>
      <c r="AJ822" s="111"/>
      <c r="AK822" s="111"/>
      <c r="AL822" s="111"/>
      <c r="AM822" s="111"/>
      <c r="AN822" s="111"/>
      <c r="AO822" s="111"/>
      <c r="AP822" s="111"/>
      <c r="AQ822" s="111"/>
      <c r="AR822" s="111"/>
      <c r="AS822" s="111"/>
      <c r="AT822" s="111"/>
      <c r="AU822" s="111"/>
      <c r="AV822" s="111"/>
      <c r="AW822" s="111"/>
      <c r="AX822" s="111"/>
      <c r="AY822"/>
      <c r="AZ822"/>
      <c r="BA822"/>
      <c r="BB822"/>
      <c r="BC822"/>
      <c r="BD822"/>
    </row>
    <row r="823" spans="1:56" s="110" customFormat="1" ht="51.45">
      <c r="A823" s="107">
        <v>481</v>
      </c>
      <c r="B823" s="107" t="s">
        <v>13694</v>
      </c>
      <c r="C823" s="111">
        <v>481</v>
      </c>
      <c r="D823" s="124" t="s">
        <v>6386</v>
      </c>
      <c r="E823" s="112" t="s">
        <v>6719</v>
      </c>
      <c r="F823" s="129">
        <v>5993</v>
      </c>
      <c r="G823" s="112" t="s">
        <v>6720</v>
      </c>
      <c r="H823" s="111">
        <v>2022</v>
      </c>
      <c r="I823" s="112" t="s">
        <v>6721</v>
      </c>
      <c r="J823" s="113">
        <v>108551.93</v>
      </c>
      <c r="K823" s="126" t="s">
        <v>13687</v>
      </c>
      <c r="L823" s="112" t="s">
        <v>6594</v>
      </c>
      <c r="M823" s="112" t="s">
        <v>6595</v>
      </c>
      <c r="N823" s="112" t="s">
        <v>6722</v>
      </c>
      <c r="O823" s="112" t="s">
        <v>6722</v>
      </c>
      <c r="P823" s="112">
        <v>3503542</v>
      </c>
      <c r="Q823" s="108" t="s">
        <v>6722</v>
      </c>
      <c r="R823" s="108"/>
      <c r="S823" s="108"/>
      <c r="T823" s="108"/>
      <c r="U823" s="108"/>
      <c r="V823" s="109"/>
      <c r="W823" s="109">
        <v>45</v>
      </c>
      <c r="X823" s="127" t="s">
        <v>6723</v>
      </c>
      <c r="Y823" s="107">
        <v>2</v>
      </c>
      <c r="Z823" s="107">
        <v>1</v>
      </c>
      <c r="AA823" s="107">
        <v>1</v>
      </c>
      <c r="AB823" s="111">
        <v>47</v>
      </c>
      <c r="AC823" s="107" t="s">
        <v>6724</v>
      </c>
      <c r="AD823" s="108"/>
      <c r="AE823" s="107">
        <v>5</v>
      </c>
      <c r="AF823" s="111"/>
      <c r="AG823" s="111"/>
      <c r="AH823" s="111"/>
      <c r="AI823" s="111"/>
      <c r="AJ823" s="111"/>
      <c r="AK823" s="111"/>
      <c r="AL823" s="111"/>
      <c r="AM823" s="111"/>
      <c r="AN823" s="111"/>
      <c r="AO823" s="111"/>
      <c r="AP823" s="111"/>
      <c r="AQ823" s="111"/>
      <c r="AR823" s="111"/>
      <c r="AS823" s="111"/>
      <c r="AT823" s="111"/>
      <c r="AU823" s="111"/>
      <c r="AV823" s="111"/>
      <c r="AW823" s="111"/>
      <c r="AX823" s="111"/>
      <c r="AY823"/>
      <c r="AZ823"/>
      <c r="BA823"/>
      <c r="BB823"/>
      <c r="BC823"/>
      <c r="BD823"/>
    </row>
    <row r="824" spans="1:56" s="110" customFormat="1" ht="102.9">
      <c r="A824" s="107">
        <v>481</v>
      </c>
      <c r="B824" s="107" t="s">
        <v>13694</v>
      </c>
      <c r="C824" s="111">
        <v>481</v>
      </c>
      <c r="D824" s="124" t="s">
        <v>5971</v>
      </c>
      <c r="E824" s="112" t="s">
        <v>6725</v>
      </c>
      <c r="F824" s="129">
        <v>32060</v>
      </c>
      <c r="G824" s="112" t="s">
        <v>6726</v>
      </c>
      <c r="H824" s="111">
        <v>2022</v>
      </c>
      <c r="I824" s="112" t="s">
        <v>6727</v>
      </c>
      <c r="J824" s="113">
        <v>74643.69</v>
      </c>
      <c r="K824" s="126" t="s">
        <v>13687</v>
      </c>
      <c r="L824" s="112" t="s">
        <v>6594</v>
      </c>
      <c r="M824" s="112" t="s">
        <v>6595</v>
      </c>
      <c r="N824" s="112" t="s">
        <v>6728</v>
      </c>
      <c r="O824" s="112" t="s">
        <v>6729</v>
      </c>
      <c r="P824" s="112">
        <v>3000185</v>
      </c>
      <c r="Q824" s="108" t="s">
        <v>6730</v>
      </c>
      <c r="R824" s="108" t="s">
        <v>6731</v>
      </c>
      <c r="S824" s="108" t="s">
        <v>6732</v>
      </c>
      <c r="T824" s="108" t="s">
        <v>5940</v>
      </c>
      <c r="U824" s="108" t="s">
        <v>6730</v>
      </c>
      <c r="V824" s="109">
        <v>40</v>
      </c>
      <c r="W824" s="109">
        <v>47</v>
      </c>
      <c r="X824" s="127" t="s">
        <v>6733</v>
      </c>
      <c r="Y824" s="107">
        <v>3</v>
      </c>
      <c r="Z824" s="107">
        <v>4</v>
      </c>
      <c r="AA824" s="107">
        <v>7</v>
      </c>
      <c r="AB824" s="111">
        <v>10</v>
      </c>
      <c r="AC824" s="107" t="s">
        <v>6734</v>
      </c>
      <c r="AD824" s="108" t="s">
        <v>5940</v>
      </c>
      <c r="AE824" s="107">
        <v>5</v>
      </c>
      <c r="AF824" s="111">
        <v>50</v>
      </c>
      <c r="AG824" s="111" t="s">
        <v>5971</v>
      </c>
      <c r="AH824" s="111" t="s">
        <v>6735</v>
      </c>
      <c r="AI824" s="111">
        <v>80</v>
      </c>
      <c r="AJ824" s="111" t="s">
        <v>6386</v>
      </c>
      <c r="AK824" s="111" t="s">
        <v>6736</v>
      </c>
      <c r="AL824" s="111">
        <v>5</v>
      </c>
      <c r="AM824" s="111" t="s">
        <v>5176</v>
      </c>
      <c r="AN824" s="111" t="s">
        <v>6737</v>
      </c>
      <c r="AO824" s="111">
        <v>5</v>
      </c>
      <c r="AP824" s="111" t="s">
        <v>6738</v>
      </c>
      <c r="AQ824" s="111" t="s">
        <v>6739</v>
      </c>
      <c r="AR824" s="111">
        <v>4</v>
      </c>
      <c r="AS824" s="111" t="s">
        <v>6740</v>
      </c>
      <c r="AT824" s="111" t="s">
        <v>6741</v>
      </c>
      <c r="AU824" s="111">
        <v>4</v>
      </c>
      <c r="AV824" s="111" t="s">
        <v>6742</v>
      </c>
      <c r="AW824" s="111" t="s">
        <v>6743</v>
      </c>
      <c r="AX824" s="111">
        <v>1</v>
      </c>
      <c r="AY824"/>
      <c r="AZ824"/>
      <c r="BA824"/>
      <c r="BB824"/>
      <c r="BC824"/>
      <c r="BD824"/>
    </row>
    <row r="825" spans="1:56" s="110" customFormat="1" ht="123.45">
      <c r="A825" s="107">
        <v>481</v>
      </c>
      <c r="B825" s="107" t="s">
        <v>13694</v>
      </c>
      <c r="C825" s="111">
        <v>481</v>
      </c>
      <c r="D825" s="124" t="s">
        <v>6056</v>
      </c>
      <c r="E825" s="112" t="s">
        <v>6067</v>
      </c>
      <c r="F825" s="129">
        <v>11253</v>
      </c>
      <c r="G825" s="112" t="s">
        <v>6744</v>
      </c>
      <c r="H825" s="111">
        <v>2022</v>
      </c>
      <c r="I825" s="112" t="s">
        <v>6745</v>
      </c>
      <c r="J825" s="113">
        <v>30737.85</v>
      </c>
      <c r="K825" s="126" t="s">
        <v>1977</v>
      </c>
      <c r="L825" s="112" t="s">
        <v>6070</v>
      </c>
      <c r="M825" s="112" t="s">
        <v>6071</v>
      </c>
      <c r="N825" s="112" t="s">
        <v>6746</v>
      </c>
      <c r="O825" s="112" t="s">
        <v>6747</v>
      </c>
      <c r="P825" s="112">
        <v>4000107</v>
      </c>
      <c r="Q825" s="108" t="s">
        <v>6748</v>
      </c>
      <c r="R825" s="108">
        <v>2.37</v>
      </c>
      <c r="S825" s="108">
        <v>0</v>
      </c>
      <c r="T825" s="108">
        <v>56.36</v>
      </c>
      <c r="U825" s="108">
        <f>SUM(R825:T825)</f>
        <v>58.73</v>
      </c>
      <c r="V825" s="109">
        <v>40</v>
      </c>
      <c r="W825" s="109">
        <v>53</v>
      </c>
      <c r="X825" s="127" t="s">
        <v>6075</v>
      </c>
      <c r="Y825" s="107">
        <v>6</v>
      </c>
      <c r="Z825" s="107" t="s">
        <v>6749</v>
      </c>
      <c r="AA825" s="107" t="s">
        <v>6750</v>
      </c>
      <c r="AB825" s="111">
        <v>63</v>
      </c>
      <c r="AC825" s="107" t="s">
        <v>6751</v>
      </c>
      <c r="AD825" s="108"/>
      <c r="AE825" s="107">
        <v>5</v>
      </c>
      <c r="AF825" s="111">
        <v>0.4</v>
      </c>
      <c r="AG825" s="111" t="s">
        <v>6066</v>
      </c>
      <c r="AH825" s="111" t="s">
        <v>6067</v>
      </c>
      <c r="AI825" s="111">
        <v>1</v>
      </c>
      <c r="AJ825" s="111"/>
      <c r="AK825" s="111"/>
      <c r="AL825" s="111"/>
      <c r="AM825" s="111"/>
      <c r="AN825" s="111"/>
      <c r="AO825" s="111"/>
      <c r="AP825" s="111"/>
      <c r="AQ825" s="111"/>
      <c r="AR825" s="111"/>
      <c r="AS825" s="111"/>
      <c r="AT825" s="111"/>
      <c r="AU825" s="111"/>
      <c r="AV825" s="111"/>
      <c r="AW825" s="111"/>
      <c r="AX825" s="111"/>
      <c r="AY825"/>
      <c r="AZ825"/>
      <c r="BA825"/>
      <c r="BB825"/>
      <c r="BC825"/>
      <c r="BD825"/>
    </row>
    <row r="826" spans="1:56" s="110" customFormat="1" ht="154.30000000000001">
      <c r="A826" s="107">
        <v>481</v>
      </c>
      <c r="B826" s="107" t="s">
        <v>13694</v>
      </c>
      <c r="C826" s="111">
        <v>481</v>
      </c>
      <c r="D826" s="124" t="s">
        <v>6056</v>
      </c>
      <c r="E826" s="112" t="s">
        <v>6752</v>
      </c>
      <c r="F826" s="129">
        <v>22576</v>
      </c>
      <c r="G826" s="112" t="s">
        <v>6753</v>
      </c>
      <c r="H826" s="111">
        <v>2022</v>
      </c>
      <c r="I826" s="112" t="s">
        <v>6754</v>
      </c>
      <c r="J826" s="113" t="s">
        <v>6755</v>
      </c>
      <c r="K826" s="126" t="s">
        <v>13687</v>
      </c>
      <c r="L826" s="112" t="s">
        <v>6594</v>
      </c>
      <c r="M826" s="112" t="s">
        <v>6595</v>
      </c>
      <c r="N826" s="112" t="s">
        <v>6756</v>
      </c>
      <c r="O826" s="112" t="s">
        <v>6757</v>
      </c>
      <c r="P826" s="112">
        <v>4000114</v>
      </c>
      <c r="Q826" s="108">
        <f>SUM(R826:S826)</f>
        <v>5.24</v>
      </c>
      <c r="R826" s="108">
        <v>2.92</v>
      </c>
      <c r="S826" s="108">
        <v>2.3199999999999998</v>
      </c>
      <c r="T826" s="108">
        <v>26.23</v>
      </c>
      <c r="U826" s="108">
        <f>SUM(R826:T826)</f>
        <v>31.47</v>
      </c>
      <c r="V826" s="109">
        <v>10</v>
      </c>
      <c r="W826" s="109">
        <v>50</v>
      </c>
      <c r="X826" s="127" t="s">
        <v>6758</v>
      </c>
      <c r="Y826" s="107">
        <v>6</v>
      </c>
      <c r="Z826" s="107">
        <v>4</v>
      </c>
      <c r="AA826" s="107">
        <v>8</v>
      </c>
      <c r="AB826" s="111">
        <v>3</v>
      </c>
      <c r="AC826" s="107" t="s">
        <v>6759</v>
      </c>
      <c r="AD826" s="108"/>
      <c r="AE826" s="107">
        <v>5</v>
      </c>
      <c r="AF826" s="111">
        <v>0.2</v>
      </c>
      <c r="AG826" s="111" t="s">
        <v>6097</v>
      </c>
      <c r="AH826" s="111" t="s">
        <v>6760</v>
      </c>
      <c r="AI826" s="111">
        <v>1</v>
      </c>
      <c r="AJ826" s="111"/>
      <c r="AK826" s="111"/>
      <c r="AL826" s="111"/>
      <c r="AM826" s="111"/>
      <c r="AN826" s="111"/>
      <c r="AO826" s="111"/>
      <c r="AP826" s="111"/>
      <c r="AQ826" s="111"/>
      <c r="AR826" s="111"/>
      <c r="AS826" s="111"/>
      <c r="AT826" s="111"/>
      <c r="AU826" s="111"/>
      <c r="AV826" s="111"/>
      <c r="AW826" s="111"/>
      <c r="AX826" s="111"/>
      <c r="AY826"/>
      <c r="AZ826"/>
      <c r="BA826"/>
      <c r="BB826"/>
      <c r="BC826"/>
      <c r="BD826"/>
    </row>
    <row r="827" spans="1:56" s="110" customFormat="1" ht="164.6">
      <c r="A827" s="107">
        <v>481</v>
      </c>
      <c r="B827" s="107" t="s">
        <v>13694</v>
      </c>
      <c r="C827" s="111">
        <v>481</v>
      </c>
      <c r="D827" s="124" t="s">
        <v>5943</v>
      </c>
      <c r="E827" s="112" t="s">
        <v>5944</v>
      </c>
      <c r="F827" s="129">
        <v>50811</v>
      </c>
      <c r="G827" s="112" t="s">
        <v>6761</v>
      </c>
      <c r="H827" s="111">
        <v>2023</v>
      </c>
      <c r="I827" s="112" t="s">
        <v>6762</v>
      </c>
      <c r="J827" s="113">
        <v>48555.56</v>
      </c>
      <c r="K827" s="126" t="s">
        <v>1992</v>
      </c>
      <c r="L827" s="112" t="s">
        <v>6594</v>
      </c>
      <c r="M827" s="112" t="s">
        <v>6595</v>
      </c>
      <c r="N827" s="112" t="s">
        <v>6763</v>
      </c>
      <c r="O827" s="112" t="s">
        <v>6764</v>
      </c>
      <c r="P827" s="112">
        <v>2000286</v>
      </c>
      <c r="Q827" s="108">
        <v>12.55</v>
      </c>
      <c r="R827" s="108">
        <v>4.8600000000000003</v>
      </c>
      <c r="S827" s="108">
        <v>7.69</v>
      </c>
      <c r="T827" s="108">
        <v>19.399999999999999</v>
      </c>
      <c r="U827" s="108">
        <v>31.95</v>
      </c>
      <c r="V827" s="109">
        <v>50</v>
      </c>
      <c r="W827" s="109">
        <v>28</v>
      </c>
      <c r="X827" s="127" t="s">
        <v>6765</v>
      </c>
      <c r="Y827" s="107">
        <v>4</v>
      </c>
      <c r="Z827" s="107">
        <v>9</v>
      </c>
      <c r="AA827" s="107">
        <v>2</v>
      </c>
      <c r="AB827" s="111">
        <v>3</v>
      </c>
      <c r="AC827" s="107" t="s">
        <v>6766</v>
      </c>
      <c r="AD827" s="108">
        <v>40.630000000000003</v>
      </c>
      <c r="AE827" s="107">
        <v>5</v>
      </c>
      <c r="AF827" s="111">
        <v>50</v>
      </c>
      <c r="AG827" s="111" t="s">
        <v>5943</v>
      </c>
      <c r="AH827" s="111" t="s">
        <v>6767</v>
      </c>
      <c r="AI827" s="111">
        <v>25</v>
      </c>
      <c r="AJ827" s="111" t="s">
        <v>6768</v>
      </c>
      <c r="AK827" s="111" t="s">
        <v>6767</v>
      </c>
      <c r="AL827" s="111">
        <v>25</v>
      </c>
      <c r="AM827" s="111"/>
      <c r="AN827" s="111"/>
      <c r="AO827" s="111"/>
      <c r="AP827" s="111"/>
      <c r="AQ827" s="111"/>
      <c r="AR827" s="111"/>
      <c r="AS827" s="111"/>
      <c r="AT827" s="111"/>
      <c r="AU827" s="111"/>
      <c r="AV827" s="111"/>
      <c r="AW827" s="111"/>
      <c r="AX827" s="111"/>
      <c r="AY827"/>
      <c r="AZ827"/>
      <c r="BA827"/>
      <c r="BB827"/>
      <c r="BC827"/>
      <c r="BD827"/>
    </row>
    <row r="828" spans="1:56" s="110" customFormat="1" ht="92.6">
      <c r="A828" s="107">
        <v>481</v>
      </c>
      <c r="B828" s="107" t="s">
        <v>13694</v>
      </c>
      <c r="C828" s="111">
        <v>481</v>
      </c>
      <c r="D828" s="124" t="s">
        <v>5943</v>
      </c>
      <c r="E828" s="112" t="s">
        <v>5944</v>
      </c>
      <c r="F828" s="129">
        <v>50811</v>
      </c>
      <c r="G828" s="112" t="s">
        <v>6769</v>
      </c>
      <c r="H828" s="111">
        <v>2023</v>
      </c>
      <c r="I828" s="112" t="s">
        <v>6770</v>
      </c>
      <c r="J828" s="113">
        <v>28914</v>
      </c>
      <c r="K828" s="126" t="s">
        <v>1992</v>
      </c>
      <c r="L828" s="112" t="s">
        <v>6594</v>
      </c>
      <c r="M828" s="112" t="s">
        <v>6595</v>
      </c>
      <c r="N828" s="112" t="s">
        <v>6771</v>
      </c>
      <c r="O828" s="112" t="s">
        <v>6772</v>
      </c>
      <c r="P828" s="112">
        <v>2000268</v>
      </c>
      <c r="Q828" s="108">
        <v>4.78</v>
      </c>
      <c r="R828" s="108">
        <v>2.98</v>
      </c>
      <c r="S828" s="108">
        <v>1.8</v>
      </c>
      <c r="T828" s="108">
        <v>19.399999999999999</v>
      </c>
      <c r="U828" s="108">
        <v>24.18</v>
      </c>
      <c r="V828" s="109">
        <v>90</v>
      </c>
      <c r="W828" s="109">
        <v>25</v>
      </c>
      <c r="X828" s="127" t="s">
        <v>6689</v>
      </c>
      <c r="Y828" s="107">
        <v>6</v>
      </c>
      <c r="Z828" s="107">
        <v>1</v>
      </c>
      <c r="AA828" s="107">
        <v>1</v>
      </c>
      <c r="AB828" s="111">
        <v>4</v>
      </c>
      <c r="AC828" s="107" t="s">
        <v>6773</v>
      </c>
      <c r="AD828" s="108">
        <v>25</v>
      </c>
      <c r="AE828" s="107">
        <v>5</v>
      </c>
      <c r="AF828" s="111">
        <v>90</v>
      </c>
      <c r="AG828" s="111" t="s">
        <v>5943</v>
      </c>
      <c r="AH828" s="111" t="s">
        <v>5959</v>
      </c>
      <c r="AI828" s="111">
        <v>60</v>
      </c>
      <c r="AJ828" s="111" t="s">
        <v>5793</v>
      </c>
      <c r="AK828" s="111" t="s">
        <v>6301</v>
      </c>
      <c r="AL828" s="111">
        <v>30</v>
      </c>
      <c r="AM828" s="111"/>
      <c r="AN828" s="111"/>
      <c r="AO828" s="111"/>
      <c r="AP828" s="111"/>
      <c r="AQ828" s="111"/>
      <c r="AR828" s="111"/>
      <c r="AS828" s="111"/>
      <c r="AT828" s="111"/>
      <c r="AU828" s="111"/>
      <c r="AV828" s="111"/>
      <c r="AW828" s="111"/>
      <c r="AX828" s="111"/>
      <c r="AY828"/>
      <c r="AZ828"/>
      <c r="BA828"/>
      <c r="BB828"/>
      <c r="BC828"/>
      <c r="BD828"/>
    </row>
    <row r="829" spans="1:56" s="110" customFormat="1" ht="154.30000000000001">
      <c r="A829" s="107">
        <v>481</v>
      </c>
      <c r="B829" s="107" t="s">
        <v>13694</v>
      </c>
      <c r="C829" s="111">
        <v>481</v>
      </c>
      <c r="D829" s="124" t="s">
        <v>6077</v>
      </c>
      <c r="E829" s="112" t="s">
        <v>6078</v>
      </c>
      <c r="F829" s="129">
        <v>19106</v>
      </c>
      <c r="G829" s="112" t="s">
        <v>6774</v>
      </c>
      <c r="H829" s="111">
        <v>2023</v>
      </c>
      <c r="I829" s="112" t="s">
        <v>6775</v>
      </c>
      <c r="J829" s="113">
        <v>358049.42</v>
      </c>
      <c r="K829" s="126" t="s">
        <v>1992</v>
      </c>
      <c r="L829" s="112" t="s">
        <v>6084</v>
      </c>
      <c r="M829" s="112" t="s">
        <v>6085</v>
      </c>
      <c r="N829" s="112" t="s">
        <v>6776</v>
      </c>
      <c r="O829" s="112" t="s">
        <v>6777</v>
      </c>
      <c r="P829" s="112">
        <v>6000170</v>
      </c>
      <c r="Q829" s="108">
        <f>R829+S829</f>
        <v>53</v>
      </c>
      <c r="R829" s="108">
        <v>43</v>
      </c>
      <c r="S829" s="108">
        <v>10</v>
      </c>
      <c r="T829" s="108">
        <v>19.399999999999999</v>
      </c>
      <c r="U829" s="108">
        <f>SUM(R829:T829)</f>
        <v>72.400000000000006</v>
      </c>
      <c r="V829" s="109">
        <f>AF829</f>
        <v>0.91000000000000014</v>
      </c>
      <c r="W829" s="109">
        <v>25</v>
      </c>
      <c r="X829" s="127" t="s">
        <v>5904</v>
      </c>
      <c r="Y829" s="107">
        <v>3</v>
      </c>
      <c r="Z829" s="107">
        <v>1</v>
      </c>
      <c r="AA829" s="107">
        <v>2</v>
      </c>
      <c r="AB829" s="111">
        <v>4</v>
      </c>
      <c r="AC829" s="107" t="s">
        <v>6778</v>
      </c>
      <c r="AD829" s="108">
        <v>19.41</v>
      </c>
      <c r="AE829" s="107">
        <v>5</v>
      </c>
      <c r="AF829" s="111">
        <f>AI829+AL829+AO829+AR829+AU829+AX829</f>
        <v>0.91000000000000014</v>
      </c>
      <c r="AG829" s="111" t="s">
        <v>6077</v>
      </c>
      <c r="AH829" s="111" t="s">
        <v>6099</v>
      </c>
      <c r="AI829" s="111" t="s">
        <v>6096</v>
      </c>
      <c r="AJ829" s="111" t="s">
        <v>6097</v>
      </c>
      <c r="AK829" s="111" t="s">
        <v>6098</v>
      </c>
      <c r="AL829" s="111">
        <v>0.05</v>
      </c>
      <c r="AM829" s="111" t="s">
        <v>3906</v>
      </c>
      <c r="AN829" s="111" t="s">
        <v>6099</v>
      </c>
      <c r="AO829" s="111">
        <v>0.26</v>
      </c>
      <c r="AP829" s="111" t="s">
        <v>3643</v>
      </c>
      <c r="AQ829" s="111" t="s">
        <v>6099</v>
      </c>
      <c r="AR829" s="111" t="s">
        <v>6124</v>
      </c>
      <c r="AS829" s="111" t="s">
        <v>6102</v>
      </c>
      <c r="AT829" s="111" t="s">
        <v>6100</v>
      </c>
      <c r="AU829" s="111" t="s">
        <v>6103</v>
      </c>
      <c r="AV829" s="111" t="s">
        <v>6104</v>
      </c>
      <c r="AW829" s="111" t="s">
        <v>6105</v>
      </c>
      <c r="AX829" s="111" t="s">
        <v>6106</v>
      </c>
      <c r="AY829"/>
      <c r="AZ829"/>
      <c r="BA829"/>
      <c r="BB829"/>
      <c r="BC829"/>
      <c r="BD829"/>
    </row>
    <row r="830" spans="1:56" s="110" customFormat="1" ht="267.45">
      <c r="A830" s="107">
        <v>481</v>
      </c>
      <c r="B830" s="107" t="s">
        <v>13694</v>
      </c>
      <c r="C830" s="111">
        <v>481</v>
      </c>
      <c r="D830" s="124" t="s">
        <v>6280</v>
      </c>
      <c r="E830" s="112" t="s">
        <v>6779</v>
      </c>
      <c r="F830" s="129">
        <v>8320</v>
      </c>
      <c r="G830" s="112" t="s">
        <v>6780</v>
      </c>
      <c r="H830" s="111">
        <v>2023</v>
      </c>
      <c r="I830" s="112" t="s">
        <v>6781</v>
      </c>
      <c r="J830" s="113">
        <v>69406.62</v>
      </c>
      <c r="K830" s="126" t="s">
        <v>1992</v>
      </c>
      <c r="L830" s="112" t="s">
        <v>6594</v>
      </c>
      <c r="M830" s="112" t="s">
        <v>6595</v>
      </c>
      <c r="N830" s="112" t="s">
        <v>6782</v>
      </c>
      <c r="O830" s="112" t="s">
        <v>6783</v>
      </c>
      <c r="P830" s="112">
        <v>9000691</v>
      </c>
      <c r="Q830" s="108">
        <v>21.68</v>
      </c>
      <c r="R830" s="108">
        <v>4.8600000000000003</v>
      </c>
      <c r="S830" s="108">
        <v>17</v>
      </c>
      <c r="T830" s="108">
        <v>19.41</v>
      </c>
      <c r="U830" s="108">
        <v>41.27</v>
      </c>
      <c r="V830" s="109" t="s">
        <v>6784</v>
      </c>
      <c r="W830" s="109">
        <v>28</v>
      </c>
      <c r="X830" s="127" t="s">
        <v>6785</v>
      </c>
      <c r="Y830" s="107">
        <v>3</v>
      </c>
      <c r="Z830" s="107">
        <v>11</v>
      </c>
      <c r="AA830" s="107">
        <v>5</v>
      </c>
      <c r="AB830" s="111">
        <v>4</v>
      </c>
      <c r="AC830" s="107" t="s">
        <v>6786</v>
      </c>
      <c r="AD830" s="108">
        <v>19.41</v>
      </c>
      <c r="AE830" s="107">
        <v>5</v>
      </c>
      <c r="AF830" s="111">
        <v>80</v>
      </c>
      <c r="AG830" s="111" t="s">
        <v>6326</v>
      </c>
      <c r="AH830" s="111" t="s">
        <v>6787</v>
      </c>
      <c r="AI830" s="111">
        <v>60</v>
      </c>
      <c r="AJ830" s="111" t="s">
        <v>6328</v>
      </c>
      <c r="AK830" s="111" t="s">
        <v>6788</v>
      </c>
      <c r="AL830" s="111">
        <v>20</v>
      </c>
      <c r="AM830" s="111"/>
      <c r="AN830" s="111"/>
      <c r="AO830" s="111"/>
      <c r="AP830" s="111"/>
      <c r="AQ830" s="111"/>
      <c r="AR830" s="111"/>
      <c r="AS830" s="111"/>
      <c r="AT830" s="111"/>
      <c r="AU830" s="111"/>
      <c r="AV830" s="111"/>
      <c r="AW830" s="111"/>
      <c r="AX830" s="111"/>
      <c r="AY830"/>
      <c r="AZ830"/>
      <c r="BA830"/>
      <c r="BB830"/>
      <c r="BC830"/>
      <c r="BD830"/>
    </row>
    <row r="831" spans="1:56" s="110" customFormat="1" ht="185.15">
      <c r="A831" s="107">
        <v>481</v>
      </c>
      <c r="B831" s="107" t="s">
        <v>13694</v>
      </c>
      <c r="C831" s="111">
        <v>481</v>
      </c>
      <c r="D831" s="124" t="s">
        <v>6280</v>
      </c>
      <c r="E831" s="112" t="s">
        <v>6789</v>
      </c>
      <c r="F831" s="129">
        <v>886</v>
      </c>
      <c r="G831" s="112" t="s">
        <v>6790</v>
      </c>
      <c r="H831" s="111">
        <v>2023</v>
      </c>
      <c r="I831" s="112" t="s">
        <v>6791</v>
      </c>
      <c r="J831" s="113">
        <v>96136</v>
      </c>
      <c r="K831" s="126" t="s">
        <v>1992</v>
      </c>
      <c r="L831" s="112" t="s">
        <v>6792</v>
      </c>
      <c r="M831" s="112" t="s">
        <v>6595</v>
      </c>
      <c r="N831" s="112" t="s">
        <v>6793</v>
      </c>
      <c r="O831" s="112" t="s">
        <v>6794</v>
      </c>
      <c r="P831" s="112" t="s">
        <v>6795</v>
      </c>
      <c r="Q831" s="108">
        <v>27.97</v>
      </c>
      <c r="R831" s="108">
        <v>6.79</v>
      </c>
      <c r="S831" s="108">
        <v>20</v>
      </c>
      <c r="T831" s="108">
        <v>14.09</v>
      </c>
      <c r="U831" s="108">
        <v>41.88</v>
      </c>
      <c r="V831" s="109" t="s">
        <v>6796</v>
      </c>
      <c r="W831" s="109">
        <v>25</v>
      </c>
      <c r="X831" s="127" t="s">
        <v>6797</v>
      </c>
      <c r="Y831" s="107">
        <v>2</v>
      </c>
      <c r="Z831" s="107">
        <v>5</v>
      </c>
      <c r="AA831" s="107">
        <v>3</v>
      </c>
      <c r="AB831" s="111">
        <v>4</v>
      </c>
      <c r="AC831" s="107" t="s">
        <v>6798</v>
      </c>
      <c r="AD831" s="108">
        <v>19.41</v>
      </c>
      <c r="AE831" s="107">
        <v>5</v>
      </c>
      <c r="AF831" s="111">
        <v>70</v>
      </c>
      <c r="AG831" s="111" t="s">
        <v>6326</v>
      </c>
      <c r="AH831" s="111" t="s">
        <v>6799</v>
      </c>
      <c r="AI831" s="111">
        <v>50</v>
      </c>
      <c r="AJ831" s="111" t="s">
        <v>6328</v>
      </c>
      <c r="AK831" s="111" t="s">
        <v>6800</v>
      </c>
      <c r="AL831" s="111">
        <v>20</v>
      </c>
      <c r="AM831" s="111"/>
      <c r="AN831" s="111"/>
      <c r="AO831" s="111"/>
      <c r="AP831" s="111"/>
      <c r="AQ831" s="111"/>
      <c r="AR831" s="111"/>
      <c r="AS831" s="111"/>
      <c r="AT831" s="111"/>
      <c r="AU831" s="111"/>
      <c r="AV831" s="111"/>
      <c r="AW831" s="111"/>
      <c r="AX831" s="111"/>
      <c r="AY831"/>
      <c r="AZ831"/>
      <c r="BA831"/>
      <c r="BB831"/>
      <c r="BC831"/>
      <c r="BD831"/>
    </row>
    <row r="832" spans="1:56" s="110" customFormat="1" ht="308.60000000000002">
      <c r="A832" s="107">
        <v>481</v>
      </c>
      <c r="B832" s="107" t="s">
        <v>13694</v>
      </c>
      <c r="C832" s="111">
        <v>481</v>
      </c>
      <c r="D832" s="124" t="s">
        <v>6386</v>
      </c>
      <c r="E832" s="112" t="s">
        <v>6801</v>
      </c>
      <c r="F832" s="129">
        <v>33177</v>
      </c>
      <c r="G832" s="112" t="s">
        <v>6802</v>
      </c>
      <c r="H832" s="111">
        <v>2023</v>
      </c>
      <c r="I832" s="112" t="s">
        <v>6803</v>
      </c>
      <c r="J832" s="113">
        <v>55429.21</v>
      </c>
      <c r="K832" s="126" t="s">
        <v>1992</v>
      </c>
      <c r="L832" s="112" t="s">
        <v>6594</v>
      </c>
      <c r="M832" s="112" t="s">
        <v>6595</v>
      </c>
      <c r="N832" s="112" t="s">
        <v>6804</v>
      </c>
      <c r="O832" s="112" t="s">
        <v>6805</v>
      </c>
      <c r="P832" s="112">
        <v>9000594</v>
      </c>
      <c r="Q832" s="108" t="s">
        <v>6806</v>
      </c>
      <c r="R832" s="108" t="s">
        <v>6807</v>
      </c>
      <c r="S832" s="108" t="s">
        <v>6808</v>
      </c>
      <c r="T832" s="108" t="s">
        <v>5940</v>
      </c>
      <c r="U832" s="108" t="s">
        <v>6809</v>
      </c>
      <c r="V832" s="109">
        <v>80</v>
      </c>
      <c r="W832" s="109">
        <v>23</v>
      </c>
      <c r="X832" s="127" t="s">
        <v>5904</v>
      </c>
      <c r="Y832" s="107">
        <v>3</v>
      </c>
      <c r="Z832" s="107">
        <v>2</v>
      </c>
      <c r="AA832" s="107">
        <v>1</v>
      </c>
      <c r="AB832" s="111">
        <v>4</v>
      </c>
      <c r="AC832" s="107" t="s">
        <v>6810</v>
      </c>
      <c r="AD832" s="108">
        <v>0</v>
      </c>
      <c r="AE832" s="107">
        <v>5</v>
      </c>
      <c r="AF832" s="111">
        <v>100</v>
      </c>
      <c r="AG832" s="111" t="s">
        <v>6386</v>
      </c>
      <c r="AH832" s="111" t="s">
        <v>6811</v>
      </c>
      <c r="AI832" s="111">
        <v>15</v>
      </c>
      <c r="AJ832" s="111" t="s">
        <v>6812</v>
      </c>
      <c r="AK832" s="111" t="s">
        <v>6813</v>
      </c>
      <c r="AL832" s="111">
        <v>80</v>
      </c>
      <c r="AM832" s="111" t="s">
        <v>6814</v>
      </c>
      <c r="AN832" s="111" t="s">
        <v>6815</v>
      </c>
      <c r="AO832" s="111">
        <v>5</v>
      </c>
      <c r="AQ832" s="111"/>
      <c r="AR832" s="111"/>
      <c r="AS832" s="111"/>
      <c r="AT832" s="111"/>
      <c r="AU832" s="111"/>
      <c r="AV832" s="111"/>
      <c r="AW832" s="111"/>
      <c r="AX832" s="111"/>
      <c r="AY832"/>
      <c r="AZ832"/>
      <c r="BA832"/>
      <c r="BB832"/>
      <c r="BC832"/>
      <c r="BD832"/>
    </row>
    <row r="833" spans="1:56" s="110" customFormat="1" ht="144">
      <c r="A833" s="107">
        <v>481</v>
      </c>
      <c r="B833" s="107" t="s">
        <v>13694</v>
      </c>
      <c r="C833" s="111">
        <v>481</v>
      </c>
      <c r="D833" s="124" t="s">
        <v>6386</v>
      </c>
      <c r="E833" s="112" t="s">
        <v>6816</v>
      </c>
      <c r="F833" s="129">
        <v>13005</v>
      </c>
      <c r="G833" s="112" t="s">
        <v>6817</v>
      </c>
      <c r="H833" s="111">
        <v>2023</v>
      </c>
      <c r="I833" s="112" t="s">
        <v>6818</v>
      </c>
      <c r="J833" s="113">
        <v>169436.93</v>
      </c>
      <c r="K833" s="126" t="s">
        <v>1992</v>
      </c>
      <c r="L833" s="112" t="s">
        <v>6504</v>
      </c>
      <c r="M833" s="112" t="s">
        <v>6819</v>
      </c>
      <c r="N833" s="112" t="s">
        <v>6820</v>
      </c>
      <c r="O833" s="112" t="s">
        <v>6821</v>
      </c>
      <c r="P833" s="112" t="s">
        <v>6822</v>
      </c>
      <c r="Q833" s="108" t="s">
        <v>6823</v>
      </c>
      <c r="R833" s="108" t="s">
        <v>6824</v>
      </c>
      <c r="S833" s="108">
        <v>27</v>
      </c>
      <c r="T833" s="108" t="s">
        <v>6825</v>
      </c>
      <c r="U833" s="108" t="s">
        <v>6826</v>
      </c>
      <c r="V833" s="109">
        <v>50</v>
      </c>
      <c r="W833" s="109">
        <v>25</v>
      </c>
      <c r="X833" s="127" t="s">
        <v>5904</v>
      </c>
      <c r="Y833" s="107">
        <v>3</v>
      </c>
      <c r="Z833" s="107">
        <v>4</v>
      </c>
      <c r="AA833" s="107">
        <v>7</v>
      </c>
      <c r="AB833" s="111">
        <v>47</v>
      </c>
      <c r="AC833" s="107" t="s">
        <v>6827</v>
      </c>
      <c r="AD833" s="108" t="s">
        <v>5940</v>
      </c>
      <c r="AE833" s="107">
        <v>5</v>
      </c>
      <c r="AF833" s="111">
        <v>50</v>
      </c>
      <c r="AG833" s="111" t="s">
        <v>6526</v>
      </c>
      <c r="AH833" s="111" t="s">
        <v>6527</v>
      </c>
      <c r="AI833" s="111">
        <v>5</v>
      </c>
      <c r="AJ833" s="111" t="s">
        <v>6828</v>
      </c>
      <c r="AK833" s="111" t="s">
        <v>6533</v>
      </c>
      <c r="AL833" s="111">
        <v>5</v>
      </c>
      <c r="AM833" s="111" t="s">
        <v>6829</v>
      </c>
      <c r="AN833" s="111" t="s">
        <v>6830</v>
      </c>
      <c r="AO833" s="111">
        <v>5</v>
      </c>
      <c r="AP833" s="111" t="s">
        <v>6814</v>
      </c>
      <c r="AQ833" s="111" t="s">
        <v>6831</v>
      </c>
      <c r="AR833" s="111">
        <v>5</v>
      </c>
      <c r="AS833" s="111" t="s">
        <v>6832</v>
      </c>
      <c r="AT833" s="111" t="s">
        <v>6833</v>
      </c>
      <c r="AU833" s="111">
        <v>30</v>
      </c>
      <c r="AV833" s="111"/>
      <c r="AW833" s="111"/>
      <c r="AX833" s="111"/>
      <c r="AY833"/>
      <c r="AZ833"/>
      <c r="BA833"/>
      <c r="BB833"/>
      <c r="BC833"/>
      <c r="BD833"/>
    </row>
    <row r="834" spans="1:56" s="110" customFormat="1" ht="195.45">
      <c r="A834" s="107">
        <v>481</v>
      </c>
      <c r="B834" s="107" t="s">
        <v>13694</v>
      </c>
      <c r="C834" s="111">
        <v>481</v>
      </c>
      <c r="D834" s="124" t="s">
        <v>6386</v>
      </c>
      <c r="E834" s="112" t="s">
        <v>6719</v>
      </c>
      <c r="F834" s="129">
        <v>5993</v>
      </c>
      <c r="G834" s="112" t="s">
        <v>6834</v>
      </c>
      <c r="H834" s="111">
        <v>2023</v>
      </c>
      <c r="I834" s="112" t="s">
        <v>6835</v>
      </c>
      <c r="J834" s="113">
        <v>262914.45</v>
      </c>
      <c r="K834" s="126" t="s">
        <v>1992</v>
      </c>
      <c r="L834" s="112" t="s">
        <v>6514</v>
      </c>
      <c r="M834" s="112" t="s">
        <v>6564</v>
      </c>
      <c r="N834" s="112" t="s">
        <v>6836</v>
      </c>
      <c r="O834" s="112" t="s">
        <v>6837</v>
      </c>
      <c r="P834" s="112">
        <v>9000207</v>
      </c>
      <c r="Q834" s="108" t="s">
        <v>6838</v>
      </c>
      <c r="R834" s="108" t="s">
        <v>6839</v>
      </c>
      <c r="S834" s="108">
        <v>14</v>
      </c>
      <c r="T834" s="108" t="s">
        <v>5940</v>
      </c>
      <c r="U834" s="108" t="s">
        <v>6840</v>
      </c>
      <c r="V834" s="109">
        <v>30</v>
      </c>
      <c r="W834" s="109">
        <v>28</v>
      </c>
      <c r="X834" s="127" t="s">
        <v>5904</v>
      </c>
      <c r="Y834" s="107">
        <v>2</v>
      </c>
      <c r="Z834" s="107">
        <v>1</v>
      </c>
      <c r="AA834" s="107" t="s">
        <v>6841</v>
      </c>
      <c r="AB834" s="111" t="s">
        <v>6842</v>
      </c>
      <c r="AC834" s="107" t="s">
        <v>6843</v>
      </c>
      <c r="AD834" s="108">
        <v>19.41</v>
      </c>
      <c r="AE834" s="107">
        <v>5</v>
      </c>
      <c r="AF834" s="111">
        <v>30</v>
      </c>
      <c r="AG834" s="111" t="s">
        <v>6844</v>
      </c>
      <c r="AH834" s="111" t="s">
        <v>6845</v>
      </c>
      <c r="AI834" s="111">
        <v>5</v>
      </c>
      <c r="AJ834" s="111" t="s">
        <v>6524</v>
      </c>
      <c r="AK834" s="111" t="s">
        <v>6531</v>
      </c>
      <c r="AL834" s="111">
        <v>5</v>
      </c>
      <c r="AM834" s="111" t="s">
        <v>6569</v>
      </c>
      <c r="AN834" s="111" t="s">
        <v>6846</v>
      </c>
      <c r="AO834" s="111">
        <v>10</v>
      </c>
      <c r="AP834" s="111" t="s">
        <v>6532</v>
      </c>
      <c r="AQ834" s="111" t="s">
        <v>6533</v>
      </c>
      <c r="AR834" s="111">
        <v>5</v>
      </c>
      <c r="AS834" s="111" t="s">
        <v>6573</v>
      </c>
      <c r="AT834" s="111" t="s">
        <v>6847</v>
      </c>
      <c r="AU834" s="111">
        <v>5</v>
      </c>
      <c r="AV834" s="111"/>
      <c r="AW834" s="111"/>
      <c r="AX834" s="111"/>
      <c r="AY834"/>
      <c r="AZ834"/>
      <c r="BA834"/>
      <c r="BB834"/>
      <c r="BC834"/>
      <c r="BD834"/>
    </row>
    <row r="835" spans="1:56" s="110" customFormat="1" ht="226.3">
      <c r="A835" s="107">
        <v>481</v>
      </c>
      <c r="B835" s="107" t="s">
        <v>13694</v>
      </c>
      <c r="C835" s="111">
        <v>481</v>
      </c>
      <c r="D835" s="124" t="s">
        <v>6742</v>
      </c>
      <c r="E835" s="112" t="s">
        <v>6848</v>
      </c>
      <c r="F835" s="129">
        <v>16103</v>
      </c>
      <c r="G835" s="112" t="s">
        <v>6849</v>
      </c>
      <c r="H835" s="111">
        <v>2023</v>
      </c>
      <c r="I835" s="112" t="s">
        <v>6850</v>
      </c>
      <c r="J835" s="113">
        <v>57531.44</v>
      </c>
      <c r="K835" s="126" t="s">
        <v>1992</v>
      </c>
      <c r="L835" s="112" t="s">
        <v>6594</v>
      </c>
      <c r="M835" s="112" t="s">
        <v>6595</v>
      </c>
      <c r="N835" s="112" t="s">
        <v>6851</v>
      </c>
      <c r="O835" s="112" t="s">
        <v>6852</v>
      </c>
      <c r="P835" s="112">
        <v>3000462.3000463</v>
      </c>
      <c r="Q835" s="108">
        <v>5.53</v>
      </c>
      <c r="R835" s="108">
        <v>4.03</v>
      </c>
      <c r="S835" s="108">
        <v>1</v>
      </c>
      <c r="T835" s="108">
        <v>0.5</v>
      </c>
      <c r="U835" s="108">
        <v>5.53</v>
      </c>
      <c r="V835" s="109">
        <v>50</v>
      </c>
      <c r="W835" s="109">
        <v>25</v>
      </c>
      <c r="X835" s="127" t="s">
        <v>6853</v>
      </c>
      <c r="Y835" s="107">
        <v>2</v>
      </c>
      <c r="Z835" s="107">
        <v>2.1</v>
      </c>
      <c r="AA835" s="107" t="s">
        <v>6854</v>
      </c>
      <c r="AB835" s="111" t="s">
        <v>6855</v>
      </c>
      <c r="AC835" s="107" t="s">
        <v>6856</v>
      </c>
      <c r="AD835" s="108">
        <v>0</v>
      </c>
      <c r="AE835" s="107">
        <v>5</v>
      </c>
      <c r="AF835" s="111">
        <v>0.8</v>
      </c>
      <c r="AG835" s="111" t="s">
        <v>6742</v>
      </c>
      <c r="AH835" s="111" t="s">
        <v>6857</v>
      </c>
      <c r="AI835" s="111">
        <v>0.2</v>
      </c>
      <c r="AJ835" s="111" t="s">
        <v>6858</v>
      </c>
      <c r="AK835" s="111" t="s">
        <v>6859</v>
      </c>
      <c r="AL835" s="111">
        <v>0.6</v>
      </c>
      <c r="AM835" s="111" t="s">
        <v>6860</v>
      </c>
      <c r="AN835" s="111" t="s">
        <v>6861</v>
      </c>
      <c r="AO835" s="111">
        <v>0.2</v>
      </c>
      <c r="AP835" s="111"/>
      <c r="AQ835" s="111"/>
      <c r="AR835" s="111"/>
      <c r="AS835" s="111"/>
      <c r="AT835" s="111"/>
      <c r="AU835" s="111"/>
      <c r="AV835" s="111"/>
      <c r="AW835" s="111"/>
      <c r="AX835" s="111"/>
      <c r="AY835"/>
      <c r="AZ835"/>
      <c r="BA835"/>
      <c r="BB835"/>
      <c r="BC835"/>
      <c r="BD835"/>
    </row>
    <row r="836" spans="1:56" s="110" customFormat="1" ht="298.3">
      <c r="A836" s="107">
        <v>481</v>
      </c>
      <c r="B836" s="107" t="s">
        <v>13694</v>
      </c>
      <c r="C836" s="111">
        <v>481</v>
      </c>
      <c r="D836" s="124" t="s">
        <v>6410</v>
      </c>
      <c r="E836" s="112" t="s">
        <v>6702</v>
      </c>
      <c r="F836" s="129">
        <v>10873</v>
      </c>
      <c r="G836" s="112" t="s">
        <v>6862</v>
      </c>
      <c r="H836" s="111">
        <v>2023</v>
      </c>
      <c r="I836" s="112" t="s">
        <v>6863</v>
      </c>
      <c r="J836" s="113">
        <v>266923.8</v>
      </c>
      <c r="K836" s="126" t="s">
        <v>1992</v>
      </c>
      <c r="L836" s="112" t="s">
        <v>6594</v>
      </c>
      <c r="M836" s="112" t="s">
        <v>6595</v>
      </c>
      <c r="N836" s="112" t="s">
        <v>6864</v>
      </c>
      <c r="O836" s="112" t="s">
        <v>6865</v>
      </c>
      <c r="P836" s="112">
        <v>8000271</v>
      </c>
      <c r="Q836" s="108" t="s">
        <v>6866</v>
      </c>
      <c r="R836" s="108" t="s">
        <v>6867</v>
      </c>
      <c r="S836" s="108">
        <v>55</v>
      </c>
      <c r="T836" s="108" t="s">
        <v>5940</v>
      </c>
      <c r="U836" s="108" t="s">
        <v>6868</v>
      </c>
      <c r="V836" s="109">
        <v>0.3</v>
      </c>
      <c r="W836" s="109">
        <v>27</v>
      </c>
      <c r="X836" s="127" t="s">
        <v>6869</v>
      </c>
      <c r="Y836" s="107" t="s">
        <v>6870</v>
      </c>
      <c r="Z836" s="107" t="s">
        <v>6871</v>
      </c>
      <c r="AA836" s="107" t="s">
        <v>6872</v>
      </c>
      <c r="AB836" s="111" t="s">
        <v>6873</v>
      </c>
      <c r="AC836" s="107" t="s">
        <v>6874</v>
      </c>
      <c r="AD836" s="108">
        <v>75.5</v>
      </c>
      <c r="AE836" s="107">
        <v>5</v>
      </c>
      <c r="AF836" s="111">
        <v>20</v>
      </c>
      <c r="AG836" s="111" t="s">
        <v>6410</v>
      </c>
      <c r="AH836" s="111" t="s">
        <v>6875</v>
      </c>
      <c r="AI836" s="111">
        <v>20</v>
      </c>
      <c r="AJ836" s="111"/>
      <c r="AK836" s="111"/>
      <c r="AL836" s="111"/>
      <c r="AM836" s="111"/>
      <c r="AN836" s="111"/>
      <c r="AO836" s="111"/>
      <c r="AP836" s="111"/>
      <c r="AQ836" s="111"/>
      <c r="AR836" s="111"/>
      <c r="AS836" s="111"/>
      <c r="AT836" s="111"/>
      <c r="AU836" s="111"/>
      <c r="AV836" s="111"/>
      <c r="AW836" s="111"/>
      <c r="AX836" s="111"/>
      <c r="AY836"/>
      <c r="AZ836"/>
      <c r="BA836"/>
      <c r="BB836"/>
      <c r="BC836"/>
      <c r="BD836"/>
    </row>
    <row r="837" spans="1:56" s="110" customFormat="1" ht="61.75">
      <c r="A837" s="107">
        <v>481</v>
      </c>
      <c r="B837" s="107" t="s">
        <v>13694</v>
      </c>
      <c r="C837" s="111">
        <v>481</v>
      </c>
      <c r="D837" s="124" t="s">
        <v>5971</v>
      </c>
      <c r="E837" s="112" t="s">
        <v>6876</v>
      </c>
      <c r="F837" s="129">
        <v>14835</v>
      </c>
      <c r="G837" s="112" t="s">
        <v>6877</v>
      </c>
      <c r="H837" s="111">
        <v>2023</v>
      </c>
      <c r="I837" s="112" t="s">
        <v>6878</v>
      </c>
      <c r="J837" s="113">
        <v>161198.6</v>
      </c>
      <c r="K837" s="126" t="s">
        <v>1992</v>
      </c>
      <c r="L837" s="112" t="s">
        <v>6594</v>
      </c>
      <c r="M837" s="112" t="s">
        <v>6595</v>
      </c>
      <c r="N837" s="112" t="s">
        <v>6879</v>
      </c>
      <c r="O837" s="112" t="s">
        <v>6880</v>
      </c>
      <c r="P837" s="112" t="s">
        <v>6881</v>
      </c>
      <c r="Q837" s="108">
        <v>12.15</v>
      </c>
      <c r="R837" s="108">
        <v>10.15</v>
      </c>
      <c r="S837" s="108">
        <v>2</v>
      </c>
      <c r="T837" s="108">
        <v>19.41</v>
      </c>
      <c r="U837" s="108">
        <v>31.56</v>
      </c>
      <c r="V837" s="109">
        <v>0</v>
      </c>
      <c r="W837" s="109">
        <v>25</v>
      </c>
      <c r="X837" s="127" t="s">
        <v>6882</v>
      </c>
      <c r="Y837" s="107" t="s">
        <v>6883</v>
      </c>
      <c r="Z837" s="107" t="s">
        <v>6884</v>
      </c>
      <c r="AA837" s="107" t="s">
        <v>6885</v>
      </c>
      <c r="AB837" s="111" t="s">
        <v>6886</v>
      </c>
      <c r="AC837" s="107" t="s">
        <v>6887</v>
      </c>
      <c r="AD837" s="108">
        <v>19.41</v>
      </c>
      <c r="AE837" s="107">
        <v>5</v>
      </c>
      <c r="AF837" s="111">
        <v>70</v>
      </c>
      <c r="AG837" s="111" t="s">
        <v>5971</v>
      </c>
      <c r="AH837" s="111" t="s">
        <v>6888</v>
      </c>
      <c r="AI837" s="111">
        <v>20</v>
      </c>
      <c r="AJ837" s="111" t="s">
        <v>6889</v>
      </c>
      <c r="AK837" s="111" t="s">
        <v>6890</v>
      </c>
      <c r="AL837" s="111">
        <v>10</v>
      </c>
      <c r="AM837" s="111" t="s">
        <v>6891</v>
      </c>
      <c r="AN837" s="111" t="s">
        <v>6892</v>
      </c>
      <c r="AO837" s="111">
        <v>15</v>
      </c>
      <c r="AP837" s="111" t="s">
        <v>6893</v>
      </c>
      <c r="AQ837" s="111" t="s">
        <v>6894</v>
      </c>
      <c r="AR837" s="111">
        <v>15</v>
      </c>
      <c r="AS837" s="111" t="s">
        <v>6895</v>
      </c>
      <c r="AT837" s="111" t="s">
        <v>6896</v>
      </c>
      <c r="AU837" s="111">
        <v>10</v>
      </c>
      <c r="AV837" s="111" t="s">
        <v>6897</v>
      </c>
      <c r="AW837" s="111" t="s">
        <v>6898</v>
      </c>
      <c r="AX837" s="111">
        <v>10</v>
      </c>
      <c r="AY837"/>
      <c r="AZ837"/>
      <c r="BA837"/>
      <c r="BB837"/>
      <c r="BC837"/>
      <c r="BD837"/>
    </row>
    <row r="838" spans="1:56" s="110" customFormat="1" ht="174.9">
      <c r="A838" s="107">
        <v>481</v>
      </c>
      <c r="B838" s="107" t="s">
        <v>13694</v>
      </c>
      <c r="C838" s="111">
        <v>481</v>
      </c>
      <c r="D838" s="124" t="s">
        <v>5793</v>
      </c>
      <c r="E838" s="112" t="s">
        <v>6899</v>
      </c>
      <c r="F838" s="129">
        <v>5098</v>
      </c>
      <c r="G838" s="112" t="s">
        <v>6900</v>
      </c>
      <c r="H838" s="111">
        <v>2021</v>
      </c>
      <c r="I838" s="112"/>
      <c r="J838" s="113">
        <v>20122.939999999999</v>
      </c>
      <c r="K838" s="126" t="s">
        <v>1711</v>
      </c>
      <c r="L838" s="112" t="s">
        <v>6504</v>
      </c>
      <c r="M838" s="112" t="s">
        <v>6901</v>
      </c>
      <c r="N838" s="112" t="s">
        <v>6902</v>
      </c>
      <c r="O838" s="112" t="s">
        <v>6903</v>
      </c>
      <c r="P838" s="112">
        <v>7000128</v>
      </c>
      <c r="Q838" s="108">
        <v>50</v>
      </c>
      <c r="R838" s="108">
        <v>5.6425000000000001</v>
      </c>
      <c r="S838" s="108">
        <v>30</v>
      </c>
      <c r="T838" s="108">
        <v>20</v>
      </c>
      <c r="U838" s="108">
        <v>55.642499999999998</v>
      </c>
      <c r="V838" s="109">
        <v>60</v>
      </c>
      <c r="W838" s="109">
        <v>66</v>
      </c>
      <c r="X838" s="127" t="s">
        <v>5904</v>
      </c>
      <c r="Y838" s="107">
        <v>6</v>
      </c>
      <c r="Z838" s="107">
        <v>4</v>
      </c>
      <c r="AA838" s="107">
        <v>7</v>
      </c>
      <c r="AB838" s="111">
        <v>5</v>
      </c>
      <c r="AC838" s="107" t="s">
        <v>6904</v>
      </c>
      <c r="AD838" s="108"/>
      <c r="AE838" s="107">
        <v>5</v>
      </c>
      <c r="AF838" s="111">
        <v>80</v>
      </c>
      <c r="AG838" s="111" t="s">
        <v>5793</v>
      </c>
      <c r="AH838" s="111" t="s">
        <v>6905</v>
      </c>
      <c r="AI838" s="111">
        <v>50</v>
      </c>
      <c r="AJ838" s="111" t="s">
        <v>6906</v>
      </c>
      <c r="AK838" s="111" t="s">
        <v>6907</v>
      </c>
      <c r="AL838" s="111">
        <v>10</v>
      </c>
      <c r="AM838" s="111" t="s">
        <v>6908</v>
      </c>
      <c r="AN838" s="111" t="s">
        <v>6909</v>
      </c>
      <c r="AO838" s="111">
        <v>5</v>
      </c>
      <c r="AP838" s="111" t="s">
        <v>6910</v>
      </c>
      <c r="AQ838" s="111" t="s">
        <v>6911</v>
      </c>
      <c r="AR838" s="111">
        <v>5</v>
      </c>
      <c r="AS838" s="111" t="s">
        <v>5381</v>
      </c>
      <c r="AT838" s="111" t="s">
        <v>6912</v>
      </c>
      <c r="AU838" s="111">
        <v>5</v>
      </c>
      <c r="AV838" s="111" t="s">
        <v>6913</v>
      </c>
      <c r="AW838" s="111" t="s">
        <v>6914</v>
      </c>
      <c r="AX838" s="111">
        <v>5</v>
      </c>
      <c r="AY838"/>
      <c r="AZ838"/>
      <c r="BA838"/>
      <c r="BB838"/>
      <c r="BC838"/>
      <c r="BD838"/>
    </row>
    <row r="839" spans="1:56" s="110" customFormat="1" ht="51.45">
      <c r="A839" s="107">
        <v>481</v>
      </c>
      <c r="B839" s="107" t="s">
        <v>13694</v>
      </c>
      <c r="C839" s="111">
        <v>481</v>
      </c>
      <c r="D839" s="124" t="s">
        <v>6280</v>
      </c>
      <c r="E839" s="112" t="s">
        <v>6915</v>
      </c>
      <c r="F839" s="129">
        <v>33324</v>
      </c>
      <c r="G839" s="112" t="s">
        <v>6916</v>
      </c>
      <c r="H839" s="111">
        <v>2023</v>
      </c>
      <c r="I839" s="112" t="s">
        <v>6917</v>
      </c>
      <c r="J839" s="113">
        <v>53745.58</v>
      </c>
      <c r="K839" s="126" t="s">
        <v>1992</v>
      </c>
      <c r="L839" s="112" t="s">
        <v>6792</v>
      </c>
      <c r="M839" s="112" t="s">
        <v>6595</v>
      </c>
      <c r="N839" s="112" t="s">
        <v>6918</v>
      </c>
      <c r="O839" s="112" t="s">
        <v>6919</v>
      </c>
      <c r="P839" s="112">
        <v>7000413</v>
      </c>
      <c r="Q839" s="108">
        <v>29.75</v>
      </c>
      <c r="R839" s="108">
        <v>3.25</v>
      </c>
      <c r="S839" s="108">
        <v>26.5</v>
      </c>
      <c r="T839" s="108" t="s">
        <v>5940</v>
      </c>
      <c r="U839" s="108" t="s">
        <v>6920</v>
      </c>
      <c r="V839" s="109">
        <v>0.8</v>
      </c>
      <c r="W839" s="109">
        <v>0.28000000000000003</v>
      </c>
      <c r="X839" s="127" t="s">
        <v>6921</v>
      </c>
      <c r="Y839" s="107">
        <v>3</v>
      </c>
      <c r="Z839" s="107">
        <v>11</v>
      </c>
      <c r="AA839" s="107">
        <v>5</v>
      </c>
      <c r="AB839" s="111">
        <v>4</v>
      </c>
      <c r="AC839" s="107" t="s">
        <v>6922</v>
      </c>
      <c r="AD839" s="108" t="s">
        <v>5940</v>
      </c>
      <c r="AE839" s="107">
        <v>5</v>
      </c>
      <c r="AF839" s="111">
        <v>80</v>
      </c>
      <c r="AG839" s="111" t="s">
        <v>6326</v>
      </c>
      <c r="AH839" s="111" t="s">
        <v>6923</v>
      </c>
      <c r="AI839" s="111">
        <v>60</v>
      </c>
      <c r="AJ839" s="111" t="s">
        <v>6328</v>
      </c>
      <c r="AK839" s="111" t="s">
        <v>6329</v>
      </c>
      <c r="AL839" s="111">
        <v>20</v>
      </c>
      <c r="AM839" s="111"/>
      <c r="AN839" s="111"/>
      <c r="AO839" s="111"/>
      <c r="AP839" s="111"/>
      <c r="AQ839" s="111"/>
      <c r="AR839" s="111"/>
      <c r="AS839" s="111"/>
      <c r="AT839" s="111"/>
      <c r="AU839" s="111"/>
      <c r="AV839" s="111"/>
      <c r="AW839" s="111"/>
      <c r="AX839" s="111"/>
      <c r="AY839"/>
      <c r="AZ839"/>
      <c r="BA839"/>
      <c r="BB839"/>
      <c r="BC839"/>
      <c r="BD839"/>
    </row>
    <row r="840" spans="1:56" s="110" customFormat="1" ht="92.6">
      <c r="A840" s="107">
        <v>481</v>
      </c>
      <c r="B840" s="107" t="s">
        <v>13694</v>
      </c>
      <c r="C840" s="111">
        <v>481</v>
      </c>
      <c r="D840" s="124" t="s">
        <v>5943</v>
      </c>
      <c r="E840" s="112" t="s">
        <v>5944</v>
      </c>
      <c r="F840" s="129">
        <v>50811</v>
      </c>
      <c r="G840" s="112" t="s">
        <v>6924</v>
      </c>
      <c r="H840" s="111">
        <v>2023</v>
      </c>
      <c r="I840" s="112" t="s">
        <v>6925</v>
      </c>
      <c r="J840" s="113">
        <v>55827.199999999997</v>
      </c>
      <c r="K840" s="126" t="s">
        <v>1992</v>
      </c>
      <c r="L840" s="112" t="s">
        <v>6594</v>
      </c>
      <c r="M840" s="112" t="s">
        <v>6595</v>
      </c>
      <c r="N840" s="112" t="s">
        <v>6926</v>
      </c>
      <c r="O840" s="112" t="s">
        <v>6927</v>
      </c>
      <c r="P840" s="112">
        <v>2000327</v>
      </c>
      <c r="Q840" s="108">
        <v>13.08</v>
      </c>
      <c r="R840" s="108">
        <v>5.58</v>
      </c>
      <c r="S840" s="108">
        <v>7.5</v>
      </c>
      <c r="T840" s="108">
        <v>19.41</v>
      </c>
      <c r="U840" s="108">
        <v>32.49</v>
      </c>
      <c r="V840" s="109">
        <v>30</v>
      </c>
      <c r="W840" s="109">
        <v>30</v>
      </c>
      <c r="X840" s="127" t="s">
        <v>6689</v>
      </c>
      <c r="Y840" s="107">
        <v>3</v>
      </c>
      <c r="Z840" s="107">
        <v>12</v>
      </c>
      <c r="AA840" s="107">
        <v>1</v>
      </c>
      <c r="AB840" s="111">
        <v>4</v>
      </c>
      <c r="AC840" s="107" t="s">
        <v>6928</v>
      </c>
      <c r="AD840" s="108">
        <v>18</v>
      </c>
      <c r="AE840" s="107">
        <v>5</v>
      </c>
      <c r="AF840" s="111">
        <v>40</v>
      </c>
      <c r="AG840" s="111" t="s">
        <v>5943</v>
      </c>
      <c r="AH840" s="111" t="s">
        <v>6929</v>
      </c>
      <c r="AI840" s="111">
        <v>40</v>
      </c>
      <c r="AJ840" s="111"/>
      <c r="AK840" s="111"/>
      <c r="AL840" s="111"/>
      <c r="AM840" s="111"/>
      <c r="AN840" s="111"/>
      <c r="AO840" s="111"/>
      <c r="AP840" s="111"/>
      <c r="AQ840" s="111"/>
      <c r="AR840" s="111"/>
      <c r="AS840" s="111"/>
      <c r="AT840" s="111"/>
      <c r="AU840" s="111"/>
      <c r="AV840" s="111"/>
      <c r="AW840" s="111"/>
      <c r="AX840" s="111"/>
      <c r="AY840"/>
      <c r="AZ840"/>
      <c r="BA840"/>
      <c r="BB840"/>
      <c r="BC840"/>
      <c r="BD840"/>
    </row>
    <row r="841" spans="1:56" s="110" customFormat="1" ht="205.75">
      <c r="A841" s="107">
        <v>481</v>
      </c>
      <c r="B841" s="107" t="s">
        <v>13694</v>
      </c>
      <c r="C841" s="111">
        <v>481</v>
      </c>
      <c r="D841" s="124" t="s">
        <v>6056</v>
      </c>
      <c r="E841" s="112" t="s">
        <v>6930</v>
      </c>
      <c r="F841" s="129">
        <v>28501</v>
      </c>
      <c r="G841" s="112" t="s">
        <v>6931</v>
      </c>
      <c r="H841" s="111">
        <v>2023</v>
      </c>
      <c r="I841" s="112" t="s">
        <v>6932</v>
      </c>
      <c r="J841" s="113">
        <v>85121.84</v>
      </c>
      <c r="K841" s="126" t="s">
        <v>1992</v>
      </c>
      <c r="L841" s="112" t="s">
        <v>6792</v>
      </c>
      <c r="M841" s="112" t="s">
        <v>6595</v>
      </c>
      <c r="N841" s="112" t="s">
        <v>6933</v>
      </c>
      <c r="O841" s="112" t="s">
        <v>6934</v>
      </c>
      <c r="P841" s="112" t="s">
        <v>6935</v>
      </c>
      <c r="Q841" s="108">
        <v>7.02</v>
      </c>
      <c r="R841" s="108">
        <v>6.82</v>
      </c>
      <c r="S841" s="108">
        <v>0.2</v>
      </c>
      <c r="T841" s="108">
        <v>0</v>
      </c>
      <c r="U841" s="108">
        <v>7.02</v>
      </c>
      <c r="V841" s="109">
        <v>30</v>
      </c>
      <c r="W841" s="109">
        <v>25</v>
      </c>
      <c r="X841" s="127" t="s">
        <v>6936</v>
      </c>
      <c r="Y841" s="107">
        <v>6</v>
      </c>
      <c r="Z841" s="107" t="s">
        <v>6937</v>
      </c>
      <c r="AA841" s="107" t="s">
        <v>6938</v>
      </c>
      <c r="AB841" s="111">
        <v>4</v>
      </c>
      <c r="AC841" s="107" t="s">
        <v>6939</v>
      </c>
      <c r="AD841" s="108">
        <v>19.41</v>
      </c>
      <c r="AE841" s="107">
        <v>5</v>
      </c>
      <c r="AF841" s="111">
        <v>20</v>
      </c>
      <c r="AG841" s="111" t="s">
        <v>6066</v>
      </c>
      <c r="AH841" s="111" t="s">
        <v>6940</v>
      </c>
      <c r="AI841" s="111">
        <v>20</v>
      </c>
      <c r="AJ841" s="111"/>
      <c r="AK841" s="111"/>
      <c r="AL841" s="111"/>
      <c r="AM841" s="111"/>
      <c r="AN841" s="111"/>
      <c r="AO841" s="111"/>
      <c r="AP841" s="111"/>
      <c r="AQ841" s="111"/>
      <c r="AR841" s="111"/>
      <c r="AS841" s="111"/>
      <c r="AT841" s="111"/>
      <c r="AU841" s="111"/>
      <c r="AV841" s="111"/>
      <c r="AW841" s="111"/>
      <c r="AX841" s="111"/>
      <c r="AY841"/>
      <c r="AZ841"/>
      <c r="BA841"/>
      <c r="BB841"/>
      <c r="BC841"/>
      <c r="BD841"/>
    </row>
    <row r="842" spans="1:56" s="110" customFormat="1" ht="133.75">
      <c r="A842" s="107">
        <v>481</v>
      </c>
      <c r="B842" s="107" t="s">
        <v>13694</v>
      </c>
      <c r="C842" s="111">
        <v>481</v>
      </c>
      <c r="D842" s="124" t="s">
        <v>6056</v>
      </c>
      <c r="E842" s="112" t="s">
        <v>6941</v>
      </c>
      <c r="F842" s="129">
        <v>26070</v>
      </c>
      <c r="G842" s="112" t="s">
        <v>6942</v>
      </c>
      <c r="H842" s="111">
        <v>2023</v>
      </c>
      <c r="I842" s="112" t="s">
        <v>6942</v>
      </c>
      <c r="J842" s="113">
        <v>97959.84</v>
      </c>
      <c r="K842" s="126" t="s">
        <v>1992</v>
      </c>
      <c r="L842" s="112" t="s">
        <v>6594</v>
      </c>
      <c r="M842" s="112" t="s">
        <v>6595</v>
      </c>
      <c r="N842" s="112" t="s">
        <v>6943</v>
      </c>
      <c r="O842" s="112" t="s">
        <v>6944</v>
      </c>
      <c r="P842" s="112">
        <v>4000253</v>
      </c>
      <c r="Q842" s="108">
        <v>126.19</v>
      </c>
      <c r="R842" s="108">
        <v>10</v>
      </c>
      <c r="S842" s="108">
        <v>116.19</v>
      </c>
      <c r="T842" s="108">
        <v>19.41</v>
      </c>
      <c r="U842" s="108">
        <v>145.6</v>
      </c>
      <c r="V842" s="109">
        <v>20</v>
      </c>
      <c r="W842" s="109">
        <v>28</v>
      </c>
      <c r="X842" s="127" t="s">
        <v>6945</v>
      </c>
      <c r="Y842" s="107">
        <v>4</v>
      </c>
      <c r="Z842" s="107">
        <v>6</v>
      </c>
      <c r="AA842" s="107">
        <v>3</v>
      </c>
      <c r="AB842" s="111">
        <v>35</v>
      </c>
      <c r="AC842" s="107" t="s">
        <v>6946</v>
      </c>
      <c r="AD842" s="108">
        <v>19.41</v>
      </c>
      <c r="AE842" s="107">
        <v>5</v>
      </c>
      <c r="AF842" s="111">
        <v>20</v>
      </c>
      <c r="AG842" s="111" t="s">
        <v>6056</v>
      </c>
      <c r="AH842" s="111" t="s">
        <v>6947</v>
      </c>
      <c r="AI842" s="111">
        <v>100</v>
      </c>
      <c r="AJ842" s="111"/>
      <c r="AK842" s="111"/>
      <c r="AL842" s="111"/>
      <c r="AM842" s="111"/>
      <c r="AN842" s="111"/>
      <c r="AO842" s="111"/>
      <c r="AP842" s="111"/>
      <c r="AQ842" s="111"/>
      <c r="AR842" s="111"/>
      <c r="AS842" s="111"/>
      <c r="AT842" s="111"/>
      <c r="AU842" s="111"/>
      <c r="AV842" s="111"/>
      <c r="AW842" s="111"/>
      <c r="AX842" s="111"/>
      <c r="AY842"/>
      <c r="AZ842"/>
      <c r="BA842"/>
      <c r="BB842"/>
      <c r="BC842"/>
      <c r="BD842"/>
    </row>
    <row r="843" spans="1:56" s="110" customFormat="1" ht="144">
      <c r="A843" s="107">
        <v>481</v>
      </c>
      <c r="B843" s="107" t="s">
        <v>13694</v>
      </c>
      <c r="C843" s="111">
        <v>481</v>
      </c>
      <c r="D843" s="124" t="s">
        <v>6738</v>
      </c>
      <c r="E843" s="112" t="s">
        <v>6948</v>
      </c>
      <c r="F843" s="129" t="s">
        <v>6949</v>
      </c>
      <c r="G843" s="112" t="s">
        <v>6950</v>
      </c>
      <c r="H843" s="111">
        <v>2023</v>
      </c>
      <c r="I843" s="112" t="s">
        <v>6951</v>
      </c>
      <c r="J843" s="113">
        <v>84180</v>
      </c>
      <c r="K843" s="126" t="s">
        <v>1992</v>
      </c>
      <c r="L843" s="112" t="s">
        <v>6792</v>
      </c>
      <c r="M843" s="112" t="s">
        <v>6595</v>
      </c>
      <c r="N843" s="112" t="s">
        <v>6952</v>
      </c>
      <c r="O843" s="112" t="s">
        <v>6953</v>
      </c>
      <c r="P843" s="112">
        <v>3000440</v>
      </c>
      <c r="Q843" s="108">
        <v>31.85</v>
      </c>
      <c r="R843" s="108">
        <v>6.01</v>
      </c>
      <c r="S843" s="108">
        <v>25.84</v>
      </c>
      <c r="T843" s="108">
        <v>0</v>
      </c>
      <c r="U843" s="108">
        <f>SUBTOTAL(9,R843:T843)</f>
        <v>31.85</v>
      </c>
      <c r="V843" s="109">
        <v>0.8</v>
      </c>
      <c r="W843" s="109">
        <v>23</v>
      </c>
      <c r="X843" s="127" t="s">
        <v>6954</v>
      </c>
      <c r="Y843" s="107">
        <v>3</v>
      </c>
      <c r="Z843" s="107">
        <v>4</v>
      </c>
      <c r="AA843" s="107" t="s">
        <v>6955</v>
      </c>
      <c r="AB843" s="111">
        <v>10</v>
      </c>
      <c r="AC843" s="107" t="s">
        <v>6956</v>
      </c>
      <c r="AD843" s="108">
        <v>19.41</v>
      </c>
      <c r="AE843" s="107">
        <v>5</v>
      </c>
      <c r="AF843" s="111">
        <v>80</v>
      </c>
      <c r="AG843" s="111" t="s">
        <v>6738</v>
      </c>
      <c r="AH843" s="111" t="s">
        <v>6957</v>
      </c>
      <c r="AI843" s="111">
        <v>50</v>
      </c>
      <c r="AJ843" s="111" t="s">
        <v>5971</v>
      </c>
      <c r="AK843" s="111" t="s">
        <v>6958</v>
      </c>
      <c r="AL843" s="111">
        <v>10</v>
      </c>
      <c r="AM843" s="111" t="s">
        <v>6959</v>
      </c>
      <c r="AN843" s="111" t="s">
        <v>6960</v>
      </c>
      <c r="AO843" s="111">
        <v>10</v>
      </c>
      <c r="AP843" s="111" t="s">
        <v>6961</v>
      </c>
      <c r="AQ843" s="111" t="s">
        <v>6962</v>
      </c>
      <c r="AR843" s="111">
        <v>10</v>
      </c>
      <c r="AS843" s="111"/>
      <c r="AT843" s="111"/>
      <c r="AU843" s="111"/>
      <c r="AV843" s="111"/>
      <c r="AW843" s="111"/>
      <c r="AX843" s="111"/>
      <c r="AY843"/>
      <c r="AZ843"/>
      <c r="BA843"/>
      <c r="BB843"/>
      <c r="BC843"/>
      <c r="BD843"/>
    </row>
    <row r="844" spans="1:56" s="110" customFormat="1" ht="349.75">
      <c r="A844" s="107">
        <v>481</v>
      </c>
      <c r="B844" s="107" t="s">
        <v>13694</v>
      </c>
      <c r="C844" s="111">
        <v>481</v>
      </c>
      <c r="D844" s="124" t="s">
        <v>4478</v>
      </c>
      <c r="E844" s="112" t="s">
        <v>5986</v>
      </c>
      <c r="F844" s="129">
        <v>30435</v>
      </c>
      <c r="G844" s="112" t="s">
        <v>6963</v>
      </c>
      <c r="H844" s="111">
        <v>2023</v>
      </c>
      <c r="I844" s="112" t="s">
        <v>6964</v>
      </c>
      <c r="J844" s="113">
        <v>56527.48</v>
      </c>
      <c r="K844" s="126" t="s">
        <v>1992</v>
      </c>
      <c r="L844" s="112" t="s">
        <v>6594</v>
      </c>
      <c r="M844" s="112" t="s">
        <v>6595</v>
      </c>
      <c r="N844" s="112" t="s">
        <v>6965</v>
      </c>
      <c r="O844" s="112" t="s">
        <v>6966</v>
      </c>
      <c r="P844" s="112">
        <v>3000340</v>
      </c>
      <c r="Q844" s="108">
        <v>19.47</v>
      </c>
      <c r="R844" s="108">
        <v>0.5</v>
      </c>
      <c r="S844" s="108">
        <v>10</v>
      </c>
      <c r="T844" s="108">
        <v>5</v>
      </c>
      <c r="U844" s="108">
        <v>15.5</v>
      </c>
      <c r="V844" s="109">
        <v>60</v>
      </c>
      <c r="W844" s="109">
        <v>32</v>
      </c>
      <c r="X844" s="127" t="s">
        <v>6967</v>
      </c>
      <c r="Y844" s="107">
        <v>2</v>
      </c>
      <c r="Z844" s="107">
        <v>5</v>
      </c>
      <c r="AA844" s="107">
        <v>1</v>
      </c>
      <c r="AB844" s="111">
        <v>4</v>
      </c>
      <c r="AC844" s="107" t="s">
        <v>6968</v>
      </c>
      <c r="AD844" s="108">
        <v>14.09</v>
      </c>
      <c r="AE844" s="107">
        <v>5</v>
      </c>
      <c r="AF844" s="111">
        <v>20</v>
      </c>
      <c r="AG844" s="111" t="s">
        <v>6001</v>
      </c>
      <c r="AH844" s="111" t="s">
        <v>6002</v>
      </c>
      <c r="AI844" s="111">
        <v>80</v>
      </c>
      <c r="AJ844" s="111" t="s">
        <v>4478</v>
      </c>
      <c r="AK844" s="111" t="s">
        <v>6055</v>
      </c>
      <c r="AL844" s="111">
        <v>10</v>
      </c>
      <c r="AM844" s="111"/>
      <c r="AN844" s="111"/>
      <c r="AO844" s="111"/>
      <c r="AP844" s="111"/>
      <c r="AQ844" s="111"/>
      <c r="AR844" s="111"/>
      <c r="AS844" s="111" t="s">
        <v>6969</v>
      </c>
      <c r="AT844" s="111" t="s">
        <v>6970</v>
      </c>
      <c r="AU844" s="111">
        <v>10</v>
      </c>
      <c r="AV844" s="111"/>
      <c r="AW844" s="111"/>
      <c r="AX844" s="111"/>
      <c r="AY844"/>
      <c r="AZ844"/>
      <c r="BA844"/>
      <c r="BB844"/>
      <c r="BC844"/>
      <c r="BD844"/>
    </row>
    <row r="845" spans="1:56" s="110" customFormat="1" ht="61.75">
      <c r="A845" s="107">
        <v>481</v>
      </c>
      <c r="B845" s="107" t="s">
        <v>13694</v>
      </c>
      <c r="C845" s="111">
        <v>104</v>
      </c>
      <c r="D845" s="124" t="s">
        <v>5895</v>
      </c>
      <c r="E845" s="112" t="s">
        <v>6971</v>
      </c>
      <c r="F845" s="129">
        <v>8259</v>
      </c>
      <c r="G845" s="112" t="s">
        <v>6972</v>
      </c>
      <c r="H845" s="111">
        <v>2022</v>
      </c>
      <c r="I845" s="112" t="s">
        <v>6973</v>
      </c>
      <c r="J845" s="113">
        <v>233854.84</v>
      </c>
      <c r="K845" s="126" t="s">
        <v>13687</v>
      </c>
      <c r="L845" s="112" t="s">
        <v>6594</v>
      </c>
      <c r="M845" s="112" t="s">
        <v>6595</v>
      </c>
      <c r="N845" s="112" t="s">
        <v>6974</v>
      </c>
      <c r="O845" s="112" t="s">
        <v>6975</v>
      </c>
      <c r="P845" s="112" t="s">
        <v>6976</v>
      </c>
      <c r="Q845" s="108" t="s">
        <v>6977</v>
      </c>
      <c r="R845" s="108" t="s">
        <v>6978</v>
      </c>
      <c r="S845" s="108" t="s">
        <v>6979</v>
      </c>
      <c r="T845" s="108" t="s">
        <v>5940</v>
      </c>
      <c r="U845" s="108" t="s">
        <v>6980</v>
      </c>
      <c r="V845" s="109">
        <v>80</v>
      </c>
      <c r="W845" s="109">
        <v>45</v>
      </c>
      <c r="X845" s="127" t="s">
        <v>6981</v>
      </c>
      <c r="Y845" s="107">
        <v>3</v>
      </c>
      <c r="Z845" s="107">
        <v>2</v>
      </c>
      <c r="AA845" s="107">
        <v>1</v>
      </c>
      <c r="AB845" s="111">
        <v>3</v>
      </c>
      <c r="AC845" s="107" t="s">
        <v>6982</v>
      </c>
      <c r="AD845" s="108"/>
      <c r="AE845" s="107">
        <v>5</v>
      </c>
      <c r="AF845" s="111"/>
      <c r="AG845" s="111"/>
      <c r="AH845" s="111"/>
      <c r="AI845" s="111"/>
      <c r="AJ845" s="111"/>
      <c r="AK845" s="111"/>
      <c r="AL845" s="111"/>
      <c r="AM845" s="111"/>
      <c r="AN845" s="111"/>
      <c r="AO845" s="111"/>
      <c r="AP845" s="111"/>
      <c r="AQ845" s="111"/>
      <c r="AR845" s="111"/>
      <c r="AS845" s="111"/>
      <c r="AT845" s="111"/>
      <c r="AU845" s="111"/>
      <c r="AV845" s="111"/>
      <c r="AW845" s="111"/>
      <c r="AX845" s="111"/>
      <c r="AY845"/>
      <c r="AZ845"/>
      <c r="BA845"/>
      <c r="BB845"/>
      <c r="BC845"/>
      <c r="BD845"/>
    </row>
    <row r="846" spans="1:56" s="110" customFormat="1" ht="185.15">
      <c r="A846" s="107">
        <v>481</v>
      </c>
      <c r="B846" s="107" t="s">
        <v>13694</v>
      </c>
      <c r="C846" s="111">
        <v>104</v>
      </c>
      <c r="D846" s="124" t="s">
        <v>5895</v>
      </c>
      <c r="E846" s="112" t="s">
        <v>6983</v>
      </c>
      <c r="F846" s="129">
        <v>13073</v>
      </c>
      <c r="G846" s="112" t="s">
        <v>6984</v>
      </c>
      <c r="H846" s="111">
        <v>2023</v>
      </c>
      <c r="I846" s="112" t="s">
        <v>6985</v>
      </c>
      <c r="J846" s="113">
        <v>79951.16</v>
      </c>
      <c r="K846" s="126" t="s">
        <v>1992</v>
      </c>
      <c r="L846" s="112" t="s">
        <v>3069</v>
      </c>
      <c r="M846" s="112" t="s">
        <v>3070</v>
      </c>
      <c r="N846" s="112" t="s">
        <v>6986</v>
      </c>
      <c r="O846" s="112" t="s">
        <v>6987</v>
      </c>
      <c r="P846" s="112">
        <v>2000378</v>
      </c>
      <c r="Q846" s="108" t="s">
        <v>6988</v>
      </c>
      <c r="R846" s="108">
        <v>4</v>
      </c>
      <c r="S846" s="108">
        <v>20.190000000000001</v>
      </c>
      <c r="T846" s="108">
        <v>14.09</v>
      </c>
      <c r="U846" s="108">
        <v>39.28</v>
      </c>
      <c r="V846" s="109">
        <v>5</v>
      </c>
      <c r="W846" s="109">
        <v>22</v>
      </c>
      <c r="X846" s="127" t="s">
        <v>5904</v>
      </c>
      <c r="Y846" s="107">
        <v>2</v>
      </c>
      <c r="Z846" s="107">
        <v>1</v>
      </c>
      <c r="AA846" s="107">
        <v>4</v>
      </c>
      <c r="AB846" s="111">
        <v>3</v>
      </c>
      <c r="AC846" s="107"/>
      <c r="AD846" s="108" t="s">
        <v>6989</v>
      </c>
      <c r="AE846" s="107" t="s">
        <v>6590</v>
      </c>
      <c r="AF846" s="111"/>
      <c r="AG846" s="111"/>
      <c r="AH846" s="111"/>
      <c r="AI846" s="111"/>
      <c r="AJ846" s="111"/>
      <c r="AK846" s="111"/>
      <c r="AL846" s="111"/>
      <c r="AM846" s="111"/>
      <c r="AN846" s="111"/>
      <c r="AO846" s="111"/>
      <c r="AP846" s="111"/>
      <c r="AQ846" s="111"/>
      <c r="AR846" s="111"/>
      <c r="AS846" s="111"/>
      <c r="AT846" s="111"/>
      <c r="AU846" s="111"/>
      <c r="AV846" s="111"/>
      <c r="AW846" s="111"/>
      <c r="AX846" s="111"/>
      <c r="AY846"/>
      <c r="AZ846"/>
      <c r="BA846"/>
      <c r="BB846"/>
      <c r="BC846"/>
      <c r="BD846"/>
    </row>
    <row r="847" spans="1:56" s="110" customFormat="1" ht="51.45">
      <c r="A847" s="107">
        <v>481</v>
      </c>
      <c r="B847" s="107" t="s">
        <v>13694</v>
      </c>
      <c r="C847" s="111">
        <v>481</v>
      </c>
      <c r="D847" s="124" t="s">
        <v>6361</v>
      </c>
      <c r="E847" s="112" t="s">
        <v>6990</v>
      </c>
      <c r="F847" s="129">
        <v>5733</v>
      </c>
      <c r="G847" s="112" t="s">
        <v>6991</v>
      </c>
      <c r="H847" s="111">
        <v>2023</v>
      </c>
      <c r="I847" s="112" t="s">
        <v>6992</v>
      </c>
      <c r="J847" s="113">
        <v>115508.14</v>
      </c>
      <c r="K847" s="126" t="s">
        <v>1992</v>
      </c>
      <c r="L847" s="112" t="s">
        <v>6792</v>
      </c>
      <c r="M847" s="112" t="s">
        <v>6595</v>
      </c>
      <c r="N847" s="112" t="s">
        <v>6993</v>
      </c>
      <c r="O847" s="112" t="s">
        <v>6994</v>
      </c>
      <c r="P847" s="112">
        <v>8000261</v>
      </c>
      <c r="Q847" s="108">
        <v>20.11</v>
      </c>
      <c r="R847" s="108">
        <v>8.11</v>
      </c>
      <c r="S847" s="108">
        <v>12</v>
      </c>
      <c r="T847" s="108">
        <v>19.41</v>
      </c>
      <c r="U847" s="108">
        <v>39.520000000000003</v>
      </c>
      <c r="V847" s="109">
        <v>30</v>
      </c>
      <c r="W847" s="109">
        <v>27</v>
      </c>
      <c r="X847" s="127" t="s">
        <v>5904</v>
      </c>
      <c r="Y847" s="107">
        <v>2</v>
      </c>
      <c r="Z847" s="107">
        <v>2</v>
      </c>
      <c r="AA847" s="107">
        <v>1</v>
      </c>
      <c r="AB847" s="111">
        <v>4</v>
      </c>
      <c r="AC847" s="107" t="s">
        <v>6995</v>
      </c>
      <c r="AD847" s="108" t="s">
        <v>5940</v>
      </c>
      <c r="AE847" s="107">
        <v>5</v>
      </c>
      <c r="AF847" s="111">
        <v>0.3</v>
      </c>
      <c r="AG847" s="111" t="s">
        <v>6361</v>
      </c>
      <c r="AH847" s="111"/>
      <c r="AI847" s="111"/>
      <c r="AJ847" s="111"/>
      <c r="AK847" s="111"/>
      <c r="AL847" s="111"/>
      <c r="AM847" s="111"/>
      <c r="AN847" s="111"/>
      <c r="AO847" s="111"/>
      <c r="AP847" s="111"/>
      <c r="AQ847" s="111"/>
      <c r="AR847" s="111"/>
      <c r="AS847" s="111"/>
      <c r="AT847" s="111"/>
      <c r="AU847" s="111"/>
      <c r="AV847" s="111"/>
      <c r="AW847" s="111"/>
      <c r="AX847" s="111"/>
      <c r="AY847"/>
      <c r="AZ847"/>
      <c r="BA847"/>
      <c r="BB847"/>
      <c r="BC847"/>
      <c r="BD847"/>
    </row>
    <row r="848" spans="1:56" s="110" customFormat="1" ht="339.45">
      <c r="A848" s="107">
        <v>481</v>
      </c>
      <c r="B848" s="107" t="s">
        <v>13694</v>
      </c>
      <c r="C848" s="111">
        <v>481</v>
      </c>
      <c r="D848" s="124" t="s">
        <v>5928</v>
      </c>
      <c r="E848" s="112" t="s">
        <v>6996</v>
      </c>
      <c r="F848" s="129">
        <v>55384</v>
      </c>
      <c r="G848" s="112" t="s">
        <v>6997</v>
      </c>
      <c r="H848" s="111">
        <v>2023</v>
      </c>
      <c r="I848" s="112" t="s">
        <v>6998</v>
      </c>
      <c r="J848" s="113" t="s">
        <v>6999</v>
      </c>
      <c r="K848" s="126" t="s">
        <v>1992</v>
      </c>
      <c r="L848" s="112" t="s">
        <v>6594</v>
      </c>
      <c r="M848" s="112" t="s">
        <v>6595</v>
      </c>
      <c r="N848" s="112" t="s">
        <v>7000</v>
      </c>
      <c r="O848" s="112" t="s">
        <v>7001</v>
      </c>
      <c r="P848" s="112">
        <v>2000325</v>
      </c>
      <c r="Q848" s="108" t="s">
        <v>7002</v>
      </c>
      <c r="R848" s="108" t="s">
        <v>7003</v>
      </c>
      <c r="S848" s="108" t="s">
        <v>7004</v>
      </c>
      <c r="T848" s="108" t="s">
        <v>5940</v>
      </c>
      <c r="U848" s="108" t="s">
        <v>7005</v>
      </c>
      <c r="V848" s="109">
        <v>80</v>
      </c>
      <c r="W848" s="109">
        <v>30</v>
      </c>
      <c r="X848" s="127" t="s">
        <v>7006</v>
      </c>
      <c r="Y848" s="107">
        <v>4</v>
      </c>
      <c r="Z848" s="107">
        <v>9</v>
      </c>
      <c r="AA848" s="107">
        <v>1</v>
      </c>
      <c r="AB848" s="111">
        <v>3</v>
      </c>
      <c r="AC848" s="107" t="s">
        <v>7007</v>
      </c>
      <c r="AD848" s="108" t="s">
        <v>5940</v>
      </c>
      <c r="AE848" s="107">
        <v>5</v>
      </c>
      <c r="AF848" s="111">
        <v>100</v>
      </c>
      <c r="AG848" s="111" t="s">
        <v>5928</v>
      </c>
      <c r="AH848" s="111" t="s">
        <v>5942</v>
      </c>
      <c r="AI848" s="111">
        <v>100</v>
      </c>
      <c r="AJ848" s="111"/>
      <c r="AK848" s="111"/>
      <c r="AL848" s="111"/>
      <c r="AM848" s="111"/>
      <c r="AN848" s="111"/>
      <c r="AO848" s="111"/>
      <c r="AP848" s="111"/>
      <c r="AQ848" s="111"/>
      <c r="AR848" s="111"/>
      <c r="AS848" s="111"/>
      <c r="AT848" s="111"/>
      <c r="AU848" s="111"/>
      <c r="AV848" s="111"/>
      <c r="AW848" s="111"/>
      <c r="AX848" s="111"/>
      <c r="AY848"/>
      <c r="AZ848"/>
      <c r="BA848"/>
      <c r="BB848"/>
      <c r="BC848"/>
      <c r="BD848"/>
    </row>
    <row r="849" spans="1:56" s="110" customFormat="1" ht="409.6">
      <c r="A849" s="107">
        <v>481</v>
      </c>
      <c r="B849" s="107" t="s">
        <v>13694</v>
      </c>
      <c r="C849" s="111">
        <v>481</v>
      </c>
      <c r="D849" s="124" t="s">
        <v>6386</v>
      </c>
      <c r="E849" s="112" t="s">
        <v>7008</v>
      </c>
      <c r="F849" s="129">
        <v>27641</v>
      </c>
      <c r="G849" s="112" t="s">
        <v>7009</v>
      </c>
      <c r="H849" s="111">
        <v>2024</v>
      </c>
      <c r="I849" s="112" t="s">
        <v>7010</v>
      </c>
      <c r="J849" s="113" t="s">
        <v>7011</v>
      </c>
      <c r="K849" s="126" t="s">
        <v>3519</v>
      </c>
      <c r="L849" s="112" t="s">
        <v>6594</v>
      </c>
      <c r="M849" s="112" t="s">
        <v>6595</v>
      </c>
      <c r="N849" s="112" t="s">
        <v>7012</v>
      </c>
      <c r="O849" s="112" t="s">
        <v>7013</v>
      </c>
      <c r="P849" s="112">
        <v>9000831</v>
      </c>
      <c r="Q849" s="108" t="s">
        <v>7014</v>
      </c>
      <c r="R849" s="108" t="s">
        <v>7015</v>
      </c>
      <c r="S849" s="108">
        <v>31</v>
      </c>
      <c r="T849" s="108" t="s">
        <v>5940</v>
      </c>
      <c r="U849" s="108" t="s">
        <v>7016</v>
      </c>
      <c r="V849" s="109">
        <v>5</v>
      </c>
      <c r="W849" s="109" t="s">
        <v>7017</v>
      </c>
      <c r="X849" s="127" t="s">
        <v>5904</v>
      </c>
      <c r="Y849" s="107">
        <v>4</v>
      </c>
      <c r="Z849" s="107">
        <v>6</v>
      </c>
      <c r="AA849" s="107">
        <v>2</v>
      </c>
      <c r="AB849" s="111">
        <v>4</v>
      </c>
      <c r="AC849" s="107" t="s">
        <v>7018</v>
      </c>
      <c r="AD849" s="108" t="s">
        <v>5940</v>
      </c>
      <c r="AE849" s="107">
        <v>5</v>
      </c>
      <c r="AF849" s="111">
        <v>5</v>
      </c>
      <c r="AG849" s="111" t="s">
        <v>6844</v>
      </c>
      <c r="AH849" s="111" t="s">
        <v>7019</v>
      </c>
      <c r="AI849" s="111">
        <v>5</v>
      </c>
      <c r="AJ849" s="111"/>
      <c r="AK849" s="111"/>
      <c r="AL849" s="111"/>
      <c r="AM849" s="111"/>
      <c r="AN849" s="111"/>
      <c r="AO849" s="111"/>
      <c r="AP849" s="111"/>
      <c r="AQ849" s="111"/>
      <c r="AR849" s="111"/>
      <c r="AS849" s="111"/>
      <c r="AT849" s="111"/>
      <c r="AU849" s="111"/>
      <c r="AV849" s="111"/>
      <c r="AW849" s="111"/>
      <c r="AX849" s="111"/>
      <c r="AY849"/>
      <c r="AZ849"/>
      <c r="BA849"/>
      <c r="BB849"/>
      <c r="BC849"/>
      <c r="BD849"/>
    </row>
    <row r="850" spans="1:56" s="110" customFormat="1" ht="185.15">
      <c r="A850" s="107">
        <v>481</v>
      </c>
      <c r="B850" s="107" t="s">
        <v>13694</v>
      </c>
      <c r="C850" s="111">
        <v>481</v>
      </c>
      <c r="D850" s="124" t="s">
        <v>6386</v>
      </c>
      <c r="E850" s="112" t="s">
        <v>7020</v>
      </c>
      <c r="F850" s="129">
        <v>7030</v>
      </c>
      <c r="G850" s="112" t="s">
        <v>7021</v>
      </c>
      <c r="H850" s="111">
        <v>2024</v>
      </c>
      <c r="I850" s="112" t="s">
        <v>7022</v>
      </c>
      <c r="J850" s="113" t="s">
        <v>7023</v>
      </c>
      <c r="K850" s="126" t="s">
        <v>13683</v>
      </c>
      <c r="L850" s="112" t="s">
        <v>7024</v>
      </c>
      <c r="M850" s="112" t="s">
        <v>7025</v>
      </c>
      <c r="N850" s="112" t="s">
        <v>7026</v>
      </c>
      <c r="O850" s="112" t="s">
        <v>7027</v>
      </c>
      <c r="P850" s="112">
        <v>8000359</v>
      </c>
      <c r="Q850" s="108" t="s">
        <v>7028</v>
      </c>
      <c r="R850" s="108" t="s">
        <v>7029</v>
      </c>
      <c r="S850" s="108" t="s">
        <v>7028</v>
      </c>
      <c r="T850" s="108" t="s">
        <v>7030</v>
      </c>
      <c r="U850" s="108" t="s">
        <v>7031</v>
      </c>
      <c r="V850" s="109">
        <v>0.75</v>
      </c>
      <c r="W850" s="109">
        <v>10</v>
      </c>
      <c r="X850" s="127" t="s">
        <v>7032</v>
      </c>
      <c r="Y850" s="107">
        <v>2</v>
      </c>
      <c r="Z850" s="107">
        <v>5</v>
      </c>
      <c r="AA850" s="107">
        <v>5</v>
      </c>
      <c r="AB850" s="111">
        <v>4</v>
      </c>
      <c r="AC850" s="107" t="s">
        <v>7033</v>
      </c>
      <c r="AD850" s="108" t="s">
        <v>7034</v>
      </c>
      <c r="AE850" s="107">
        <v>5</v>
      </c>
      <c r="AF850" s="111">
        <v>85</v>
      </c>
      <c r="AG850" s="111" t="s">
        <v>7035</v>
      </c>
      <c r="AH850" s="111" t="s">
        <v>7036</v>
      </c>
      <c r="AI850" s="111">
        <v>0.85</v>
      </c>
      <c r="AJ850" s="111" t="s">
        <v>6844</v>
      </c>
      <c r="AK850" s="111" t="s">
        <v>7037</v>
      </c>
      <c r="AL850" s="111">
        <v>75</v>
      </c>
      <c r="AM850" s="111" t="s">
        <v>7038</v>
      </c>
      <c r="AN850" s="111" t="s">
        <v>7039</v>
      </c>
      <c r="AO850" s="111">
        <v>0.75</v>
      </c>
      <c r="AP850" s="111" t="s">
        <v>7040</v>
      </c>
      <c r="AQ850" s="111" t="s">
        <v>7041</v>
      </c>
      <c r="AR850" s="111">
        <v>75</v>
      </c>
      <c r="AS850" s="111"/>
      <c r="AT850" s="111"/>
      <c r="AU850" s="111"/>
      <c r="AV850" s="111"/>
      <c r="AW850" s="111"/>
      <c r="AX850" s="111"/>
      <c r="AY850"/>
      <c r="AZ850"/>
      <c r="BA850"/>
      <c r="BB850"/>
      <c r="BC850"/>
      <c r="BD850"/>
    </row>
    <row r="851" spans="1:56" s="110" customFormat="1" ht="82.3">
      <c r="A851" s="107">
        <v>481</v>
      </c>
      <c r="B851" s="107" t="s">
        <v>13694</v>
      </c>
      <c r="C851" s="111">
        <v>481</v>
      </c>
      <c r="D851" s="124" t="s">
        <v>6077</v>
      </c>
      <c r="E851" s="112" t="s">
        <v>7042</v>
      </c>
      <c r="F851" s="129">
        <v>11223</v>
      </c>
      <c r="G851" s="112" t="s">
        <v>7043</v>
      </c>
      <c r="H851" s="111">
        <v>2024</v>
      </c>
      <c r="I851" s="112" t="s">
        <v>7044</v>
      </c>
      <c r="J851" s="113" t="s">
        <v>7045</v>
      </c>
      <c r="K851" s="126" t="s">
        <v>13683</v>
      </c>
      <c r="L851" s="112" t="s">
        <v>7024</v>
      </c>
      <c r="M851" s="112" t="s">
        <v>7025</v>
      </c>
      <c r="N851" s="112" t="s">
        <v>7046</v>
      </c>
      <c r="O851" s="112" t="s">
        <v>7047</v>
      </c>
      <c r="P851" s="112">
        <v>6000214</v>
      </c>
      <c r="Q851" s="108" t="s">
        <v>7048</v>
      </c>
      <c r="R851" s="108" t="s">
        <v>7049</v>
      </c>
      <c r="S851" s="108" t="s">
        <v>7050</v>
      </c>
      <c r="T851" s="108" t="s">
        <v>5940</v>
      </c>
      <c r="U851" s="108" t="s">
        <v>7051</v>
      </c>
      <c r="V851" s="109">
        <v>0.03</v>
      </c>
      <c r="W851" s="109" t="s">
        <v>7052</v>
      </c>
      <c r="X851" s="127" t="s">
        <v>5904</v>
      </c>
      <c r="Y851" s="107">
        <v>6</v>
      </c>
      <c r="Z851" s="107">
        <v>3</v>
      </c>
      <c r="AA851" s="107">
        <v>6</v>
      </c>
      <c r="AB851" s="111">
        <v>44</v>
      </c>
      <c r="AC851" s="107" t="s">
        <v>7053</v>
      </c>
      <c r="AD851" s="108" t="s">
        <v>5940</v>
      </c>
      <c r="AE851" s="107">
        <v>5</v>
      </c>
      <c r="AF851" s="111">
        <v>0.9</v>
      </c>
      <c r="AG851" s="111" t="s">
        <v>6077</v>
      </c>
      <c r="AH851" s="111" t="s">
        <v>7054</v>
      </c>
      <c r="AI851" s="111">
        <v>0.2</v>
      </c>
      <c r="AJ851" s="111"/>
      <c r="AK851" s="111"/>
      <c r="AL851" s="111"/>
      <c r="AM851" s="111"/>
      <c r="AN851" s="111"/>
      <c r="AO851" s="111"/>
      <c r="AP851" s="111"/>
      <c r="AQ851" s="111"/>
      <c r="AR851" s="111"/>
      <c r="AS851" s="111"/>
      <c r="AT851" s="111"/>
      <c r="AU851" s="111"/>
      <c r="AV851" s="111"/>
      <c r="AW851" s="111"/>
      <c r="AX851" s="111"/>
      <c r="AY851"/>
      <c r="AZ851"/>
      <c r="BA851"/>
      <c r="BB851"/>
      <c r="BC851"/>
      <c r="BD851"/>
    </row>
    <row r="852" spans="1:56" s="110" customFormat="1" ht="288">
      <c r="A852" s="107">
        <v>481</v>
      </c>
      <c r="B852" s="107" t="s">
        <v>13694</v>
      </c>
      <c r="C852" s="111"/>
      <c r="D852" s="124" t="s">
        <v>5793</v>
      </c>
      <c r="E852" s="112" t="s">
        <v>7055</v>
      </c>
      <c r="F852" s="129">
        <v>15658</v>
      </c>
      <c r="G852" s="112" t="s">
        <v>7056</v>
      </c>
      <c r="H852" s="111">
        <v>2018</v>
      </c>
      <c r="I852" s="112" t="s">
        <v>7057</v>
      </c>
      <c r="J852" s="113">
        <v>34160</v>
      </c>
      <c r="K852" s="126" t="s">
        <v>213</v>
      </c>
      <c r="L852" s="112" t="s">
        <v>7058</v>
      </c>
      <c r="M852" s="112" t="s">
        <v>7059</v>
      </c>
      <c r="N852" s="112" t="s">
        <v>7060</v>
      </c>
      <c r="O852" s="112" t="s">
        <v>7061</v>
      </c>
      <c r="P852" s="112" t="s">
        <v>7062</v>
      </c>
      <c r="Q852" s="108">
        <v>20</v>
      </c>
      <c r="R852" s="108">
        <v>4.09</v>
      </c>
      <c r="S852" s="108">
        <v>4</v>
      </c>
      <c r="T852" s="108">
        <v>10.54</v>
      </c>
      <c r="U852" s="108">
        <f>SUBTOTAL(9,R852:T852)</f>
        <v>18.63</v>
      </c>
      <c r="V852" s="109">
        <v>0.9</v>
      </c>
      <c r="W852" s="109">
        <v>100</v>
      </c>
      <c r="X852" s="127" t="s">
        <v>5904</v>
      </c>
      <c r="Y852" s="107">
        <v>6</v>
      </c>
      <c r="Z852" s="107">
        <v>4</v>
      </c>
      <c r="AA852" s="107">
        <v>1</v>
      </c>
      <c r="AB852" s="111">
        <v>4</v>
      </c>
      <c r="AC852" s="107" t="s">
        <v>7063</v>
      </c>
      <c r="AD852" s="108">
        <v>9.75</v>
      </c>
      <c r="AE852" s="107">
        <v>5</v>
      </c>
      <c r="AF852" s="111">
        <v>20</v>
      </c>
      <c r="AG852" s="111" t="s">
        <v>5793</v>
      </c>
      <c r="AH852" s="111"/>
      <c r="AI852" s="111">
        <v>5</v>
      </c>
      <c r="AJ852" s="111" t="s">
        <v>7064</v>
      </c>
      <c r="AK852" s="111"/>
      <c r="AL852" s="111">
        <v>5</v>
      </c>
      <c r="AM852" s="111" t="s">
        <v>7065</v>
      </c>
      <c r="AN852" s="111"/>
      <c r="AO852" s="111">
        <v>10</v>
      </c>
      <c r="AP852" s="111"/>
      <c r="AQ852" s="111"/>
      <c r="AR852" s="111"/>
      <c r="AS852" s="111"/>
      <c r="AT852" s="111"/>
      <c r="AU852" s="111"/>
      <c r="AV852" s="111"/>
      <c r="AW852" s="111"/>
      <c r="AX852" s="111"/>
      <c r="AY852"/>
      <c r="AZ852"/>
      <c r="BA852"/>
      <c r="BB852"/>
      <c r="BC852"/>
      <c r="BD852"/>
    </row>
    <row r="853" spans="1:56" s="110" customFormat="1" ht="185.15">
      <c r="A853" s="107">
        <v>481</v>
      </c>
      <c r="B853" s="107" t="s">
        <v>13694</v>
      </c>
      <c r="C853" s="111">
        <v>481</v>
      </c>
      <c r="D853" s="124" t="s">
        <v>6386</v>
      </c>
      <c r="E853" s="112" t="s">
        <v>6801</v>
      </c>
      <c r="F853" s="129">
        <v>33177</v>
      </c>
      <c r="G853" s="112" t="s">
        <v>7066</v>
      </c>
      <c r="H853" s="111">
        <v>2024</v>
      </c>
      <c r="I853" s="112" t="s">
        <v>7067</v>
      </c>
      <c r="J853" s="113" t="s">
        <v>7068</v>
      </c>
      <c r="K853" s="126" t="s">
        <v>13683</v>
      </c>
      <c r="L853" s="112" t="s">
        <v>6594</v>
      </c>
      <c r="M853" s="112" t="s">
        <v>6595</v>
      </c>
      <c r="N853" s="112" t="s">
        <v>7069</v>
      </c>
      <c r="O853" s="112" t="s">
        <v>7070</v>
      </c>
      <c r="P853" s="112" t="s">
        <v>7071</v>
      </c>
      <c r="Q853" s="108" t="s">
        <v>7072</v>
      </c>
      <c r="R853" s="108" t="s">
        <v>7073</v>
      </c>
      <c r="S853" s="108" t="s">
        <v>7074</v>
      </c>
      <c r="T853" s="108" t="s">
        <v>5940</v>
      </c>
      <c r="U853" s="108" t="s">
        <v>7072</v>
      </c>
      <c r="V853" s="109">
        <v>30</v>
      </c>
      <c r="W853" s="109">
        <v>10</v>
      </c>
      <c r="X853" s="127" t="s">
        <v>7032</v>
      </c>
      <c r="Y853" s="107">
        <v>3</v>
      </c>
      <c r="Z853" s="107">
        <v>2</v>
      </c>
      <c r="AA853" s="107">
        <v>1</v>
      </c>
      <c r="AB853" s="111">
        <v>4</v>
      </c>
      <c r="AC853" s="107" t="s">
        <v>7075</v>
      </c>
      <c r="AD853" s="108"/>
      <c r="AE853" s="107">
        <v>5</v>
      </c>
      <c r="AF853" s="111">
        <v>30</v>
      </c>
      <c r="AG853" s="111" t="s">
        <v>6812</v>
      </c>
      <c r="AH853" s="111" t="s">
        <v>7076</v>
      </c>
      <c r="AI853" s="111">
        <v>100</v>
      </c>
      <c r="AJ853" s="111"/>
      <c r="AK853" s="111"/>
      <c r="AL853" s="111"/>
      <c r="AM853" s="111"/>
      <c r="AN853" s="111"/>
      <c r="AO853" s="111"/>
      <c r="AP853" s="111"/>
      <c r="AQ853" s="111"/>
      <c r="AR853" s="111"/>
      <c r="AS853" s="111"/>
      <c r="AT853" s="111"/>
      <c r="AU853" s="111"/>
      <c r="AV853" s="111"/>
      <c r="AW853" s="111"/>
      <c r="AX853" s="111"/>
      <c r="AY853"/>
      <c r="AZ853"/>
      <c r="BA853"/>
      <c r="BB853"/>
      <c r="BC853"/>
      <c r="BD853"/>
    </row>
    <row r="854" spans="1:56" s="110" customFormat="1" ht="195.45">
      <c r="A854" s="107">
        <v>481</v>
      </c>
      <c r="B854" s="107" t="s">
        <v>13694</v>
      </c>
      <c r="C854" s="111">
        <v>481</v>
      </c>
      <c r="D854" s="124" t="s">
        <v>5943</v>
      </c>
      <c r="E854" s="112" t="s">
        <v>7077</v>
      </c>
      <c r="F854" s="129">
        <v>21407</v>
      </c>
      <c r="G854" s="112" t="s">
        <v>7078</v>
      </c>
      <c r="H854" s="111">
        <v>2024</v>
      </c>
      <c r="I854" s="112" t="s">
        <v>7079</v>
      </c>
      <c r="J854" s="113" t="s">
        <v>7080</v>
      </c>
      <c r="K854" s="126" t="s">
        <v>13683</v>
      </c>
      <c r="L854" s="112" t="s">
        <v>6792</v>
      </c>
      <c r="M854" s="112" t="s">
        <v>6595</v>
      </c>
      <c r="N854" s="112" t="s">
        <v>7081</v>
      </c>
      <c r="O854" s="112" t="s">
        <v>7082</v>
      </c>
      <c r="P854" s="112">
        <v>2000515</v>
      </c>
      <c r="Q854" s="108" t="s">
        <v>7083</v>
      </c>
      <c r="R854" s="108" t="s">
        <v>7084</v>
      </c>
      <c r="S854" s="108" t="s">
        <v>7085</v>
      </c>
      <c r="T854" s="108" t="s">
        <v>5940</v>
      </c>
      <c r="U854" s="108" t="s">
        <v>7086</v>
      </c>
      <c r="V854" s="109">
        <v>60</v>
      </c>
      <c r="W854" s="109">
        <v>11</v>
      </c>
      <c r="X854" s="127" t="s">
        <v>7087</v>
      </c>
      <c r="Y854" s="107">
        <v>2</v>
      </c>
      <c r="Z854" s="107">
        <v>2</v>
      </c>
      <c r="AA854" s="107">
        <v>2</v>
      </c>
      <c r="AB854" s="111">
        <v>4</v>
      </c>
      <c r="AC854" s="107" t="s">
        <v>7088</v>
      </c>
      <c r="AD854" s="108" t="s">
        <v>5940</v>
      </c>
      <c r="AE854" s="107">
        <v>5</v>
      </c>
      <c r="AF854" s="111">
        <v>30</v>
      </c>
      <c r="AG854" s="111" t="s">
        <v>5943</v>
      </c>
      <c r="AH854" s="111" t="s">
        <v>7089</v>
      </c>
      <c r="AI854" s="111">
        <v>10</v>
      </c>
      <c r="AJ854" s="111" t="s">
        <v>7090</v>
      </c>
      <c r="AK854" s="111" t="s">
        <v>7091</v>
      </c>
      <c r="AL854" s="111">
        <v>20</v>
      </c>
      <c r="AM854" s="111"/>
      <c r="AN854" s="111"/>
      <c r="AO854" s="111"/>
      <c r="AP854" s="111"/>
      <c r="AQ854" s="111"/>
      <c r="AR854" s="111"/>
      <c r="AS854" s="111"/>
      <c r="AT854" s="111"/>
      <c r="AU854" s="111"/>
      <c r="AV854" s="111"/>
      <c r="AW854" s="111"/>
      <c r="AX854" s="111"/>
      <c r="AY854"/>
      <c r="AZ854"/>
      <c r="BA854"/>
      <c r="BB854"/>
      <c r="BC854"/>
      <c r="BD854"/>
    </row>
    <row r="855" spans="1:56" s="110" customFormat="1" ht="92.6">
      <c r="A855" s="107">
        <v>481</v>
      </c>
      <c r="B855" s="107" t="s">
        <v>13694</v>
      </c>
      <c r="C855" s="111">
        <v>481</v>
      </c>
      <c r="D855" s="124" t="s">
        <v>5943</v>
      </c>
      <c r="E855" s="112" t="s">
        <v>7092</v>
      </c>
      <c r="F855" s="129">
        <v>34332</v>
      </c>
      <c r="G855" s="112" t="s">
        <v>7093</v>
      </c>
      <c r="H855" s="111">
        <v>2024</v>
      </c>
      <c r="I855" s="112" t="s">
        <v>7094</v>
      </c>
      <c r="J855" s="113" t="s">
        <v>7095</v>
      </c>
      <c r="K855" s="126" t="s">
        <v>3519</v>
      </c>
      <c r="L855" s="112" t="s">
        <v>6594</v>
      </c>
      <c r="M855" s="112" t="s">
        <v>6595</v>
      </c>
      <c r="N855" s="112" t="s">
        <v>7096</v>
      </c>
      <c r="O855" s="112" t="s">
        <v>7097</v>
      </c>
      <c r="P855" s="112">
        <v>2000595</v>
      </c>
      <c r="Q855" s="108" t="s">
        <v>7098</v>
      </c>
      <c r="R855" s="108" t="s">
        <v>7099</v>
      </c>
      <c r="S855" s="108" t="s">
        <v>7100</v>
      </c>
      <c r="T855" s="108">
        <v>18</v>
      </c>
      <c r="U855" s="108" t="s">
        <v>7101</v>
      </c>
      <c r="V855" s="109" t="s">
        <v>7102</v>
      </c>
      <c r="W855" s="109">
        <v>5</v>
      </c>
      <c r="X855" s="127" t="s">
        <v>6689</v>
      </c>
      <c r="Y855" s="107">
        <v>6</v>
      </c>
      <c r="Z855" s="107">
        <v>4</v>
      </c>
      <c r="AA855" s="107">
        <v>4</v>
      </c>
      <c r="AB855" s="111">
        <v>4</v>
      </c>
      <c r="AC855" s="107" t="s">
        <v>7103</v>
      </c>
      <c r="AD855" s="108">
        <v>18</v>
      </c>
      <c r="AE855" s="107">
        <v>5</v>
      </c>
      <c r="AF855" s="111">
        <v>20</v>
      </c>
      <c r="AG855" s="111" t="s">
        <v>5943</v>
      </c>
      <c r="AH855" s="111" t="s">
        <v>7104</v>
      </c>
      <c r="AI855" s="111">
        <v>100</v>
      </c>
      <c r="AJ855" s="111" t="s">
        <v>6768</v>
      </c>
      <c r="AK855" s="111" t="s">
        <v>6767</v>
      </c>
      <c r="AL855" s="111">
        <v>100</v>
      </c>
      <c r="AM855" s="111"/>
      <c r="AN855" s="111"/>
      <c r="AO855" s="111"/>
      <c r="AP855" s="111"/>
      <c r="AQ855" s="111"/>
      <c r="AR855" s="111"/>
      <c r="AS855" s="111"/>
      <c r="AT855" s="111"/>
      <c r="AU855" s="111"/>
      <c r="AV855" s="111"/>
      <c r="AW855" s="111"/>
      <c r="AX855" s="111"/>
      <c r="AY855"/>
      <c r="AZ855"/>
      <c r="BA855"/>
      <c r="BB855"/>
      <c r="BC855"/>
      <c r="BD855"/>
    </row>
    <row r="856" spans="1:56" s="110" customFormat="1" ht="92.6">
      <c r="A856" s="107">
        <v>481</v>
      </c>
      <c r="B856" s="107" t="s">
        <v>13694</v>
      </c>
      <c r="C856" s="111">
        <v>481</v>
      </c>
      <c r="D856" s="124" t="s">
        <v>5943</v>
      </c>
      <c r="E856" s="112" t="s">
        <v>7105</v>
      </c>
      <c r="F856" s="129">
        <v>16379</v>
      </c>
      <c r="G856" s="112" t="s">
        <v>7106</v>
      </c>
      <c r="H856" s="111">
        <v>2024</v>
      </c>
      <c r="I856" s="112" t="s">
        <v>7107</v>
      </c>
      <c r="J856" s="113" t="s">
        <v>7108</v>
      </c>
      <c r="K856" s="126" t="s">
        <v>13683</v>
      </c>
      <c r="L856" s="112" t="s">
        <v>6594</v>
      </c>
      <c r="M856" s="112" t="s">
        <v>6595</v>
      </c>
      <c r="N856" s="112" t="s">
        <v>7109</v>
      </c>
      <c r="O856" s="112" t="s">
        <v>7110</v>
      </c>
      <c r="P856" s="112">
        <v>2000587</v>
      </c>
      <c r="Q856" s="108" t="s">
        <v>7111</v>
      </c>
      <c r="R856" s="108" t="s">
        <v>7112</v>
      </c>
      <c r="S856" s="108">
        <v>2</v>
      </c>
      <c r="T856" s="108" t="s">
        <v>5940</v>
      </c>
      <c r="U856" s="108" t="s">
        <v>7113</v>
      </c>
      <c r="V856" s="109">
        <v>30</v>
      </c>
      <c r="W856" s="109">
        <v>5</v>
      </c>
      <c r="X856" s="127" t="s">
        <v>6689</v>
      </c>
      <c r="Y856" s="107">
        <v>2</v>
      </c>
      <c r="Z856" s="107">
        <v>3</v>
      </c>
      <c r="AA856" s="107">
        <v>5</v>
      </c>
      <c r="AB856" s="111">
        <v>4</v>
      </c>
      <c r="AC856" s="107" t="s">
        <v>7114</v>
      </c>
      <c r="AD856" s="108" t="s">
        <v>5940</v>
      </c>
      <c r="AE856" s="107">
        <v>5</v>
      </c>
      <c r="AF856" s="111">
        <v>30</v>
      </c>
      <c r="AG856" s="111" t="s">
        <v>7115</v>
      </c>
      <c r="AH856" s="111" t="s">
        <v>7116</v>
      </c>
      <c r="AI856" s="111">
        <v>10</v>
      </c>
      <c r="AJ856" s="111" t="s">
        <v>7117</v>
      </c>
      <c r="AK856" s="111" t="s">
        <v>7118</v>
      </c>
      <c r="AL856" s="111">
        <v>20</v>
      </c>
      <c r="AM856" s="111"/>
      <c r="AN856" s="111"/>
      <c r="AO856" s="111"/>
      <c r="AP856" s="111"/>
      <c r="AQ856" s="111"/>
      <c r="AR856" s="111"/>
      <c r="AS856" s="111"/>
      <c r="AT856" s="111"/>
      <c r="AU856" s="111"/>
      <c r="AV856" s="111"/>
      <c r="AW856" s="111"/>
      <c r="AX856" s="111"/>
      <c r="AY856"/>
      <c r="AZ856"/>
      <c r="BA856"/>
      <c r="BB856"/>
      <c r="BC856"/>
      <c r="BD856"/>
    </row>
    <row r="857" spans="1:56" s="110" customFormat="1" ht="409.6">
      <c r="A857" s="107">
        <v>481</v>
      </c>
      <c r="B857" s="107" t="s">
        <v>13694</v>
      </c>
      <c r="C857" s="111">
        <v>481</v>
      </c>
      <c r="D857" s="124" t="s">
        <v>6742</v>
      </c>
      <c r="E857" s="112" t="s">
        <v>6848</v>
      </c>
      <c r="F857" s="129">
        <v>16103</v>
      </c>
      <c r="G857" s="112" t="s">
        <v>7119</v>
      </c>
      <c r="H857" s="111">
        <v>2024</v>
      </c>
      <c r="I857" s="112" t="s">
        <v>7120</v>
      </c>
      <c r="J857" s="113" t="s">
        <v>7121</v>
      </c>
      <c r="K857" s="126" t="s">
        <v>13683</v>
      </c>
      <c r="L857" s="112" t="s">
        <v>6792</v>
      </c>
      <c r="M857" s="112" t="s">
        <v>6595</v>
      </c>
      <c r="N857" s="112" t="s">
        <v>7122</v>
      </c>
      <c r="O857" s="112" t="s">
        <v>7123</v>
      </c>
      <c r="P857" s="112" t="s">
        <v>7124</v>
      </c>
      <c r="Q857" s="108" t="s">
        <v>7125</v>
      </c>
      <c r="R857" s="108" t="s">
        <v>7126</v>
      </c>
      <c r="S857" s="108" t="s">
        <v>7127</v>
      </c>
      <c r="T857" s="108" t="s">
        <v>5940</v>
      </c>
      <c r="U857" s="108" t="s">
        <v>7128</v>
      </c>
      <c r="V857" s="109">
        <v>50</v>
      </c>
      <c r="W857" s="109" t="s">
        <v>7017</v>
      </c>
      <c r="X857" s="127" t="s">
        <v>7129</v>
      </c>
      <c r="Y857" s="107">
        <v>2</v>
      </c>
      <c r="Z857" s="107">
        <v>5</v>
      </c>
      <c r="AA857" s="107">
        <v>6</v>
      </c>
      <c r="AB857" s="111">
        <v>4</v>
      </c>
      <c r="AC857" s="107" t="s">
        <v>7130</v>
      </c>
      <c r="AD857" s="108" t="s">
        <v>5940</v>
      </c>
      <c r="AE857" s="107">
        <v>5</v>
      </c>
      <c r="AF857" s="111">
        <v>70</v>
      </c>
      <c r="AG857" s="111" t="s">
        <v>7131</v>
      </c>
      <c r="AH857" s="111" t="s">
        <v>7132</v>
      </c>
      <c r="AI857" s="111">
        <v>50</v>
      </c>
      <c r="AJ857" s="111" t="s">
        <v>7133</v>
      </c>
      <c r="AK857" s="111" t="s">
        <v>6859</v>
      </c>
      <c r="AL857" s="111">
        <v>10</v>
      </c>
      <c r="AM857" s="111" t="s">
        <v>7134</v>
      </c>
      <c r="AN857" s="111" t="s">
        <v>7135</v>
      </c>
      <c r="AO857" s="111">
        <v>10</v>
      </c>
      <c r="AP857" s="111"/>
      <c r="AQ857" s="111"/>
      <c r="AR857" s="111"/>
      <c r="AS857" s="111"/>
      <c r="AT857" s="111" t="s">
        <v>7136</v>
      </c>
      <c r="AU857" s="111"/>
      <c r="AV857" s="111"/>
      <c r="AW857" s="111"/>
      <c r="AX857" s="111"/>
      <c r="AY857"/>
      <c r="AZ857"/>
      <c r="BA857"/>
      <c r="BB857"/>
      <c r="BC857"/>
      <c r="BD857"/>
    </row>
    <row r="858" spans="1:56" s="110" customFormat="1" ht="246.9">
      <c r="A858" s="107">
        <v>481</v>
      </c>
      <c r="B858" s="107" t="s">
        <v>13694</v>
      </c>
      <c r="C858" s="111">
        <v>481</v>
      </c>
      <c r="D858" s="124" t="s">
        <v>6386</v>
      </c>
      <c r="E858" s="112" t="s">
        <v>7137</v>
      </c>
      <c r="F858" s="129">
        <v>22491</v>
      </c>
      <c r="G858" s="112" t="s">
        <v>7138</v>
      </c>
      <c r="H858" s="111">
        <v>2024</v>
      </c>
      <c r="I858" s="112" t="s">
        <v>7139</v>
      </c>
      <c r="J858" s="113" t="s">
        <v>7140</v>
      </c>
      <c r="K858" s="126" t="s">
        <v>3519</v>
      </c>
      <c r="L858" s="112" t="s">
        <v>6792</v>
      </c>
      <c r="M858" s="112" t="s">
        <v>6595</v>
      </c>
      <c r="N858" s="112" t="s">
        <v>7141</v>
      </c>
      <c r="O858" s="112" t="s">
        <v>7142</v>
      </c>
      <c r="P858" s="112">
        <v>8000231</v>
      </c>
      <c r="Q858" s="108" t="s">
        <v>7143</v>
      </c>
      <c r="R858" s="108" t="s">
        <v>7144</v>
      </c>
      <c r="S858" s="108" t="s">
        <v>7145</v>
      </c>
      <c r="T858" s="108" t="s">
        <v>7030</v>
      </c>
      <c r="U858" s="108" t="s">
        <v>7146</v>
      </c>
      <c r="V858" s="109">
        <v>0.8</v>
      </c>
      <c r="W858" s="109">
        <v>21</v>
      </c>
      <c r="X858" s="127" t="s">
        <v>5904</v>
      </c>
      <c r="Y858" s="107">
        <v>3</v>
      </c>
      <c r="Z858" s="107">
        <v>4</v>
      </c>
      <c r="AA858" s="107">
        <v>7</v>
      </c>
      <c r="AB858" s="111">
        <v>4</v>
      </c>
      <c r="AC858" s="107" t="s">
        <v>7147</v>
      </c>
      <c r="AD858" s="108" t="s">
        <v>7148</v>
      </c>
      <c r="AE858" s="107">
        <v>5</v>
      </c>
      <c r="AF858" s="111">
        <v>85</v>
      </c>
      <c r="AG858" s="111" t="s">
        <v>7149</v>
      </c>
      <c r="AH858" s="111" t="s">
        <v>7150</v>
      </c>
      <c r="AI858" s="111">
        <v>0.9</v>
      </c>
      <c r="AJ858" s="111" t="s">
        <v>6844</v>
      </c>
      <c r="AK858" s="111" t="s">
        <v>7037</v>
      </c>
      <c r="AL858" s="111">
        <v>0.75</v>
      </c>
      <c r="AM858" s="111" t="s">
        <v>7151</v>
      </c>
      <c r="AN858" s="111" t="s">
        <v>7152</v>
      </c>
      <c r="AO858" s="111">
        <v>0.85</v>
      </c>
      <c r="AP858" s="111" t="s">
        <v>7153</v>
      </c>
      <c r="AQ858" s="111" t="s">
        <v>7154</v>
      </c>
      <c r="AR858" s="111">
        <v>0.9</v>
      </c>
      <c r="AS858" s="111" t="s">
        <v>7155</v>
      </c>
      <c r="AT858" s="111" t="s">
        <v>7156</v>
      </c>
      <c r="AU858" s="111">
        <v>0.8</v>
      </c>
      <c r="AV858" s="111"/>
      <c r="AW858" s="111"/>
      <c r="AX858" s="111"/>
      <c r="AY858"/>
      <c r="AZ858"/>
      <c r="BA858"/>
      <c r="BB858"/>
      <c r="BC858"/>
      <c r="BD858"/>
    </row>
    <row r="859" spans="1:56" s="110" customFormat="1" ht="133.75">
      <c r="A859" s="107">
        <v>481</v>
      </c>
      <c r="B859" s="107" t="s">
        <v>13694</v>
      </c>
      <c r="C859" s="111" t="s">
        <v>7157</v>
      </c>
      <c r="D859" s="124" t="s">
        <v>5895</v>
      </c>
      <c r="E859" s="112" t="s">
        <v>5918</v>
      </c>
      <c r="F859" s="129">
        <v>24416</v>
      </c>
      <c r="G859" s="112" t="s">
        <v>7158</v>
      </c>
      <c r="H859" s="111">
        <v>2022</v>
      </c>
      <c r="I859" s="112" t="s">
        <v>7159</v>
      </c>
      <c r="J859" s="113">
        <v>115650</v>
      </c>
      <c r="K859" s="126" t="s">
        <v>13687</v>
      </c>
      <c r="L859" s="112" t="s">
        <v>5911</v>
      </c>
      <c r="M859" s="112" t="s">
        <v>5912</v>
      </c>
      <c r="N859" s="112" t="s">
        <v>7160</v>
      </c>
      <c r="O859" s="112" t="s">
        <v>7161</v>
      </c>
      <c r="P859" s="112">
        <v>3406853</v>
      </c>
      <c r="Q859" s="108" t="s">
        <v>7162</v>
      </c>
      <c r="R859" s="108" t="s">
        <v>7163</v>
      </c>
      <c r="S859" s="108">
        <v>4</v>
      </c>
      <c r="T859" s="108">
        <v>10</v>
      </c>
      <c r="U859" s="108" t="s">
        <v>7164</v>
      </c>
      <c r="V859" s="109">
        <v>60</v>
      </c>
      <c r="W859" s="109">
        <v>20</v>
      </c>
      <c r="X859" s="127" t="s">
        <v>7165</v>
      </c>
      <c r="Y859" s="107">
        <v>2</v>
      </c>
      <c r="Z859" s="107">
        <v>5</v>
      </c>
      <c r="AA859" s="107">
        <v>6</v>
      </c>
      <c r="AB859" s="111">
        <v>4</v>
      </c>
      <c r="AC859" s="107"/>
      <c r="AD859" s="108"/>
      <c r="AE859" s="107">
        <v>5</v>
      </c>
      <c r="AF859" s="111">
        <v>60</v>
      </c>
      <c r="AG859" s="111" t="s">
        <v>5895</v>
      </c>
      <c r="AH859" s="111" t="s">
        <v>5918</v>
      </c>
      <c r="AI859" s="111">
        <v>40</v>
      </c>
      <c r="AJ859" s="111"/>
      <c r="AK859" s="111"/>
      <c r="AL859" s="111"/>
      <c r="AM859" s="111"/>
      <c r="AN859" s="111"/>
      <c r="AO859" s="111"/>
      <c r="AP859" s="111"/>
      <c r="AQ859" s="111"/>
      <c r="AR859" s="111"/>
      <c r="AS859" s="111"/>
      <c r="AT859" s="111"/>
      <c r="AU859" s="111"/>
      <c r="AV859" s="111"/>
      <c r="AW859" s="111"/>
      <c r="AX859" s="111"/>
      <c r="AY859"/>
      <c r="AZ859"/>
      <c r="BA859"/>
      <c r="BB859"/>
      <c r="BC859"/>
      <c r="BD859"/>
    </row>
    <row r="860" spans="1:56" s="110" customFormat="1" ht="257.14999999999998">
      <c r="A860" s="107">
        <v>482</v>
      </c>
      <c r="B860" s="107" t="s">
        <v>12187</v>
      </c>
      <c r="C860" s="111"/>
      <c r="D860" s="124"/>
      <c r="E860" s="112" t="s">
        <v>12188</v>
      </c>
      <c r="F860" s="129">
        <v>18684</v>
      </c>
      <c r="G860" s="112" t="s">
        <v>12189</v>
      </c>
      <c r="H860" s="111">
        <v>2004</v>
      </c>
      <c r="I860" s="112" t="s">
        <v>12190</v>
      </c>
      <c r="J860" s="113">
        <v>58593.15</v>
      </c>
      <c r="K860" s="126" t="s">
        <v>3586</v>
      </c>
      <c r="L860" s="112" t="s">
        <v>12191</v>
      </c>
      <c r="M860" s="112" t="s">
        <v>12192</v>
      </c>
      <c r="N860" s="112" t="s">
        <v>12193</v>
      </c>
      <c r="O860" s="112" t="s">
        <v>12194</v>
      </c>
      <c r="P860" s="112" t="s">
        <v>12195</v>
      </c>
      <c r="Q860" s="108">
        <v>23.355977011494254</v>
      </c>
      <c r="R860" s="108">
        <v>0</v>
      </c>
      <c r="S860" s="108">
        <v>8.0459770114942533</v>
      </c>
      <c r="T860" s="108">
        <v>15.31</v>
      </c>
      <c r="U860" s="108">
        <v>23.355977011494254</v>
      </c>
      <c r="V860" s="109" t="s">
        <v>12196</v>
      </c>
      <c r="W860" s="109">
        <v>100</v>
      </c>
      <c r="X860" s="127" t="s">
        <v>12197</v>
      </c>
      <c r="Y860" s="107">
        <v>2</v>
      </c>
      <c r="Z860" s="107">
        <v>2</v>
      </c>
      <c r="AA860" s="107">
        <v>2</v>
      </c>
      <c r="AB860" s="111">
        <v>4</v>
      </c>
      <c r="AC860" s="107"/>
      <c r="AD860" s="108"/>
      <c r="AE860" s="107">
        <v>5</v>
      </c>
      <c r="AF860" s="111">
        <v>90</v>
      </c>
      <c r="AG860" s="111" t="s">
        <v>12198</v>
      </c>
      <c r="AH860" s="111" t="s">
        <v>12199</v>
      </c>
      <c r="AI860" s="111">
        <v>50</v>
      </c>
      <c r="AJ860" s="111" t="s">
        <v>6379</v>
      </c>
      <c r="AK860" s="111" t="s">
        <v>12200</v>
      </c>
      <c r="AL860" s="111">
        <v>20</v>
      </c>
      <c r="AM860" s="111" t="s">
        <v>12201</v>
      </c>
      <c r="AN860" s="111" t="s">
        <v>12202</v>
      </c>
      <c r="AO860" s="111">
        <v>20</v>
      </c>
      <c r="AP860" s="111"/>
      <c r="AQ860" s="111"/>
      <c r="AR860" s="111"/>
      <c r="AS860" s="111"/>
      <c r="AT860" s="111"/>
      <c r="AU860" s="111"/>
      <c r="AV860" s="111"/>
      <c r="AW860" s="111"/>
      <c r="AX860" s="111"/>
      <c r="AY860"/>
      <c r="AZ860"/>
      <c r="BA860"/>
      <c r="BB860"/>
      <c r="BC860"/>
      <c r="BD860"/>
    </row>
    <row r="861" spans="1:56" s="110" customFormat="1" ht="92.6">
      <c r="A861" s="107">
        <v>482</v>
      </c>
      <c r="B861" s="107" t="s">
        <v>12187</v>
      </c>
      <c r="C861" s="111">
        <v>4</v>
      </c>
      <c r="D861" s="124"/>
      <c r="E861" s="112" t="s">
        <v>12203</v>
      </c>
      <c r="F861" s="129">
        <v>23574</v>
      </c>
      <c r="G861" s="112" t="s">
        <v>12204</v>
      </c>
      <c r="H861" s="111">
        <v>2006</v>
      </c>
      <c r="I861" s="112" t="s">
        <v>12205</v>
      </c>
      <c r="J861" s="113">
        <v>71505</v>
      </c>
      <c r="K861" s="126" t="s">
        <v>382</v>
      </c>
      <c r="L861" s="112" t="s">
        <v>12206</v>
      </c>
      <c r="M861" s="112" t="s">
        <v>12207</v>
      </c>
      <c r="N861" s="112" t="s">
        <v>12208</v>
      </c>
      <c r="O861" s="112" t="s">
        <v>12209</v>
      </c>
      <c r="P861" s="112">
        <v>3787</v>
      </c>
      <c r="Q861" s="108">
        <v>24.10655172413793</v>
      </c>
      <c r="R861" s="108">
        <v>0</v>
      </c>
      <c r="S861" s="108">
        <v>6.8965517241379306</v>
      </c>
      <c r="T861" s="108">
        <v>17.21</v>
      </c>
      <c r="U861" s="108">
        <v>24.10655172413793</v>
      </c>
      <c r="V861" s="109">
        <v>30</v>
      </c>
      <c r="W861" s="109">
        <v>100</v>
      </c>
      <c r="X861" s="127" t="s">
        <v>12197</v>
      </c>
      <c r="Y861" s="107">
        <v>2</v>
      </c>
      <c r="Z861" s="107">
        <v>2</v>
      </c>
      <c r="AA861" s="107">
        <v>1</v>
      </c>
      <c r="AB861" s="111">
        <v>4</v>
      </c>
      <c r="AC861" s="107"/>
      <c r="AD861" s="108"/>
      <c r="AE861" s="107">
        <v>5</v>
      </c>
      <c r="AF861" s="111">
        <v>30</v>
      </c>
      <c r="AG861" s="111" t="s">
        <v>12198</v>
      </c>
      <c r="AH861" s="111" t="s">
        <v>12210</v>
      </c>
      <c r="AI861" s="111">
        <v>30</v>
      </c>
      <c r="AJ861" s="111"/>
      <c r="AK861" s="111"/>
      <c r="AL861" s="111"/>
      <c r="AM861" s="111"/>
      <c r="AN861" s="111"/>
      <c r="AO861" s="111"/>
      <c r="AP861" s="111"/>
      <c r="AQ861" s="111"/>
      <c r="AR861" s="111"/>
      <c r="AS861" s="111"/>
      <c r="AT861" s="111"/>
      <c r="AU861" s="111"/>
      <c r="AV861" s="111"/>
      <c r="AW861" s="111"/>
      <c r="AX861" s="111"/>
      <c r="AY861"/>
      <c r="AZ861"/>
      <c r="BA861"/>
      <c r="BB861"/>
      <c r="BC861"/>
      <c r="BD861"/>
    </row>
    <row r="862" spans="1:56" s="110" customFormat="1" ht="92.6">
      <c r="A862" s="107">
        <v>482</v>
      </c>
      <c r="B862" s="107" t="s">
        <v>12187</v>
      </c>
      <c r="C862" s="111"/>
      <c r="D862" s="124"/>
      <c r="E862" s="112" t="s">
        <v>12203</v>
      </c>
      <c r="F862" s="129">
        <v>23574</v>
      </c>
      <c r="G862" s="112" t="s">
        <v>12211</v>
      </c>
      <c r="H862" s="111">
        <v>2016</v>
      </c>
      <c r="I862" s="112" t="s">
        <v>12212</v>
      </c>
      <c r="J862" s="113">
        <v>23759.27</v>
      </c>
      <c r="K862" s="126" t="s">
        <v>12213</v>
      </c>
      <c r="L862" s="112" t="s">
        <v>12206</v>
      </c>
      <c r="M862" s="112" t="s">
        <v>12207</v>
      </c>
      <c r="N862" s="112" t="s">
        <v>12214</v>
      </c>
      <c r="O862" s="112" t="s">
        <v>12215</v>
      </c>
      <c r="P862" s="112">
        <v>8201</v>
      </c>
      <c r="Q862" s="108">
        <v>40.269999999999996</v>
      </c>
      <c r="R862" s="108">
        <v>2.27</v>
      </c>
      <c r="S862" s="108">
        <v>18</v>
      </c>
      <c r="T862" s="108">
        <v>20</v>
      </c>
      <c r="U862" s="108">
        <v>40.270000000000003</v>
      </c>
      <c r="V862" s="109">
        <v>40</v>
      </c>
      <c r="W862" s="109">
        <v>90</v>
      </c>
      <c r="X862" s="127" t="s">
        <v>12197</v>
      </c>
      <c r="Y862" s="107">
        <v>2</v>
      </c>
      <c r="Z862" s="107">
        <v>5</v>
      </c>
      <c r="AA862" s="107">
        <v>5</v>
      </c>
      <c r="AB862" s="111">
        <v>4</v>
      </c>
      <c r="AC862" s="107"/>
      <c r="AD862" s="108"/>
      <c r="AE862" s="107">
        <v>5</v>
      </c>
      <c r="AF862" s="111">
        <v>40</v>
      </c>
      <c r="AG862" s="111" t="s">
        <v>12198</v>
      </c>
      <c r="AH862" s="111" t="s">
        <v>12216</v>
      </c>
      <c r="AI862" s="111">
        <v>30</v>
      </c>
      <c r="AJ862" s="111" t="s">
        <v>6379</v>
      </c>
      <c r="AK862" s="111" t="s">
        <v>12217</v>
      </c>
      <c r="AL862" s="111">
        <v>10</v>
      </c>
      <c r="AM862" s="111"/>
      <c r="AN862" s="111"/>
      <c r="AO862" s="111"/>
      <c r="AP862" s="111"/>
      <c r="AQ862" s="111"/>
      <c r="AR862" s="111"/>
      <c r="AS862" s="111"/>
      <c r="AT862" s="111"/>
      <c r="AU862" s="111"/>
      <c r="AV862" s="111"/>
      <c r="AW862" s="111"/>
      <c r="AX862" s="111"/>
      <c r="AY862"/>
      <c r="AZ862"/>
      <c r="BA862"/>
      <c r="BB862"/>
      <c r="BC862"/>
      <c r="BD862"/>
    </row>
    <row r="863" spans="1:56" s="110" customFormat="1" ht="123.45">
      <c r="A863" s="107">
        <v>482</v>
      </c>
      <c r="B863" s="107" t="s">
        <v>12187</v>
      </c>
      <c r="C863" s="111"/>
      <c r="D863" s="124" t="s">
        <v>12198</v>
      </c>
      <c r="E863" s="112" t="s">
        <v>12218</v>
      </c>
      <c r="F863" s="129">
        <v>25025</v>
      </c>
      <c r="G863" s="112" t="s">
        <v>12219</v>
      </c>
      <c r="H863" s="111">
        <v>2017</v>
      </c>
      <c r="I863" s="112" t="s">
        <v>12220</v>
      </c>
      <c r="J863" s="113">
        <v>48381.81</v>
      </c>
      <c r="K863" s="126" t="s">
        <v>12213</v>
      </c>
      <c r="L863" s="112" t="s">
        <v>12221</v>
      </c>
      <c r="M863" s="112" t="s">
        <v>12222</v>
      </c>
      <c r="N863" s="112" t="s">
        <v>12223</v>
      </c>
      <c r="O863" s="112" t="s">
        <v>12224</v>
      </c>
      <c r="P863" s="112">
        <v>8293</v>
      </c>
      <c r="Q863" s="108">
        <v>30</v>
      </c>
      <c r="R863" s="108">
        <v>2</v>
      </c>
      <c r="S863" s="108">
        <v>10</v>
      </c>
      <c r="T863" s="108">
        <v>20</v>
      </c>
      <c r="U863" s="108">
        <v>30</v>
      </c>
      <c r="V863" s="109">
        <v>60</v>
      </c>
      <c r="W863" s="109">
        <v>76</v>
      </c>
      <c r="X863" s="127" t="s">
        <v>12225</v>
      </c>
      <c r="Y863" s="107">
        <v>6</v>
      </c>
      <c r="Z863" s="107">
        <v>4</v>
      </c>
      <c r="AA863" s="107">
        <v>4</v>
      </c>
      <c r="AB863" s="111">
        <v>5</v>
      </c>
      <c r="AC863" s="107" t="s">
        <v>12226</v>
      </c>
      <c r="AD863" s="108"/>
      <c r="AE863" s="107">
        <v>5</v>
      </c>
      <c r="AF863" s="111">
        <v>40</v>
      </c>
      <c r="AG863" s="111" t="s">
        <v>12227</v>
      </c>
      <c r="AH863" s="111" t="s">
        <v>12228</v>
      </c>
      <c r="AI863" s="111">
        <v>20</v>
      </c>
      <c r="AJ863" s="111" t="s">
        <v>12229</v>
      </c>
      <c r="AK863" s="111" t="s">
        <v>12230</v>
      </c>
      <c r="AL863" s="111">
        <v>10</v>
      </c>
      <c r="AM863" s="111" t="s">
        <v>12231</v>
      </c>
      <c r="AN863" s="111" t="s">
        <v>12232</v>
      </c>
      <c r="AO863" s="111">
        <v>10</v>
      </c>
      <c r="AP863" s="111"/>
      <c r="AQ863" s="111"/>
      <c r="AR863" s="111"/>
      <c r="AS863" s="111"/>
      <c r="AT863" s="111"/>
      <c r="AU863" s="111"/>
      <c r="AV863" s="111"/>
      <c r="AW863" s="111"/>
      <c r="AX863" s="111"/>
      <c r="AY863"/>
      <c r="AZ863"/>
      <c r="BA863"/>
      <c r="BB863"/>
      <c r="BC863"/>
      <c r="BD863"/>
    </row>
    <row r="864" spans="1:56" s="110" customFormat="1" ht="92.6">
      <c r="A864" s="107">
        <v>482</v>
      </c>
      <c r="B864" s="107" t="s">
        <v>12187</v>
      </c>
      <c r="C864" s="111"/>
      <c r="D864" s="124"/>
      <c r="E864" s="112" t="s">
        <v>12233</v>
      </c>
      <c r="F864" s="129"/>
      <c r="G864" s="112" t="s">
        <v>12234</v>
      </c>
      <c r="H864" s="111">
        <v>2018</v>
      </c>
      <c r="I864" s="112" t="s">
        <v>12235</v>
      </c>
      <c r="J864" s="113">
        <v>24102.880000000001</v>
      </c>
      <c r="K864" s="126" t="s">
        <v>12213</v>
      </c>
      <c r="L864" s="112" t="s">
        <v>12206</v>
      </c>
      <c r="M864" s="112" t="s">
        <v>12236</v>
      </c>
      <c r="N864" s="112" t="s">
        <v>12237</v>
      </c>
      <c r="O864" s="112" t="s">
        <v>12238</v>
      </c>
      <c r="P864" s="112">
        <v>8374</v>
      </c>
      <c r="Q864" s="108">
        <v>50</v>
      </c>
      <c r="R864" s="108">
        <v>5</v>
      </c>
      <c r="S864" s="108">
        <v>20</v>
      </c>
      <c r="T864" s="108">
        <v>25</v>
      </c>
      <c r="U864" s="108">
        <v>50</v>
      </c>
      <c r="V864" s="109">
        <v>90</v>
      </c>
      <c r="W864" s="109">
        <v>56</v>
      </c>
      <c r="X864" s="127" t="s">
        <v>12239</v>
      </c>
      <c r="Y864" s="107">
        <v>4</v>
      </c>
      <c r="Z864" s="107">
        <v>6</v>
      </c>
      <c r="AA864" s="107">
        <v>2</v>
      </c>
      <c r="AB864" s="111">
        <v>35</v>
      </c>
      <c r="AC864" s="107"/>
      <c r="AD864" s="108"/>
      <c r="AE864" s="107">
        <v>5</v>
      </c>
      <c r="AF864" s="111">
        <v>60</v>
      </c>
      <c r="AG864" s="111" t="s">
        <v>12198</v>
      </c>
      <c r="AH864" s="111" t="s">
        <v>12216</v>
      </c>
      <c r="AI864" s="111">
        <v>50</v>
      </c>
      <c r="AJ864" s="111" t="s">
        <v>6379</v>
      </c>
      <c r="AK864" s="111" t="s">
        <v>12217</v>
      </c>
      <c r="AL864" s="111">
        <v>10</v>
      </c>
      <c r="AM864" s="111"/>
      <c r="AN864" s="111"/>
      <c r="AO864" s="111"/>
      <c r="AP864" s="111"/>
      <c r="AQ864" s="111"/>
      <c r="AR864" s="111"/>
      <c r="AS864" s="111"/>
      <c r="AT864" s="111"/>
      <c r="AU864" s="111"/>
      <c r="AV864" s="111"/>
      <c r="AW864" s="111"/>
      <c r="AX864" s="111"/>
      <c r="AY864"/>
      <c r="AZ864"/>
      <c r="BA864"/>
      <c r="BB864"/>
      <c r="BC864"/>
      <c r="BD864"/>
    </row>
    <row r="865" spans="1:68" s="110" customFormat="1" ht="92.6">
      <c r="A865" s="107">
        <v>482</v>
      </c>
      <c r="B865" s="107" t="s">
        <v>12187</v>
      </c>
      <c r="C865" s="111"/>
      <c r="D865" s="124"/>
      <c r="E865" s="112" t="s">
        <v>12240</v>
      </c>
      <c r="F865" s="129">
        <v>55339</v>
      </c>
      <c r="G865" s="112" t="s">
        <v>12241</v>
      </c>
      <c r="H865" s="111">
        <v>2020</v>
      </c>
      <c r="I865" s="112" t="s">
        <v>12242</v>
      </c>
      <c r="J865" s="113">
        <v>21833.71</v>
      </c>
      <c r="K865" s="126" t="s">
        <v>12213</v>
      </c>
      <c r="L865" s="112" t="s">
        <v>12206</v>
      </c>
      <c r="M865" s="112" t="s">
        <v>12236</v>
      </c>
      <c r="N865" s="112" t="s">
        <v>12243</v>
      </c>
      <c r="O865" s="112" t="s">
        <v>12244</v>
      </c>
      <c r="P865" s="112">
        <v>8581</v>
      </c>
      <c r="Q865" s="108">
        <v>50</v>
      </c>
      <c r="R865" s="108">
        <v>2</v>
      </c>
      <c r="S865" s="108">
        <v>10</v>
      </c>
      <c r="T865" s="108">
        <v>25</v>
      </c>
      <c r="U865" s="108">
        <v>37</v>
      </c>
      <c r="V865" s="109">
        <v>60</v>
      </c>
      <c r="W865" s="109">
        <v>13</v>
      </c>
      <c r="X865" s="127" t="s">
        <v>12239</v>
      </c>
      <c r="Y865" s="107">
        <v>4</v>
      </c>
      <c r="Z865" s="107">
        <v>5</v>
      </c>
      <c r="AA865" s="107">
        <v>5</v>
      </c>
      <c r="AB865" s="111">
        <v>35</v>
      </c>
      <c r="AC865" s="107"/>
      <c r="AD865" s="108">
        <v>25</v>
      </c>
      <c r="AE865" s="107">
        <v>5</v>
      </c>
      <c r="AF865" s="111">
        <v>6</v>
      </c>
      <c r="AG865" s="111" t="s">
        <v>12245</v>
      </c>
      <c r="AH865" s="111" t="s">
        <v>12246</v>
      </c>
      <c r="AI865" s="111">
        <v>100</v>
      </c>
      <c r="AJ865" s="111"/>
      <c r="AK865" s="111"/>
      <c r="AL865" s="111"/>
      <c r="AM865" s="111"/>
      <c r="AN865" s="111"/>
      <c r="AO865" s="111"/>
      <c r="AP865" s="111"/>
      <c r="AQ865" s="111"/>
      <c r="AR865" s="111"/>
      <c r="AS865" s="111"/>
      <c r="AT865" s="111"/>
      <c r="AU865" s="111"/>
      <c r="AV865" s="111"/>
      <c r="AW865" s="111"/>
      <c r="AX865" s="111"/>
      <c r="AY865"/>
      <c r="AZ865"/>
      <c r="BA865"/>
      <c r="BB865"/>
      <c r="BC865"/>
      <c r="BD865"/>
    </row>
    <row r="866" spans="1:68" s="110" customFormat="1" ht="409.6">
      <c r="A866" s="107">
        <v>501</v>
      </c>
      <c r="B866" s="107" t="s">
        <v>12247</v>
      </c>
      <c r="C866" s="111">
        <v>1</v>
      </c>
      <c r="D866" s="124" t="s">
        <v>12248</v>
      </c>
      <c r="E866" s="112" t="s">
        <v>12249</v>
      </c>
      <c r="F866" s="129">
        <v>16350</v>
      </c>
      <c r="G866" s="112" t="s">
        <v>12250</v>
      </c>
      <c r="H866" s="111">
        <v>2020</v>
      </c>
      <c r="I866" s="112" t="s">
        <v>12251</v>
      </c>
      <c r="J866" s="113">
        <v>18000</v>
      </c>
      <c r="K866" s="126" t="s">
        <v>12213</v>
      </c>
      <c r="L866" s="112" t="s">
        <v>12252</v>
      </c>
      <c r="M866" s="112" t="s">
        <v>12253</v>
      </c>
      <c r="N866" s="112" t="s">
        <v>12254</v>
      </c>
      <c r="O866" s="112" t="s">
        <v>12255</v>
      </c>
      <c r="P866" s="112">
        <v>101961</v>
      </c>
      <c r="Q866" s="108"/>
      <c r="R866" s="108"/>
      <c r="S866" s="108">
        <v>50</v>
      </c>
      <c r="T866" s="108">
        <v>50</v>
      </c>
      <c r="U866" s="108">
        <v>50</v>
      </c>
      <c r="V866" s="109">
        <v>100</v>
      </c>
      <c r="W866" s="109">
        <v>100</v>
      </c>
      <c r="X866" s="127" t="s">
        <v>12256</v>
      </c>
      <c r="Y866" s="107">
        <v>6</v>
      </c>
      <c r="Z866" s="107">
        <v>1</v>
      </c>
      <c r="AA866" s="107">
        <v>1</v>
      </c>
      <c r="AB866" s="111">
        <v>24</v>
      </c>
      <c r="AC866" s="107">
        <v>2</v>
      </c>
      <c r="AD866" s="108">
        <v>0</v>
      </c>
      <c r="AE866" s="107">
        <v>5</v>
      </c>
      <c r="AF866" s="111">
        <v>100</v>
      </c>
      <c r="AG866" s="111" t="s">
        <v>12257</v>
      </c>
      <c r="AH866" s="111" t="s">
        <v>12258</v>
      </c>
      <c r="AI866" s="111">
        <v>27</v>
      </c>
      <c r="AJ866" s="111" t="s">
        <v>12259</v>
      </c>
      <c r="AK866" s="111" t="s">
        <v>12260</v>
      </c>
      <c r="AL866" s="111">
        <v>16</v>
      </c>
      <c r="AM866" s="111" t="s">
        <v>12248</v>
      </c>
      <c r="AN866" s="111" t="s">
        <v>12261</v>
      </c>
      <c r="AO866" s="111">
        <v>28</v>
      </c>
      <c r="AP866" s="111" t="s">
        <v>12262</v>
      </c>
      <c r="AQ866" s="111" t="s">
        <v>12263</v>
      </c>
      <c r="AR866" s="111">
        <v>1</v>
      </c>
      <c r="AS866" s="111" t="s">
        <v>12264</v>
      </c>
      <c r="AT866" s="111" t="s">
        <v>12265</v>
      </c>
      <c r="AU866" s="111">
        <v>2</v>
      </c>
      <c r="AV866" s="111" t="s">
        <v>12266</v>
      </c>
      <c r="AW866" s="111" t="s">
        <v>12267</v>
      </c>
      <c r="AX866" s="111">
        <v>1</v>
      </c>
      <c r="AY866"/>
      <c r="AZ866"/>
      <c r="BA866"/>
      <c r="BB866"/>
      <c r="BC866"/>
      <c r="BD866"/>
      <c r="BE866" s="110" t="s">
        <v>12269</v>
      </c>
      <c r="BF866" s="110" t="s">
        <v>12268</v>
      </c>
      <c r="BG866" s="110">
        <v>1</v>
      </c>
      <c r="BH866" s="110" t="s">
        <v>12270</v>
      </c>
      <c r="BI866" s="110" t="s">
        <v>12268</v>
      </c>
      <c r="BJ866" s="110">
        <v>1</v>
      </c>
      <c r="BK866" s="110" t="s">
        <v>12271</v>
      </c>
      <c r="BL866" s="110" t="s">
        <v>12258</v>
      </c>
      <c r="BM866" s="110">
        <v>1</v>
      </c>
      <c r="BN866" s="110" t="s">
        <v>12272</v>
      </c>
      <c r="BO866" s="110" t="s">
        <v>12273</v>
      </c>
      <c r="BP866" s="110">
        <v>1</v>
      </c>
    </row>
    <row r="867" spans="1:68" s="110" customFormat="1" ht="409.6">
      <c r="A867" s="107">
        <v>501</v>
      </c>
      <c r="B867" s="107" t="s">
        <v>12247</v>
      </c>
      <c r="C867" s="111">
        <v>1</v>
      </c>
      <c r="D867" s="124" t="s">
        <v>12248</v>
      </c>
      <c r="E867" s="112" t="s">
        <v>12249</v>
      </c>
      <c r="F867" s="129">
        <v>16350</v>
      </c>
      <c r="G867" s="112" t="s">
        <v>12274</v>
      </c>
      <c r="H867" s="111">
        <v>2015</v>
      </c>
      <c r="I867" s="112" t="s">
        <v>12251</v>
      </c>
      <c r="J867" s="113">
        <v>17449.66</v>
      </c>
      <c r="K867" s="126" t="s">
        <v>12213</v>
      </c>
      <c r="L867" s="112" t="s">
        <v>12252</v>
      </c>
      <c r="M867" s="112" t="s">
        <v>12253</v>
      </c>
      <c r="N867" s="112" t="s">
        <v>12254</v>
      </c>
      <c r="O867" s="112" t="s">
        <v>12255</v>
      </c>
      <c r="P867" s="112">
        <v>101099</v>
      </c>
      <c r="Q867" s="108"/>
      <c r="R867" s="108"/>
      <c r="S867" s="108">
        <v>50</v>
      </c>
      <c r="T867" s="108">
        <v>50</v>
      </c>
      <c r="U867" s="108">
        <v>50</v>
      </c>
      <c r="V867" s="109">
        <v>100</v>
      </c>
      <c r="W867" s="109">
        <v>100</v>
      </c>
      <c r="X867" s="127" t="s">
        <v>12275</v>
      </c>
      <c r="Y867" s="107">
        <v>6</v>
      </c>
      <c r="Z867" s="107">
        <v>1</v>
      </c>
      <c r="AA867" s="107">
        <v>1</v>
      </c>
      <c r="AB867" s="111">
        <v>24</v>
      </c>
      <c r="AC867" s="107">
        <v>2</v>
      </c>
      <c r="AD867" s="108">
        <v>0</v>
      </c>
      <c r="AE867" s="107">
        <v>5</v>
      </c>
      <c r="AF867" s="111">
        <v>100</v>
      </c>
      <c r="AG867" s="111" t="s">
        <v>12257</v>
      </c>
      <c r="AH867" s="111" t="s">
        <v>12258</v>
      </c>
      <c r="AI867" s="111">
        <v>27</v>
      </c>
      <c r="AJ867" s="111" t="s">
        <v>12259</v>
      </c>
      <c r="AK867" s="111" t="s">
        <v>12260</v>
      </c>
      <c r="AL867" s="111">
        <v>16</v>
      </c>
      <c r="AM867" s="111" t="s">
        <v>12248</v>
      </c>
      <c r="AN867" s="111" t="s">
        <v>12261</v>
      </c>
      <c r="AO867" s="111">
        <v>28</v>
      </c>
      <c r="AP867" s="111" t="s">
        <v>12262</v>
      </c>
      <c r="AQ867" s="111" t="s">
        <v>12263</v>
      </c>
      <c r="AR867" s="111">
        <v>1</v>
      </c>
      <c r="AS867" s="111" t="s">
        <v>12264</v>
      </c>
      <c r="AT867" s="111" t="s">
        <v>12265</v>
      </c>
      <c r="AU867" s="111">
        <v>2</v>
      </c>
      <c r="AV867" s="111" t="s">
        <v>12266</v>
      </c>
      <c r="AW867" s="111" t="s">
        <v>12267</v>
      </c>
      <c r="AX867" s="111">
        <v>1</v>
      </c>
      <c r="AY867"/>
      <c r="AZ867"/>
      <c r="BA867"/>
      <c r="BB867"/>
      <c r="BC867"/>
      <c r="BD867"/>
      <c r="BE867" s="110" t="s">
        <v>12269</v>
      </c>
      <c r="BF867" s="110" t="s">
        <v>12268</v>
      </c>
      <c r="BG867" s="110">
        <v>1</v>
      </c>
      <c r="BH867" s="110" t="s">
        <v>12270</v>
      </c>
      <c r="BI867" s="110" t="s">
        <v>12268</v>
      </c>
      <c r="BJ867" s="110">
        <v>1</v>
      </c>
      <c r="BK867" s="110" t="s">
        <v>12271</v>
      </c>
      <c r="BL867" s="110" t="s">
        <v>12258</v>
      </c>
      <c r="BM867" s="110">
        <v>1</v>
      </c>
      <c r="BN867" s="110" t="s">
        <v>12272</v>
      </c>
      <c r="BO867" s="110" t="s">
        <v>12273</v>
      </c>
      <c r="BP867" s="110">
        <v>1</v>
      </c>
    </row>
    <row r="868" spans="1:68" s="110" customFormat="1" ht="267.45">
      <c r="A868" s="107">
        <v>505</v>
      </c>
      <c r="B868" s="107" t="s">
        <v>12276</v>
      </c>
      <c r="C868" s="111">
        <v>1</v>
      </c>
      <c r="D868" s="124" t="s">
        <v>12277</v>
      </c>
      <c r="E868" s="112" t="s">
        <v>12278</v>
      </c>
      <c r="F868" s="129">
        <v>19273</v>
      </c>
      <c r="G868" s="112" t="s">
        <v>12279</v>
      </c>
      <c r="H868" s="111">
        <v>2018</v>
      </c>
      <c r="I868" s="112" t="s">
        <v>12280</v>
      </c>
      <c r="J868" s="113">
        <v>125983.39</v>
      </c>
      <c r="K868" s="126" t="s">
        <v>12213</v>
      </c>
      <c r="L868" s="112" t="s">
        <v>12281</v>
      </c>
      <c r="M868" s="112" t="s">
        <v>12282</v>
      </c>
      <c r="N868" s="112" t="s">
        <v>12283</v>
      </c>
      <c r="O868" s="112" t="s">
        <v>12284</v>
      </c>
      <c r="P868" s="112" t="s">
        <v>12285</v>
      </c>
      <c r="Q868" s="108">
        <v>4.4000000000000004</v>
      </c>
      <c r="R868" s="108">
        <v>2.6</v>
      </c>
      <c r="S868" s="108">
        <v>1.4</v>
      </c>
      <c r="T868" s="108">
        <v>0.4</v>
      </c>
      <c r="U868" s="108">
        <v>4.4000000000000004</v>
      </c>
      <c r="V868" s="109">
        <v>80</v>
      </c>
      <c r="W868" s="109">
        <v>87</v>
      </c>
      <c r="X868" s="127" t="s">
        <v>12286</v>
      </c>
      <c r="Y868" s="107">
        <v>6</v>
      </c>
      <c r="Z868" s="107">
        <v>1</v>
      </c>
      <c r="AA868" s="107">
        <v>1</v>
      </c>
      <c r="AB868" s="111">
        <v>60</v>
      </c>
      <c r="AC868" s="107">
        <v>14</v>
      </c>
      <c r="AD868" s="108">
        <v>24.91</v>
      </c>
      <c r="AE868" s="107">
        <v>3</v>
      </c>
      <c r="AF868" s="111">
        <v>80</v>
      </c>
      <c r="AG868" s="111">
        <v>19035</v>
      </c>
      <c r="AH868" s="111" t="s">
        <v>12287</v>
      </c>
      <c r="AI868" s="111">
        <v>5</v>
      </c>
      <c r="AJ868" s="111">
        <v>21035</v>
      </c>
      <c r="AK868" s="111" t="s">
        <v>12288</v>
      </c>
      <c r="AL868" s="111">
        <v>5</v>
      </c>
      <c r="AM868" s="111">
        <v>20027</v>
      </c>
      <c r="AN868" s="111" t="s">
        <v>12289</v>
      </c>
      <c r="AO868" s="111">
        <v>20</v>
      </c>
      <c r="AP868" s="111">
        <v>21032</v>
      </c>
      <c r="AQ868" s="111" t="s">
        <v>12290</v>
      </c>
      <c r="AR868" s="111">
        <v>10</v>
      </c>
      <c r="AS868" s="111" t="s">
        <v>12291</v>
      </c>
      <c r="AT868" s="111" t="s">
        <v>12292</v>
      </c>
      <c r="AU868" s="111">
        <v>40</v>
      </c>
      <c r="AV868" s="111"/>
      <c r="AW868" s="111"/>
      <c r="AX868" s="111"/>
      <c r="AY868"/>
      <c r="AZ868"/>
      <c r="BA868"/>
      <c r="BB868"/>
      <c r="BC868"/>
      <c r="BD868"/>
    </row>
    <row r="869" spans="1:68" s="110" customFormat="1" ht="123.45">
      <c r="A869" s="107">
        <v>581</v>
      </c>
      <c r="B869" s="107" t="s">
        <v>13692</v>
      </c>
      <c r="C869" s="111" t="s">
        <v>10616</v>
      </c>
      <c r="D869" s="124" t="s">
        <v>10617</v>
      </c>
      <c r="E869" s="112" t="s">
        <v>10618</v>
      </c>
      <c r="F869" s="129">
        <v>33815</v>
      </c>
      <c r="G869" s="112" t="s">
        <v>10619</v>
      </c>
      <c r="H869" s="111">
        <v>2024</v>
      </c>
      <c r="I869" s="112" t="s">
        <v>10620</v>
      </c>
      <c r="J869" s="113">
        <v>23431.31</v>
      </c>
      <c r="K869" s="126" t="s">
        <v>12213</v>
      </c>
      <c r="L869" s="112" t="s">
        <v>10621</v>
      </c>
      <c r="M869" s="112" t="s">
        <v>10622</v>
      </c>
      <c r="N869" s="112" t="s">
        <v>10623</v>
      </c>
      <c r="O869" s="112" t="s">
        <v>10624</v>
      </c>
      <c r="P869" s="112">
        <v>131788</v>
      </c>
      <c r="Q869" s="108">
        <v>16.86</v>
      </c>
      <c r="R869" s="108">
        <v>3.36</v>
      </c>
      <c r="S869" s="108">
        <v>12</v>
      </c>
      <c r="T869" s="108">
        <v>1.5</v>
      </c>
      <c r="U869" s="108">
        <v>16.86</v>
      </c>
      <c r="V869" s="109">
        <v>16</v>
      </c>
      <c r="W869" s="109">
        <v>10</v>
      </c>
      <c r="X869" s="127" t="s">
        <v>10625</v>
      </c>
      <c r="Y869" s="107">
        <v>4</v>
      </c>
      <c r="Z869" s="107">
        <v>7</v>
      </c>
      <c r="AA869" s="107">
        <v>4</v>
      </c>
      <c r="AB869" s="111">
        <v>17</v>
      </c>
      <c r="AC869" s="107">
        <v>22</v>
      </c>
      <c r="AD869" s="108">
        <f>31.81-16.86</f>
        <v>14.95</v>
      </c>
      <c r="AE869" s="107" t="s">
        <v>6590</v>
      </c>
      <c r="AF869" s="111">
        <v>0.15</v>
      </c>
      <c r="AG869" s="111" t="s">
        <v>10626</v>
      </c>
      <c r="AH869" s="111" t="s">
        <v>10627</v>
      </c>
      <c r="AI869" s="111">
        <v>1</v>
      </c>
      <c r="AJ869" s="111"/>
      <c r="AK869" s="111"/>
      <c r="AL869" s="111"/>
      <c r="AM869" s="111"/>
      <c r="AN869" s="111"/>
      <c r="AO869" s="111"/>
      <c r="AP869" s="111"/>
      <c r="AQ869" s="111"/>
      <c r="AR869" s="111"/>
      <c r="AS869" s="111"/>
      <c r="AT869" s="111"/>
      <c r="AU869" s="111"/>
      <c r="AV869" s="111"/>
      <c r="AW869" s="111"/>
      <c r="AX869" s="111"/>
      <c r="AY869"/>
      <c r="AZ869"/>
      <c r="BA869"/>
      <c r="BB869"/>
      <c r="BC869"/>
      <c r="BD869"/>
    </row>
    <row r="870" spans="1:68" s="110" customFormat="1" ht="41.15">
      <c r="A870" s="107">
        <v>581</v>
      </c>
      <c r="B870" s="107" t="s">
        <v>13692</v>
      </c>
      <c r="C870" s="111" t="s">
        <v>10628</v>
      </c>
      <c r="D870" s="124" t="s">
        <v>10629</v>
      </c>
      <c r="E870" s="112" t="s">
        <v>10630</v>
      </c>
      <c r="F870" s="129">
        <v>38076</v>
      </c>
      <c r="G870" s="112" t="s">
        <v>10631</v>
      </c>
      <c r="H870" s="111">
        <v>2024</v>
      </c>
      <c r="I870" s="112" t="s">
        <v>10632</v>
      </c>
      <c r="J870" s="113">
        <v>56844.06</v>
      </c>
      <c r="K870" s="126" t="s">
        <v>12213</v>
      </c>
      <c r="L870" s="112" t="s">
        <v>10633</v>
      </c>
      <c r="M870" s="112" t="s">
        <v>10634</v>
      </c>
      <c r="N870" s="112" t="s">
        <v>10635</v>
      </c>
      <c r="O870" s="112" t="s">
        <v>10636</v>
      </c>
      <c r="P870" s="112">
        <v>132194</v>
      </c>
      <c r="Q870" s="108">
        <f>U870</f>
        <v>14.085000000000001</v>
      </c>
      <c r="R870" s="108">
        <v>6.67</v>
      </c>
      <c r="S870" s="108">
        <v>5</v>
      </c>
      <c r="T870" s="108">
        <f>24.15*10/100</f>
        <v>2.415</v>
      </c>
      <c r="U870" s="108">
        <f>R870+S870+T870</f>
        <v>14.085000000000001</v>
      </c>
      <c r="V870" s="109">
        <v>0</v>
      </c>
      <c r="W870" s="109">
        <v>8.33</v>
      </c>
      <c r="X870" s="127" t="s">
        <v>10625</v>
      </c>
      <c r="Y870" s="107">
        <v>3</v>
      </c>
      <c r="Z870" s="107">
        <v>4</v>
      </c>
      <c r="AA870" s="107">
        <v>4</v>
      </c>
      <c r="AB870" s="111">
        <v>4</v>
      </c>
      <c r="AC870" s="107"/>
      <c r="AD870" s="108">
        <v>24.15</v>
      </c>
      <c r="AE870" s="107" t="s">
        <v>6590</v>
      </c>
      <c r="AF870" s="111" t="s">
        <v>10637</v>
      </c>
      <c r="AG870" s="111" t="s">
        <v>10629</v>
      </c>
      <c r="AH870" s="111" t="s">
        <v>10638</v>
      </c>
      <c r="AI870" s="111">
        <v>10</v>
      </c>
      <c r="AJ870" s="111"/>
      <c r="AK870" s="111"/>
      <c r="AL870" s="111"/>
      <c r="AM870" s="111"/>
      <c r="AN870" s="111"/>
      <c r="AO870" s="111"/>
      <c r="AP870" s="111"/>
      <c r="AQ870" s="111"/>
      <c r="AR870" s="111"/>
      <c r="AS870" s="111"/>
      <c r="AT870" s="111"/>
      <c r="AU870" s="111"/>
      <c r="AV870" s="111"/>
      <c r="AW870" s="111"/>
      <c r="AX870" s="111"/>
      <c r="AY870"/>
      <c r="AZ870"/>
      <c r="BA870"/>
      <c r="BB870"/>
      <c r="BC870"/>
      <c r="BD870"/>
    </row>
    <row r="871" spans="1:68" s="110" customFormat="1" ht="72">
      <c r="A871" s="107">
        <v>581</v>
      </c>
      <c r="B871" s="107" t="s">
        <v>13692</v>
      </c>
      <c r="C871" s="111" t="s">
        <v>10628</v>
      </c>
      <c r="D871" s="124" t="s">
        <v>10639</v>
      </c>
      <c r="E871" s="112" t="s">
        <v>10640</v>
      </c>
      <c r="F871" s="129">
        <v>17893</v>
      </c>
      <c r="G871" s="112" t="s">
        <v>10641</v>
      </c>
      <c r="H871" s="111">
        <v>2022</v>
      </c>
      <c r="I871" s="112" t="s">
        <v>10642</v>
      </c>
      <c r="J871" s="113">
        <v>23725.34</v>
      </c>
      <c r="K871" s="126" t="s">
        <v>12213</v>
      </c>
      <c r="L871" s="112" t="s">
        <v>10643</v>
      </c>
      <c r="M871" s="112" t="s">
        <v>10644</v>
      </c>
      <c r="N871" s="112" t="s">
        <v>10645</v>
      </c>
      <c r="O871" s="112" t="s">
        <v>10646</v>
      </c>
      <c r="P871" s="112">
        <v>130705</v>
      </c>
      <c r="Q871" s="108">
        <v>0</v>
      </c>
      <c r="R871" s="108">
        <v>0</v>
      </c>
      <c r="S871" s="108">
        <v>0</v>
      </c>
      <c r="T871" s="108">
        <v>0</v>
      </c>
      <c r="U871" s="108">
        <v>0</v>
      </c>
      <c r="V871" s="109">
        <v>100</v>
      </c>
      <c r="W871" s="109">
        <v>100</v>
      </c>
      <c r="X871" s="127" t="s">
        <v>10625</v>
      </c>
      <c r="Y871" s="107">
        <v>6</v>
      </c>
      <c r="Z871" s="107">
        <v>1</v>
      </c>
      <c r="AA871" s="107">
        <v>1</v>
      </c>
      <c r="AB871" s="111">
        <v>23</v>
      </c>
      <c r="AC871" s="107"/>
      <c r="AD871" s="108" t="s">
        <v>208</v>
      </c>
      <c r="AE871" s="107" t="s">
        <v>10505</v>
      </c>
      <c r="AF871" s="111">
        <v>100</v>
      </c>
      <c r="AG871" s="111" t="s">
        <v>10639</v>
      </c>
      <c r="AH871" s="111" t="s">
        <v>10647</v>
      </c>
      <c r="AI871" s="111">
        <v>50</v>
      </c>
      <c r="AJ871" s="111" t="s">
        <v>10648</v>
      </c>
      <c r="AK871" s="111" t="s">
        <v>10649</v>
      </c>
      <c r="AL871" s="111">
        <v>25</v>
      </c>
      <c r="AM871" s="111" t="s">
        <v>10650</v>
      </c>
      <c r="AN871" s="111" t="s">
        <v>10651</v>
      </c>
      <c r="AO871" s="111">
        <v>5</v>
      </c>
      <c r="AP871" s="111" t="s">
        <v>10652</v>
      </c>
      <c r="AQ871" s="111" t="s">
        <v>10653</v>
      </c>
      <c r="AR871" s="111">
        <v>20</v>
      </c>
      <c r="AS871" s="111"/>
      <c r="AT871" s="111"/>
      <c r="AU871" s="111"/>
      <c r="AV871" s="111"/>
      <c r="AW871" s="111"/>
      <c r="AX871" s="111"/>
      <c r="AY871"/>
      <c r="AZ871"/>
      <c r="BA871"/>
      <c r="BB871"/>
      <c r="BC871"/>
      <c r="BD871"/>
    </row>
    <row r="872" spans="1:68" s="110" customFormat="1" ht="409.6">
      <c r="A872" s="107">
        <v>581</v>
      </c>
      <c r="B872" s="107" t="s">
        <v>13692</v>
      </c>
      <c r="C872" s="111" t="s">
        <v>10628</v>
      </c>
      <c r="D872" s="124" t="s">
        <v>10654</v>
      </c>
      <c r="E872" s="112" t="s">
        <v>10655</v>
      </c>
      <c r="F872" s="129">
        <v>27941</v>
      </c>
      <c r="G872" s="112" t="s">
        <v>10656</v>
      </c>
      <c r="H872" s="111">
        <v>2022</v>
      </c>
      <c r="I872" s="112" t="s">
        <v>10657</v>
      </c>
      <c r="J872" s="113">
        <v>35403.97</v>
      </c>
      <c r="K872" s="126" t="s">
        <v>12213</v>
      </c>
      <c r="L872" s="112" t="s">
        <v>10658</v>
      </c>
      <c r="M872" s="112" t="s">
        <v>10659</v>
      </c>
      <c r="N872" s="112" t="s">
        <v>10660</v>
      </c>
      <c r="O872" s="112" t="s">
        <v>10661</v>
      </c>
      <c r="P872" s="112">
        <v>130665</v>
      </c>
      <c r="Q872" s="108">
        <f>R872+S872+T872</f>
        <v>15.329999999999998</v>
      </c>
      <c r="R872" s="108">
        <v>4.2</v>
      </c>
      <c r="S872" s="108">
        <v>7</v>
      </c>
      <c r="T872" s="108">
        <f>4.13</f>
        <v>4.13</v>
      </c>
      <c r="U872" s="108">
        <f>R872+S872+T872</f>
        <v>15.329999999999998</v>
      </c>
      <c r="V872" s="109">
        <v>0</v>
      </c>
      <c r="W872" s="109">
        <v>50</v>
      </c>
      <c r="X872" s="127" t="s">
        <v>10625</v>
      </c>
      <c r="Y872" s="107">
        <v>4</v>
      </c>
      <c r="Z872" s="107">
        <v>5</v>
      </c>
      <c r="AA872" s="107">
        <v>5</v>
      </c>
      <c r="AB872" s="111">
        <v>56</v>
      </c>
      <c r="AC872" s="107"/>
      <c r="AD872" s="108">
        <v>41.29</v>
      </c>
      <c r="AE872" s="107" t="s">
        <v>6590</v>
      </c>
      <c r="AF872" s="111">
        <v>0</v>
      </c>
      <c r="AG872" s="111"/>
      <c r="AH872" s="111"/>
      <c r="AI872" s="111"/>
      <c r="AJ872" s="111"/>
      <c r="AK872" s="111"/>
      <c r="AL872" s="111"/>
      <c r="AM872" s="111"/>
      <c r="AN872" s="111"/>
      <c r="AO872" s="111"/>
      <c r="AP872" s="111"/>
      <c r="AQ872" s="111"/>
      <c r="AR872" s="111"/>
      <c r="AS872" s="111"/>
      <c r="AT872" s="111"/>
      <c r="AU872" s="111"/>
      <c r="AV872" s="111"/>
      <c r="AW872" s="111"/>
      <c r="AX872" s="111"/>
      <c r="AY872"/>
      <c r="AZ872"/>
      <c r="BA872"/>
      <c r="BB872"/>
      <c r="BC872"/>
      <c r="BD872"/>
    </row>
    <row r="873" spans="1:68" s="110" customFormat="1" ht="195.45">
      <c r="A873" s="107">
        <v>581</v>
      </c>
      <c r="B873" s="107" t="s">
        <v>13692</v>
      </c>
      <c r="C873" s="111" t="s">
        <v>10628</v>
      </c>
      <c r="D873" s="124" t="s">
        <v>10629</v>
      </c>
      <c r="E873" s="112" t="s">
        <v>10662</v>
      </c>
      <c r="F873" s="129">
        <v>20950</v>
      </c>
      <c r="G873" s="112" t="s">
        <v>10663</v>
      </c>
      <c r="H873" s="111">
        <v>2021</v>
      </c>
      <c r="I873" s="112" t="s">
        <v>10664</v>
      </c>
      <c r="J873" s="113">
        <v>32393.439999999999</v>
      </c>
      <c r="K873" s="126" t="s">
        <v>12213</v>
      </c>
      <c r="L873" s="112" t="s">
        <v>10665</v>
      </c>
      <c r="M873" s="112" t="s">
        <v>10666</v>
      </c>
      <c r="N873" s="112" t="s">
        <v>10667</v>
      </c>
      <c r="O873" s="112" t="s">
        <v>10668</v>
      </c>
      <c r="P873" s="112">
        <v>130051</v>
      </c>
      <c r="Q873" s="108">
        <f>U873</f>
        <v>11.22</v>
      </c>
      <c r="R873" s="108">
        <v>3.81</v>
      </c>
      <c r="S873" s="108">
        <v>4</v>
      </c>
      <c r="T873" s="108">
        <v>3.41</v>
      </c>
      <c r="U873" s="108">
        <f>R873+S873+T873</f>
        <v>11.22</v>
      </c>
      <c r="V873" s="109">
        <v>0</v>
      </c>
      <c r="W873" s="109">
        <v>73.36</v>
      </c>
      <c r="X873" s="127" t="s">
        <v>10625</v>
      </c>
      <c r="Y873" s="107">
        <v>3</v>
      </c>
      <c r="Z873" s="107">
        <v>9</v>
      </c>
      <c r="AA873" s="107">
        <v>3</v>
      </c>
      <c r="AB873" s="111">
        <v>36</v>
      </c>
      <c r="AC873" s="107"/>
      <c r="AD873" s="108">
        <v>34.14</v>
      </c>
      <c r="AE873" s="107" t="s">
        <v>6590</v>
      </c>
      <c r="AF873" s="111">
        <v>0</v>
      </c>
      <c r="AG873" s="111"/>
      <c r="AH873" s="111"/>
      <c r="AI873" s="111">
        <v>0</v>
      </c>
      <c r="AJ873" s="111"/>
      <c r="AK873" s="111"/>
      <c r="AL873" s="111"/>
      <c r="AM873" s="111"/>
      <c r="AN873" s="111"/>
      <c r="AO873" s="111"/>
      <c r="AP873" s="111"/>
      <c r="AQ873" s="111"/>
      <c r="AR873" s="111"/>
      <c r="AS873" s="111"/>
      <c r="AT873" s="111"/>
      <c r="AU873" s="111"/>
      <c r="AV873" s="111"/>
      <c r="AW873" s="111"/>
      <c r="AX873" s="111"/>
      <c r="AY873"/>
      <c r="AZ873"/>
      <c r="BA873"/>
      <c r="BB873"/>
      <c r="BC873"/>
      <c r="BD873"/>
    </row>
    <row r="874" spans="1:68" s="110" customFormat="1" ht="72">
      <c r="A874" s="107">
        <v>581</v>
      </c>
      <c r="B874" s="107" t="s">
        <v>13692</v>
      </c>
      <c r="C874" s="111" t="s">
        <v>10628</v>
      </c>
      <c r="D874" s="124" t="s">
        <v>10639</v>
      </c>
      <c r="E874" s="112" t="s">
        <v>10640</v>
      </c>
      <c r="F874" s="129">
        <v>17893</v>
      </c>
      <c r="G874" s="112" t="s">
        <v>10669</v>
      </c>
      <c r="H874" s="111">
        <v>2020</v>
      </c>
      <c r="I874" s="112" t="s">
        <v>10670</v>
      </c>
      <c r="J874" s="113">
        <v>69296</v>
      </c>
      <c r="K874" s="126" t="s">
        <v>12213</v>
      </c>
      <c r="L874" s="112" t="s">
        <v>10671</v>
      </c>
      <c r="M874" s="112" t="s">
        <v>10672</v>
      </c>
      <c r="N874" s="112" t="s">
        <v>10673</v>
      </c>
      <c r="O874" s="112" t="s">
        <v>10674</v>
      </c>
      <c r="P874" s="112">
        <v>129750</v>
      </c>
      <c r="Q874" s="108">
        <f>U874</f>
        <v>8.15</v>
      </c>
      <c r="R874" s="108">
        <v>8.15</v>
      </c>
      <c r="S874" s="108">
        <v>0</v>
      </c>
      <c r="T874" s="108">
        <v>0</v>
      </c>
      <c r="U874" s="108">
        <f>R874</f>
        <v>8.15</v>
      </c>
      <c r="V874" s="109"/>
      <c r="W874" s="109">
        <v>88.51</v>
      </c>
      <c r="X874" s="127" t="s">
        <v>10625</v>
      </c>
      <c r="Y874" s="107">
        <v>6</v>
      </c>
      <c r="Z874" s="107">
        <v>1</v>
      </c>
      <c r="AA874" s="107">
        <v>2</v>
      </c>
      <c r="AB874" s="111">
        <v>63</v>
      </c>
      <c r="AC874" s="107">
        <v>18</v>
      </c>
      <c r="AD874" s="108"/>
      <c r="AE874" s="107" t="s">
        <v>6590</v>
      </c>
      <c r="AF874" s="111"/>
      <c r="AG874" s="111" t="s">
        <v>10639</v>
      </c>
      <c r="AH874" s="111" t="s">
        <v>10675</v>
      </c>
      <c r="AI874" s="111">
        <v>10</v>
      </c>
      <c r="AJ874" s="111"/>
      <c r="AK874" s="111"/>
      <c r="AL874" s="111"/>
      <c r="AM874" s="111"/>
      <c r="AN874" s="111"/>
      <c r="AO874" s="111"/>
      <c r="AP874" s="111"/>
      <c r="AQ874" s="111"/>
      <c r="AR874" s="111"/>
      <c r="AS874" s="111"/>
      <c r="AT874" s="111"/>
      <c r="AU874" s="111"/>
      <c r="AV874" s="111"/>
      <c r="AW874" s="111"/>
      <c r="AX874" s="111"/>
      <c r="AY874"/>
      <c r="AZ874"/>
      <c r="BA874"/>
      <c r="BB874"/>
      <c r="BC874"/>
      <c r="BD874"/>
    </row>
    <row r="875" spans="1:68" s="110" customFormat="1" ht="288">
      <c r="A875" s="107">
        <v>581</v>
      </c>
      <c r="B875" s="107" t="s">
        <v>13692</v>
      </c>
      <c r="C875" s="111" t="s">
        <v>10676</v>
      </c>
      <c r="D875" s="124" t="s">
        <v>10629</v>
      </c>
      <c r="E875" s="112" t="s">
        <v>10677</v>
      </c>
      <c r="F875" s="129">
        <v>22585</v>
      </c>
      <c r="G875" s="112" t="s">
        <v>10678</v>
      </c>
      <c r="H875" s="111">
        <v>2018</v>
      </c>
      <c r="I875" s="112" t="s">
        <v>10679</v>
      </c>
      <c r="J875" s="113">
        <v>62184.38</v>
      </c>
      <c r="K875" s="126" t="s">
        <v>12213</v>
      </c>
      <c r="L875" s="112" t="s">
        <v>10680</v>
      </c>
      <c r="M875" s="112" t="s">
        <v>10681</v>
      </c>
      <c r="N875" s="112" t="s">
        <v>10682</v>
      </c>
      <c r="O875" s="112" t="s">
        <v>10683</v>
      </c>
      <c r="P875" s="112" t="s">
        <v>10684</v>
      </c>
      <c r="Q875" s="108">
        <v>39.380000000000003</v>
      </c>
      <c r="R875" s="108">
        <v>0</v>
      </c>
      <c r="S875" s="108">
        <f>U875-T875</f>
        <v>36.965000000000003</v>
      </c>
      <c r="T875" s="108">
        <f>24.15*10/100</f>
        <v>2.415</v>
      </c>
      <c r="U875" s="108">
        <v>39.380000000000003</v>
      </c>
      <c r="V875" s="109">
        <v>46</v>
      </c>
      <c r="W875" s="109">
        <v>100</v>
      </c>
      <c r="X875" s="127" t="s">
        <v>10625</v>
      </c>
      <c r="Y875" s="107">
        <v>3</v>
      </c>
      <c r="Z875" s="107">
        <v>4</v>
      </c>
      <c r="AA875" s="107">
        <v>3</v>
      </c>
      <c r="AB875" s="111">
        <v>4</v>
      </c>
      <c r="AC875" s="107" t="s">
        <v>10685</v>
      </c>
      <c r="AD875" s="108">
        <v>24.15</v>
      </c>
      <c r="AE875" s="107" t="s">
        <v>6590</v>
      </c>
      <c r="AF875" s="111" t="s">
        <v>10686</v>
      </c>
      <c r="AG875" s="111" t="s">
        <v>10687</v>
      </c>
      <c r="AH875" s="111" t="s">
        <v>10638</v>
      </c>
      <c r="AI875" s="111">
        <v>90</v>
      </c>
      <c r="AJ875" s="111" t="s">
        <v>10688</v>
      </c>
      <c r="AK875" s="111" t="s">
        <v>10689</v>
      </c>
      <c r="AL875" s="111">
        <v>10</v>
      </c>
      <c r="AM875" s="111"/>
      <c r="AN875" s="111"/>
      <c r="AO875" s="111"/>
      <c r="AP875" s="111"/>
      <c r="AQ875" s="111"/>
      <c r="AR875" s="111"/>
      <c r="AS875" s="111"/>
      <c r="AT875" s="111"/>
      <c r="AU875" s="111"/>
      <c r="AV875" s="111"/>
      <c r="AW875" s="111"/>
      <c r="AX875" s="111"/>
      <c r="AY875"/>
      <c r="AZ875"/>
      <c r="BA875"/>
      <c r="BB875"/>
      <c r="BC875"/>
      <c r="BD875"/>
    </row>
    <row r="876" spans="1:68" s="110" customFormat="1" ht="61.75">
      <c r="A876" s="107">
        <v>581</v>
      </c>
      <c r="B876" s="107" t="s">
        <v>13692</v>
      </c>
      <c r="C876" s="111" t="s">
        <v>10628</v>
      </c>
      <c r="D876" s="124" t="s">
        <v>10639</v>
      </c>
      <c r="E876" s="112" t="s">
        <v>10640</v>
      </c>
      <c r="F876" s="129">
        <v>17893</v>
      </c>
      <c r="G876" s="112" t="s">
        <v>10690</v>
      </c>
      <c r="H876" s="111">
        <v>2018</v>
      </c>
      <c r="I876" s="112" t="s">
        <v>10691</v>
      </c>
      <c r="J876" s="113">
        <v>49500.28</v>
      </c>
      <c r="K876" s="126" t="s">
        <v>12213</v>
      </c>
      <c r="L876" s="112" t="s">
        <v>10692</v>
      </c>
      <c r="M876" s="112" t="s">
        <v>10693</v>
      </c>
      <c r="N876" s="112" t="s">
        <v>10694</v>
      </c>
      <c r="O876" s="112" t="s">
        <v>10695</v>
      </c>
      <c r="P876" s="112">
        <v>128780</v>
      </c>
      <c r="Q876" s="108">
        <v>28.88</v>
      </c>
      <c r="R876" s="108">
        <v>0</v>
      </c>
      <c r="S876" s="108">
        <f>U876-T876</f>
        <v>26.425999999999998</v>
      </c>
      <c r="T876" s="108">
        <f>24.54*10/100</f>
        <v>2.4539999999999997</v>
      </c>
      <c r="U876" s="108">
        <v>28.88</v>
      </c>
      <c r="V876" s="109">
        <v>0</v>
      </c>
      <c r="W876" s="109">
        <v>100</v>
      </c>
      <c r="X876" s="127" t="s">
        <v>10625</v>
      </c>
      <c r="Y876" s="107">
        <v>4</v>
      </c>
      <c r="Z876" s="107">
        <v>4.07</v>
      </c>
      <c r="AA876" s="107">
        <v>4.0704000000000002</v>
      </c>
      <c r="AB876" s="111">
        <v>10</v>
      </c>
      <c r="AC876" s="107">
        <v>17</v>
      </c>
      <c r="AD876" s="108">
        <v>24.45</v>
      </c>
      <c r="AE876" s="107" t="s">
        <v>6590</v>
      </c>
      <c r="AF876" s="111">
        <v>0</v>
      </c>
      <c r="AG876" s="111"/>
      <c r="AH876" s="111"/>
      <c r="AI876" s="111"/>
      <c r="AJ876" s="111"/>
      <c r="AK876" s="111"/>
      <c r="AL876" s="111"/>
      <c r="AM876" s="111"/>
      <c r="AN876" s="111"/>
      <c r="AO876" s="111"/>
      <c r="AP876" s="111"/>
      <c r="AQ876" s="111"/>
      <c r="AR876" s="111"/>
      <c r="AS876" s="111"/>
      <c r="AT876" s="111"/>
      <c r="AU876" s="111"/>
      <c r="AV876" s="111"/>
      <c r="AW876" s="111"/>
      <c r="AX876" s="111"/>
      <c r="AY876"/>
      <c r="AZ876"/>
      <c r="BA876"/>
      <c r="BB876"/>
      <c r="BC876"/>
      <c r="BD876"/>
    </row>
    <row r="877" spans="1:68" s="110" customFormat="1" ht="216">
      <c r="A877" s="107">
        <v>587</v>
      </c>
      <c r="B877" s="107" t="s">
        <v>12293</v>
      </c>
      <c r="C877" s="111">
        <v>1</v>
      </c>
      <c r="D877" s="124" t="s">
        <v>12294</v>
      </c>
      <c r="E877" s="112" t="s">
        <v>12295</v>
      </c>
      <c r="F877" s="129">
        <v>20405</v>
      </c>
      <c r="G877" s="112" t="s">
        <v>12296</v>
      </c>
      <c r="H877" s="111">
        <v>2023</v>
      </c>
      <c r="I877" s="112" t="s">
        <v>12297</v>
      </c>
      <c r="J877" s="113">
        <v>31207.79</v>
      </c>
      <c r="K877" s="126" t="s">
        <v>12213</v>
      </c>
      <c r="L877" s="112" t="s">
        <v>12298</v>
      </c>
      <c r="M877" s="112" t="s">
        <v>12299</v>
      </c>
      <c r="N877" s="112" t="s">
        <v>12300</v>
      </c>
      <c r="O877" s="112" t="s">
        <v>12301</v>
      </c>
      <c r="P877" s="112" t="s">
        <v>12302</v>
      </c>
      <c r="Q877" s="108">
        <v>0</v>
      </c>
      <c r="R877" s="108">
        <v>0</v>
      </c>
      <c r="S877" s="108" t="s">
        <v>12303</v>
      </c>
      <c r="T877" s="108">
        <v>44.91</v>
      </c>
      <c r="U877" s="108">
        <v>44.91</v>
      </c>
      <c r="V877" s="109">
        <v>100</v>
      </c>
      <c r="W877" s="109">
        <v>5</v>
      </c>
      <c r="X877" s="127" t="s">
        <v>12304</v>
      </c>
      <c r="Y877" s="107">
        <v>4</v>
      </c>
      <c r="Z877" s="107">
        <v>2</v>
      </c>
      <c r="AA877" s="107">
        <v>3</v>
      </c>
      <c r="AB877" s="111">
        <v>1</v>
      </c>
      <c r="AC877" s="107" t="s">
        <v>12305</v>
      </c>
      <c r="AD877" s="108">
        <v>0.2</v>
      </c>
      <c r="AE877" s="107">
        <v>5</v>
      </c>
      <c r="AF877" s="111">
        <v>100</v>
      </c>
      <c r="AG877" s="111" t="s">
        <v>12306</v>
      </c>
      <c r="AH877" s="111" t="s">
        <v>12307</v>
      </c>
      <c r="AI877" s="111">
        <v>30</v>
      </c>
      <c r="AJ877" s="111" t="s">
        <v>12308</v>
      </c>
      <c r="AK877" s="111" t="s">
        <v>12309</v>
      </c>
      <c r="AL877" s="111">
        <v>20</v>
      </c>
      <c r="AM877" s="111" t="s">
        <v>12310</v>
      </c>
      <c r="AN877" s="111" t="s">
        <v>12311</v>
      </c>
      <c r="AO877" s="111">
        <v>20</v>
      </c>
      <c r="AP877" s="111" t="s">
        <v>12312</v>
      </c>
      <c r="AQ877" s="111" t="s">
        <v>12311</v>
      </c>
      <c r="AR877" s="111">
        <v>10</v>
      </c>
      <c r="AS877" s="111" t="s">
        <v>12313</v>
      </c>
      <c r="AT877" s="111" t="s">
        <v>12311</v>
      </c>
      <c r="AU877" s="111">
        <v>10</v>
      </c>
      <c r="AV877" s="111" t="s">
        <v>12314</v>
      </c>
      <c r="AW877" s="111" t="s">
        <v>12309</v>
      </c>
      <c r="AX877" s="111">
        <v>10</v>
      </c>
      <c r="AY877"/>
      <c r="AZ877"/>
      <c r="BA877"/>
      <c r="BB877"/>
      <c r="BC877"/>
      <c r="BD877"/>
    </row>
    <row r="878" spans="1:68" s="110" customFormat="1" ht="409.6">
      <c r="A878" s="107">
        <v>587</v>
      </c>
      <c r="B878" s="107" t="s">
        <v>12293</v>
      </c>
      <c r="C878" s="111">
        <v>1</v>
      </c>
      <c r="D878" s="124" t="s">
        <v>12315</v>
      </c>
      <c r="E878" s="112" t="s">
        <v>12316</v>
      </c>
      <c r="F878" s="129" t="s">
        <v>12317</v>
      </c>
      <c r="G878" s="112" t="s">
        <v>12318</v>
      </c>
      <c r="H878" s="111">
        <v>2022</v>
      </c>
      <c r="I878" s="112" t="s">
        <v>12319</v>
      </c>
      <c r="J878" s="113">
        <v>149192.23000000001</v>
      </c>
      <c r="K878" s="126" t="s">
        <v>12213</v>
      </c>
      <c r="L878" s="112" t="s">
        <v>12320</v>
      </c>
      <c r="M878" s="112" t="s">
        <v>12321</v>
      </c>
      <c r="N878" s="112" t="s">
        <v>12322</v>
      </c>
      <c r="O878" s="112" t="s">
        <v>12323</v>
      </c>
      <c r="P878" s="112" t="s">
        <v>12324</v>
      </c>
      <c r="Q878" s="108">
        <v>27.61</v>
      </c>
      <c r="R878" s="108">
        <v>2.37</v>
      </c>
      <c r="S878" s="108">
        <v>32.229999999999997</v>
      </c>
      <c r="T878" s="108">
        <v>27.61</v>
      </c>
      <c r="U878" s="108">
        <v>62.209999999999994</v>
      </c>
      <c r="V878" s="109">
        <v>100</v>
      </c>
      <c r="W878" s="109">
        <v>0</v>
      </c>
      <c r="X878" s="127" t="s">
        <v>12304</v>
      </c>
      <c r="Y878" s="107">
        <v>4</v>
      </c>
      <c r="Z878" s="107">
        <v>3</v>
      </c>
      <c r="AA878" s="107">
        <v>1</v>
      </c>
      <c r="AB878" s="111">
        <v>4</v>
      </c>
      <c r="AC878" s="107" t="s">
        <v>12325</v>
      </c>
      <c r="AD878" s="108">
        <v>16.63</v>
      </c>
      <c r="AE878" s="107">
        <v>5</v>
      </c>
      <c r="AF878" s="111">
        <v>90</v>
      </c>
      <c r="AG878" s="111" t="s">
        <v>12315</v>
      </c>
      <c r="AH878" s="111" t="s">
        <v>12326</v>
      </c>
      <c r="AI878" s="111">
        <v>40</v>
      </c>
      <c r="AJ878" s="111" t="s">
        <v>12327</v>
      </c>
      <c r="AK878" s="111" t="s">
        <v>12326</v>
      </c>
      <c r="AL878" s="111">
        <v>10</v>
      </c>
      <c r="AM878" s="111" t="s">
        <v>12328</v>
      </c>
      <c r="AN878" s="111" t="s">
        <v>12329</v>
      </c>
      <c r="AO878" s="111">
        <v>10</v>
      </c>
      <c r="AP878" s="111" t="s">
        <v>12330</v>
      </c>
      <c r="AQ878" s="111" t="s">
        <v>12331</v>
      </c>
      <c r="AR878" s="111">
        <v>10</v>
      </c>
      <c r="AS878" s="111" t="s">
        <v>12332</v>
      </c>
      <c r="AT878" s="111" t="s">
        <v>12331</v>
      </c>
      <c r="AU878" s="111" t="s">
        <v>12333</v>
      </c>
      <c r="AV878" s="111" t="s">
        <v>12334</v>
      </c>
      <c r="AW878" s="111" t="s">
        <v>12329</v>
      </c>
      <c r="AX878" s="111">
        <v>10</v>
      </c>
      <c r="AY878"/>
      <c r="AZ878"/>
      <c r="BA878"/>
      <c r="BB878"/>
      <c r="BC878"/>
      <c r="BD878"/>
    </row>
    <row r="879" spans="1:68" s="110" customFormat="1" ht="267.45">
      <c r="A879" s="107">
        <v>587</v>
      </c>
      <c r="B879" s="107" t="s">
        <v>12293</v>
      </c>
      <c r="C879" s="111">
        <v>1</v>
      </c>
      <c r="D879" s="124"/>
      <c r="E879" s="112" t="s">
        <v>12335</v>
      </c>
      <c r="F879" s="129">
        <v>6162</v>
      </c>
      <c r="G879" s="112" t="s">
        <v>12336</v>
      </c>
      <c r="H879" s="111">
        <v>2010</v>
      </c>
      <c r="I879" s="112" t="s">
        <v>12337</v>
      </c>
      <c r="J879" s="113">
        <v>138938</v>
      </c>
      <c r="K879" s="126" t="s">
        <v>12213</v>
      </c>
      <c r="L879" s="112" t="s">
        <v>12338</v>
      </c>
      <c r="M879" s="112" t="s">
        <v>12339</v>
      </c>
      <c r="N879" s="112" t="s">
        <v>12340</v>
      </c>
      <c r="O879" s="112" t="s">
        <v>12341</v>
      </c>
      <c r="P879" s="112" t="s">
        <v>12342</v>
      </c>
      <c r="Q879" s="108" t="s">
        <v>12343</v>
      </c>
      <c r="R879" s="108">
        <v>21</v>
      </c>
      <c r="S879" s="108">
        <v>1.7</v>
      </c>
      <c r="T879" s="108">
        <v>40</v>
      </c>
      <c r="U879" s="108" t="s">
        <v>12344</v>
      </c>
      <c r="V879" s="109">
        <v>100</v>
      </c>
      <c r="W879" s="109">
        <v>90</v>
      </c>
      <c r="X879" s="127" t="s">
        <v>12304</v>
      </c>
      <c r="Y879" s="107">
        <v>4</v>
      </c>
      <c r="Z879" s="107">
        <v>3</v>
      </c>
      <c r="AA879" s="107">
        <v>3</v>
      </c>
      <c r="AB879" s="111">
        <v>6</v>
      </c>
      <c r="AC879" s="107"/>
      <c r="AD879" s="108">
        <v>0.2</v>
      </c>
      <c r="AE879" s="107">
        <v>5</v>
      </c>
      <c r="AF879" s="111">
        <v>100</v>
      </c>
      <c r="AG879" s="111" t="s">
        <v>12345</v>
      </c>
      <c r="AH879" s="111" t="s">
        <v>12346</v>
      </c>
      <c r="AI879" s="111">
        <v>20</v>
      </c>
      <c r="AJ879" s="111" t="s">
        <v>12294</v>
      </c>
      <c r="AK879" s="111" t="s">
        <v>12347</v>
      </c>
      <c r="AL879" s="111">
        <v>20</v>
      </c>
      <c r="AM879" s="111" t="s">
        <v>12348</v>
      </c>
      <c r="AN879" s="111" t="s">
        <v>12349</v>
      </c>
      <c r="AO879" s="111">
        <v>20</v>
      </c>
      <c r="AP879" s="111" t="s">
        <v>12350</v>
      </c>
      <c r="AQ879" s="111" t="s">
        <v>12351</v>
      </c>
      <c r="AR879" s="111">
        <v>10</v>
      </c>
      <c r="AS879" s="111" t="s">
        <v>12330</v>
      </c>
      <c r="AT879" s="111" t="s">
        <v>12351</v>
      </c>
      <c r="AU879" s="111">
        <v>20</v>
      </c>
      <c r="AV879" s="111" t="s">
        <v>12327</v>
      </c>
      <c r="AW879" s="111" t="s">
        <v>12352</v>
      </c>
      <c r="AX879" s="111">
        <v>10</v>
      </c>
      <c r="AY879"/>
      <c r="AZ879"/>
      <c r="BA879"/>
      <c r="BB879"/>
      <c r="BC879"/>
      <c r="BD879"/>
    </row>
    <row r="880" spans="1:68" s="110" customFormat="1" ht="277.75">
      <c r="A880" s="107">
        <v>587</v>
      </c>
      <c r="B880" s="107" t="s">
        <v>12293</v>
      </c>
      <c r="C880" s="111">
        <v>1</v>
      </c>
      <c r="D880" s="124"/>
      <c r="E880" s="112" t="s">
        <v>12353</v>
      </c>
      <c r="F880" s="129">
        <v>6162</v>
      </c>
      <c r="G880" s="112" t="s">
        <v>12354</v>
      </c>
      <c r="H880" s="111">
        <v>2008</v>
      </c>
      <c r="I880" s="112" t="s">
        <v>12355</v>
      </c>
      <c r="J880" s="113">
        <v>60000</v>
      </c>
      <c r="K880" s="126" t="s">
        <v>12213</v>
      </c>
      <c r="L880" s="112" t="s">
        <v>12338</v>
      </c>
      <c r="M880" s="112" t="s">
        <v>12339</v>
      </c>
      <c r="N880" s="112" t="s">
        <v>12356</v>
      </c>
      <c r="O880" s="112" t="s">
        <v>12357</v>
      </c>
      <c r="P880" s="112" t="s">
        <v>12358</v>
      </c>
      <c r="Q880" s="108">
        <v>0</v>
      </c>
      <c r="R880" s="108" t="s">
        <v>12303</v>
      </c>
      <c r="S880" s="108" t="s">
        <v>12359</v>
      </c>
      <c r="T880" s="108" t="s">
        <v>12359</v>
      </c>
      <c r="U880" s="108">
        <v>0</v>
      </c>
      <c r="V880" s="109">
        <v>100</v>
      </c>
      <c r="W880" s="109">
        <v>100</v>
      </c>
      <c r="X880" s="127" t="s">
        <v>12304</v>
      </c>
      <c r="Y880" s="107">
        <v>4</v>
      </c>
      <c r="Z880" s="107">
        <v>7</v>
      </c>
      <c r="AA880" s="107">
        <v>4</v>
      </c>
      <c r="AB880" s="111">
        <v>5</v>
      </c>
      <c r="AC880" s="107"/>
      <c r="AD880" s="108">
        <v>0.2</v>
      </c>
      <c r="AE880" s="107">
        <v>5</v>
      </c>
      <c r="AF880" s="111">
        <v>90</v>
      </c>
      <c r="AG880" s="111" t="s">
        <v>12360</v>
      </c>
      <c r="AH880" s="111" t="s">
        <v>12361</v>
      </c>
      <c r="AI880" s="111">
        <v>20</v>
      </c>
      <c r="AJ880" s="111" t="s">
        <v>12348</v>
      </c>
      <c r="AK880" s="111" t="s">
        <v>12362</v>
      </c>
      <c r="AL880" s="111">
        <v>20</v>
      </c>
      <c r="AM880" s="111" t="s">
        <v>12363</v>
      </c>
      <c r="AN880" s="111" t="s">
        <v>12364</v>
      </c>
      <c r="AO880" s="111">
        <v>30</v>
      </c>
      <c r="AP880" s="111" t="s">
        <v>12365</v>
      </c>
      <c r="AQ880" s="111" t="s">
        <v>12366</v>
      </c>
      <c r="AR880" s="111">
        <v>20</v>
      </c>
      <c r="AS880" s="111"/>
      <c r="AT880" s="111"/>
      <c r="AU880" s="111"/>
      <c r="AV880" s="111"/>
      <c r="AW880" s="111"/>
      <c r="AX880" s="111"/>
      <c r="AY880"/>
      <c r="AZ880"/>
      <c r="BA880"/>
      <c r="BB880"/>
      <c r="BC880"/>
      <c r="BD880"/>
    </row>
    <row r="881" spans="1:56" s="110" customFormat="1" ht="409.6">
      <c r="A881" s="107">
        <v>587</v>
      </c>
      <c r="B881" s="107" t="s">
        <v>12293</v>
      </c>
      <c r="C881" s="111">
        <v>1</v>
      </c>
      <c r="D881" s="124"/>
      <c r="E881" s="112" t="s">
        <v>12367</v>
      </c>
      <c r="F881" s="129" t="s">
        <v>12368</v>
      </c>
      <c r="G881" s="112" t="s">
        <v>12369</v>
      </c>
      <c r="H881" s="111">
        <v>2006</v>
      </c>
      <c r="I881" s="112" t="s">
        <v>12370</v>
      </c>
      <c r="J881" s="113">
        <v>112460.36</v>
      </c>
      <c r="K881" s="126" t="s">
        <v>12213</v>
      </c>
      <c r="L881" s="112" t="s">
        <v>12338</v>
      </c>
      <c r="M881" s="112" t="s">
        <v>12339</v>
      </c>
      <c r="N881" s="112" t="s">
        <v>12371</v>
      </c>
      <c r="O881" s="112" t="s">
        <v>12372</v>
      </c>
      <c r="P881" s="112" t="s">
        <v>12373</v>
      </c>
      <c r="Q881" s="108">
        <v>0</v>
      </c>
      <c r="R881" s="108">
        <v>0</v>
      </c>
      <c r="S881" s="108" t="s">
        <v>12303</v>
      </c>
      <c r="T881" s="108" t="s">
        <v>12359</v>
      </c>
      <c r="U881" s="108" t="s">
        <v>12359</v>
      </c>
      <c r="V881" s="109">
        <v>100</v>
      </c>
      <c r="W881" s="109">
        <v>100</v>
      </c>
      <c r="X881" s="127" t="s">
        <v>12304</v>
      </c>
      <c r="Y881" s="107">
        <v>4</v>
      </c>
      <c r="Z881" s="107">
        <v>3</v>
      </c>
      <c r="AA881" s="107">
        <v>3</v>
      </c>
      <c r="AB881" s="111">
        <v>3</v>
      </c>
      <c r="AC881" s="107"/>
      <c r="AD881" s="108">
        <v>0.2</v>
      </c>
      <c r="AE881" s="107">
        <v>5</v>
      </c>
      <c r="AF881" s="111">
        <v>100</v>
      </c>
      <c r="AG881" s="111" t="s">
        <v>12345</v>
      </c>
      <c r="AH881" s="111" t="s">
        <v>12374</v>
      </c>
      <c r="AI881" s="111">
        <v>50</v>
      </c>
      <c r="AJ881" s="111" t="s">
        <v>12348</v>
      </c>
      <c r="AK881" s="111"/>
      <c r="AL881" s="111">
        <v>40</v>
      </c>
      <c r="AM881" s="111" t="s">
        <v>12375</v>
      </c>
      <c r="AN881" s="111" t="s">
        <v>12376</v>
      </c>
      <c r="AO881" s="111">
        <v>10</v>
      </c>
      <c r="AP881" s="111"/>
      <c r="AQ881" s="111"/>
      <c r="AR881" s="111"/>
      <c r="AS881" s="111"/>
      <c r="AT881" s="111"/>
      <c r="AU881" s="111"/>
      <c r="AV881" s="111"/>
      <c r="AW881" s="111"/>
      <c r="AX881" s="111"/>
      <c r="AY881"/>
      <c r="AZ881"/>
      <c r="BA881"/>
      <c r="BB881"/>
      <c r="BC881"/>
      <c r="BD881"/>
    </row>
    <row r="882" spans="1:56" s="110" customFormat="1" ht="236.6">
      <c r="A882" s="107">
        <v>587</v>
      </c>
      <c r="B882" s="107" t="s">
        <v>12293</v>
      </c>
      <c r="C882" s="111">
        <v>1</v>
      </c>
      <c r="D882" s="124"/>
      <c r="E882" s="112" t="s">
        <v>12377</v>
      </c>
      <c r="F882" s="129">
        <v>31012</v>
      </c>
      <c r="G882" s="112" t="s">
        <v>12378</v>
      </c>
      <c r="H882" s="111">
        <v>2005</v>
      </c>
      <c r="I882" s="112" t="s">
        <v>12379</v>
      </c>
      <c r="J882" s="113">
        <v>59282.64</v>
      </c>
      <c r="K882" s="126" t="s">
        <v>12213</v>
      </c>
      <c r="L882" s="112" t="s">
        <v>12380</v>
      </c>
      <c r="M882" s="112" t="s">
        <v>12381</v>
      </c>
      <c r="N882" s="112" t="s">
        <v>12382</v>
      </c>
      <c r="O882" s="112" t="s">
        <v>12383</v>
      </c>
      <c r="P882" s="112">
        <v>6018</v>
      </c>
      <c r="Q882" s="108">
        <v>0</v>
      </c>
      <c r="R882" s="108">
        <v>0</v>
      </c>
      <c r="S882" s="108" t="s">
        <v>12303</v>
      </c>
      <c r="T882" s="108" t="s">
        <v>12359</v>
      </c>
      <c r="U882" s="108" t="s">
        <v>12359</v>
      </c>
      <c r="V882" s="109">
        <v>100</v>
      </c>
      <c r="W882" s="109">
        <v>100</v>
      </c>
      <c r="X882" s="127" t="s">
        <v>12304</v>
      </c>
      <c r="Y882" s="107">
        <v>4</v>
      </c>
      <c r="Z882" s="107">
        <v>2</v>
      </c>
      <c r="AA882" s="107">
        <v>3</v>
      </c>
      <c r="AB882" s="111">
        <v>4</v>
      </c>
      <c r="AC882" s="107"/>
      <c r="AD882" s="108">
        <v>0.2</v>
      </c>
      <c r="AE882" s="107">
        <v>5</v>
      </c>
      <c r="AF882" s="111">
        <v>90</v>
      </c>
      <c r="AG882" s="111" t="s">
        <v>12345</v>
      </c>
      <c r="AH882" s="111" t="s">
        <v>12384</v>
      </c>
      <c r="AI882" s="111">
        <v>20</v>
      </c>
      <c r="AJ882" s="111" t="s">
        <v>12360</v>
      </c>
      <c r="AK882" s="111" t="s">
        <v>12307</v>
      </c>
      <c r="AL882" s="111">
        <v>10</v>
      </c>
      <c r="AM882" s="111" t="s">
        <v>12348</v>
      </c>
      <c r="AN882" s="111" t="s">
        <v>12385</v>
      </c>
      <c r="AO882" s="111">
        <v>60</v>
      </c>
      <c r="AP882" s="111"/>
      <c r="AQ882" s="111"/>
      <c r="AR882" s="111"/>
      <c r="AS882" s="111"/>
      <c r="AT882" s="111"/>
      <c r="AU882" s="111"/>
      <c r="AV882" s="111"/>
      <c r="AW882" s="111"/>
      <c r="AX882" s="111"/>
      <c r="AY882"/>
      <c r="AZ882"/>
      <c r="BA882"/>
      <c r="BB882"/>
      <c r="BC882"/>
      <c r="BD882"/>
    </row>
    <row r="883" spans="1:56" s="110" customFormat="1" ht="164.6">
      <c r="A883" s="107">
        <v>587</v>
      </c>
      <c r="B883" s="107" t="s">
        <v>12293</v>
      </c>
      <c r="C883" s="111">
        <v>1</v>
      </c>
      <c r="D883" s="124"/>
      <c r="E883" s="112" t="s">
        <v>12386</v>
      </c>
      <c r="F883" s="129">
        <v>6162</v>
      </c>
      <c r="G883" s="112" t="s">
        <v>12387</v>
      </c>
      <c r="H883" s="111">
        <v>2003</v>
      </c>
      <c r="I883" s="112" t="s">
        <v>12388</v>
      </c>
      <c r="J883" s="113">
        <v>55917.21</v>
      </c>
      <c r="K883" s="126" t="s">
        <v>12213</v>
      </c>
      <c r="L883" s="112" t="s">
        <v>12338</v>
      </c>
      <c r="M883" s="112" t="s">
        <v>12338</v>
      </c>
      <c r="N883" s="112" t="s">
        <v>12389</v>
      </c>
      <c r="O883" s="112" t="s">
        <v>12390</v>
      </c>
      <c r="P883" s="112" t="s">
        <v>12391</v>
      </c>
      <c r="Q883" s="108">
        <v>0</v>
      </c>
      <c r="R883" s="108">
        <v>0</v>
      </c>
      <c r="S883" s="108" t="s">
        <v>12303</v>
      </c>
      <c r="T883" s="108" t="s">
        <v>12359</v>
      </c>
      <c r="U883" s="108" t="s">
        <v>12359</v>
      </c>
      <c r="V883" s="109">
        <v>100</v>
      </c>
      <c r="W883" s="109">
        <v>100</v>
      </c>
      <c r="X883" s="127" t="s">
        <v>12304</v>
      </c>
      <c r="Y883" s="107">
        <v>4</v>
      </c>
      <c r="Z883" s="107">
        <v>7</v>
      </c>
      <c r="AA883" s="107">
        <v>4</v>
      </c>
      <c r="AB883" s="111">
        <v>2</v>
      </c>
      <c r="AC883" s="107"/>
      <c r="AD883" s="108">
        <v>0.2</v>
      </c>
      <c r="AE883" s="107">
        <v>5</v>
      </c>
      <c r="AF883" s="111">
        <v>90</v>
      </c>
      <c r="AG883" s="111" t="s">
        <v>12345</v>
      </c>
      <c r="AH883" s="111" t="s">
        <v>12352</v>
      </c>
      <c r="AI883" s="111">
        <v>30</v>
      </c>
      <c r="AJ883" s="111" t="s">
        <v>12360</v>
      </c>
      <c r="AK883" s="111" t="s">
        <v>12392</v>
      </c>
      <c r="AL883" s="111">
        <v>20</v>
      </c>
      <c r="AM883" s="111" t="s">
        <v>12348</v>
      </c>
      <c r="AN883" s="111" t="s">
        <v>12393</v>
      </c>
      <c r="AO883" s="111">
        <v>20</v>
      </c>
      <c r="AP883" s="111" t="s">
        <v>12327</v>
      </c>
      <c r="AQ883" s="111" t="s">
        <v>12352</v>
      </c>
      <c r="AR883" s="111">
        <v>10</v>
      </c>
      <c r="AS883" s="111"/>
      <c r="AT883" s="111"/>
      <c r="AU883" s="111"/>
      <c r="AV883" s="111"/>
      <c r="AW883" s="111"/>
      <c r="AX883" s="111"/>
      <c r="AY883"/>
      <c r="AZ883"/>
      <c r="BA883"/>
      <c r="BB883"/>
      <c r="BC883"/>
      <c r="BD883"/>
    </row>
    <row r="884" spans="1:56" s="110" customFormat="1" ht="277.75">
      <c r="A884" s="107">
        <v>587</v>
      </c>
      <c r="B884" s="107" t="s">
        <v>12293</v>
      </c>
      <c r="C884" s="111">
        <v>1</v>
      </c>
      <c r="D884" s="124"/>
      <c r="E884" s="112" t="s">
        <v>12394</v>
      </c>
      <c r="F884" s="129">
        <v>4959</v>
      </c>
      <c r="G884" s="112" t="s">
        <v>12395</v>
      </c>
      <c r="H884" s="111">
        <v>2003</v>
      </c>
      <c r="I884" s="112" t="s">
        <v>12396</v>
      </c>
      <c r="J884" s="113">
        <v>67810.05</v>
      </c>
      <c r="K884" s="126" t="s">
        <v>12213</v>
      </c>
      <c r="L884" s="112" t="s">
        <v>12397</v>
      </c>
      <c r="M884" s="112" t="s">
        <v>12398</v>
      </c>
      <c r="N884" s="112" t="s">
        <v>12399</v>
      </c>
      <c r="O884" s="112" t="s">
        <v>12400</v>
      </c>
      <c r="P884" s="112" t="s">
        <v>12401</v>
      </c>
      <c r="Q884" s="108">
        <v>0</v>
      </c>
      <c r="R884" s="108">
        <v>0</v>
      </c>
      <c r="S884" s="108" t="s">
        <v>12303</v>
      </c>
      <c r="T884" s="108" t="s">
        <v>12359</v>
      </c>
      <c r="U884" s="108" t="s">
        <v>12359</v>
      </c>
      <c r="V884" s="109">
        <v>100</v>
      </c>
      <c r="W884" s="109">
        <v>100</v>
      </c>
      <c r="X884" s="127" t="s">
        <v>12304</v>
      </c>
      <c r="Y884" s="107">
        <v>4</v>
      </c>
      <c r="Z884" s="107">
        <v>2</v>
      </c>
      <c r="AA884" s="107">
        <v>3</v>
      </c>
      <c r="AB884" s="111">
        <v>1</v>
      </c>
      <c r="AC884" s="107"/>
      <c r="AD884" s="108">
        <v>0.2</v>
      </c>
      <c r="AE884" s="107">
        <v>5</v>
      </c>
      <c r="AF884" s="111">
        <v>100</v>
      </c>
      <c r="AG884" s="111" t="s">
        <v>12345</v>
      </c>
      <c r="AH884" s="111" t="s">
        <v>12384</v>
      </c>
      <c r="AI884" s="111">
        <v>10</v>
      </c>
      <c r="AJ884" s="111" t="s">
        <v>12360</v>
      </c>
      <c r="AK884" s="111" t="s">
        <v>12402</v>
      </c>
      <c r="AL884" s="111">
        <v>40</v>
      </c>
      <c r="AM884" s="111" t="s">
        <v>12348</v>
      </c>
      <c r="AN884" s="111" t="s">
        <v>12393</v>
      </c>
      <c r="AO884" s="111">
        <v>40</v>
      </c>
      <c r="AP884" s="111"/>
      <c r="AQ884" s="111"/>
      <c r="AR884" s="111"/>
      <c r="AS884" s="111"/>
      <c r="AT884" s="111"/>
      <c r="AU884" s="111"/>
      <c r="AV884" s="111"/>
      <c r="AW884" s="111"/>
      <c r="AX884" s="111"/>
      <c r="AY884"/>
      <c r="AZ884"/>
      <c r="BA884"/>
      <c r="BB884"/>
      <c r="BC884"/>
      <c r="BD884"/>
    </row>
    <row r="885" spans="1:56" s="110" customFormat="1" ht="236.6">
      <c r="A885" s="107">
        <v>600</v>
      </c>
      <c r="B885" s="107" t="s">
        <v>12403</v>
      </c>
      <c r="C885" s="111">
        <v>3</v>
      </c>
      <c r="D885" s="124"/>
      <c r="E885" s="112" t="s">
        <v>12404</v>
      </c>
      <c r="F885" s="129">
        <v>21696</v>
      </c>
      <c r="G885" s="112" t="s">
        <v>12405</v>
      </c>
      <c r="H885" s="111">
        <v>2004</v>
      </c>
      <c r="I885" s="112" t="s">
        <v>12406</v>
      </c>
      <c r="J885" s="113">
        <v>139934.76999999999</v>
      </c>
      <c r="K885" s="126" t="s">
        <v>12213</v>
      </c>
      <c r="L885" s="112" t="s">
        <v>12407</v>
      </c>
      <c r="M885" s="112" t="s">
        <v>12408</v>
      </c>
      <c r="N885" s="112" t="s">
        <v>12409</v>
      </c>
      <c r="O885" s="112" t="s">
        <v>12410</v>
      </c>
      <c r="P885" s="112">
        <v>5647</v>
      </c>
      <c r="Q885" s="108">
        <v>76</v>
      </c>
      <c r="R885" s="108">
        <v>23.46</v>
      </c>
      <c r="S885" s="108">
        <v>27.37</v>
      </c>
      <c r="T885" s="108">
        <v>26</v>
      </c>
      <c r="U885" s="108">
        <v>76.819999999999993</v>
      </c>
      <c r="V885" s="109">
        <v>28</v>
      </c>
      <c r="W885" s="109">
        <v>100</v>
      </c>
      <c r="X885" s="127" t="s">
        <v>12411</v>
      </c>
      <c r="Y885" s="107"/>
      <c r="Z885" s="107"/>
      <c r="AA885" s="107"/>
      <c r="AB885" s="111">
        <v>28</v>
      </c>
      <c r="AC885" s="107"/>
      <c r="AD885" s="108"/>
      <c r="AE885" s="107"/>
      <c r="AF885" s="111">
        <v>28</v>
      </c>
      <c r="AG885" s="111" t="s">
        <v>12412</v>
      </c>
      <c r="AH885" s="111" t="s">
        <v>12413</v>
      </c>
      <c r="AI885" s="111">
        <v>28</v>
      </c>
      <c r="AJ885" s="111"/>
      <c r="AK885" s="111"/>
      <c r="AL885" s="111"/>
      <c r="AM885" s="111"/>
      <c r="AN885" s="111"/>
      <c r="AO885" s="111"/>
      <c r="AP885" s="111"/>
      <c r="AQ885" s="111"/>
      <c r="AR885" s="111"/>
      <c r="AS885" s="111"/>
      <c r="AT885" s="111"/>
      <c r="AU885" s="111"/>
      <c r="AV885" s="111"/>
      <c r="AW885" s="111"/>
      <c r="AX885" s="111"/>
      <c r="AY885"/>
      <c r="AZ885"/>
      <c r="BA885"/>
      <c r="BB885"/>
      <c r="BC885"/>
      <c r="BD885"/>
    </row>
    <row r="886" spans="1:56" s="110" customFormat="1" ht="409.6">
      <c r="A886" s="107">
        <v>618</v>
      </c>
      <c r="B886" s="107" t="s">
        <v>1823</v>
      </c>
      <c r="C886" s="111">
        <v>12</v>
      </c>
      <c r="D886" s="124" t="s">
        <v>1824</v>
      </c>
      <c r="E886" s="112" t="s">
        <v>1825</v>
      </c>
      <c r="F886" s="129" t="s">
        <v>1826</v>
      </c>
      <c r="G886" s="112" t="s">
        <v>1827</v>
      </c>
      <c r="H886" s="111">
        <v>2004</v>
      </c>
      <c r="I886" s="112" t="s">
        <v>1828</v>
      </c>
      <c r="J886" s="113">
        <v>41396.949999999997</v>
      </c>
      <c r="K886" s="126" t="s">
        <v>12213</v>
      </c>
      <c r="L886" s="112" t="s">
        <v>1829</v>
      </c>
      <c r="M886" s="112" t="s">
        <v>1830</v>
      </c>
      <c r="N886" s="112" t="s">
        <v>1831</v>
      </c>
      <c r="O886" s="112" t="s">
        <v>1832</v>
      </c>
      <c r="P886" s="112" t="s">
        <v>1833</v>
      </c>
      <c r="Q886" s="108">
        <v>39.229999999999997</v>
      </c>
      <c r="R886" s="108">
        <v>0</v>
      </c>
      <c r="S886" s="108">
        <v>5.1137408823529409</v>
      </c>
      <c r="T886" s="108">
        <v>34.119999999999997</v>
      </c>
      <c r="U886" s="108">
        <f>+R886+S886+T886</f>
        <v>39.23374088235294</v>
      </c>
      <c r="V886" s="109">
        <v>95</v>
      </c>
      <c r="W886" s="109">
        <v>100</v>
      </c>
      <c r="X886" s="127" t="s">
        <v>1834</v>
      </c>
      <c r="Y886" s="107">
        <v>4</v>
      </c>
      <c r="Z886" s="107">
        <v>9</v>
      </c>
      <c r="AA886" s="107">
        <v>2</v>
      </c>
      <c r="AB886" s="111">
        <v>32</v>
      </c>
      <c r="AC886" s="107" t="s">
        <v>1835</v>
      </c>
      <c r="AD886" s="108">
        <v>0</v>
      </c>
      <c r="AE886" s="107">
        <v>5</v>
      </c>
      <c r="AF886" s="111">
        <f>+AI886+AL886+AO886+AR886+AU886+AX886+BA886+BD886</f>
        <v>95</v>
      </c>
      <c r="AG886" s="111" t="s">
        <v>1836</v>
      </c>
      <c r="AH886" s="111" t="s">
        <v>1837</v>
      </c>
      <c r="AI886" s="111">
        <v>75</v>
      </c>
      <c r="AJ886" s="111" t="s">
        <v>1838</v>
      </c>
      <c r="AK886" s="111" t="s">
        <v>1839</v>
      </c>
      <c r="AL886" s="111">
        <v>20</v>
      </c>
      <c r="AM886" s="111"/>
      <c r="AN886" s="111"/>
      <c r="AO886" s="111"/>
      <c r="AP886" s="111"/>
      <c r="AQ886" s="111"/>
      <c r="AR886" s="111"/>
      <c r="AS886" s="111"/>
      <c r="AT886" s="111"/>
      <c r="AU886" s="111"/>
      <c r="AV886" s="111"/>
      <c r="AW886" s="111"/>
      <c r="AX886" s="111"/>
      <c r="AY886"/>
      <c r="AZ886"/>
      <c r="BA886"/>
      <c r="BB886"/>
      <c r="BC886"/>
      <c r="BD886"/>
    </row>
    <row r="887" spans="1:56" s="110" customFormat="1" ht="133.75">
      <c r="A887" s="107">
        <v>618</v>
      </c>
      <c r="B887" s="107" t="s">
        <v>1823</v>
      </c>
      <c r="C887" s="111">
        <v>2</v>
      </c>
      <c r="D887" s="124" t="s">
        <v>1840</v>
      </c>
      <c r="E887" s="112" t="s">
        <v>1841</v>
      </c>
      <c r="F887" s="129" t="s">
        <v>1842</v>
      </c>
      <c r="G887" s="112" t="s">
        <v>1843</v>
      </c>
      <c r="H887" s="111">
        <v>2002</v>
      </c>
      <c r="I887" s="112" t="s">
        <v>1844</v>
      </c>
      <c r="J887" s="113">
        <v>22796.28</v>
      </c>
      <c r="K887" s="126" t="s">
        <v>12213</v>
      </c>
      <c r="L887" s="112" t="s">
        <v>1845</v>
      </c>
      <c r="M887" s="112" t="s">
        <v>1846</v>
      </c>
      <c r="N887" s="112" t="s">
        <v>1847</v>
      </c>
      <c r="O887" s="112" t="s">
        <v>1848</v>
      </c>
      <c r="P887" s="112" t="s">
        <v>1849</v>
      </c>
      <c r="Q887" s="108">
        <v>36.93</v>
      </c>
      <c r="R887" s="108">
        <v>0</v>
      </c>
      <c r="S887" s="108">
        <v>2.8160110588235292</v>
      </c>
      <c r="T887" s="108">
        <v>34.11</v>
      </c>
      <c r="U887" s="108">
        <f t="shared" ref="U887:U902" si="57">+R887+S887+T887</f>
        <v>36.926011058823526</v>
      </c>
      <c r="V887" s="109">
        <v>70</v>
      </c>
      <c r="W887" s="109">
        <v>100</v>
      </c>
      <c r="X887" s="127" t="s">
        <v>1834</v>
      </c>
      <c r="Y887" s="107">
        <v>6</v>
      </c>
      <c r="Z887" s="107">
        <v>1</v>
      </c>
      <c r="AA887" s="107">
        <v>1</v>
      </c>
      <c r="AB887" s="111">
        <v>23</v>
      </c>
      <c r="AC887" s="107" t="s">
        <v>1850</v>
      </c>
      <c r="AD887" s="108">
        <v>0</v>
      </c>
      <c r="AE887" s="107">
        <v>2</v>
      </c>
      <c r="AF887" s="111">
        <f t="shared" ref="AF887:AF901" si="58">+AI887+AL887+AO887+AR887+AU887+AX887+BA887+BD887</f>
        <v>70</v>
      </c>
      <c r="AG887" s="111" t="s">
        <v>1840</v>
      </c>
      <c r="AH887" s="111" t="s">
        <v>1851</v>
      </c>
      <c r="AI887" s="111">
        <v>50</v>
      </c>
      <c r="AJ887" s="111" t="s">
        <v>1852</v>
      </c>
      <c r="AK887" s="111" t="s">
        <v>1853</v>
      </c>
      <c r="AL887" s="111">
        <v>20</v>
      </c>
      <c r="AM887" s="111"/>
      <c r="AN887" s="111"/>
      <c r="AO887" s="111"/>
      <c r="AP887" s="111"/>
      <c r="AQ887" s="111"/>
      <c r="AR887" s="111"/>
      <c r="AS887" s="111"/>
      <c r="AT887" s="111"/>
      <c r="AU887" s="111"/>
      <c r="AV887" s="111"/>
      <c r="AW887" s="111"/>
      <c r="AX887" s="111"/>
      <c r="AY887"/>
      <c r="AZ887"/>
      <c r="BA887"/>
      <c r="BB887"/>
      <c r="BC887"/>
      <c r="BD887"/>
    </row>
    <row r="888" spans="1:56" s="110" customFormat="1" ht="133.75">
      <c r="A888" s="107">
        <v>618</v>
      </c>
      <c r="B888" s="107" t="s">
        <v>1823</v>
      </c>
      <c r="C888" s="111">
        <v>13</v>
      </c>
      <c r="D888" s="124" t="s">
        <v>1854</v>
      </c>
      <c r="E888" s="112" t="s">
        <v>1855</v>
      </c>
      <c r="F888" s="129">
        <v>8056</v>
      </c>
      <c r="G888" s="112" t="s">
        <v>1856</v>
      </c>
      <c r="H888" s="111">
        <v>2003</v>
      </c>
      <c r="I888" s="112" t="s">
        <v>1857</v>
      </c>
      <c r="J888" s="113">
        <v>5019.43</v>
      </c>
      <c r="K888" s="126" t="s">
        <v>12213</v>
      </c>
      <c r="L888" s="112" t="s">
        <v>1858</v>
      </c>
      <c r="M888" s="112" t="s">
        <v>1859</v>
      </c>
      <c r="N888" s="112" t="s">
        <v>1860</v>
      </c>
      <c r="O888" s="112" t="s">
        <v>1861</v>
      </c>
      <c r="P888" s="112" t="s">
        <v>1862</v>
      </c>
      <c r="Q888" s="108">
        <v>34.729999999999997</v>
      </c>
      <c r="R888" s="108">
        <v>0</v>
      </c>
      <c r="S888" s="108">
        <v>0.62004723529411765</v>
      </c>
      <c r="T888" s="108">
        <v>34.11</v>
      </c>
      <c r="U888" s="108">
        <f t="shared" si="57"/>
        <v>34.730047235294116</v>
      </c>
      <c r="V888" s="109">
        <v>100</v>
      </c>
      <c r="W888" s="109">
        <v>100</v>
      </c>
      <c r="X888" s="127" t="s">
        <v>1834</v>
      </c>
      <c r="Y888" s="107">
        <v>6</v>
      </c>
      <c r="Z888" s="107">
        <v>1</v>
      </c>
      <c r="AA888" s="107">
        <v>5</v>
      </c>
      <c r="AB888" s="111">
        <v>24</v>
      </c>
      <c r="AC888" s="107" t="s">
        <v>1863</v>
      </c>
      <c r="AD888" s="108">
        <v>0</v>
      </c>
      <c r="AE888" s="107">
        <v>2</v>
      </c>
      <c r="AF888" s="111">
        <f t="shared" si="58"/>
        <v>100</v>
      </c>
      <c r="AG888" s="111" t="s">
        <v>1854</v>
      </c>
      <c r="AH888" s="111" t="s">
        <v>1864</v>
      </c>
      <c r="AI888" s="111">
        <v>90</v>
      </c>
      <c r="AJ888" s="111" t="s">
        <v>1865</v>
      </c>
      <c r="AK888" s="111" t="s">
        <v>1866</v>
      </c>
      <c r="AL888" s="111">
        <v>10</v>
      </c>
      <c r="AM888" s="111"/>
      <c r="AN888" s="111"/>
      <c r="AO888" s="111"/>
      <c r="AP888" s="111"/>
      <c r="AQ888" s="111"/>
      <c r="AR888" s="111"/>
      <c r="AS888" s="111"/>
      <c r="AT888" s="111"/>
      <c r="AU888" s="111"/>
      <c r="AV888" s="111"/>
      <c r="AW888" s="111"/>
      <c r="AX888" s="111"/>
      <c r="AY888"/>
      <c r="AZ888"/>
      <c r="BA888"/>
      <c r="BB888"/>
      <c r="BC888"/>
      <c r="BD888"/>
    </row>
    <row r="889" spans="1:56" s="110" customFormat="1" ht="174.9">
      <c r="A889" s="107">
        <v>618</v>
      </c>
      <c r="B889" s="107" t="s">
        <v>1823</v>
      </c>
      <c r="C889" s="111">
        <v>4</v>
      </c>
      <c r="D889" s="124" t="s">
        <v>1867</v>
      </c>
      <c r="E889" s="112" t="s">
        <v>1868</v>
      </c>
      <c r="F889" s="129">
        <v>18462</v>
      </c>
      <c r="G889" s="112" t="s">
        <v>1869</v>
      </c>
      <c r="H889" s="111">
        <v>2002</v>
      </c>
      <c r="I889" s="112" t="s">
        <v>1870</v>
      </c>
      <c r="J889" s="113">
        <v>47903.15</v>
      </c>
      <c r="K889" s="126" t="s">
        <v>12213</v>
      </c>
      <c r="L889" s="112" t="s">
        <v>1871</v>
      </c>
      <c r="M889" s="112" t="s">
        <v>1872</v>
      </c>
      <c r="N889" s="112" t="s">
        <v>1873</v>
      </c>
      <c r="O889" s="112" t="s">
        <v>1874</v>
      </c>
      <c r="P889" s="112" t="s">
        <v>1875</v>
      </c>
      <c r="Q889" s="108">
        <v>40.03</v>
      </c>
      <c r="R889" s="108">
        <v>0</v>
      </c>
      <c r="S889" s="108">
        <v>5.9174479411764693</v>
      </c>
      <c r="T889" s="108">
        <v>34.11</v>
      </c>
      <c r="U889" s="108">
        <f t="shared" si="57"/>
        <v>40.027447941176469</v>
      </c>
      <c r="V889" s="109">
        <v>40</v>
      </c>
      <c r="W889" s="109">
        <v>100</v>
      </c>
      <c r="X889" s="127" t="s">
        <v>1834</v>
      </c>
      <c r="Y889" s="107">
        <v>6</v>
      </c>
      <c r="Z889" s="107">
        <v>4</v>
      </c>
      <c r="AA889" s="107">
        <v>3</v>
      </c>
      <c r="AB889" s="111">
        <v>60</v>
      </c>
      <c r="AC889" s="107" t="s">
        <v>1876</v>
      </c>
      <c r="AD889" s="108">
        <v>0</v>
      </c>
      <c r="AE889" s="107">
        <v>5</v>
      </c>
      <c r="AF889" s="111">
        <f t="shared" si="58"/>
        <v>40</v>
      </c>
      <c r="AG889" s="111" t="s">
        <v>1867</v>
      </c>
      <c r="AH889" s="111" t="s">
        <v>1877</v>
      </c>
      <c r="AI889" s="111">
        <v>40</v>
      </c>
      <c r="AJ889" s="111"/>
      <c r="AK889" s="111"/>
      <c r="AL889" s="111"/>
      <c r="AM889" s="111"/>
      <c r="AN889" s="111"/>
      <c r="AO889" s="111"/>
      <c r="AP889" s="111"/>
      <c r="AQ889" s="111"/>
      <c r="AR889" s="111"/>
      <c r="AS889" s="111"/>
      <c r="AT889" s="111"/>
      <c r="AU889" s="111"/>
      <c r="AV889" s="111"/>
      <c r="AW889" s="111"/>
      <c r="AX889" s="111"/>
      <c r="AY889"/>
      <c r="AZ889"/>
      <c r="BA889"/>
      <c r="BB889"/>
      <c r="BC889"/>
      <c r="BD889"/>
    </row>
    <row r="890" spans="1:56" s="110" customFormat="1" ht="349.75">
      <c r="A890" s="107">
        <v>618</v>
      </c>
      <c r="B890" s="107" t="s">
        <v>1823</v>
      </c>
      <c r="C890" s="111">
        <v>12</v>
      </c>
      <c r="D890" s="124" t="s">
        <v>1824</v>
      </c>
      <c r="E890" s="112" t="s">
        <v>1878</v>
      </c>
      <c r="F890" s="129">
        <v>17549</v>
      </c>
      <c r="G890" s="112" t="s">
        <v>1879</v>
      </c>
      <c r="H890" s="111" t="s">
        <v>1880</v>
      </c>
      <c r="I890" s="112" t="s">
        <v>1881</v>
      </c>
      <c r="J890" s="113">
        <v>45621.75</v>
      </c>
      <c r="K890" s="126" t="s">
        <v>12213</v>
      </c>
      <c r="L890" s="112" t="s">
        <v>1882</v>
      </c>
      <c r="M890" s="112" t="s">
        <v>1883</v>
      </c>
      <c r="N890" s="112" t="s">
        <v>1884</v>
      </c>
      <c r="O890" s="112" t="s">
        <v>1885</v>
      </c>
      <c r="P890" s="112">
        <v>100998.101343</v>
      </c>
      <c r="Q890" s="108">
        <v>39.75</v>
      </c>
      <c r="R890" s="108">
        <v>0</v>
      </c>
      <c r="S890" s="108">
        <v>5.6356279411764714</v>
      </c>
      <c r="T890" s="108">
        <v>34.11</v>
      </c>
      <c r="U890" s="108">
        <f t="shared" si="57"/>
        <v>39.745627941176473</v>
      </c>
      <c r="V890" s="109">
        <v>30</v>
      </c>
      <c r="W890" s="109">
        <v>100</v>
      </c>
      <c r="X890" s="127" t="s">
        <v>1834</v>
      </c>
      <c r="Y890" s="107">
        <v>6</v>
      </c>
      <c r="Z890" s="107">
        <v>1</v>
      </c>
      <c r="AA890" s="107">
        <v>6</v>
      </c>
      <c r="AB890" s="111">
        <v>19</v>
      </c>
      <c r="AC890" s="107" t="s">
        <v>1886</v>
      </c>
      <c r="AD890" s="108">
        <v>19.3</v>
      </c>
      <c r="AE890" s="107">
        <v>5</v>
      </c>
      <c r="AF890" s="111">
        <f t="shared" si="58"/>
        <v>30</v>
      </c>
      <c r="AG890" s="111" t="s">
        <v>1836</v>
      </c>
      <c r="AH890" s="111" t="s">
        <v>1837</v>
      </c>
      <c r="AI890" s="111">
        <v>20</v>
      </c>
      <c r="AJ890" s="111" t="s">
        <v>1838</v>
      </c>
      <c r="AK890" s="111" t="s">
        <v>1839</v>
      </c>
      <c r="AL890" s="111">
        <v>10</v>
      </c>
      <c r="AM890" s="111"/>
      <c r="AN890" s="111"/>
      <c r="AO890" s="111"/>
      <c r="AP890" s="111"/>
      <c r="AQ890" s="111"/>
      <c r="AR890" s="111"/>
      <c r="AS890" s="111"/>
      <c r="AT890" s="111"/>
      <c r="AU890" s="111"/>
      <c r="AV890" s="111"/>
      <c r="AW890" s="111"/>
      <c r="AX890" s="111"/>
      <c r="AY890"/>
      <c r="AZ890"/>
      <c r="BA890"/>
      <c r="BB890"/>
      <c r="BC890"/>
      <c r="BD890"/>
    </row>
    <row r="891" spans="1:56" s="110" customFormat="1" ht="226.3">
      <c r="A891" s="107">
        <v>618</v>
      </c>
      <c r="B891" s="107" t="s">
        <v>1823</v>
      </c>
      <c r="C891" s="111">
        <v>15</v>
      </c>
      <c r="D891" s="124" t="s">
        <v>1887</v>
      </c>
      <c r="E891" s="112" t="s">
        <v>1888</v>
      </c>
      <c r="F891" s="129" t="s">
        <v>1889</v>
      </c>
      <c r="G891" s="112" t="s">
        <v>1890</v>
      </c>
      <c r="H891" s="111">
        <v>2003</v>
      </c>
      <c r="I891" s="112" t="s">
        <v>1891</v>
      </c>
      <c r="J891" s="113">
        <v>39232.78</v>
      </c>
      <c r="K891" s="126" t="s">
        <v>12213</v>
      </c>
      <c r="L891" s="112" t="s">
        <v>1892</v>
      </c>
      <c r="M891" s="112" t="s">
        <v>1893</v>
      </c>
      <c r="N891" s="112" t="s">
        <v>1894</v>
      </c>
      <c r="O891" s="112" t="s">
        <v>1895</v>
      </c>
      <c r="P891" s="112" t="s">
        <v>1896</v>
      </c>
      <c r="Q891" s="108">
        <v>38.96</v>
      </c>
      <c r="R891" s="108">
        <v>0</v>
      </c>
      <c r="S891" s="108">
        <v>4.8464022352941178</v>
      </c>
      <c r="T891" s="108">
        <v>34.11</v>
      </c>
      <c r="U891" s="108">
        <f t="shared" si="57"/>
        <v>38.956402235294121</v>
      </c>
      <c r="V891" s="109">
        <v>10</v>
      </c>
      <c r="W891" s="109">
        <v>100</v>
      </c>
      <c r="X891" s="127" t="s">
        <v>1834</v>
      </c>
      <c r="Y891" s="107">
        <v>6</v>
      </c>
      <c r="Z891" s="107">
        <v>1</v>
      </c>
      <c r="AA891" s="107">
        <v>3</v>
      </c>
      <c r="AB891" s="111">
        <v>57</v>
      </c>
      <c r="AC891" s="107" t="s">
        <v>1897</v>
      </c>
      <c r="AD891" s="108">
        <v>23.42</v>
      </c>
      <c r="AE891" s="107">
        <v>5</v>
      </c>
      <c r="AF891" s="111">
        <f t="shared" si="58"/>
        <v>10</v>
      </c>
      <c r="AG891" s="111" t="s">
        <v>1887</v>
      </c>
      <c r="AH891" s="111" t="s">
        <v>1898</v>
      </c>
      <c r="AI891" s="111">
        <v>5</v>
      </c>
      <c r="AJ891" s="111" t="s">
        <v>1899</v>
      </c>
      <c r="AK891" s="111" t="s">
        <v>1900</v>
      </c>
      <c r="AL891" s="111">
        <v>5</v>
      </c>
      <c r="AM891" s="111"/>
      <c r="AN891" s="111"/>
      <c r="AO891" s="111"/>
      <c r="AP891" s="111" t="s">
        <v>1901</v>
      </c>
      <c r="AQ891" s="111" t="s">
        <v>1902</v>
      </c>
      <c r="AR891" s="111"/>
      <c r="AS891" s="111" t="s">
        <v>1903</v>
      </c>
      <c r="AT891" s="111" t="s">
        <v>1904</v>
      </c>
      <c r="AU891" s="111"/>
      <c r="AV891" s="111"/>
      <c r="AW891" s="111"/>
      <c r="AX891" s="111"/>
      <c r="AY891"/>
      <c r="AZ891"/>
      <c r="BA891"/>
      <c r="BB891"/>
      <c r="BC891"/>
      <c r="BD891"/>
    </row>
    <row r="892" spans="1:56" s="110" customFormat="1" ht="185.15">
      <c r="A892" s="107">
        <v>618</v>
      </c>
      <c r="B892" s="107" t="s">
        <v>1823</v>
      </c>
      <c r="C892" s="111">
        <v>15</v>
      </c>
      <c r="D892" s="124" t="s">
        <v>1887</v>
      </c>
      <c r="E892" s="112" t="s">
        <v>1888</v>
      </c>
      <c r="F892" s="129" t="s">
        <v>1889</v>
      </c>
      <c r="G892" s="112" t="s">
        <v>1905</v>
      </c>
      <c r="H892" s="111" t="s">
        <v>1906</v>
      </c>
      <c r="I892" s="112" t="s">
        <v>1907</v>
      </c>
      <c r="J892" s="113">
        <v>26478.71</v>
      </c>
      <c r="K892" s="126" t="s">
        <v>12213</v>
      </c>
      <c r="L892" s="112" t="s">
        <v>1892</v>
      </c>
      <c r="M892" s="112" t="s">
        <v>1893</v>
      </c>
      <c r="N892" s="112" t="s">
        <v>1908</v>
      </c>
      <c r="O892" s="112" t="s">
        <v>1909</v>
      </c>
      <c r="P892" s="112" t="s">
        <v>1910</v>
      </c>
      <c r="Q892" s="108">
        <v>37.46</v>
      </c>
      <c r="R892" s="108">
        <v>0</v>
      </c>
      <c r="S892" s="108">
        <v>3.3469799999999994</v>
      </c>
      <c r="T892" s="108">
        <v>34.11</v>
      </c>
      <c r="U892" s="108">
        <f t="shared" si="57"/>
        <v>37.456980000000001</v>
      </c>
      <c r="V892" s="109">
        <v>80</v>
      </c>
      <c r="W892" s="109">
        <v>100</v>
      </c>
      <c r="X892" s="127" t="s">
        <v>1834</v>
      </c>
      <c r="Y892" s="107">
        <v>6</v>
      </c>
      <c r="Z892" s="107">
        <v>4</v>
      </c>
      <c r="AA892" s="107">
        <v>8</v>
      </c>
      <c r="AB892" s="111">
        <v>25</v>
      </c>
      <c r="AC892" s="107" t="s">
        <v>1911</v>
      </c>
      <c r="AD892" s="108">
        <v>23.42</v>
      </c>
      <c r="AE892" s="107">
        <v>5</v>
      </c>
      <c r="AF892" s="111">
        <f t="shared" si="58"/>
        <v>80</v>
      </c>
      <c r="AG892" s="111" t="s">
        <v>1887</v>
      </c>
      <c r="AH892" s="111" t="s">
        <v>1898</v>
      </c>
      <c r="AI892" s="111">
        <v>30</v>
      </c>
      <c r="AJ892" s="111" t="s">
        <v>1899</v>
      </c>
      <c r="AK892" s="111" t="s">
        <v>1900</v>
      </c>
      <c r="AL892" s="111">
        <v>20</v>
      </c>
      <c r="AM892" s="111" t="s">
        <v>1912</v>
      </c>
      <c r="AN892" s="111" t="s">
        <v>1898</v>
      </c>
      <c r="AO892" s="111">
        <v>10</v>
      </c>
      <c r="AP892" s="111" t="s">
        <v>1901</v>
      </c>
      <c r="AQ892" s="111" t="s">
        <v>1902</v>
      </c>
      <c r="AR892" s="111">
        <v>10</v>
      </c>
      <c r="AS892" s="111" t="s">
        <v>1903</v>
      </c>
      <c r="AT892" s="111" t="s">
        <v>1904</v>
      </c>
      <c r="AU892" s="111">
        <v>10</v>
      </c>
      <c r="AV892" s="111"/>
      <c r="AW892" s="111"/>
      <c r="AX892" s="111"/>
      <c r="AY892"/>
      <c r="AZ892"/>
      <c r="BA892"/>
      <c r="BB892"/>
      <c r="BC892"/>
      <c r="BD892"/>
    </row>
    <row r="893" spans="1:56" s="110" customFormat="1" ht="409.6">
      <c r="A893" s="107">
        <v>618</v>
      </c>
      <c r="B893" s="107" t="s">
        <v>1823</v>
      </c>
      <c r="C893" s="111">
        <v>15</v>
      </c>
      <c r="D893" s="124" t="s">
        <v>1887</v>
      </c>
      <c r="E893" s="112" t="s">
        <v>1888</v>
      </c>
      <c r="F893" s="129" t="s">
        <v>1889</v>
      </c>
      <c r="G893" s="112" t="s">
        <v>1913</v>
      </c>
      <c r="H893" s="111">
        <v>2004</v>
      </c>
      <c r="I893" s="112" t="s">
        <v>1914</v>
      </c>
      <c r="J893" s="113">
        <v>20247.099999999999</v>
      </c>
      <c r="K893" s="126" t="s">
        <v>12213</v>
      </c>
      <c r="L893" s="112" t="s">
        <v>1892</v>
      </c>
      <c r="M893" s="112" t="s">
        <v>1915</v>
      </c>
      <c r="N893" s="112" t="s">
        <v>1916</v>
      </c>
      <c r="O893" s="112" t="s">
        <v>1917</v>
      </c>
      <c r="P893" s="112">
        <v>105789</v>
      </c>
      <c r="Q893" s="108">
        <v>35.770000000000003</v>
      </c>
      <c r="R893" s="108">
        <v>0</v>
      </c>
      <c r="S893" s="108">
        <v>1.394532176470588</v>
      </c>
      <c r="T893" s="108">
        <v>34.380000000000003</v>
      </c>
      <c r="U893" s="108">
        <f t="shared" si="57"/>
        <v>35.774532176470593</v>
      </c>
      <c r="V893" s="109">
        <v>100</v>
      </c>
      <c r="W893" s="109">
        <v>100</v>
      </c>
      <c r="X893" s="127" t="s">
        <v>1834</v>
      </c>
      <c r="Y893" s="107">
        <v>6</v>
      </c>
      <c r="Z893" s="107">
        <v>1</v>
      </c>
      <c r="AA893" s="107">
        <v>1</v>
      </c>
      <c r="AB893" s="111">
        <v>23</v>
      </c>
      <c r="AC893" s="107" t="s">
        <v>1918</v>
      </c>
      <c r="AD893" s="108">
        <v>23.42</v>
      </c>
      <c r="AE893" s="107">
        <v>2</v>
      </c>
      <c r="AF893" s="111">
        <f t="shared" si="58"/>
        <v>100</v>
      </c>
      <c r="AG893" s="111" t="s">
        <v>1887</v>
      </c>
      <c r="AH893" s="111" t="s">
        <v>1898</v>
      </c>
      <c r="AI893" s="111">
        <v>50</v>
      </c>
      <c r="AJ893" s="111" t="s">
        <v>1899</v>
      </c>
      <c r="AK893" s="111" t="s">
        <v>1900</v>
      </c>
      <c r="AL893" s="111">
        <v>20</v>
      </c>
      <c r="AM893" s="111" t="s">
        <v>1912</v>
      </c>
      <c r="AN893" s="111" t="s">
        <v>1898</v>
      </c>
      <c r="AO893" s="111">
        <v>10</v>
      </c>
      <c r="AP893" s="111" t="s">
        <v>1901</v>
      </c>
      <c r="AQ893" s="111" t="s">
        <v>1902</v>
      </c>
      <c r="AR893" s="111">
        <v>10</v>
      </c>
      <c r="AS893" s="111" t="s">
        <v>1903</v>
      </c>
      <c r="AT893" s="111" t="s">
        <v>1904</v>
      </c>
      <c r="AU893" s="111">
        <v>10</v>
      </c>
      <c r="AV893" s="111"/>
      <c r="AW893" s="111"/>
      <c r="AX893" s="111"/>
      <c r="AY893"/>
      <c r="AZ893"/>
      <c r="BA893"/>
      <c r="BB893"/>
      <c r="BC893"/>
      <c r="BD893"/>
    </row>
    <row r="894" spans="1:56" s="110" customFormat="1" ht="360">
      <c r="A894" s="107">
        <v>618</v>
      </c>
      <c r="B894" s="107" t="s">
        <v>1823</v>
      </c>
      <c r="C894" s="111">
        <v>4</v>
      </c>
      <c r="D894" s="124" t="s">
        <v>1867</v>
      </c>
      <c r="E894" s="112" t="s">
        <v>1919</v>
      </c>
      <c r="F894" s="129" t="s">
        <v>1920</v>
      </c>
      <c r="G894" s="112" t="s">
        <v>1921</v>
      </c>
      <c r="H894" s="111">
        <v>2010</v>
      </c>
      <c r="I894" s="112" t="s">
        <v>1922</v>
      </c>
      <c r="J894" s="113">
        <v>48332</v>
      </c>
      <c r="K894" s="126" t="s">
        <v>12213</v>
      </c>
      <c r="L894" s="112" t="s">
        <v>1923</v>
      </c>
      <c r="M894" s="112" t="s">
        <v>1924</v>
      </c>
      <c r="N894" s="112" t="s">
        <v>1925</v>
      </c>
      <c r="O894" s="112" t="s">
        <v>1926</v>
      </c>
      <c r="P894" s="112">
        <v>107062</v>
      </c>
      <c r="Q894" s="108">
        <v>41.22</v>
      </c>
      <c r="R894" s="108">
        <v>1.1372235294117647</v>
      </c>
      <c r="S894" s="108">
        <v>5.9704235294117645</v>
      </c>
      <c r="T894" s="108">
        <v>34.11</v>
      </c>
      <c r="U894" s="108">
        <f t="shared" si="57"/>
        <v>41.21764705882353</v>
      </c>
      <c r="V894" s="109">
        <v>30</v>
      </c>
      <c r="W894" s="109">
        <v>100</v>
      </c>
      <c r="X894" s="127" t="s">
        <v>1834</v>
      </c>
      <c r="Y894" s="107">
        <v>6</v>
      </c>
      <c r="Z894" s="107">
        <v>3</v>
      </c>
      <c r="AA894" s="107">
        <v>9</v>
      </c>
      <c r="AB894" s="111">
        <v>60</v>
      </c>
      <c r="AC894" s="107" t="s">
        <v>1927</v>
      </c>
      <c r="AD894" s="108">
        <v>19.78</v>
      </c>
      <c r="AE894" s="107">
        <v>2</v>
      </c>
      <c r="AF894" s="111">
        <f t="shared" si="58"/>
        <v>30</v>
      </c>
      <c r="AG894" s="111" t="s">
        <v>1928</v>
      </c>
      <c r="AH894" s="111" t="s">
        <v>1877</v>
      </c>
      <c r="AI894" s="111"/>
      <c r="AJ894" s="111" t="s">
        <v>1929</v>
      </c>
      <c r="AK894" s="111" t="s">
        <v>1930</v>
      </c>
      <c r="AL894" s="111">
        <v>30</v>
      </c>
      <c r="AM894" s="111" t="s">
        <v>1838</v>
      </c>
      <c r="AN894" s="111" t="s">
        <v>1839</v>
      </c>
      <c r="AO894" s="111"/>
      <c r="AP894" s="111"/>
      <c r="AQ894" s="111"/>
      <c r="AR894" s="111"/>
      <c r="AS894" s="111"/>
      <c r="AT894" s="111"/>
      <c r="AU894" s="111"/>
      <c r="AV894" s="111"/>
      <c r="AW894" s="111"/>
      <c r="AX894" s="111"/>
      <c r="AY894"/>
      <c r="AZ894"/>
      <c r="BA894"/>
      <c r="BB894"/>
      <c r="BC894"/>
      <c r="BD894"/>
    </row>
    <row r="895" spans="1:56" s="110" customFormat="1" ht="246.9">
      <c r="A895" s="107">
        <v>618</v>
      </c>
      <c r="B895" s="107" t="s">
        <v>1823</v>
      </c>
      <c r="C895" s="111">
        <v>12</v>
      </c>
      <c r="D895" s="124" t="s">
        <v>1836</v>
      </c>
      <c r="E895" s="112" t="s">
        <v>1931</v>
      </c>
      <c r="F895" s="129">
        <v>1004</v>
      </c>
      <c r="G895" s="112" t="s">
        <v>1932</v>
      </c>
      <c r="H895" s="111">
        <v>2018</v>
      </c>
      <c r="I895" s="112" t="s">
        <v>1933</v>
      </c>
      <c r="J895" s="113">
        <v>111752</v>
      </c>
      <c r="K895" s="126" t="s">
        <v>12213</v>
      </c>
      <c r="L895" s="112" t="s">
        <v>1934</v>
      </c>
      <c r="M895" s="112" t="s">
        <v>1935</v>
      </c>
      <c r="N895" s="112" t="s">
        <v>1936</v>
      </c>
      <c r="O895" s="112" t="s">
        <v>1937</v>
      </c>
      <c r="P895" s="112">
        <v>109640</v>
      </c>
      <c r="Q895" s="108">
        <v>50.55</v>
      </c>
      <c r="R895" s="108">
        <v>2.6294588235294118</v>
      </c>
      <c r="S895" s="108">
        <v>13.80465882352941</v>
      </c>
      <c r="T895" s="108">
        <v>34.119999999999997</v>
      </c>
      <c r="U895" s="108">
        <f t="shared" si="57"/>
        <v>50.554117647058817</v>
      </c>
      <c r="V895" s="109">
        <v>46.67</v>
      </c>
      <c r="W895" s="109">
        <v>100</v>
      </c>
      <c r="X895" s="127" t="s">
        <v>1834</v>
      </c>
      <c r="Y895" s="107">
        <v>3</v>
      </c>
      <c r="Z895" s="107">
        <v>8</v>
      </c>
      <c r="AA895" s="107">
        <v>1</v>
      </c>
      <c r="AB895" s="111">
        <v>64</v>
      </c>
      <c r="AC895" s="107">
        <v>185137</v>
      </c>
      <c r="AD895" s="108">
        <v>0</v>
      </c>
      <c r="AE895" s="107">
        <v>5</v>
      </c>
      <c r="AF895" s="111">
        <f t="shared" si="58"/>
        <v>20</v>
      </c>
      <c r="AG895" s="111" t="s">
        <v>1836</v>
      </c>
      <c r="AH895" s="111" t="s">
        <v>1837</v>
      </c>
      <c r="AI895" s="111">
        <v>20</v>
      </c>
      <c r="AJ895" s="111"/>
      <c r="AK895" s="111"/>
      <c r="AL895" s="111"/>
      <c r="AM895" s="111"/>
      <c r="AN895" s="111"/>
      <c r="AO895" s="111"/>
      <c r="AP895" s="111"/>
      <c r="AQ895" s="111"/>
      <c r="AR895" s="111"/>
      <c r="AS895" s="111"/>
      <c r="AT895" s="111"/>
      <c r="AU895" s="111"/>
      <c r="AV895" s="111"/>
      <c r="AW895" s="111"/>
      <c r="AX895" s="111"/>
      <c r="AY895"/>
      <c r="AZ895"/>
      <c r="BA895"/>
      <c r="BB895"/>
      <c r="BC895"/>
      <c r="BD895"/>
    </row>
    <row r="896" spans="1:56" s="110" customFormat="1" ht="72">
      <c r="A896" s="107">
        <v>618</v>
      </c>
      <c r="B896" s="107" t="s">
        <v>1823</v>
      </c>
      <c r="C896" s="111">
        <v>10</v>
      </c>
      <c r="D896" s="124" t="s">
        <v>1938</v>
      </c>
      <c r="E896" s="112" t="s">
        <v>1939</v>
      </c>
      <c r="F896" s="129">
        <v>33273</v>
      </c>
      <c r="G896" s="112" t="s">
        <v>1940</v>
      </c>
      <c r="H896" s="111">
        <v>2020</v>
      </c>
      <c r="I896" s="112" t="s">
        <v>1941</v>
      </c>
      <c r="J896" s="113">
        <v>74102</v>
      </c>
      <c r="K896" s="126" t="s">
        <v>12213</v>
      </c>
      <c r="L896" s="112" t="s">
        <v>1942</v>
      </c>
      <c r="M896" s="112" t="s">
        <v>1943</v>
      </c>
      <c r="N896" s="112" t="s">
        <v>1944</v>
      </c>
      <c r="O896" s="112" t="s">
        <v>1945</v>
      </c>
      <c r="P896" s="112">
        <v>111371</v>
      </c>
      <c r="Q896" s="108">
        <v>45.01</v>
      </c>
      <c r="R896" s="108">
        <v>1.7435882352941177</v>
      </c>
      <c r="S896" s="108">
        <v>9.153838235294117</v>
      </c>
      <c r="T896" s="108">
        <v>34.11</v>
      </c>
      <c r="U896" s="108">
        <f t="shared" si="57"/>
        <v>45.007426470588236</v>
      </c>
      <c r="V896" s="109">
        <v>51.67</v>
      </c>
      <c r="W896" s="109">
        <v>88</v>
      </c>
      <c r="X896" s="127" t="s">
        <v>1946</v>
      </c>
      <c r="Y896" s="107">
        <v>3</v>
      </c>
      <c r="Z896" s="107">
        <v>12</v>
      </c>
      <c r="AA896" s="107">
        <v>1</v>
      </c>
      <c r="AB896" s="111">
        <v>25</v>
      </c>
      <c r="AC896" s="107">
        <v>2099021</v>
      </c>
      <c r="AD896" s="108">
        <v>32.909999999999997</v>
      </c>
      <c r="AE896" s="107">
        <v>5</v>
      </c>
      <c r="AF896" s="111">
        <f>+AI896+AL896+AO896+AR896+AU896+AX896+BA896+BD896</f>
        <v>90</v>
      </c>
      <c r="AG896" s="111" t="s">
        <v>1938</v>
      </c>
      <c r="AH896" s="111" t="s">
        <v>1947</v>
      </c>
      <c r="AI896" s="111">
        <v>75</v>
      </c>
      <c r="AJ896" s="111" t="s">
        <v>1838</v>
      </c>
      <c r="AK896" s="111" t="s">
        <v>1839</v>
      </c>
      <c r="AL896" s="111">
        <v>15</v>
      </c>
      <c r="AM896" s="111"/>
      <c r="AN896" s="111"/>
      <c r="AO896" s="111"/>
      <c r="AP896" s="111"/>
      <c r="AQ896" s="111"/>
      <c r="AR896" s="111"/>
      <c r="AS896" s="111" t="s">
        <v>1948</v>
      </c>
      <c r="AT896" s="111" t="s">
        <v>1949</v>
      </c>
      <c r="AU896" s="111">
        <v>0</v>
      </c>
      <c r="AV896" s="111"/>
      <c r="AW896" s="111"/>
      <c r="AX896" s="111"/>
      <c r="AY896"/>
      <c r="AZ896"/>
      <c r="BA896"/>
      <c r="BB896"/>
      <c r="BC896"/>
      <c r="BD896"/>
    </row>
    <row r="897" spans="1:56" s="110" customFormat="1" ht="185.15">
      <c r="A897" s="107">
        <v>618</v>
      </c>
      <c r="B897" s="107" t="s">
        <v>1823</v>
      </c>
      <c r="C897" s="111">
        <v>15</v>
      </c>
      <c r="D897" s="124" t="s">
        <v>1887</v>
      </c>
      <c r="E897" s="112" t="s">
        <v>1904</v>
      </c>
      <c r="F897" s="129">
        <v>14493</v>
      </c>
      <c r="G897" s="112" t="s">
        <v>1950</v>
      </c>
      <c r="H897" s="111">
        <v>2020</v>
      </c>
      <c r="I897" s="112" t="s">
        <v>1951</v>
      </c>
      <c r="J897" s="113">
        <v>48678</v>
      </c>
      <c r="K897" s="126" t="s">
        <v>12213</v>
      </c>
      <c r="L897" s="112" t="s">
        <v>1952</v>
      </c>
      <c r="M897" s="112" t="s">
        <v>1953</v>
      </c>
      <c r="N897" s="112" t="s">
        <v>1954</v>
      </c>
      <c r="O897" s="112" t="s">
        <v>1955</v>
      </c>
      <c r="P897" s="112">
        <v>111374</v>
      </c>
      <c r="Q897" s="108">
        <v>41.27</v>
      </c>
      <c r="R897" s="108">
        <v>1.1453647058823531</v>
      </c>
      <c r="S897" s="108">
        <v>6.0131647058823523</v>
      </c>
      <c r="T897" s="108">
        <v>34.11</v>
      </c>
      <c r="U897" s="108">
        <f t="shared" si="57"/>
        <v>41.268529411764703</v>
      </c>
      <c r="V897" s="109">
        <v>100</v>
      </c>
      <c r="W897" s="109">
        <v>100</v>
      </c>
      <c r="X897" s="127" t="s">
        <v>1946</v>
      </c>
      <c r="Y897" s="107">
        <v>6</v>
      </c>
      <c r="Z897" s="107">
        <v>1</v>
      </c>
      <c r="AA897" s="107">
        <v>3</v>
      </c>
      <c r="AB897" s="111">
        <v>57</v>
      </c>
      <c r="AC897" s="107">
        <v>2099035</v>
      </c>
      <c r="AD897" s="108">
        <v>23.42</v>
      </c>
      <c r="AE897" s="107">
        <v>4</v>
      </c>
      <c r="AF897" s="111">
        <f t="shared" si="58"/>
        <v>100</v>
      </c>
      <c r="AG897" s="111" t="s">
        <v>1887</v>
      </c>
      <c r="AH897" s="111" t="s">
        <v>1898</v>
      </c>
      <c r="AI897" s="111">
        <v>10</v>
      </c>
      <c r="AJ897" s="111" t="s">
        <v>1838</v>
      </c>
      <c r="AK897" s="111" t="s">
        <v>1839</v>
      </c>
      <c r="AL897" s="111">
        <v>40</v>
      </c>
      <c r="AM897" s="111" t="s">
        <v>1912</v>
      </c>
      <c r="AN897" s="111" t="s">
        <v>1898</v>
      </c>
      <c r="AO897" s="111">
        <v>10</v>
      </c>
      <c r="AP897" s="111" t="s">
        <v>1901</v>
      </c>
      <c r="AQ897" s="111" t="s">
        <v>1902</v>
      </c>
      <c r="AR897" s="111">
        <v>10</v>
      </c>
      <c r="AS897" s="111" t="s">
        <v>1903</v>
      </c>
      <c r="AT897" s="111" t="s">
        <v>1904</v>
      </c>
      <c r="AU897" s="111">
        <v>10</v>
      </c>
      <c r="AV897" s="111" t="s">
        <v>1956</v>
      </c>
      <c r="AW897" s="111" t="s">
        <v>1904</v>
      </c>
      <c r="AX897" s="111">
        <v>20</v>
      </c>
      <c r="AY897"/>
      <c r="AZ897"/>
      <c r="BA897"/>
      <c r="BB897"/>
      <c r="BC897"/>
      <c r="BD897"/>
    </row>
    <row r="898" spans="1:56" s="110" customFormat="1" ht="133.75">
      <c r="A898" s="107">
        <v>618</v>
      </c>
      <c r="B898" s="107" t="s">
        <v>1823</v>
      </c>
      <c r="C898" s="111">
        <v>1</v>
      </c>
      <c r="D898" s="124" t="s">
        <v>1838</v>
      </c>
      <c r="E898" s="112" t="s">
        <v>1957</v>
      </c>
      <c r="F898" s="129">
        <v>13607</v>
      </c>
      <c r="G898" s="112" t="s">
        <v>1958</v>
      </c>
      <c r="H898" s="111">
        <v>2020</v>
      </c>
      <c r="I898" s="112" t="s">
        <v>1959</v>
      </c>
      <c r="J898" s="113">
        <v>45486</v>
      </c>
      <c r="K898" s="126" t="s">
        <v>12213</v>
      </c>
      <c r="L898" s="112" t="s">
        <v>1960</v>
      </c>
      <c r="M898" s="112" t="s">
        <v>1961</v>
      </c>
      <c r="N898" s="112" t="s">
        <v>1962</v>
      </c>
      <c r="O898" s="112" t="s">
        <v>1963</v>
      </c>
      <c r="P898" s="112">
        <v>108645.111345</v>
      </c>
      <c r="Q898" s="108">
        <v>38.200000000000003</v>
      </c>
      <c r="R898" s="108">
        <v>0.65361623529411761</v>
      </c>
      <c r="S898" s="108">
        <v>3.4314852352941174</v>
      </c>
      <c r="T898" s="108">
        <v>34.11</v>
      </c>
      <c r="U898" s="108">
        <f t="shared" si="57"/>
        <v>38.195101470588234</v>
      </c>
      <c r="V898" s="109">
        <v>30</v>
      </c>
      <c r="W898" s="109">
        <v>92</v>
      </c>
      <c r="X898" s="127" t="s">
        <v>1834</v>
      </c>
      <c r="Y898" s="107">
        <v>3</v>
      </c>
      <c r="Z898" s="107">
        <v>5</v>
      </c>
      <c r="AA898" s="107">
        <v>1</v>
      </c>
      <c r="AB898" s="111">
        <v>60</v>
      </c>
      <c r="AC898" s="107">
        <v>2099066</v>
      </c>
      <c r="AD898" s="108">
        <v>0</v>
      </c>
      <c r="AE898" s="107">
        <v>5</v>
      </c>
      <c r="AF898" s="111">
        <f t="shared" si="58"/>
        <v>30</v>
      </c>
      <c r="AG898" s="111" t="s">
        <v>1838</v>
      </c>
      <c r="AH898" s="111" t="s">
        <v>1839</v>
      </c>
      <c r="AI898" s="111">
        <v>30</v>
      </c>
      <c r="AJ898" s="111" t="s">
        <v>1867</v>
      </c>
      <c r="AK898" s="111" t="s">
        <v>1877</v>
      </c>
      <c r="AL898" s="111"/>
      <c r="AM898" s="111" t="s">
        <v>1836</v>
      </c>
      <c r="AN898" s="111" t="s">
        <v>1837</v>
      </c>
      <c r="AO898" s="111"/>
      <c r="AP898" s="111" t="s">
        <v>1964</v>
      </c>
      <c r="AQ898" s="111" t="s">
        <v>1930</v>
      </c>
      <c r="AR898" s="111"/>
      <c r="AS898" s="111" t="s">
        <v>1854</v>
      </c>
      <c r="AT898" s="111" t="s">
        <v>1864</v>
      </c>
      <c r="AU898" s="111"/>
      <c r="AV898" s="111"/>
      <c r="AW898" s="111"/>
      <c r="AX898" s="111"/>
      <c r="AY898"/>
      <c r="AZ898"/>
      <c r="BA898"/>
      <c r="BB898"/>
      <c r="BC898"/>
      <c r="BD898"/>
    </row>
    <row r="899" spans="1:56" s="110" customFormat="1" ht="72">
      <c r="A899" s="107">
        <v>618</v>
      </c>
      <c r="B899" s="107" t="s">
        <v>1823</v>
      </c>
      <c r="C899" s="111">
        <v>10</v>
      </c>
      <c r="D899" s="124" t="s">
        <v>1938</v>
      </c>
      <c r="E899" s="112" t="s">
        <v>1965</v>
      </c>
      <c r="F899" s="129" t="s">
        <v>1966</v>
      </c>
      <c r="G899" s="112" t="s">
        <v>1967</v>
      </c>
      <c r="H899" s="111" t="s">
        <v>1968</v>
      </c>
      <c r="I899" s="112" t="s">
        <v>1969</v>
      </c>
      <c r="J899" s="113">
        <v>105852</v>
      </c>
      <c r="K899" s="126" t="s">
        <v>12213</v>
      </c>
      <c r="L899" s="112" t="s">
        <v>1942</v>
      </c>
      <c r="M899" s="112" t="s">
        <v>1943</v>
      </c>
      <c r="N899" s="112" t="s">
        <v>1970</v>
      </c>
      <c r="O899" s="112" t="s">
        <v>1971</v>
      </c>
      <c r="P899" s="112" t="s">
        <v>1972</v>
      </c>
      <c r="Q899" s="108">
        <v>43.85</v>
      </c>
      <c r="R899" s="108">
        <v>1.245322</v>
      </c>
      <c r="S899" s="108">
        <v>6.5379404999999995</v>
      </c>
      <c r="T899" s="108">
        <v>34.07</v>
      </c>
      <c r="U899" s="108">
        <f t="shared" si="57"/>
        <v>41.8532625</v>
      </c>
      <c r="V899" s="109">
        <v>60.42</v>
      </c>
      <c r="W899" s="109">
        <v>55</v>
      </c>
      <c r="X899" s="127" t="s">
        <v>1946</v>
      </c>
      <c r="Y899" s="107">
        <v>3</v>
      </c>
      <c r="Z899" s="107">
        <v>1</v>
      </c>
      <c r="AA899" s="107">
        <v>7</v>
      </c>
      <c r="AB899" s="111">
        <v>25</v>
      </c>
      <c r="AC899" s="107" t="s">
        <v>1973</v>
      </c>
      <c r="AD899" s="108">
        <v>32.909999999999997</v>
      </c>
      <c r="AE899" s="107">
        <v>5</v>
      </c>
      <c r="AF899" s="111">
        <f t="shared" si="58"/>
        <v>100</v>
      </c>
      <c r="AG899" s="111" t="s">
        <v>1938</v>
      </c>
      <c r="AH899" s="111" t="s">
        <v>1947</v>
      </c>
      <c r="AI899" s="111">
        <v>65</v>
      </c>
      <c r="AJ899" s="111" t="s">
        <v>1838</v>
      </c>
      <c r="AK899" s="111" t="s">
        <v>1839</v>
      </c>
      <c r="AL899" s="111">
        <v>35</v>
      </c>
      <c r="AM899" s="111"/>
      <c r="AN899" s="111"/>
      <c r="AO899" s="111"/>
      <c r="AP899" s="111"/>
      <c r="AQ899" s="111"/>
      <c r="AR899" s="111"/>
      <c r="AS899" s="111" t="s">
        <v>1948</v>
      </c>
      <c r="AT899" s="111" t="s">
        <v>1949</v>
      </c>
      <c r="AU899" s="111">
        <v>0</v>
      </c>
      <c r="AV899" s="111"/>
      <c r="AW899" s="111"/>
      <c r="AX899" s="111"/>
      <c r="AY899"/>
      <c r="AZ899"/>
      <c r="BA899"/>
      <c r="BB899"/>
      <c r="BC899"/>
      <c r="BD899"/>
    </row>
    <row r="900" spans="1:56" s="110" customFormat="1" ht="72">
      <c r="A900" s="107">
        <v>618</v>
      </c>
      <c r="B900" s="107" t="s">
        <v>1823</v>
      </c>
      <c r="C900" s="111">
        <v>1</v>
      </c>
      <c r="D900" s="124" t="s">
        <v>1838</v>
      </c>
      <c r="E900" s="112" t="s">
        <v>1974</v>
      </c>
      <c r="F900" s="129">
        <v>8392</v>
      </c>
      <c r="G900" s="112" t="s">
        <v>1975</v>
      </c>
      <c r="H900" s="111">
        <v>2022</v>
      </c>
      <c r="I900" s="112" t="s">
        <v>1976</v>
      </c>
      <c r="J900" s="113">
        <v>68285.36</v>
      </c>
      <c r="K900" s="126" t="s">
        <v>12213</v>
      </c>
      <c r="L900" s="112" t="s">
        <v>1942</v>
      </c>
      <c r="M900" s="112" t="s">
        <v>1943</v>
      </c>
      <c r="N900" s="112" t="s">
        <v>1978</v>
      </c>
      <c r="O900" s="112" t="s">
        <v>1979</v>
      </c>
      <c r="P900" s="112" t="s">
        <v>1980</v>
      </c>
      <c r="Q900" s="108">
        <v>41.29</v>
      </c>
      <c r="R900" s="108">
        <v>1.147803294117647</v>
      </c>
      <c r="S900" s="108">
        <v>6.0259672941176463</v>
      </c>
      <c r="T900" s="108">
        <v>34.119999999999997</v>
      </c>
      <c r="U900" s="108">
        <f t="shared" si="57"/>
        <v>41.29377058823529</v>
      </c>
      <c r="V900" s="109">
        <v>100</v>
      </c>
      <c r="W900" s="109">
        <v>59</v>
      </c>
      <c r="X900" s="127" t="s">
        <v>1981</v>
      </c>
      <c r="Y900" s="107">
        <v>3</v>
      </c>
      <c r="Z900" s="107">
        <v>4</v>
      </c>
      <c r="AA900" s="107">
        <v>3</v>
      </c>
      <c r="AB900" s="111">
        <v>60</v>
      </c>
      <c r="AC900" s="107">
        <v>2299062</v>
      </c>
      <c r="AD900" s="108">
        <v>22.48</v>
      </c>
      <c r="AE900" s="107">
        <v>5</v>
      </c>
      <c r="AF900" s="111">
        <f t="shared" si="58"/>
        <v>100</v>
      </c>
      <c r="AG900" s="111" t="s">
        <v>1867</v>
      </c>
      <c r="AH900" s="111" t="s">
        <v>1877</v>
      </c>
      <c r="AI900" s="111">
        <v>0</v>
      </c>
      <c r="AJ900" s="111" t="s">
        <v>1836</v>
      </c>
      <c r="AK900" s="111" t="s">
        <v>1837</v>
      </c>
      <c r="AL900" s="111">
        <v>0</v>
      </c>
      <c r="AM900" s="111" t="s">
        <v>1938</v>
      </c>
      <c r="AN900" s="111" t="s">
        <v>1947</v>
      </c>
      <c r="AO900" s="111">
        <v>0</v>
      </c>
      <c r="AP900" s="111" t="s">
        <v>1964</v>
      </c>
      <c r="AQ900" s="111" t="s">
        <v>1930</v>
      </c>
      <c r="AR900" s="111">
        <v>100</v>
      </c>
      <c r="AS900" s="111" t="s">
        <v>1854</v>
      </c>
      <c r="AT900" s="111" t="s">
        <v>1864</v>
      </c>
      <c r="AU900" s="111">
        <v>0</v>
      </c>
      <c r="AV900" s="111"/>
      <c r="AW900" s="111"/>
      <c r="AX900" s="111"/>
      <c r="AY900"/>
      <c r="AZ900"/>
      <c r="BA900"/>
      <c r="BB900"/>
      <c r="BC900"/>
      <c r="BD900"/>
    </row>
    <row r="901" spans="1:56" s="110" customFormat="1" ht="154.30000000000001">
      <c r="A901" s="107">
        <v>618</v>
      </c>
      <c r="B901" s="107" t="s">
        <v>1823</v>
      </c>
      <c r="C901" s="111">
        <v>12</v>
      </c>
      <c r="D901" s="124" t="s">
        <v>1838</v>
      </c>
      <c r="E901" s="112" t="s">
        <v>1982</v>
      </c>
      <c r="F901" s="129">
        <v>14851</v>
      </c>
      <c r="G901" s="112" t="s">
        <v>1983</v>
      </c>
      <c r="H901" s="111">
        <v>2022</v>
      </c>
      <c r="I901" s="112" t="s">
        <v>1984</v>
      </c>
      <c r="J901" s="113">
        <v>48781.64</v>
      </c>
      <c r="K901" s="126" t="s">
        <v>12213</v>
      </c>
      <c r="L901" s="112" t="s">
        <v>1985</v>
      </c>
      <c r="M901" s="112" t="s">
        <v>1986</v>
      </c>
      <c r="N901" s="112" t="s">
        <v>1987</v>
      </c>
      <c r="O901" s="112" t="s">
        <v>1988</v>
      </c>
      <c r="P901" s="112">
        <v>112689</v>
      </c>
      <c r="Q901" s="108">
        <v>41.25</v>
      </c>
      <c r="R901" s="108">
        <v>1.1428334117647059</v>
      </c>
      <c r="S901" s="108">
        <v>5.9998754117647053</v>
      </c>
      <c r="T901" s="108">
        <v>34.11</v>
      </c>
      <c r="U901" s="108">
        <f t="shared" si="57"/>
        <v>41.25270882352941</v>
      </c>
      <c r="V901" s="109">
        <v>13.75</v>
      </c>
      <c r="W901" s="109">
        <v>47</v>
      </c>
      <c r="X901" s="127" t="s">
        <v>1981</v>
      </c>
      <c r="Y901" s="107">
        <v>6</v>
      </c>
      <c r="Z901" s="107">
        <v>3</v>
      </c>
      <c r="AA901" s="107">
        <v>9</v>
      </c>
      <c r="AB901" s="111">
        <v>60</v>
      </c>
      <c r="AC901" s="107">
        <v>2299083</v>
      </c>
      <c r="AD901" s="108">
        <v>0</v>
      </c>
      <c r="AE901" s="107">
        <v>5</v>
      </c>
      <c r="AF901" s="111">
        <f t="shared" si="58"/>
        <v>15</v>
      </c>
      <c r="AG901" s="111" t="s">
        <v>1836</v>
      </c>
      <c r="AH901" s="111" t="s">
        <v>1837</v>
      </c>
      <c r="AI901" s="111">
        <v>15</v>
      </c>
      <c r="AJ901" s="111" t="s">
        <v>1838</v>
      </c>
      <c r="AK901" s="111" t="s">
        <v>1839</v>
      </c>
      <c r="AL901" s="111"/>
      <c r="AM901" s="111" t="s">
        <v>1867</v>
      </c>
      <c r="AN901" s="111" t="s">
        <v>1877</v>
      </c>
      <c r="AO901" s="111"/>
      <c r="AP901" s="111" t="s">
        <v>1964</v>
      </c>
      <c r="AQ901" s="111" t="s">
        <v>1930</v>
      </c>
      <c r="AR901" s="111"/>
      <c r="AS901" s="111" t="s">
        <v>1854</v>
      </c>
      <c r="AT901" s="111" t="s">
        <v>1864</v>
      </c>
      <c r="AU901" s="111"/>
      <c r="AV901" s="111"/>
      <c r="AW901" s="111"/>
      <c r="AX901" s="111"/>
      <c r="AY901"/>
      <c r="AZ901"/>
      <c r="BA901"/>
      <c r="BB901"/>
      <c r="BC901"/>
      <c r="BD901"/>
    </row>
    <row r="902" spans="1:56" s="110" customFormat="1" ht="72">
      <c r="A902" s="107">
        <v>618</v>
      </c>
      <c r="B902" s="107" t="s">
        <v>1823</v>
      </c>
      <c r="C902" s="111">
        <v>10</v>
      </c>
      <c r="D902" s="124" t="s">
        <v>1938</v>
      </c>
      <c r="E902" s="112" t="s">
        <v>1989</v>
      </c>
      <c r="F902" s="129">
        <v>27510</v>
      </c>
      <c r="G902" s="112" t="s">
        <v>1990</v>
      </c>
      <c r="H902" s="111">
        <v>2023</v>
      </c>
      <c r="I902" s="112" t="s">
        <v>1991</v>
      </c>
      <c r="J902" s="113">
        <v>68328</v>
      </c>
      <c r="K902" s="126" t="s">
        <v>12213</v>
      </c>
      <c r="L902" s="112" t="s">
        <v>1942</v>
      </c>
      <c r="M902" s="112" t="s">
        <v>1943</v>
      </c>
      <c r="N902" s="112" t="s">
        <v>1993</v>
      </c>
      <c r="O902" s="112" t="s">
        <v>1994</v>
      </c>
      <c r="P902" s="112" t="s">
        <v>1995</v>
      </c>
      <c r="Q902" s="108">
        <v>44.16</v>
      </c>
      <c r="R902" s="108">
        <v>1.61</v>
      </c>
      <c r="S902" s="108">
        <v>8.44</v>
      </c>
      <c r="T902" s="108">
        <v>34.11</v>
      </c>
      <c r="U902" s="108">
        <f t="shared" si="57"/>
        <v>44.16</v>
      </c>
      <c r="V902" s="109">
        <v>70</v>
      </c>
      <c r="W902" s="109">
        <v>37</v>
      </c>
      <c r="X902" s="127" t="s">
        <v>1946</v>
      </c>
      <c r="Y902" s="107">
        <v>6</v>
      </c>
      <c r="Z902" s="107">
        <v>1</v>
      </c>
      <c r="AA902" s="107">
        <v>5</v>
      </c>
      <c r="AB902" s="111">
        <v>32</v>
      </c>
      <c r="AC902" s="107">
        <v>2399043</v>
      </c>
      <c r="AD902" s="108">
        <v>36.479999999999997</v>
      </c>
      <c r="AE902" s="107">
        <v>5</v>
      </c>
      <c r="AF902" s="111">
        <f>+AI902+AL902+AO902+AR902+AU902+AX902+BA902+BD902</f>
        <v>80</v>
      </c>
      <c r="AG902" s="111" t="s">
        <v>1938</v>
      </c>
      <c r="AH902" s="111" t="s">
        <v>1947</v>
      </c>
      <c r="AI902" s="111">
        <v>60</v>
      </c>
      <c r="AJ902" s="111" t="s">
        <v>1838</v>
      </c>
      <c r="AK902" s="111" t="s">
        <v>1839</v>
      </c>
      <c r="AL902" s="111">
        <v>0</v>
      </c>
      <c r="AM902" s="111"/>
      <c r="AN902" s="111"/>
      <c r="AO902" s="111"/>
      <c r="AP902" s="111"/>
      <c r="AQ902" s="111"/>
      <c r="AR902" s="111"/>
      <c r="AS902" s="111" t="s">
        <v>1948</v>
      </c>
      <c r="AT902" s="111" t="s">
        <v>1949</v>
      </c>
      <c r="AU902" s="111">
        <v>20</v>
      </c>
      <c r="AV902" s="111"/>
      <c r="AW902" s="111"/>
      <c r="AX902" s="111"/>
      <c r="AY902"/>
      <c r="AZ902"/>
      <c r="BA902"/>
      <c r="BB902"/>
      <c r="BC902"/>
      <c r="BD902"/>
    </row>
    <row r="903" spans="1:56" s="110" customFormat="1" ht="164.6">
      <c r="A903" s="107">
        <v>782</v>
      </c>
      <c r="B903" s="107" t="s">
        <v>13698</v>
      </c>
      <c r="C903" s="111" t="s">
        <v>2305</v>
      </c>
      <c r="D903" s="124" t="s">
        <v>2306</v>
      </c>
      <c r="E903" s="112" t="s">
        <v>2307</v>
      </c>
      <c r="F903" s="129">
        <v>8782</v>
      </c>
      <c r="G903" s="112" t="s">
        <v>2308</v>
      </c>
      <c r="H903" s="111">
        <v>2002</v>
      </c>
      <c r="I903" s="112" t="s">
        <v>2309</v>
      </c>
      <c r="J903" s="113">
        <v>149198.57068936739</v>
      </c>
      <c r="K903" s="126" t="s">
        <v>12213</v>
      </c>
      <c r="L903" s="112" t="s">
        <v>2310</v>
      </c>
      <c r="M903" s="112" t="s">
        <v>2311</v>
      </c>
      <c r="N903" s="112" t="s">
        <v>2312</v>
      </c>
      <c r="O903" s="112" t="s">
        <v>2313</v>
      </c>
      <c r="P903" s="112">
        <v>13275</v>
      </c>
      <c r="Q903" s="108">
        <f>U903</f>
        <v>45</v>
      </c>
      <c r="R903" s="108">
        <v>0</v>
      </c>
      <c r="S903" s="108">
        <v>0</v>
      </c>
      <c r="T903" s="108">
        <v>45</v>
      </c>
      <c r="U903" s="108">
        <f>R903+S903+T903</f>
        <v>45</v>
      </c>
      <c r="V903" s="109">
        <v>85</v>
      </c>
      <c r="W903" s="109">
        <v>100</v>
      </c>
      <c r="X903" s="127" t="s">
        <v>2314</v>
      </c>
      <c r="Y903" s="107">
        <v>4</v>
      </c>
      <c r="Z903" s="107">
        <v>3</v>
      </c>
      <c r="AA903" s="107">
        <v>1</v>
      </c>
      <c r="AB903" s="111">
        <v>25</v>
      </c>
      <c r="AC903" s="107">
        <v>0</v>
      </c>
      <c r="AD903" s="108">
        <v>45</v>
      </c>
      <c r="AE903" s="107">
        <v>5</v>
      </c>
      <c r="AF903" s="111">
        <v>60</v>
      </c>
      <c r="AG903" s="111" t="s">
        <v>2306</v>
      </c>
      <c r="AH903" s="111" t="s">
        <v>2315</v>
      </c>
      <c r="AI903" s="111">
        <v>60</v>
      </c>
      <c r="AJ903" s="111" t="s">
        <v>2316</v>
      </c>
      <c r="AK903" s="111" t="s">
        <v>2315</v>
      </c>
      <c r="AL903" s="111">
        <v>0</v>
      </c>
      <c r="AM903" s="111" t="s">
        <v>2317</v>
      </c>
      <c r="AN903" s="111" t="s">
        <v>2315</v>
      </c>
      <c r="AO903" s="111">
        <v>0</v>
      </c>
      <c r="AP903" s="111"/>
      <c r="AQ903" s="111"/>
      <c r="AR903" s="111"/>
      <c r="AS903" s="111"/>
      <c r="AT903" s="111"/>
      <c r="AU903" s="111"/>
      <c r="AV903" s="111"/>
      <c r="AW903" s="111"/>
      <c r="AX903" s="111"/>
      <c r="AY903"/>
      <c r="AZ903"/>
      <c r="BA903"/>
      <c r="BB903"/>
      <c r="BC903"/>
      <c r="BD903"/>
    </row>
    <row r="904" spans="1:56" s="110" customFormat="1" ht="186.45">
      <c r="A904" s="107">
        <v>782</v>
      </c>
      <c r="B904" s="107" t="s">
        <v>13698</v>
      </c>
      <c r="C904" s="111" t="s">
        <v>2318</v>
      </c>
      <c r="D904" s="124" t="s">
        <v>2319</v>
      </c>
      <c r="E904" s="112" t="s">
        <v>2320</v>
      </c>
      <c r="F904" s="129">
        <v>5566</v>
      </c>
      <c r="G904" s="112" t="s">
        <v>2321</v>
      </c>
      <c r="H904" s="111">
        <v>2002</v>
      </c>
      <c r="I904" s="112" t="s">
        <v>2322</v>
      </c>
      <c r="J904" s="113">
        <v>137863.72416958772</v>
      </c>
      <c r="K904" s="126" t="s">
        <v>12213</v>
      </c>
      <c r="L904" s="112" t="s">
        <v>2323</v>
      </c>
      <c r="M904" s="112" t="s">
        <v>2324</v>
      </c>
      <c r="N904" s="112" t="s">
        <v>2325</v>
      </c>
      <c r="O904" s="112" t="s">
        <v>2326</v>
      </c>
      <c r="P904" s="112">
        <v>6436</v>
      </c>
      <c r="Q904" s="108">
        <f>U904</f>
        <v>45</v>
      </c>
      <c r="R904" s="108">
        <v>0</v>
      </c>
      <c r="S904" s="108">
        <v>0</v>
      </c>
      <c r="T904" s="108">
        <v>45</v>
      </c>
      <c r="U904" s="108">
        <f t="shared" ref="U904:U922" si="59">R904+S904+T904</f>
        <v>45</v>
      </c>
      <c r="V904" s="109">
        <v>85</v>
      </c>
      <c r="W904" s="109">
        <v>100</v>
      </c>
      <c r="X904" s="127" t="s">
        <v>2327</v>
      </c>
      <c r="Y904" s="107">
        <v>4</v>
      </c>
      <c r="Z904" s="107">
        <v>3</v>
      </c>
      <c r="AA904" s="107">
        <v>1</v>
      </c>
      <c r="AB904" s="111">
        <v>4</v>
      </c>
      <c r="AC904" s="107">
        <v>161</v>
      </c>
      <c r="AD904" s="108">
        <v>45</v>
      </c>
      <c r="AE904" s="107">
        <v>5</v>
      </c>
      <c r="AF904" s="111">
        <v>100</v>
      </c>
      <c r="AG904" s="111" t="s">
        <v>2319</v>
      </c>
      <c r="AH904" s="111" t="s">
        <v>2328</v>
      </c>
      <c r="AI904" s="111">
        <v>100</v>
      </c>
      <c r="AJ904" s="111" t="s">
        <v>2329</v>
      </c>
      <c r="AK904" s="111" t="s">
        <v>2328</v>
      </c>
      <c r="AL904" s="111">
        <v>0</v>
      </c>
      <c r="AM904" s="111"/>
      <c r="AN904" s="111"/>
      <c r="AO904" s="111"/>
      <c r="AP904" s="111"/>
      <c r="AQ904" s="111"/>
      <c r="AR904" s="111"/>
      <c r="AS904" s="111"/>
      <c r="AT904" s="111"/>
      <c r="AU904" s="111"/>
      <c r="AV904" s="111"/>
      <c r="AW904" s="111"/>
      <c r="AX904" s="111"/>
      <c r="AY904"/>
      <c r="AZ904"/>
      <c r="BA904"/>
      <c r="BB904"/>
      <c r="BC904"/>
      <c r="BD904"/>
    </row>
    <row r="905" spans="1:56" s="110" customFormat="1" ht="113.15">
      <c r="A905" s="107">
        <v>782</v>
      </c>
      <c r="B905" s="107" t="s">
        <v>13698</v>
      </c>
      <c r="C905" s="111" t="s">
        <v>2330</v>
      </c>
      <c r="D905" s="124" t="s">
        <v>2331</v>
      </c>
      <c r="E905" s="112" t="s">
        <v>2332</v>
      </c>
      <c r="F905" s="129">
        <v>14556</v>
      </c>
      <c r="G905" s="112" t="s">
        <v>2333</v>
      </c>
      <c r="H905" s="111">
        <v>2003</v>
      </c>
      <c r="I905" s="112" t="s">
        <v>2334</v>
      </c>
      <c r="J905" s="113">
        <v>121515.60674344852</v>
      </c>
      <c r="K905" s="126" t="s">
        <v>12213</v>
      </c>
      <c r="L905" s="112" t="s">
        <v>2335</v>
      </c>
      <c r="M905" s="112" t="s">
        <v>2336</v>
      </c>
      <c r="N905" s="112" t="s">
        <v>2337</v>
      </c>
      <c r="O905" s="112" t="s">
        <v>2338</v>
      </c>
      <c r="P905" s="112">
        <v>13209</v>
      </c>
      <c r="Q905" s="108">
        <f t="shared" ref="Q905:Q922" si="60">U905</f>
        <v>45</v>
      </c>
      <c r="R905" s="108">
        <v>0</v>
      </c>
      <c r="S905" s="108">
        <v>0</v>
      </c>
      <c r="T905" s="108">
        <v>45</v>
      </c>
      <c r="U905" s="108">
        <f t="shared" si="59"/>
        <v>45</v>
      </c>
      <c r="V905" s="109">
        <v>85</v>
      </c>
      <c r="W905" s="109">
        <v>100</v>
      </c>
      <c r="X905" s="127" t="s">
        <v>2339</v>
      </c>
      <c r="Y905" s="107">
        <v>3</v>
      </c>
      <c r="Z905" s="107">
        <v>10</v>
      </c>
      <c r="AA905" s="107">
        <v>5</v>
      </c>
      <c r="AB905" s="111">
        <v>44</v>
      </c>
      <c r="AC905" s="107">
        <v>62</v>
      </c>
      <c r="AD905" s="108">
        <v>45</v>
      </c>
      <c r="AE905" s="107">
        <v>5</v>
      </c>
      <c r="AF905" s="111">
        <v>78.750000000000014</v>
      </c>
      <c r="AG905" s="111" t="s">
        <v>2331</v>
      </c>
      <c r="AH905" s="111" t="s">
        <v>2340</v>
      </c>
      <c r="AI905" s="111">
        <v>8.75</v>
      </c>
      <c r="AJ905" s="111" t="s">
        <v>2341</v>
      </c>
      <c r="AK905" s="111" t="s">
        <v>2340</v>
      </c>
      <c r="AL905" s="111">
        <v>18.75</v>
      </c>
      <c r="AM905" s="111" t="s">
        <v>2342</v>
      </c>
      <c r="AN905" s="111" t="s">
        <v>2343</v>
      </c>
      <c r="AO905" s="111">
        <v>18.75</v>
      </c>
      <c r="AP905" s="111" t="s">
        <v>2344</v>
      </c>
      <c r="AQ905" s="111" t="s">
        <v>2340</v>
      </c>
      <c r="AR905" s="111">
        <v>32.5</v>
      </c>
      <c r="AS905" s="111"/>
      <c r="AT905" s="111"/>
      <c r="AU905" s="111"/>
      <c r="AV905" s="111"/>
      <c r="AW905" s="111"/>
      <c r="AX905" s="111"/>
      <c r="AY905"/>
      <c r="AZ905"/>
      <c r="BA905"/>
      <c r="BB905"/>
      <c r="BC905"/>
      <c r="BD905"/>
    </row>
    <row r="906" spans="1:56" s="110" customFormat="1" ht="99.45">
      <c r="A906" s="107">
        <v>782</v>
      </c>
      <c r="B906" s="107" t="s">
        <v>13698</v>
      </c>
      <c r="C906" s="111" t="s">
        <v>2345</v>
      </c>
      <c r="D906" s="124" t="s">
        <v>2346</v>
      </c>
      <c r="E906" s="112" t="s">
        <v>2347</v>
      </c>
      <c r="F906" s="129">
        <v>15646</v>
      </c>
      <c r="G906" s="112" t="s">
        <v>2348</v>
      </c>
      <c r="H906" s="111">
        <v>2003</v>
      </c>
      <c r="I906" s="112" t="s">
        <v>2349</v>
      </c>
      <c r="J906" s="113">
        <v>110185.23038724755</v>
      </c>
      <c r="K906" s="126" t="s">
        <v>12213</v>
      </c>
      <c r="L906" s="112" t="s">
        <v>2350</v>
      </c>
      <c r="M906" s="112" t="s">
        <v>2351</v>
      </c>
      <c r="N906" s="112" t="s">
        <v>2352</v>
      </c>
      <c r="O906" s="112" t="s">
        <v>2353</v>
      </c>
      <c r="P906" s="112">
        <v>15032</v>
      </c>
      <c r="Q906" s="108">
        <f t="shared" si="60"/>
        <v>45</v>
      </c>
      <c r="R906" s="108">
        <v>0</v>
      </c>
      <c r="S906" s="108">
        <v>0</v>
      </c>
      <c r="T906" s="108">
        <v>45</v>
      </c>
      <c r="U906" s="108">
        <f t="shared" si="59"/>
        <v>45</v>
      </c>
      <c r="V906" s="109">
        <v>85</v>
      </c>
      <c r="W906" s="109">
        <v>100</v>
      </c>
      <c r="X906" s="127" t="s">
        <v>2354</v>
      </c>
      <c r="Y906" s="107">
        <v>4</v>
      </c>
      <c r="Z906" s="107">
        <v>4</v>
      </c>
      <c r="AA906" s="107">
        <v>6</v>
      </c>
      <c r="AB906" s="111">
        <v>46</v>
      </c>
      <c r="AC906" s="107">
        <v>156</v>
      </c>
      <c r="AD906" s="108">
        <v>45</v>
      </c>
      <c r="AE906" s="107">
        <v>5</v>
      </c>
      <c r="AF906" s="111">
        <v>23.75</v>
      </c>
      <c r="AG906" s="111" t="s">
        <v>2346</v>
      </c>
      <c r="AH906" s="111" t="s">
        <v>2355</v>
      </c>
      <c r="AI906" s="111">
        <v>23.75</v>
      </c>
      <c r="AJ906" s="111" t="s">
        <v>2356</v>
      </c>
      <c r="AK906" s="111" t="s">
        <v>2357</v>
      </c>
      <c r="AL906" s="111">
        <v>0</v>
      </c>
      <c r="AM906" s="111"/>
      <c r="AN906" s="111"/>
      <c r="AO906" s="111">
        <v>0</v>
      </c>
      <c r="AP906" s="111"/>
      <c r="AQ906" s="111"/>
      <c r="AR906" s="111"/>
      <c r="AS906" s="111"/>
      <c r="AT906" s="111"/>
      <c r="AU906" s="111"/>
      <c r="AV906" s="111"/>
      <c r="AW906" s="111"/>
      <c r="AX906" s="111"/>
      <c r="AY906"/>
      <c r="AZ906"/>
      <c r="BA906"/>
      <c r="BB906"/>
      <c r="BC906"/>
      <c r="BD906"/>
    </row>
    <row r="907" spans="1:56" s="110" customFormat="1" ht="102.9">
      <c r="A907" s="107">
        <v>782</v>
      </c>
      <c r="B907" s="107" t="s">
        <v>13698</v>
      </c>
      <c r="C907" s="111" t="s">
        <v>2330</v>
      </c>
      <c r="D907" s="124" t="s">
        <v>2331</v>
      </c>
      <c r="E907" s="112" t="s">
        <v>2332</v>
      </c>
      <c r="F907" s="129">
        <v>14556</v>
      </c>
      <c r="G907" s="112" t="s">
        <v>2358</v>
      </c>
      <c r="H907" s="111">
        <v>2003</v>
      </c>
      <c r="I907" s="112" t="s">
        <v>2359</v>
      </c>
      <c r="J907" s="113">
        <v>63890.902353530299</v>
      </c>
      <c r="K907" s="126" t="s">
        <v>12213</v>
      </c>
      <c r="L907" s="112" t="s">
        <v>2335</v>
      </c>
      <c r="M907" s="112" t="s">
        <v>2336</v>
      </c>
      <c r="N907" s="112" t="s">
        <v>2360</v>
      </c>
      <c r="O907" s="112" t="s">
        <v>2361</v>
      </c>
      <c r="P907" s="112">
        <v>4700</v>
      </c>
      <c r="Q907" s="108">
        <f t="shared" si="60"/>
        <v>45</v>
      </c>
      <c r="R907" s="108">
        <v>0</v>
      </c>
      <c r="S907" s="108">
        <v>0</v>
      </c>
      <c r="T907" s="108">
        <v>45</v>
      </c>
      <c r="U907" s="108">
        <f t="shared" si="59"/>
        <v>45</v>
      </c>
      <c r="V907" s="109">
        <v>85</v>
      </c>
      <c r="W907" s="109">
        <v>100</v>
      </c>
      <c r="X907" s="127" t="s">
        <v>2362</v>
      </c>
      <c r="Y907" s="107">
        <v>3</v>
      </c>
      <c r="Z907" s="107">
        <v>1</v>
      </c>
      <c r="AA907" s="107">
        <v>2</v>
      </c>
      <c r="AB907" s="111">
        <v>4</v>
      </c>
      <c r="AC907" s="107">
        <v>61</v>
      </c>
      <c r="AD907" s="108">
        <v>45</v>
      </c>
      <c r="AE907" s="107">
        <v>5</v>
      </c>
      <c r="AF907" s="111">
        <v>76.88000000000001</v>
      </c>
      <c r="AG907" s="111" t="s">
        <v>2331</v>
      </c>
      <c r="AH907" s="111" t="s">
        <v>2340</v>
      </c>
      <c r="AI907" s="111">
        <v>17.5</v>
      </c>
      <c r="AJ907" s="111" t="s">
        <v>2341</v>
      </c>
      <c r="AK907" s="111" t="s">
        <v>2340</v>
      </c>
      <c r="AL907" s="111">
        <v>25</v>
      </c>
      <c r="AM907" s="111" t="s">
        <v>2342</v>
      </c>
      <c r="AN907" s="111" t="s">
        <v>2343</v>
      </c>
      <c r="AO907" s="111">
        <v>22.5</v>
      </c>
      <c r="AP907" s="111" t="s">
        <v>2344</v>
      </c>
      <c r="AQ907" s="111" t="s">
        <v>2340</v>
      </c>
      <c r="AR907" s="111">
        <v>11.88</v>
      </c>
      <c r="AS907" s="111"/>
      <c r="AT907" s="111"/>
      <c r="AU907" s="111"/>
      <c r="AV907" s="111"/>
      <c r="AW907" s="111"/>
      <c r="AX907" s="111"/>
      <c r="AY907"/>
      <c r="AZ907"/>
      <c r="BA907"/>
      <c r="BB907"/>
      <c r="BC907"/>
      <c r="BD907"/>
    </row>
    <row r="908" spans="1:56" s="110" customFormat="1" ht="154.30000000000001">
      <c r="A908" s="107">
        <v>782</v>
      </c>
      <c r="B908" s="107" t="s">
        <v>13698</v>
      </c>
      <c r="C908" s="111" t="s">
        <v>2363</v>
      </c>
      <c r="D908" s="124" t="s">
        <v>2364</v>
      </c>
      <c r="E908" s="112" t="s">
        <v>2365</v>
      </c>
      <c r="F908" s="129">
        <v>22701</v>
      </c>
      <c r="G908" s="112" t="s">
        <v>2366</v>
      </c>
      <c r="H908" s="111" t="s">
        <v>2367</v>
      </c>
      <c r="I908" s="112" t="s">
        <v>2368</v>
      </c>
      <c r="J908" s="113">
        <v>81067.726506426319</v>
      </c>
      <c r="K908" s="126" t="s">
        <v>12213</v>
      </c>
      <c r="L908" s="112" t="s">
        <v>2369</v>
      </c>
      <c r="M908" s="112" t="s">
        <v>2370</v>
      </c>
      <c r="N908" s="112" t="s">
        <v>2371</v>
      </c>
      <c r="O908" s="112" t="s">
        <v>2372</v>
      </c>
      <c r="P908" s="112">
        <v>4704</v>
      </c>
      <c r="Q908" s="108">
        <f t="shared" si="60"/>
        <v>45</v>
      </c>
      <c r="R908" s="108">
        <v>0</v>
      </c>
      <c r="S908" s="108">
        <v>0</v>
      </c>
      <c r="T908" s="108">
        <v>45</v>
      </c>
      <c r="U908" s="108">
        <f t="shared" si="59"/>
        <v>45</v>
      </c>
      <c r="V908" s="109">
        <v>85</v>
      </c>
      <c r="W908" s="109">
        <v>100</v>
      </c>
      <c r="X908" s="127" t="s">
        <v>2373</v>
      </c>
      <c r="Y908" s="107">
        <v>3</v>
      </c>
      <c r="Z908" s="107">
        <v>4</v>
      </c>
      <c r="AA908" s="107">
        <v>3</v>
      </c>
      <c r="AB908" s="111">
        <v>44</v>
      </c>
      <c r="AC908" s="107">
        <v>142</v>
      </c>
      <c r="AD908" s="108">
        <v>45</v>
      </c>
      <c r="AE908" s="107"/>
      <c r="AF908" s="111">
        <v>90</v>
      </c>
      <c r="AG908" s="111" t="s">
        <v>2364</v>
      </c>
      <c r="AH908" s="111" t="s">
        <v>2374</v>
      </c>
      <c r="AI908" s="111">
        <v>0</v>
      </c>
      <c r="AJ908" s="111" t="s">
        <v>2375</v>
      </c>
      <c r="AK908" s="111" t="s">
        <v>2374</v>
      </c>
      <c r="AL908" s="111">
        <v>90</v>
      </c>
      <c r="AM908" s="111" t="s">
        <v>2376</v>
      </c>
      <c r="AN908" s="111" t="s">
        <v>2374</v>
      </c>
      <c r="AO908" s="111">
        <v>0</v>
      </c>
      <c r="AP908" s="111"/>
      <c r="AQ908" s="111"/>
      <c r="AR908" s="111"/>
      <c r="AS908" s="111"/>
      <c r="AT908" s="111"/>
      <c r="AU908" s="111"/>
      <c r="AV908" s="111"/>
      <c r="AW908" s="111"/>
      <c r="AX908" s="111"/>
      <c r="AY908"/>
      <c r="AZ908"/>
      <c r="BA908"/>
      <c r="BB908"/>
      <c r="BC908"/>
      <c r="BD908"/>
    </row>
    <row r="909" spans="1:56" s="110" customFormat="1" ht="164.6">
      <c r="A909" s="107">
        <v>782</v>
      </c>
      <c r="B909" s="107" t="s">
        <v>13698</v>
      </c>
      <c r="C909" s="111" t="s">
        <v>2377</v>
      </c>
      <c r="D909" s="124" t="s">
        <v>2378</v>
      </c>
      <c r="E909" s="112" t="s">
        <v>2379</v>
      </c>
      <c r="F909" s="129">
        <v>26559</v>
      </c>
      <c r="G909" s="112" t="s">
        <v>2380</v>
      </c>
      <c r="H909" s="111">
        <v>2002</v>
      </c>
      <c r="I909" s="112" t="s">
        <v>2381</v>
      </c>
      <c r="J909" s="113">
        <v>34393.82</v>
      </c>
      <c r="K909" s="126" t="s">
        <v>12213</v>
      </c>
      <c r="L909" s="112" t="s">
        <v>2382</v>
      </c>
      <c r="M909" s="112" t="s">
        <v>2383</v>
      </c>
      <c r="N909" s="112" t="s">
        <v>2384</v>
      </c>
      <c r="O909" s="112" t="s">
        <v>2385</v>
      </c>
      <c r="P909" s="112">
        <v>1520479</v>
      </c>
      <c r="Q909" s="108">
        <f t="shared" si="60"/>
        <v>45</v>
      </c>
      <c r="R909" s="108">
        <v>0</v>
      </c>
      <c r="S909" s="108">
        <v>0</v>
      </c>
      <c r="T909" s="108">
        <v>45</v>
      </c>
      <c r="U909" s="108">
        <f t="shared" si="59"/>
        <v>45</v>
      </c>
      <c r="V909" s="109">
        <v>85</v>
      </c>
      <c r="W909" s="109">
        <v>100</v>
      </c>
      <c r="X909" s="127" t="s">
        <v>2386</v>
      </c>
      <c r="Y909" s="107">
        <v>3</v>
      </c>
      <c r="Z909" s="107">
        <v>12</v>
      </c>
      <c r="AA909" s="107">
        <v>4</v>
      </c>
      <c r="AB909" s="111">
        <v>46</v>
      </c>
      <c r="AC909" s="107">
        <v>71</v>
      </c>
      <c r="AD909" s="108">
        <v>45</v>
      </c>
      <c r="AE909" s="107">
        <v>5</v>
      </c>
      <c r="AF909" s="111">
        <v>0</v>
      </c>
      <c r="AG909" s="111" t="s">
        <v>2387</v>
      </c>
      <c r="AH909" s="111" t="s">
        <v>2388</v>
      </c>
      <c r="AI909" s="111">
        <v>0</v>
      </c>
      <c r="AJ909" s="111" t="s">
        <v>2329</v>
      </c>
      <c r="AK909" s="111" t="s">
        <v>2388</v>
      </c>
      <c r="AL909" s="111">
        <v>0</v>
      </c>
      <c r="AM909" s="111" t="s">
        <v>2375</v>
      </c>
      <c r="AN909" s="111" t="s">
        <v>2388</v>
      </c>
      <c r="AO909" s="111">
        <v>0</v>
      </c>
      <c r="AP909" s="111" t="s">
        <v>2389</v>
      </c>
      <c r="AQ909" s="111" t="s">
        <v>2388</v>
      </c>
      <c r="AR909" s="111">
        <v>0</v>
      </c>
      <c r="AS909" s="111" t="s">
        <v>2390</v>
      </c>
      <c r="AT909" s="111" t="s">
        <v>2388</v>
      </c>
      <c r="AU909" s="111">
        <v>0</v>
      </c>
      <c r="AV909" s="111"/>
      <c r="AW909" s="111"/>
      <c r="AX909" s="111"/>
      <c r="AY909"/>
      <c r="AZ909"/>
      <c r="BA909"/>
      <c r="BB909"/>
      <c r="BC909"/>
      <c r="BD909"/>
    </row>
    <row r="910" spans="1:56" s="110" customFormat="1" ht="82.3">
      <c r="A910" s="107">
        <v>782</v>
      </c>
      <c r="B910" s="107" t="s">
        <v>13698</v>
      </c>
      <c r="C910" s="111" t="s">
        <v>2391</v>
      </c>
      <c r="D910" s="124" t="s">
        <v>2392</v>
      </c>
      <c r="E910" s="112" t="s">
        <v>2393</v>
      </c>
      <c r="F910" s="129">
        <v>4101</v>
      </c>
      <c r="G910" s="112" t="s">
        <v>2394</v>
      </c>
      <c r="H910" s="111">
        <v>2004</v>
      </c>
      <c r="I910" s="112" t="s">
        <v>2395</v>
      </c>
      <c r="J910" s="113">
        <v>39118.39</v>
      </c>
      <c r="K910" s="126" t="s">
        <v>12213</v>
      </c>
      <c r="L910" s="112" t="s">
        <v>2396</v>
      </c>
      <c r="M910" s="112" t="s">
        <v>2397</v>
      </c>
      <c r="N910" s="112" t="s">
        <v>2398</v>
      </c>
      <c r="O910" s="112" t="s">
        <v>2399</v>
      </c>
      <c r="P910" s="112">
        <v>12251</v>
      </c>
      <c r="Q910" s="108">
        <f t="shared" si="60"/>
        <v>45</v>
      </c>
      <c r="R910" s="108">
        <v>0</v>
      </c>
      <c r="S910" s="108">
        <v>0</v>
      </c>
      <c r="T910" s="108">
        <v>45</v>
      </c>
      <c r="U910" s="108">
        <f t="shared" si="59"/>
        <v>45</v>
      </c>
      <c r="V910" s="109">
        <v>85</v>
      </c>
      <c r="W910" s="109">
        <v>100</v>
      </c>
      <c r="X910" s="127" t="s">
        <v>2400</v>
      </c>
      <c r="Y910" s="107">
        <v>4</v>
      </c>
      <c r="Z910" s="107">
        <v>3</v>
      </c>
      <c r="AA910" s="107">
        <v>4</v>
      </c>
      <c r="AB910" s="111">
        <v>4</v>
      </c>
      <c r="AC910" s="107">
        <v>60</v>
      </c>
      <c r="AD910" s="108">
        <v>45</v>
      </c>
      <c r="AE910" s="107">
        <v>5</v>
      </c>
      <c r="AF910" s="111">
        <v>100</v>
      </c>
      <c r="AG910" s="111" t="s">
        <v>2392</v>
      </c>
      <c r="AH910" s="111" t="s">
        <v>2401</v>
      </c>
      <c r="AI910" s="111">
        <v>100</v>
      </c>
      <c r="AJ910" s="111" t="s">
        <v>2375</v>
      </c>
      <c r="AK910" s="111" t="s">
        <v>2401</v>
      </c>
      <c r="AL910" s="111">
        <v>0</v>
      </c>
      <c r="AM910" s="111"/>
      <c r="AN910" s="111"/>
      <c r="AO910" s="111">
        <v>0</v>
      </c>
      <c r="AP910" s="111"/>
      <c r="AQ910" s="111"/>
      <c r="AR910" s="111"/>
      <c r="AS910" s="111"/>
      <c r="AT910" s="111"/>
      <c r="AU910" s="111"/>
      <c r="AV910" s="111"/>
      <c r="AW910" s="111"/>
      <c r="AX910" s="111"/>
      <c r="AY910"/>
      <c r="AZ910"/>
      <c r="BA910"/>
      <c r="BB910"/>
      <c r="BC910"/>
      <c r="BD910"/>
    </row>
    <row r="911" spans="1:56" s="110" customFormat="1" ht="285.89999999999998">
      <c r="A911" s="107">
        <v>782</v>
      </c>
      <c r="B911" s="107" t="s">
        <v>13698</v>
      </c>
      <c r="C911" s="111" t="s">
        <v>2402</v>
      </c>
      <c r="D911" s="124" t="s">
        <v>2346</v>
      </c>
      <c r="E911" s="112" t="s">
        <v>2403</v>
      </c>
      <c r="F911" s="129">
        <v>13026</v>
      </c>
      <c r="G911" s="112" t="s">
        <v>2404</v>
      </c>
      <c r="H911" s="111">
        <v>2006</v>
      </c>
      <c r="I911" s="112" t="s">
        <v>2405</v>
      </c>
      <c r="J911" s="113">
        <v>151481.75913870806</v>
      </c>
      <c r="K911" s="126" t="s">
        <v>12213</v>
      </c>
      <c r="L911" s="112" t="s">
        <v>2406</v>
      </c>
      <c r="M911" s="112" t="s">
        <v>2407</v>
      </c>
      <c r="N911" s="112" t="s">
        <v>2408</v>
      </c>
      <c r="O911" s="112" t="s">
        <v>2409</v>
      </c>
      <c r="P911" s="112">
        <v>13735</v>
      </c>
      <c r="Q911" s="108">
        <f t="shared" si="60"/>
        <v>45</v>
      </c>
      <c r="R911" s="108">
        <v>0</v>
      </c>
      <c r="S911" s="108">
        <v>0</v>
      </c>
      <c r="T911" s="108">
        <v>45</v>
      </c>
      <c r="U911" s="108">
        <f t="shared" si="59"/>
        <v>45</v>
      </c>
      <c r="V911" s="109">
        <v>85</v>
      </c>
      <c r="W911" s="109">
        <v>100</v>
      </c>
      <c r="X911" s="127" t="s">
        <v>2410</v>
      </c>
      <c r="Y911" s="107">
        <v>3</v>
      </c>
      <c r="Z911" s="107">
        <v>7</v>
      </c>
      <c r="AA911" s="107">
        <v>1</v>
      </c>
      <c r="AB911" s="111">
        <v>46</v>
      </c>
      <c r="AC911" s="107">
        <v>223</v>
      </c>
      <c r="AD911" s="108">
        <v>45</v>
      </c>
      <c r="AE911" s="107">
        <v>5</v>
      </c>
      <c r="AF911" s="111">
        <v>17.5</v>
      </c>
      <c r="AG911" s="111" t="s">
        <v>2346</v>
      </c>
      <c r="AH911" s="111" t="s">
        <v>2355</v>
      </c>
      <c r="AI911" s="111">
        <v>17.5</v>
      </c>
      <c r="AJ911" s="111" t="s">
        <v>2375</v>
      </c>
      <c r="AK911" s="111" t="s">
        <v>2411</v>
      </c>
      <c r="AL911" s="111">
        <v>0</v>
      </c>
      <c r="AM911" s="111"/>
      <c r="AN911" s="111"/>
      <c r="AO911" s="111">
        <v>0</v>
      </c>
      <c r="AP911" s="111"/>
      <c r="AQ911" s="111"/>
      <c r="AR911" s="111"/>
      <c r="AS911" s="111"/>
      <c r="AT911" s="111"/>
      <c r="AU911" s="111"/>
      <c r="AV911" s="111"/>
      <c r="AW911" s="111"/>
      <c r="AX911" s="111"/>
      <c r="AY911"/>
      <c r="AZ911"/>
      <c r="BA911"/>
      <c r="BB911"/>
      <c r="BC911"/>
      <c r="BD911"/>
    </row>
    <row r="912" spans="1:56" s="110" customFormat="1" ht="87">
      <c r="A912" s="107">
        <v>782</v>
      </c>
      <c r="B912" s="107" t="s">
        <v>13698</v>
      </c>
      <c r="C912" s="111" t="s">
        <v>2363</v>
      </c>
      <c r="D912" s="124" t="s">
        <v>2364</v>
      </c>
      <c r="E912" s="112" t="s">
        <v>2365</v>
      </c>
      <c r="F912" s="129">
        <v>22701</v>
      </c>
      <c r="G912" s="112" t="s">
        <v>2412</v>
      </c>
      <c r="H912" s="111">
        <v>2005</v>
      </c>
      <c r="I912" s="112" t="s">
        <v>2413</v>
      </c>
      <c r="J912" s="113">
        <v>156073.82252545486</v>
      </c>
      <c r="K912" s="126" t="s">
        <v>12213</v>
      </c>
      <c r="L912" s="112" t="s">
        <v>2414</v>
      </c>
      <c r="M912" s="112" t="s">
        <v>2415</v>
      </c>
      <c r="N912" s="112" t="s">
        <v>2416</v>
      </c>
      <c r="O912" s="112" t="s">
        <v>2417</v>
      </c>
      <c r="P912" s="112">
        <v>1520971</v>
      </c>
      <c r="Q912" s="108">
        <f t="shared" si="60"/>
        <v>45</v>
      </c>
      <c r="R912" s="108">
        <v>0</v>
      </c>
      <c r="S912" s="108">
        <v>0</v>
      </c>
      <c r="T912" s="108">
        <v>45</v>
      </c>
      <c r="U912" s="108">
        <f t="shared" si="59"/>
        <v>45</v>
      </c>
      <c r="V912" s="109">
        <v>85</v>
      </c>
      <c r="W912" s="109">
        <v>100</v>
      </c>
      <c r="X912" s="127" t="s">
        <v>2418</v>
      </c>
      <c r="Y912" s="107">
        <v>1</v>
      </c>
      <c r="Z912" s="107" t="s">
        <v>2419</v>
      </c>
      <c r="AA912" s="107" t="s">
        <v>2420</v>
      </c>
      <c r="AB912" s="111">
        <v>44</v>
      </c>
      <c r="AC912" s="107">
        <v>247</v>
      </c>
      <c r="AD912" s="108">
        <v>45</v>
      </c>
      <c r="AE912" s="107">
        <v>5</v>
      </c>
      <c r="AF912" s="111">
        <v>35</v>
      </c>
      <c r="AG912" s="111" t="s">
        <v>2364</v>
      </c>
      <c r="AH912" s="111" t="s">
        <v>2374</v>
      </c>
      <c r="AI912" s="111">
        <v>0</v>
      </c>
      <c r="AJ912" s="111" t="s">
        <v>2375</v>
      </c>
      <c r="AK912" s="111" t="s">
        <v>2374</v>
      </c>
      <c r="AL912" s="111">
        <v>35</v>
      </c>
      <c r="AM912" s="111"/>
      <c r="AN912" s="111"/>
      <c r="AO912" s="111">
        <v>0</v>
      </c>
      <c r="AP912" s="111"/>
      <c r="AQ912" s="111"/>
      <c r="AR912" s="111"/>
      <c r="AS912" s="111"/>
      <c r="AT912" s="111"/>
      <c r="AU912" s="111"/>
      <c r="AV912" s="111"/>
      <c r="AW912" s="111"/>
      <c r="AX912" s="111"/>
      <c r="AY912"/>
      <c r="AZ912"/>
      <c r="BA912"/>
      <c r="BB912"/>
      <c r="BC912"/>
      <c r="BD912"/>
    </row>
    <row r="913" spans="1:56" s="110" customFormat="1" ht="409.6">
      <c r="A913" s="107">
        <v>782</v>
      </c>
      <c r="B913" s="107" t="s">
        <v>13698</v>
      </c>
      <c r="C913" s="111" t="s">
        <v>2421</v>
      </c>
      <c r="D913" s="124" t="s">
        <v>2422</v>
      </c>
      <c r="E913" s="112" t="s">
        <v>2423</v>
      </c>
      <c r="F913" s="129">
        <v>13469</v>
      </c>
      <c r="G913" s="112" t="s">
        <v>2424</v>
      </c>
      <c r="H913" s="111">
        <v>2005</v>
      </c>
      <c r="I913" s="112" t="s">
        <v>2425</v>
      </c>
      <c r="J913" s="113">
        <v>147774.40978133871</v>
      </c>
      <c r="K913" s="126" t="s">
        <v>12213</v>
      </c>
      <c r="L913" s="112" t="s">
        <v>2426</v>
      </c>
      <c r="M913" s="112" t="s">
        <v>2427</v>
      </c>
      <c r="N913" s="112" t="s">
        <v>2428</v>
      </c>
      <c r="O913" s="112" t="s">
        <v>2429</v>
      </c>
      <c r="P913" s="112">
        <v>1520913</v>
      </c>
      <c r="Q913" s="108">
        <f t="shared" si="60"/>
        <v>45</v>
      </c>
      <c r="R913" s="108">
        <v>0</v>
      </c>
      <c r="S913" s="108">
        <v>0</v>
      </c>
      <c r="T913" s="108">
        <v>45</v>
      </c>
      <c r="U913" s="108">
        <f t="shared" si="59"/>
        <v>45</v>
      </c>
      <c r="V913" s="109">
        <v>85</v>
      </c>
      <c r="W913" s="109">
        <v>100</v>
      </c>
      <c r="X913" s="127" t="s">
        <v>2430</v>
      </c>
      <c r="Y913" s="107">
        <v>3</v>
      </c>
      <c r="Z913" s="107">
        <v>10</v>
      </c>
      <c r="AA913" s="107">
        <v>4</v>
      </c>
      <c r="AB913" s="111">
        <v>46</v>
      </c>
      <c r="AC913" s="107">
        <v>238</v>
      </c>
      <c r="AD913" s="108">
        <v>45</v>
      </c>
      <c r="AE913" s="107">
        <v>5</v>
      </c>
      <c r="AF913" s="111">
        <v>100</v>
      </c>
      <c r="AG913" s="111" t="s">
        <v>2422</v>
      </c>
      <c r="AH913" s="111" t="s">
        <v>2431</v>
      </c>
      <c r="AI913" s="111">
        <v>100</v>
      </c>
      <c r="AJ913" s="111"/>
      <c r="AK913" s="111"/>
      <c r="AL913" s="111">
        <v>0</v>
      </c>
      <c r="AM913" s="111"/>
      <c r="AN913" s="111"/>
      <c r="AO913" s="111">
        <v>0</v>
      </c>
      <c r="AP913" s="111"/>
      <c r="AQ913" s="111"/>
      <c r="AR913" s="111"/>
      <c r="AS913" s="111"/>
      <c r="AT913" s="111"/>
      <c r="AU913" s="111"/>
      <c r="AV913" s="111"/>
      <c r="AW913" s="111"/>
      <c r="AX913" s="111"/>
      <c r="AY913"/>
      <c r="AZ913"/>
      <c r="BA913"/>
      <c r="BB913"/>
      <c r="BC913"/>
      <c r="BD913"/>
    </row>
    <row r="914" spans="1:56" s="110" customFormat="1" ht="195.45">
      <c r="A914" s="107">
        <v>782</v>
      </c>
      <c r="B914" s="107" t="s">
        <v>13698</v>
      </c>
      <c r="C914" s="111" t="s">
        <v>2330</v>
      </c>
      <c r="D914" s="124" t="s">
        <v>2331</v>
      </c>
      <c r="E914" s="112" t="s">
        <v>2332</v>
      </c>
      <c r="F914" s="129">
        <v>14556</v>
      </c>
      <c r="G914" s="112" t="s">
        <v>2432</v>
      </c>
      <c r="H914" s="111">
        <v>2005</v>
      </c>
      <c r="I914" s="112" t="s">
        <v>2433</v>
      </c>
      <c r="J914" s="113">
        <v>148442.4572692372</v>
      </c>
      <c r="K914" s="126" t="s">
        <v>12213</v>
      </c>
      <c r="L914" s="112" t="s">
        <v>2335</v>
      </c>
      <c r="M914" s="112" t="s">
        <v>2336</v>
      </c>
      <c r="N914" s="112" t="s">
        <v>2434</v>
      </c>
      <c r="O914" s="112" t="s">
        <v>2435</v>
      </c>
      <c r="P914" s="112">
        <v>1520778</v>
      </c>
      <c r="Q914" s="108">
        <f t="shared" si="60"/>
        <v>45</v>
      </c>
      <c r="R914" s="108">
        <v>0</v>
      </c>
      <c r="S914" s="108">
        <v>0</v>
      </c>
      <c r="T914" s="108">
        <v>45</v>
      </c>
      <c r="U914" s="108">
        <f t="shared" si="59"/>
        <v>45</v>
      </c>
      <c r="V914" s="109">
        <v>85</v>
      </c>
      <c r="W914" s="109">
        <v>100</v>
      </c>
      <c r="X914" s="127" t="s">
        <v>2436</v>
      </c>
      <c r="Y914" s="107">
        <v>3</v>
      </c>
      <c r="Z914" s="107">
        <v>6</v>
      </c>
      <c r="AA914" s="107">
        <v>1</v>
      </c>
      <c r="AB914" s="111">
        <v>47</v>
      </c>
      <c r="AC914" s="107">
        <v>232</v>
      </c>
      <c r="AD914" s="108">
        <v>45</v>
      </c>
      <c r="AE914" s="107">
        <v>5</v>
      </c>
      <c r="AF914" s="111">
        <v>78.13</v>
      </c>
      <c r="AG914" s="111" t="s">
        <v>2331</v>
      </c>
      <c r="AH914" s="111" t="s">
        <v>2340</v>
      </c>
      <c r="AI914" s="111">
        <v>16.25</v>
      </c>
      <c r="AJ914" s="111" t="s">
        <v>2341</v>
      </c>
      <c r="AK914" s="111" t="s">
        <v>2340</v>
      </c>
      <c r="AL914" s="111">
        <v>10</v>
      </c>
      <c r="AM914" s="111" t="s">
        <v>2342</v>
      </c>
      <c r="AN914" s="111" t="s">
        <v>2343</v>
      </c>
      <c r="AO914" s="111">
        <v>15</v>
      </c>
      <c r="AP914" s="111" t="s">
        <v>2344</v>
      </c>
      <c r="AQ914" s="111" t="s">
        <v>2340</v>
      </c>
      <c r="AR914" s="111">
        <v>36.880000000000003</v>
      </c>
      <c r="AS914" s="111"/>
      <c r="AT914" s="111"/>
      <c r="AU914" s="111"/>
      <c r="AV914" s="111"/>
      <c r="AW914" s="111"/>
      <c r="AX914" s="111"/>
      <c r="AY914"/>
      <c r="AZ914"/>
      <c r="BA914"/>
      <c r="BB914"/>
      <c r="BC914"/>
      <c r="BD914"/>
    </row>
    <row r="915" spans="1:56" s="110" customFormat="1" ht="87">
      <c r="A915" s="107">
        <v>782</v>
      </c>
      <c r="B915" s="107" t="s">
        <v>13698</v>
      </c>
      <c r="C915" s="111" t="s">
        <v>2345</v>
      </c>
      <c r="D915" s="124" t="s">
        <v>2346</v>
      </c>
      <c r="E915" s="112" t="s">
        <v>2347</v>
      </c>
      <c r="F915" s="129">
        <v>15646</v>
      </c>
      <c r="G915" s="112" t="s">
        <v>2441</v>
      </c>
      <c r="H915" s="111">
        <v>2005</v>
      </c>
      <c r="I915" s="112" t="s">
        <v>2349</v>
      </c>
      <c r="J915" s="113">
        <v>106826.91</v>
      </c>
      <c r="K915" s="126" t="s">
        <v>12213</v>
      </c>
      <c r="L915" s="112" t="s">
        <v>2442</v>
      </c>
      <c r="M915" s="112" t="s">
        <v>2443</v>
      </c>
      <c r="N915" s="112" t="s">
        <v>2444</v>
      </c>
      <c r="O915" s="112" t="s">
        <v>2353</v>
      </c>
      <c r="P915" s="112">
        <v>15032</v>
      </c>
      <c r="Q915" s="108">
        <f t="shared" si="60"/>
        <v>45</v>
      </c>
      <c r="R915" s="108">
        <v>0</v>
      </c>
      <c r="S915" s="108">
        <v>0</v>
      </c>
      <c r="T915" s="108">
        <v>45</v>
      </c>
      <c r="U915" s="108">
        <f t="shared" si="59"/>
        <v>45</v>
      </c>
      <c r="V915" s="109">
        <v>85</v>
      </c>
      <c r="W915" s="109">
        <v>100</v>
      </c>
      <c r="X915" s="127" t="s">
        <v>2445</v>
      </c>
      <c r="Y915" s="107">
        <v>4</v>
      </c>
      <c r="Z915" s="107">
        <v>4</v>
      </c>
      <c r="AA915" s="107">
        <v>6</v>
      </c>
      <c r="AB915" s="111">
        <v>46</v>
      </c>
      <c r="AC915" s="107">
        <v>240</v>
      </c>
      <c r="AD915" s="108">
        <v>45</v>
      </c>
      <c r="AE915" s="107">
        <v>5</v>
      </c>
      <c r="AF915" s="111">
        <v>15.629999999999999</v>
      </c>
      <c r="AG915" s="111" t="s">
        <v>2346</v>
      </c>
      <c r="AH915" s="111" t="s">
        <v>2355</v>
      </c>
      <c r="AI915" s="111">
        <v>15.629999999999999</v>
      </c>
      <c r="AJ915" s="111" t="s">
        <v>2446</v>
      </c>
      <c r="AK915" s="111" t="s">
        <v>2357</v>
      </c>
      <c r="AL915" s="111">
        <v>0</v>
      </c>
      <c r="AM915" s="111"/>
      <c r="AN915" s="111"/>
      <c r="AO915" s="111">
        <v>0</v>
      </c>
      <c r="AP915" s="111"/>
      <c r="AQ915" s="111"/>
      <c r="AR915" s="111"/>
      <c r="AS915" s="111"/>
      <c r="AT915" s="111"/>
      <c r="AU915" s="111"/>
      <c r="AV915" s="111"/>
      <c r="AW915" s="111"/>
      <c r="AX915" s="111"/>
      <c r="AY915"/>
      <c r="AZ915"/>
      <c r="BA915"/>
      <c r="BB915"/>
      <c r="BC915"/>
      <c r="BD915"/>
    </row>
    <row r="916" spans="1:56" s="110" customFormat="1" ht="92.6">
      <c r="A916" s="107">
        <v>782</v>
      </c>
      <c r="B916" s="107" t="s">
        <v>13698</v>
      </c>
      <c r="C916" s="111" t="s">
        <v>2448</v>
      </c>
      <c r="D916" s="124" t="s">
        <v>2319</v>
      </c>
      <c r="E916" s="112" t="s">
        <v>2449</v>
      </c>
      <c r="F916" s="129" t="s">
        <v>2450</v>
      </c>
      <c r="G916" s="112" t="s">
        <v>2451</v>
      </c>
      <c r="H916" s="111">
        <v>2006</v>
      </c>
      <c r="I916" s="112" t="s">
        <v>2452</v>
      </c>
      <c r="J916" s="113">
        <v>57452.178267401105</v>
      </c>
      <c r="K916" s="126" t="s">
        <v>12213</v>
      </c>
      <c r="L916" s="112" t="s">
        <v>2453</v>
      </c>
      <c r="M916" s="112" t="s">
        <v>2454</v>
      </c>
      <c r="N916" s="112" t="s">
        <v>2455</v>
      </c>
      <c r="O916" s="112" t="s">
        <v>2456</v>
      </c>
      <c r="P916" s="112">
        <v>7119</v>
      </c>
      <c r="Q916" s="108">
        <f t="shared" si="60"/>
        <v>45</v>
      </c>
      <c r="R916" s="108">
        <v>0</v>
      </c>
      <c r="S916" s="108">
        <v>0</v>
      </c>
      <c r="T916" s="108">
        <v>45</v>
      </c>
      <c r="U916" s="108">
        <f t="shared" si="59"/>
        <v>45</v>
      </c>
      <c r="V916" s="109">
        <v>85</v>
      </c>
      <c r="W916" s="109">
        <v>100</v>
      </c>
      <c r="X916" s="127" t="s">
        <v>2457</v>
      </c>
      <c r="Y916" s="107">
        <v>3</v>
      </c>
      <c r="Z916" s="107">
        <v>3</v>
      </c>
      <c r="AA916" s="107">
        <v>3</v>
      </c>
      <c r="AB916" s="111">
        <v>31</v>
      </c>
      <c r="AC916" s="107">
        <v>230</v>
      </c>
      <c r="AD916" s="108">
        <v>45</v>
      </c>
      <c r="AE916" s="107">
        <v>5</v>
      </c>
      <c r="AF916" s="111">
        <v>51.249999999999993</v>
      </c>
      <c r="AG916" s="111" t="s">
        <v>2319</v>
      </c>
      <c r="AH916" s="111" t="s">
        <v>2328</v>
      </c>
      <c r="AI916" s="111">
        <v>51.249999999999993</v>
      </c>
      <c r="AJ916" s="111" t="s">
        <v>2375</v>
      </c>
      <c r="AK916" s="111" t="s">
        <v>2458</v>
      </c>
      <c r="AL916" s="111">
        <v>0</v>
      </c>
      <c r="AM916" s="111"/>
      <c r="AN916" s="111"/>
      <c r="AO916" s="111">
        <v>0</v>
      </c>
      <c r="AP916" s="111"/>
      <c r="AQ916" s="111"/>
      <c r="AR916" s="111"/>
      <c r="AS916" s="111"/>
      <c r="AT916" s="111"/>
      <c r="AU916" s="111"/>
      <c r="AV916" s="111"/>
      <c r="AW916" s="111"/>
      <c r="AX916" s="111"/>
      <c r="AY916"/>
      <c r="AZ916"/>
      <c r="BA916"/>
      <c r="BB916"/>
      <c r="BC916"/>
      <c r="BD916"/>
    </row>
    <row r="917" spans="1:56" s="110" customFormat="1" ht="82.3">
      <c r="A917" s="107">
        <v>782</v>
      </c>
      <c r="B917" s="107" t="s">
        <v>13698</v>
      </c>
      <c r="C917" s="111" t="s">
        <v>2391</v>
      </c>
      <c r="D917" s="124" t="s">
        <v>2392</v>
      </c>
      <c r="E917" s="112" t="s">
        <v>2393</v>
      </c>
      <c r="F917" s="129">
        <v>4101</v>
      </c>
      <c r="G917" s="112" t="s">
        <v>2459</v>
      </c>
      <c r="H917" s="111">
        <v>2004</v>
      </c>
      <c r="I917" s="112" t="s">
        <v>2460</v>
      </c>
      <c r="J917" s="113">
        <v>25188.78</v>
      </c>
      <c r="K917" s="126" t="s">
        <v>12213</v>
      </c>
      <c r="L917" s="112" t="s">
        <v>2461</v>
      </c>
      <c r="M917" s="112" t="s">
        <v>2462</v>
      </c>
      <c r="N917" s="112" t="s">
        <v>2463</v>
      </c>
      <c r="O917" s="112" t="s">
        <v>2464</v>
      </c>
      <c r="P917" s="112">
        <v>12253</v>
      </c>
      <c r="Q917" s="108">
        <f>U917</f>
        <v>45</v>
      </c>
      <c r="R917" s="108">
        <v>0</v>
      </c>
      <c r="S917" s="108">
        <v>0</v>
      </c>
      <c r="T917" s="108">
        <v>45</v>
      </c>
      <c r="U917" s="108">
        <f t="shared" si="59"/>
        <v>45</v>
      </c>
      <c r="V917" s="109">
        <v>85</v>
      </c>
      <c r="W917" s="109">
        <v>100</v>
      </c>
      <c r="X917" s="127" t="s">
        <v>2465</v>
      </c>
      <c r="Y917" s="107">
        <v>4</v>
      </c>
      <c r="Z917" s="107">
        <v>5</v>
      </c>
      <c r="AA917" s="107">
        <v>3</v>
      </c>
      <c r="AB917" s="111">
        <v>4</v>
      </c>
      <c r="AC917" s="107">
        <v>245</v>
      </c>
      <c r="AD917" s="108">
        <v>45</v>
      </c>
      <c r="AE917" s="107">
        <v>5</v>
      </c>
      <c r="AF917" s="111">
        <v>100</v>
      </c>
      <c r="AG917" s="111" t="s">
        <v>2392</v>
      </c>
      <c r="AH917" s="111" t="s">
        <v>2401</v>
      </c>
      <c r="AI917" s="111">
        <v>100</v>
      </c>
      <c r="AJ917" s="111"/>
      <c r="AK917" s="111"/>
      <c r="AL917" s="111">
        <v>0</v>
      </c>
      <c r="AM917" s="111"/>
      <c r="AN917" s="111"/>
      <c r="AO917" s="111">
        <v>0</v>
      </c>
      <c r="AP917" s="111"/>
      <c r="AQ917" s="111"/>
      <c r="AR917" s="111"/>
      <c r="AS917" s="111"/>
      <c r="AT917" s="111"/>
      <c r="AU917" s="111"/>
      <c r="AV917" s="111"/>
      <c r="AW917" s="111"/>
      <c r="AX917" s="111"/>
      <c r="AY917"/>
      <c r="AZ917"/>
      <c r="BA917"/>
      <c r="BB917"/>
      <c r="BC917"/>
      <c r="BD917"/>
    </row>
    <row r="918" spans="1:56" s="110" customFormat="1" ht="102.9">
      <c r="A918" s="107">
        <v>782</v>
      </c>
      <c r="B918" s="107" t="s">
        <v>13698</v>
      </c>
      <c r="C918" s="111" t="s">
        <v>2363</v>
      </c>
      <c r="D918" s="124" t="s">
        <v>2364</v>
      </c>
      <c r="E918" s="112" t="s">
        <v>2365</v>
      </c>
      <c r="F918" s="129">
        <v>22701</v>
      </c>
      <c r="G918" s="112" t="s">
        <v>2466</v>
      </c>
      <c r="H918" s="111" t="s">
        <v>2467</v>
      </c>
      <c r="I918" s="112" t="s">
        <v>2468</v>
      </c>
      <c r="J918" s="113">
        <v>158686.79999999999</v>
      </c>
      <c r="K918" s="126" t="s">
        <v>12213</v>
      </c>
      <c r="L918" s="112" t="s">
        <v>2369</v>
      </c>
      <c r="M918" s="112" t="s">
        <v>2370</v>
      </c>
      <c r="N918" s="112" t="s">
        <v>2469</v>
      </c>
      <c r="O918" s="112" t="s">
        <v>2470</v>
      </c>
      <c r="P918" s="112">
        <v>8000418</v>
      </c>
      <c r="Q918" s="108">
        <f t="shared" si="60"/>
        <v>45</v>
      </c>
      <c r="R918" s="108">
        <v>0</v>
      </c>
      <c r="S918" s="108">
        <v>0</v>
      </c>
      <c r="T918" s="108">
        <v>45</v>
      </c>
      <c r="U918" s="108">
        <f t="shared" si="59"/>
        <v>45</v>
      </c>
      <c r="V918" s="109">
        <v>85</v>
      </c>
      <c r="W918" s="109">
        <v>100</v>
      </c>
      <c r="X918" s="127" t="s">
        <v>2471</v>
      </c>
      <c r="Y918" s="107">
        <v>3</v>
      </c>
      <c r="Z918" s="107">
        <v>10</v>
      </c>
      <c r="AA918" s="107">
        <v>2</v>
      </c>
      <c r="AB918" s="111">
        <v>44</v>
      </c>
      <c r="AC918" s="107">
        <v>175</v>
      </c>
      <c r="AD918" s="108">
        <v>45</v>
      </c>
      <c r="AE918" s="107">
        <v>5</v>
      </c>
      <c r="AF918" s="111">
        <v>142.5</v>
      </c>
      <c r="AG918" s="111" t="s">
        <v>2364</v>
      </c>
      <c r="AH918" s="111" t="s">
        <v>2374</v>
      </c>
      <c r="AI918" s="111">
        <v>0</v>
      </c>
      <c r="AJ918" s="111" t="s">
        <v>2375</v>
      </c>
      <c r="AK918" s="111" t="s">
        <v>2374</v>
      </c>
      <c r="AL918" s="111">
        <v>142.5</v>
      </c>
      <c r="AM918" s="111"/>
      <c r="AN918" s="111"/>
      <c r="AO918" s="111">
        <v>0</v>
      </c>
      <c r="AP918" s="111"/>
      <c r="AQ918" s="111"/>
      <c r="AR918" s="111"/>
      <c r="AS918" s="111"/>
      <c r="AT918" s="111"/>
      <c r="AU918" s="111"/>
      <c r="AV918" s="111"/>
      <c r="AW918" s="111"/>
      <c r="AX918" s="111"/>
      <c r="AY918"/>
      <c r="AZ918"/>
      <c r="BA918"/>
      <c r="BB918"/>
      <c r="BC918"/>
      <c r="BD918"/>
    </row>
    <row r="919" spans="1:56" s="110" customFormat="1" ht="123.45">
      <c r="A919" s="107">
        <v>782</v>
      </c>
      <c r="B919" s="107" t="s">
        <v>13698</v>
      </c>
      <c r="C919" s="111" t="s">
        <v>2330</v>
      </c>
      <c r="D919" s="124" t="s">
        <v>2331</v>
      </c>
      <c r="E919" s="112" t="s">
        <v>2332</v>
      </c>
      <c r="F919" s="129">
        <v>14556</v>
      </c>
      <c r="G919" s="112" t="s">
        <v>2472</v>
      </c>
      <c r="H919" s="111">
        <v>2009</v>
      </c>
      <c r="I919" s="112" t="s">
        <v>2473</v>
      </c>
      <c r="J919" s="113">
        <v>200307.56</v>
      </c>
      <c r="K919" s="126" t="s">
        <v>12213</v>
      </c>
      <c r="L919" s="112" t="s">
        <v>2335</v>
      </c>
      <c r="M919" s="112" t="s">
        <v>2336</v>
      </c>
      <c r="N919" s="112" t="s">
        <v>2474</v>
      </c>
      <c r="O919" s="112" t="s">
        <v>2475</v>
      </c>
      <c r="P919" s="112">
        <v>9000478</v>
      </c>
      <c r="Q919" s="108">
        <f t="shared" si="60"/>
        <v>45</v>
      </c>
      <c r="R919" s="108">
        <v>0</v>
      </c>
      <c r="S919" s="108">
        <v>0</v>
      </c>
      <c r="T919" s="108">
        <v>45</v>
      </c>
      <c r="U919" s="108">
        <f t="shared" si="59"/>
        <v>45</v>
      </c>
      <c r="V919" s="109">
        <v>85</v>
      </c>
      <c r="W919" s="109">
        <v>100</v>
      </c>
      <c r="X919" s="127" t="s">
        <v>2476</v>
      </c>
      <c r="Y919" s="107">
        <v>3</v>
      </c>
      <c r="Z919" s="107">
        <v>10</v>
      </c>
      <c r="AA919" s="107">
        <v>5</v>
      </c>
      <c r="AB919" s="111">
        <v>44</v>
      </c>
      <c r="AC919" s="107">
        <v>77</v>
      </c>
      <c r="AD919" s="108">
        <v>45</v>
      </c>
      <c r="AE919" s="107">
        <v>5</v>
      </c>
      <c r="AF919" s="111">
        <v>90.02</v>
      </c>
      <c r="AG919" s="111" t="s">
        <v>2331</v>
      </c>
      <c r="AH919" s="111" t="s">
        <v>2340</v>
      </c>
      <c r="AI919" s="111">
        <v>40.64</v>
      </c>
      <c r="AJ919" s="111" t="s">
        <v>2341</v>
      </c>
      <c r="AK919" s="111" t="s">
        <v>2340</v>
      </c>
      <c r="AL919" s="111">
        <v>0</v>
      </c>
      <c r="AM919" s="111" t="s">
        <v>2342</v>
      </c>
      <c r="AN919" s="111" t="s">
        <v>2343</v>
      </c>
      <c r="AO919" s="111">
        <v>0</v>
      </c>
      <c r="AP919" s="111" t="s">
        <v>2344</v>
      </c>
      <c r="AQ919" s="111" t="s">
        <v>2340</v>
      </c>
      <c r="AR919" s="111">
        <v>49.38</v>
      </c>
      <c r="AS919" s="111"/>
      <c r="AT919" s="111"/>
      <c r="AU919" s="111"/>
      <c r="AV919" s="111"/>
      <c r="AW919" s="111"/>
      <c r="AX919" s="111"/>
      <c r="AY919"/>
      <c r="AZ919"/>
      <c r="BA919"/>
      <c r="BB919"/>
      <c r="BC919"/>
      <c r="BD919"/>
    </row>
    <row r="920" spans="1:56" s="110" customFormat="1" ht="102.9">
      <c r="A920" s="107">
        <v>782</v>
      </c>
      <c r="B920" s="107" t="s">
        <v>13698</v>
      </c>
      <c r="C920" s="111" t="s">
        <v>2330</v>
      </c>
      <c r="D920" s="124" t="s">
        <v>2331</v>
      </c>
      <c r="E920" s="112" t="s">
        <v>2332</v>
      </c>
      <c r="F920" s="129">
        <v>14556</v>
      </c>
      <c r="G920" s="112" t="s">
        <v>2477</v>
      </c>
      <c r="H920" s="111">
        <v>2009</v>
      </c>
      <c r="I920" s="112" t="s">
        <v>2478</v>
      </c>
      <c r="J920" s="113">
        <v>60193.75</v>
      </c>
      <c r="K920" s="126" t="s">
        <v>12213</v>
      </c>
      <c r="L920" s="112" t="s">
        <v>2335</v>
      </c>
      <c r="M920" s="112" t="s">
        <v>2336</v>
      </c>
      <c r="N920" s="112" t="s">
        <v>2479</v>
      </c>
      <c r="O920" s="112" t="s">
        <v>2480</v>
      </c>
      <c r="P920" s="112">
        <v>9000486</v>
      </c>
      <c r="Q920" s="108">
        <f t="shared" si="60"/>
        <v>45</v>
      </c>
      <c r="R920" s="108">
        <v>0</v>
      </c>
      <c r="S920" s="108">
        <v>0</v>
      </c>
      <c r="T920" s="108">
        <v>45</v>
      </c>
      <c r="U920" s="108">
        <f t="shared" si="59"/>
        <v>45</v>
      </c>
      <c r="V920" s="109">
        <v>85</v>
      </c>
      <c r="W920" s="109">
        <v>100</v>
      </c>
      <c r="X920" s="127" t="s">
        <v>2481</v>
      </c>
      <c r="Y920" s="107">
        <v>3</v>
      </c>
      <c r="Z920" s="107">
        <v>10</v>
      </c>
      <c r="AA920" s="107">
        <v>5</v>
      </c>
      <c r="AB920" s="111">
        <v>44</v>
      </c>
      <c r="AC920" s="107">
        <v>77</v>
      </c>
      <c r="AD920" s="108">
        <v>45</v>
      </c>
      <c r="AE920" s="107">
        <v>5</v>
      </c>
      <c r="AF920" s="111">
        <v>75.63</v>
      </c>
      <c r="AG920" s="111" t="s">
        <v>2331</v>
      </c>
      <c r="AH920" s="111" t="s">
        <v>2340</v>
      </c>
      <c r="AI920" s="111">
        <v>10</v>
      </c>
      <c r="AJ920" s="111" t="s">
        <v>2341</v>
      </c>
      <c r="AK920" s="111" t="s">
        <v>2340</v>
      </c>
      <c r="AL920" s="111">
        <v>12.5</v>
      </c>
      <c r="AM920" s="111" t="s">
        <v>2342</v>
      </c>
      <c r="AN920" s="111" t="s">
        <v>2343</v>
      </c>
      <c r="AO920" s="111">
        <v>25</v>
      </c>
      <c r="AP920" s="111" t="s">
        <v>2344</v>
      </c>
      <c r="AQ920" s="111" t="s">
        <v>2340</v>
      </c>
      <c r="AR920" s="111">
        <v>28.13</v>
      </c>
      <c r="AS920" s="111"/>
      <c r="AT920" s="111"/>
      <c r="AU920" s="111"/>
      <c r="AV920" s="111"/>
      <c r="AW920" s="111"/>
      <c r="AX920" s="111"/>
      <c r="AY920"/>
      <c r="AZ920"/>
      <c r="BA920"/>
      <c r="BB920"/>
      <c r="BC920"/>
      <c r="BD920"/>
    </row>
    <row r="921" spans="1:56" s="110" customFormat="1" ht="154.30000000000001">
      <c r="A921" s="107">
        <v>782</v>
      </c>
      <c r="B921" s="107" t="s">
        <v>13698</v>
      </c>
      <c r="C921" s="111" t="s">
        <v>2363</v>
      </c>
      <c r="D921" s="124" t="s">
        <v>2364</v>
      </c>
      <c r="E921" s="112" t="s">
        <v>2365</v>
      </c>
      <c r="F921" s="129">
        <v>22701</v>
      </c>
      <c r="G921" s="112" t="s">
        <v>2482</v>
      </c>
      <c r="H921" s="111">
        <v>2011</v>
      </c>
      <c r="I921" s="112" t="s">
        <v>2483</v>
      </c>
      <c r="J921" s="113">
        <v>134986.51999999999</v>
      </c>
      <c r="K921" s="126" t="s">
        <v>12213</v>
      </c>
      <c r="L921" s="112" t="s">
        <v>2414</v>
      </c>
      <c r="M921" s="112" t="s">
        <v>2415</v>
      </c>
      <c r="N921" s="112" t="s">
        <v>2484</v>
      </c>
      <c r="O921" s="112" t="s">
        <v>2485</v>
      </c>
      <c r="P921" s="112">
        <v>11000563</v>
      </c>
      <c r="Q921" s="108">
        <f t="shared" si="60"/>
        <v>45</v>
      </c>
      <c r="R921" s="108">
        <v>0</v>
      </c>
      <c r="S921" s="108">
        <v>0</v>
      </c>
      <c r="T921" s="108">
        <v>45</v>
      </c>
      <c r="U921" s="108">
        <f t="shared" si="59"/>
        <v>45</v>
      </c>
      <c r="V921" s="109">
        <v>85</v>
      </c>
      <c r="W921" s="109">
        <v>100</v>
      </c>
      <c r="X921" s="127" t="s">
        <v>2486</v>
      </c>
      <c r="Y921" s="107">
        <v>3</v>
      </c>
      <c r="Z921" s="107">
        <v>10</v>
      </c>
      <c r="AA921" s="107" t="s">
        <v>2487</v>
      </c>
      <c r="AB921" s="111">
        <v>44</v>
      </c>
      <c r="AC921" s="107">
        <v>76</v>
      </c>
      <c r="AD921" s="108">
        <v>45</v>
      </c>
      <c r="AE921" s="107">
        <v>5</v>
      </c>
      <c r="AF921" s="111">
        <v>107.5</v>
      </c>
      <c r="AG921" s="111" t="s">
        <v>2364</v>
      </c>
      <c r="AH921" s="111" t="s">
        <v>2374</v>
      </c>
      <c r="AI921" s="111">
        <v>0</v>
      </c>
      <c r="AJ921" s="111" t="s">
        <v>2375</v>
      </c>
      <c r="AK921" s="111" t="s">
        <v>2374</v>
      </c>
      <c r="AL921" s="111">
        <v>107.5</v>
      </c>
      <c r="AM921" s="111" t="s">
        <v>2376</v>
      </c>
      <c r="AN921" s="111" t="s">
        <v>2374</v>
      </c>
      <c r="AO921" s="111">
        <v>0</v>
      </c>
      <c r="AP921" s="111"/>
      <c r="AQ921" s="111"/>
      <c r="AR921" s="111"/>
      <c r="AS921" s="111"/>
      <c r="AT921" s="111"/>
      <c r="AU921" s="111"/>
      <c r="AV921" s="111"/>
      <c r="AW921" s="111"/>
      <c r="AX921" s="111"/>
      <c r="AY921"/>
      <c r="AZ921"/>
      <c r="BA921"/>
      <c r="BB921"/>
      <c r="BC921"/>
      <c r="BD921"/>
    </row>
    <row r="922" spans="1:56" s="110" customFormat="1" ht="113.15">
      <c r="A922" s="107">
        <v>782</v>
      </c>
      <c r="B922" s="107" t="s">
        <v>13698</v>
      </c>
      <c r="C922" s="111" t="s">
        <v>2488</v>
      </c>
      <c r="D922" s="124" t="s">
        <v>2497</v>
      </c>
      <c r="E922" s="112" t="s">
        <v>2489</v>
      </c>
      <c r="F922" s="129">
        <v>21238</v>
      </c>
      <c r="G922" s="112" t="s">
        <v>2490</v>
      </c>
      <c r="H922" s="111">
        <v>2010</v>
      </c>
      <c r="I922" s="112" t="s">
        <v>2491</v>
      </c>
      <c r="J922" s="113">
        <v>151583.87</v>
      </c>
      <c r="K922" s="126" t="s">
        <v>12213</v>
      </c>
      <c r="L922" s="112" t="s">
        <v>2492</v>
      </c>
      <c r="M922" s="112" t="s">
        <v>2493</v>
      </c>
      <c r="N922" s="112" t="s">
        <v>2494</v>
      </c>
      <c r="O922" s="112" t="s">
        <v>2495</v>
      </c>
      <c r="P922" s="112">
        <v>9000598</v>
      </c>
      <c r="Q922" s="108">
        <f t="shared" si="60"/>
        <v>45</v>
      </c>
      <c r="R922" s="108">
        <v>0</v>
      </c>
      <c r="S922" s="108">
        <v>0</v>
      </c>
      <c r="T922" s="108">
        <v>45</v>
      </c>
      <c r="U922" s="108">
        <f t="shared" si="59"/>
        <v>45</v>
      </c>
      <c r="V922" s="109">
        <v>85</v>
      </c>
      <c r="W922" s="109">
        <v>100</v>
      </c>
      <c r="X922" s="127" t="s">
        <v>2496</v>
      </c>
      <c r="Y922" s="107">
        <v>4</v>
      </c>
      <c r="Z922" s="107">
        <v>4</v>
      </c>
      <c r="AA922" s="107">
        <v>6</v>
      </c>
      <c r="AB922" s="111">
        <v>46</v>
      </c>
      <c r="AC922" s="107">
        <v>82</v>
      </c>
      <c r="AD922" s="108">
        <v>45</v>
      </c>
      <c r="AE922" s="107">
        <v>5</v>
      </c>
      <c r="AF922" s="111">
        <v>100</v>
      </c>
      <c r="AG922" s="111" t="s">
        <v>2497</v>
      </c>
      <c r="AH922" s="111" t="s">
        <v>2498</v>
      </c>
      <c r="AI922" s="111">
        <v>50</v>
      </c>
      <c r="AJ922" s="111" t="s">
        <v>2375</v>
      </c>
      <c r="AK922" s="111" t="s">
        <v>2499</v>
      </c>
      <c r="AL922" s="111">
        <v>50</v>
      </c>
      <c r="AM922" s="111"/>
      <c r="AN922" s="111"/>
      <c r="AO922" s="111">
        <v>0</v>
      </c>
      <c r="AP922" s="111"/>
      <c r="AQ922" s="111"/>
      <c r="AR922" s="111"/>
      <c r="AS922" s="111"/>
      <c r="AT922" s="111"/>
      <c r="AU922" s="111"/>
      <c r="AV922" s="111"/>
      <c r="AW922" s="111"/>
      <c r="AX922" s="111"/>
      <c r="AY922"/>
      <c r="AZ922"/>
      <c r="BA922"/>
      <c r="BB922"/>
      <c r="BC922"/>
      <c r="BD922"/>
    </row>
    <row r="923" spans="1:56" s="110" customFormat="1" ht="390.9">
      <c r="A923" s="107">
        <v>782</v>
      </c>
      <c r="B923" s="107" t="s">
        <v>13698</v>
      </c>
      <c r="C923" s="111" t="s">
        <v>2377</v>
      </c>
      <c r="D923" s="124" t="s">
        <v>2378</v>
      </c>
      <c r="E923" s="112" t="s">
        <v>2379</v>
      </c>
      <c r="F923" s="129">
        <v>26559</v>
      </c>
      <c r="G923" s="112" t="s">
        <v>2500</v>
      </c>
      <c r="H923" s="111">
        <v>2011</v>
      </c>
      <c r="I923" s="112" t="s">
        <v>2501</v>
      </c>
      <c r="J923" s="113">
        <f>107640+3887.24+3364.58+441.47</f>
        <v>115333.29000000001</v>
      </c>
      <c r="K923" s="126" t="s">
        <v>12213</v>
      </c>
      <c r="L923" s="112" t="s">
        <v>2503</v>
      </c>
      <c r="M923" s="112" t="s">
        <v>2504</v>
      </c>
      <c r="N923" s="112" t="s">
        <v>2505</v>
      </c>
      <c r="O923" s="112" t="s">
        <v>2506</v>
      </c>
      <c r="P923" s="112">
        <v>11000062</v>
      </c>
      <c r="Q923" s="108">
        <f>U923</f>
        <v>45</v>
      </c>
      <c r="R923" s="108">
        <v>0</v>
      </c>
      <c r="S923" s="108">
        <v>0</v>
      </c>
      <c r="T923" s="108">
        <v>45</v>
      </c>
      <c r="U923" s="108">
        <f>SUM(R923:T923)</f>
        <v>45</v>
      </c>
      <c r="V923" s="109">
        <v>85</v>
      </c>
      <c r="W923" s="109">
        <v>100</v>
      </c>
      <c r="X923" s="127" t="s">
        <v>2507</v>
      </c>
      <c r="Y923" s="107">
        <v>6</v>
      </c>
      <c r="Z923" s="107">
        <v>3</v>
      </c>
      <c r="AA923" s="107">
        <v>1</v>
      </c>
      <c r="AB923" s="111">
        <v>47</v>
      </c>
      <c r="AC923" s="107"/>
      <c r="AD923" s="108">
        <v>45</v>
      </c>
      <c r="AE923" s="107">
        <v>5</v>
      </c>
      <c r="AF923" s="111">
        <v>43.75</v>
      </c>
      <c r="AG923" s="111" t="s">
        <v>2387</v>
      </c>
      <c r="AH923" s="111" t="s">
        <v>2388</v>
      </c>
      <c r="AI923" s="111">
        <v>0</v>
      </c>
      <c r="AJ923" s="111" t="s">
        <v>2508</v>
      </c>
      <c r="AK923" s="111" t="s">
        <v>2388</v>
      </c>
      <c r="AL923" s="111">
        <v>27.500000000000004</v>
      </c>
      <c r="AM923" s="111" t="s">
        <v>2509</v>
      </c>
      <c r="AN923" s="111" t="s">
        <v>2388</v>
      </c>
      <c r="AO923" s="111">
        <v>0</v>
      </c>
      <c r="AP923" s="111" t="s">
        <v>2375</v>
      </c>
      <c r="AQ923" s="111" t="s">
        <v>2388</v>
      </c>
      <c r="AR923" s="111">
        <v>0</v>
      </c>
      <c r="AS923" s="111" t="s">
        <v>11565</v>
      </c>
      <c r="AT923" s="111" t="s">
        <v>2388</v>
      </c>
      <c r="AU923" s="111">
        <v>16.25</v>
      </c>
      <c r="AV923" s="111" t="s">
        <v>2510</v>
      </c>
      <c r="AW923" s="111" t="s">
        <v>2388</v>
      </c>
      <c r="AX923" s="111">
        <v>0</v>
      </c>
      <c r="AY923"/>
      <c r="AZ923"/>
      <c r="BA923"/>
      <c r="BB923"/>
      <c r="BC923"/>
      <c r="BD923"/>
    </row>
    <row r="924" spans="1:56" s="110" customFormat="1" ht="205.75">
      <c r="A924" s="107">
        <v>782</v>
      </c>
      <c r="B924" s="107" t="s">
        <v>13698</v>
      </c>
      <c r="C924" s="111" t="s">
        <v>2511</v>
      </c>
      <c r="D924" s="124" t="s">
        <v>2512</v>
      </c>
      <c r="E924" s="112" t="s">
        <v>2513</v>
      </c>
      <c r="F924" s="129">
        <v>23010</v>
      </c>
      <c r="G924" s="112" t="s">
        <v>2514</v>
      </c>
      <c r="H924" s="111" t="s">
        <v>2515</v>
      </c>
      <c r="I924" s="112" t="s">
        <v>2516</v>
      </c>
      <c r="J924" s="113">
        <f>516000+156711.83+153314.96+17230.06</f>
        <v>843256.85</v>
      </c>
      <c r="K924" s="126" t="s">
        <v>12213</v>
      </c>
      <c r="L924" s="112" t="s">
        <v>2517</v>
      </c>
      <c r="M924" s="112" t="s">
        <v>2518</v>
      </c>
      <c r="N924" s="112" t="s">
        <v>2519</v>
      </c>
      <c r="O924" s="112" t="s">
        <v>2520</v>
      </c>
      <c r="P924" s="112">
        <v>10000450</v>
      </c>
      <c r="Q924" s="108">
        <v>45</v>
      </c>
      <c r="R924" s="108">
        <v>0</v>
      </c>
      <c r="S924" s="108">
        <v>0</v>
      </c>
      <c r="T924" s="108">
        <v>45</v>
      </c>
      <c r="U924" s="108">
        <f>SUM(R924:T924)</f>
        <v>45</v>
      </c>
      <c r="V924" s="109">
        <v>85</v>
      </c>
      <c r="W924" s="109">
        <v>100</v>
      </c>
      <c r="X924" s="127" t="s">
        <v>2521</v>
      </c>
      <c r="Y924" s="107">
        <v>6</v>
      </c>
      <c r="Z924" s="107">
        <v>1</v>
      </c>
      <c r="AA924" s="107">
        <v>3</v>
      </c>
      <c r="AB924" s="111">
        <v>14</v>
      </c>
      <c r="AC924" s="107"/>
      <c r="AD924" s="108">
        <v>45</v>
      </c>
      <c r="AE924" s="107">
        <v>2</v>
      </c>
      <c r="AF924" s="111">
        <v>37.619999999999997</v>
      </c>
      <c r="AG924" s="111" t="s">
        <v>2522</v>
      </c>
      <c r="AH924" s="111" t="s">
        <v>2523</v>
      </c>
      <c r="AI924" s="111">
        <v>37.619999999999997</v>
      </c>
      <c r="AJ924" s="111"/>
      <c r="AK924" s="111"/>
      <c r="AL924" s="111">
        <v>0</v>
      </c>
      <c r="AM924" s="111"/>
      <c r="AN924" s="111"/>
      <c r="AO924" s="111">
        <v>0</v>
      </c>
      <c r="AP924" s="111"/>
      <c r="AQ924" s="111"/>
      <c r="AR924" s="111"/>
      <c r="AS924" s="111"/>
      <c r="AT924" s="111"/>
      <c r="AU924" s="111"/>
      <c r="AV924" s="111"/>
      <c r="AW924" s="111"/>
      <c r="AX924" s="111"/>
      <c r="AY924"/>
      <c r="AZ924"/>
      <c r="BA924"/>
      <c r="BB924"/>
      <c r="BC924"/>
      <c r="BD924"/>
    </row>
    <row r="925" spans="1:56" s="110" customFormat="1" ht="205.75">
      <c r="A925" s="107">
        <v>782</v>
      </c>
      <c r="B925" s="107" t="s">
        <v>13698</v>
      </c>
      <c r="C925" s="111" t="s">
        <v>2511</v>
      </c>
      <c r="D925" s="124" t="s">
        <v>2512</v>
      </c>
      <c r="E925" s="112" t="s">
        <v>2513</v>
      </c>
      <c r="F925" s="129">
        <v>23010</v>
      </c>
      <c r="G925" s="112" t="s">
        <v>2524</v>
      </c>
      <c r="H925" s="111">
        <v>2011</v>
      </c>
      <c r="I925" s="112" t="s">
        <v>2525</v>
      </c>
      <c r="J925" s="113">
        <f>94085.72+71165</f>
        <v>165250.72</v>
      </c>
      <c r="K925" s="126" t="s">
        <v>12213</v>
      </c>
      <c r="L925" s="112" t="s">
        <v>2526</v>
      </c>
      <c r="M925" s="112" t="s">
        <v>2527</v>
      </c>
      <c r="N925" s="112" t="s">
        <v>2519</v>
      </c>
      <c r="O925" s="112" t="s">
        <v>2528</v>
      </c>
      <c r="P925" s="112">
        <v>11000595</v>
      </c>
      <c r="Q925" s="108" t="s">
        <v>2529</v>
      </c>
      <c r="R925" s="108">
        <v>0</v>
      </c>
      <c r="S925" s="108">
        <v>0</v>
      </c>
      <c r="T925" s="108" t="s">
        <v>2529</v>
      </c>
      <c r="U925" s="108" t="s">
        <v>2529</v>
      </c>
      <c r="V925" s="109">
        <v>85</v>
      </c>
      <c r="W925" s="109">
        <v>100</v>
      </c>
      <c r="X925" s="127" t="s">
        <v>2521</v>
      </c>
      <c r="Y925" s="107">
        <v>6</v>
      </c>
      <c r="Z925" s="107">
        <v>1</v>
      </c>
      <c r="AA925" s="107">
        <v>3</v>
      </c>
      <c r="AB925" s="111">
        <v>63</v>
      </c>
      <c r="AC925" s="107"/>
      <c r="AD925" s="108">
        <v>45</v>
      </c>
      <c r="AE925" s="107">
        <v>5</v>
      </c>
      <c r="AF925" s="111">
        <v>37.619999999999997</v>
      </c>
      <c r="AG925" s="111" t="s">
        <v>2522</v>
      </c>
      <c r="AH925" s="111" t="s">
        <v>2523</v>
      </c>
      <c r="AI925" s="111">
        <v>3761.9999999999995</v>
      </c>
      <c r="AJ925" s="111"/>
      <c r="AK925" s="111"/>
      <c r="AL925" s="111">
        <v>0</v>
      </c>
      <c r="AM925" s="111"/>
      <c r="AN925" s="111"/>
      <c r="AO925" s="111">
        <v>0</v>
      </c>
      <c r="AP925" s="111"/>
      <c r="AQ925" s="111"/>
      <c r="AR925" s="111"/>
      <c r="AS925" s="111"/>
      <c r="AT925" s="111"/>
      <c r="AU925" s="111"/>
      <c r="AV925" s="111"/>
      <c r="AW925" s="111"/>
      <c r="AX925" s="111"/>
      <c r="AY925"/>
      <c r="AZ925"/>
      <c r="BA925"/>
      <c r="BB925"/>
      <c r="BC925"/>
      <c r="BD925"/>
    </row>
    <row r="926" spans="1:56" s="110" customFormat="1" ht="144">
      <c r="A926" s="107">
        <v>782</v>
      </c>
      <c r="B926" s="107" t="s">
        <v>13698</v>
      </c>
      <c r="C926" s="111" t="s">
        <v>2330</v>
      </c>
      <c r="D926" s="124" t="s">
        <v>2331</v>
      </c>
      <c r="E926" s="112" t="s">
        <v>2332</v>
      </c>
      <c r="F926" s="129">
        <v>14556</v>
      </c>
      <c r="G926" s="112" t="s">
        <v>2530</v>
      </c>
      <c r="H926" s="111">
        <v>2012</v>
      </c>
      <c r="I926" s="112" t="s">
        <v>2531</v>
      </c>
      <c r="J926" s="113">
        <v>112860</v>
      </c>
      <c r="K926" s="126" t="s">
        <v>12213</v>
      </c>
      <c r="L926" s="112" t="s">
        <v>2532</v>
      </c>
      <c r="M926" s="112" t="s">
        <v>2533</v>
      </c>
      <c r="N926" s="112" t="s">
        <v>2534</v>
      </c>
      <c r="O926" s="112" t="s">
        <v>2535</v>
      </c>
      <c r="P926" s="112">
        <v>12000372</v>
      </c>
      <c r="Q926" s="108">
        <v>45</v>
      </c>
      <c r="R926" s="108">
        <v>0</v>
      </c>
      <c r="S926" s="108">
        <v>0</v>
      </c>
      <c r="T926" s="108">
        <v>45</v>
      </c>
      <c r="U926" s="108">
        <f>SUM(R926:T926)</f>
        <v>45</v>
      </c>
      <c r="V926" s="109">
        <v>85</v>
      </c>
      <c r="W926" s="109">
        <v>100</v>
      </c>
      <c r="X926" s="127" t="s">
        <v>2536</v>
      </c>
      <c r="Y926" s="107">
        <v>4</v>
      </c>
      <c r="Z926" s="107">
        <v>5</v>
      </c>
      <c r="AA926" s="107">
        <v>5</v>
      </c>
      <c r="AB926" s="111">
        <v>4</v>
      </c>
      <c r="AC926" s="107"/>
      <c r="AD926" s="108">
        <v>45</v>
      </c>
      <c r="AE926" s="107">
        <v>5</v>
      </c>
      <c r="AF926" s="111">
        <v>76.88</v>
      </c>
      <c r="AG926" s="111" t="s">
        <v>2331</v>
      </c>
      <c r="AH926" s="111" t="s">
        <v>2340</v>
      </c>
      <c r="AI926" s="111">
        <v>6.25</v>
      </c>
      <c r="AJ926" s="111" t="s">
        <v>2341</v>
      </c>
      <c r="AK926" s="111" t="s">
        <v>2340</v>
      </c>
      <c r="AL926" s="111">
        <v>10</v>
      </c>
      <c r="AM926" s="111" t="s">
        <v>2342</v>
      </c>
      <c r="AN926" s="111" t="s">
        <v>2343</v>
      </c>
      <c r="AO926" s="111">
        <v>27.500000000000004</v>
      </c>
      <c r="AP926" s="111" t="s">
        <v>2344</v>
      </c>
      <c r="AQ926" s="111" t="s">
        <v>2340</v>
      </c>
      <c r="AR926" s="111">
        <v>33.129999999999995</v>
      </c>
      <c r="AS926" s="111"/>
      <c r="AT926" s="111"/>
      <c r="AU926" s="111"/>
      <c r="AV926" s="111"/>
      <c r="AW926" s="111"/>
      <c r="AX926" s="111"/>
      <c r="AY926"/>
      <c r="AZ926"/>
      <c r="BA926"/>
      <c r="BB926"/>
      <c r="BC926"/>
      <c r="BD926"/>
    </row>
    <row r="927" spans="1:56" s="110" customFormat="1" ht="72">
      <c r="A927" s="107">
        <v>782</v>
      </c>
      <c r="B927" s="107" t="s">
        <v>13698</v>
      </c>
      <c r="C927" s="111" t="s">
        <v>2537</v>
      </c>
      <c r="D927" s="124" t="s">
        <v>2438</v>
      </c>
      <c r="E927" s="112" t="s">
        <v>11566</v>
      </c>
      <c r="F927" s="129">
        <v>23010</v>
      </c>
      <c r="G927" s="112" t="s">
        <v>2538</v>
      </c>
      <c r="H927" s="111">
        <v>2014</v>
      </c>
      <c r="I927" s="112" t="s">
        <v>2539</v>
      </c>
      <c r="J927" s="113">
        <v>20962.04</v>
      </c>
      <c r="K927" s="126" t="s">
        <v>12213</v>
      </c>
      <c r="L927" s="112" t="s">
        <v>11567</v>
      </c>
      <c r="M927" s="112" t="s">
        <v>11568</v>
      </c>
      <c r="N927" s="112" t="s">
        <v>2540</v>
      </c>
      <c r="O927" s="112" t="s">
        <v>2541</v>
      </c>
      <c r="P927" s="112">
        <v>14000303</v>
      </c>
      <c r="Q927" s="108">
        <f>U927</f>
        <v>45</v>
      </c>
      <c r="R927" s="108">
        <v>0</v>
      </c>
      <c r="S927" s="108">
        <v>0</v>
      </c>
      <c r="T927" s="108">
        <v>45</v>
      </c>
      <c r="U927" s="108">
        <f>R927+S927+T927</f>
        <v>45</v>
      </c>
      <c r="V927" s="109">
        <v>85</v>
      </c>
      <c r="W927" s="109">
        <v>100</v>
      </c>
      <c r="X927" s="127" t="s">
        <v>2542</v>
      </c>
      <c r="Y927" s="107">
        <v>3</v>
      </c>
      <c r="Z927" s="107">
        <v>10</v>
      </c>
      <c r="AA927" s="107">
        <v>6</v>
      </c>
      <c r="AB927" s="111">
        <v>46</v>
      </c>
      <c r="AC927" s="107"/>
      <c r="AD927" s="108">
        <v>45</v>
      </c>
      <c r="AE927" s="107">
        <v>5</v>
      </c>
      <c r="AF927" s="111">
        <v>12.5</v>
      </c>
      <c r="AG927" s="111" t="s">
        <v>2438</v>
      </c>
      <c r="AH927" s="111" t="s">
        <v>2768</v>
      </c>
      <c r="AI927" s="111">
        <v>12.5</v>
      </c>
      <c r="AJ927" s="111" t="s">
        <v>2375</v>
      </c>
      <c r="AK927" s="111" t="s">
        <v>2768</v>
      </c>
      <c r="AL927" s="111">
        <v>0</v>
      </c>
      <c r="AM927" s="111"/>
      <c r="AN927" s="111"/>
      <c r="AO927" s="111">
        <v>0</v>
      </c>
      <c r="AP927" s="111"/>
      <c r="AQ927" s="111"/>
      <c r="AR927" s="111"/>
      <c r="AS927" s="111"/>
      <c r="AT927" s="111"/>
      <c r="AU927" s="111"/>
      <c r="AV927" s="111"/>
      <c r="AW927" s="111"/>
      <c r="AX927" s="111"/>
      <c r="AY927"/>
      <c r="AZ927"/>
      <c r="BA927"/>
      <c r="BB927"/>
      <c r="BC927"/>
      <c r="BD927"/>
    </row>
    <row r="928" spans="1:56" s="110" customFormat="1" ht="82.3">
      <c r="A928" s="107">
        <v>782</v>
      </c>
      <c r="B928" s="107" t="s">
        <v>13698</v>
      </c>
      <c r="C928" s="111" t="s">
        <v>2345</v>
      </c>
      <c r="D928" s="124" t="s">
        <v>2346</v>
      </c>
      <c r="E928" s="112" t="s">
        <v>2543</v>
      </c>
      <c r="F928" s="129">
        <v>15646</v>
      </c>
      <c r="G928" s="112" t="s">
        <v>2544</v>
      </c>
      <c r="H928" s="111">
        <v>2016</v>
      </c>
      <c r="I928" s="112" t="s">
        <v>2545</v>
      </c>
      <c r="J928" s="113">
        <v>62379.67</v>
      </c>
      <c r="K928" s="126" t="s">
        <v>12213</v>
      </c>
      <c r="L928" s="112" t="s">
        <v>2350</v>
      </c>
      <c r="M928" s="112" t="s">
        <v>2546</v>
      </c>
      <c r="N928" s="112" t="s">
        <v>2547</v>
      </c>
      <c r="O928" s="112" t="s">
        <v>2548</v>
      </c>
      <c r="P928" s="112">
        <v>16000313</v>
      </c>
      <c r="Q928" s="108">
        <v>45</v>
      </c>
      <c r="R928" s="108">
        <v>0</v>
      </c>
      <c r="S928" s="108">
        <v>0</v>
      </c>
      <c r="T928" s="108">
        <v>45</v>
      </c>
      <c r="U928" s="108">
        <f>R928+S928+T928</f>
        <v>45</v>
      </c>
      <c r="V928" s="109">
        <v>85</v>
      </c>
      <c r="W928" s="109">
        <v>100</v>
      </c>
      <c r="X928" s="127" t="s">
        <v>2549</v>
      </c>
      <c r="Y928" s="107">
        <v>1</v>
      </c>
      <c r="Z928" s="107">
        <v>6</v>
      </c>
      <c r="AA928" s="107">
        <v>1</v>
      </c>
      <c r="AB928" s="111">
        <v>161</v>
      </c>
      <c r="AC928" s="107">
        <v>133</v>
      </c>
      <c r="AD928" s="108">
        <v>45</v>
      </c>
      <c r="AE928" s="107">
        <v>5</v>
      </c>
      <c r="AF928" s="111">
        <v>34.380000000000003</v>
      </c>
      <c r="AG928" s="111" t="s">
        <v>2346</v>
      </c>
      <c r="AH928" s="111" t="s">
        <v>2355</v>
      </c>
      <c r="AI928" s="111">
        <v>34.380000000000003</v>
      </c>
      <c r="AJ928" s="111"/>
      <c r="AK928" s="111"/>
      <c r="AL928" s="111">
        <v>0</v>
      </c>
      <c r="AM928" s="111"/>
      <c r="AN928" s="111"/>
      <c r="AO928" s="111">
        <v>0</v>
      </c>
      <c r="AP928" s="111"/>
      <c r="AQ928" s="111"/>
      <c r="AR928" s="111"/>
      <c r="AS928" s="111"/>
      <c r="AT928" s="111"/>
      <c r="AU928" s="111"/>
      <c r="AV928" s="111"/>
      <c r="AW928" s="111"/>
      <c r="AX928" s="111"/>
      <c r="AY928"/>
      <c r="AZ928"/>
      <c r="BA928"/>
      <c r="BB928"/>
      <c r="BC928"/>
      <c r="BD928"/>
    </row>
    <row r="929" spans="1:56" s="110" customFormat="1" ht="82.3">
      <c r="A929" s="107">
        <v>782</v>
      </c>
      <c r="B929" s="107" t="s">
        <v>13698</v>
      </c>
      <c r="C929" s="111" t="s">
        <v>2305</v>
      </c>
      <c r="D929" s="124" t="s">
        <v>2306</v>
      </c>
      <c r="E929" s="112" t="s">
        <v>2307</v>
      </c>
      <c r="F929" s="129">
        <v>8782</v>
      </c>
      <c r="G929" s="112" t="s">
        <v>2550</v>
      </c>
      <c r="H929" s="111">
        <v>2015</v>
      </c>
      <c r="I929" s="112" t="s">
        <v>2551</v>
      </c>
      <c r="J929" s="113">
        <v>14575.84</v>
      </c>
      <c r="K929" s="126" t="s">
        <v>12213</v>
      </c>
      <c r="L929" s="112" t="s">
        <v>2447</v>
      </c>
      <c r="M929" s="112" t="s">
        <v>2552</v>
      </c>
      <c r="N929" s="112" t="s">
        <v>2553</v>
      </c>
      <c r="O929" s="112" t="s">
        <v>2554</v>
      </c>
      <c r="P929" s="112">
        <v>15000204</v>
      </c>
      <c r="Q929" s="108">
        <v>45</v>
      </c>
      <c r="R929" s="108">
        <v>0</v>
      </c>
      <c r="S929" s="108">
        <v>0</v>
      </c>
      <c r="T929" s="108">
        <v>45</v>
      </c>
      <c r="U929" s="108">
        <v>45</v>
      </c>
      <c r="V929" s="109">
        <v>85</v>
      </c>
      <c r="W929" s="109">
        <v>100</v>
      </c>
      <c r="X929" s="127" t="s">
        <v>2555</v>
      </c>
      <c r="Y929" s="107">
        <v>4</v>
      </c>
      <c r="Z929" s="107">
        <v>4</v>
      </c>
      <c r="AA929" s="107">
        <v>5</v>
      </c>
      <c r="AB929" s="111">
        <v>46</v>
      </c>
      <c r="AC929" s="107">
        <v>98</v>
      </c>
      <c r="AD929" s="108">
        <v>45</v>
      </c>
      <c r="AE929" s="107">
        <v>5</v>
      </c>
      <c r="AF929" s="111">
        <v>60</v>
      </c>
      <c r="AG929" s="111" t="s">
        <v>2306</v>
      </c>
      <c r="AH929" s="111" t="s">
        <v>2315</v>
      </c>
      <c r="AI929" s="111">
        <v>60</v>
      </c>
      <c r="AJ929" s="111" t="s">
        <v>2316</v>
      </c>
      <c r="AK929" s="111" t="s">
        <v>2315</v>
      </c>
      <c r="AL929" s="111">
        <v>0</v>
      </c>
      <c r="AM929" s="111" t="s">
        <v>2317</v>
      </c>
      <c r="AN929" s="111" t="s">
        <v>2315</v>
      </c>
      <c r="AO929" s="111">
        <v>0</v>
      </c>
      <c r="AP929" s="111"/>
      <c r="AQ929" s="111"/>
      <c r="AR929" s="111"/>
      <c r="AS929" s="111"/>
      <c r="AT929" s="111"/>
      <c r="AU929" s="111"/>
      <c r="AV929" s="111"/>
      <c r="AW929" s="111"/>
      <c r="AX929" s="111"/>
      <c r="AY929"/>
      <c r="AZ929"/>
      <c r="BA929"/>
      <c r="BB929"/>
      <c r="BC929"/>
      <c r="BD929"/>
    </row>
    <row r="930" spans="1:56" s="110" customFormat="1" ht="113.15">
      <c r="A930" s="107">
        <v>782</v>
      </c>
      <c r="B930" s="107" t="s">
        <v>13698</v>
      </c>
      <c r="C930" s="111" t="s">
        <v>2556</v>
      </c>
      <c r="D930" s="124" t="s">
        <v>2557</v>
      </c>
      <c r="E930" s="112" t="s">
        <v>2558</v>
      </c>
      <c r="F930" s="129">
        <v>23468</v>
      </c>
      <c r="G930" s="112" t="s">
        <v>2559</v>
      </c>
      <c r="H930" s="111">
        <v>2015</v>
      </c>
      <c r="I930" s="112" t="s">
        <v>2560</v>
      </c>
      <c r="J930" s="113">
        <v>21619.47</v>
      </c>
      <c r="K930" s="126" t="s">
        <v>12213</v>
      </c>
      <c r="L930" s="112" t="s">
        <v>2561</v>
      </c>
      <c r="M930" s="112" t="s">
        <v>2562</v>
      </c>
      <c r="N930" s="112" t="s">
        <v>2563</v>
      </c>
      <c r="O930" s="112" t="s">
        <v>2564</v>
      </c>
      <c r="P930" s="112">
        <v>15000158</v>
      </c>
      <c r="Q930" s="108">
        <v>45</v>
      </c>
      <c r="R930" s="108">
        <v>0</v>
      </c>
      <c r="S930" s="108">
        <v>0</v>
      </c>
      <c r="T930" s="108">
        <v>45</v>
      </c>
      <c r="U930" s="108">
        <v>45</v>
      </c>
      <c r="V930" s="109">
        <v>85</v>
      </c>
      <c r="W930" s="109">
        <v>100</v>
      </c>
      <c r="X930" s="127" t="s">
        <v>2565</v>
      </c>
      <c r="Y930" s="107">
        <v>4</v>
      </c>
      <c r="Z930" s="107">
        <v>9</v>
      </c>
      <c r="AA930" s="107">
        <v>3</v>
      </c>
      <c r="AB930" s="111">
        <v>32</v>
      </c>
      <c r="AC930" s="107"/>
      <c r="AD930" s="108">
        <v>45</v>
      </c>
      <c r="AE930" s="107">
        <v>5</v>
      </c>
      <c r="AF930" s="111">
        <v>50.629999999999995</v>
      </c>
      <c r="AG930" s="111" t="s">
        <v>2557</v>
      </c>
      <c r="AH930" s="111" t="s">
        <v>2566</v>
      </c>
      <c r="AI930" s="111">
        <v>50.629999999999995</v>
      </c>
      <c r="AJ930" s="111" t="s">
        <v>2375</v>
      </c>
      <c r="AK930" s="111" t="s">
        <v>2566</v>
      </c>
      <c r="AL930" s="111">
        <v>0</v>
      </c>
      <c r="AM930" s="111" t="s">
        <v>2567</v>
      </c>
      <c r="AN930" s="111" t="s">
        <v>2566</v>
      </c>
      <c r="AO930" s="111">
        <v>0</v>
      </c>
      <c r="AP930" s="111" t="s">
        <v>3209</v>
      </c>
      <c r="AQ930" s="111" t="s">
        <v>2566</v>
      </c>
      <c r="AR930" s="111">
        <v>0</v>
      </c>
      <c r="AS930" s="111" t="s">
        <v>2568</v>
      </c>
      <c r="AT930" s="111" t="s">
        <v>2566</v>
      </c>
      <c r="AU930" s="111">
        <v>0</v>
      </c>
      <c r="AV930" s="111" t="s">
        <v>2569</v>
      </c>
      <c r="AW930" s="111" t="s">
        <v>2566</v>
      </c>
      <c r="AX930" s="111">
        <v>0</v>
      </c>
      <c r="AY930"/>
      <c r="AZ930"/>
      <c r="BA930"/>
      <c r="BB930"/>
      <c r="BC930"/>
      <c r="BD930"/>
    </row>
    <row r="931" spans="1:56" s="110" customFormat="1" ht="102.9">
      <c r="A931" s="107">
        <v>782</v>
      </c>
      <c r="B931" s="107" t="s">
        <v>13698</v>
      </c>
      <c r="C931" s="111" t="s">
        <v>2377</v>
      </c>
      <c r="D931" s="124" t="s">
        <v>2378</v>
      </c>
      <c r="E931" s="112" t="s">
        <v>2379</v>
      </c>
      <c r="F931" s="129">
        <v>26559</v>
      </c>
      <c r="G931" s="112" t="s">
        <v>2570</v>
      </c>
      <c r="H931" s="111">
        <v>2015</v>
      </c>
      <c r="I931" s="112" t="s">
        <v>2571</v>
      </c>
      <c r="J931" s="113">
        <v>42294.38</v>
      </c>
      <c r="K931" s="126" t="s">
        <v>12213</v>
      </c>
      <c r="L931" s="112" t="s">
        <v>2572</v>
      </c>
      <c r="M931" s="112" t="s">
        <v>2573</v>
      </c>
      <c r="N931" s="112" t="s">
        <v>2574</v>
      </c>
      <c r="O931" s="112" t="s">
        <v>2575</v>
      </c>
      <c r="P931" s="112">
        <v>15000301</v>
      </c>
      <c r="Q931" s="108">
        <v>45</v>
      </c>
      <c r="R931" s="108">
        <v>0</v>
      </c>
      <c r="S931" s="108">
        <v>0</v>
      </c>
      <c r="T931" s="108">
        <v>45</v>
      </c>
      <c r="U931" s="108">
        <v>45</v>
      </c>
      <c r="V931" s="109">
        <v>85</v>
      </c>
      <c r="W931" s="109">
        <v>100</v>
      </c>
      <c r="X931" s="127" t="s">
        <v>2576</v>
      </c>
      <c r="Y931" s="107">
        <v>6</v>
      </c>
      <c r="Z931" s="107">
        <v>3</v>
      </c>
      <c r="AA931" s="107">
        <v>1</v>
      </c>
      <c r="AB931" s="111"/>
      <c r="AC931" s="107"/>
      <c r="AD931" s="108">
        <v>45</v>
      </c>
      <c r="AE931" s="107">
        <v>5</v>
      </c>
      <c r="AF931" s="111">
        <v>0</v>
      </c>
      <c r="AG931" s="111" t="s">
        <v>2378</v>
      </c>
      <c r="AH931" s="111" t="s">
        <v>2388</v>
      </c>
      <c r="AI931" s="111">
        <v>0</v>
      </c>
      <c r="AJ931" s="111" t="s">
        <v>2329</v>
      </c>
      <c r="AK931" s="111" t="s">
        <v>2388</v>
      </c>
      <c r="AL931" s="111">
        <v>0</v>
      </c>
      <c r="AM931" s="111" t="s">
        <v>2375</v>
      </c>
      <c r="AN931" s="111" t="s">
        <v>2388</v>
      </c>
      <c r="AO931" s="111">
        <v>0</v>
      </c>
      <c r="AP931" s="111" t="s">
        <v>2508</v>
      </c>
      <c r="AQ931" s="111" t="s">
        <v>2388</v>
      </c>
      <c r="AR931" s="111">
        <v>0</v>
      </c>
      <c r="AS931" s="111" t="s">
        <v>2577</v>
      </c>
      <c r="AT931" s="111" t="s">
        <v>2388</v>
      </c>
      <c r="AU931" s="111">
        <v>0</v>
      </c>
      <c r="AV931" s="111"/>
      <c r="AW931" s="111"/>
      <c r="AX931" s="111"/>
      <c r="AY931"/>
      <c r="AZ931"/>
      <c r="BA931"/>
      <c r="BB931"/>
      <c r="BC931"/>
      <c r="BD931"/>
    </row>
    <row r="932" spans="1:56" s="110" customFormat="1" ht="205.75">
      <c r="A932" s="107">
        <v>782</v>
      </c>
      <c r="B932" s="107" t="s">
        <v>13698</v>
      </c>
      <c r="C932" s="111" t="s">
        <v>2318</v>
      </c>
      <c r="D932" s="124" t="s">
        <v>2319</v>
      </c>
      <c r="E932" s="112" t="s">
        <v>2320</v>
      </c>
      <c r="F932" s="129">
        <v>5566</v>
      </c>
      <c r="G932" s="112" t="s">
        <v>2578</v>
      </c>
      <c r="H932" s="111">
        <v>2016</v>
      </c>
      <c r="I932" s="112" t="s">
        <v>2579</v>
      </c>
      <c r="J932" s="113">
        <v>65766.48</v>
      </c>
      <c r="K932" s="126" t="s">
        <v>12213</v>
      </c>
      <c r="L932" s="112" t="s">
        <v>2580</v>
      </c>
      <c r="M932" s="112" t="s">
        <v>2581</v>
      </c>
      <c r="N932" s="112" t="s">
        <v>2582</v>
      </c>
      <c r="O932" s="112" t="s">
        <v>2583</v>
      </c>
      <c r="P932" s="112">
        <v>16000040</v>
      </c>
      <c r="Q932" s="108">
        <v>45</v>
      </c>
      <c r="R932" s="108">
        <v>0</v>
      </c>
      <c r="S932" s="108">
        <v>0</v>
      </c>
      <c r="T932" s="108">
        <v>45</v>
      </c>
      <c r="U932" s="108">
        <v>45</v>
      </c>
      <c r="V932" s="109">
        <v>85</v>
      </c>
      <c r="W932" s="109">
        <v>100</v>
      </c>
      <c r="X932" s="127" t="s">
        <v>2584</v>
      </c>
      <c r="Y932" s="107">
        <v>4</v>
      </c>
      <c r="Z932" s="107">
        <v>3</v>
      </c>
      <c r="AA932" s="107">
        <v>1</v>
      </c>
      <c r="AB932" s="111">
        <v>4</v>
      </c>
      <c r="AC932" s="107">
        <v>132</v>
      </c>
      <c r="AD932" s="108">
        <v>45</v>
      </c>
      <c r="AE932" s="107">
        <v>5</v>
      </c>
      <c r="AF932" s="111">
        <v>100</v>
      </c>
      <c r="AG932" s="111" t="s">
        <v>2319</v>
      </c>
      <c r="AH932" s="111" t="s">
        <v>2328</v>
      </c>
      <c r="AI932" s="111">
        <v>100</v>
      </c>
      <c r="AJ932" s="111" t="s">
        <v>2329</v>
      </c>
      <c r="AK932" s="111" t="s">
        <v>2328</v>
      </c>
      <c r="AL932" s="111">
        <v>0</v>
      </c>
      <c r="AM932" s="111"/>
      <c r="AN932" s="111"/>
      <c r="AO932" s="111">
        <v>0</v>
      </c>
      <c r="AP932" s="111"/>
      <c r="AQ932" s="111"/>
      <c r="AR932" s="111"/>
      <c r="AS932" s="111"/>
      <c r="AT932" s="111"/>
      <c r="AU932" s="111"/>
      <c r="AV932" s="111"/>
      <c r="AW932" s="111"/>
      <c r="AX932" s="111"/>
      <c r="AY932"/>
      <c r="AZ932"/>
      <c r="BA932"/>
      <c r="BB932"/>
      <c r="BC932"/>
      <c r="BD932"/>
    </row>
    <row r="933" spans="1:56" s="110" customFormat="1" ht="205.75">
      <c r="A933" s="107">
        <v>782</v>
      </c>
      <c r="B933" s="107" t="s">
        <v>13698</v>
      </c>
      <c r="C933" s="111" t="s">
        <v>2330</v>
      </c>
      <c r="D933" s="124" t="s">
        <v>2331</v>
      </c>
      <c r="E933" s="112" t="s">
        <v>2332</v>
      </c>
      <c r="F933" s="129">
        <v>14556</v>
      </c>
      <c r="G933" s="112" t="s">
        <v>2585</v>
      </c>
      <c r="H933" s="111">
        <v>2016</v>
      </c>
      <c r="I933" s="112" t="s">
        <v>2586</v>
      </c>
      <c r="J933" s="113">
        <v>195200</v>
      </c>
      <c r="K933" s="126" t="s">
        <v>12213</v>
      </c>
      <c r="L933" s="112" t="s">
        <v>2587</v>
      </c>
      <c r="M933" s="112" t="s">
        <v>2588</v>
      </c>
      <c r="N933" s="112" t="s">
        <v>2589</v>
      </c>
      <c r="O933" s="112" t="s">
        <v>2590</v>
      </c>
      <c r="P933" s="112">
        <v>16000114</v>
      </c>
      <c r="Q933" s="108">
        <v>45</v>
      </c>
      <c r="R933" s="108">
        <v>0</v>
      </c>
      <c r="S933" s="108">
        <v>0</v>
      </c>
      <c r="T933" s="108">
        <v>45</v>
      </c>
      <c r="U933" s="108">
        <v>45</v>
      </c>
      <c r="V933" s="109">
        <v>85</v>
      </c>
      <c r="W933" s="109">
        <v>100</v>
      </c>
      <c r="X933" s="127" t="s">
        <v>2591</v>
      </c>
      <c r="Y933" s="107">
        <v>3</v>
      </c>
      <c r="Z933" s="107">
        <v>5</v>
      </c>
      <c r="AA933" s="107">
        <v>1</v>
      </c>
      <c r="AB933" s="111">
        <v>4</v>
      </c>
      <c r="AC933" s="107">
        <v>3</v>
      </c>
      <c r="AD933" s="108">
        <v>45</v>
      </c>
      <c r="AE933" s="107">
        <v>5</v>
      </c>
      <c r="AF933" s="111">
        <v>75.63</v>
      </c>
      <c r="AG933" s="111" t="s">
        <v>2331</v>
      </c>
      <c r="AH933" s="111" t="s">
        <v>2340</v>
      </c>
      <c r="AI933" s="111">
        <v>11.25</v>
      </c>
      <c r="AJ933" s="111" t="s">
        <v>2341</v>
      </c>
      <c r="AK933" s="111" t="s">
        <v>2340</v>
      </c>
      <c r="AL933" s="111">
        <v>12.5</v>
      </c>
      <c r="AM933" s="111" t="s">
        <v>2342</v>
      </c>
      <c r="AN933" s="111" t="s">
        <v>2343</v>
      </c>
      <c r="AO933" s="111">
        <v>0</v>
      </c>
      <c r="AP933" s="111" t="s">
        <v>2344</v>
      </c>
      <c r="AQ933" s="111" t="s">
        <v>2340</v>
      </c>
      <c r="AR933" s="111">
        <v>51.88</v>
      </c>
      <c r="AS933" s="111"/>
      <c r="AT933" s="111"/>
      <c r="AU933" s="111"/>
      <c r="AV933" s="111"/>
      <c r="AW933" s="111"/>
      <c r="AX933" s="111"/>
      <c r="AY933"/>
      <c r="AZ933"/>
      <c r="BA933"/>
      <c r="BB933"/>
      <c r="BC933"/>
      <c r="BD933"/>
    </row>
    <row r="934" spans="1:56" s="110" customFormat="1" ht="174.9">
      <c r="A934" s="107">
        <v>782</v>
      </c>
      <c r="B934" s="107" t="s">
        <v>13698</v>
      </c>
      <c r="C934" s="111" t="s">
        <v>2330</v>
      </c>
      <c r="D934" s="124" t="s">
        <v>2378</v>
      </c>
      <c r="E934" s="112" t="s">
        <v>2379</v>
      </c>
      <c r="F934" s="129">
        <v>26559</v>
      </c>
      <c r="G934" s="112" t="s">
        <v>2592</v>
      </c>
      <c r="H934" s="111">
        <v>2016</v>
      </c>
      <c r="I934" s="112" t="s">
        <v>2593</v>
      </c>
      <c r="J934" s="113">
        <v>86010</v>
      </c>
      <c r="K934" s="126" t="s">
        <v>12213</v>
      </c>
      <c r="L934" s="112" t="s">
        <v>2594</v>
      </c>
      <c r="M934" s="112" t="s">
        <v>2595</v>
      </c>
      <c r="N934" s="112" t="s">
        <v>2596</v>
      </c>
      <c r="O934" s="112" t="s">
        <v>2597</v>
      </c>
      <c r="P934" s="112">
        <v>16000117</v>
      </c>
      <c r="Q934" s="108">
        <v>45</v>
      </c>
      <c r="R934" s="108">
        <v>0</v>
      </c>
      <c r="S934" s="108">
        <v>0</v>
      </c>
      <c r="T934" s="108">
        <v>45</v>
      </c>
      <c r="U934" s="108">
        <v>45</v>
      </c>
      <c r="V934" s="109">
        <v>85</v>
      </c>
      <c r="W934" s="109">
        <v>100</v>
      </c>
      <c r="X934" s="127" t="s">
        <v>2598</v>
      </c>
      <c r="Y934" s="107">
        <v>3</v>
      </c>
      <c r="Z934" s="107">
        <v>4</v>
      </c>
      <c r="AA934" s="107">
        <v>1</v>
      </c>
      <c r="AB934" s="111">
        <v>46</v>
      </c>
      <c r="AC934" s="107">
        <v>88</v>
      </c>
      <c r="AD934" s="108">
        <v>45</v>
      </c>
      <c r="AE934" s="107">
        <v>5</v>
      </c>
      <c r="AF934" s="111">
        <v>21.89</v>
      </c>
      <c r="AG934" s="111" t="s">
        <v>2387</v>
      </c>
      <c r="AH934" s="111" t="s">
        <v>2388</v>
      </c>
      <c r="AI934" s="111">
        <v>0</v>
      </c>
      <c r="AJ934" s="111" t="s">
        <v>2508</v>
      </c>
      <c r="AK934" s="111" t="s">
        <v>2388</v>
      </c>
      <c r="AL934" s="111">
        <v>4.38</v>
      </c>
      <c r="AM934" s="111" t="s">
        <v>2509</v>
      </c>
      <c r="AN934" s="111" t="s">
        <v>2388</v>
      </c>
      <c r="AO934" s="111">
        <v>3.1300000000000003</v>
      </c>
      <c r="AP934" s="111" t="s">
        <v>2375</v>
      </c>
      <c r="AQ934" s="111" t="s">
        <v>2388</v>
      </c>
      <c r="AR934" s="111">
        <v>0</v>
      </c>
      <c r="AS934" s="111" t="s">
        <v>2599</v>
      </c>
      <c r="AT934" s="111" t="s">
        <v>2388</v>
      </c>
      <c r="AU934" s="111">
        <v>14.38</v>
      </c>
      <c r="AV934" s="111"/>
      <c r="AW934" s="111"/>
      <c r="AX934" s="111"/>
      <c r="AY934"/>
      <c r="AZ934"/>
      <c r="BA934"/>
      <c r="BB934"/>
      <c r="BC934"/>
      <c r="BD934"/>
    </row>
    <row r="935" spans="1:56" s="110" customFormat="1" ht="102.9">
      <c r="A935" s="107">
        <v>782</v>
      </c>
      <c r="B935" s="107" t="s">
        <v>13698</v>
      </c>
      <c r="C935" s="111" t="s">
        <v>2330</v>
      </c>
      <c r="D935" s="124" t="s">
        <v>2497</v>
      </c>
      <c r="E935" s="112" t="s">
        <v>2489</v>
      </c>
      <c r="F935" s="129">
        <v>21238</v>
      </c>
      <c r="G935" s="112" t="s">
        <v>2600</v>
      </c>
      <c r="H935" s="111">
        <v>2016</v>
      </c>
      <c r="I935" s="112" t="s">
        <v>2601</v>
      </c>
      <c r="J935" s="113">
        <v>129761.86</v>
      </c>
      <c r="K935" s="126" t="s">
        <v>12213</v>
      </c>
      <c r="L935" s="112" t="s">
        <v>2602</v>
      </c>
      <c r="M935" s="112" t="s">
        <v>2603</v>
      </c>
      <c r="N935" s="112" t="s">
        <v>2604</v>
      </c>
      <c r="O935" s="112" t="s">
        <v>2605</v>
      </c>
      <c r="P935" s="112">
        <v>15000352</v>
      </c>
      <c r="Q935" s="108">
        <v>45</v>
      </c>
      <c r="R935" s="108">
        <v>0</v>
      </c>
      <c r="S935" s="108">
        <v>0</v>
      </c>
      <c r="T935" s="108">
        <v>45</v>
      </c>
      <c r="U935" s="108">
        <v>45</v>
      </c>
      <c r="V935" s="109">
        <v>85</v>
      </c>
      <c r="W935" s="109">
        <v>100</v>
      </c>
      <c r="X935" s="127" t="s">
        <v>2606</v>
      </c>
      <c r="Y935" s="107">
        <v>4</v>
      </c>
      <c r="Z935" s="107">
        <v>3</v>
      </c>
      <c r="AA935" s="107">
        <v>1</v>
      </c>
      <c r="AB935" s="111">
        <v>60</v>
      </c>
      <c r="AC935" s="107">
        <v>44</v>
      </c>
      <c r="AD935" s="108">
        <v>45</v>
      </c>
      <c r="AE935" s="107">
        <v>5</v>
      </c>
      <c r="AF935" s="111">
        <v>100</v>
      </c>
      <c r="AG935" s="111" t="s">
        <v>2497</v>
      </c>
      <c r="AH935" s="111" t="s">
        <v>2498</v>
      </c>
      <c r="AI935" s="111">
        <v>50</v>
      </c>
      <c r="AJ935" s="111" t="s">
        <v>2375</v>
      </c>
      <c r="AK935" s="111" t="s">
        <v>2607</v>
      </c>
      <c r="AL935" s="111">
        <v>50</v>
      </c>
      <c r="AM935" s="111"/>
      <c r="AN935" s="111"/>
      <c r="AO935" s="111">
        <v>0</v>
      </c>
      <c r="AP935" s="111"/>
      <c r="AQ935" s="111"/>
      <c r="AR935" s="111"/>
      <c r="AS935" s="111"/>
      <c r="AT935" s="111"/>
      <c r="AU935" s="111"/>
      <c r="AV935" s="111"/>
      <c r="AW935" s="111"/>
      <c r="AX935" s="111"/>
      <c r="AY935"/>
      <c r="AZ935"/>
      <c r="BA935"/>
      <c r="BB935"/>
      <c r="BC935"/>
      <c r="BD935"/>
    </row>
    <row r="936" spans="1:56" s="110" customFormat="1" ht="261">
      <c r="A936" s="107">
        <v>782</v>
      </c>
      <c r="B936" s="107" t="s">
        <v>13698</v>
      </c>
      <c r="C936" s="111" t="s">
        <v>2488</v>
      </c>
      <c r="D936" s="124" t="s">
        <v>2497</v>
      </c>
      <c r="E936" s="112" t="s">
        <v>2489</v>
      </c>
      <c r="F936" s="129">
        <v>21238</v>
      </c>
      <c r="G936" s="112" t="s">
        <v>2608</v>
      </c>
      <c r="H936" s="111">
        <v>2016</v>
      </c>
      <c r="I936" s="112" t="s">
        <v>2609</v>
      </c>
      <c r="J936" s="113">
        <f>55144+3172.31</f>
        <v>58316.31</v>
      </c>
      <c r="K936" s="126" t="s">
        <v>12213</v>
      </c>
      <c r="L936" s="112" t="s">
        <v>2610</v>
      </c>
      <c r="M936" s="112" t="s">
        <v>2611</v>
      </c>
      <c r="N936" s="112" t="s">
        <v>2612</v>
      </c>
      <c r="O936" s="112" t="s">
        <v>2613</v>
      </c>
      <c r="P936" s="112">
        <v>16000483</v>
      </c>
      <c r="Q936" s="108">
        <f t="shared" ref="Q936:Q961" si="61">U936</f>
        <v>45</v>
      </c>
      <c r="R936" s="108">
        <v>0</v>
      </c>
      <c r="S936" s="108">
        <v>0</v>
      </c>
      <c r="T936" s="108">
        <v>45</v>
      </c>
      <c r="U936" s="108">
        <f t="shared" ref="U936:U952" si="62">R936+S936+T936</f>
        <v>45</v>
      </c>
      <c r="V936" s="109">
        <v>85</v>
      </c>
      <c r="W936" s="109">
        <v>100</v>
      </c>
      <c r="X936" s="127" t="s">
        <v>2614</v>
      </c>
      <c r="Y936" s="107">
        <v>4</v>
      </c>
      <c r="Z936" s="107">
        <v>4</v>
      </c>
      <c r="AA936" s="107">
        <v>5</v>
      </c>
      <c r="AB936" s="111">
        <v>46</v>
      </c>
      <c r="AC936" s="107">
        <v>73</v>
      </c>
      <c r="AD936" s="108">
        <v>45</v>
      </c>
      <c r="AE936" s="107">
        <v>5</v>
      </c>
      <c r="AF936" s="111">
        <v>30</v>
      </c>
      <c r="AG936" s="111" t="s">
        <v>2497</v>
      </c>
      <c r="AH936" s="111" t="s">
        <v>2498</v>
      </c>
      <c r="AI936" s="111">
        <v>30</v>
      </c>
      <c r="AJ936" s="111" t="s">
        <v>2375</v>
      </c>
      <c r="AK936" s="111" t="s">
        <v>2498</v>
      </c>
      <c r="AL936" s="111">
        <v>0</v>
      </c>
      <c r="AM936" s="111"/>
      <c r="AN936" s="111"/>
      <c r="AO936" s="111">
        <v>0</v>
      </c>
      <c r="AP936" s="111"/>
      <c r="AQ936" s="111"/>
      <c r="AR936" s="111"/>
      <c r="AS936" s="111"/>
      <c r="AT936" s="111"/>
      <c r="AU936" s="111"/>
      <c r="AV936" s="111"/>
      <c r="AW936" s="111"/>
      <c r="AX936" s="111"/>
      <c r="AY936"/>
      <c r="AZ936"/>
      <c r="BA936"/>
      <c r="BB936"/>
      <c r="BC936"/>
      <c r="BD936"/>
    </row>
    <row r="937" spans="1:56" s="110" customFormat="1" ht="102.9">
      <c r="A937" s="107">
        <v>782</v>
      </c>
      <c r="B937" s="107" t="s">
        <v>13698</v>
      </c>
      <c r="C937" s="111" t="s">
        <v>2402</v>
      </c>
      <c r="D937" s="124" t="s">
        <v>2346</v>
      </c>
      <c r="E937" s="112" t="s">
        <v>2403</v>
      </c>
      <c r="F937" s="129">
        <v>13026</v>
      </c>
      <c r="G937" s="112" t="s">
        <v>2615</v>
      </c>
      <c r="H937" s="111">
        <v>2016</v>
      </c>
      <c r="I937" s="112" t="s">
        <v>2616</v>
      </c>
      <c r="J937" s="113">
        <v>131167.07999999999</v>
      </c>
      <c r="K937" s="126" t="s">
        <v>12213</v>
      </c>
      <c r="L937" s="112" t="s">
        <v>2617</v>
      </c>
      <c r="M937" s="112" t="s">
        <v>2618</v>
      </c>
      <c r="N937" s="112" t="s">
        <v>2619</v>
      </c>
      <c r="O937" s="112" t="s">
        <v>2620</v>
      </c>
      <c r="P937" s="112">
        <v>16000422</v>
      </c>
      <c r="Q937" s="108">
        <f t="shared" si="61"/>
        <v>45</v>
      </c>
      <c r="R937" s="108">
        <v>0</v>
      </c>
      <c r="S937" s="108">
        <v>0</v>
      </c>
      <c r="T937" s="108">
        <v>45</v>
      </c>
      <c r="U937" s="108">
        <f t="shared" si="62"/>
        <v>45</v>
      </c>
      <c r="V937" s="109">
        <v>85</v>
      </c>
      <c r="W937" s="109">
        <v>100</v>
      </c>
      <c r="X937" s="127" t="s">
        <v>2621</v>
      </c>
      <c r="Y937" s="107">
        <v>3</v>
      </c>
      <c r="Z937" s="107">
        <v>8</v>
      </c>
      <c r="AA937" s="107">
        <v>1</v>
      </c>
      <c r="AB937" s="111">
        <v>42</v>
      </c>
      <c r="AC937" s="107">
        <v>78</v>
      </c>
      <c r="AD937" s="108">
        <v>45</v>
      </c>
      <c r="AE937" s="107">
        <v>5</v>
      </c>
      <c r="AF937" s="111">
        <v>21.88</v>
      </c>
      <c r="AG937" s="111" t="s">
        <v>2346</v>
      </c>
      <c r="AH937" s="111" t="s">
        <v>2355</v>
      </c>
      <c r="AI937" s="111">
        <v>21.88</v>
      </c>
      <c r="AJ937" s="111" t="s">
        <v>2375</v>
      </c>
      <c r="AK937" s="111" t="s">
        <v>2411</v>
      </c>
      <c r="AL937" s="111">
        <v>0</v>
      </c>
      <c r="AM937" s="111"/>
      <c r="AN937" s="111"/>
      <c r="AO937" s="111">
        <v>0</v>
      </c>
      <c r="AP937" s="111"/>
      <c r="AQ937" s="111"/>
      <c r="AR937" s="111"/>
      <c r="AS937" s="111"/>
      <c r="AT937" s="111"/>
      <c r="AU937" s="111"/>
      <c r="AV937" s="111"/>
      <c r="AW937" s="111"/>
      <c r="AX937" s="111"/>
      <c r="AY937"/>
      <c r="AZ937"/>
      <c r="BA937"/>
      <c r="BB937"/>
      <c r="BC937"/>
      <c r="BD937"/>
    </row>
    <row r="938" spans="1:56" s="110" customFormat="1" ht="164.6">
      <c r="A938" s="107">
        <v>782</v>
      </c>
      <c r="B938" s="107" t="s">
        <v>13698</v>
      </c>
      <c r="C938" s="111" t="s">
        <v>2305</v>
      </c>
      <c r="D938" s="124" t="s">
        <v>2306</v>
      </c>
      <c r="E938" s="112" t="s">
        <v>2622</v>
      </c>
      <c r="F938" s="129">
        <v>20270</v>
      </c>
      <c r="G938" s="112" t="s">
        <v>2623</v>
      </c>
      <c r="H938" s="111">
        <v>2018</v>
      </c>
      <c r="I938" s="112" t="s">
        <v>2624</v>
      </c>
      <c r="J938" s="113">
        <v>90016.48</v>
      </c>
      <c r="K938" s="126" t="s">
        <v>12213</v>
      </c>
      <c r="L938" s="112" t="s">
        <v>2625</v>
      </c>
      <c r="M938" s="112" t="s">
        <v>2626</v>
      </c>
      <c r="N938" s="112" t="s">
        <v>2627</v>
      </c>
      <c r="O938" s="112" t="s">
        <v>2628</v>
      </c>
      <c r="P938" s="112">
        <v>18000161</v>
      </c>
      <c r="Q938" s="108">
        <f t="shared" si="61"/>
        <v>45</v>
      </c>
      <c r="R938" s="108">
        <v>0</v>
      </c>
      <c r="S938" s="108">
        <v>0</v>
      </c>
      <c r="T938" s="108">
        <v>45</v>
      </c>
      <c r="U938" s="108">
        <f t="shared" si="62"/>
        <v>45</v>
      </c>
      <c r="V938" s="109">
        <v>85</v>
      </c>
      <c r="W938" s="109">
        <v>100</v>
      </c>
      <c r="X938" s="127" t="s">
        <v>2629</v>
      </c>
      <c r="Y938" s="107">
        <v>3</v>
      </c>
      <c r="Z938" s="107">
        <v>4</v>
      </c>
      <c r="AA938" s="107">
        <v>4</v>
      </c>
      <c r="AB938" s="111">
        <v>46</v>
      </c>
      <c r="AC938" s="107">
        <v>116</v>
      </c>
      <c r="AD938" s="108">
        <v>45</v>
      </c>
      <c r="AE938" s="107">
        <v>5</v>
      </c>
      <c r="AF938" s="111">
        <v>20.010000000000002</v>
      </c>
      <c r="AG938" s="111" t="s">
        <v>2630</v>
      </c>
      <c r="AH938" s="111" t="s">
        <v>2631</v>
      </c>
      <c r="AI938" s="111">
        <v>15.629999999999999</v>
      </c>
      <c r="AJ938" s="111" t="s">
        <v>2375</v>
      </c>
      <c r="AK938" s="111" t="s">
        <v>2632</v>
      </c>
      <c r="AL938" s="111">
        <v>0</v>
      </c>
      <c r="AM938" s="111" t="s">
        <v>2633</v>
      </c>
      <c r="AN938" s="111" t="s">
        <v>2315</v>
      </c>
      <c r="AO938" s="111">
        <v>4.38</v>
      </c>
      <c r="AP938" s="111"/>
      <c r="AQ938" s="111"/>
      <c r="AR938" s="111"/>
      <c r="AS938" s="111"/>
      <c r="AT938" s="111"/>
      <c r="AU938" s="111"/>
      <c r="AV938" s="111"/>
      <c r="AW938" s="111"/>
      <c r="AX938" s="111"/>
      <c r="AY938"/>
      <c r="AZ938"/>
      <c r="BA938"/>
      <c r="BB938"/>
      <c r="BC938"/>
      <c r="BD938"/>
    </row>
    <row r="939" spans="1:56" s="110" customFormat="1" ht="257.14999999999998">
      <c r="A939" s="107">
        <v>782</v>
      </c>
      <c r="B939" s="107" t="s">
        <v>13698</v>
      </c>
      <c r="C939" s="111" t="s">
        <v>2634</v>
      </c>
      <c r="D939" s="124" t="s">
        <v>2422</v>
      </c>
      <c r="E939" s="112" t="s">
        <v>2635</v>
      </c>
      <c r="F939" s="129" t="s">
        <v>2636</v>
      </c>
      <c r="G939" s="112" t="s">
        <v>2637</v>
      </c>
      <c r="H939" s="111" t="s">
        <v>2638</v>
      </c>
      <c r="I939" s="112" t="s">
        <v>2639</v>
      </c>
      <c r="J939" s="113">
        <f>236767.5+189482.59</f>
        <v>426250.08999999997</v>
      </c>
      <c r="K939" s="126" t="s">
        <v>12213</v>
      </c>
      <c r="L939" s="112" t="s">
        <v>2640</v>
      </c>
      <c r="M939" s="112" t="s">
        <v>2641</v>
      </c>
      <c r="N939" s="112" t="s">
        <v>2642</v>
      </c>
      <c r="O939" s="112" t="s">
        <v>2643</v>
      </c>
      <c r="P939" s="112">
        <v>16000357</v>
      </c>
      <c r="Q939" s="108">
        <f t="shared" si="61"/>
        <v>45</v>
      </c>
      <c r="R939" s="108">
        <v>0</v>
      </c>
      <c r="S939" s="108">
        <v>0</v>
      </c>
      <c r="T939" s="108">
        <v>45</v>
      </c>
      <c r="U939" s="108">
        <f t="shared" si="62"/>
        <v>45</v>
      </c>
      <c r="V939" s="109">
        <v>85</v>
      </c>
      <c r="W939" s="109">
        <v>79.577511554351972</v>
      </c>
      <c r="X939" s="127" t="s">
        <v>2644</v>
      </c>
      <c r="Y939" s="107">
        <v>3</v>
      </c>
      <c r="Z939" s="107">
        <v>10</v>
      </c>
      <c r="AA939" s="107">
        <v>3</v>
      </c>
      <c r="AB939" s="111">
        <v>46</v>
      </c>
      <c r="AC939" s="107" t="s">
        <v>2645</v>
      </c>
      <c r="AD939" s="108">
        <v>45</v>
      </c>
      <c r="AE939" s="107">
        <v>5</v>
      </c>
      <c r="AF939" s="111">
        <v>100</v>
      </c>
      <c r="AG939" s="111" t="s">
        <v>2422</v>
      </c>
      <c r="AH939" s="111" t="s">
        <v>2431</v>
      </c>
      <c r="AI939" s="111">
        <v>62.5</v>
      </c>
      <c r="AJ939" s="111" t="s">
        <v>2375</v>
      </c>
      <c r="AK939" s="111" t="s">
        <v>2646</v>
      </c>
      <c r="AL939" s="111">
        <v>37.5</v>
      </c>
      <c r="AM939" s="111"/>
      <c r="AN939" s="111"/>
      <c r="AO939" s="111">
        <v>0</v>
      </c>
      <c r="AP939" s="111"/>
      <c r="AQ939" s="111"/>
      <c r="AR939" s="111"/>
      <c r="AS939" s="111"/>
      <c r="AT939" s="111"/>
      <c r="AU939" s="111"/>
      <c r="AV939" s="111"/>
      <c r="AW939" s="111"/>
      <c r="AX939" s="111"/>
      <c r="AY939"/>
      <c r="AZ939"/>
      <c r="BA939"/>
      <c r="BB939"/>
      <c r="BC939"/>
      <c r="BD939"/>
    </row>
    <row r="940" spans="1:56" s="110" customFormat="1" ht="318.89999999999998">
      <c r="A940" s="107">
        <v>782</v>
      </c>
      <c r="B940" s="107" t="s">
        <v>13698</v>
      </c>
      <c r="C940" s="111" t="s">
        <v>2330</v>
      </c>
      <c r="D940" s="124" t="s">
        <v>2331</v>
      </c>
      <c r="E940" s="112" t="s">
        <v>2332</v>
      </c>
      <c r="F940" s="129">
        <v>14556</v>
      </c>
      <c r="G940" s="112" t="s">
        <v>2647</v>
      </c>
      <c r="H940" s="111">
        <v>2018</v>
      </c>
      <c r="I940" s="112" t="s">
        <v>2648</v>
      </c>
      <c r="J940" s="113">
        <f>114700+25234</f>
        <v>139934</v>
      </c>
      <c r="K940" s="126" t="s">
        <v>12213</v>
      </c>
      <c r="L940" s="112" t="s">
        <v>2587</v>
      </c>
      <c r="M940" s="112" t="s">
        <v>2588</v>
      </c>
      <c r="N940" s="112" t="s">
        <v>2649</v>
      </c>
      <c r="O940" s="112" t="s">
        <v>2650</v>
      </c>
      <c r="P940" s="112">
        <v>18000404</v>
      </c>
      <c r="Q940" s="108">
        <f t="shared" si="61"/>
        <v>45</v>
      </c>
      <c r="R940" s="108">
        <v>0</v>
      </c>
      <c r="S940" s="108">
        <v>0</v>
      </c>
      <c r="T940" s="108">
        <v>45</v>
      </c>
      <c r="U940" s="108">
        <f t="shared" si="62"/>
        <v>45</v>
      </c>
      <c r="V940" s="109">
        <v>85</v>
      </c>
      <c r="W940" s="109">
        <v>100</v>
      </c>
      <c r="X940" s="127" t="s">
        <v>2651</v>
      </c>
      <c r="Y940" s="107">
        <v>3</v>
      </c>
      <c r="Z940" s="107">
        <v>6</v>
      </c>
      <c r="AA940" s="107">
        <v>1</v>
      </c>
      <c r="AB940" s="111">
        <v>4</v>
      </c>
      <c r="AC940" s="107">
        <v>11</v>
      </c>
      <c r="AD940" s="108">
        <v>45</v>
      </c>
      <c r="AE940" s="107">
        <v>5</v>
      </c>
      <c r="AF940" s="111">
        <v>76.259999999999991</v>
      </c>
      <c r="AG940" s="111" t="s">
        <v>2331</v>
      </c>
      <c r="AH940" s="111" t="s">
        <v>2340</v>
      </c>
      <c r="AI940" s="111">
        <v>22.5</v>
      </c>
      <c r="AJ940" s="111" t="s">
        <v>2341</v>
      </c>
      <c r="AK940" s="111" t="s">
        <v>2340</v>
      </c>
      <c r="AL940" s="111">
        <v>8.75</v>
      </c>
      <c r="AM940" s="111" t="s">
        <v>2342</v>
      </c>
      <c r="AN940" s="111" t="s">
        <v>2343</v>
      </c>
      <c r="AO940" s="111">
        <v>9.379999999999999</v>
      </c>
      <c r="AP940" s="111" t="s">
        <v>2344</v>
      </c>
      <c r="AQ940" s="111" t="s">
        <v>2340</v>
      </c>
      <c r="AR940" s="111">
        <v>35.630000000000003</v>
      </c>
      <c r="AS940" s="111"/>
      <c r="AT940" s="111"/>
      <c r="AU940" s="111"/>
      <c r="AV940" s="111"/>
      <c r="AW940" s="111"/>
      <c r="AX940" s="111"/>
      <c r="AY940"/>
      <c r="AZ940"/>
      <c r="BA940"/>
      <c r="BB940"/>
      <c r="BC940"/>
      <c r="BD940"/>
    </row>
    <row r="941" spans="1:56" s="110" customFormat="1" ht="123.45">
      <c r="A941" s="107">
        <v>782</v>
      </c>
      <c r="B941" s="107" t="s">
        <v>13698</v>
      </c>
      <c r="C941" s="111" t="s">
        <v>2652</v>
      </c>
      <c r="D941" s="124" t="s">
        <v>2319</v>
      </c>
      <c r="E941" s="112" t="s">
        <v>2653</v>
      </c>
      <c r="F941" s="129">
        <v>18580</v>
      </c>
      <c r="G941" s="112" t="s">
        <v>2654</v>
      </c>
      <c r="H941" s="111">
        <v>2018</v>
      </c>
      <c r="I941" s="112" t="s">
        <v>2655</v>
      </c>
      <c r="J941" s="113">
        <v>43555.22</v>
      </c>
      <c r="K941" s="126" t="s">
        <v>12213</v>
      </c>
      <c r="L941" s="112" t="s">
        <v>2656</v>
      </c>
      <c r="M941" s="112" t="s">
        <v>2657</v>
      </c>
      <c r="N941" s="112" t="s">
        <v>2658</v>
      </c>
      <c r="O941" s="112" t="s">
        <v>2659</v>
      </c>
      <c r="P941" s="112">
        <v>18000444</v>
      </c>
      <c r="Q941" s="108">
        <f t="shared" si="61"/>
        <v>45</v>
      </c>
      <c r="R941" s="108">
        <v>0</v>
      </c>
      <c r="S941" s="108">
        <v>0</v>
      </c>
      <c r="T941" s="108">
        <v>45</v>
      </c>
      <c r="U941" s="108">
        <f t="shared" si="62"/>
        <v>45</v>
      </c>
      <c r="V941" s="109">
        <v>85</v>
      </c>
      <c r="W941" s="109">
        <v>100</v>
      </c>
      <c r="X941" s="127" t="s">
        <v>2660</v>
      </c>
      <c r="Y941" s="107">
        <v>6</v>
      </c>
      <c r="Z941" s="107">
        <v>4</v>
      </c>
      <c r="AA941" s="107">
        <v>1</v>
      </c>
      <c r="AB941" s="111">
        <v>46</v>
      </c>
      <c r="AC941" s="107">
        <v>128</v>
      </c>
      <c r="AD941" s="108">
        <v>45</v>
      </c>
      <c r="AE941" s="107">
        <v>5</v>
      </c>
      <c r="AF941" s="111">
        <v>65</v>
      </c>
      <c r="AG941" s="111" t="s">
        <v>2319</v>
      </c>
      <c r="AH941" s="111" t="s">
        <v>2328</v>
      </c>
      <c r="AI941" s="111">
        <v>0</v>
      </c>
      <c r="AJ941" s="111" t="s">
        <v>2375</v>
      </c>
      <c r="AK941" s="111" t="s">
        <v>2661</v>
      </c>
      <c r="AL941" s="111">
        <v>65</v>
      </c>
      <c r="AM941" s="111"/>
      <c r="AN941" s="111"/>
      <c r="AO941" s="111">
        <v>0</v>
      </c>
      <c r="AP941" s="111"/>
      <c r="AQ941" s="111"/>
      <c r="AR941" s="111"/>
      <c r="AS941" s="111"/>
      <c r="AT941" s="111"/>
      <c r="AU941" s="111"/>
      <c r="AV941" s="111"/>
      <c r="AW941" s="111"/>
      <c r="AX941" s="111"/>
      <c r="AY941"/>
      <c r="AZ941"/>
      <c r="BA941"/>
      <c r="BB941"/>
      <c r="BC941"/>
      <c r="BD941"/>
    </row>
    <row r="942" spans="1:56" s="110" customFormat="1" ht="133.75">
      <c r="A942" s="107">
        <v>782</v>
      </c>
      <c r="B942" s="107" t="s">
        <v>13698</v>
      </c>
      <c r="C942" s="111" t="s">
        <v>2662</v>
      </c>
      <c r="D942" s="124" t="s">
        <v>2663</v>
      </c>
      <c r="E942" s="112" t="s">
        <v>2664</v>
      </c>
      <c r="F942" s="129">
        <v>23471</v>
      </c>
      <c r="G942" s="112" t="s">
        <v>2665</v>
      </c>
      <c r="H942" s="111">
        <v>2019</v>
      </c>
      <c r="I942" s="112" t="s">
        <v>2666</v>
      </c>
      <c r="J942" s="113">
        <v>48190</v>
      </c>
      <c r="K942" s="126" t="s">
        <v>12213</v>
      </c>
      <c r="L942" s="112" t="s">
        <v>2667</v>
      </c>
      <c r="M942" s="112" t="s">
        <v>2668</v>
      </c>
      <c r="N942" s="112" t="s">
        <v>2669</v>
      </c>
      <c r="O942" s="112" t="s">
        <v>2670</v>
      </c>
      <c r="P942" s="112">
        <v>18000403</v>
      </c>
      <c r="Q942" s="108">
        <f t="shared" si="61"/>
        <v>45</v>
      </c>
      <c r="R942" s="108">
        <v>0</v>
      </c>
      <c r="S942" s="108">
        <v>0</v>
      </c>
      <c r="T942" s="108">
        <v>45</v>
      </c>
      <c r="U942" s="108">
        <f t="shared" si="62"/>
        <v>45</v>
      </c>
      <c r="V942" s="109">
        <v>85</v>
      </c>
      <c r="W942" s="109">
        <v>100</v>
      </c>
      <c r="X942" s="127" t="s">
        <v>2671</v>
      </c>
      <c r="Y942" s="107">
        <v>4</v>
      </c>
      <c r="Z942" s="107">
        <v>3</v>
      </c>
      <c r="AA942" s="107">
        <v>1</v>
      </c>
      <c r="AB942" s="111">
        <v>4</v>
      </c>
      <c r="AC942" s="107">
        <v>89</v>
      </c>
      <c r="AD942" s="108">
        <v>45</v>
      </c>
      <c r="AE942" s="107">
        <v>5</v>
      </c>
      <c r="AF942" s="111">
        <v>15</v>
      </c>
      <c r="AG942" s="111" t="s">
        <v>2663</v>
      </c>
      <c r="AH942" s="111" t="s">
        <v>2672</v>
      </c>
      <c r="AI942" s="111">
        <v>0</v>
      </c>
      <c r="AJ942" s="111" t="s">
        <v>2356</v>
      </c>
      <c r="AK942" s="111" t="s">
        <v>2673</v>
      </c>
      <c r="AL942" s="111">
        <v>0</v>
      </c>
      <c r="AM942" s="111" t="s">
        <v>2329</v>
      </c>
      <c r="AN942" s="111" t="s">
        <v>2673</v>
      </c>
      <c r="AO942" s="111">
        <v>0</v>
      </c>
      <c r="AP942" s="111" t="s">
        <v>2674</v>
      </c>
      <c r="AQ942" s="111" t="s">
        <v>2672</v>
      </c>
      <c r="AR942" s="111">
        <v>0</v>
      </c>
      <c r="AS942" s="111" t="s">
        <v>11569</v>
      </c>
      <c r="AT942" s="111" t="s">
        <v>2672</v>
      </c>
      <c r="AU942" s="111">
        <v>15</v>
      </c>
      <c r="AV942" s="111"/>
      <c r="AW942" s="111"/>
      <c r="AX942" s="111"/>
      <c r="AY942"/>
      <c r="AZ942"/>
      <c r="BA942"/>
      <c r="BB942"/>
      <c r="BC942"/>
      <c r="BD942"/>
    </row>
    <row r="943" spans="1:56" s="110" customFormat="1" ht="113.15">
      <c r="A943" s="107">
        <v>782</v>
      </c>
      <c r="B943" s="107" t="s">
        <v>13698</v>
      </c>
      <c r="C943" s="111" t="s">
        <v>2488</v>
      </c>
      <c r="D943" s="124" t="s">
        <v>2497</v>
      </c>
      <c r="E943" s="112" t="s">
        <v>2489</v>
      </c>
      <c r="F943" s="129">
        <v>21238</v>
      </c>
      <c r="G943" s="112" t="s">
        <v>2675</v>
      </c>
      <c r="H943" s="111">
        <v>2019</v>
      </c>
      <c r="I943" s="112" t="s">
        <v>2676</v>
      </c>
      <c r="J943" s="113">
        <v>126575</v>
      </c>
      <c r="K943" s="126" t="s">
        <v>12213</v>
      </c>
      <c r="L943" s="112" t="s">
        <v>2677</v>
      </c>
      <c r="M943" s="112" t="s">
        <v>2678</v>
      </c>
      <c r="N943" s="112" t="s">
        <v>2679</v>
      </c>
      <c r="O943" s="112" t="s">
        <v>2680</v>
      </c>
      <c r="P943" s="112">
        <v>18000525</v>
      </c>
      <c r="Q943" s="108">
        <f t="shared" si="61"/>
        <v>45</v>
      </c>
      <c r="R943" s="108">
        <v>0</v>
      </c>
      <c r="S943" s="108">
        <v>0</v>
      </c>
      <c r="T943" s="108">
        <v>45</v>
      </c>
      <c r="U943" s="108">
        <f t="shared" si="62"/>
        <v>45</v>
      </c>
      <c r="V943" s="109">
        <v>85</v>
      </c>
      <c r="W943" s="109">
        <v>100</v>
      </c>
      <c r="X943" s="127" t="s">
        <v>2681</v>
      </c>
      <c r="Y943" s="107">
        <v>4</v>
      </c>
      <c r="Z943" s="107">
        <v>4</v>
      </c>
      <c r="AA943" s="107">
        <v>6</v>
      </c>
      <c r="AB943" s="111">
        <v>46</v>
      </c>
      <c r="AC943" s="107">
        <v>44</v>
      </c>
      <c r="AD943" s="108">
        <v>45</v>
      </c>
      <c r="AE943" s="107">
        <v>5</v>
      </c>
      <c r="AF943" s="111">
        <v>100</v>
      </c>
      <c r="AG943" s="111" t="s">
        <v>2497</v>
      </c>
      <c r="AH943" s="111" t="s">
        <v>2498</v>
      </c>
      <c r="AI943" s="111">
        <v>50</v>
      </c>
      <c r="AJ943" s="111" t="s">
        <v>2375</v>
      </c>
      <c r="AK943" s="111" t="s">
        <v>2499</v>
      </c>
      <c r="AL943" s="111">
        <v>50</v>
      </c>
      <c r="AM943" s="111"/>
      <c r="AN943" s="111"/>
      <c r="AO943" s="111">
        <v>0</v>
      </c>
      <c r="AP943" s="111"/>
      <c r="AQ943" s="111"/>
      <c r="AR943" s="111"/>
      <c r="AS943" s="111"/>
      <c r="AT943" s="111"/>
      <c r="AU943" s="111"/>
      <c r="AV943" s="111"/>
      <c r="AW943" s="111"/>
      <c r="AX943" s="111"/>
      <c r="AY943"/>
      <c r="AZ943"/>
      <c r="BA943"/>
      <c r="BB943"/>
      <c r="BC943"/>
      <c r="BD943"/>
    </row>
    <row r="944" spans="1:56" s="110" customFormat="1" ht="123.45">
      <c r="A944" s="107">
        <v>782</v>
      </c>
      <c r="B944" s="107" t="s">
        <v>13698</v>
      </c>
      <c r="C944" s="111" t="s">
        <v>2682</v>
      </c>
      <c r="D944" s="124" t="s">
        <v>2319</v>
      </c>
      <c r="E944" s="112" t="s">
        <v>2683</v>
      </c>
      <c r="F944" s="129">
        <v>20047</v>
      </c>
      <c r="G944" s="112" t="s">
        <v>2684</v>
      </c>
      <c r="H944" s="111">
        <v>2019</v>
      </c>
      <c r="I944" s="112" t="s">
        <v>2685</v>
      </c>
      <c r="J944" s="113">
        <v>94733</v>
      </c>
      <c r="K944" s="126" t="s">
        <v>12213</v>
      </c>
      <c r="L944" s="112" t="s">
        <v>2686</v>
      </c>
      <c r="M944" s="112" t="s">
        <v>2687</v>
      </c>
      <c r="N944" s="112" t="s">
        <v>2688</v>
      </c>
      <c r="O944" s="112" t="s">
        <v>2689</v>
      </c>
      <c r="P944" s="112">
        <v>19000110</v>
      </c>
      <c r="Q944" s="108">
        <f t="shared" si="61"/>
        <v>45</v>
      </c>
      <c r="R944" s="108">
        <v>0</v>
      </c>
      <c r="S944" s="108">
        <v>0</v>
      </c>
      <c r="T944" s="108">
        <v>45</v>
      </c>
      <c r="U944" s="108">
        <f t="shared" si="62"/>
        <v>45</v>
      </c>
      <c r="V944" s="109">
        <v>85</v>
      </c>
      <c r="W944" s="109">
        <v>100</v>
      </c>
      <c r="X944" s="127" t="s">
        <v>2690</v>
      </c>
      <c r="Y944" s="107">
        <v>4</v>
      </c>
      <c r="Z944" s="107">
        <v>4</v>
      </c>
      <c r="AA944" s="107">
        <v>6</v>
      </c>
      <c r="AB944" s="111">
        <v>60</v>
      </c>
      <c r="AC944" s="107">
        <v>77</v>
      </c>
      <c r="AD944" s="108">
        <v>45</v>
      </c>
      <c r="AE944" s="107">
        <v>5</v>
      </c>
      <c r="AF944" s="111">
        <v>18.13</v>
      </c>
      <c r="AG944" s="111" t="s">
        <v>2319</v>
      </c>
      <c r="AH944" s="111" t="s">
        <v>2328</v>
      </c>
      <c r="AI944" s="111">
        <v>15.629999999999999</v>
      </c>
      <c r="AJ944" s="111" t="s">
        <v>2691</v>
      </c>
      <c r="AK944" s="111" t="s">
        <v>2692</v>
      </c>
      <c r="AL944" s="111">
        <v>2.5</v>
      </c>
      <c r="AM944" s="111" t="s">
        <v>2375</v>
      </c>
      <c r="AN944" s="111" t="s">
        <v>2692</v>
      </c>
      <c r="AO944" s="111">
        <v>0</v>
      </c>
      <c r="AP944" s="111"/>
      <c r="AQ944" s="111"/>
      <c r="AR944" s="111"/>
      <c r="AS944" s="111"/>
      <c r="AT944" s="111"/>
      <c r="AU944" s="111"/>
      <c r="AV944" s="111"/>
      <c r="AW944" s="111"/>
      <c r="AX944" s="111"/>
      <c r="AY944"/>
      <c r="AZ944"/>
      <c r="BA944"/>
      <c r="BB944"/>
      <c r="BC944"/>
      <c r="BD944"/>
    </row>
    <row r="945" spans="1:56" s="110" customFormat="1" ht="236.6">
      <c r="A945" s="107">
        <v>782</v>
      </c>
      <c r="B945" s="107" t="s">
        <v>13698</v>
      </c>
      <c r="C945" s="111" t="s">
        <v>2556</v>
      </c>
      <c r="D945" s="124" t="s">
        <v>2557</v>
      </c>
      <c r="E945" s="112" t="s">
        <v>2558</v>
      </c>
      <c r="F945" s="129">
        <v>23468</v>
      </c>
      <c r="G945" s="112" t="s">
        <v>2693</v>
      </c>
      <c r="H945" s="111">
        <v>2019</v>
      </c>
      <c r="I945" s="112" t="s">
        <v>2694</v>
      </c>
      <c r="J945" s="113">
        <v>97337.7</v>
      </c>
      <c r="K945" s="126" t="s">
        <v>12213</v>
      </c>
      <c r="L945" s="112" t="s">
        <v>2695</v>
      </c>
      <c r="M945" s="112" t="s">
        <v>2696</v>
      </c>
      <c r="N945" s="112" t="s">
        <v>2697</v>
      </c>
      <c r="O945" s="112" t="s">
        <v>2698</v>
      </c>
      <c r="P945" s="112">
        <v>19000150</v>
      </c>
      <c r="Q945" s="108">
        <f t="shared" si="61"/>
        <v>45</v>
      </c>
      <c r="R945" s="108">
        <v>0</v>
      </c>
      <c r="S945" s="108">
        <v>0</v>
      </c>
      <c r="T945" s="108">
        <v>45</v>
      </c>
      <c r="U945" s="108">
        <f t="shared" si="62"/>
        <v>45</v>
      </c>
      <c r="V945" s="109">
        <v>85</v>
      </c>
      <c r="W945" s="109">
        <v>100</v>
      </c>
      <c r="X945" s="127" t="s">
        <v>2699</v>
      </c>
      <c r="Y945" s="107">
        <v>4</v>
      </c>
      <c r="Z945" s="107">
        <v>9</v>
      </c>
      <c r="AA945" s="107">
        <v>1</v>
      </c>
      <c r="AB945" s="111" t="s">
        <v>2700</v>
      </c>
      <c r="AC945" s="107">
        <v>160</v>
      </c>
      <c r="AD945" s="108">
        <v>45</v>
      </c>
      <c r="AE945" s="107">
        <v>5</v>
      </c>
      <c r="AF945" s="111">
        <v>50.629999999999995</v>
      </c>
      <c r="AG945" s="111" t="s">
        <v>2557</v>
      </c>
      <c r="AH945" s="111" t="s">
        <v>2566</v>
      </c>
      <c r="AI945" s="111">
        <v>50.629999999999995</v>
      </c>
      <c r="AJ945" s="111" t="s">
        <v>2375</v>
      </c>
      <c r="AK945" s="111" t="s">
        <v>2566</v>
      </c>
      <c r="AL945" s="111">
        <v>0</v>
      </c>
      <c r="AM945" s="111" t="s">
        <v>2376</v>
      </c>
      <c r="AN945" s="111" t="s">
        <v>2566</v>
      </c>
      <c r="AO945" s="111">
        <v>0</v>
      </c>
      <c r="AP945" s="111" t="s">
        <v>2701</v>
      </c>
      <c r="AQ945" s="111" t="s">
        <v>2566</v>
      </c>
      <c r="AR945" s="111">
        <v>0</v>
      </c>
      <c r="AS945" s="111" t="s">
        <v>2567</v>
      </c>
      <c r="AT945" s="111" t="s">
        <v>2566</v>
      </c>
      <c r="AU945" s="111">
        <v>0</v>
      </c>
      <c r="AV945" s="111" t="s">
        <v>2569</v>
      </c>
      <c r="AW945" s="111" t="s">
        <v>2566</v>
      </c>
      <c r="AX945" s="111">
        <v>0</v>
      </c>
      <c r="AY945"/>
      <c r="AZ945"/>
      <c r="BA945"/>
      <c r="BB945"/>
      <c r="BC945"/>
      <c r="BD945"/>
    </row>
    <row r="946" spans="1:56" s="110" customFormat="1" ht="72">
      <c r="A946" s="107">
        <v>782</v>
      </c>
      <c r="B946" s="107" t="s">
        <v>13698</v>
      </c>
      <c r="C946" s="111" t="s">
        <v>2345</v>
      </c>
      <c r="D946" s="124" t="s">
        <v>2346</v>
      </c>
      <c r="E946" s="112" t="s">
        <v>2347</v>
      </c>
      <c r="F946" s="129">
        <v>15646</v>
      </c>
      <c r="G946" s="112" t="s">
        <v>2702</v>
      </c>
      <c r="H946" s="111">
        <v>2019</v>
      </c>
      <c r="I946" s="112" t="s">
        <v>2703</v>
      </c>
      <c r="J946" s="113">
        <v>96697.56</v>
      </c>
      <c r="K946" s="126" t="s">
        <v>12213</v>
      </c>
      <c r="L946" s="112" t="s">
        <v>2442</v>
      </c>
      <c r="M946" s="112" t="s">
        <v>2443</v>
      </c>
      <c r="N946" s="112" t="s">
        <v>2704</v>
      </c>
      <c r="O946" s="112" t="s">
        <v>2705</v>
      </c>
      <c r="P946" s="112">
        <v>18000453</v>
      </c>
      <c r="Q946" s="108">
        <f t="shared" si="61"/>
        <v>45</v>
      </c>
      <c r="R946" s="108">
        <v>0</v>
      </c>
      <c r="S946" s="108">
        <v>0</v>
      </c>
      <c r="T946" s="108">
        <v>45</v>
      </c>
      <c r="U946" s="108">
        <f t="shared" si="62"/>
        <v>45</v>
      </c>
      <c r="V946" s="109">
        <v>85</v>
      </c>
      <c r="W946" s="109">
        <v>100</v>
      </c>
      <c r="X946" s="127" t="s">
        <v>2706</v>
      </c>
      <c r="Y946" s="107">
        <v>4</v>
      </c>
      <c r="Z946" s="107">
        <v>4</v>
      </c>
      <c r="AA946" s="107">
        <v>5</v>
      </c>
      <c r="AB946" s="111">
        <v>46</v>
      </c>
      <c r="AC946" s="107">
        <v>52</v>
      </c>
      <c r="AD946" s="108">
        <v>45</v>
      </c>
      <c r="AE946" s="107">
        <v>5</v>
      </c>
      <c r="AF946" s="111">
        <v>65.63</v>
      </c>
      <c r="AG946" s="111" t="s">
        <v>2346</v>
      </c>
      <c r="AH946" s="111" t="s">
        <v>2355</v>
      </c>
      <c r="AI946" s="111">
        <v>65.63</v>
      </c>
      <c r="AJ946" s="111" t="s">
        <v>2375</v>
      </c>
      <c r="AK946" s="111" t="s">
        <v>2355</v>
      </c>
      <c r="AL946" s="111">
        <v>0</v>
      </c>
      <c r="AM946" s="111"/>
      <c r="AN946" s="111"/>
      <c r="AO946" s="111">
        <v>0</v>
      </c>
      <c r="AP946" s="111"/>
      <c r="AQ946" s="111"/>
      <c r="AR946" s="111"/>
      <c r="AS946" s="111"/>
      <c r="AT946" s="111"/>
      <c r="AU946" s="111"/>
      <c r="AV946" s="111"/>
      <c r="AW946" s="111"/>
      <c r="AX946" s="111"/>
      <c r="AY946"/>
      <c r="AZ946"/>
      <c r="BA946"/>
      <c r="BB946"/>
      <c r="BC946"/>
      <c r="BD946"/>
    </row>
    <row r="947" spans="1:56" s="110" customFormat="1" ht="82.3">
      <c r="A947" s="107">
        <v>782</v>
      </c>
      <c r="B947" s="107" t="s">
        <v>13698</v>
      </c>
      <c r="C947" s="111" t="s">
        <v>2363</v>
      </c>
      <c r="D947" s="124" t="s">
        <v>2364</v>
      </c>
      <c r="E947" s="112" t="s">
        <v>2707</v>
      </c>
      <c r="F947" s="129">
        <v>22701</v>
      </c>
      <c r="G947" s="112" t="s">
        <v>2708</v>
      </c>
      <c r="H947" s="111">
        <v>2019</v>
      </c>
      <c r="I947" s="112" t="s">
        <v>2709</v>
      </c>
      <c r="J947" s="113">
        <v>42724.18</v>
      </c>
      <c r="K947" s="126" t="s">
        <v>12213</v>
      </c>
      <c r="L947" s="112" t="s">
        <v>2710</v>
      </c>
      <c r="M947" s="112" t="s">
        <v>2711</v>
      </c>
      <c r="N947" s="112" t="s">
        <v>2712</v>
      </c>
      <c r="O947" s="112" t="s">
        <v>2713</v>
      </c>
      <c r="P947" s="112">
        <v>19000024</v>
      </c>
      <c r="Q947" s="108">
        <f t="shared" si="61"/>
        <v>45</v>
      </c>
      <c r="R947" s="108">
        <v>0</v>
      </c>
      <c r="S947" s="108">
        <v>0</v>
      </c>
      <c r="T947" s="108">
        <v>45</v>
      </c>
      <c r="U947" s="108">
        <f t="shared" si="62"/>
        <v>45</v>
      </c>
      <c r="V947" s="109">
        <v>85</v>
      </c>
      <c r="W947" s="109">
        <v>100</v>
      </c>
      <c r="X947" s="127" t="s">
        <v>2714</v>
      </c>
      <c r="Y947" s="107">
        <v>3</v>
      </c>
      <c r="Z947" s="107">
        <v>10</v>
      </c>
      <c r="AA947" s="107">
        <v>2</v>
      </c>
      <c r="AB947" s="111">
        <v>44</v>
      </c>
      <c r="AC947" s="107"/>
      <c r="AD947" s="108">
        <v>45</v>
      </c>
      <c r="AE947" s="107">
        <v>5</v>
      </c>
      <c r="AF947" s="111">
        <v>90</v>
      </c>
      <c r="AG947" s="111" t="s">
        <v>2364</v>
      </c>
      <c r="AH947" s="111" t="s">
        <v>2374</v>
      </c>
      <c r="AI947" s="111">
        <v>0</v>
      </c>
      <c r="AJ947" s="111" t="s">
        <v>2375</v>
      </c>
      <c r="AK947" s="111" t="s">
        <v>2374</v>
      </c>
      <c r="AL947" s="111">
        <v>90</v>
      </c>
      <c r="AM947" s="111" t="s">
        <v>2376</v>
      </c>
      <c r="AN947" s="111" t="s">
        <v>2374</v>
      </c>
      <c r="AO947" s="111">
        <v>0</v>
      </c>
      <c r="AP947" s="111"/>
      <c r="AQ947" s="111"/>
      <c r="AR947" s="111"/>
      <c r="AS947" s="111"/>
      <c r="AT947" s="111"/>
      <c r="AU947" s="111"/>
      <c r="AV947" s="111"/>
      <c r="AW947" s="111"/>
      <c r="AX947" s="111"/>
      <c r="AY947"/>
      <c r="AZ947"/>
      <c r="BA947"/>
      <c r="BB947"/>
      <c r="BC947"/>
      <c r="BD947"/>
    </row>
    <row r="948" spans="1:56" s="110" customFormat="1" ht="164.6">
      <c r="A948" s="107">
        <v>782</v>
      </c>
      <c r="B948" s="107" t="s">
        <v>13698</v>
      </c>
      <c r="C948" s="111" t="s">
        <v>2330</v>
      </c>
      <c r="D948" s="124" t="s">
        <v>2331</v>
      </c>
      <c r="E948" s="112" t="s">
        <v>2717</v>
      </c>
      <c r="F948" s="129">
        <v>24749</v>
      </c>
      <c r="G948" s="112" t="s">
        <v>2718</v>
      </c>
      <c r="H948" s="111">
        <v>2019</v>
      </c>
      <c r="I948" s="112" t="s">
        <v>2719</v>
      </c>
      <c r="J948" s="113">
        <v>36783.01</v>
      </c>
      <c r="K948" s="126" t="s">
        <v>12213</v>
      </c>
      <c r="L948" s="112" t="s">
        <v>2720</v>
      </c>
      <c r="M948" s="112" t="s">
        <v>2721</v>
      </c>
      <c r="N948" s="112" t="s">
        <v>2722</v>
      </c>
      <c r="O948" s="112" t="s">
        <v>2723</v>
      </c>
      <c r="P948" s="112">
        <v>18000501</v>
      </c>
      <c r="Q948" s="108">
        <f t="shared" si="61"/>
        <v>45</v>
      </c>
      <c r="R948" s="108">
        <v>0</v>
      </c>
      <c r="S948" s="108">
        <v>0</v>
      </c>
      <c r="T948" s="108">
        <v>45</v>
      </c>
      <c r="U948" s="108">
        <f t="shared" si="62"/>
        <v>45</v>
      </c>
      <c r="V948" s="109">
        <v>85</v>
      </c>
      <c r="W948" s="109">
        <v>100</v>
      </c>
      <c r="X948" s="127" t="s">
        <v>2724</v>
      </c>
      <c r="Y948" s="107">
        <v>3</v>
      </c>
      <c r="Z948" s="107">
        <v>12</v>
      </c>
      <c r="AA948" s="107">
        <v>1</v>
      </c>
      <c r="AB948" s="111">
        <v>46</v>
      </c>
      <c r="AC948" s="107">
        <v>135</v>
      </c>
      <c r="AD948" s="108">
        <v>45</v>
      </c>
      <c r="AE948" s="107">
        <v>5</v>
      </c>
      <c r="AF948" s="111">
        <v>100</v>
      </c>
      <c r="AG948" s="111" t="s">
        <v>2331</v>
      </c>
      <c r="AH948" s="111" t="s">
        <v>2340</v>
      </c>
      <c r="AI948" s="111">
        <v>20</v>
      </c>
      <c r="AJ948" s="111" t="s">
        <v>2725</v>
      </c>
      <c r="AK948" s="111" t="s">
        <v>2343</v>
      </c>
      <c r="AL948" s="111">
        <v>80</v>
      </c>
      <c r="AM948" s="111"/>
      <c r="AN948" s="111"/>
      <c r="AO948" s="111">
        <v>0</v>
      </c>
      <c r="AP948" s="111"/>
      <c r="AQ948" s="111"/>
      <c r="AR948" s="111"/>
      <c r="AS948" s="111"/>
      <c r="AT948" s="111"/>
      <c r="AU948" s="111"/>
      <c r="AV948" s="111"/>
      <c r="AW948" s="111"/>
      <c r="AX948" s="111"/>
      <c r="AY948"/>
      <c r="AZ948"/>
      <c r="BA948"/>
      <c r="BB948"/>
      <c r="BC948"/>
      <c r="BD948"/>
    </row>
    <row r="949" spans="1:56" s="110" customFormat="1" ht="82.3">
      <c r="A949" s="107">
        <v>782</v>
      </c>
      <c r="B949" s="107" t="s">
        <v>13698</v>
      </c>
      <c r="C949" s="111" t="s">
        <v>2377</v>
      </c>
      <c r="D949" s="124" t="s">
        <v>2378</v>
      </c>
      <c r="E949" s="112" t="s">
        <v>2726</v>
      </c>
      <c r="F949" s="129">
        <v>26559</v>
      </c>
      <c r="G949" s="112" t="s">
        <v>2727</v>
      </c>
      <c r="H949" s="111">
        <v>2019</v>
      </c>
      <c r="I949" s="112" t="s">
        <v>2728</v>
      </c>
      <c r="J949" s="113">
        <v>189100</v>
      </c>
      <c r="K949" s="126" t="s">
        <v>12213</v>
      </c>
      <c r="L949" s="112" t="s">
        <v>2729</v>
      </c>
      <c r="M949" s="112" t="s">
        <v>2730</v>
      </c>
      <c r="N949" s="112" t="s">
        <v>2731</v>
      </c>
      <c r="O949" s="112" t="s">
        <v>2732</v>
      </c>
      <c r="P949" s="112">
        <v>19000190</v>
      </c>
      <c r="Q949" s="108">
        <f t="shared" si="61"/>
        <v>45</v>
      </c>
      <c r="R949" s="108">
        <v>0</v>
      </c>
      <c r="S949" s="108">
        <v>0</v>
      </c>
      <c r="T949" s="108">
        <v>45</v>
      </c>
      <c r="U949" s="108">
        <f t="shared" si="62"/>
        <v>45</v>
      </c>
      <c r="V949" s="109">
        <v>85</v>
      </c>
      <c r="W949" s="109">
        <v>100</v>
      </c>
      <c r="X949" s="127" t="s">
        <v>2733</v>
      </c>
      <c r="Y949" s="107">
        <v>6</v>
      </c>
      <c r="Z949" s="107">
        <v>3</v>
      </c>
      <c r="AA949" s="107">
        <v>1</v>
      </c>
      <c r="AB949" s="111">
        <v>46</v>
      </c>
      <c r="AC949" s="107">
        <v>5</v>
      </c>
      <c r="AD949" s="108">
        <v>45</v>
      </c>
      <c r="AE949" s="107">
        <v>5</v>
      </c>
      <c r="AF949" s="111">
        <v>61.88</v>
      </c>
      <c r="AG949" s="111" t="s">
        <v>2387</v>
      </c>
      <c r="AH949" s="111" t="s">
        <v>2388</v>
      </c>
      <c r="AI949" s="111">
        <v>0</v>
      </c>
      <c r="AJ949" s="111" t="s">
        <v>2508</v>
      </c>
      <c r="AK949" s="111" t="s">
        <v>2388</v>
      </c>
      <c r="AL949" s="111">
        <v>24.38</v>
      </c>
      <c r="AM949" s="111" t="s">
        <v>2375</v>
      </c>
      <c r="AN949" s="111" t="s">
        <v>2388</v>
      </c>
      <c r="AO949" s="111">
        <v>0</v>
      </c>
      <c r="AP949" s="111" t="s">
        <v>2509</v>
      </c>
      <c r="AQ949" s="111" t="s">
        <v>2388</v>
      </c>
      <c r="AR949" s="111">
        <v>0</v>
      </c>
      <c r="AS949" s="111" t="s">
        <v>2390</v>
      </c>
      <c r="AT949" s="111" t="s">
        <v>2388</v>
      </c>
      <c r="AU949" s="111">
        <v>0</v>
      </c>
      <c r="AV949" s="111" t="s">
        <v>2734</v>
      </c>
      <c r="AW949" s="111" t="s">
        <v>2388</v>
      </c>
      <c r="AX949" s="111">
        <v>37.5</v>
      </c>
      <c r="AY949"/>
      <c r="AZ949"/>
      <c r="BA949"/>
      <c r="BB949"/>
      <c r="BC949"/>
      <c r="BD949"/>
    </row>
    <row r="950" spans="1:56" s="110" customFormat="1" ht="164.6">
      <c r="A950" s="107">
        <v>782</v>
      </c>
      <c r="B950" s="107" t="s">
        <v>13698</v>
      </c>
      <c r="C950" s="111" t="s">
        <v>2735</v>
      </c>
      <c r="D950" s="124" t="s">
        <v>2736</v>
      </c>
      <c r="E950" s="112" t="s">
        <v>2737</v>
      </c>
      <c r="F950" s="129">
        <v>16173</v>
      </c>
      <c r="G950" s="112" t="s">
        <v>2738</v>
      </c>
      <c r="H950" s="111">
        <v>2019</v>
      </c>
      <c r="I950" s="112" t="s">
        <v>2739</v>
      </c>
      <c r="J950" s="113">
        <v>38722.81</v>
      </c>
      <c r="K950" s="126" t="s">
        <v>12213</v>
      </c>
      <c r="L950" s="112" t="s">
        <v>2740</v>
      </c>
      <c r="M950" s="112" t="s">
        <v>2741</v>
      </c>
      <c r="N950" s="112" t="s">
        <v>2742</v>
      </c>
      <c r="O950" s="112" t="s">
        <v>2743</v>
      </c>
      <c r="P950" s="112">
        <v>19000108</v>
      </c>
      <c r="Q950" s="108">
        <f t="shared" si="61"/>
        <v>45</v>
      </c>
      <c r="R950" s="108">
        <v>0</v>
      </c>
      <c r="S950" s="108">
        <v>0</v>
      </c>
      <c r="T950" s="108">
        <v>45</v>
      </c>
      <c r="U950" s="108">
        <f t="shared" si="62"/>
        <v>45</v>
      </c>
      <c r="V950" s="109">
        <v>85</v>
      </c>
      <c r="W950" s="109">
        <v>100</v>
      </c>
      <c r="X950" s="127" t="s">
        <v>2744</v>
      </c>
      <c r="Y950" s="107">
        <v>5</v>
      </c>
      <c r="Z950" s="107">
        <v>1</v>
      </c>
      <c r="AA950" s="107">
        <v>3</v>
      </c>
      <c r="AB950" s="111">
        <v>60</v>
      </c>
      <c r="AC950" s="107"/>
      <c r="AD950" s="108">
        <v>45</v>
      </c>
      <c r="AE950" s="107">
        <v>5</v>
      </c>
      <c r="AF950" s="111">
        <v>9.379999999999999</v>
      </c>
      <c r="AG950" s="111" t="s">
        <v>2736</v>
      </c>
      <c r="AH950" s="111" t="s">
        <v>2745</v>
      </c>
      <c r="AI950" s="111">
        <v>9.379999999999999</v>
      </c>
      <c r="AJ950" s="111" t="s">
        <v>2375</v>
      </c>
      <c r="AK950" s="111" t="s">
        <v>2745</v>
      </c>
      <c r="AL950" s="111">
        <v>0</v>
      </c>
      <c r="AM950" s="111" t="s">
        <v>2746</v>
      </c>
      <c r="AN950" s="111" t="s">
        <v>2747</v>
      </c>
      <c r="AO950" s="111">
        <v>0</v>
      </c>
      <c r="AP950" s="111"/>
      <c r="AQ950" s="111"/>
      <c r="AR950" s="111"/>
      <c r="AS950" s="111"/>
      <c r="AT950" s="111"/>
      <c r="AU950" s="111"/>
      <c r="AV950" s="111"/>
      <c r="AW950" s="111"/>
      <c r="AX950" s="111"/>
      <c r="AY950"/>
      <c r="AZ950"/>
      <c r="BA950"/>
      <c r="BB950"/>
      <c r="BC950"/>
      <c r="BD950"/>
    </row>
    <row r="951" spans="1:56" s="110" customFormat="1" ht="133.75">
      <c r="A951" s="107">
        <v>782</v>
      </c>
      <c r="B951" s="107" t="s">
        <v>13698</v>
      </c>
      <c r="C951" s="111" t="s">
        <v>2748</v>
      </c>
      <c r="D951" s="124" t="s">
        <v>2346</v>
      </c>
      <c r="E951" s="112" t="s">
        <v>2749</v>
      </c>
      <c r="F951" s="129">
        <v>30914</v>
      </c>
      <c r="G951" s="112" t="s">
        <v>2750</v>
      </c>
      <c r="H951" s="111">
        <v>2019</v>
      </c>
      <c r="I951" s="112" t="s">
        <v>2751</v>
      </c>
      <c r="J951" s="113">
        <v>64121.98</v>
      </c>
      <c r="K951" s="126" t="s">
        <v>12213</v>
      </c>
      <c r="L951" s="112" t="s">
        <v>2752</v>
      </c>
      <c r="M951" s="112" t="s">
        <v>2753</v>
      </c>
      <c r="N951" s="112" t="s">
        <v>2754</v>
      </c>
      <c r="O951" s="112" t="s">
        <v>2755</v>
      </c>
      <c r="P951" s="112" t="s">
        <v>2756</v>
      </c>
      <c r="Q951" s="108">
        <f t="shared" si="61"/>
        <v>45</v>
      </c>
      <c r="R951" s="108">
        <v>0</v>
      </c>
      <c r="S951" s="108">
        <v>0</v>
      </c>
      <c r="T951" s="108">
        <v>45</v>
      </c>
      <c r="U951" s="108">
        <f t="shared" si="62"/>
        <v>45</v>
      </c>
      <c r="V951" s="109">
        <v>85</v>
      </c>
      <c r="W951" s="109">
        <v>100</v>
      </c>
      <c r="X951" s="127" t="s">
        <v>2757</v>
      </c>
      <c r="Y951" s="107">
        <v>6</v>
      </c>
      <c r="Z951" s="107">
        <v>3</v>
      </c>
      <c r="AA951" s="107">
        <v>1</v>
      </c>
      <c r="AB951" s="111">
        <v>46</v>
      </c>
      <c r="AC951" s="107">
        <v>143</v>
      </c>
      <c r="AD951" s="108">
        <v>45</v>
      </c>
      <c r="AE951" s="107">
        <v>5</v>
      </c>
      <c r="AF951" s="111">
        <v>0</v>
      </c>
      <c r="AG951" s="111" t="s">
        <v>2440</v>
      </c>
      <c r="AH951" s="111"/>
      <c r="AI951" s="111">
        <v>0</v>
      </c>
      <c r="AJ951" s="111"/>
      <c r="AK951" s="111"/>
      <c r="AL951" s="111">
        <v>0</v>
      </c>
      <c r="AM951" s="111"/>
      <c r="AN951" s="111"/>
      <c r="AO951" s="111">
        <v>0</v>
      </c>
      <c r="AP951" s="111"/>
      <c r="AQ951" s="111"/>
      <c r="AR951" s="111"/>
      <c r="AS951" s="111"/>
      <c r="AT951" s="111"/>
      <c r="AU951" s="111"/>
      <c r="AV951" s="111"/>
      <c r="AW951" s="111"/>
      <c r="AX951" s="111"/>
      <c r="AY951"/>
      <c r="AZ951"/>
      <c r="BA951"/>
      <c r="BB951"/>
      <c r="BC951"/>
      <c r="BD951"/>
    </row>
    <row r="952" spans="1:56" s="110" customFormat="1" ht="82.3">
      <c r="A952" s="107">
        <v>782</v>
      </c>
      <c r="B952" s="107" t="s">
        <v>13698</v>
      </c>
      <c r="C952" s="111" t="s">
        <v>2377</v>
      </c>
      <c r="D952" s="124" t="s">
        <v>2378</v>
      </c>
      <c r="E952" s="112" t="s">
        <v>2726</v>
      </c>
      <c r="F952" s="129">
        <v>26559</v>
      </c>
      <c r="G952" s="112" t="s">
        <v>2758</v>
      </c>
      <c r="H952" s="111">
        <v>2019</v>
      </c>
      <c r="I952" s="112" t="s">
        <v>2759</v>
      </c>
      <c r="J952" s="113">
        <v>70914.070000000007</v>
      </c>
      <c r="K952" s="126" t="s">
        <v>12213</v>
      </c>
      <c r="L952" s="112" t="s">
        <v>2729</v>
      </c>
      <c r="M952" s="112" t="s">
        <v>2730</v>
      </c>
      <c r="N952" s="112" t="s">
        <v>2760</v>
      </c>
      <c r="O952" s="112" t="s">
        <v>2761</v>
      </c>
      <c r="P952" s="112">
        <v>19000313</v>
      </c>
      <c r="Q952" s="108">
        <f t="shared" si="61"/>
        <v>45</v>
      </c>
      <c r="R952" s="108">
        <v>0</v>
      </c>
      <c r="S952" s="108">
        <v>0</v>
      </c>
      <c r="T952" s="108">
        <v>45</v>
      </c>
      <c r="U952" s="108">
        <f t="shared" si="62"/>
        <v>45</v>
      </c>
      <c r="V952" s="109">
        <v>85</v>
      </c>
      <c r="W952" s="109">
        <v>100</v>
      </c>
      <c r="X952" s="127" t="s">
        <v>2762</v>
      </c>
      <c r="Y952" s="107">
        <v>6</v>
      </c>
      <c r="Z952" s="107">
        <v>3</v>
      </c>
      <c r="AA952" s="107">
        <v>1</v>
      </c>
      <c r="AB952" s="111">
        <v>46</v>
      </c>
      <c r="AC952" s="107"/>
      <c r="AD952" s="108">
        <v>45</v>
      </c>
      <c r="AE952" s="107">
        <v>5</v>
      </c>
      <c r="AF952" s="111">
        <v>58.13</v>
      </c>
      <c r="AG952" s="111" t="s">
        <v>2387</v>
      </c>
      <c r="AH952" s="111" t="s">
        <v>2388</v>
      </c>
      <c r="AI952" s="111">
        <v>0</v>
      </c>
      <c r="AJ952" s="111" t="s">
        <v>2508</v>
      </c>
      <c r="AK952" s="111" t="s">
        <v>2388</v>
      </c>
      <c r="AL952" s="111">
        <v>0</v>
      </c>
      <c r="AM952" s="111" t="s">
        <v>2509</v>
      </c>
      <c r="AN952" s="111" t="s">
        <v>2388</v>
      </c>
      <c r="AO952" s="111">
        <v>0</v>
      </c>
      <c r="AP952" s="111" t="s">
        <v>2375</v>
      </c>
      <c r="AQ952" s="111" t="s">
        <v>2388</v>
      </c>
      <c r="AR952" s="111">
        <v>0</v>
      </c>
      <c r="AS952" s="111" t="s">
        <v>2390</v>
      </c>
      <c r="AT952" s="111" t="s">
        <v>2388</v>
      </c>
      <c r="AU952" s="111">
        <v>0</v>
      </c>
      <c r="AV952" s="111" t="s">
        <v>11570</v>
      </c>
      <c r="AW952" s="111" t="s">
        <v>2388</v>
      </c>
      <c r="AX952" s="111">
        <v>58.13</v>
      </c>
      <c r="AY952"/>
      <c r="AZ952"/>
      <c r="BA952"/>
      <c r="BB952"/>
      <c r="BC952"/>
      <c r="BD952"/>
    </row>
    <row r="953" spans="1:56" s="110" customFormat="1" ht="174.9">
      <c r="A953" s="107">
        <v>782</v>
      </c>
      <c r="B953" s="107" t="s">
        <v>13698</v>
      </c>
      <c r="C953" s="111" t="s">
        <v>2537</v>
      </c>
      <c r="D953" s="124" t="s">
        <v>2438</v>
      </c>
      <c r="E953" s="112" t="s">
        <v>2513</v>
      </c>
      <c r="F953" s="129">
        <v>23010</v>
      </c>
      <c r="G953" s="112" t="s">
        <v>2763</v>
      </c>
      <c r="H953" s="111">
        <v>2020</v>
      </c>
      <c r="I953" s="112" t="s">
        <v>2764</v>
      </c>
      <c r="J953" s="113">
        <f>110158+8540</f>
        <v>118698</v>
      </c>
      <c r="K953" s="126" t="s">
        <v>12213</v>
      </c>
      <c r="L953" s="112" t="s">
        <v>11571</v>
      </c>
      <c r="M953" s="112" t="s">
        <v>11572</v>
      </c>
      <c r="N953" s="112" t="s">
        <v>2765</v>
      </c>
      <c r="O953" s="112" t="s">
        <v>2766</v>
      </c>
      <c r="P953" s="112">
        <v>20000281</v>
      </c>
      <c r="Q953" s="108">
        <f t="shared" si="61"/>
        <v>45</v>
      </c>
      <c r="R953" s="108">
        <v>0</v>
      </c>
      <c r="S953" s="108">
        <v>0</v>
      </c>
      <c r="T953" s="108">
        <v>45</v>
      </c>
      <c r="U953" s="108">
        <f>R953+S953+T953</f>
        <v>45</v>
      </c>
      <c r="V953" s="109">
        <v>85</v>
      </c>
      <c r="W953" s="109">
        <v>86</v>
      </c>
      <c r="X953" s="127" t="s">
        <v>2767</v>
      </c>
      <c r="Y953" s="107">
        <v>3</v>
      </c>
      <c r="Z953" s="107">
        <v>10</v>
      </c>
      <c r="AA953" s="107">
        <v>6</v>
      </c>
      <c r="AB953" s="111">
        <v>46</v>
      </c>
      <c r="AC953" s="107">
        <v>118</v>
      </c>
      <c r="AD953" s="108">
        <v>45</v>
      </c>
      <c r="AE953" s="107">
        <v>5</v>
      </c>
      <c r="AF953" s="111">
        <v>12.5</v>
      </c>
      <c r="AG953" s="111" t="s">
        <v>2438</v>
      </c>
      <c r="AH953" s="111" t="s">
        <v>2768</v>
      </c>
      <c r="AI953" s="111">
        <v>12.5</v>
      </c>
      <c r="AJ953" s="111"/>
      <c r="AK953" s="111"/>
      <c r="AL953" s="111">
        <v>0</v>
      </c>
      <c r="AM953" s="111"/>
      <c r="AN953" s="111"/>
      <c r="AO953" s="111">
        <v>0</v>
      </c>
      <c r="AP953" s="111"/>
      <c r="AQ953" s="111"/>
      <c r="AR953" s="111"/>
      <c r="AS953" s="111"/>
      <c r="AT953" s="111"/>
      <c r="AU953" s="111"/>
      <c r="AV953" s="111"/>
      <c r="AW953" s="111"/>
      <c r="AX953" s="111"/>
      <c r="AY953"/>
      <c r="AZ953"/>
      <c r="BA953"/>
      <c r="BB953"/>
      <c r="BC953"/>
      <c r="BD953"/>
    </row>
    <row r="954" spans="1:56" s="110" customFormat="1" ht="92.6">
      <c r="A954" s="107">
        <v>782</v>
      </c>
      <c r="B954" s="107" t="s">
        <v>13698</v>
      </c>
      <c r="C954" s="111" t="s">
        <v>2769</v>
      </c>
      <c r="D954" s="124" t="s">
        <v>2438</v>
      </c>
      <c r="E954" s="112" t="s">
        <v>2770</v>
      </c>
      <c r="F954" s="129">
        <v>20443</v>
      </c>
      <c r="G954" s="112" t="s">
        <v>2771</v>
      </c>
      <c r="H954" s="111">
        <v>2019</v>
      </c>
      <c r="I954" s="112" t="s">
        <v>2772</v>
      </c>
      <c r="J954" s="113">
        <v>60288.74</v>
      </c>
      <c r="K954" s="126" t="s">
        <v>12213</v>
      </c>
      <c r="L954" s="112" t="s">
        <v>2773</v>
      </c>
      <c r="M954" s="112" t="s">
        <v>2774</v>
      </c>
      <c r="N954" s="112" t="s">
        <v>2775</v>
      </c>
      <c r="O954" s="112" t="s">
        <v>2776</v>
      </c>
      <c r="P954" s="112">
        <v>19000385</v>
      </c>
      <c r="Q954" s="108">
        <f t="shared" si="61"/>
        <v>45</v>
      </c>
      <c r="R954" s="108">
        <v>0</v>
      </c>
      <c r="S954" s="108">
        <v>0</v>
      </c>
      <c r="T954" s="108">
        <v>45</v>
      </c>
      <c r="U954" s="108">
        <f t="shared" ref="U954:U961" si="63">R954+S954+T954</f>
        <v>45</v>
      </c>
      <c r="V954" s="109">
        <v>85</v>
      </c>
      <c r="W954" s="109">
        <v>100</v>
      </c>
      <c r="X954" s="127" t="s">
        <v>2777</v>
      </c>
      <c r="Y954" s="107">
        <v>3</v>
      </c>
      <c r="Z954" s="107">
        <v>12</v>
      </c>
      <c r="AA954" s="107">
        <v>4</v>
      </c>
      <c r="AB954" s="111">
        <v>44</v>
      </c>
      <c r="AC954" s="107">
        <v>75</v>
      </c>
      <c r="AD954" s="108">
        <v>45</v>
      </c>
      <c r="AE954" s="107">
        <v>5</v>
      </c>
      <c r="AF954" s="111">
        <v>64.38000000000001</v>
      </c>
      <c r="AG954" s="111" t="s">
        <v>2438</v>
      </c>
      <c r="AH954" s="111" t="s">
        <v>2768</v>
      </c>
      <c r="AI954" s="111">
        <v>18.13</v>
      </c>
      <c r="AJ954" s="111" t="s">
        <v>2375</v>
      </c>
      <c r="AK954" s="111" t="s">
        <v>2716</v>
      </c>
      <c r="AL954" s="111">
        <v>46.25</v>
      </c>
      <c r="AM954" s="111"/>
      <c r="AN954" s="111"/>
      <c r="AO954" s="111">
        <v>0</v>
      </c>
      <c r="AP954" s="111"/>
      <c r="AQ954" s="111"/>
      <c r="AR954" s="111"/>
      <c r="AS954" s="111"/>
      <c r="AT954" s="111"/>
      <c r="AU954" s="111"/>
      <c r="AV954" s="111"/>
      <c r="AW954" s="111"/>
      <c r="AX954" s="111"/>
      <c r="AY954"/>
      <c r="AZ954"/>
      <c r="BA954"/>
      <c r="BB954"/>
      <c r="BC954"/>
      <c r="BD954"/>
    </row>
    <row r="955" spans="1:56" s="110" customFormat="1" ht="82.3">
      <c r="A955" s="107">
        <v>782</v>
      </c>
      <c r="B955" s="107" t="s">
        <v>13698</v>
      </c>
      <c r="C955" s="111" t="s">
        <v>2402</v>
      </c>
      <c r="D955" s="124" t="s">
        <v>2346</v>
      </c>
      <c r="E955" s="112" t="s">
        <v>2778</v>
      </c>
      <c r="F955" s="129">
        <v>13026</v>
      </c>
      <c r="G955" s="112" t="s">
        <v>2779</v>
      </c>
      <c r="H955" s="111">
        <v>2020</v>
      </c>
      <c r="I955" s="112" t="s">
        <v>2780</v>
      </c>
      <c r="J955" s="113">
        <v>19931.349999999999</v>
      </c>
      <c r="K955" s="126" t="s">
        <v>12213</v>
      </c>
      <c r="L955" s="112" t="s">
        <v>2781</v>
      </c>
      <c r="M955" s="112" t="s">
        <v>2782</v>
      </c>
      <c r="N955" s="112" t="s">
        <v>2783</v>
      </c>
      <c r="O955" s="112" t="s">
        <v>2784</v>
      </c>
      <c r="P955" s="112">
        <v>20000283</v>
      </c>
      <c r="Q955" s="108">
        <f t="shared" si="61"/>
        <v>45</v>
      </c>
      <c r="R955" s="108">
        <v>0</v>
      </c>
      <c r="S955" s="108">
        <v>0</v>
      </c>
      <c r="T955" s="108">
        <v>45</v>
      </c>
      <c r="U955" s="108">
        <f t="shared" si="63"/>
        <v>45</v>
      </c>
      <c r="V955" s="109">
        <v>85</v>
      </c>
      <c r="W955" s="109">
        <v>88</v>
      </c>
      <c r="X955" s="127" t="s">
        <v>2785</v>
      </c>
      <c r="Y955" s="107">
        <v>3</v>
      </c>
      <c r="Z955" s="107">
        <v>10</v>
      </c>
      <c r="AA955" s="107">
        <v>4</v>
      </c>
      <c r="AB955" s="111">
        <v>46</v>
      </c>
      <c r="AC955" s="107">
        <v>127</v>
      </c>
      <c r="AD955" s="108">
        <v>45</v>
      </c>
      <c r="AE955" s="107">
        <v>5</v>
      </c>
      <c r="AF955" s="111">
        <v>29.38</v>
      </c>
      <c r="AG955" s="111" t="s">
        <v>2346</v>
      </c>
      <c r="AH955" s="111" t="s">
        <v>2355</v>
      </c>
      <c r="AI955" s="111">
        <v>29.38</v>
      </c>
      <c r="AJ955" s="111" t="s">
        <v>2375</v>
      </c>
      <c r="AK955" s="111" t="s">
        <v>2411</v>
      </c>
      <c r="AL955" s="111">
        <v>0</v>
      </c>
      <c r="AM955" s="111"/>
      <c r="AN955" s="111"/>
      <c r="AO955" s="111">
        <v>0</v>
      </c>
      <c r="AP955" s="111"/>
      <c r="AQ955" s="111"/>
      <c r="AR955" s="111"/>
      <c r="AS955" s="111"/>
      <c r="AT955" s="111"/>
      <c r="AU955" s="111"/>
      <c r="AV955" s="111"/>
      <c r="AW955" s="111"/>
      <c r="AX955" s="111"/>
      <c r="AY955"/>
      <c r="AZ955"/>
      <c r="BA955"/>
      <c r="BB955"/>
      <c r="BC955"/>
      <c r="BD955"/>
    </row>
    <row r="956" spans="1:56" s="110" customFormat="1" ht="164.6">
      <c r="A956" s="107">
        <v>782</v>
      </c>
      <c r="B956" s="107" t="s">
        <v>13698</v>
      </c>
      <c r="C956" s="111" t="s">
        <v>2448</v>
      </c>
      <c r="D956" s="124" t="s">
        <v>2319</v>
      </c>
      <c r="E956" s="112" t="s">
        <v>2653</v>
      </c>
      <c r="F956" s="129">
        <v>18580</v>
      </c>
      <c r="G956" s="112" t="s">
        <v>2786</v>
      </c>
      <c r="H956" s="111">
        <v>2020</v>
      </c>
      <c r="I956" s="112" t="s">
        <v>2787</v>
      </c>
      <c r="J956" s="113">
        <v>76359.070000000007</v>
      </c>
      <c r="K956" s="126" t="s">
        <v>12213</v>
      </c>
      <c r="L956" s="112" t="s">
        <v>2788</v>
      </c>
      <c r="M956" s="112" t="s">
        <v>2789</v>
      </c>
      <c r="N956" s="112" t="s">
        <v>2790</v>
      </c>
      <c r="O956" s="112" t="s">
        <v>2791</v>
      </c>
      <c r="P956" s="112">
        <v>20000212</v>
      </c>
      <c r="Q956" s="108">
        <f t="shared" si="61"/>
        <v>45</v>
      </c>
      <c r="R956" s="108">
        <v>0</v>
      </c>
      <c r="S956" s="108">
        <v>0</v>
      </c>
      <c r="T956" s="108">
        <v>45</v>
      </c>
      <c r="U956" s="108">
        <f t="shared" si="63"/>
        <v>45</v>
      </c>
      <c r="V956" s="109">
        <v>85</v>
      </c>
      <c r="W956" s="109">
        <v>92</v>
      </c>
      <c r="X956" s="127" t="s">
        <v>2792</v>
      </c>
      <c r="Y956" s="107">
        <v>3</v>
      </c>
      <c r="Z956" s="107">
        <v>10</v>
      </c>
      <c r="AA956" s="107">
        <v>1</v>
      </c>
      <c r="AB956" s="111">
        <v>47</v>
      </c>
      <c r="AC956" s="107">
        <v>105</v>
      </c>
      <c r="AD956" s="108">
        <v>45</v>
      </c>
      <c r="AE956" s="107">
        <v>5</v>
      </c>
      <c r="AF956" s="111">
        <v>60</v>
      </c>
      <c r="AG956" s="111" t="s">
        <v>2319</v>
      </c>
      <c r="AH956" s="111" t="s">
        <v>2328</v>
      </c>
      <c r="AI956" s="111">
        <v>0</v>
      </c>
      <c r="AJ956" s="111" t="s">
        <v>2375</v>
      </c>
      <c r="AK956" s="111" t="s">
        <v>2661</v>
      </c>
      <c r="AL956" s="111">
        <v>60</v>
      </c>
      <c r="AM956" s="111" t="s">
        <v>2793</v>
      </c>
      <c r="AN956" s="111" t="s">
        <v>2794</v>
      </c>
      <c r="AO956" s="111">
        <v>0</v>
      </c>
      <c r="AP956" s="111"/>
      <c r="AQ956" s="111"/>
      <c r="AR956" s="111"/>
      <c r="AS956" s="111"/>
      <c r="AT956" s="111"/>
      <c r="AU956" s="111"/>
      <c r="AV956" s="111"/>
      <c r="AW956" s="111"/>
      <c r="AX956" s="111"/>
      <c r="AY956"/>
      <c r="AZ956"/>
      <c r="BA956"/>
      <c r="BB956"/>
      <c r="BC956"/>
      <c r="BD956"/>
    </row>
    <row r="957" spans="1:56" s="110" customFormat="1" ht="205.75">
      <c r="A957" s="107">
        <v>782</v>
      </c>
      <c r="B957" s="107" t="s">
        <v>13698</v>
      </c>
      <c r="C957" s="111" t="s">
        <v>2330</v>
      </c>
      <c r="D957" s="124" t="s">
        <v>2331</v>
      </c>
      <c r="E957" s="112" t="s">
        <v>2332</v>
      </c>
      <c r="F957" s="129">
        <v>14556</v>
      </c>
      <c r="G957" s="112" t="s">
        <v>2795</v>
      </c>
      <c r="H957" s="111">
        <v>2020</v>
      </c>
      <c r="I957" s="112" t="s">
        <v>2796</v>
      </c>
      <c r="J957" s="113">
        <v>158889.14000000001</v>
      </c>
      <c r="K957" s="126" t="s">
        <v>12213</v>
      </c>
      <c r="L957" s="112" t="s">
        <v>2587</v>
      </c>
      <c r="M957" s="112" t="s">
        <v>2797</v>
      </c>
      <c r="N957" s="112" t="s">
        <v>2798</v>
      </c>
      <c r="O957" s="112" t="s">
        <v>2799</v>
      </c>
      <c r="P957" s="112">
        <v>20000588</v>
      </c>
      <c r="Q957" s="108">
        <f t="shared" si="61"/>
        <v>45</v>
      </c>
      <c r="R957" s="108">
        <v>0</v>
      </c>
      <c r="S957" s="108">
        <v>0</v>
      </c>
      <c r="T957" s="108">
        <v>45</v>
      </c>
      <c r="U957" s="108">
        <f t="shared" si="63"/>
        <v>45</v>
      </c>
      <c r="V957" s="109">
        <v>85</v>
      </c>
      <c r="W957" s="109">
        <v>88</v>
      </c>
      <c r="X957" s="127" t="s">
        <v>2800</v>
      </c>
      <c r="Y957" s="107">
        <v>3</v>
      </c>
      <c r="Z957" s="107">
        <v>10</v>
      </c>
      <c r="AA957" s="107">
        <v>5</v>
      </c>
      <c r="AB957" s="111">
        <v>46</v>
      </c>
      <c r="AC957" s="107">
        <v>3</v>
      </c>
      <c r="AD957" s="108">
        <v>45</v>
      </c>
      <c r="AE957" s="107">
        <v>5</v>
      </c>
      <c r="AF957" s="111">
        <v>75.63</v>
      </c>
      <c r="AG957" s="111" t="s">
        <v>2331</v>
      </c>
      <c r="AH957" s="111" t="s">
        <v>2340</v>
      </c>
      <c r="AI957" s="111">
        <v>6.25</v>
      </c>
      <c r="AJ957" s="111" t="s">
        <v>2341</v>
      </c>
      <c r="AK957" s="111" t="s">
        <v>2340</v>
      </c>
      <c r="AL957" s="111">
        <v>8.75</v>
      </c>
      <c r="AM957" s="111" t="s">
        <v>2342</v>
      </c>
      <c r="AN957" s="111" t="s">
        <v>2343</v>
      </c>
      <c r="AO957" s="111">
        <v>22.5</v>
      </c>
      <c r="AP957" s="111" t="s">
        <v>2344</v>
      </c>
      <c r="AQ957" s="111" t="s">
        <v>2340</v>
      </c>
      <c r="AR957" s="111">
        <v>38.129999999999995</v>
      </c>
      <c r="AS957" s="111"/>
      <c r="AT957" s="111"/>
      <c r="AU957" s="111"/>
      <c r="AV957" s="111"/>
      <c r="AW957" s="111"/>
      <c r="AX957" s="111"/>
      <c r="AY957"/>
      <c r="AZ957"/>
      <c r="BA957"/>
      <c r="BB957"/>
      <c r="BC957"/>
      <c r="BD957"/>
    </row>
    <row r="958" spans="1:56" s="110" customFormat="1" ht="185.15">
      <c r="A958" s="107">
        <v>782</v>
      </c>
      <c r="B958" s="107" t="s">
        <v>13698</v>
      </c>
      <c r="C958" s="111" t="s">
        <v>2377</v>
      </c>
      <c r="D958" s="124" t="s">
        <v>2378</v>
      </c>
      <c r="E958" s="112" t="s">
        <v>2726</v>
      </c>
      <c r="F958" s="129">
        <v>26559</v>
      </c>
      <c r="G958" s="112" t="s">
        <v>2801</v>
      </c>
      <c r="H958" s="111">
        <v>2020</v>
      </c>
      <c r="I958" s="112" t="s">
        <v>2802</v>
      </c>
      <c r="J958" s="113">
        <v>170486.97</v>
      </c>
      <c r="K958" s="126" t="s">
        <v>12213</v>
      </c>
      <c r="L958" s="112" t="s">
        <v>2803</v>
      </c>
      <c r="M958" s="112" t="s">
        <v>2804</v>
      </c>
      <c r="N958" s="112" t="s">
        <v>2805</v>
      </c>
      <c r="O958" s="112" t="s">
        <v>2806</v>
      </c>
      <c r="P958" s="112">
        <v>20000200</v>
      </c>
      <c r="Q958" s="108">
        <f t="shared" si="61"/>
        <v>45</v>
      </c>
      <c r="R958" s="108">
        <v>0</v>
      </c>
      <c r="S958" s="108">
        <v>0</v>
      </c>
      <c r="T958" s="108">
        <v>45</v>
      </c>
      <c r="U958" s="108">
        <f t="shared" si="63"/>
        <v>45</v>
      </c>
      <c r="V958" s="109">
        <v>85</v>
      </c>
      <c r="W958" s="109">
        <v>83</v>
      </c>
      <c r="X958" s="127" t="s">
        <v>2807</v>
      </c>
      <c r="Y958" s="107">
        <v>6</v>
      </c>
      <c r="Z958" s="107">
        <v>3</v>
      </c>
      <c r="AA958" s="107">
        <v>1</v>
      </c>
      <c r="AB958" s="111">
        <v>46</v>
      </c>
      <c r="AC958" s="107">
        <v>97</v>
      </c>
      <c r="AD958" s="108">
        <v>45</v>
      </c>
      <c r="AE958" s="107">
        <v>5</v>
      </c>
      <c r="AF958" s="111">
        <v>67.5</v>
      </c>
      <c r="AG958" s="111" t="s">
        <v>2387</v>
      </c>
      <c r="AH958" s="111" t="s">
        <v>2388</v>
      </c>
      <c r="AI958" s="111">
        <v>0</v>
      </c>
      <c r="AJ958" s="111" t="s">
        <v>2508</v>
      </c>
      <c r="AK958" s="111" t="s">
        <v>2388</v>
      </c>
      <c r="AL958" s="111">
        <v>10</v>
      </c>
      <c r="AM958" s="111" t="s">
        <v>2375</v>
      </c>
      <c r="AN958" s="111" t="s">
        <v>2388</v>
      </c>
      <c r="AO958" s="111">
        <v>0</v>
      </c>
      <c r="AP958" s="111" t="s">
        <v>2329</v>
      </c>
      <c r="AQ958" s="111" t="s">
        <v>2388</v>
      </c>
      <c r="AR958" s="111">
        <v>0</v>
      </c>
      <c r="AS958" s="111" t="s">
        <v>2390</v>
      </c>
      <c r="AT958" s="111" t="s">
        <v>2388</v>
      </c>
      <c r="AU958" s="111">
        <v>0</v>
      </c>
      <c r="AV958" s="111" t="s">
        <v>2808</v>
      </c>
      <c r="AW958" s="111" t="s">
        <v>2388</v>
      </c>
      <c r="AX958" s="111">
        <v>57.5</v>
      </c>
      <c r="AY958"/>
      <c r="AZ958"/>
      <c r="BA958"/>
      <c r="BB958"/>
      <c r="BC958"/>
      <c r="BD958"/>
    </row>
    <row r="959" spans="1:56" s="110" customFormat="1" ht="113.15">
      <c r="A959" s="107">
        <v>782</v>
      </c>
      <c r="B959" s="107" t="s">
        <v>13698</v>
      </c>
      <c r="C959" s="111" t="s">
        <v>2809</v>
      </c>
      <c r="D959" s="124" t="s">
        <v>2346</v>
      </c>
      <c r="E959" s="112" t="s">
        <v>2810</v>
      </c>
      <c r="F959" s="129">
        <v>17059</v>
      </c>
      <c r="G959" s="112" t="s">
        <v>2811</v>
      </c>
      <c r="H959" s="111">
        <v>2020</v>
      </c>
      <c r="I959" s="112" t="s">
        <v>2812</v>
      </c>
      <c r="J959" s="113">
        <v>166774</v>
      </c>
      <c r="K959" s="126" t="s">
        <v>12213</v>
      </c>
      <c r="L959" s="112" t="s">
        <v>2813</v>
      </c>
      <c r="M959" s="112" t="s">
        <v>2814</v>
      </c>
      <c r="N959" s="112" t="s">
        <v>2815</v>
      </c>
      <c r="O959" s="112" t="s">
        <v>2816</v>
      </c>
      <c r="P959" s="112">
        <v>20000324</v>
      </c>
      <c r="Q959" s="108">
        <f t="shared" si="61"/>
        <v>45</v>
      </c>
      <c r="R959" s="108">
        <v>0</v>
      </c>
      <c r="S959" s="108">
        <v>0</v>
      </c>
      <c r="T959" s="108">
        <v>45</v>
      </c>
      <c r="U959" s="108">
        <f t="shared" si="63"/>
        <v>45</v>
      </c>
      <c r="V959" s="109">
        <v>85</v>
      </c>
      <c r="W959" s="109">
        <v>88</v>
      </c>
      <c r="X959" s="127" t="s">
        <v>2817</v>
      </c>
      <c r="Y959" s="107">
        <v>6</v>
      </c>
      <c r="Z959" s="107">
        <v>3</v>
      </c>
      <c r="AA959" s="107">
        <v>1</v>
      </c>
      <c r="AB959" s="111">
        <v>46</v>
      </c>
      <c r="AC959" s="107">
        <v>13</v>
      </c>
      <c r="AD959" s="108">
        <v>45</v>
      </c>
      <c r="AE959" s="107">
        <v>5</v>
      </c>
      <c r="AF959" s="111">
        <v>50</v>
      </c>
      <c r="AG959" s="111" t="s">
        <v>2346</v>
      </c>
      <c r="AH959" s="111" t="s">
        <v>2355</v>
      </c>
      <c r="AI959" s="111">
        <v>50</v>
      </c>
      <c r="AJ959" s="111" t="s">
        <v>2375</v>
      </c>
      <c r="AK959" s="111" t="s">
        <v>2818</v>
      </c>
      <c r="AL959" s="111">
        <v>0</v>
      </c>
      <c r="AM959" s="111"/>
      <c r="AN959" s="111"/>
      <c r="AO959" s="111">
        <v>0</v>
      </c>
      <c r="AP959" s="111"/>
      <c r="AQ959" s="111"/>
      <c r="AR959" s="111"/>
      <c r="AS959" s="111"/>
      <c r="AT959" s="111"/>
      <c r="AU959" s="111"/>
      <c r="AV959" s="111"/>
      <c r="AW959" s="111"/>
      <c r="AX959" s="111"/>
      <c r="AY959"/>
      <c r="AZ959"/>
      <c r="BA959"/>
      <c r="BB959"/>
      <c r="BC959"/>
      <c r="BD959"/>
    </row>
    <row r="960" spans="1:56" s="110" customFormat="1" ht="82.3">
      <c r="A960" s="107">
        <v>782</v>
      </c>
      <c r="B960" s="107" t="s">
        <v>13698</v>
      </c>
      <c r="C960" s="111" t="s">
        <v>2363</v>
      </c>
      <c r="D960" s="124" t="s">
        <v>2364</v>
      </c>
      <c r="E960" s="112" t="s">
        <v>2365</v>
      </c>
      <c r="F960" s="129">
        <v>22701</v>
      </c>
      <c r="G960" s="112" t="s">
        <v>2819</v>
      </c>
      <c r="H960" s="111">
        <v>2020</v>
      </c>
      <c r="I960" s="112" t="s">
        <v>2820</v>
      </c>
      <c r="J960" s="113">
        <v>142656.76999999999</v>
      </c>
      <c r="K960" s="126" t="s">
        <v>12213</v>
      </c>
      <c r="L960" s="112" t="s">
        <v>2710</v>
      </c>
      <c r="M960" s="112" t="s">
        <v>2711</v>
      </c>
      <c r="N960" s="112" t="s">
        <v>2821</v>
      </c>
      <c r="O960" s="112" t="s">
        <v>2822</v>
      </c>
      <c r="P960" s="112">
        <v>20000296</v>
      </c>
      <c r="Q960" s="108">
        <f t="shared" si="61"/>
        <v>45</v>
      </c>
      <c r="R960" s="108">
        <v>0</v>
      </c>
      <c r="S960" s="108">
        <v>0</v>
      </c>
      <c r="T960" s="108">
        <v>45</v>
      </c>
      <c r="U960" s="108">
        <f t="shared" si="63"/>
        <v>45</v>
      </c>
      <c r="V960" s="109">
        <v>85</v>
      </c>
      <c r="W960" s="109">
        <v>88</v>
      </c>
      <c r="X960" s="127" t="s">
        <v>2823</v>
      </c>
      <c r="Y960" s="107">
        <v>3</v>
      </c>
      <c r="Z960" s="107">
        <v>10</v>
      </c>
      <c r="AA960" s="107">
        <v>2</v>
      </c>
      <c r="AB960" s="111">
        <v>44</v>
      </c>
      <c r="AC960" s="107">
        <v>93</v>
      </c>
      <c r="AD960" s="108">
        <v>45</v>
      </c>
      <c r="AE960" s="107">
        <v>5</v>
      </c>
      <c r="AF960" s="111">
        <v>150</v>
      </c>
      <c r="AG960" s="111" t="s">
        <v>2364</v>
      </c>
      <c r="AH960" s="111" t="s">
        <v>2374</v>
      </c>
      <c r="AI960" s="111">
        <v>0</v>
      </c>
      <c r="AJ960" s="111" t="s">
        <v>2375</v>
      </c>
      <c r="AK960" s="111" t="s">
        <v>2374</v>
      </c>
      <c r="AL960" s="111">
        <v>150</v>
      </c>
      <c r="AM960" s="111" t="s">
        <v>2329</v>
      </c>
      <c r="AN960" s="111" t="s">
        <v>2374</v>
      </c>
      <c r="AO960" s="111">
        <v>0</v>
      </c>
      <c r="AP960" s="111"/>
      <c r="AQ960" s="111"/>
      <c r="AR960" s="111"/>
      <c r="AS960" s="111"/>
      <c r="AT960" s="111"/>
      <c r="AU960" s="111"/>
      <c r="AV960" s="111"/>
      <c r="AW960" s="111"/>
      <c r="AX960" s="111"/>
      <c r="AY960"/>
      <c r="AZ960"/>
      <c r="BA960"/>
      <c r="BB960"/>
      <c r="BC960"/>
      <c r="BD960"/>
    </row>
    <row r="961" spans="1:56" s="110" customFormat="1" ht="329.15">
      <c r="A961" s="107">
        <v>782</v>
      </c>
      <c r="B961" s="107" t="s">
        <v>13698</v>
      </c>
      <c r="C961" s="111" t="s">
        <v>2318</v>
      </c>
      <c r="D961" s="124" t="s">
        <v>2319</v>
      </c>
      <c r="E961" s="112" t="s">
        <v>2320</v>
      </c>
      <c r="F961" s="129">
        <v>5566</v>
      </c>
      <c r="G961" s="112" t="s">
        <v>2824</v>
      </c>
      <c r="H961" s="111">
        <v>2020</v>
      </c>
      <c r="I961" s="112" t="s">
        <v>2825</v>
      </c>
      <c r="J961" s="113">
        <v>117778.8</v>
      </c>
      <c r="K961" s="126" t="s">
        <v>12213</v>
      </c>
      <c r="L961" s="112" t="s">
        <v>2826</v>
      </c>
      <c r="M961" s="112" t="s">
        <v>2827</v>
      </c>
      <c r="N961" s="112" t="s">
        <v>2828</v>
      </c>
      <c r="O961" s="112" t="s">
        <v>2829</v>
      </c>
      <c r="P961" s="112">
        <v>20000224</v>
      </c>
      <c r="Q961" s="108">
        <f t="shared" si="61"/>
        <v>45</v>
      </c>
      <c r="R961" s="108">
        <v>0</v>
      </c>
      <c r="S961" s="108">
        <v>0</v>
      </c>
      <c r="T961" s="108">
        <v>45</v>
      </c>
      <c r="U961" s="108">
        <f t="shared" si="63"/>
        <v>45</v>
      </c>
      <c r="V961" s="109">
        <v>85</v>
      </c>
      <c r="W961" s="109">
        <v>87</v>
      </c>
      <c r="X961" s="127" t="s">
        <v>2830</v>
      </c>
      <c r="Y961" s="107" t="s">
        <v>2831</v>
      </c>
      <c r="Z961" s="107" t="s">
        <v>2832</v>
      </c>
      <c r="AA961" s="107" t="s">
        <v>2833</v>
      </c>
      <c r="AB961" s="111">
        <v>47</v>
      </c>
      <c r="AC961" s="107">
        <v>147</v>
      </c>
      <c r="AD961" s="108">
        <v>45</v>
      </c>
      <c r="AE961" s="107">
        <v>5</v>
      </c>
      <c r="AF961" s="111">
        <v>100</v>
      </c>
      <c r="AG961" s="111" t="s">
        <v>2319</v>
      </c>
      <c r="AH961" s="111" t="s">
        <v>2328</v>
      </c>
      <c r="AI961" s="111">
        <v>100</v>
      </c>
      <c r="AJ961" s="111"/>
      <c r="AK961" s="111"/>
      <c r="AL961" s="111">
        <v>0</v>
      </c>
      <c r="AM961" s="111"/>
      <c r="AN961" s="111"/>
      <c r="AO961" s="111">
        <v>0</v>
      </c>
      <c r="AP961" s="111"/>
      <c r="AQ961" s="111"/>
      <c r="AR961" s="111"/>
      <c r="AS961" s="111"/>
      <c r="AT961" s="111"/>
      <c r="AU961" s="111"/>
      <c r="AV961" s="111"/>
      <c r="AW961" s="111"/>
      <c r="AX961" s="111"/>
      <c r="AY961"/>
      <c r="AZ961"/>
      <c r="BA961"/>
      <c r="BB961"/>
      <c r="BC961"/>
      <c r="BD961"/>
    </row>
    <row r="962" spans="1:56" s="110" customFormat="1" ht="82.3">
      <c r="A962" s="107">
        <v>782</v>
      </c>
      <c r="B962" s="107" t="s">
        <v>13698</v>
      </c>
      <c r="C962" s="111" t="s">
        <v>2345</v>
      </c>
      <c r="D962" s="124" t="s">
        <v>2346</v>
      </c>
      <c r="E962" s="112" t="s">
        <v>2834</v>
      </c>
      <c r="F962" s="129">
        <v>32091</v>
      </c>
      <c r="G962" s="112" t="s">
        <v>2835</v>
      </c>
      <c r="H962" s="111">
        <v>2021</v>
      </c>
      <c r="I962" s="112" t="s">
        <v>2836</v>
      </c>
      <c r="J962" s="113">
        <v>48776.52</v>
      </c>
      <c r="K962" s="126" t="s">
        <v>12213</v>
      </c>
      <c r="L962" s="112" t="s">
        <v>2442</v>
      </c>
      <c r="M962" s="112" t="s">
        <v>2837</v>
      </c>
      <c r="N962" s="112" t="s">
        <v>2838</v>
      </c>
      <c r="O962" s="112" t="s">
        <v>2839</v>
      </c>
      <c r="P962" s="112">
        <v>21000119</v>
      </c>
      <c r="Q962" s="108">
        <v>45</v>
      </c>
      <c r="R962" s="108">
        <v>0</v>
      </c>
      <c r="S962" s="108">
        <v>0</v>
      </c>
      <c r="T962" s="108">
        <v>45</v>
      </c>
      <c r="U962" s="108">
        <f>SUM(R962:T962)</f>
        <v>45</v>
      </c>
      <c r="V962" s="109">
        <v>85</v>
      </c>
      <c r="W962" s="109">
        <v>73</v>
      </c>
      <c r="X962" s="127" t="s">
        <v>2840</v>
      </c>
      <c r="Y962" s="107">
        <v>4</v>
      </c>
      <c r="Z962" s="107">
        <v>4</v>
      </c>
      <c r="AA962" s="107">
        <v>6</v>
      </c>
      <c r="AB962" s="111">
        <v>46</v>
      </c>
      <c r="AC962" s="107">
        <v>136</v>
      </c>
      <c r="AD962" s="108">
        <v>45</v>
      </c>
      <c r="AE962" s="107">
        <v>5</v>
      </c>
      <c r="AF962" s="111">
        <v>47.5</v>
      </c>
      <c r="AG962" s="111" t="s">
        <v>2346</v>
      </c>
      <c r="AH962" s="111" t="s">
        <v>2355</v>
      </c>
      <c r="AI962" s="111">
        <v>47.5</v>
      </c>
      <c r="AJ962" s="111"/>
      <c r="AK962" s="111"/>
      <c r="AL962" s="111">
        <v>0</v>
      </c>
      <c r="AM962" s="111"/>
      <c r="AN962" s="111"/>
      <c r="AO962" s="111">
        <v>0</v>
      </c>
      <c r="AP962" s="111"/>
      <c r="AQ962" s="111"/>
      <c r="AR962" s="111"/>
      <c r="AS962" s="111"/>
      <c r="AT962" s="111"/>
      <c r="AU962" s="111"/>
      <c r="AV962" s="111"/>
      <c r="AW962" s="111"/>
      <c r="AX962" s="111"/>
      <c r="AY962"/>
      <c r="AZ962"/>
      <c r="BA962"/>
      <c r="BB962"/>
      <c r="BC962"/>
      <c r="BD962"/>
    </row>
    <row r="963" spans="1:56" s="110" customFormat="1" ht="133.75">
      <c r="A963" s="107">
        <v>782</v>
      </c>
      <c r="B963" s="107" t="s">
        <v>13698</v>
      </c>
      <c r="C963" s="111" t="s">
        <v>2345</v>
      </c>
      <c r="D963" s="124" t="s">
        <v>2346</v>
      </c>
      <c r="E963" s="112" t="s">
        <v>2841</v>
      </c>
      <c r="F963" s="129">
        <v>20441</v>
      </c>
      <c r="G963" s="112" t="s">
        <v>2842</v>
      </c>
      <c r="H963" s="111" t="s">
        <v>2843</v>
      </c>
      <c r="I963" s="112" t="s">
        <v>2844</v>
      </c>
      <c r="J963" s="113">
        <f>49183.96+117293.58</f>
        <v>166477.54</v>
      </c>
      <c r="K963" s="126" t="s">
        <v>12213</v>
      </c>
      <c r="L963" s="112" t="s">
        <v>2845</v>
      </c>
      <c r="M963" s="112" t="s">
        <v>2846</v>
      </c>
      <c r="N963" s="112" t="s">
        <v>2847</v>
      </c>
      <c r="O963" s="112" t="s">
        <v>2848</v>
      </c>
      <c r="P963" s="112">
        <v>9000451</v>
      </c>
      <c r="Q963" s="108">
        <v>45</v>
      </c>
      <c r="R963" s="108">
        <v>0</v>
      </c>
      <c r="S963" s="108">
        <v>0</v>
      </c>
      <c r="T963" s="108">
        <v>45</v>
      </c>
      <c r="U963" s="108">
        <f>SUM(R963:T963)</f>
        <v>45</v>
      </c>
      <c r="V963" s="109">
        <v>85</v>
      </c>
      <c r="W963" s="109">
        <v>66</v>
      </c>
      <c r="X963" s="127" t="s">
        <v>2849</v>
      </c>
      <c r="Y963" s="107" t="s">
        <v>2850</v>
      </c>
      <c r="Z963" s="107" t="s">
        <v>2851</v>
      </c>
      <c r="AA963" s="107" t="s">
        <v>2852</v>
      </c>
      <c r="AB963" s="111" t="s">
        <v>2853</v>
      </c>
      <c r="AC963" s="107" t="s">
        <v>2854</v>
      </c>
      <c r="AD963" s="108">
        <v>45</v>
      </c>
      <c r="AE963" s="107">
        <v>5</v>
      </c>
      <c r="AF963" s="111">
        <v>31.879999999999995</v>
      </c>
      <c r="AG963" s="111" t="s">
        <v>2346</v>
      </c>
      <c r="AH963" s="111" t="s">
        <v>2355</v>
      </c>
      <c r="AI963" s="111">
        <v>0</v>
      </c>
      <c r="AJ963" s="111" t="s">
        <v>2375</v>
      </c>
      <c r="AK963" s="111" t="s">
        <v>2855</v>
      </c>
      <c r="AL963" s="111">
        <v>31.879999999999995</v>
      </c>
      <c r="AM963" s="111" t="s">
        <v>2856</v>
      </c>
      <c r="AN963" s="111" t="s">
        <v>2855</v>
      </c>
      <c r="AO963" s="111">
        <v>0</v>
      </c>
      <c r="AP963" s="111"/>
      <c r="AQ963" s="111"/>
      <c r="AR963" s="111"/>
      <c r="AS963" s="111"/>
      <c r="AT963" s="111"/>
      <c r="AU963" s="111"/>
      <c r="AV963" s="111"/>
      <c r="AW963" s="111"/>
      <c r="AX963" s="111"/>
      <c r="AY963"/>
      <c r="AZ963"/>
      <c r="BA963"/>
      <c r="BB963"/>
      <c r="BC963"/>
      <c r="BD963"/>
    </row>
    <row r="964" spans="1:56" s="110" customFormat="1" ht="185.15">
      <c r="A964" s="107">
        <v>782</v>
      </c>
      <c r="B964" s="107" t="s">
        <v>13698</v>
      </c>
      <c r="C964" s="111" t="s">
        <v>2305</v>
      </c>
      <c r="D964" s="124" t="s">
        <v>2306</v>
      </c>
      <c r="E964" s="112" t="s">
        <v>2857</v>
      </c>
      <c r="F964" s="129" t="s">
        <v>2858</v>
      </c>
      <c r="G964" s="112" t="s">
        <v>11573</v>
      </c>
      <c r="H964" s="111" t="s">
        <v>11574</v>
      </c>
      <c r="I964" s="112" t="s">
        <v>2859</v>
      </c>
      <c r="J964" s="113">
        <f>393047.4+75298.4+66300.9</f>
        <v>534646.70000000007</v>
      </c>
      <c r="K964" s="126" t="s">
        <v>12213</v>
      </c>
      <c r="L964" s="112" t="s">
        <v>2860</v>
      </c>
      <c r="M964" s="112" t="s">
        <v>2861</v>
      </c>
      <c r="N964" s="112" t="s">
        <v>2862</v>
      </c>
      <c r="O964" s="112" t="s">
        <v>2863</v>
      </c>
      <c r="P964" s="112">
        <v>21000103</v>
      </c>
      <c r="Q964" s="108">
        <v>45</v>
      </c>
      <c r="R964" s="108">
        <v>0</v>
      </c>
      <c r="S964" s="108">
        <v>0</v>
      </c>
      <c r="T964" s="108">
        <v>45</v>
      </c>
      <c r="U964" s="108">
        <f t="shared" ref="U964:U965" si="64">SUM(R964:T964)</f>
        <v>45</v>
      </c>
      <c r="V964" s="109">
        <v>85</v>
      </c>
      <c r="W964" s="109">
        <v>62</v>
      </c>
      <c r="X964" s="127" t="s">
        <v>2864</v>
      </c>
      <c r="Y964" s="107">
        <v>1</v>
      </c>
      <c r="Z964" s="107">
        <v>2</v>
      </c>
      <c r="AA964" s="107">
        <v>4</v>
      </c>
      <c r="AB964" s="111">
        <v>46</v>
      </c>
      <c r="AC964" s="107" t="s">
        <v>11575</v>
      </c>
      <c r="AD964" s="108">
        <v>45</v>
      </c>
      <c r="AE964" s="107">
        <v>5</v>
      </c>
      <c r="AF964" s="111">
        <v>108.74999999999999</v>
      </c>
      <c r="AG964" s="111" t="s">
        <v>2306</v>
      </c>
      <c r="AH964" s="111" t="s">
        <v>2865</v>
      </c>
      <c r="AI964" s="111">
        <v>108.74999999999999</v>
      </c>
      <c r="AJ964" s="111"/>
      <c r="AK964" s="111"/>
      <c r="AL964" s="111">
        <v>0</v>
      </c>
      <c r="AM964" s="111"/>
      <c r="AN964" s="111"/>
      <c r="AO964" s="111">
        <v>0</v>
      </c>
      <c r="AP964" s="111"/>
      <c r="AQ964" s="111"/>
      <c r="AR964" s="111"/>
      <c r="AS964" s="111"/>
      <c r="AT964" s="111"/>
      <c r="AU964" s="111"/>
      <c r="AV964" s="111"/>
      <c r="AW964" s="111"/>
      <c r="AX964" s="111"/>
      <c r="AY964"/>
      <c r="AZ964"/>
      <c r="BA964"/>
      <c r="BB964"/>
      <c r="BC964"/>
      <c r="BD964"/>
    </row>
    <row r="965" spans="1:56" s="110" customFormat="1" ht="144">
      <c r="A965" s="107">
        <v>782</v>
      </c>
      <c r="B965" s="107" t="s">
        <v>13698</v>
      </c>
      <c r="C965" s="111" t="s">
        <v>2345</v>
      </c>
      <c r="D965" s="124" t="s">
        <v>2346</v>
      </c>
      <c r="E965" s="112" t="s">
        <v>2347</v>
      </c>
      <c r="F965" s="129">
        <v>15646</v>
      </c>
      <c r="G965" s="112" t="s">
        <v>2866</v>
      </c>
      <c r="H965" s="111">
        <v>2021</v>
      </c>
      <c r="I965" s="112" t="s">
        <v>2867</v>
      </c>
      <c r="J965" s="113">
        <v>143222.20000000001</v>
      </c>
      <c r="K965" s="126" t="s">
        <v>12213</v>
      </c>
      <c r="L965" s="112" t="s">
        <v>2442</v>
      </c>
      <c r="M965" s="112" t="s">
        <v>2837</v>
      </c>
      <c r="N965" s="112" t="s">
        <v>2868</v>
      </c>
      <c r="O965" s="112" t="s">
        <v>2869</v>
      </c>
      <c r="P965" s="112">
        <v>20000560</v>
      </c>
      <c r="Q965" s="108">
        <v>45</v>
      </c>
      <c r="R965" s="108">
        <v>0</v>
      </c>
      <c r="S965" s="108">
        <v>0</v>
      </c>
      <c r="T965" s="108">
        <v>45</v>
      </c>
      <c r="U965" s="108">
        <f t="shared" si="64"/>
        <v>45</v>
      </c>
      <c r="V965" s="109">
        <v>85</v>
      </c>
      <c r="W965" s="109">
        <v>75</v>
      </c>
      <c r="X965" s="127" t="s">
        <v>2870</v>
      </c>
      <c r="Y965" s="107">
        <v>4</v>
      </c>
      <c r="Z965" s="107">
        <v>4</v>
      </c>
      <c r="AA965" s="107">
        <v>5</v>
      </c>
      <c r="AB965" s="111">
        <v>46</v>
      </c>
      <c r="AC965" s="107">
        <v>89</v>
      </c>
      <c r="AD965" s="108">
        <v>45</v>
      </c>
      <c r="AE965" s="107">
        <v>5</v>
      </c>
      <c r="AF965" s="111">
        <v>41.25</v>
      </c>
      <c r="AG965" s="111" t="s">
        <v>2346</v>
      </c>
      <c r="AH965" s="111" t="s">
        <v>2355</v>
      </c>
      <c r="AI965" s="111">
        <v>41.25</v>
      </c>
      <c r="AJ965" s="111"/>
      <c r="AK965" s="111"/>
      <c r="AL965" s="111">
        <v>0</v>
      </c>
      <c r="AM965" s="111"/>
      <c r="AN965" s="111"/>
      <c r="AO965" s="111">
        <v>0</v>
      </c>
      <c r="AP965" s="111"/>
      <c r="AQ965" s="111"/>
      <c r="AR965" s="111"/>
      <c r="AS965" s="111"/>
      <c r="AT965" s="111"/>
      <c r="AU965" s="111"/>
      <c r="AV965" s="111"/>
      <c r="AW965" s="111"/>
      <c r="AX965" s="111"/>
      <c r="AY965"/>
      <c r="AZ965"/>
      <c r="BA965"/>
      <c r="BB965"/>
      <c r="BC965"/>
      <c r="BD965"/>
    </row>
    <row r="966" spans="1:56" s="110" customFormat="1" ht="174.9">
      <c r="A966" s="107">
        <v>782</v>
      </c>
      <c r="B966" s="107" t="s">
        <v>13698</v>
      </c>
      <c r="C966" s="111" t="s">
        <v>2537</v>
      </c>
      <c r="D966" s="124" t="s">
        <v>2438</v>
      </c>
      <c r="E966" s="112" t="s">
        <v>2513</v>
      </c>
      <c r="F966" s="129">
        <v>23010</v>
      </c>
      <c r="G966" s="112" t="s">
        <v>2871</v>
      </c>
      <c r="H966" s="111">
        <v>2021</v>
      </c>
      <c r="I966" s="112" t="s">
        <v>2872</v>
      </c>
      <c r="J966" s="113">
        <v>172651.96</v>
      </c>
      <c r="K966" s="126" t="s">
        <v>12213</v>
      </c>
      <c r="L966" s="112" t="s">
        <v>11576</v>
      </c>
      <c r="M966" s="112" t="s">
        <v>11577</v>
      </c>
      <c r="N966" s="112" t="s">
        <v>2873</v>
      </c>
      <c r="O966" s="112" t="s">
        <v>2874</v>
      </c>
      <c r="P966" s="112">
        <v>21000189</v>
      </c>
      <c r="Q966" s="108">
        <v>45</v>
      </c>
      <c r="R966" s="108">
        <v>0</v>
      </c>
      <c r="S966" s="108">
        <v>0</v>
      </c>
      <c r="T966" s="108">
        <v>45</v>
      </c>
      <c r="U966" s="108">
        <f t="shared" ref="U966" si="65">SUM(R966:T966)</f>
        <v>45</v>
      </c>
      <c r="V966" s="109">
        <v>85</v>
      </c>
      <c r="W966" s="109">
        <v>65</v>
      </c>
      <c r="X966" s="127" t="s">
        <v>2875</v>
      </c>
      <c r="Y966" s="107">
        <v>3</v>
      </c>
      <c r="Z966" s="107">
        <v>3</v>
      </c>
      <c r="AA966" s="107">
        <v>3</v>
      </c>
      <c r="AB966" s="111">
        <v>46</v>
      </c>
      <c r="AC966" s="107">
        <v>134</v>
      </c>
      <c r="AD966" s="108">
        <v>45</v>
      </c>
      <c r="AE966" s="107">
        <v>5</v>
      </c>
      <c r="AF966" s="111">
        <v>12.5</v>
      </c>
      <c r="AG966" s="111" t="s">
        <v>2438</v>
      </c>
      <c r="AH966" s="111" t="s">
        <v>2768</v>
      </c>
      <c r="AI966" s="111">
        <v>12.5</v>
      </c>
      <c r="AJ966" s="111"/>
      <c r="AK966" s="111"/>
      <c r="AL966" s="111">
        <v>0</v>
      </c>
      <c r="AM966" s="111"/>
      <c r="AN966" s="111"/>
      <c r="AO966" s="111">
        <v>0</v>
      </c>
      <c r="AP966" s="111"/>
      <c r="AQ966" s="111"/>
      <c r="AR966" s="111"/>
      <c r="AS966" s="111"/>
      <c r="AT966" s="111"/>
      <c r="AU966" s="111"/>
      <c r="AV966" s="111"/>
      <c r="AW966" s="111"/>
      <c r="AX966" s="111"/>
      <c r="AY966"/>
      <c r="AZ966"/>
      <c r="BA966"/>
      <c r="BB966"/>
      <c r="BC966"/>
      <c r="BD966"/>
    </row>
    <row r="967" spans="1:56" s="110" customFormat="1" ht="277.75">
      <c r="A967" s="107">
        <v>782</v>
      </c>
      <c r="B967" s="107" t="s">
        <v>13698</v>
      </c>
      <c r="C967" s="111" t="s">
        <v>2330</v>
      </c>
      <c r="D967" s="124" t="s">
        <v>2736</v>
      </c>
      <c r="E967" s="112" t="s">
        <v>2876</v>
      </c>
      <c r="F967" s="129">
        <v>16173</v>
      </c>
      <c r="G967" s="112" t="s">
        <v>2877</v>
      </c>
      <c r="H967" s="111" t="s">
        <v>2878</v>
      </c>
      <c r="I967" s="112" t="s">
        <v>2879</v>
      </c>
      <c r="J967" s="113">
        <f>95038+108776.42</f>
        <v>203814.41999999998</v>
      </c>
      <c r="K967" s="126" t="s">
        <v>12213</v>
      </c>
      <c r="L967" s="112" t="s">
        <v>2880</v>
      </c>
      <c r="M967" s="112" t="s">
        <v>2881</v>
      </c>
      <c r="N967" s="112" t="s">
        <v>2882</v>
      </c>
      <c r="O967" s="112" t="s">
        <v>2883</v>
      </c>
      <c r="P967" s="112">
        <v>21000187</v>
      </c>
      <c r="Q967" s="108">
        <v>45</v>
      </c>
      <c r="R967" s="108">
        <v>0</v>
      </c>
      <c r="S967" s="108">
        <v>0</v>
      </c>
      <c r="T967" s="108">
        <v>45</v>
      </c>
      <c r="U967" s="108">
        <f t="shared" ref="U967" si="66">SUM(R967:T967)</f>
        <v>45</v>
      </c>
      <c r="V967" s="109">
        <v>85</v>
      </c>
      <c r="W967" s="109">
        <v>43</v>
      </c>
      <c r="X967" s="127" t="s">
        <v>2884</v>
      </c>
      <c r="Y967" s="107">
        <v>3</v>
      </c>
      <c r="Z967" s="107">
        <v>10</v>
      </c>
      <c r="AA967" s="107">
        <v>1</v>
      </c>
      <c r="AB967" s="111">
        <v>46</v>
      </c>
      <c r="AC967" s="107" t="s">
        <v>2885</v>
      </c>
      <c r="AD967" s="108">
        <v>45</v>
      </c>
      <c r="AE967" s="107">
        <v>5</v>
      </c>
      <c r="AF967" s="111">
        <v>193.13</v>
      </c>
      <c r="AG967" s="111" t="s">
        <v>2736</v>
      </c>
      <c r="AH967" s="111" t="s">
        <v>2745</v>
      </c>
      <c r="AI967" s="111">
        <v>193.13</v>
      </c>
      <c r="AJ967" s="111" t="s">
        <v>2793</v>
      </c>
      <c r="AK967" s="111" t="s">
        <v>2794</v>
      </c>
      <c r="AL967" s="111">
        <v>0</v>
      </c>
      <c r="AM967" s="111"/>
      <c r="AN967" s="111"/>
      <c r="AO967" s="111">
        <v>0</v>
      </c>
      <c r="AP967" s="111"/>
      <c r="AQ967" s="111"/>
      <c r="AR967" s="111"/>
      <c r="AS967" s="111"/>
      <c r="AT967" s="111"/>
      <c r="AU967" s="111"/>
      <c r="AV967" s="111"/>
      <c r="AW967" s="111"/>
      <c r="AX967" s="111"/>
      <c r="AY967"/>
      <c r="AZ967"/>
      <c r="BA967"/>
      <c r="BB967"/>
      <c r="BC967"/>
      <c r="BD967"/>
    </row>
    <row r="968" spans="1:56" s="110" customFormat="1" ht="82.3">
      <c r="A968" s="107">
        <v>782</v>
      </c>
      <c r="B968" s="107" t="s">
        <v>13698</v>
      </c>
      <c r="C968" s="111" t="s">
        <v>2402</v>
      </c>
      <c r="D968" s="124" t="s">
        <v>2346</v>
      </c>
      <c r="E968" s="112" t="s">
        <v>2403</v>
      </c>
      <c r="F968" s="129">
        <v>13026</v>
      </c>
      <c r="G968" s="112" t="s">
        <v>2886</v>
      </c>
      <c r="H968" s="111">
        <v>2021</v>
      </c>
      <c r="I968" s="112" t="s">
        <v>2887</v>
      </c>
      <c r="J968" s="113">
        <v>44071.71</v>
      </c>
      <c r="K968" s="126" t="s">
        <v>12213</v>
      </c>
      <c r="L968" s="112" t="s">
        <v>2781</v>
      </c>
      <c r="M968" s="112" t="s">
        <v>2782</v>
      </c>
      <c r="N968" s="112" t="s">
        <v>2888</v>
      </c>
      <c r="O968" s="112" t="s">
        <v>2889</v>
      </c>
      <c r="P968" s="112">
        <v>21000111</v>
      </c>
      <c r="Q968" s="108">
        <v>45</v>
      </c>
      <c r="R968" s="108">
        <v>0</v>
      </c>
      <c r="S968" s="108">
        <v>0</v>
      </c>
      <c r="T968" s="108">
        <v>45</v>
      </c>
      <c r="U968" s="108">
        <f t="shared" ref="U968" si="67">SUM(R968:T968)</f>
        <v>45</v>
      </c>
      <c r="V968" s="109">
        <v>85</v>
      </c>
      <c r="W968" s="109">
        <v>73</v>
      </c>
      <c r="X968" s="127" t="s">
        <v>2890</v>
      </c>
      <c r="Y968" s="107">
        <v>3</v>
      </c>
      <c r="Z968" s="107">
        <v>4</v>
      </c>
      <c r="AA968" s="107">
        <v>4</v>
      </c>
      <c r="AB968" s="111">
        <v>46</v>
      </c>
      <c r="AC968" s="107">
        <v>142</v>
      </c>
      <c r="AD968" s="108">
        <v>45</v>
      </c>
      <c r="AE968" s="107">
        <v>5</v>
      </c>
      <c r="AF968" s="111">
        <v>21.88</v>
      </c>
      <c r="AG968" s="111" t="s">
        <v>2346</v>
      </c>
      <c r="AH968" s="111" t="s">
        <v>2355</v>
      </c>
      <c r="AI968" s="111">
        <v>21.88</v>
      </c>
      <c r="AJ968" s="111" t="s">
        <v>2375</v>
      </c>
      <c r="AK968" s="111" t="s">
        <v>2411</v>
      </c>
      <c r="AL968" s="111">
        <v>0</v>
      </c>
      <c r="AM968" s="111"/>
      <c r="AN968" s="111"/>
      <c r="AO968" s="111">
        <v>0</v>
      </c>
      <c r="AP968" s="111"/>
      <c r="AQ968" s="111"/>
      <c r="AR968" s="111"/>
      <c r="AS968" s="111"/>
      <c r="AT968" s="111"/>
      <c r="AU968" s="111"/>
      <c r="AV968" s="111"/>
      <c r="AW968" s="111"/>
      <c r="AX968" s="111"/>
      <c r="AY968"/>
      <c r="AZ968"/>
      <c r="BA968"/>
      <c r="BB968"/>
      <c r="BC968"/>
      <c r="BD968"/>
    </row>
    <row r="969" spans="1:56" s="110" customFormat="1" ht="205.75">
      <c r="A969" s="107">
        <v>782</v>
      </c>
      <c r="B969" s="107" t="s">
        <v>13698</v>
      </c>
      <c r="C969" s="111" t="s">
        <v>2330</v>
      </c>
      <c r="D969" s="124" t="s">
        <v>2331</v>
      </c>
      <c r="E969" s="112" t="s">
        <v>2332</v>
      </c>
      <c r="F969" s="129">
        <v>14556</v>
      </c>
      <c r="G969" s="112" t="s">
        <v>2891</v>
      </c>
      <c r="H969" s="111">
        <v>2021</v>
      </c>
      <c r="I969" s="112" t="s">
        <v>2892</v>
      </c>
      <c r="J969" s="113">
        <v>120262.83</v>
      </c>
      <c r="K969" s="126" t="s">
        <v>12213</v>
      </c>
      <c r="L969" s="112" t="s">
        <v>2587</v>
      </c>
      <c r="M969" s="112" t="s">
        <v>2588</v>
      </c>
      <c r="N969" s="112" t="s">
        <v>2893</v>
      </c>
      <c r="O969" s="112" t="s">
        <v>2894</v>
      </c>
      <c r="P969" s="112">
        <v>21000215</v>
      </c>
      <c r="Q969" s="108">
        <v>45</v>
      </c>
      <c r="R969" s="108">
        <v>0</v>
      </c>
      <c r="S969" s="108">
        <v>0</v>
      </c>
      <c r="T969" s="108">
        <v>45</v>
      </c>
      <c r="U969" s="108">
        <f t="shared" ref="U969" si="68">SUM(R969:T969)</f>
        <v>45</v>
      </c>
      <c r="V969" s="109">
        <v>85</v>
      </c>
      <c r="W969" s="109">
        <v>68</v>
      </c>
      <c r="X969" s="127" t="s">
        <v>2895</v>
      </c>
      <c r="Y969" s="107">
        <v>1</v>
      </c>
      <c r="Z969" s="107">
        <v>6</v>
      </c>
      <c r="AA969" s="107">
        <v>2</v>
      </c>
      <c r="AB969" s="111">
        <v>4</v>
      </c>
      <c r="AC969" s="107">
        <v>7</v>
      </c>
      <c r="AD969" s="108">
        <v>45</v>
      </c>
      <c r="AE969" s="107">
        <v>5</v>
      </c>
      <c r="AF969" s="111">
        <v>76.88</v>
      </c>
      <c r="AG969" s="111" t="s">
        <v>2331</v>
      </c>
      <c r="AH969" s="111" t="s">
        <v>2340</v>
      </c>
      <c r="AI969" s="111">
        <v>25</v>
      </c>
      <c r="AJ969" s="111" t="s">
        <v>2341</v>
      </c>
      <c r="AK969" s="111" t="s">
        <v>2340</v>
      </c>
      <c r="AL969" s="111">
        <v>17.5</v>
      </c>
      <c r="AM969" s="111" t="s">
        <v>2342</v>
      </c>
      <c r="AN969" s="111" t="s">
        <v>2343</v>
      </c>
      <c r="AO969" s="111">
        <v>18.13</v>
      </c>
      <c r="AP969" s="111" t="s">
        <v>2344</v>
      </c>
      <c r="AQ969" s="111" t="s">
        <v>2340</v>
      </c>
      <c r="AR969" s="111">
        <v>16.25</v>
      </c>
      <c r="AS969" s="111"/>
      <c r="AT969" s="111"/>
      <c r="AU969" s="111"/>
      <c r="AV969" s="111"/>
      <c r="AW969" s="111"/>
      <c r="AX969" s="111"/>
      <c r="AY969"/>
      <c r="AZ969"/>
      <c r="BA969"/>
      <c r="BB969"/>
      <c r="BC969"/>
      <c r="BD969"/>
    </row>
    <row r="970" spans="1:56" s="110" customFormat="1" ht="174.9">
      <c r="A970" s="107">
        <v>782</v>
      </c>
      <c r="B970" s="107" t="s">
        <v>13698</v>
      </c>
      <c r="C970" s="111" t="s">
        <v>2682</v>
      </c>
      <c r="D970" s="124" t="s">
        <v>2319</v>
      </c>
      <c r="E970" s="112" t="s">
        <v>2683</v>
      </c>
      <c r="F970" s="129">
        <v>20047</v>
      </c>
      <c r="G970" s="112" t="s">
        <v>2896</v>
      </c>
      <c r="H970" s="111">
        <v>2021</v>
      </c>
      <c r="I970" s="112" t="s">
        <v>2897</v>
      </c>
      <c r="J970" s="113">
        <v>39088.800000000003</v>
      </c>
      <c r="K970" s="126" t="s">
        <v>12213</v>
      </c>
      <c r="L970" s="112" t="s">
        <v>2898</v>
      </c>
      <c r="M970" s="112" t="s">
        <v>2899</v>
      </c>
      <c r="N970" s="112" t="s">
        <v>2900</v>
      </c>
      <c r="O970" s="112" t="s">
        <v>2901</v>
      </c>
      <c r="P970" s="112">
        <v>21000289</v>
      </c>
      <c r="Q970" s="108">
        <v>45</v>
      </c>
      <c r="R970" s="108">
        <v>0</v>
      </c>
      <c r="S970" s="108">
        <v>0</v>
      </c>
      <c r="T970" s="108">
        <v>45</v>
      </c>
      <c r="U970" s="108">
        <f t="shared" ref="U970" si="69">SUM(R970:T970)</f>
        <v>45</v>
      </c>
      <c r="V970" s="109">
        <v>85</v>
      </c>
      <c r="W970" s="109">
        <v>65</v>
      </c>
      <c r="X970" s="127" t="s">
        <v>2902</v>
      </c>
      <c r="Y970" s="107">
        <v>6</v>
      </c>
      <c r="Z970" s="107">
        <v>4</v>
      </c>
      <c r="AA970" s="107">
        <v>1</v>
      </c>
      <c r="AB970" s="111">
        <v>46</v>
      </c>
      <c r="AC970" s="107">
        <v>90</v>
      </c>
      <c r="AD970" s="108">
        <v>45</v>
      </c>
      <c r="AE970" s="107">
        <v>5</v>
      </c>
      <c r="AF970" s="111">
        <v>5.63</v>
      </c>
      <c r="AG970" s="111" t="s">
        <v>2319</v>
      </c>
      <c r="AH970" s="111" t="s">
        <v>2328</v>
      </c>
      <c r="AI970" s="111">
        <v>5.63</v>
      </c>
      <c r="AJ970" s="111"/>
      <c r="AK970" s="111"/>
      <c r="AL970" s="111">
        <v>0</v>
      </c>
      <c r="AM970" s="111"/>
      <c r="AN970" s="111"/>
      <c r="AO970" s="111">
        <v>0</v>
      </c>
      <c r="AP970" s="111"/>
      <c r="AQ970" s="111"/>
      <c r="AR970" s="111"/>
      <c r="AS970" s="111"/>
      <c r="AT970" s="111"/>
      <c r="AU970" s="111"/>
      <c r="AV970" s="111"/>
      <c r="AW970" s="111"/>
      <c r="AX970" s="111"/>
      <c r="AY970"/>
      <c r="AZ970"/>
      <c r="BA970"/>
      <c r="BB970"/>
      <c r="BC970"/>
      <c r="BD970"/>
    </row>
    <row r="971" spans="1:56" s="110" customFormat="1" ht="144">
      <c r="A971" s="107">
        <v>782</v>
      </c>
      <c r="B971" s="107" t="s">
        <v>13698</v>
      </c>
      <c r="C971" s="111" t="s">
        <v>2377</v>
      </c>
      <c r="D971" s="124" t="s">
        <v>2378</v>
      </c>
      <c r="E971" s="112" t="s">
        <v>2726</v>
      </c>
      <c r="F971" s="129">
        <v>26559</v>
      </c>
      <c r="G971" s="112" t="s">
        <v>2903</v>
      </c>
      <c r="H971" s="111">
        <v>2021</v>
      </c>
      <c r="I971" s="112" t="s">
        <v>2904</v>
      </c>
      <c r="J971" s="113">
        <v>157014.87</v>
      </c>
      <c r="K971" s="126" t="s">
        <v>12213</v>
      </c>
      <c r="L971" s="112" t="s">
        <v>2905</v>
      </c>
      <c r="M971" s="112" t="s">
        <v>2906</v>
      </c>
      <c r="N971" s="112" t="s">
        <v>2907</v>
      </c>
      <c r="O971" s="112" t="s">
        <v>2908</v>
      </c>
      <c r="P971" s="112">
        <v>21000083</v>
      </c>
      <c r="Q971" s="108">
        <v>45</v>
      </c>
      <c r="R971" s="108">
        <v>0</v>
      </c>
      <c r="S971" s="108">
        <v>0</v>
      </c>
      <c r="T971" s="108">
        <v>45</v>
      </c>
      <c r="U971" s="108">
        <f t="shared" ref="U971:U972" si="70">SUM(R971:T971)</f>
        <v>45</v>
      </c>
      <c r="V971" s="109">
        <v>85</v>
      </c>
      <c r="W971" s="109">
        <v>70</v>
      </c>
      <c r="X971" s="127" t="s">
        <v>2909</v>
      </c>
      <c r="Y971" s="107" t="s">
        <v>2910</v>
      </c>
      <c r="Z971" s="107" t="s">
        <v>2911</v>
      </c>
      <c r="AA971" s="107" t="s">
        <v>2912</v>
      </c>
      <c r="AB971" s="111" t="s">
        <v>2913</v>
      </c>
      <c r="AC971" s="107">
        <v>61</v>
      </c>
      <c r="AD971" s="108">
        <v>45</v>
      </c>
      <c r="AE971" s="107">
        <v>5</v>
      </c>
      <c r="AF971" s="111">
        <v>51.88</v>
      </c>
      <c r="AG971" s="111" t="s">
        <v>2378</v>
      </c>
      <c r="AH971" s="111" t="s">
        <v>2388</v>
      </c>
      <c r="AI971" s="111">
        <v>51.88</v>
      </c>
      <c r="AJ971" s="111" t="s">
        <v>2914</v>
      </c>
      <c r="AK971" s="111" t="s">
        <v>2388</v>
      </c>
      <c r="AL971" s="111">
        <v>0</v>
      </c>
      <c r="AM971" s="111" t="s">
        <v>2508</v>
      </c>
      <c r="AN971" s="111" t="s">
        <v>2388</v>
      </c>
      <c r="AO971" s="111">
        <v>0</v>
      </c>
      <c r="AP971" s="111" t="s">
        <v>2915</v>
      </c>
      <c r="AQ971" s="111" t="s">
        <v>2916</v>
      </c>
      <c r="AR971" s="111">
        <v>0</v>
      </c>
      <c r="AS971" s="111"/>
      <c r="AT971" s="111"/>
      <c r="AU971" s="111"/>
      <c r="AV971" s="111"/>
      <c r="AW971" s="111"/>
      <c r="AX971" s="111"/>
      <c r="AY971"/>
      <c r="AZ971"/>
      <c r="BA971"/>
      <c r="BB971"/>
      <c r="BC971"/>
      <c r="BD971"/>
    </row>
    <row r="972" spans="1:56" s="110" customFormat="1" ht="82.3">
      <c r="A972" s="107">
        <v>782</v>
      </c>
      <c r="B972" s="107" t="s">
        <v>13698</v>
      </c>
      <c r="C972" s="111" t="s">
        <v>2363</v>
      </c>
      <c r="D972" s="124" t="s">
        <v>2364</v>
      </c>
      <c r="E972" s="112" t="s">
        <v>2917</v>
      </c>
      <c r="F972" s="129">
        <v>22701</v>
      </c>
      <c r="G972" s="112" t="s">
        <v>2918</v>
      </c>
      <c r="H972" s="111">
        <v>2021</v>
      </c>
      <c r="I972" s="112" t="s">
        <v>2919</v>
      </c>
      <c r="J972" s="113">
        <v>62830</v>
      </c>
      <c r="K972" s="126" t="s">
        <v>12213</v>
      </c>
      <c r="L972" s="112" t="s">
        <v>2710</v>
      </c>
      <c r="M972" s="112" t="s">
        <v>2711</v>
      </c>
      <c r="N972" s="112" t="s">
        <v>2920</v>
      </c>
      <c r="O972" s="112" t="s">
        <v>2921</v>
      </c>
      <c r="P972" s="112">
        <v>20000643</v>
      </c>
      <c r="Q972" s="108">
        <v>45</v>
      </c>
      <c r="R972" s="108">
        <v>0</v>
      </c>
      <c r="S972" s="108">
        <v>0</v>
      </c>
      <c r="T972" s="108">
        <v>45</v>
      </c>
      <c r="U972" s="108">
        <f t="shared" si="70"/>
        <v>45</v>
      </c>
      <c r="V972" s="109">
        <v>85</v>
      </c>
      <c r="W972" s="109">
        <v>79</v>
      </c>
      <c r="X972" s="127" t="s">
        <v>2922</v>
      </c>
      <c r="Y972" s="107">
        <v>3</v>
      </c>
      <c r="Z972" s="107">
        <v>12</v>
      </c>
      <c r="AA972" s="107">
        <v>3</v>
      </c>
      <c r="AB972" s="111">
        <v>44</v>
      </c>
      <c r="AC972" s="107"/>
      <c r="AD972" s="108">
        <v>45</v>
      </c>
      <c r="AE972" s="107">
        <v>5</v>
      </c>
      <c r="AF972" s="111">
        <v>145</v>
      </c>
      <c r="AG972" s="111" t="s">
        <v>2364</v>
      </c>
      <c r="AH972" s="111" t="s">
        <v>2374</v>
      </c>
      <c r="AI972" s="111">
        <v>0</v>
      </c>
      <c r="AJ972" s="111" t="s">
        <v>2375</v>
      </c>
      <c r="AK972" s="111" t="s">
        <v>2374</v>
      </c>
      <c r="AL972" s="111">
        <v>145</v>
      </c>
      <c r="AM972" s="111" t="s">
        <v>2376</v>
      </c>
      <c r="AN972" s="111" t="s">
        <v>2374</v>
      </c>
      <c r="AO972" s="111">
        <v>0</v>
      </c>
      <c r="AP972" s="111"/>
      <c r="AQ972" s="111"/>
      <c r="AR972" s="111"/>
      <c r="AS972" s="111"/>
      <c r="AT972" s="111"/>
      <c r="AU972" s="111"/>
      <c r="AV972" s="111"/>
      <c r="AW972" s="111"/>
      <c r="AX972" s="111"/>
      <c r="AY972"/>
      <c r="AZ972"/>
      <c r="BA972"/>
      <c r="BB972"/>
      <c r="BC972"/>
      <c r="BD972"/>
    </row>
    <row r="973" spans="1:56" s="110" customFormat="1" ht="133.75">
      <c r="A973" s="107">
        <v>782</v>
      </c>
      <c r="B973" s="107" t="s">
        <v>13698</v>
      </c>
      <c r="C973" s="111" t="s">
        <v>2923</v>
      </c>
      <c r="D973" s="124" t="s">
        <v>2924</v>
      </c>
      <c r="E973" s="112" t="s">
        <v>2925</v>
      </c>
      <c r="F973" s="129">
        <v>10499</v>
      </c>
      <c r="G973" s="112" t="s">
        <v>2926</v>
      </c>
      <c r="H973" s="111">
        <v>2021</v>
      </c>
      <c r="I973" s="112" t="s">
        <v>2927</v>
      </c>
      <c r="J973" s="113">
        <v>81981.48</v>
      </c>
      <c r="K973" s="126" t="s">
        <v>12213</v>
      </c>
      <c r="L973" s="112" t="s">
        <v>2928</v>
      </c>
      <c r="M973" s="112" t="s">
        <v>2929</v>
      </c>
      <c r="N973" s="112" t="s">
        <v>2930</v>
      </c>
      <c r="O973" s="112" t="s">
        <v>2931</v>
      </c>
      <c r="P973" s="112">
        <v>21000208</v>
      </c>
      <c r="Q973" s="108">
        <v>45</v>
      </c>
      <c r="R973" s="108">
        <v>0</v>
      </c>
      <c r="S973" s="108">
        <v>0</v>
      </c>
      <c r="T973" s="108">
        <v>45</v>
      </c>
      <c r="U973" s="108">
        <f t="shared" ref="U973" si="71">SUM(R973:T973)</f>
        <v>45</v>
      </c>
      <c r="V973" s="109">
        <v>85</v>
      </c>
      <c r="W973" s="109">
        <v>62</v>
      </c>
      <c r="X973" s="127" t="s">
        <v>2932</v>
      </c>
      <c r="Y973" s="107">
        <v>6</v>
      </c>
      <c r="Z973" s="107">
        <v>1</v>
      </c>
      <c r="AA973" s="107">
        <v>5</v>
      </c>
      <c r="AB973" s="111">
        <v>46</v>
      </c>
      <c r="AC973" s="107"/>
      <c r="AD973" s="108">
        <v>45</v>
      </c>
      <c r="AE973" s="107">
        <v>5</v>
      </c>
      <c r="AF973" s="111">
        <v>60.010000000000005</v>
      </c>
      <c r="AG973" s="111" t="s">
        <v>2933</v>
      </c>
      <c r="AH973" s="111" t="s">
        <v>2934</v>
      </c>
      <c r="AI973" s="111">
        <v>36.880000000000003</v>
      </c>
      <c r="AJ973" s="111" t="s">
        <v>2375</v>
      </c>
      <c r="AK973" s="111" t="s">
        <v>2934</v>
      </c>
      <c r="AL973" s="111">
        <v>23.13</v>
      </c>
      <c r="AM973" s="111"/>
      <c r="AN973" s="111"/>
      <c r="AO973" s="111">
        <v>0</v>
      </c>
      <c r="AP973" s="111"/>
      <c r="AQ973" s="111"/>
      <c r="AR973" s="111"/>
      <c r="AS973" s="111"/>
      <c r="AT973" s="111"/>
      <c r="AU973" s="111"/>
      <c r="AV973" s="111"/>
      <c r="AW973" s="111"/>
      <c r="AX973" s="111"/>
      <c r="AY973"/>
      <c r="AZ973"/>
      <c r="BA973"/>
      <c r="BB973"/>
      <c r="BC973"/>
      <c r="BD973"/>
    </row>
    <row r="974" spans="1:56" s="110" customFormat="1" ht="174.9">
      <c r="A974" s="107">
        <v>782</v>
      </c>
      <c r="B974" s="107" t="s">
        <v>13698</v>
      </c>
      <c r="C974" s="111" t="s">
        <v>2391</v>
      </c>
      <c r="D974" s="124" t="s">
        <v>2392</v>
      </c>
      <c r="E974" s="112" t="s">
        <v>2393</v>
      </c>
      <c r="F974" s="129">
        <v>4101</v>
      </c>
      <c r="G974" s="112" t="s">
        <v>2935</v>
      </c>
      <c r="H974" s="111">
        <v>2021</v>
      </c>
      <c r="I974" s="112" t="s">
        <v>2936</v>
      </c>
      <c r="J974" s="113">
        <v>22268.42</v>
      </c>
      <c r="K974" s="126" t="s">
        <v>12213</v>
      </c>
      <c r="L974" s="112" t="s">
        <v>2937</v>
      </c>
      <c r="M974" s="112" t="s">
        <v>2938</v>
      </c>
      <c r="N974" s="112" t="s">
        <v>2939</v>
      </c>
      <c r="O974" s="112" t="s">
        <v>2940</v>
      </c>
      <c r="P974" s="112">
        <v>21000212</v>
      </c>
      <c r="Q974" s="108">
        <v>45</v>
      </c>
      <c r="R974" s="108">
        <v>0</v>
      </c>
      <c r="S974" s="108">
        <v>0</v>
      </c>
      <c r="T974" s="108">
        <v>45</v>
      </c>
      <c r="U974" s="108">
        <f t="shared" ref="U974:U986" si="72">SUM(R974:T974)</f>
        <v>45</v>
      </c>
      <c r="V974" s="109">
        <v>85</v>
      </c>
      <c r="W974" s="109">
        <v>85</v>
      </c>
      <c r="X974" s="127" t="s">
        <v>2941</v>
      </c>
      <c r="Y974" s="107">
        <v>6</v>
      </c>
      <c r="Z974" s="107">
        <v>1</v>
      </c>
      <c r="AA974" s="107">
        <v>1</v>
      </c>
      <c r="AB974" s="111">
        <v>14</v>
      </c>
      <c r="AC974" s="107"/>
      <c r="AD974" s="108">
        <v>45</v>
      </c>
      <c r="AE974" s="107">
        <v>4</v>
      </c>
      <c r="AF974" s="111">
        <v>100</v>
      </c>
      <c r="AG974" s="111" t="s">
        <v>2392</v>
      </c>
      <c r="AH974" s="111" t="s">
        <v>2401</v>
      </c>
      <c r="AI974" s="111">
        <v>100</v>
      </c>
      <c r="AJ974" s="111" t="s">
        <v>2375</v>
      </c>
      <c r="AK974" s="111" t="s">
        <v>2401</v>
      </c>
      <c r="AL974" s="111">
        <v>0</v>
      </c>
      <c r="AM974" s="111"/>
      <c r="AN974" s="111" t="s">
        <v>2942</v>
      </c>
      <c r="AO974" s="111" t="s">
        <v>2943</v>
      </c>
      <c r="AP974" s="111"/>
      <c r="AQ974" s="111"/>
      <c r="AR974" s="111"/>
      <c r="AS974" s="111"/>
      <c r="AT974" s="111"/>
      <c r="AU974" s="111"/>
      <c r="AV974" s="111"/>
      <c r="AW974" s="111"/>
      <c r="AX974" s="111"/>
      <c r="AY974"/>
      <c r="AZ974"/>
      <c r="BA974"/>
      <c r="BB974"/>
      <c r="BC974"/>
      <c r="BD974"/>
    </row>
    <row r="975" spans="1:56" s="110" customFormat="1" ht="257.14999999999998">
      <c r="A975" s="107">
        <v>782</v>
      </c>
      <c r="B975" s="107" t="s">
        <v>13698</v>
      </c>
      <c r="C975" s="111" t="s">
        <v>2944</v>
      </c>
      <c r="D975" s="124" t="s">
        <v>2422</v>
      </c>
      <c r="E975" s="112" t="s">
        <v>2945</v>
      </c>
      <c r="F975" s="129" t="s">
        <v>2946</v>
      </c>
      <c r="G975" s="112" t="s">
        <v>2947</v>
      </c>
      <c r="H975" s="111">
        <v>2021</v>
      </c>
      <c r="I975" s="112" t="s">
        <v>2948</v>
      </c>
      <c r="J975" s="113">
        <v>37132.300000000003</v>
      </c>
      <c r="K975" s="126" t="s">
        <v>12213</v>
      </c>
      <c r="L975" s="112" t="s">
        <v>2949</v>
      </c>
      <c r="M975" s="112" t="s">
        <v>2641</v>
      </c>
      <c r="N975" s="112" t="s">
        <v>2950</v>
      </c>
      <c r="O975" s="112" t="s">
        <v>2951</v>
      </c>
      <c r="P975" s="112">
        <v>21000216</v>
      </c>
      <c r="Q975" s="108">
        <v>45</v>
      </c>
      <c r="R975" s="108">
        <v>0</v>
      </c>
      <c r="S975" s="108">
        <v>0</v>
      </c>
      <c r="T975" s="108">
        <v>45</v>
      </c>
      <c r="U975" s="108">
        <f t="shared" si="72"/>
        <v>45</v>
      </c>
      <c r="V975" s="109">
        <v>85</v>
      </c>
      <c r="W975" s="109">
        <v>70</v>
      </c>
      <c r="X975" s="127" t="s">
        <v>2952</v>
      </c>
      <c r="Y975" s="107">
        <v>4</v>
      </c>
      <c r="Z975" s="107">
        <v>1</v>
      </c>
      <c r="AA975" s="107">
        <v>4</v>
      </c>
      <c r="AB975" s="111">
        <v>46</v>
      </c>
      <c r="AC975" s="107"/>
      <c r="AD975" s="108">
        <v>45</v>
      </c>
      <c r="AE975" s="107">
        <v>5</v>
      </c>
      <c r="AF975" s="111">
        <v>100</v>
      </c>
      <c r="AG975" s="111" t="s">
        <v>2422</v>
      </c>
      <c r="AH975" s="111" t="s">
        <v>2431</v>
      </c>
      <c r="AI975" s="111">
        <v>100</v>
      </c>
      <c r="AJ975" s="111" t="s">
        <v>2375</v>
      </c>
      <c r="AK975" s="111" t="s">
        <v>2953</v>
      </c>
      <c r="AL975" s="111">
        <v>0</v>
      </c>
      <c r="AM975" s="111"/>
      <c r="AN975" s="111"/>
      <c r="AO975" s="111"/>
      <c r="AP975" s="111"/>
      <c r="AQ975" s="111"/>
      <c r="AR975" s="111"/>
      <c r="AS975" s="111"/>
      <c r="AT975" s="111"/>
      <c r="AU975" s="111"/>
      <c r="AV975" s="111"/>
      <c r="AW975" s="111"/>
      <c r="AX975" s="111"/>
      <c r="AY975"/>
      <c r="AZ975"/>
      <c r="BA975"/>
      <c r="BB975"/>
      <c r="BC975"/>
      <c r="BD975"/>
    </row>
    <row r="976" spans="1:56" s="110" customFormat="1" ht="113.15">
      <c r="A976" s="107">
        <v>782</v>
      </c>
      <c r="B976" s="107" t="s">
        <v>13698</v>
      </c>
      <c r="C976" s="111" t="s">
        <v>2954</v>
      </c>
      <c r="D976" s="124" t="s">
        <v>2955</v>
      </c>
      <c r="E976" s="112" t="s">
        <v>2956</v>
      </c>
      <c r="F976" s="129">
        <v>29224</v>
      </c>
      <c r="G976" s="112" t="s">
        <v>2957</v>
      </c>
      <c r="H976" s="111">
        <v>2022</v>
      </c>
      <c r="I976" s="112" t="s">
        <v>2958</v>
      </c>
      <c r="J976" s="113">
        <v>182871.9</v>
      </c>
      <c r="K976" s="126" t="s">
        <v>12213</v>
      </c>
      <c r="L976" s="112" t="s">
        <v>2959</v>
      </c>
      <c r="M976" s="112" t="s">
        <v>2960</v>
      </c>
      <c r="N976" s="112" t="s">
        <v>2961</v>
      </c>
      <c r="O976" s="112" t="s">
        <v>2962</v>
      </c>
      <c r="P976" s="112">
        <v>22000235</v>
      </c>
      <c r="Q976" s="108">
        <v>45</v>
      </c>
      <c r="R976" s="108">
        <v>0</v>
      </c>
      <c r="S976" s="108">
        <v>0</v>
      </c>
      <c r="T976" s="108">
        <v>45</v>
      </c>
      <c r="U976" s="108">
        <f t="shared" si="72"/>
        <v>45</v>
      </c>
      <c r="V976" s="109">
        <v>85</v>
      </c>
      <c r="W976" s="109">
        <v>45</v>
      </c>
      <c r="X976" s="127" t="s">
        <v>2963</v>
      </c>
      <c r="Y976" s="107">
        <v>1</v>
      </c>
      <c r="Z976" s="107">
        <v>1</v>
      </c>
      <c r="AA976" s="107">
        <v>3</v>
      </c>
      <c r="AB976" s="111">
        <v>41</v>
      </c>
      <c r="AC976" s="107">
        <v>63</v>
      </c>
      <c r="AD976" s="108">
        <v>45</v>
      </c>
      <c r="AE976" s="107">
        <v>5</v>
      </c>
      <c r="AF976" s="111">
        <v>100</v>
      </c>
      <c r="AG976" s="111" t="s">
        <v>2497</v>
      </c>
      <c r="AH976" s="111" t="s">
        <v>2498</v>
      </c>
      <c r="AI976" s="111">
        <v>100</v>
      </c>
      <c r="AJ976" s="111" t="s">
        <v>2375</v>
      </c>
      <c r="AK976" s="111" t="s">
        <v>2964</v>
      </c>
      <c r="AL976" s="111">
        <v>0</v>
      </c>
      <c r="AM976" s="111"/>
      <c r="AN976" s="111"/>
      <c r="AO976" s="111"/>
      <c r="AP976" s="111"/>
      <c r="AQ976" s="111"/>
      <c r="AR976" s="111"/>
      <c r="AS976" s="111"/>
      <c r="AT976" s="111"/>
      <c r="AU976" s="111"/>
      <c r="AV976" s="111"/>
      <c r="AW976" s="111"/>
      <c r="AX976" s="111"/>
      <c r="AY976"/>
      <c r="AZ976"/>
      <c r="BA976"/>
      <c r="BB976"/>
      <c r="BC976"/>
      <c r="BD976"/>
    </row>
    <row r="977" spans="1:56" s="110" customFormat="1" ht="360">
      <c r="A977" s="107">
        <v>782</v>
      </c>
      <c r="B977" s="107" t="s">
        <v>13698</v>
      </c>
      <c r="C977" s="111" t="s">
        <v>2330</v>
      </c>
      <c r="D977" s="124" t="s">
        <v>2331</v>
      </c>
      <c r="E977" s="112" t="s">
        <v>2332</v>
      </c>
      <c r="F977" s="129">
        <v>14556</v>
      </c>
      <c r="G977" s="112" t="s">
        <v>2965</v>
      </c>
      <c r="H977" s="111">
        <v>2022</v>
      </c>
      <c r="I977" s="112" t="s">
        <v>2966</v>
      </c>
      <c r="J977" s="113">
        <v>139984.01999999999</v>
      </c>
      <c r="K977" s="126" t="s">
        <v>12213</v>
      </c>
      <c r="L977" s="112" t="s">
        <v>2967</v>
      </c>
      <c r="M977" s="112" t="s">
        <v>2968</v>
      </c>
      <c r="N977" s="112" t="s">
        <v>2969</v>
      </c>
      <c r="O977" s="112" t="s">
        <v>2970</v>
      </c>
      <c r="P977" s="112">
        <v>22000269</v>
      </c>
      <c r="Q977" s="108">
        <v>45</v>
      </c>
      <c r="R977" s="108">
        <v>0</v>
      </c>
      <c r="S977" s="108">
        <v>0</v>
      </c>
      <c r="T977" s="108">
        <v>45</v>
      </c>
      <c r="U977" s="108">
        <f t="shared" si="72"/>
        <v>45</v>
      </c>
      <c r="V977" s="109">
        <v>85</v>
      </c>
      <c r="W977" s="109">
        <v>45</v>
      </c>
      <c r="X977" s="127" t="s">
        <v>2971</v>
      </c>
      <c r="Y977" s="107">
        <v>3</v>
      </c>
      <c r="Z977" s="107">
        <v>1</v>
      </c>
      <c r="AA977" s="107">
        <v>1</v>
      </c>
      <c r="AB977" s="111">
        <v>46</v>
      </c>
      <c r="AC977" s="107">
        <v>64</v>
      </c>
      <c r="AD977" s="108">
        <v>45</v>
      </c>
      <c r="AE977" s="107">
        <v>5</v>
      </c>
      <c r="AF977" s="111">
        <v>77.499999999999986</v>
      </c>
      <c r="AG977" s="111" t="s">
        <v>2331</v>
      </c>
      <c r="AH977" s="111" t="s">
        <v>2340</v>
      </c>
      <c r="AI977" s="111">
        <v>22.5</v>
      </c>
      <c r="AJ977" s="111" t="s">
        <v>2341</v>
      </c>
      <c r="AK977" s="111" t="s">
        <v>2340</v>
      </c>
      <c r="AL977" s="111">
        <v>12.5</v>
      </c>
      <c r="AM977" s="111" t="s">
        <v>2342</v>
      </c>
      <c r="AN977" s="111" t="s">
        <v>2343</v>
      </c>
      <c r="AO977" s="111">
        <v>5</v>
      </c>
      <c r="AP977" s="111" t="s">
        <v>2344</v>
      </c>
      <c r="AQ977" s="111" t="s">
        <v>2340</v>
      </c>
      <c r="AR977" s="111">
        <v>37.5</v>
      </c>
      <c r="AS977" s="111"/>
      <c r="AT977" s="111"/>
      <c r="AU977" s="111"/>
      <c r="AV977" s="111"/>
      <c r="AW977" s="111"/>
      <c r="AX977" s="111"/>
      <c r="AY977"/>
      <c r="AZ977"/>
      <c r="BA977"/>
      <c r="BB977"/>
      <c r="BC977"/>
      <c r="BD977"/>
    </row>
    <row r="978" spans="1:56" s="110" customFormat="1" ht="174.9">
      <c r="A978" s="107">
        <v>782</v>
      </c>
      <c r="B978" s="107" t="s">
        <v>13698</v>
      </c>
      <c r="C978" s="111" t="s">
        <v>2448</v>
      </c>
      <c r="D978" s="124" t="s">
        <v>2319</v>
      </c>
      <c r="E978" s="112" t="s">
        <v>2653</v>
      </c>
      <c r="F978" s="129">
        <v>18580</v>
      </c>
      <c r="G978" s="112" t="s">
        <v>2972</v>
      </c>
      <c r="H978" s="111">
        <v>2022</v>
      </c>
      <c r="I978" s="112" t="s">
        <v>2973</v>
      </c>
      <c r="J978" s="113">
        <v>128084.14</v>
      </c>
      <c r="K978" s="126" t="s">
        <v>12213</v>
      </c>
      <c r="L978" s="112" t="s">
        <v>2974</v>
      </c>
      <c r="M978" s="112" t="s">
        <v>2975</v>
      </c>
      <c r="N978" s="112" t="s">
        <v>2976</v>
      </c>
      <c r="O978" s="112" t="s">
        <v>2977</v>
      </c>
      <c r="P978" s="112">
        <v>22000252</v>
      </c>
      <c r="Q978" s="108">
        <v>45</v>
      </c>
      <c r="R978" s="108">
        <v>0</v>
      </c>
      <c r="S978" s="108">
        <v>0</v>
      </c>
      <c r="T978" s="108">
        <v>45</v>
      </c>
      <c r="U978" s="108">
        <f t="shared" si="72"/>
        <v>45</v>
      </c>
      <c r="V978" s="109">
        <v>85</v>
      </c>
      <c r="W978" s="109">
        <v>45</v>
      </c>
      <c r="X978" s="127" t="s">
        <v>2978</v>
      </c>
      <c r="Y978" s="107">
        <v>3</v>
      </c>
      <c r="Z978" s="107">
        <v>12</v>
      </c>
      <c r="AA978" s="107">
        <v>3</v>
      </c>
      <c r="AB978" s="111">
        <v>46</v>
      </c>
      <c r="AC978" s="107">
        <v>65</v>
      </c>
      <c r="AD978" s="108">
        <v>45</v>
      </c>
      <c r="AE978" s="107">
        <v>5</v>
      </c>
      <c r="AF978" s="111">
        <v>55.000000000000007</v>
      </c>
      <c r="AG978" s="111" t="s">
        <v>2319</v>
      </c>
      <c r="AH978" s="111" t="s">
        <v>2328</v>
      </c>
      <c r="AI978" s="111">
        <v>0</v>
      </c>
      <c r="AJ978" s="111" t="s">
        <v>2375</v>
      </c>
      <c r="AK978" s="111" t="s">
        <v>2661</v>
      </c>
      <c r="AL978" s="111">
        <v>55.000000000000007</v>
      </c>
      <c r="AM978" s="111"/>
      <c r="AN978" s="111"/>
      <c r="AO978" s="111"/>
      <c r="AP978" s="111"/>
      <c r="AQ978" s="111"/>
      <c r="AR978" s="111"/>
      <c r="AS978" s="111"/>
      <c r="AT978" s="111"/>
      <c r="AU978" s="111"/>
      <c r="AV978" s="111"/>
      <c r="AW978" s="111"/>
      <c r="AX978" s="111"/>
      <c r="AY978"/>
      <c r="AZ978"/>
      <c r="BA978"/>
      <c r="BB978"/>
      <c r="BC978"/>
      <c r="BD978"/>
    </row>
    <row r="979" spans="1:56" s="110" customFormat="1" ht="123.45">
      <c r="A979" s="107">
        <v>782</v>
      </c>
      <c r="B979" s="107" t="s">
        <v>13698</v>
      </c>
      <c r="C979" s="111" t="s">
        <v>2682</v>
      </c>
      <c r="D979" s="124" t="s">
        <v>2319</v>
      </c>
      <c r="E979" s="112" t="s">
        <v>2683</v>
      </c>
      <c r="F979" s="129">
        <v>20047</v>
      </c>
      <c r="G979" s="112" t="s">
        <v>2979</v>
      </c>
      <c r="H979" s="111">
        <v>2022</v>
      </c>
      <c r="I979" s="112" t="s">
        <v>2980</v>
      </c>
      <c r="J979" s="113">
        <v>57693.8</v>
      </c>
      <c r="K979" s="126" t="s">
        <v>12213</v>
      </c>
      <c r="L979" s="112" t="s">
        <v>2686</v>
      </c>
      <c r="M979" s="112" t="s">
        <v>2687</v>
      </c>
      <c r="N979" s="112" t="s">
        <v>2981</v>
      </c>
      <c r="O979" s="112" t="s">
        <v>2982</v>
      </c>
      <c r="P979" s="112">
        <v>22000249</v>
      </c>
      <c r="Q979" s="108">
        <v>45</v>
      </c>
      <c r="R979" s="108">
        <v>0</v>
      </c>
      <c r="S979" s="108">
        <v>0</v>
      </c>
      <c r="T979" s="108">
        <v>45</v>
      </c>
      <c r="U979" s="108">
        <f t="shared" si="72"/>
        <v>45</v>
      </c>
      <c r="V979" s="109">
        <v>85</v>
      </c>
      <c r="W979" s="109">
        <v>45</v>
      </c>
      <c r="X979" s="127" t="s">
        <v>2983</v>
      </c>
      <c r="Y979" s="107">
        <v>4</v>
      </c>
      <c r="Z979" s="107">
        <v>3</v>
      </c>
      <c r="AA979" s="107">
        <v>4</v>
      </c>
      <c r="AB979" s="111">
        <v>60</v>
      </c>
      <c r="AC979" s="107">
        <v>67</v>
      </c>
      <c r="AD979" s="108">
        <v>45</v>
      </c>
      <c r="AE979" s="107">
        <v>5</v>
      </c>
      <c r="AF979" s="111">
        <v>11.25</v>
      </c>
      <c r="AG979" s="111" t="s">
        <v>2319</v>
      </c>
      <c r="AH979" s="111" t="s">
        <v>2328</v>
      </c>
      <c r="AI979" s="111">
        <v>11.25</v>
      </c>
      <c r="AJ979" s="111" t="s">
        <v>2375</v>
      </c>
      <c r="AK979" s="111" t="s">
        <v>2692</v>
      </c>
      <c r="AL979" s="111">
        <v>0</v>
      </c>
      <c r="AM979" s="111" t="s">
        <v>2984</v>
      </c>
      <c r="AN979" s="111" t="s">
        <v>2692</v>
      </c>
      <c r="AO979" s="111">
        <v>0</v>
      </c>
      <c r="AP979" s="111" t="s">
        <v>2691</v>
      </c>
      <c r="AQ979" s="111" t="s">
        <v>2692</v>
      </c>
      <c r="AR979" s="111">
        <v>0</v>
      </c>
      <c r="AS979" s="111"/>
      <c r="AT979" s="111"/>
      <c r="AU979" s="111"/>
      <c r="AV979" s="111"/>
      <c r="AW979" s="111"/>
      <c r="AX979" s="111"/>
      <c r="AY979"/>
      <c r="AZ979"/>
      <c r="BA979"/>
      <c r="BB979"/>
      <c r="BC979"/>
      <c r="BD979"/>
    </row>
    <row r="980" spans="1:56" s="110" customFormat="1" ht="123.45">
      <c r="A980" s="107">
        <v>782</v>
      </c>
      <c r="B980" s="107" t="s">
        <v>13698</v>
      </c>
      <c r="C980" s="111" t="s">
        <v>2345</v>
      </c>
      <c r="D980" s="124" t="s">
        <v>2346</v>
      </c>
      <c r="E980" s="112" t="s">
        <v>2347</v>
      </c>
      <c r="F980" s="129">
        <v>15646</v>
      </c>
      <c r="G980" s="112" t="s">
        <v>2985</v>
      </c>
      <c r="H980" s="111">
        <v>2022</v>
      </c>
      <c r="I980" s="112" t="s">
        <v>2986</v>
      </c>
      <c r="J980" s="113">
        <v>130678.65</v>
      </c>
      <c r="K980" s="126" t="s">
        <v>12213</v>
      </c>
      <c r="L980" s="112" t="s">
        <v>2442</v>
      </c>
      <c r="M980" s="112" t="s">
        <v>2837</v>
      </c>
      <c r="N980" s="112" t="s">
        <v>2987</v>
      </c>
      <c r="O980" s="112" t="s">
        <v>2988</v>
      </c>
      <c r="P980" s="112">
        <v>22000201</v>
      </c>
      <c r="Q980" s="108">
        <v>45</v>
      </c>
      <c r="R980" s="108">
        <v>0</v>
      </c>
      <c r="S980" s="108">
        <v>0</v>
      </c>
      <c r="T980" s="108">
        <v>45</v>
      </c>
      <c r="U980" s="108">
        <f t="shared" si="72"/>
        <v>45</v>
      </c>
      <c r="V980" s="109">
        <v>85</v>
      </c>
      <c r="W980" s="109">
        <v>43</v>
      </c>
      <c r="X980" s="127" t="s">
        <v>2989</v>
      </c>
      <c r="Y980" s="107">
        <v>4</v>
      </c>
      <c r="Z980" s="107">
        <v>4</v>
      </c>
      <c r="AA980" s="107">
        <v>7</v>
      </c>
      <c r="AB980" s="111">
        <v>46</v>
      </c>
      <c r="AC980" s="107">
        <v>68</v>
      </c>
      <c r="AD980" s="108">
        <v>45</v>
      </c>
      <c r="AE980" s="107">
        <v>5</v>
      </c>
      <c r="AF980" s="111">
        <v>41.88</v>
      </c>
      <c r="AG980" s="111" t="s">
        <v>2346</v>
      </c>
      <c r="AH980" s="111" t="s">
        <v>2355</v>
      </c>
      <c r="AI980" s="111">
        <v>41.88</v>
      </c>
      <c r="AJ980" s="111" t="s">
        <v>2375</v>
      </c>
      <c r="AK980" s="111" t="s">
        <v>2355</v>
      </c>
      <c r="AL980" s="111">
        <v>0</v>
      </c>
      <c r="AM980" s="111"/>
      <c r="AN980" s="111"/>
      <c r="AO980" s="111"/>
      <c r="AP980" s="111"/>
      <c r="AQ980" s="111"/>
      <c r="AR980" s="111"/>
      <c r="AS980" s="111"/>
      <c r="AT980" s="111"/>
      <c r="AU980" s="111"/>
      <c r="AV980" s="111"/>
      <c r="AW980" s="111"/>
      <c r="AX980" s="111"/>
      <c r="AY980"/>
      <c r="AZ980"/>
      <c r="BA980"/>
      <c r="BB980"/>
      <c r="BC980"/>
      <c r="BD980"/>
    </row>
    <row r="981" spans="1:56" s="110" customFormat="1" ht="144">
      <c r="A981" s="107">
        <v>782</v>
      </c>
      <c r="B981" s="107" t="s">
        <v>13698</v>
      </c>
      <c r="C981" s="111" t="s">
        <v>2377</v>
      </c>
      <c r="D981" s="124" t="s">
        <v>2378</v>
      </c>
      <c r="E981" s="112" t="s">
        <v>2990</v>
      </c>
      <c r="F981" s="129">
        <v>26559</v>
      </c>
      <c r="G981" s="112" t="s">
        <v>2991</v>
      </c>
      <c r="H981" s="111">
        <v>2022</v>
      </c>
      <c r="I981" s="112" t="s">
        <v>2992</v>
      </c>
      <c r="J981" s="113">
        <v>311100</v>
      </c>
      <c r="K981" s="126" t="s">
        <v>12213</v>
      </c>
      <c r="L981" s="112" t="s">
        <v>2905</v>
      </c>
      <c r="M981" s="112" t="s">
        <v>2906</v>
      </c>
      <c r="N981" s="112" t="s">
        <v>2993</v>
      </c>
      <c r="O981" s="112" t="s">
        <v>2994</v>
      </c>
      <c r="P981" s="112">
        <v>22000351</v>
      </c>
      <c r="Q981" s="108">
        <v>45</v>
      </c>
      <c r="R981" s="108">
        <v>0</v>
      </c>
      <c r="S981" s="108">
        <v>0</v>
      </c>
      <c r="T981" s="108">
        <v>45</v>
      </c>
      <c r="U981" s="108">
        <f t="shared" si="72"/>
        <v>45</v>
      </c>
      <c r="V981" s="109">
        <v>85</v>
      </c>
      <c r="W981" s="109">
        <v>43</v>
      </c>
      <c r="X981" s="127" t="s">
        <v>2995</v>
      </c>
      <c r="Y981" s="107" t="s">
        <v>2910</v>
      </c>
      <c r="Z981" s="107" t="s">
        <v>2911</v>
      </c>
      <c r="AA981" s="107" t="s">
        <v>2912</v>
      </c>
      <c r="AB981" s="111" t="s">
        <v>2913</v>
      </c>
      <c r="AC981" s="107">
        <v>69</v>
      </c>
      <c r="AD981" s="108">
        <v>45</v>
      </c>
      <c r="AE981" s="107">
        <v>5</v>
      </c>
      <c r="AF981" s="111">
        <v>42.500000000000007</v>
      </c>
      <c r="AG981" s="111" t="s">
        <v>2387</v>
      </c>
      <c r="AH981" s="111" t="s">
        <v>2388</v>
      </c>
      <c r="AI981" s="111">
        <v>22.5</v>
      </c>
      <c r="AJ981" s="111" t="s">
        <v>2508</v>
      </c>
      <c r="AK981" s="111" t="s">
        <v>2388</v>
      </c>
      <c r="AL981" s="111">
        <v>0</v>
      </c>
      <c r="AM981" s="111" t="s">
        <v>2375</v>
      </c>
      <c r="AN981" s="111" t="s">
        <v>2388</v>
      </c>
      <c r="AO981" s="111">
        <v>0</v>
      </c>
      <c r="AP981" s="111" t="s">
        <v>11578</v>
      </c>
      <c r="AQ981" s="111" t="s">
        <v>2388</v>
      </c>
      <c r="AR981" s="111">
        <v>20</v>
      </c>
      <c r="AS981" s="111" t="s">
        <v>2329</v>
      </c>
      <c r="AT981" s="111" t="s">
        <v>2388</v>
      </c>
      <c r="AU981" s="111">
        <v>0</v>
      </c>
      <c r="AV981" s="111"/>
      <c r="AW981" s="111"/>
      <c r="AX981" s="111"/>
      <c r="AY981"/>
      <c r="AZ981"/>
      <c r="BA981"/>
      <c r="BB981"/>
      <c r="BC981"/>
      <c r="BD981"/>
    </row>
    <row r="982" spans="1:56" s="110" customFormat="1" ht="185.15">
      <c r="A982" s="107">
        <v>782</v>
      </c>
      <c r="B982" s="107" t="s">
        <v>13698</v>
      </c>
      <c r="C982" s="111" t="s">
        <v>2996</v>
      </c>
      <c r="D982" s="124" t="s">
        <v>2557</v>
      </c>
      <c r="E982" s="112" t="s">
        <v>2997</v>
      </c>
      <c r="F982" s="129">
        <v>14342</v>
      </c>
      <c r="G982" s="112" t="s">
        <v>2998</v>
      </c>
      <c r="H982" s="111">
        <v>2022</v>
      </c>
      <c r="I982" s="112" t="s">
        <v>2999</v>
      </c>
      <c r="J982" s="113">
        <v>118563.26</v>
      </c>
      <c r="K982" s="126" t="s">
        <v>12213</v>
      </c>
      <c r="L982" s="112" t="s">
        <v>3000</v>
      </c>
      <c r="M982" s="112" t="s">
        <v>3001</v>
      </c>
      <c r="N982" s="112" t="s">
        <v>3002</v>
      </c>
      <c r="O982" s="112" t="s">
        <v>3003</v>
      </c>
      <c r="P982" s="112">
        <v>22000255</v>
      </c>
      <c r="Q982" s="108">
        <v>45</v>
      </c>
      <c r="R982" s="108">
        <v>0</v>
      </c>
      <c r="S982" s="108">
        <v>0</v>
      </c>
      <c r="T982" s="108">
        <v>45</v>
      </c>
      <c r="U982" s="108">
        <f t="shared" si="72"/>
        <v>45</v>
      </c>
      <c r="V982" s="109">
        <v>85</v>
      </c>
      <c r="W982" s="109">
        <v>45</v>
      </c>
      <c r="X982" s="127" t="s">
        <v>3004</v>
      </c>
      <c r="Y982" s="107">
        <v>4</v>
      </c>
      <c r="Z982" s="107">
        <v>9</v>
      </c>
      <c r="AA982" s="107">
        <v>3</v>
      </c>
      <c r="AB982" s="111" t="s">
        <v>3005</v>
      </c>
      <c r="AC982" s="107">
        <v>70</v>
      </c>
      <c r="AD982" s="108">
        <v>45</v>
      </c>
      <c r="AE982" s="107">
        <v>5</v>
      </c>
      <c r="AF982" s="111">
        <v>50.629999999999995</v>
      </c>
      <c r="AG982" s="111" t="s">
        <v>2557</v>
      </c>
      <c r="AH982" s="111" t="s">
        <v>2566</v>
      </c>
      <c r="AI982" s="111">
        <v>50.629999999999995</v>
      </c>
      <c r="AJ982" s="111" t="s">
        <v>2375</v>
      </c>
      <c r="AK982" s="111" t="s">
        <v>2566</v>
      </c>
      <c r="AL982" s="111">
        <v>0</v>
      </c>
      <c r="AM982" s="111" t="s">
        <v>2569</v>
      </c>
      <c r="AN982" s="111" t="s">
        <v>2566</v>
      </c>
      <c r="AO982" s="111">
        <v>0</v>
      </c>
      <c r="AP982" s="111" t="s">
        <v>3006</v>
      </c>
      <c r="AQ982" s="111" t="s">
        <v>2566</v>
      </c>
      <c r="AR982" s="111">
        <v>0</v>
      </c>
      <c r="AS982" s="111"/>
      <c r="AT982" s="111"/>
      <c r="AU982" s="111"/>
      <c r="AV982" s="111"/>
      <c r="AW982" s="111"/>
      <c r="AX982" s="111"/>
      <c r="AY982"/>
      <c r="AZ982"/>
      <c r="BA982"/>
      <c r="BB982"/>
      <c r="BC982"/>
      <c r="BD982"/>
    </row>
    <row r="983" spans="1:56" s="110" customFormat="1" ht="246.9">
      <c r="A983" s="107">
        <v>782</v>
      </c>
      <c r="B983" s="107" t="s">
        <v>13698</v>
      </c>
      <c r="C983" s="111" t="s">
        <v>2391</v>
      </c>
      <c r="D983" s="124" t="s">
        <v>2392</v>
      </c>
      <c r="E983" s="112" t="s">
        <v>2393</v>
      </c>
      <c r="F983" s="129">
        <v>4101</v>
      </c>
      <c r="G983" s="112" t="s">
        <v>3007</v>
      </c>
      <c r="H983" s="111">
        <v>2022</v>
      </c>
      <c r="I983" s="112" t="s">
        <v>3008</v>
      </c>
      <c r="J983" s="113">
        <v>202483.4</v>
      </c>
      <c r="K983" s="126" t="s">
        <v>12213</v>
      </c>
      <c r="L983" s="112" t="s">
        <v>3009</v>
      </c>
      <c r="M983" s="112" t="s">
        <v>3010</v>
      </c>
      <c r="N983" s="112" t="s">
        <v>3011</v>
      </c>
      <c r="O983" s="112" t="s">
        <v>3012</v>
      </c>
      <c r="P983" s="112">
        <v>22000236</v>
      </c>
      <c r="Q983" s="108">
        <v>45</v>
      </c>
      <c r="R983" s="108">
        <v>0</v>
      </c>
      <c r="S983" s="108">
        <v>0</v>
      </c>
      <c r="T983" s="108">
        <v>45</v>
      </c>
      <c r="U983" s="108">
        <f t="shared" si="72"/>
        <v>45</v>
      </c>
      <c r="V983" s="109">
        <v>85</v>
      </c>
      <c r="W983" s="109">
        <v>45</v>
      </c>
      <c r="X983" s="127" t="s">
        <v>3013</v>
      </c>
      <c r="Y983" s="107">
        <v>4</v>
      </c>
      <c r="Z983" s="107">
        <v>3</v>
      </c>
      <c r="AA983" s="107">
        <v>4</v>
      </c>
      <c r="AB983" s="111">
        <v>46</v>
      </c>
      <c r="AC983" s="107">
        <v>71</v>
      </c>
      <c r="AD983" s="108">
        <v>45</v>
      </c>
      <c r="AE983" s="107">
        <v>5</v>
      </c>
      <c r="AF983" s="111">
        <v>100</v>
      </c>
      <c r="AG983" s="111" t="s">
        <v>2392</v>
      </c>
      <c r="AH983" s="111" t="s">
        <v>2401</v>
      </c>
      <c r="AI983" s="111">
        <v>0</v>
      </c>
      <c r="AJ983" s="111" t="s">
        <v>2375</v>
      </c>
      <c r="AK983" s="111" t="s">
        <v>2401</v>
      </c>
      <c r="AL983" s="111">
        <v>0</v>
      </c>
      <c r="AM983" s="111" t="s">
        <v>3014</v>
      </c>
      <c r="AN983" s="111" t="s">
        <v>2672</v>
      </c>
      <c r="AO983" s="111">
        <v>100</v>
      </c>
      <c r="AP983" s="111"/>
      <c r="AQ983" s="111"/>
      <c r="AR983" s="111"/>
      <c r="AS983" s="111"/>
      <c r="AT983" s="111"/>
      <c r="AU983" s="111"/>
      <c r="AV983" s="111"/>
      <c r="AW983" s="111"/>
      <c r="AX983" s="111"/>
      <c r="AY983"/>
      <c r="AZ983"/>
      <c r="BA983"/>
      <c r="BB983"/>
      <c r="BC983"/>
      <c r="BD983"/>
    </row>
    <row r="984" spans="1:56" s="110" customFormat="1" ht="215.15">
      <c r="A984" s="107">
        <v>782</v>
      </c>
      <c r="B984" s="107" t="s">
        <v>13698</v>
      </c>
      <c r="C984" s="111" t="s">
        <v>3015</v>
      </c>
      <c r="D984" s="124" t="s">
        <v>3016</v>
      </c>
      <c r="E984" s="112" t="s">
        <v>3017</v>
      </c>
      <c r="F984" s="129">
        <v>18553</v>
      </c>
      <c r="G984" s="112" t="s">
        <v>3018</v>
      </c>
      <c r="H984" s="111">
        <v>2022</v>
      </c>
      <c r="I984" s="112" t="s">
        <v>3019</v>
      </c>
      <c r="J984" s="113">
        <v>184189.51</v>
      </c>
      <c r="K984" s="126" t="s">
        <v>12213</v>
      </c>
      <c r="L984" s="112" t="s">
        <v>3020</v>
      </c>
      <c r="M984" s="112" t="s">
        <v>3021</v>
      </c>
      <c r="N984" s="112" t="s">
        <v>3022</v>
      </c>
      <c r="O984" s="112" t="s">
        <v>3023</v>
      </c>
      <c r="P984" s="112">
        <v>22000237</v>
      </c>
      <c r="Q984" s="108">
        <v>45</v>
      </c>
      <c r="R984" s="108">
        <v>0</v>
      </c>
      <c r="S984" s="108">
        <v>0</v>
      </c>
      <c r="T984" s="108">
        <v>45</v>
      </c>
      <c r="U984" s="108">
        <f t="shared" si="72"/>
        <v>45</v>
      </c>
      <c r="V984" s="109">
        <v>85</v>
      </c>
      <c r="W984" s="109">
        <v>45</v>
      </c>
      <c r="X984" s="127" t="s">
        <v>3024</v>
      </c>
      <c r="Y984" s="107" t="s">
        <v>1352</v>
      </c>
      <c r="Z984" s="107" t="s">
        <v>1370</v>
      </c>
      <c r="AA984" s="107" t="s">
        <v>1372</v>
      </c>
      <c r="AB984" s="111" t="s">
        <v>3025</v>
      </c>
      <c r="AC984" s="107">
        <v>72</v>
      </c>
      <c r="AD984" s="108">
        <v>45</v>
      </c>
      <c r="AE984" s="107">
        <v>5</v>
      </c>
      <c r="AF984" s="111">
        <v>16.88</v>
      </c>
      <c r="AG984" s="111" t="s">
        <v>2933</v>
      </c>
      <c r="AH984" s="111" t="s">
        <v>2934</v>
      </c>
      <c r="AI984" s="111">
        <v>0</v>
      </c>
      <c r="AJ984" s="111" t="s">
        <v>2375</v>
      </c>
      <c r="AK984" s="111" t="s">
        <v>3026</v>
      </c>
      <c r="AL984" s="111">
        <v>16.88</v>
      </c>
      <c r="AM984" s="111"/>
      <c r="AN984" s="111"/>
      <c r="AO984" s="111"/>
      <c r="AP984" s="111"/>
      <c r="AQ984" s="111"/>
      <c r="AR984" s="111"/>
      <c r="AS984" s="111"/>
      <c r="AT984" s="111"/>
      <c r="AU984" s="111"/>
      <c r="AV984" s="111"/>
      <c r="AW984" s="111"/>
      <c r="AX984" s="111"/>
      <c r="AY984"/>
      <c r="AZ984"/>
      <c r="BA984"/>
      <c r="BB984"/>
      <c r="BC984"/>
      <c r="BD984"/>
    </row>
    <row r="985" spans="1:56" s="110" customFormat="1" ht="174.9">
      <c r="A985" s="107">
        <v>782</v>
      </c>
      <c r="B985" s="107" t="s">
        <v>13698</v>
      </c>
      <c r="C985" s="111" t="s">
        <v>2537</v>
      </c>
      <c r="D985" s="124" t="s">
        <v>3027</v>
      </c>
      <c r="E985" s="112" t="s">
        <v>2513</v>
      </c>
      <c r="F985" s="129">
        <v>23010</v>
      </c>
      <c r="G985" s="112" t="s">
        <v>3028</v>
      </c>
      <c r="H985" s="111">
        <v>2022</v>
      </c>
      <c r="I985" s="112" t="s">
        <v>3029</v>
      </c>
      <c r="J985" s="113">
        <v>180871.19</v>
      </c>
      <c r="K985" s="126" t="s">
        <v>12213</v>
      </c>
      <c r="L985" s="112" t="s">
        <v>11576</v>
      </c>
      <c r="M985" s="112" t="s">
        <v>11572</v>
      </c>
      <c r="N985" s="112" t="s">
        <v>3030</v>
      </c>
      <c r="O985" s="112" t="s">
        <v>3031</v>
      </c>
      <c r="P985" s="112">
        <v>22000060</v>
      </c>
      <c r="Q985" s="108">
        <v>45</v>
      </c>
      <c r="R985" s="108">
        <v>0</v>
      </c>
      <c r="S985" s="108">
        <v>0</v>
      </c>
      <c r="T985" s="108">
        <v>45</v>
      </c>
      <c r="U985" s="108">
        <f t="shared" si="72"/>
        <v>45</v>
      </c>
      <c r="V985" s="109">
        <v>85</v>
      </c>
      <c r="W985" s="109">
        <v>43</v>
      </c>
      <c r="X985" s="127" t="s">
        <v>3032</v>
      </c>
      <c r="Y985" s="107">
        <v>3</v>
      </c>
      <c r="Z985" s="107">
        <v>3</v>
      </c>
      <c r="AA985" s="107">
        <v>3</v>
      </c>
      <c r="AB985" s="111">
        <v>46</v>
      </c>
      <c r="AC985" s="107">
        <v>73</v>
      </c>
      <c r="AD985" s="108">
        <v>45</v>
      </c>
      <c r="AE985" s="107">
        <v>5</v>
      </c>
      <c r="AF985" s="111">
        <v>12.5</v>
      </c>
      <c r="AG985" s="111" t="s">
        <v>2438</v>
      </c>
      <c r="AH985" s="111" t="s">
        <v>2768</v>
      </c>
      <c r="AI985" s="111">
        <v>12.5</v>
      </c>
      <c r="AJ985" s="111"/>
      <c r="AK985" s="111"/>
      <c r="AL985" s="111">
        <v>0</v>
      </c>
      <c r="AM985" s="111"/>
      <c r="AN985" s="111"/>
      <c r="AO985" s="111"/>
      <c r="AP985" s="111"/>
      <c r="AQ985" s="111"/>
      <c r="AR985" s="111"/>
      <c r="AS985" s="111"/>
      <c r="AT985" s="111"/>
      <c r="AU985" s="111"/>
      <c r="AV985" s="111"/>
      <c r="AW985" s="111"/>
      <c r="AX985" s="111"/>
      <c r="AY985"/>
      <c r="AZ985"/>
      <c r="BA985"/>
      <c r="BB985"/>
      <c r="BC985"/>
      <c r="BD985"/>
    </row>
    <row r="986" spans="1:56" s="110" customFormat="1" ht="154.30000000000001">
      <c r="A986" s="107">
        <v>782</v>
      </c>
      <c r="B986" s="107" t="s">
        <v>13698</v>
      </c>
      <c r="C986" s="111" t="s">
        <v>2421</v>
      </c>
      <c r="D986" s="124" t="s">
        <v>3033</v>
      </c>
      <c r="E986" s="112" t="s">
        <v>3034</v>
      </c>
      <c r="F986" s="129">
        <v>16334</v>
      </c>
      <c r="G986" s="112" t="s">
        <v>3035</v>
      </c>
      <c r="H986" s="111">
        <v>2022</v>
      </c>
      <c r="I986" s="112" t="s">
        <v>3036</v>
      </c>
      <c r="J986" s="113">
        <v>74338.679999999993</v>
      </c>
      <c r="K986" s="126" t="s">
        <v>12213</v>
      </c>
      <c r="L986" s="112" t="s">
        <v>3037</v>
      </c>
      <c r="M986" s="112" t="s">
        <v>3038</v>
      </c>
      <c r="N986" s="112" t="s">
        <v>3039</v>
      </c>
      <c r="O986" s="112" t="s">
        <v>3040</v>
      </c>
      <c r="P986" s="112">
        <v>22000242</v>
      </c>
      <c r="Q986" s="108">
        <v>45</v>
      </c>
      <c r="R986" s="108">
        <v>0</v>
      </c>
      <c r="S986" s="108">
        <v>0</v>
      </c>
      <c r="T986" s="108">
        <v>45</v>
      </c>
      <c r="U986" s="108">
        <f t="shared" si="72"/>
        <v>45</v>
      </c>
      <c r="V986" s="109">
        <v>85</v>
      </c>
      <c r="W986" s="109">
        <v>45</v>
      </c>
      <c r="X986" s="127" t="s">
        <v>3041</v>
      </c>
      <c r="Y986" s="107">
        <v>4</v>
      </c>
      <c r="Z986" s="107">
        <v>3</v>
      </c>
      <c r="AA986" s="107">
        <v>1</v>
      </c>
      <c r="AB986" s="111">
        <v>46</v>
      </c>
      <c r="AC986" s="107">
        <v>74</v>
      </c>
      <c r="AD986" s="108">
        <v>45</v>
      </c>
      <c r="AE986" s="107">
        <v>5</v>
      </c>
      <c r="AF986" s="111">
        <v>100</v>
      </c>
      <c r="AG986" s="111" t="s">
        <v>2422</v>
      </c>
      <c r="AH986" s="111" t="s">
        <v>2431</v>
      </c>
      <c r="AI986" s="111">
        <v>100</v>
      </c>
      <c r="AJ986" s="111" t="s">
        <v>2375</v>
      </c>
      <c r="AK986" s="111" t="s">
        <v>2953</v>
      </c>
      <c r="AL986" s="111">
        <v>0</v>
      </c>
      <c r="AM986" s="111"/>
      <c r="AN986" s="111"/>
      <c r="AO986" s="111"/>
      <c r="AP986" s="111"/>
      <c r="AQ986" s="111"/>
      <c r="AR986" s="111"/>
      <c r="AS986" s="111"/>
      <c r="AT986" s="111"/>
      <c r="AU986" s="111"/>
      <c r="AV986" s="111"/>
      <c r="AW986" s="111"/>
      <c r="AX986" s="111"/>
      <c r="AY986"/>
      <c r="AZ986"/>
      <c r="BA986"/>
      <c r="BB986"/>
      <c r="BC986"/>
      <c r="BD986"/>
    </row>
    <row r="987" spans="1:56" s="110" customFormat="1" ht="205.75">
      <c r="A987" s="107">
        <v>782</v>
      </c>
      <c r="B987" s="107" t="s">
        <v>13698</v>
      </c>
      <c r="C987" s="111" t="s">
        <v>2330</v>
      </c>
      <c r="D987" s="124" t="s">
        <v>2331</v>
      </c>
      <c r="E987" s="112" t="s">
        <v>2332</v>
      </c>
      <c r="F987" s="129">
        <v>14556</v>
      </c>
      <c r="G987" s="112" t="s">
        <v>3042</v>
      </c>
      <c r="H987" s="111">
        <v>2022</v>
      </c>
      <c r="I987" s="112" t="s">
        <v>3043</v>
      </c>
      <c r="J987" s="113">
        <v>40577.199999999997</v>
      </c>
      <c r="K987" s="126" t="s">
        <v>12213</v>
      </c>
      <c r="L987" s="112" t="s">
        <v>2967</v>
      </c>
      <c r="M987" s="112" t="s">
        <v>2968</v>
      </c>
      <c r="N987" s="112" t="s">
        <v>3044</v>
      </c>
      <c r="O987" s="112" t="s">
        <v>3045</v>
      </c>
      <c r="P987" s="112">
        <v>22000055</v>
      </c>
      <c r="Q987" s="108">
        <v>45</v>
      </c>
      <c r="R987" s="108">
        <v>0</v>
      </c>
      <c r="S987" s="108">
        <v>0</v>
      </c>
      <c r="T987" s="108">
        <v>45</v>
      </c>
      <c r="U987" s="108">
        <f t="shared" ref="U987:U990" si="73">SUM(R987:T987)</f>
        <v>45</v>
      </c>
      <c r="V987" s="109">
        <v>85</v>
      </c>
      <c r="W987" s="109">
        <v>57</v>
      </c>
      <c r="X987" s="127" t="s">
        <v>3046</v>
      </c>
      <c r="Y987" s="107">
        <v>3</v>
      </c>
      <c r="Z987" s="107">
        <v>4</v>
      </c>
      <c r="AA987" s="107">
        <v>3</v>
      </c>
      <c r="AB987" s="111">
        <v>46</v>
      </c>
      <c r="AC987" s="107"/>
      <c r="AD987" s="108">
        <v>45</v>
      </c>
      <c r="AE987" s="107">
        <v>5</v>
      </c>
      <c r="AF987" s="111">
        <v>70.010000000000005</v>
      </c>
      <c r="AG987" s="111" t="s">
        <v>2331</v>
      </c>
      <c r="AH987" s="111" t="s">
        <v>2340</v>
      </c>
      <c r="AI987" s="111">
        <v>21.88</v>
      </c>
      <c r="AJ987" s="111" t="s">
        <v>2341</v>
      </c>
      <c r="AK987" s="111" t="s">
        <v>2340</v>
      </c>
      <c r="AL987" s="111">
        <v>21.25</v>
      </c>
      <c r="AM987" s="111" t="s">
        <v>2342</v>
      </c>
      <c r="AN987" s="111" t="s">
        <v>2343</v>
      </c>
      <c r="AO987" s="111">
        <v>18.75</v>
      </c>
      <c r="AP987" s="111" t="s">
        <v>2344</v>
      </c>
      <c r="AQ987" s="111" t="s">
        <v>2340</v>
      </c>
      <c r="AR987" s="111">
        <v>8.129999999999999</v>
      </c>
      <c r="AS987" s="111"/>
      <c r="AT987" s="111"/>
      <c r="AU987" s="111"/>
      <c r="AV987" s="111"/>
      <c r="AW987" s="111"/>
      <c r="AX987" s="111"/>
      <c r="AY987"/>
      <c r="AZ987"/>
      <c r="BA987"/>
      <c r="BB987"/>
      <c r="BC987"/>
      <c r="BD987"/>
    </row>
    <row r="988" spans="1:56" s="110" customFormat="1" ht="205.75">
      <c r="A988" s="107">
        <v>782</v>
      </c>
      <c r="B988" s="107" t="s">
        <v>13698</v>
      </c>
      <c r="C988" s="111" t="s">
        <v>2330</v>
      </c>
      <c r="D988" s="124" t="s">
        <v>2331</v>
      </c>
      <c r="E988" s="112" t="s">
        <v>2332</v>
      </c>
      <c r="F988" s="129">
        <v>14556</v>
      </c>
      <c r="G988" s="112" t="s">
        <v>3047</v>
      </c>
      <c r="H988" s="111">
        <v>2022</v>
      </c>
      <c r="I988" s="112" t="s">
        <v>3048</v>
      </c>
      <c r="J988" s="113">
        <v>95608.960000000006</v>
      </c>
      <c r="K988" s="126" t="s">
        <v>12213</v>
      </c>
      <c r="L988" s="112" t="s">
        <v>2967</v>
      </c>
      <c r="M988" s="112" t="s">
        <v>2968</v>
      </c>
      <c r="N988" s="112" t="s">
        <v>3049</v>
      </c>
      <c r="O988" s="112" t="s">
        <v>3050</v>
      </c>
      <c r="P988" s="112">
        <v>22000204</v>
      </c>
      <c r="Q988" s="108">
        <v>45</v>
      </c>
      <c r="R988" s="108">
        <v>0</v>
      </c>
      <c r="S988" s="108">
        <v>0</v>
      </c>
      <c r="T988" s="108">
        <v>45</v>
      </c>
      <c r="U988" s="108">
        <f t="shared" si="73"/>
        <v>45</v>
      </c>
      <c r="V988" s="109">
        <v>85</v>
      </c>
      <c r="W988" s="109">
        <v>48</v>
      </c>
      <c r="X988" s="127" t="s">
        <v>3051</v>
      </c>
      <c r="Y988" s="107">
        <v>1</v>
      </c>
      <c r="Z988" s="107">
        <v>6</v>
      </c>
      <c r="AA988" s="107">
        <v>2</v>
      </c>
      <c r="AB988" s="111">
        <v>46</v>
      </c>
      <c r="AC988" s="107"/>
      <c r="AD988" s="108">
        <v>45</v>
      </c>
      <c r="AE988" s="107">
        <v>5</v>
      </c>
      <c r="AF988" s="111">
        <v>77.510000000000005</v>
      </c>
      <c r="AG988" s="111" t="s">
        <v>2331</v>
      </c>
      <c r="AH988" s="111" t="s">
        <v>2340</v>
      </c>
      <c r="AI988" s="111">
        <v>12.5</v>
      </c>
      <c r="AJ988" s="111" t="s">
        <v>2341</v>
      </c>
      <c r="AK988" s="111" t="s">
        <v>2340</v>
      </c>
      <c r="AL988" s="111">
        <v>15</v>
      </c>
      <c r="AM988" s="111" t="s">
        <v>2342</v>
      </c>
      <c r="AN988" s="111" t="s">
        <v>2343</v>
      </c>
      <c r="AO988" s="111">
        <v>16.88</v>
      </c>
      <c r="AP988" s="111" t="s">
        <v>2344</v>
      </c>
      <c r="AQ988" s="111" t="s">
        <v>2340</v>
      </c>
      <c r="AR988" s="111">
        <v>33.129999999999995</v>
      </c>
      <c r="AS988" s="111"/>
      <c r="AT988" s="111"/>
      <c r="AU988" s="111"/>
      <c r="AV988" s="111"/>
      <c r="AW988" s="111"/>
      <c r="AX988" s="111"/>
      <c r="AY988"/>
      <c r="AZ988"/>
      <c r="BA988"/>
      <c r="BB988"/>
      <c r="BC988"/>
      <c r="BD988"/>
    </row>
    <row r="989" spans="1:56" s="110" customFormat="1" ht="82.3">
      <c r="A989" s="107">
        <v>782</v>
      </c>
      <c r="B989" s="107" t="s">
        <v>13698</v>
      </c>
      <c r="C989" s="111" t="s">
        <v>2363</v>
      </c>
      <c r="D989" s="124" t="s">
        <v>2364</v>
      </c>
      <c r="E989" s="112" t="s">
        <v>2365</v>
      </c>
      <c r="F989" s="129">
        <v>22701</v>
      </c>
      <c r="G989" s="112" t="s">
        <v>3052</v>
      </c>
      <c r="H989" s="111">
        <v>2022</v>
      </c>
      <c r="I989" s="112" t="s">
        <v>3053</v>
      </c>
      <c r="J989" s="113">
        <v>42517</v>
      </c>
      <c r="K989" s="126" t="s">
        <v>12213</v>
      </c>
      <c r="L989" s="112" t="s">
        <v>2710</v>
      </c>
      <c r="M989" s="112" t="s">
        <v>2711</v>
      </c>
      <c r="N989" s="112" t="s">
        <v>3054</v>
      </c>
      <c r="O989" s="112" t="s">
        <v>3055</v>
      </c>
      <c r="P989" s="112">
        <v>22000257</v>
      </c>
      <c r="Q989" s="108">
        <v>45</v>
      </c>
      <c r="R989" s="108">
        <v>0</v>
      </c>
      <c r="S989" s="108">
        <v>0</v>
      </c>
      <c r="T989" s="108">
        <v>45</v>
      </c>
      <c r="U989" s="108">
        <f t="shared" si="73"/>
        <v>45</v>
      </c>
      <c r="V989" s="109">
        <v>85</v>
      </c>
      <c r="W989" s="109">
        <v>45</v>
      </c>
      <c r="X989" s="127" t="s">
        <v>3056</v>
      </c>
      <c r="Y989" s="107">
        <v>1</v>
      </c>
      <c r="Z989" s="107">
        <v>8</v>
      </c>
      <c r="AA989" s="107">
        <v>1</v>
      </c>
      <c r="AB989" s="111">
        <v>44</v>
      </c>
      <c r="AC989" s="107"/>
      <c r="AD989" s="108">
        <v>45</v>
      </c>
      <c r="AE989" s="107">
        <v>5</v>
      </c>
      <c r="AF989" s="111">
        <v>45</v>
      </c>
      <c r="AG989" s="111" t="s">
        <v>2364</v>
      </c>
      <c r="AH989" s="111" t="s">
        <v>2374</v>
      </c>
      <c r="AI989" s="111">
        <v>0</v>
      </c>
      <c r="AJ989" s="111" t="s">
        <v>2375</v>
      </c>
      <c r="AK989" s="111" t="s">
        <v>2374</v>
      </c>
      <c r="AL989" s="111">
        <v>45</v>
      </c>
      <c r="AM989" s="111" t="s">
        <v>2376</v>
      </c>
      <c r="AN989" s="111" t="s">
        <v>2374</v>
      </c>
      <c r="AO989" s="111">
        <v>0</v>
      </c>
      <c r="AP989" s="111" t="s">
        <v>3057</v>
      </c>
      <c r="AQ989" s="111" t="s">
        <v>2374</v>
      </c>
      <c r="AR989" s="111">
        <v>0</v>
      </c>
      <c r="AS989" s="111"/>
      <c r="AT989" s="111"/>
      <c r="AU989" s="111"/>
      <c r="AV989" s="111"/>
      <c r="AW989" s="111"/>
      <c r="AX989" s="111"/>
      <c r="AY989"/>
      <c r="AZ989"/>
      <c r="BA989"/>
      <c r="BB989"/>
      <c r="BC989"/>
      <c r="BD989"/>
    </row>
    <row r="990" spans="1:56" s="110" customFormat="1" ht="154.30000000000001">
      <c r="A990" s="107">
        <v>782</v>
      </c>
      <c r="B990" s="107" t="s">
        <v>13698</v>
      </c>
      <c r="C990" s="111" t="s">
        <v>2809</v>
      </c>
      <c r="D990" s="124" t="s">
        <v>2346</v>
      </c>
      <c r="E990" s="112" t="s">
        <v>3058</v>
      </c>
      <c r="F990" s="129">
        <v>17059</v>
      </c>
      <c r="G990" s="112" t="s">
        <v>3059</v>
      </c>
      <c r="H990" s="111">
        <v>2022</v>
      </c>
      <c r="I990" s="112" t="s">
        <v>3060</v>
      </c>
      <c r="J990" s="113">
        <v>27450</v>
      </c>
      <c r="K990" s="126" t="s">
        <v>12213</v>
      </c>
      <c r="L990" s="112" t="s">
        <v>3061</v>
      </c>
      <c r="M990" s="112" t="s">
        <v>3062</v>
      </c>
      <c r="N990" s="112" t="s">
        <v>3063</v>
      </c>
      <c r="O990" s="112" t="s">
        <v>3064</v>
      </c>
      <c r="P990" s="112">
        <v>22000505</v>
      </c>
      <c r="Q990" s="108">
        <v>45</v>
      </c>
      <c r="R990" s="108">
        <v>0</v>
      </c>
      <c r="S990" s="108">
        <v>0</v>
      </c>
      <c r="T990" s="108">
        <v>45</v>
      </c>
      <c r="U990" s="108">
        <f t="shared" si="73"/>
        <v>45</v>
      </c>
      <c r="V990" s="109">
        <v>85</v>
      </c>
      <c r="W990" s="109">
        <v>40</v>
      </c>
      <c r="X990" s="127" t="s">
        <v>3065</v>
      </c>
      <c r="Y990" s="107">
        <v>6</v>
      </c>
      <c r="Z990" s="107">
        <v>1</v>
      </c>
      <c r="AA990" s="107">
        <v>5</v>
      </c>
      <c r="AB990" s="111">
        <v>4</v>
      </c>
      <c r="AC990" s="107"/>
      <c r="AD990" s="108">
        <v>45</v>
      </c>
      <c r="AE990" s="107">
        <v>5</v>
      </c>
      <c r="AF990" s="111">
        <v>52.499999999999993</v>
      </c>
      <c r="AG990" s="111" t="s">
        <v>2346</v>
      </c>
      <c r="AH990" s="111" t="s">
        <v>2355</v>
      </c>
      <c r="AI990" s="111">
        <v>35</v>
      </c>
      <c r="AJ990" s="111" t="s">
        <v>2375</v>
      </c>
      <c r="AK990" s="111" t="s">
        <v>3066</v>
      </c>
      <c r="AL990" s="111">
        <v>17.5</v>
      </c>
      <c r="AM990" s="111"/>
      <c r="AN990" s="111"/>
      <c r="AO990" s="111"/>
      <c r="AP990" s="111"/>
      <c r="AQ990" s="111"/>
      <c r="AR990" s="111"/>
      <c r="AS990" s="111"/>
      <c r="AT990" s="111"/>
      <c r="AU990" s="111"/>
      <c r="AV990" s="111"/>
      <c r="AW990" s="111"/>
      <c r="AX990" s="111"/>
      <c r="AY990"/>
      <c r="AZ990"/>
      <c r="BA990"/>
      <c r="BB990"/>
      <c r="BC990"/>
      <c r="BD990"/>
    </row>
    <row r="991" spans="1:56" s="110" customFormat="1" ht="61.75">
      <c r="A991" s="107">
        <v>782</v>
      </c>
      <c r="B991" s="107" t="s">
        <v>13698</v>
      </c>
      <c r="C991" s="111" t="s">
        <v>2488</v>
      </c>
      <c r="D991" s="124" t="s">
        <v>2955</v>
      </c>
      <c r="E991" s="112" t="s">
        <v>2489</v>
      </c>
      <c r="F991" s="129">
        <v>21238</v>
      </c>
      <c r="G991" s="112" t="s">
        <v>3067</v>
      </c>
      <c r="H991" s="111">
        <v>2023</v>
      </c>
      <c r="I991" s="112" t="s">
        <v>3068</v>
      </c>
      <c r="J991" s="113">
        <v>135773.79999999999</v>
      </c>
      <c r="K991" s="126" t="s">
        <v>12213</v>
      </c>
      <c r="L991" s="112" t="s">
        <v>3069</v>
      </c>
      <c r="M991" s="112" t="s">
        <v>3070</v>
      </c>
      <c r="N991" s="112" t="s">
        <v>3071</v>
      </c>
      <c r="O991" s="112" t="s">
        <v>3072</v>
      </c>
      <c r="P991" s="112" t="s">
        <v>3073</v>
      </c>
      <c r="Q991" s="108">
        <v>45</v>
      </c>
      <c r="R991" s="108">
        <v>0</v>
      </c>
      <c r="S991" s="108">
        <v>0</v>
      </c>
      <c r="T991" s="108">
        <v>45</v>
      </c>
      <c r="U991" s="108">
        <f t="shared" ref="U991:U1005" si="74">SUM(R991:T991)</f>
        <v>45</v>
      </c>
      <c r="V991" s="109">
        <v>85</v>
      </c>
      <c r="W991" s="109">
        <v>25</v>
      </c>
      <c r="X991" s="127" t="s">
        <v>3074</v>
      </c>
      <c r="Y991" s="107">
        <v>6</v>
      </c>
      <c r="Z991" s="107">
        <v>4</v>
      </c>
      <c r="AA991" s="107">
        <v>7</v>
      </c>
      <c r="AB991" s="111">
        <v>60</v>
      </c>
      <c r="AC991" s="107">
        <v>16</v>
      </c>
      <c r="AD991" s="108">
        <v>45</v>
      </c>
      <c r="AE991" s="107">
        <v>5</v>
      </c>
      <c r="AF991" s="111">
        <v>100</v>
      </c>
      <c r="AG991" s="111" t="s">
        <v>2497</v>
      </c>
      <c r="AH991" s="111" t="s">
        <v>2498</v>
      </c>
      <c r="AI991" s="111">
        <v>75</v>
      </c>
      <c r="AJ991" s="111" t="s">
        <v>2375</v>
      </c>
      <c r="AK991" s="111" t="s">
        <v>2499</v>
      </c>
      <c r="AL991" s="111">
        <v>0</v>
      </c>
      <c r="AM991" s="111" t="s">
        <v>3075</v>
      </c>
      <c r="AN991" s="111" t="s">
        <v>3076</v>
      </c>
      <c r="AO991" s="111">
        <v>25</v>
      </c>
      <c r="AP991" s="111"/>
      <c r="AQ991" s="111"/>
      <c r="AR991" s="111"/>
      <c r="AS991" s="111"/>
      <c r="AT991" s="111"/>
      <c r="AU991" s="111"/>
      <c r="AV991" s="111"/>
      <c r="AW991" s="111"/>
      <c r="AX991" s="111"/>
      <c r="AY991"/>
      <c r="AZ991"/>
      <c r="BA991"/>
      <c r="BB991"/>
      <c r="BC991"/>
      <c r="BD991"/>
    </row>
    <row r="992" spans="1:56" s="110" customFormat="1" ht="102.9">
      <c r="A992" s="107">
        <v>782</v>
      </c>
      <c r="B992" s="107" t="s">
        <v>13698</v>
      </c>
      <c r="C992" s="111" t="s">
        <v>2537</v>
      </c>
      <c r="D992" s="124" t="s">
        <v>3027</v>
      </c>
      <c r="E992" s="112" t="s">
        <v>3077</v>
      </c>
      <c r="F992" s="129">
        <v>25798</v>
      </c>
      <c r="G992" s="112" t="s">
        <v>3078</v>
      </c>
      <c r="H992" s="111">
        <v>2023</v>
      </c>
      <c r="I992" s="112" t="s">
        <v>3079</v>
      </c>
      <c r="J992" s="113">
        <v>250872.39</v>
      </c>
      <c r="K992" s="126" t="s">
        <v>12213</v>
      </c>
      <c r="L992" s="112" t="s">
        <v>11579</v>
      </c>
      <c r="M992" s="112" t="s">
        <v>11580</v>
      </c>
      <c r="N992" s="112" t="s">
        <v>3080</v>
      </c>
      <c r="O992" s="112" t="s">
        <v>3081</v>
      </c>
      <c r="P992" s="112" t="s">
        <v>3082</v>
      </c>
      <c r="Q992" s="108">
        <v>45</v>
      </c>
      <c r="R992" s="108">
        <v>0</v>
      </c>
      <c r="S992" s="108">
        <v>0</v>
      </c>
      <c r="T992" s="108">
        <v>45</v>
      </c>
      <c r="U992" s="108">
        <f t="shared" si="74"/>
        <v>45</v>
      </c>
      <c r="V992" s="109">
        <v>85</v>
      </c>
      <c r="W992" s="109">
        <v>27</v>
      </c>
      <c r="X992" s="127" t="s">
        <v>3083</v>
      </c>
      <c r="Y992" s="107">
        <v>4</v>
      </c>
      <c r="Z992" s="107">
        <v>4</v>
      </c>
      <c r="AA992" s="107">
        <v>1</v>
      </c>
      <c r="AB992" s="111">
        <v>4</v>
      </c>
      <c r="AC992" s="107">
        <v>15</v>
      </c>
      <c r="AD992" s="108">
        <v>45</v>
      </c>
      <c r="AE992" s="107">
        <v>5</v>
      </c>
      <c r="AF992" s="111">
        <v>12.5</v>
      </c>
      <c r="AG992" s="111" t="s">
        <v>2438</v>
      </c>
      <c r="AH992" s="111" t="s">
        <v>2768</v>
      </c>
      <c r="AI992" s="111">
        <v>12.5</v>
      </c>
      <c r="AJ992" s="111" t="s">
        <v>2375</v>
      </c>
      <c r="AK992" s="111" t="s">
        <v>3084</v>
      </c>
      <c r="AL992" s="111">
        <v>0</v>
      </c>
      <c r="AM992" s="111"/>
      <c r="AN992" s="111"/>
      <c r="AO992" s="111"/>
      <c r="AP992" s="111"/>
      <c r="AQ992" s="111"/>
      <c r="AR992" s="111"/>
      <c r="AS992" s="111"/>
      <c r="AT992" s="111"/>
      <c r="AU992" s="111"/>
      <c r="AV992" s="111"/>
      <c r="AW992" s="111"/>
      <c r="AX992" s="111"/>
      <c r="AY992"/>
      <c r="AZ992"/>
      <c r="BA992"/>
      <c r="BB992"/>
      <c r="BC992"/>
      <c r="BD992"/>
    </row>
    <row r="993" spans="1:56" s="110" customFormat="1" ht="205.75">
      <c r="A993" s="107">
        <v>782</v>
      </c>
      <c r="B993" s="107" t="s">
        <v>13698</v>
      </c>
      <c r="C993" s="111" t="s">
        <v>2330</v>
      </c>
      <c r="D993" s="124" t="s">
        <v>3085</v>
      </c>
      <c r="E993" s="112" t="s">
        <v>2332</v>
      </c>
      <c r="F993" s="129">
        <v>14556</v>
      </c>
      <c r="G993" s="112" t="s">
        <v>3086</v>
      </c>
      <c r="H993" s="111">
        <v>2023</v>
      </c>
      <c r="I993" s="112" t="s">
        <v>3087</v>
      </c>
      <c r="J993" s="113">
        <v>552541.66</v>
      </c>
      <c r="K993" s="126" t="s">
        <v>12213</v>
      </c>
      <c r="L993" s="112" t="s">
        <v>3088</v>
      </c>
      <c r="M993" s="112" t="s">
        <v>3089</v>
      </c>
      <c r="N993" s="112" t="s">
        <v>3090</v>
      </c>
      <c r="O993" s="112" t="s">
        <v>3091</v>
      </c>
      <c r="P993" s="112" t="s">
        <v>3092</v>
      </c>
      <c r="Q993" s="108">
        <v>45</v>
      </c>
      <c r="R993" s="108">
        <v>0</v>
      </c>
      <c r="S993" s="108">
        <v>0</v>
      </c>
      <c r="T993" s="108">
        <v>45</v>
      </c>
      <c r="U993" s="108">
        <f t="shared" si="74"/>
        <v>45</v>
      </c>
      <c r="V993" s="109">
        <v>85</v>
      </c>
      <c r="W993" s="109">
        <v>23</v>
      </c>
      <c r="X993" s="127" t="s">
        <v>3093</v>
      </c>
      <c r="Y993" s="107">
        <v>3</v>
      </c>
      <c r="Z993" s="107">
        <v>10</v>
      </c>
      <c r="AA993" s="107">
        <v>5</v>
      </c>
      <c r="AB993" s="111">
        <v>46</v>
      </c>
      <c r="AC993" s="107">
        <v>31</v>
      </c>
      <c r="AD993" s="108">
        <v>45</v>
      </c>
      <c r="AE993" s="107">
        <v>5</v>
      </c>
      <c r="AF993" s="111">
        <v>79.38000000000001</v>
      </c>
      <c r="AG993" s="111" t="s">
        <v>2331</v>
      </c>
      <c r="AH993" s="111" t="s">
        <v>2340</v>
      </c>
      <c r="AI993" s="111">
        <v>12.5</v>
      </c>
      <c r="AJ993" s="111" t="s">
        <v>2341</v>
      </c>
      <c r="AK993" s="111" t="s">
        <v>2340</v>
      </c>
      <c r="AL993" s="111">
        <v>18.75</v>
      </c>
      <c r="AM993" s="111" t="s">
        <v>2342</v>
      </c>
      <c r="AN993" s="111" t="s">
        <v>2343</v>
      </c>
      <c r="AO993" s="111">
        <v>17.5</v>
      </c>
      <c r="AP993" s="111" t="s">
        <v>2344</v>
      </c>
      <c r="AQ993" s="111" t="s">
        <v>2340</v>
      </c>
      <c r="AR993" s="111">
        <v>30.630000000000003</v>
      </c>
      <c r="AS993" s="111"/>
      <c r="AT993" s="111"/>
      <c r="AU993" s="111"/>
      <c r="AV993" s="111"/>
      <c r="AW993" s="111"/>
      <c r="AX993" s="111"/>
      <c r="AY993"/>
      <c r="AZ993"/>
      <c r="BA993"/>
      <c r="BB993"/>
      <c r="BC993"/>
      <c r="BD993"/>
    </row>
    <row r="994" spans="1:56" s="110" customFormat="1" ht="51.45">
      <c r="A994" s="107">
        <v>782</v>
      </c>
      <c r="B994" s="107" t="s">
        <v>13698</v>
      </c>
      <c r="C994" s="111" t="s">
        <v>3094</v>
      </c>
      <c r="D994" s="124" t="s">
        <v>3095</v>
      </c>
      <c r="E994" s="112" t="s">
        <v>2403</v>
      </c>
      <c r="F994" s="129">
        <v>13026</v>
      </c>
      <c r="G994" s="112" t="s">
        <v>3096</v>
      </c>
      <c r="H994" s="111">
        <v>2023</v>
      </c>
      <c r="I994" s="112" t="s">
        <v>3097</v>
      </c>
      <c r="J994" s="113">
        <v>224249.42</v>
      </c>
      <c r="K994" s="126" t="s">
        <v>12213</v>
      </c>
      <c r="L994" s="112" t="s">
        <v>3098</v>
      </c>
      <c r="M994" s="112" t="s">
        <v>3099</v>
      </c>
      <c r="N994" s="112" t="s">
        <v>3100</v>
      </c>
      <c r="O994" s="112" t="s">
        <v>3101</v>
      </c>
      <c r="P994" s="112" t="s">
        <v>3102</v>
      </c>
      <c r="Q994" s="108">
        <v>45</v>
      </c>
      <c r="R994" s="108">
        <v>0</v>
      </c>
      <c r="S994" s="108">
        <v>0</v>
      </c>
      <c r="T994" s="108">
        <v>45</v>
      </c>
      <c r="U994" s="108">
        <f t="shared" si="74"/>
        <v>45</v>
      </c>
      <c r="V994" s="109">
        <v>85</v>
      </c>
      <c r="W994" s="109">
        <v>23</v>
      </c>
      <c r="X994" s="127" t="s">
        <v>3103</v>
      </c>
      <c r="Y994" s="107">
        <v>3</v>
      </c>
      <c r="Z994" s="107">
        <v>10</v>
      </c>
      <c r="AA994" s="107">
        <v>4</v>
      </c>
      <c r="AB994" s="111">
        <v>47</v>
      </c>
      <c r="AC994" s="107">
        <v>30</v>
      </c>
      <c r="AD994" s="108">
        <v>45</v>
      </c>
      <c r="AE994" s="107">
        <v>5</v>
      </c>
      <c r="AF994" s="111">
        <v>33.129999999999995</v>
      </c>
      <c r="AG994" s="111" t="s">
        <v>2346</v>
      </c>
      <c r="AH994" s="111" t="s">
        <v>2355</v>
      </c>
      <c r="AI994" s="111">
        <v>33.129999999999995</v>
      </c>
      <c r="AJ994" s="111" t="s">
        <v>2375</v>
      </c>
      <c r="AK994" s="111" t="s">
        <v>2411</v>
      </c>
      <c r="AL994" s="111">
        <v>0</v>
      </c>
      <c r="AM994" s="111"/>
      <c r="AN994" s="111"/>
      <c r="AO994" s="111"/>
      <c r="AP994" s="111"/>
      <c r="AQ994" s="111"/>
      <c r="AR994" s="111"/>
      <c r="AS994" s="111"/>
      <c r="AT994" s="111"/>
      <c r="AU994" s="111"/>
      <c r="AV994" s="111"/>
      <c r="AW994" s="111"/>
      <c r="AX994" s="111"/>
      <c r="AY994"/>
      <c r="AZ994"/>
      <c r="BA994"/>
      <c r="BB994"/>
      <c r="BC994"/>
      <c r="BD994"/>
    </row>
    <row r="995" spans="1:56" s="110" customFormat="1" ht="133.75">
      <c r="A995" s="107">
        <v>782</v>
      </c>
      <c r="B995" s="107" t="s">
        <v>13698</v>
      </c>
      <c r="C995" s="111" t="s">
        <v>2437</v>
      </c>
      <c r="D995" s="124" t="s">
        <v>3027</v>
      </c>
      <c r="E995" s="112" t="s">
        <v>2439</v>
      </c>
      <c r="F995" s="129">
        <v>24560</v>
      </c>
      <c r="G995" s="112" t="s">
        <v>3104</v>
      </c>
      <c r="H995" s="111">
        <v>2023</v>
      </c>
      <c r="I995" s="112" t="s">
        <v>3105</v>
      </c>
      <c r="J995" s="113">
        <v>289140</v>
      </c>
      <c r="K995" s="126" t="s">
        <v>12213</v>
      </c>
      <c r="L995" s="112" t="s">
        <v>3106</v>
      </c>
      <c r="M995" s="112" t="s">
        <v>3107</v>
      </c>
      <c r="N995" s="112" t="s">
        <v>3108</v>
      </c>
      <c r="O995" s="112" t="s">
        <v>3109</v>
      </c>
      <c r="P995" s="112" t="s">
        <v>3110</v>
      </c>
      <c r="Q995" s="108">
        <v>45</v>
      </c>
      <c r="R995" s="108">
        <v>0</v>
      </c>
      <c r="S995" s="108">
        <v>0</v>
      </c>
      <c r="T995" s="108">
        <v>45</v>
      </c>
      <c r="U995" s="108">
        <f t="shared" si="74"/>
        <v>45</v>
      </c>
      <c r="V995" s="109">
        <v>85</v>
      </c>
      <c r="W995" s="109">
        <v>25</v>
      </c>
      <c r="X995" s="127" t="s">
        <v>3111</v>
      </c>
      <c r="Y995" s="107">
        <v>3</v>
      </c>
      <c r="Z995" s="107">
        <v>10</v>
      </c>
      <c r="AA995" s="107">
        <v>3</v>
      </c>
      <c r="AB995" s="111">
        <v>46</v>
      </c>
      <c r="AC995" s="107">
        <v>32</v>
      </c>
      <c r="AD995" s="108">
        <v>45</v>
      </c>
      <c r="AE995" s="107">
        <v>5</v>
      </c>
      <c r="AF995" s="111">
        <v>63.129999999999995</v>
      </c>
      <c r="AG995" s="111" t="s">
        <v>2438</v>
      </c>
      <c r="AH995" s="111" t="s">
        <v>2768</v>
      </c>
      <c r="AI995" s="111">
        <v>63.129999999999995</v>
      </c>
      <c r="AJ995" s="111"/>
      <c r="AK995" s="111"/>
      <c r="AL995" s="111">
        <v>0</v>
      </c>
      <c r="AM995" s="111"/>
      <c r="AN995" s="111"/>
      <c r="AO995" s="111"/>
      <c r="AP995" s="111"/>
      <c r="AQ995" s="111"/>
      <c r="AR995" s="111"/>
      <c r="AS995" s="111"/>
      <c r="AT995" s="111"/>
      <c r="AU995" s="111"/>
      <c r="AV995" s="111"/>
      <c r="AW995" s="111"/>
      <c r="AX995" s="111"/>
      <c r="AY995"/>
      <c r="AZ995"/>
      <c r="BA995"/>
      <c r="BB995"/>
      <c r="BC995"/>
      <c r="BD995"/>
    </row>
    <row r="996" spans="1:56" s="110" customFormat="1" ht="216">
      <c r="A996" s="107">
        <v>782</v>
      </c>
      <c r="B996" s="107" t="s">
        <v>13698</v>
      </c>
      <c r="C996" s="111" t="s">
        <v>2652</v>
      </c>
      <c r="D996" s="124" t="s">
        <v>3112</v>
      </c>
      <c r="E996" s="112" t="s">
        <v>2653</v>
      </c>
      <c r="F996" s="129" t="s">
        <v>3113</v>
      </c>
      <c r="G996" s="112" t="s">
        <v>3114</v>
      </c>
      <c r="H996" s="111">
        <v>2023</v>
      </c>
      <c r="I996" s="112" t="s">
        <v>3115</v>
      </c>
      <c r="J996" s="113">
        <v>75914.5</v>
      </c>
      <c r="K996" s="126" t="s">
        <v>12213</v>
      </c>
      <c r="L996" s="112" t="s">
        <v>3116</v>
      </c>
      <c r="M996" s="112" t="s">
        <v>3117</v>
      </c>
      <c r="N996" s="112" t="s">
        <v>3118</v>
      </c>
      <c r="O996" s="112" t="s">
        <v>3119</v>
      </c>
      <c r="P996" s="112" t="s">
        <v>3120</v>
      </c>
      <c r="Q996" s="108">
        <v>45</v>
      </c>
      <c r="R996" s="108">
        <v>0</v>
      </c>
      <c r="S996" s="108">
        <v>0</v>
      </c>
      <c r="T996" s="108">
        <v>45</v>
      </c>
      <c r="U996" s="108">
        <f t="shared" si="74"/>
        <v>45</v>
      </c>
      <c r="V996" s="109">
        <v>85</v>
      </c>
      <c r="W996" s="109">
        <v>30</v>
      </c>
      <c r="X996" s="127" t="s">
        <v>3121</v>
      </c>
      <c r="Y996" s="107">
        <v>3</v>
      </c>
      <c r="Z996" s="107">
        <v>12</v>
      </c>
      <c r="AA996" s="107">
        <v>3</v>
      </c>
      <c r="AB996" s="111">
        <v>46</v>
      </c>
      <c r="AC996" s="107">
        <v>21</v>
      </c>
      <c r="AD996" s="108">
        <v>45</v>
      </c>
      <c r="AE996" s="107">
        <v>5</v>
      </c>
      <c r="AF996" s="111">
        <v>65</v>
      </c>
      <c r="AG996" s="111" t="s">
        <v>2319</v>
      </c>
      <c r="AH996" s="111" t="s">
        <v>2328</v>
      </c>
      <c r="AI996" s="111">
        <v>0</v>
      </c>
      <c r="AJ996" s="111" t="s">
        <v>2375</v>
      </c>
      <c r="AK996" s="111" t="s">
        <v>2661</v>
      </c>
      <c r="AL996" s="111">
        <v>65</v>
      </c>
      <c r="AM996" s="111"/>
      <c r="AN996" s="111"/>
      <c r="AO996" s="111"/>
      <c r="AP996" s="111"/>
      <c r="AQ996" s="111"/>
      <c r="AR996" s="111"/>
      <c r="AS996" s="111"/>
      <c r="AT996" s="111"/>
      <c r="AU996" s="111"/>
      <c r="AV996" s="111"/>
      <c r="AW996" s="111"/>
      <c r="AX996" s="111"/>
      <c r="AY996"/>
      <c r="AZ996"/>
      <c r="BA996"/>
      <c r="BB996"/>
      <c r="BC996"/>
      <c r="BD996"/>
    </row>
    <row r="997" spans="1:56" s="110" customFormat="1" ht="144">
      <c r="A997" s="107">
        <v>782</v>
      </c>
      <c r="B997" s="107" t="s">
        <v>13698</v>
      </c>
      <c r="C997" s="111" t="s">
        <v>2662</v>
      </c>
      <c r="D997" s="124" t="s">
        <v>2663</v>
      </c>
      <c r="E997" s="112" t="s">
        <v>2664</v>
      </c>
      <c r="F997" s="129">
        <v>23471</v>
      </c>
      <c r="G997" s="112" t="s">
        <v>3122</v>
      </c>
      <c r="H997" s="111">
        <v>2023</v>
      </c>
      <c r="I997" s="112" t="s">
        <v>3123</v>
      </c>
      <c r="J997" s="113">
        <v>270686.28000000003</v>
      </c>
      <c r="K997" s="126" t="s">
        <v>12213</v>
      </c>
      <c r="L997" s="112" t="s">
        <v>3124</v>
      </c>
      <c r="M997" s="112" t="s">
        <v>3125</v>
      </c>
      <c r="N997" s="112" t="s">
        <v>3126</v>
      </c>
      <c r="O997" s="112" t="s">
        <v>3127</v>
      </c>
      <c r="P997" s="112" t="s">
        <v>3128</v>
      </c>
      <c r="Q997" s="108">
        <v>45</v>
      </c>
      <c r="R997" s="108">
        <v>0</v>
      </c>
      <c r="S997" s="108">
        <v>0</v>
      </c>
      <c r="T997" s="108">
        <v>45</v>
      </c>
      <c r="U997" s="108">
        <f t="shared" si="74"/>
        <v>45</v>
      </c>
      <c r="V997" s="109">
        <v>85</v>
      </c>
      <c r="W997" s="109">
        <v>23</v>
      </c>
      <c r="X997" s="127" t="s">
        <v>3129</v>
      </c>
      <c r="Y997" s="107">
        <v>4</v>
      </c>
      <c r="Z997" s="107">
        <v>3</v>
      </c>
      <c r="AA997" s="107">
        <v>1</v>
      </c>
      <c r="AB997" s="111">
        <v>30</v>
      </c>
      <c r="AC997" s="107">
        <v>22</v>
      </c>
      <c r="AD997" s="108">
        <v>45</v>
      </c>
      <c r="AE997" s="107">
        <v>5</v>
      </c>
      <c r="AF997" s="111">
        <v>0</v>
      </c>
      <c r="AG997" s="111" t="s">
        <v>2663</v>
      </c>
      <c r="AH997" s="111" t="s">
        <v>2672</v>
      </c>
      <c r="AI997" s="111">
        <v>0</v>
      </c>
      <c r="AJ997" s="111" t="s">
        <v>2356</v>
      </c>
      <c r="AK997" s="111" t="s">
        <v>2673</v>
      </c>
      <c r="AL997" s="111">
        <v>0</v>
      </c>
      <c r="AM997" s="111" t="s">
        <v>2329</v>
      </c>
      <c r="AN997" s="111" t="s">
        <v>2673</v>
      </c>
      <c r="AO997" s="111">
        <v>0</v>
      </c>
      <c r="AP997" s="111" t="s">
        <v>11581</v>
      </c>
      <c r="AQ997" s="111" t="s">
        <v>2672</v>
      </c>
      <c r="AR997" s="111">
        <v>0</v>
      </c>
      <c r="AS997" s="111"/>
      <c r="AT997" s="111"/>
      <c r="AU997" s="111"/>
      <c r="AV997" s="111"/>
      <c r="AW997" s="111"/>
      <c r="AX997" s="111"/>
      <c r="AY997"/>
      <c r="AZ997"/>
      <c r="BA997"/>
      <c r="BB997"/>
      <c r="BC997"/>
      <c r="BD997"/>
    </row>
    <row r="998" spans="1:56" s="110" customFormat="1" ht="123.45">
      <c r="A998" s="107">
        <v>782</v>
      </c>
      <c r="B998" s="107" t="s">
        <v>13698</v>
      </c>
      <c r="C998" s="111" t="s">
        <v>2377</v>
      </c>
      <c r="D998" s="124" t="s">
        <v>3130</v>
      </c>
      <c r="E998" s="112" t="s">
        <v>2726</v>
      </c>
      <c r="F998" s="129">
        <v>26559</v>
      </c>
      <c r="G998" s="112" t="s">
        <v>3131</v>
      </c>
      <c r="H998" s="111">
        <v>2023</v>
      </c>
      <c r="I998" s="112" t="s">
        <v>3132</v>
      </c>
      <c r="J998" s="113">
        <v>102892.68</v>
      </c>
      <c r="K998" s="126" t="s">
        <v>12213</v>
      </c>
      <c r="L998" s="112" t="s">
        <v>3133</v>
      </c>
      <c r="M998" s="112" t="s">
        <v>3134</v>
      </c>
      <c r="N998" s="112" t="s">
        <v>3135</v>
      </c>
      <c r="O998" s="112" t="s">
        <v>3136</v>
      </c>
      <c r="P998" s="112" t="s">
        <v>3137</v>
      </c>
      <c r="Q998" s="108">
        <v>45</v>
      </c>
      <c r="R998" s="108">
        <v>0</v>
      </c>
      <c r="S998" s="108">
        <v>0</v>
      </c>
      <c r="T998" s="108">
        <v>45</v>
      </c>
      <c r="U998" s="108">
        <f t="shared" si="74"/>
        <v>45</v>
      </c>
      <c r="V998" s="109">
        <v>85</v>
      </c>
      <c r="W998" s="109">
        <v>28</v>
      </c>
      <c r="X998" s="127" t="s">
        <v>3138</v>
      </c>
      <c r="Y998" s="107">
        <v>4</v>
      </c>
      <c r="Z998" s="107">
        <v>5</v>
      </c>
      <c r="AA998" s="107">
        <v>5</v>
      </c>
      <c r="AB998" s="111" t="s">
        <v>3139</v>
      </c>
      <c r="AC998" s="107">
        <v>29</v>
      </c>
      <c r="AD998" s="108">
        <v>45</v>
      </c>
      <c r="AE998" s="107">
        <v>5</v>
      </c>
      <c r="AF998" s="111">
        <v>37.5</v>
      </c>
      <c r="AG998" s="111" t="s">
        <v>2387</v>
      </c>
      <c r="AH998" s="111" t="s">
        <v>2388</v>
      </c>
      <c r="AI998" s="111">
        <v>27.500000000000004</v>
      </c>
      <c r="AJ998" s="111" t="s">
        <v>2508</v>
      </c>
      <c r="AK998" s="111" t="s">
        <v>2388</v>
      </c>
      <c r="AL998" s="111">
        <v>0</v>
      </c>
      <c r="AM998" s="111" t="s">
        <v>2509</v>
      </c>
      <c r="AN998" s="111" t="s">
        <v>2388</v>
      </c>
      <c r="AO998" s="111">
        <v>0</v>
      </c>
      <c r="AP998" s="111" t="s">
        <v>2375</v>
      </c>
      <c r="AQ998" s="111" t="s">
        <v>2388</v>
      </c>
      <c r="AR998" s="111">
        <v>0</v>
      </c>
      <c r="AS998" s="111" t="s">
        <v>2390</v>
      </c>
      <c r="AT998" s="111" t="s">
        <v>2388</v>
      </c>
      <c r="AU998" s="111">
        <v>0</v>
      </c>
      <c r="AV998" s="111" t="s">
        <v>3140</v>
      </c>
      <c r="AW998" s="111" t="s">
        <v>2388</v>
      </c>
      <c r="AX998" s="111">
        <v>10</v>
      </c>
      <c r="AY998"/>
      <c r="AZ998"/>
      <c r="BA998"/>
      <c r="BB998"/>
      <c r="BC998"/>
      <c r="BD998"/>
    </row>
    <row r="999" spans="1:56" s="110" customFormat="1" ht="185.15">
      <c r="A999" s="107">
        <v>782</v>
      </c>
      <c r="B999" s="107" t="s">
        <v>13698</v>
      </c>
      <c r="C999" s="111" t="s">
        <v>3141</v>
      </c>
      <c r="D999" s="124" t="s">
        <v>3112</v>
      </c>
      <c r="E999" s="112" t="s">
        <v>2320</v>
      </c>
      <c r="F999" s="129">
        <v>5566</v>
      </c>
      <c r="G999" s="112" t="s">
        <v>3142</v>
      </c>
      <c r="H999" s="111">
        <v>2023</v>
      </c>
      <c r="I999" s="112" t="s">
        <v>3143</v>
      </c>
      <c r="J999" s="113">
        <v>214542.03</v>
      </c>
      <c r="K999" s="126" t="s">
        <v>12213</v>
      </c>
      <c r="L999" s="112" t="s">
        <v>3144</v>
      </c>
      <c r="M999" s="112" t="s">
        <v>3145</v>
      </c>
      <c r="N999" s="112" t="s">
        <v>3146</v>
      </c>
      <c r="O999" s="112" t="s">
        <v>3147</v>
      </c>
      <c r="P999" s="112" t="s">
        <v>3148</v>
      </c>
      <c r="Q999" s="108">
        <v>45</v>
      </c>
      <c r="R999" s="108">
        <v>0</v>
      </c>
      <c r="S999" s="108">
        <v>0</v>
      </c>
      <c r="T999" s="108">
        <v>45</v>
      </c>
      <c r="U999" s="108">
        <f t="shared" si="74"/>
        <v>45</v>
      </c>
      <c r="V999" s="109">
        <v>85</v>
      </c>
      <c r="W999" s="109">
        <v>27</v>
      </c>
      <c r="X999" s="127" t="s">
        <v>3149</v>
      </c>
      <c r="Y999" s="107">
        <v>4</v>
      </c>
      <c r="Z999" s="107">
        <v>3</v>
      </c>
      <c r="AA999" s="107">
        <v>1</v>
      </c>
      <c r="AB999" s="111">
        <v>46</v>
      </c>
      <c r="AC999" s="107">
        <v>19</v>
      </c>
      <c r="AD999" s="108">
        <v>45</v>
      </c>
      <c r="AE999" s="107">
        <v>5</v>
      </c>
      <c r="AF999" s="111">
        <v>100</v>
      </c>
      <c r="AG999" s="111" t="s">
        <v>2319</v>
      </c>
      <c r="AH999" s="111" t="s">
        <v>2328</v>
      </c>
      <c r="AI999" s="111">
        <v>100</v>
      </c>
      <c r="AJ999" s="111" t="s">
        <v>2329</v>
      </c>
      <c r="AK999" s="111" t="s">
        <v>2328</v>
      </c>
      <c r="AL999" s="111">
        <v>0</v>
      </c>
      <c r="AM999" s="111"/>
      <c r="AN999" s="111"/>
      <c r="AO999" s="111"/>
      <c r="AP999" s="111"/>
      <c r="AQ999" s="111"/>
      <c r="AR999" s="111"/>
      <c r="AS999" s="111"/>
      <c r="AT999" s="111"/>
      <c r="AU999" s="111"/>
      <c r="AV999" s="111"/>
      <c r="AW999" s="111"/>
      <c r="AX999" s="111"/>
      <c r="AY999"/>
      <c r="AZ999"/>
      <c r="BA999"/>
      <c r="BB999"/>
      <c r="BC999"/>
      <c r="BD999"/>
    </row>
    <row r="1000" spans="1:56" s="110" customFormat="1" ht="82.3">
      <c r="A1000" s="107">
        <v>782</v>
      </c>
      <c r="B1000" s="107" t="s">
        <v>13698</v>
      </c>
      <c r="C1000" s="111" t="s">
        <v>2345</v>
      </c>
      <c r="D1000" s="124" t="s">
        <v>2955</v>
      </c>
      <c r="E1000" s="112" t="s">
        <v>3150</v>
      </c>
      <c r="F1000" s="129">
        <v>10926</v>
      </c>
      <c r="G1000" s="112" t="s">
        <v>3151</v>
      </c>
      <c r="H1000" s="111">
        <v>2023</v>
      </c>
      <c r="I1000" s="112" t="s">
        <v>3152</v>
      </c>
      <c r="J1000" s="113">
        <v>291023.68</v>
      </c>
      <c r="K1000" s="126" t="s">
        <v>12213</v>
      </c>
      <c r="L1000" s="112" t="s">
        <v>3153</v>
      </c>
      <c r="M1000" s="112" t="s">
        <v>3154</v>
      </c>
      <c r="N1000" s="112" t="s">
        <v>3155</v>
      </c>
      <c r="O1000" s="112" t="s">
        <v>3156</v>
      </c>
      <c r="P1000" s="112" t="s">
        <v>3157</v>
      </c>
      <c r="Q1000" s="108">
        <v>45</v>
      </c>
      <c r="R1000" s="108">
        <v>0</v>
      </c>
      <c r="S1000" s="108">
        <v>0</v>
      </c>
      <c r="T1000" s="108">
        <v>45</v>
      </c>
      <c r="U1000" s="108">
        <f t="shared" si="74"/>
        <v>45</v>
      </c>
      <c r="V1000" s="109">
        <v>85</v>
      </c>
      <c r="W1000" s="109">
        <v>23</v>
      </c>
      <c r="X1000" s="127" t="s">
        <v>3158</v>
      </c>
      <c r="Y1000" s="107">
        <v>4</v>
      </c>
      <c r="Z1000" s="107">
        <v>4</v>
      </c>
      <c r="AA1000" s="107">
        <v>7</v>
      </c>
      <c r="AB1000" s="111">
        <v>46</v>
      </c>
      <c r="AC1000" s="107">
        <v>18</v>
      </c>
      <c r="AD1000" s="108">
        <v>45</v>
      </c>
      <c r="AE1000" s="107">
        <v>5</v>
      </c>
      <c r="AF1000" s="111">
        <v>64.38000000000001</v>
      </c>
      <c r="AG1000" s="111" t="s">
        <v>2346</v>
      </c>
      <c r="AH1000" s="111" t="s">
        <v>2355</v>
      </c>
      <c r="AI1000" s="111">
        <v>64.38000000000001</v>
      </c>
      <c r="AJ1000" s="111" t="s">
        <v>2497</v>
      </c>
      <c r="AK1000" s="111" t="s">
        <v>3159</v>
      </c>
      <c r="AL1000" s="111">
        <v>0</v>
      </c>
      <c r="AM1000" s="111" t="s">
        <v>2356</v>
      </c>
      <c r="AN1000" s="111" t="s">
        <v>2357</v>
      </c>
      <c r="AO1000" s="111">
        <v>0</v>
      </c>
      <c r="AP1000" s="111"/>
      <c r="AQ1000" s="111"/>
      <c r="AR1000" s="111"/>
      <c r="AS1000" s="111"/>
      <c r="AT1000" s="111"/>
      <c r="AU1000" s="111"/>
      <c r="AV1000" s="111"/>
      <c r="AW1000" s="111"/>
      <c r="AX1000" s="111"/>
      <c r="AY1000"/>
      <c r="AZ1000"/>
      <c r="BA1000"/>
      <c r="BB1000"/>
      <c r="BC1000"/>
      <c r="BD1000"/>
    </row>
    <row r="1001" spans="1:56" s="110" customFormat="1" ht="123.45">
      <c r="A1001" s="107">
        <v>782</v>
      </c>
      <c r="B1001" s="107" t="s">
        <v>13698</v>
      </c>
      <c r="C1001" s="111" t="s">
        <v>2662</v>
      </c>
      <c r="D1001" s="124" t="s">
        <v>2663</v>
      </c>
      <c r="E1001" s="112" t="s">
        <v>3160</v>
      </c>
      <c r="F1001" s="129">
        <v>33926</v>
      </c>
      <c r="G1001" s="112" t="s">
        <v>3161</v>
      </c>
      <c r="H1001" s="111">
        <v>2023</v>
      </c>
      <c r="I1001" s="112" t="s">
        <v>3162</v>
      </c>
      <c r="J1001" s="113">
        <v>139827.46</v>
      </c>
      <c r="K1001" s="126" t="s">
        <v>12213</v>
      </c>
      <c r="L1001" s="112" t="s">
        <v>3163</v>
      </c>
      <c r="M1001" s="112" t="s">
        <v>3164</v>
      </c>
      <c r="N1001" s="112" t="s">
        <v>3165</v>
      </c>
      <c r="O1001" s="112" t="s">
        <v>3166</v>
      </c>
      <c r="P1001" s="112" t="s">
        <v>3167</v>
      </c>
      <c r="Q1001" s="108">
        <v>45</v>
      </c>
      <c r="R1001" s="108">
        <v>0</v>
      </c>
      <c r="S1001" s="108">
        <v>0</v>
      </c>
      <c r="T1001" s="108">
        <v>45</v>
      </c>
      <c r="U1001" s="108">
        <f t="shared" si="74"/>
        <v>45</v>
      </c>
      <c r="V1001" s="109">
        <v>85</v>
      </c>
      <c r="W1001" s="109">
        <v>23</v>
      </c>
      <c r="X1001" s="127" t="s">
        <v>3168</v>
      </c>
      <c r="Y1001" s="107">
        <v>4</v>
      </c>
      <c r="Z1001" s="107">
        <v>4</v>
      </c>
      <c r="AA1001" s="107">
        <v>7</v>
      </c>
      <c r="AB1001" s="111">
        <v>46</v>
      </c>
      <c r="AC1001" s="107">
        <v>17</v>
      </c>
      <c r="AD1001" s="108">
        <v>45</v>
      </c>
      <c r="AE1001" s="107">
        <v>5</v>
      </c>
      <c r="AF1001" s="111">
        <v>31.25</v>
      </c>
      <c r="AG1001" s="111" t="s">
        <v>2346</v>
      </c>
      <c r="AH1001" s="111" t="s">
        <v>2355</v>
      </c>
      <c r="AI1001" s="111">
        <v>31.25</v>
      </c>
      <c r="AJ1001" s="111" t="s">
        <v>2663</v>
      </c>
      <c r="AK1001" s="111" t="s">
        <v>2672</v>
      </c>
      <c r="AL1001" s="111">
        <v>0</v>
      </c>
      <c r="AM1001" s="111" t="s">
        <v>2356</v>
      </c>
      <c r="AN1001" s="111" t="s">
        <v>3169</v>
      </c>
      <c r="AO1001" s="111">
        <v>0</v>
      </c>
      <c r="AP1001" s="111"/>
      <c r="AQ1001" s="111"/>
      <c r="AR1001" s="111"/>
      <c r="AS1001" s="111"/>
      <c r="AT1001" s="111"/>
      <c r="AU1001" s="111"/>
      <c r="AV1001" s="111"/>
      <c r="AW1001" s="111"/>
      <c r="AX1001" s="111"/>
      <c r="AY1001"/>
      <c r="AZ1001"/>
      <c r="BA1001"/>
      <c r="BB1001"/>
      <c r="BC1001"/>
      <c r="BD1001"/>
    </row>
    <row r="1002" spans="1:56" s="110" customFormat="1" ht="267.45">
      <c r="A1002" s="107">
        <v>782</v>
      </c>
      <c r="B1002" s="107" t="s">
        <v>13698</v>
      </c>
      <c r="C1002" s="111" t="s">
        <v>3170</v>
      </c>
      <c r="D1002" s="124" t="s">
        <v>3171</v>
      </c>
      <c r="E1002" s="112" t="s">
        <v>2365</v>
      </c>
      <c r="F1002" s="129">
        <v>22701</v>
      </c>
      <c r="G1002" s="112" t="s">
        <v>3172</v>
      </c>
      <c r="H1002" s="111">
        <v>2023</v>
      </c>
      <c r="I1002" s="112" t="s">
        <v>3173</v>
      </c>
      <c r="J1002" s="113">
        <v>143249.96</v>
      </c>
      <c r="K1002" s="126" t="s">
        <v>12213</v>
      </c>
      <c r="L1002" s="112" t="s">
        <v>3174</v>
      </c>
      <c r="M1002" s="112" t="s">
        <v>3175</v>
      </c>
      <c r="N1002" s="112" t="s">
        <v>3176</v>
      </c>
      <c r="O1002" s="112" t="s">
        <v>3177</v>
      </c>
      <c r="P1002" s="112">
        <v>23000011</v>
      </c>
      <c r="Q1002" s="108">
        <v>45</v>
      </c>
      <c r="R1002" s="108">
        <v>0</v>
      </c>
      <c r="S1002" s="108">
        <v>0</v>
      </c>
      <c r="T1002" s="108">
        <v>45</v>
      </c>
      <c r="U1002" s="108">
        <f t="shared" si="74"/>
        <v>45</v>
      </c>
      <c r="V1002" s="109">
        <v>85</v>
      </c>
      <c r="W1002" s="109">
        <v>32</v>
      </c>
      <c r="X1002" s="127" t="s">
        <v>3178</v>
      </c>
      <c r="Y1002" s="107">
        <v>1</v>
      </c>
      <c r="Z1002" s="107">
        <v>8</v>
      </c>
      <c r="AA1002" s="107">
        <v>1</v>
      </c>
      <c r="AB1002" s="111">
        <v>44</v>
      </c>
      <c r="AC1002" s="107">
        <v>24</v>
      </c>
      <c r="AD1002" s="108">
        <v>45</v>
      </c>
      <c r="AE1002" s="107">
        <v>5</v>
      </c>
      <c r="AF1002" s="111">
        <v>52.5</v>
      </c>
      <c r="AG1002" s="111" t="s">
        <v>2364</v>
      </c>
      <c r="AH1002" s="111" t="s">
        <v>2374</v>
      </c>
      <c r="AI1002" s="111">
        <v>0</v>
      </c>
      <c r="AJ1002" s="111" t="s">
        <v>2375</v>
      </c>
      <c r="AK1002" s="111" t="s">
        <v>2374</v>
      </c>
      <c r="AL1002" s="111">
        <v>52.5</v>
      </c>
      <c r="AM1002" s="111" t="s">
        <v>2376</v>
      </c>
      <c r="AN1002" s="111" t="s">
        <v>2374</v>
      </c>
      <c r="AO1002" s="111">
        <v>0</v>
      </c>
      <c r="AP1002" s="111"/>
      <c r="AQ1002" s="111"/>
      <c r="AR1002" s="111"/>
      <c r="AS1002" s="111"/>
      <c r="AT1002" s="111"/>
      <c r="AU1002" s="111"/>
      <c r="AV1002" s="111"/>
      <c r="AW1002" s="111"/>
      <c r="AX1002" s="111"/>
      <c r="AY1002"/>
      <c r="AZ1002"/>
      <c r="BA1002"/>
      <c r="BB1002"/>
      <c r="BC1002"/>
      <c r="BD1002"/>
    </row>
    <row r="1003" spans="1:56" s="110" customFormat="1" ht="154.30000000000001">
      <c r="A1003" s="107">
        <v>782</v>
      </c>
      <c r="B1003" s="107" t="s">
        <v>13698</v>
      </c>
      <c r="C1003" s="111" t="s">
        <v>3179</v>
      </c>
      <c r="D1003" s="124" t="s">
        <v>3027</v>
      </c>
      <c r="E1003" s="112" t="s">
        <v>2770</v>
      </c>
      <c r="F1003" s="129">
        <v>20443</v>
      </c>
      <c r="G1003" s="112" t="s">
        <v>3180</v>
      </c>
      <c r="H1003" s="111">
        <v>2023</v>
      </c>
      <c r="I1003" s="112" t="s">
        <v>3181</v>
      </c>
      <c r="J1003" s="113">
        <v>20374</v>
      </c>
      <c r="K1003" s="126" t="s">
        <v>12213</v>
      </c>
      <c r="L1003" s="112" t="s">
        <v>2773</v>
      </c>
      <c r="M1003" s="112" t="s">
        <v>3182</v>
      </c>
      <c r="N1003" s="112" t="s">
        <v>3183</v>
      </c>
      <c r="O1003" s="112" t="s">
        <v>3184</v>
      </c>
      <c r="P1003" s="112" t="s">
        <v>3185</v>
      </c>
      <c r="Q1003" s="108">
        <v>45</v>
      </c>
      <c r="R1003" s="108">
        <v>0</v>
      </c>
      <c r="S1003" s="108">
        <v>0</v>
      </c>
      <c r="T1003" s="108">
        <v>45</v>
      </c>
      <c r="U1003" s="108">
        <f t="shared" si="74"/>
        <v>45</v>
      </c>
      <c r="V1003" s="109">
        <v>85</v>
      </c>
      <c r="W1003" s="109">
        <v>25</v>
      </c>
      <c r="X1003" s="127" t="s">
        <v>3186</v>
      </c>
      <c r="Y1003" s="107">
        <v>3</v>
      </c>
      <c r="Z1003" s="107">
        <v>10</v>
      </c>
      <c r="AA1003" s="107">
        <v>1</v>
      </c>
      <c r="AB1003" s="111">
        <v>46</v>
      </c>
      <c r="AC1003" s="107">
        <v>26</v>
      </c>
      <c r="AD1003" s="108">
        <v>45</v>
      </c>
      <c r="AE1003" s="107">
        <v>5</v>
      </c>
      <c r="AF1003" s="111">
        <v>66.88</v>
      </c>
      <c r="AG1003" s="111" t="s">
        <v>2438</v>
      </c>
      <c r="AH1003" s="111" t="s">
        <v>2768</v>
      </c>
      <c r="AI1003" s="111">
        <v>19.38</v>
      </c>
      <c r="AJ1003" s="111" t="s">
        <v>2375</v>
      </c>
      <c r="AK1003" s="111" t="s">
        <v>2716</v>
      </c>
      <c r="AL1003" s="111">
        <v>47.5</v>
      </c>
      <c r="AM1003" s="111"/>
      <c r="AN1003" s="111"/>
      <c r="AO1003" s="111"/>
      <c r="AP1003" s="111"/>
      <c r="AQ1003" s="111"/>
      <c r="AR1003" s="111"/>
      <c r="AS1003" s="111"/>
      <c r="AT1003" s="111"/>
      <c r="AU1003" s="111"/>
      <c r="AV1003" s="111"/>
      <c r="AW1003" s="111"/>
      <c r="AX1003" s="111"/>
      <c r="AY1003"/>
      <c r="AZ1003"/>
      <c r="BA1003"/>
      <c r="BB1003"/>
      <c r="BC1003"/>
      <c r="BD1003"/>
    </row>
    <row r="1004" spans="1:56" s="110" customFormat="1" ht="113.15">
      <c r="A1004" s="107">
        <v>782</v>
      </c>
      <c r="B1004" s="107" t="s">
        <v>13698</v>
      </c>
      <c r="C1004" s="111" t="s">
        <v>3187</v>
      </c>
      <c r="D1004" s="124" t="s">
        <v>3188</v>
      </c>
      <c r="E1004" s="112" t="s">
        <v>2558</v>
      </c>
      <c r="F1004" s="129" t="s">
        <v>3189</v>
      </c>
      <c r="G1004" s="112" t="s">
        <v>3190</v>
      </c>
      <c r="H1004" s="111">
        <v>2023</v>
      </c>
      <c r="I1004" s="112" t="s">
        <v>3191</v>
      </c>
      <c r="J1004" s="113">
        <v>292914.56</v>
      </c>
      <c r="K1004" s="126" t="s">
        <v>12213</v>
      </c>
      <c r="L1004" s="112" t="s">
        <v>3192</v>
      </c>
      <c r="M1004" s="112" t="s">
        <v>3193</v>
      </c>
      <c r="N1004" s="112" t="s">
        <v>3194</v>
      </c>
      <c r="O1004" s="112" t="s">
        <v>3195</v>
      </c>
      <c r="P1004" s="112" t="s">
        <v>3196</v>
      </c>
      <c r="Q1004" s="108">
        <v>45</v>
      </c>
      <c r="R1004" s="108">
        <v>0</v>
      </c>
      <c r="S1004" s="108">
        <v>0</v>
      </c>
      <c r="T1004" s="108">
        <v>45</v>
      </c>
      <c r="U1004" s="108">
        <f t="shared" si="74"/>
        <v>45</v>
      </c>
      <c r="V1004" s="109">
        <v>85</v>
      </c>
      <c r="W1004" s="109">
        <v>23</v>
      </c>
      <c r="X1004" s="127" t="s">
        <v>3197</v>
      </c>
      <c r="Y1004" s="107">
        <v>1</v>
      </c>
      <c r="Z1004" s="107">
        <v>4</v>
      </c>
      <c r="AA1004" s="107">
        <v>4</v>
      </c>
      <c r="AB1004" s="111">
        <v>46</v>
      </c>
      <c r="AC1004" s="107">
        <v>28</v>
      </c>
      <c r="AD1004" s="108">
        <v>45</v>
      </c>
      <c r="AE1004" s="107">
        <v>5</v>
      </c>
      <c r="AF1004" s="111">
        <v>312.5</v>
      </c>
      <c r="AG1004" s="111" t="s">
        <v>2557</v>
      </c>
      <c r="AH1004" s="111" t="s">
        <v>2566</v>
      </c>
      <c r="AI1004" s="111">
        <v>0</v>
      </c>
      <c r="AJ1004" s="111" t="s">
        <v>2375</v>
      </c>
      <c r="AK1004" s="111" t="s">
        <v>2566</v>
      </c>
      <c r="AL1004" s="111">
        <v>0</v>
      </c>
      <c r="AM1004" s="111" t="s">
        <v>2567</v>
      </c>
      <c r="AN1004" s="111" t="s">
        <v>2566</v>
      </c>
      <c r="AO1004" s="111">
        <v>0</v>
      </c>
      <c r="AP1004" s="111" t="s">
        <v>3198</v>
      </c>
      <c r="AQ1004" s="111" t="s">
        <v>2566</v>
      </c>
      <c r="AR1004" s="111">
        <v>20</v>
      </c>
      <c r="AS1004" s="111" t="s">
        <v>11582</v>
      </c>
      <c r="AT1004" s="111" t="s">
        <v>2566</v>
      </c>
      <c r="AU1004" s="111">
        <v>292.5</v>
      </c>
      <c r="AV1004" s="111" t="s">
        <v>2569</v>
      </c>
      <c r="AW1004" s="111" t="s">
        <v>2566</v>
      </c>
      <c r="AX1004" s="111">
        <v>0</v>
      </c>
      <c r="AY1004"/>
      <c r="AZ1004"/>
      <c r="BA1004"/>
      <c r="BB1004"/>
      <c r="BC1004"/>
      <c r="BD1004"/>
    </row>
    <row r="1005" spans="1:56" s="110" customFormat="1" ht="102.9">
      <c r="A1005" s="107">
        <v>782</v>
      </c>
      <c r="B1005" s="107" t="s">
        <v>13698</v>
      </c>
      <c r="C1005" s="111" t="s">
        <v>3187</v>
      </c>
      <c r="D1005" s="124" t="s">
        <v>3188</v>
      </c>
      <c r="E1005" s="112" t="s">
        <v>3199</v>
      </c>
      <c r="F1005" s="129">
        <v>33516</v>
      </c>
      <c r="G1005" s="112" t="s">
        <v>3200</v>
      </c>
      <c r="H1005" s="111">
        <v>2023</v>
      </c>
      <c r="I1005" s="112" t="s">
        <v>3201</v>
      </c>
      <c r="J1005" s="113">
        <v>111264</v>
      </c>
      <c r="K1005" s="126" t="s">
        <v>12213</v>
      </c>
      <c r="L1005" s="112" t="s">
        <v>3202</v>
      </c>
      <c r="M1005" s="112" t="s">
        <v>3203</v>
      </c>
      <c r="N1005" s="112" t="s">
        <v>3204</v>
      </c>
      <c r="O1005" s="112" t="s">
        <v>3205</v>
      </c>
      <c r="P1005" s="112" t="s">
        <v>3206</v>
      </c>
      <c r="Q1005" s="108">
        <v>45</v>
      </c>
      <c r="R1005" s="108">
        <v>0</v>
      </c>
      <c r="S1005" s="108">
        <v>0</v>
      </c>
      <c r="T1005" s="108">
        <v>45</v>
      </c>
      <c r="U1005" s="108">
        <f t="shared" si="74"/>
        <v>45</v>
      </c>
      <c r="V1005" s="109">
        <v>85</v>
      </c>
      <c r="W1005" s="109">
        <v>23</v>
      </c>
      <c r="X1005" s="127" t="s">
        <v>3207</v>
      </c>
      <c r="Y1005" s="107">
        <v>4</v>
      </c>
      <c r="Z1005" s="107">
        <v>5</v>
      </c>
      <c r="AA1005" s="107">
        <v>5</v>
      </c>
      <c r="AB1005" s="111">
        <v>31</v>
      </c>
      <c r="AC1005" s="107">
        <v>27</v>
      </c>
      <c r="AD1005" s="108">
        <v>45</v>
      </c>
      <c r="AE1005" s="107">
        <v>5</v>
      </c>
      <c r="AF1005" s="111">
        <v>63.129999999999995</v>
      </c>
      <c r="AG1005" s="111" t="s">
        <v>2557</v>
      </c>
      <c r="AH1005" s="111" t="s">
        <v>2566</v>
      </c>
      <c r="AI1005" s="111">
        <v>15</v>
      </c>
      <c r="AJ1005" s="111" t="s">
        <v>2375</v>
      </c>
      <c r="AK1005" s="111" t="s">
        <v>3208</v>
      </c>
      <c r="AL1005" s="111">
        <v>38.75</v>
      </c>
      <c r="AM1005" s="111" t="s">
        <v>2567</v>
      </c>
      <c r="AN1005" s="111" t="s">
        <v>2566</v>
      </c>
      <c r="AO1005" s="111">
        <v>0</v>
      </c>
      <c r="AP1005" s="111" t="s">
        <v>3209</v>
      </c>
      <c r="AQ1005" s="111" t="s">
        <v>2566</v>
      </c>
      <c r="AR1005" s="111">
        <v>0</v>
      </c>
      <c r="AS1005" s="111" t="s">
        <v>11582</v>
      </c>
      <c r="AT1005" s="111" t="s">
        <v>2566</v>
      </c>
      <c r="AU1005" s="111">
        <v>0</v>
      </c>
      <c r="AV1005" s="111" t="s">
        <v>2569</v>
      </c>
      <c r="AW1005" s="111" t="s">
        <v>2566</v>
      </c>
      <c r="AX1005" s="111">
        <v>9.3800000000000008</v>
      </c>
      <c r="AY1005"/>
      <c r="AZ1005"/>
      <c r="BA1005"/>
      <c r="BB1005"/>
      <c r="BC1005"/>
      <c r="BD1005"/>
    </row>
    <row r="1006" spans="1:56" s="110" customFormat="1" ht="164.6">
      <c r="A1006" s="107">
        <v>782</v>
      </c>
      <c r="B1006" s="107" t="s">
        <v>13698</v>
      </c>
      <c r="C1006" s="111" t="s">
        <v>3015</v>
      </c>
      <c r="D1006" s="124" t="s">
        <v>3016</v>
      </c>
      <c r="E1006" s="112" t="s">
        <v>3210</v>
      </c>
      <c r="F1006" s="129">
        <v>18553</v>
      </c>
      <c r="G1006" s="112" t="s">
        <v>3211</v>
      </c>
      <c r="H1006" s="111">
        <v>2023</v>
      </c>
      <c r="I1006" s="112" t="s">
        <v>3212</v>
      </c>
      <c r="J1006" s="113">
        <v>233416.5</v>
      </c>
      <c r="K1006" s="126" t="s">
        <v>12213</v>
      </c>
      <c r="L1006" s="112" t="s">
        <v>3213</v>
      </c>
      <c r="M1006" s="112" t="s">
        <v>3214</v>
      </c>
      <c r="N1006" s="112" t="s">
        <v>3215</v>
      </c>
      <c r="O1006" s="112" t="s">
        <v>3216</v>
      </c>
      <c r="P1006" s="112" t="s">
        <v>3217</v>
      </c>
      <c r="Q1006" s="108">
        <v>45</v>
      </c>
      <c r="R1006" s="108">
        <v>0</v>
      </c>
      <c r="S1006" s="108">
        <v>0</v>
      </c>
      <c r="T1006" s="108">
        <v>45</v>
      </c>
      <c r="U1006" s="108">
        <f t="shared" ref="U1006" si="75">SUM(R1006:T1006)</f>
        <v>45</v>
      </c>
      <c r="V1006" s="109">
        <v>85</v>
      </c>
      <c r="W1006" s="109">
        <v>25</v>
      </c>
      <c r="X1006" s="127" t="s">
        <v>3218</v>
      </c>
      <c r="Y1006" s="107" t="s">
        <v>983</v>
      </c>
      <c r="Z1006" s="107" t="s">
        <v>1011</v>
      </c>
      <c r="AA1006" s="107" t="s">
        <v>1015</v>
      </c>
      <c r="AB1006" s="111" t="s">
        <v>3219</v>
      </c>
      <c r="AC1006" s="107">
        <v>23</v>
      </c>
      <c r="AD1006" s="108">
        <v>45</v>
      </c>
      <c r="AE1006" s="107">
        <v>5</v>
      </c>
      <c r="AF1006" s="111">
        <v>55.000000000000007</v>
      </c>
      <c r="AG1006" s="111" t="s">
        <v>2933</v>
      </c>
      <c r="AH1006" s="111" t="s">
        <v>2934</v>
      </c>
      <c r="AI1006" s="111">
        <v>0</v>
      </c>
      <c r="AJ1006" s="111" t="s">
        <v>2375</v>
      </c>
      <c r="AK1006" s="111" t="s">
        <v>3026</v>
      </c>
      <c r="AL1006" s="111">
        <v>0</v>
      </c>
      <c r="AM1006" s="111" t="s">
        <v>3220</v>
      </c>
      <c r="AN1006" s="111" t="s">
        <v>3026</v>
      </c>
      <c r="AO1006" s="111">
        <v>27.500000000000004</v>
      </c>
      <c r="AP1006" s="111" t="s">
        <v>11582</v>
      </c>
      <c r="AQ1006" s="111" t="s">
        <v>3026</v>
      </c>
      <c r="AR1006" s="111">
        <v>27.500000000000004</v>
      </c>
      <c r="AS1006" s="111"/>
      <c r="AT1006" s="111"/>
      <c r="AU1006" s="111"/>
      <c r="AV1006" s="111"/>
      <c r="AW1006" s="111"/>
      <c r="AX1006" s="111"/>
      <c r="AY1006"/>
      <c r="AZ1006"/>
      <c r="BA1006"/>
      <c r="BB1006"/>
      <c r="BC1006"/>
      <c r="BD1006"/>
    </row>
    <row r="1007" spans="1:56" s="110" customFormat="1" ht="154.30000000000001">
      <c r="A1007" s="107">
        <v>782</v>
      </c>
      <c r="B1007" s="107" t="s">
        <v>13698</v>
      </c>
      <c r="C1007" s="111" t="s">
        <v>3221</v>
      </c>
      <c r="D1007" s="124"/>
      <c r="E1007" s="112" t="s">
        <v>3222</v>
      </c>
      <c r="F1007" s="129" t="s">
        <v>3223</v>
      </c>
      <c r="G1007" s="112" t="s">
        <v>3224</v>
      </c>
      <c r="H1007" s="111">
        <v>2023</v>
      </c>
      <c r="I1007" s="112" t="s">
        <v>3225</v>
      </c>
      <c r="J1007" s="113">
        <v>22246</v>
      </c>
      <c r="K1007" s="126" t="s">
        <v>12213</v>
      </c>
      <c r="L1007" s="112" t="s">
        <v>3226</v>
      </c>
      <c r="M1007" s="112" t="s">
        <v>3227</v>
      </c>
      <c r="N1007" s="112" t="s">
        <v>3228</v>
      </c>
      <c r="O1007" s="112" t="s">
        <v>3229</v>
      </c>
      <c r="P1007" s="112">
        <v>23000020</v>
      </c>
      <c r="Q1007" s="108">
        <v>45</v>
      </c>
      <c r="R1007" s="108">
        <v>0</v>
      </c>
      <c r="S1007" s="108">
        <v>0</v>
      </c>
      <c r="T1007" s="108">
        <v>45</v>
      </c>
      <c r="U1007" s="108">
        <f t="shared" ref="U1007:U1009" si="76">SUM(R1007:T1007)</f>
        <v>45</v>
      </c>
      <c r="V1007" s="109">
        <v>85</v>
      </c>
      <c r="W1007" s="109">
        <v>38</v>
      </c>
      <c r="X1007" s="127" t="s">
        <v>3230</v>
      </c>
      <c r="Y1007" s="107">
        <v>6</v>
      </c>
      <c r="Z1007" s="107">
        <v>4</v>
      </c>
      <c r="AA1007" s="107">
        <v>7</v>
      </c>
      <c r="AB1007" s="111">
        <v>60</v>
      </c>
      <c r="AC1007" s="107"/>
      <c r="AD1007" s="108">
        <v>45</v>
      </c>
      <c r="AE1007" s="107">
        <v>5</v>
      </c>
      <c r="AF1007" s="111">
        <v>27.500000000000004</v>
      </c>
      <c r="AG1007" s="111" t="s">
        <v>3231</v>
      </c>
      <c r="AH1007" s="111" t="s">
        <v>3232</v>
      </c>
      <c r="AI1007" s="111">
        <v>15</v>
      </c>
      <c r="AJ1007" s="111" t="s">
        <v>2375</v>
      </c>
      <c r="AK1007" s="111" t="s">
        <v>11583</v>
      </c>
      <c r="AL1007" s="111">
        <v>12.5</v>
      </c>
      <c r="AM1007" s="111"/>
      <c r="AN1007" s="111"/>
      <c r="AO1007" s="111"/>
      <c r="AP1007" s="111"/>
      <c r="AQ1007" s="111"/>
      <c r="AR1007" s="111"/>
      <c r="AS1007" s="111"/>
      <c r="AT1007" s="111"/>
      <c r="AU1007" s="111"/>
      <c r="AV1007" s="111"/>
      <c r="AW1007" s="111"/>
      <c r="AX1007" s="111"/>
      <c r="AY1007"/>
      <c r="AZ1007"/>
      <c r="BA1007"/>
      <c r="BB1007"/>
      <c r="BC1007"/>
      <c r="BD1007"/>
    </row>
    <row r="1008" spans="1:56" s="110" customFormat="1" ht="123.45">
      <c r="A1008" s="107">
        <v>782</v>
      </c>
      <c r="B1008" s="107" t="s">
        <v>13698</v>
      </c>
      <c r="C1008" s="111" t="s">
        <v>3233</v>
      </c>
      <c r="D1008" s="124" t="s">
        <v>2392</v>
      </c>
      <c r="E1008" s="112" t="s">
        <v>2393</v>
      </c>
      <c r="F1008" s="129">
        <v>4101</v>
      </c>
      <c r="G1008" s="112" t="s">
        <v>3234</v>
      </c>
      <c r="H1008" s="111">
        <v>2023</v>
      </c>
      <c r="I1008" s="112" t="s">
        <v>3235</v>
      </c>
      <c r="J1008" s="113">
        <v>35970.480000000003</v>
      </c>
      <c r="K1008" s="126" t="s">
        <v>12213</v>
      </c>
      <c r="L1008" s="112" t="s">
        <v>3236</v>
      </c>
      <c r="M1008" s="112" t="s">
        <v>3237</v>
      </c>
      <c r="N1008" s="112" t="s">
        <v>3238</v>
      </c>
      <c r="O1008" s="112" t="s">
        <v>3239</v>
      </c>
      <c r="P1008" s="112">
        <v>23000345</v>
      </c>
      <c r="Q1008" s="108">
        <v>45</v>
      </c>
      <c r="R1008" s="108">
        <v>0</v>
      </c>
      <c r="S1008" s="108">
        <v>0</v>
      </c>
      <c r="T1008" s="108">
        <v>45</v>
      </c>
      <c r="U1008" s="108">
        <f t="shared" si="76"/>
        <v>45</v>
      </c>
      <c r="V1008" s="109">
        <v>85</v>
      </c>
      <c r="W1008" s="109">
        <v>71</v>
      </c>
      <c r="X1008" s="127" t="s">
        <v>3240</v>
      </c>
      <c r="Y1008" s="107">
        <v>6</v>
      </c>
      <c r="Z1008" s="107">
        <v>1</v>
      </c>
      <c r="AA1008" s="107">
        <v>1</v>
      </c>
      <c r="AB1008" s="111">
        <v>26</v>
      </c>
      <c r="AC1008" s="107"/>
      <c r="AD1008" s="108">
        <v>45</v>
      </c>
      <c r="AE1008" s="107">
        <v>5</v>
      </c>
      <c r="AF1008" s="111">
        <v>100</v>
      </c>
      <c r="AG1008" s="111" t="s">
        <v>2392</v>
      </c>
      <c r="AH1008" s="111" t="s">
        <v>2401</v>
      </c>
      <c r="AI1008" s="111">
        <v>100</v>
      </c>
      <c r="AJ1008" s="111" t="s">
        <v>2375</v>
      </c>
      <c r="AK1008" s="111" t="s">
        <v>2401</v>
      </c>
      <c r="AL1008" s="111">
        <v>0</v>
      </c>
      <c r="AM1008" s="111"/>
      <c r="AN1008" s="111"/>
      <c r="AO1008" s="111"/>
      <c r="AP1008" s="111"/>
      <c r="AQ1008" s="111"/>
      <c r="AR1008" s="111"/>
      <c r="AS1008" s="111"/>
      <c r="AT1008" s="111"/>
      <c r="AU1008" s="111"/>
      <c r="AV1008" s="111"/>
      <c r="AW1008" s="111"/>
      <c r="AX1008" s="111"/>
      <c r="AY1008"/>
      <c r="AZ1008"/>
      <c r="BA1008"/>
      <c r="BB1008"/>
      <c r="BC1008"/>
      <c r="BD1008"/>
    </row>
    <row r="1009" spans="1:56" s="110" customFormat="1" ht="164.6">
      <c r="A1009" s="107">
        <v>782</v>
      </c>
      <c r="B1009" s="107" t="s">
        <v>13698</v>
      </c>
      <c r="C1009" s="111" t="s">
        <v>3241</v>
      </c>
      <c r="D1009" s="124" t="s">
        <v>2346</v>
      </c>
      <c r="E1009" s="112" t="s">
        <v>2841</v>
      </c>
      <c r="F1009" s="129">
        <v>20441</v>
      </c>
      <c r="G1009" s="112" t="s">
        <v>3242</v>
      </c>
      <c r="H1009" s="111">
        <v>2023</v>
      </c>
      <c r="I1009" s="112" t="s">
        <v>3243</v>
      </c>
      <c r="J1009" s="113">
        <v>110759.61</v>
      </c>
      <c r="K1009" s="126" t="s">
        <v>12213</v>
      </c>
      <c r="L1009" s="112" t="s">
        <v>11584</v>
      </c>
      <c r="M1009" s="112" t="s">
        <v>3244</v>
      </c>
      <c r="N1009" s="112" t="s">
        <v>3245</v>
      </c>
      <c r="O1009" s="112" t="s">
        <v>3246</v>
      </c>
      <c r="P1009" s="112">
        <v>23000460</v>
      </c>
      <c r="Q1009" s="108">
        <v>45</v>
      </c>
      <c r="R1009" s="108">
        <v>0</v>
      </c>
      <c r="S1009" s="108">
        <v>0</v>
      </c>
      <c r="T1009" s="108">
        <v>45</v>
      </c>
      <c r="U1009" s="108">
        <f t="shared" si="76"/>
        <v>45</v>
      </c>
      <c r="V1009" s="109">
        <v>85</v>
      </c>
      <c r="W1009" s="109">
        <v>25</v>
      </c>
      <c r="X1009" s="127" t="s">
        <v>3247</v>
      </c>
      <c r="Y1009" s="107">
        <v>6</v>
      </c>
      <c r="Z1009" s="107">
        <v>3</v>
      </c>
      <c r="AA1009" s="107">
        <v>4</v>
      </c>
      <c r="AB1009" s="111">
        <v>46</v>
      </c>
      <c r="AC1009" s="107"/>
      <c r="AD1009" s="108">
        <v>45</v>
      </c>
      <c r="AE1009" s="107">
        <v>5</v>
      </c>
      <c r="AF1009" s="111">
        <v>16.88</v>
      </c>
      <c r="AG1009" s="111" t="s">
        <v>2346</v>
      </c>
      <c r="AH1009" s="111" t="s">
        <v>2355</v>
      </c>
      <c r="AI1009" s="111">
        <v>0</v>
      </c>
      <c r="AJ1009" s="111" t="s">
        <v>2375</v>
      </c>
      <c r="AK1009" s="111" t="s">
        <v>2855</v>
      </c>
      <c r="AL1009" s="111">
        <v>16.88</v>
      </c>
      <c r="AM1009" s="111" t="s">
        <v>2856</v>
      </c>
      <c r="AN1009" s="111" t="s">
        <v>2855</v>
      </c>
      <c r="AO1009" s="111">
        <v>0</v>
      </c>
      <c r="AP1009" s="111"/>
      <c r="AQ1009" s="111"/>
      <c r="AR1009" s="111"/>
      <c r="AS1009" s="111"/>
      <c r="AT1009" s="111"/>
      <c r="AU1009" s="111"/>
      <c r="AV1009" s="111"/>
      <c r="AW1009" s="111"/>
      <c r="AX1009" s="111"/>
      <c r="AY1009"/>
      <c r="AZ1009"/>
      <c r="BA1009"/>
      <c r="BB1009"/>
      <c r="BC1009"/>
      <c r="BD1009"/>
    </row>
    <row r="1010" spans="1:56" s="110" customFormat="1" ht="257.14999999999998">
      <c r="A1010" s="107">
        <v>782</v>
      </c>
      <c r="B1010" s="107" t="s">
        <v>13698</v>
      </c>
      <c r="C1010" s="111" t="s">
        <v>2437</v>
      </c>
      <c r="D1010" s="124" t="s">
        <v>2438</v>
      </c>
      <c r="E1010" s="112" t="s">
        <v>2439</v>
      </c>
      <c r="F1010" s="129" t="s">
        <v>11585</v>
      </c>
      <c r="G1010" s="112" t="s">
        <v>11586</v>
      </c>
      <c r="H1010" s="111">
        <v>2024</v>
      </c>
      <c r="I1010" s="112" t="s">
        <v>11587</v>
      </c>
      <c r="J1010" s="113">
        <v>193980</v>
      </c>
      <c r="K1010" s="126" t="s">
        <v>12213</v>
      </c>
      <c r="L1010" s="112" t="s">
        <v>11588</v>
      </c>
      <c r="M1010" s="112" t="s">
        <v>11589</v>
      </c>
      <c r="N1010" s="112" t="s">
        <v>11590</v>
      </c>
      <c r="O1010" s="112" t="s">
        <v>11591</v>
      </c>
      <c r="P1010" s="112">
        <v>24000131</v>
      </c>
      <c r="Q1010" s="108">
        <v>45</v>
      </c>
      <c r="R1010" s="108">
        <v>0</v>
      </c>
      <c r="S1010" s="108">
        <v>0</v>
      </c>
      <c r="T1010" s="108">
        <v>45</v>
      </c>
      <c r="U1010" s="108">
        <f t="shared" ref="U1010:U1017" si="77">SUM(R1010:T1010)</f>
        <v>45</v>
      </c>
      <c r="V1010" s="109">
        <v>0</v>
      </c>
      <c r="W1010" s="109">
        <v>7</v>
      </c>
      <c r="X1010" s="127" t="s">
        <v>11592</v>
      </c>
      <c r="Y1010" s="107">
        <v>3</v>
      </c>
      <c r="Z1010" s="107">
        <v>10</v>
      </c>
      <c r="AA1010" s="107">
        <v>4</v>
      </c>
      <c r="AB1010" s="111">
        <v>46</v>
      </c>
      <c r="AC1010" s="107">
        <v>88</v>
      </c>
      <c r="AD1010" s="108">
        <v>45</v>
      </c>
      <c r="AE1010" s="107">
        <v>5</v>
      </c>
      <c r="AF1010" s="111">
        <v>55.63</v>
      </c>
      <c r="AG1010" s="111" t="s">
        <v>2438</v>
      </c>
      <c r="AH1010" s="111" t="s">
        <v>2768</v>
      </c>
      <c r="AI1010" s="111">
        <v>55.63</v>
      </c>
      <c r="AJ1010" s="111"/>
      <c r="AK1010" s="111"/>
      <c r="AL1010" s="111">
        <v>0</v>
      </c>
      <c r="AM1010" s="111"/>
      <c r="AN1010" s="111"/>
      <c r="AO1010" s="111"/>
      <c r="AP1010" s="111"/>
      <c r="AQ1010" s="111"/>
      <c r="AR1010" s="111"/>
      <c r="AS1010" s="111"/>
      <c r="AT1010" s="111"/>
      <c r="AU1010" s="111"/>
      <c r="AV1010" s="111"/>
      <c r="AW1010" s="111"/>
      <c r="AX1010" s="111"/>
      <c r="AY1010"/>
      <c r="AZ1010"/>
      <c r="BA1010"/>
      <c r="BB1010"/>
      <c r="BC1010"/>
      <c r="BD1010"/>
    </row>
    <row r="1011" spans="1:56" s="110" customFormat="1" ht="370.3">
      <c r="A1011" s="107">
        <v>782</v>
      </c>
      <c r="B1011" s="107" t="s">
        <v>13698</v>
      </c>
      <c r="C1011" s="111" t="s">
        <v>2448</v>
      </c>
      <c r="D1011" s="124" t="s">
        <v>11593</v>
      </c>
      <c r="E1011" s="112" t="s">
        <v>2653</v>
      </c>
      <c r="F1011" s="129" t="s">
        <v>3113</v>
      </c>
      <c r="G1011" s="112" t="s">
        <v>11594</v>
      </c>
      <c r="H1011" s="111">
        <v>2024</v>
      </c>
      <c r="I1011" s="112" t="s">
        <v>11595</v>
      </c>
      <c r="J1011" s="113">
        <v>100665.86</v>
      </c>
      <c r="K1011" s="126" t="s">
        <v>12213</v>
      </c>
      <c r="L1011" s="112" t="s">
        <v>11596</v>
      </c>
      <c r="M1011" s="112" t="s">
        <v>11597</v>
      </c>
      <c r="N1011" s="112" t="s">
        <v>11598</v>
      </c>
      <c r="O1011" s="112" t="s">
        <v>11599</v>
      </c>
      <c r="P1011" s="112">
        <v>24000132</v>
      </c>
      <c r="Q1011" s="108">
        <v>45</v>
      </c>
      <c r="R1011" s="108">
        <v>0</v>
      </c>
      <c r="S1011" s="108">
        <v>0</v>
      </c>
      <c r="T1011" s="108">
        <v>45</v>
      </c>
      <c r="U1011" s="108">
        <f t="shared" si="77"/>
        <v>45</v>
      </c>
      <c r="V1011" s="109">
        <v>0</v>
      </c>
      <c r="W1011" s="109">
        <v>5</v>
      </c>
      <c r="X1011" s="127" t="s">
        <v>11600</v>
      </c>
      <c r="Y1011" s="107">
        <v>3</v>
      </c>
      <c r="Z1011" s="107">
        <v>12</v>
      </c>
      <c r="AA1011" s="107">
        <v>3</v>
      </c>
      <c r="AB1011" s="111">
        <v>46</v>
      </c>
      <c r="AC1011" s="107">
        <v>160</v>
      </c>
      <c r="AD1011" s="108">
        <v>45</v>
      </c>
      <c r="AE1011" s="107">
        <v>5</v>
      </c>
      <c r="AF1011" s="111">
        <v>60</v>
      </c>
      <c r="AG1011" s="111" t="s">
        <v>2319</v>
      </c>
      <c r="AH1011" s="111" t="s">
        <v>2328</v>
      </c>
      <c r="AI1011" s="111">
        <v>0</v>
      </c>
      <c r="AJ1011" s="111" t="s">
        <v>2375</v>
      </c>
      <c r="AK1011" s="111" t="s">
        <v>2661</v>
      </c>
      <c r="AL1011" s="111">
        <v>60</v>
      </c>
      <c r="AM1011" s="111"/>
      <c r="AN1011" s="111"/>
      <c r="AO1011" s="111"/>
      <c r="AP1011" s="111"/>
      <c r="AQ1011" s="111"/>
      <c r="AR1011" s="111"/>
      <c r="AS1011" s="111"/>
      <c r="AT1011" s="111"/>
      <c r="AU1011" s="111"/>
      <c r="AV1011" s="111"/>
      <c r="AW1011" s="111"/>
      <c r="AX1011" s="111"/>
      <c r="AY1011"/>
      <c r="AZ1011"/>
      <c r="BA1011"/>
      <c r="BB1011"/>
      <c r="BC1011"/>
      <c r="BD1011"/>
    </row>
    <row r="1012" spans="1:56" s="110" customFormat="1" ht="164.6">
      <c r="A1012" s="107">
        <v>782</v>
      </c>
      <c r="B1012" s="107" t="s">
        <v>13698</v>
      </c>
      <c r="C1012" s="111" t="s">
        <v>2682</v>
      </c>
      <c r="D1012" s="124" t="s">
        <v>2319</v>
      </c>
      <c r="E1012" s="112" t="s">
        <v>2683</v>
      </c>
      <c r="F1012" s="129" t="s">
        <v>11601</v>
      </c>
      <c r="G1012" s="112" t="s">
        <v>11602</v>
      </c>
      <c r="H1012" s="111">
        <v>2024</v>
      </c>
      <c r="I1012" s="112" t="s">
        <v>11603</v>
      </c>
      <c r="J1012" s="113">
        <v>96515.42</v>
      </c>
      <c r="K1012" s="126" t="s">
        <v>12213</v>
      </c>
      <c r="L1012" s="112" t="s">
        <v>11604</v>
      </c>
      <c r="M1012" s="112" t="s">
        <v>2687</v>
      </c>
      <c r="N1012" s="112" t="s">
        <v>11605</v>
      </c>
      <c r="O1012" s="112" t="s">
        <v>11606</v>
      </c>
      <c r="P1012" s="112">
        <v>24000133</v>
      </c>
      <c r="Q1012" s="108">
        <v>45</v>
      </c>
      <c r="R1012" s="108">
        <v>0</v>
      </c>
      <c r="S1012" s="108">
        <v>0</v>
      </c>
      <c r="T1012" s="108">
        <v>45</v>
      </c>
      <c r="U1012" s="108">
        <f t="shared" si="77"/>
        <v>45</v>
      </c>
      <c r="V1012" s="109">
        <v>0</v>
      </c>
      <c r="W1012" s="109">
        <v>10</v>
      </c>
      <c r="X1012" s="127" t="s">
        <v>11607</v>
      </c>
      <c r="Y1012" s="107">
        <v>4</v>
      </c>
      <c r="Z1012" s="107">
        <v>5</v>
      </c>
      <c r="AA1012" s="107">
        <v>5</v>
      </c>
      <c r="AB1012" s="111">
        <v>60</v>
      </c>
      <c r="AC1012" s="107">
        <v>85</v>
      </c>
      <c r="AD1012" s="108">
        <v>45</v>
      </c>
      <c r="AE1012" s="107">
        <v>5</v>
      </c>
      <c r="AF1012" s="111">
        <v>14.38</v>
      </c>
      <c r="AG1012" s="111" t="s">
        <v>2319</v>
      </c>
      <c r="AH1012" s="111" t="s">
        <v>2328</v>
      </c>
      <c r="AI1012" s="111">
        <v>14.38</v>
      </c>
      <c r="AJ1012" s="111" t="s">
        <v>2691</v>
      </c>
      <c r="AK1012" s="111" t="s">
        <v>2692</v>
      </c>
      <c r="AL1012" s="111">
        <v>0</v>
      </c>
      <c r="AM1012" s="111" t="s">
        <v>2375</v>
      </c>
      <c r="AN1012" s="111" t="s">
        <v>2692</v>
      </c>
      <c r="AO1012" s="111">
        <v>0</v>
      </c>
      <c r="AP1012" s="111"/>
      <c r="AQ1012" s="111"/>
      <c r="AR1012" s="111"/>
      <c r="AS1012" s="111"/>
      <c r="AT1012" s="111"/>
      <c r="AU1012" s="111"/>
      <c r="AV1012" s="111"/>
      <c r="AW1012" s="111"/>
      <c r="AX1012" s="111"/>
      <c r="AY1012"/>
      <c r="AZ1012"/>
      <c r="BA1012"/>
      <c r="BB1012"/>
      <c r="BC1012"/>
      <c r="BD1012"/>
    </row>
    <row r="1013" spans="1:56" s="110" customFormat="1" ht="205.75">
      <c r="A1013" s="107">
        <v>782</v>
      </c>
      <c r="B1013" s="107" t="s">
        <v>13698</v>
      </c>
      <c r="C1013" s="111" t="s">
        <v>2662</v>
      </c>
      <c r="D1013" s="124" t="s">
        <v>11608</v>
      </c>
      <c r="E1013" s="112" t="s">
        <v>11609</v>
      </c>
      <c r="F1013" s="129" t="s">
        <v>11610</v>
      </c>
      <c r="G1013" s="112" t="s">
        <v>11611</v>
      </c>
      <c r="H1013" s="111">
        <v>2024</v>
      </c>
      <c r="I1013" s="112" t="s">
        <v>11612</v>
      </c>
      <c r="J1013" s="113">
        <v>126026.49</v>
      </c>
      <c r="K1013" s="126" t="s">
        <v>12213</v>
      </c>
      <c r="L1013" s="112" t="s">
        <v>11613</v>
      </c>
      <c r="M1013" s="112" t="s">
        <v>11614</v>
      </c>
      <c r="N1013" s="112" t="s">
        <v>11615</v>
      </c>
      <c r="O1013" s="112" t="s">
        <v>11616</v>
      </c>
      <c r="P1013" s="112">
        <v>24000134</v>
      </c>
      <c r="Q1013" s="108">
        <v>45</v>
      </c>
      <c r="R1013" s="108">
        <v>0</v>
      </c>
      <c r="S1013" s="108">
        <v>0</v>
      </c>
      <c r="T1013" s="108">
        <v>45</v>
      </c>
      <c r="U1013" s="108">
        <f t="shared" si="77"/>
        <v>45</v>
      </c>
      <c r="V1013" s="109">
        <v>0</v>
      </c>
      <c r="W1013" s="109">
        <v>7</v>
      </c>
      <c r="X1013" s="127" t="s">
        <v>11617</v>
      </c>
      <c r="Y1013" s="107">
        <v>1</v>
      </c>
      <c r="Z1013" s="107">
        <v>6</v>
      </c>
      <c r="AA1013" s="107">
        <v>2</v>
      </c>
      <c r="AB1013" s="111">
        <v>46</v>
      </c>
      <c r="AC1013" s="107">
        <v>87</v>
      </c>
      <c r="AD1013" s="108">
        <v>45</v>
      </c>
      <c r="AE1013" s="107">
        <v>5</v>
      </c>
      <c r="AF1013" s="111">
        <v>72.500000000000014</v>
      </c>
      <c r="AG1013" s="111" t="s">
        <v>2663</v>
      </c>
      <c r="AH1013" s="111" t="s">
        <v>2672</v>
      </c>
      <c r="AI1013" s="111">
        <v>0</v>
      </c>
      <c r="AJ1013" s="111" t="s">
        <v>2356</v>
      </c>
      <c r="AK1013" s="111" t="s">
        <v>2673</v>
      </c>
      <c r="AL1013" s="111">
        <v>0</v>
      </c>
      <c r="AM1013" s="111" t="s">
        <v>11618</v>
      </c>
      <c r="AN1013" s="111" t="s">
        <v>11619</v>
      </c>
      <c r="AO1013" s="111">
        <v>26.25</v>
      </c>
      <c r="AP1013" s="111" t="s">
        <v>11620</v>
      </c>
      <c r="AQ1013" s="111" t="s">
        <v>11621</v>
      </c>
      <c r="AR1013" s="111">
        <v>13.750000000000002</v>
      </c>
      <c r="AS1013" s="111" t="s">
        <v>11622</v>
      </c>
      <c r="AT1013" s="111" t="s">
        <v>2672</v>
      </c>
      <c r="AU1013" s="111">
        <v>32.5</v>
      </c>
      <c r="AV1013" s="111"/>
      <c r="AW1013" s="111"/>
      <c r="AX1013" s="111"/>
      <c r="AY1013"/>
      <c r="AZ1013"/>
      <c r="BA1013"/>
      <c r="BB1013"/>
      <c r="BC1013"/>
      <c r="BD1013"/>
    </row>
    <row r="1014" spans="1:56" s="110" customFormat="1" ht="82.3">
      <c r="A1014" s="107">
        <v>782</v>
      </c>
      <c r="B1014" s="107" t="s">
        <v>13698</v>
      </c>
      <c r="C1014" s="111" t="s">
        <v>2345</v>
      </c>
      <c r="D1014" s="124" t="s">
        <v>2497</v>
      </c>
      <c r="E1014" s="112" t="s">
        <v>3150</v>
      </c>
      <c r="F1014" s="129" t="s">
        <v>11623</v>
      </c>
      <c r="G1014" s="112" t="s">
        <v>11624</v>
      </c>
      <c r="H1014" s="111">
        <v>2024</v>
      </c>
      <c r="I1014" s="112" t="s">
        <v>11625</v>
      </c>
      <c r="J1014" s="113">
        <v>298767.96999999997</v>
      </c>
      <c r="K1014" s="126" t="s">
        <v>12213</v>
      </c>
      <c r="L1014" s="112" t="s">
        <v>3153</v>
      </c>
      <c r="M1014" s="112" t="s">
        <v>3154</v>
      </c>
      <c r="N1014" s="112" t="s">
        <v>11626</v>
      </c>
      <c r="O1014" s="112" t="s">
        <v>11627</v>
      </c>
      <c r="P1014" s="112">
        <v>24000135</v>
      </c>
      <c r="Q1014" s="108">
        <v>45</v>
      </c>
      <c r="R1014" s="108">
        <v>0</v>
      </c>
      <c r="S1014" s="108">
        <v>0</v>
      </c>
      <c r="T1014" s="108">
        <v>45</v>
      </c>
      <c r="U1014" s="108">
        <f t="shared" si="77"/>
        <v>45</v>
      </c>
      <c r="V1014" s="109">
        <v>0</v>
      </c>
      <c r="W1014" s="109">
        <v>3</v>
      </c>
      <c r="X1014" s="127" t="s">
        <v>11628</v>
      </c>
      <c r="Y1014" s="107">
        <v>4</v>
      </c>
      <c r="Z1014" s="107">
        <v>4</v>
      </c>
      <c r="AA1014" s="107">
        <v>4</v>
      </c>
      <c r="AB1014" s="111">
        <v>46</v>
      </c>
      <c r="AC1014" s="107">
        <v>129</v>
      </c>
      <c r="AD1014" s="108">
        <v>45</v>
      </c>
      <c r="AE1014" s="107">
        <v>5</v>
      </c>
      <c r="AF1014" s="111">
        <v>32.5</v>
      </c>
      <c r="AG1014" s="111" t="s">
        <v>2346</v>
      </c>
      <c r="AH1014" s="111" t="s">
        <v>2355</v>
      </c>
      <c r="AI1014" s="111">
        <v>32.5</v>
      </c>
      <c r="AJ1014" s="111"/>
      <c r="AK1014" s="111"/>
      <c r="AL1014" s="111">
        <v>0</v>
      </c>
      <c r="AM1014" s="111"/>
      <c r="AN1014" s="111"/>
      <c r="AO1014" s="111"/>
      <c r="AP1014" s="111"/>
      <c r="AQ1014" s="111"/>
      <c r="AR1014" s="111"/>
      <c r="AS1014" s="111"/>
      <c r="AT1014" s="111"/>
      <c r="AU1014" s="111"/>
      <c r="AV1014" s="111"/>
      <c r="AW1014" s="111"/>
      <c r="AX1014" s="111"/>
      <c r="AY1014"/>
      <c r="AZ1014"/>
      <c r="BA1014"/>
      <c r="BB1014"/>
      <c r="BC1014"/>
      <c r="BD1014"/>
    </row>
    <row r="1015" spans="1:56" s="110" customFormat="1" ht="298.3">
      <c r="A1015" s="107">
        <v>782</v>
      </c>
      <c r="B1015" s="107" t="s">
        <v>13698</v>
      </c>
      <c r="C1015" s="111" t="s">
        <v>2330</v>
      </c>
      <c r="D1015" s="124" t="s">
        <v>2331</v>
      </c>
      <c r="E1015" s="112" t="s">
        <v>11629</v>
      </c>
      <c r="F1015" s="129" t="s">
        <v>11630</v>
      </c>
      <c r="G1015" s="112" t="s">
        <v>11631</v>
      </c>
      <c r="H1015" s="111">
        <v>2024</v>
      </c>
      <c r="I1015" s="112" t="s">
        <v>11632</v>
      </c>
      <c r="J1015" s="113">
        <v>83467.72</v>
      </c>
      <c r="K1015" s="126" t="s">
        <v>12213</v>
      </c>
      <c r="L1015" s="112" t="s">
        <v>11633</v>
      </c>
      <c r="M1015" s="112" t="s">
        <v>11634</v>
      </c>
      <c r="N1015" s="112" t="s">
        <v>11635</v>
      </c>
      <c r="O1015" s="112" t="s">
        <v>11636</v>
      </c>
      <c r="P1015" s="112">
        <v>24000137</v>
      </c>
      <c r="Q1015" s="108">
        <v>45</v>
      </c>
      <c r="R1015" s="108">
        <v>0</v>
      </c>
      <c r="S1015" s="108">
        <v>0</v>
      </c>
      <c r="T1015" s="108">
        <v>45</v>
      </c>
      <c r="U1015" s="108">
        <f t="shared" si="77"/>
        <v>45</v>
      </c>
      <c r="V1015" s="109">
        <v>0</v>
      </c>
      <c r="W1015" s="109">
        <v>3</v>
      </c>
      <c r="X1015" s="127" t="s">
        <v>11637</v>
      </c>
      <c r="Y1015" s="107">
        <v>6</v>
      </c>
      <c r="Z1015" s="107">
        <v>2</v>
      </c>
      <c r="AA1015" s="107">
        <v>1</v>
      </c>
      <c r="AB1015" s="111">
        <v>46</v>
      </c>
      <c r="AC1015" s="107">
        <v>193</v>
      </c>
      <c r="AD1015" s="108">
        <v>45</v>
      </c>
      <c r="AE1015" s="107">
        <v>5</v>
      </c>
      <c r="AF1015" s="111">
        <v>100</v>
      </c>
      <c r="AG1015" s="111" t="s">
        <v>2331</v>
      </c>
      <c r="AH1015" s="111" t="s">
        <v>2340</v>
      </c>
      <c r="AI1015" s="111">
        <v>50</v>
      </c>
      <c r="AJ1015" s="111" t="s">
        <v>11638</v>
      </c>
      <c r="AK1015" s="111" t="s">
        <v>2343</v>
      </c>
      <c r="AL1015" s="111">
        <v>10</v>
      </c>
      <c r="AM1015" s="111" t="s">
        <v>2342</v>
      </c>
      <c r="AN1015" s="111" t="s">
        <v>2343</v>
      </c>
      <c r="AO1015" s="111">
        <v>40</v>
      </c>
      <c r="AP1015" s="111"/>
      <c r="AQ1015" s="111"/>
      <c r="AR1015" s="111"/>
      <c r="AS1015" s="111"/>
      <c r="AT1015" s="111"/>
      <c r="AU1015" s="111"/>
      <c r="AV1015" s="111"/>
      <c r="AW1015" s="111"/>
      <c r="AX1015" s="111"/>
      <c r="AY1015"/>
      <c r="AZ1015"/>
      <c r="BA1015"/>
      <c r="BB1015"/>
      <c r="BC1015"/>
      <c r="BD1015"/>
    </row>
    <row r="1016" spans="1:56" s="110" customFormat="1" ht="51.45">
      <c r="A1016" s="107">
        <v>782</v>
      </c>
      <c r="B1016" s="107" t="s">
        <v>13698</v>
      </c>
      <c r="C1016" s="111" t="s">
        <v>2377</v>
      </c>
      <c r="D1016" s="124" t="s">
        <v>2378</v>
      </c>
      <c r="E1016" s="112" t="s">
        <v>2726</v>
      </c>
      <c r="F1016" s="129" t="s">
        <v>11639</v>
      </c>
      <c r="G1016" s="112" t="s">
        <v>11640</v>
      </c>
      <c r="H1016" s="111">
        <v>2024</v>
      </c>
      <c r="I1016" s="112" t="s">
        <v>11641</v>
      </c>
      <c r="J1016" s="113">
        <v>177624.68</v>
      </c>
      <c r="K1016" s="126" t="s">
        <v>12213</v>
      </c>
      <c r="L1016" s="112" t="s">
        <v>11642</v>
      </c>
      <c r="M1016" s="112" t="s">
        <v>11643</v>
      </c>
      <c r="N1016" s="112" t="s">
        <v>11644</v>
      </c>
      <c r="O1016" s="112" t="s">
        <v>11645</v>
      </c>
      <c r="P1016" s="112">
        <v>24000138</v>
      </c>
      <c r="Q1016" s="108">
        <v>45</v>
      </c>
      <c r="R1016" s="108">
        <v>0</v>
      </c>
      <c r="S1016" s="108">
        <v>0</v>
      </c>
      <c r="T1016" s="108">
        <v>45</v>
      </c>
      <c r="U1016" s="108">
        <f t="shared" si="77"/>
        <v>45</v>
      </c>
      <c r="V1016" s="109">
        <v>0</v>
      </c>
      <c r="W1016" s="109">
        <v>3</v>
      </c>
      <c r="X1016" s="127" t="s">
        <v>11646</v>
      </c>
      <c r="Y1016" s="107">
        <v>4</v>
      </c>
      <c r="Z1016" s="107">
        <v>4</v>
      </c>
      <c r="AA1016" s="107">
        <v>6</v>
      </c>
      <c r="AB1016" s="111">
        <v>60</v>
      </c>
      <c r="AC1016" s="107">
        <v>202</v>
      </c>
      <c r="AD1016" s="108">
        <v>45</v>
      </c>
      <c r="AE1016" s="107">
        <v>5</v>
      </c>
      <c r="AF1016" s="111">
        <v>10</v>
      </c>
      <c r="AG1016" s="111" t="s">
        <v>2387</v>
      </c>
      <c r="AH1016" s="111" t="s">
        <v>2388</v>
      </c>
      <c r="AI1016" s="111">
        <v>0</v>
      </c>
      <c r="AJ1016" s="111" t="s">
        <v>2508</v>
      </c>
      <c r="AK1016" s="111" t="s">
        <v>2388</v>
      </c>
      <c r="AL1016" s="111">
        <v>0</v>
      </c>
      <c r="AM1016" s="111" t="s">
        <v>2509</v>
      </c>
      <c r="AN1016" s="111" t="s">
        <v>2388</v>
      </c>
      <c r="AO1016" s="111">
        <v>0</v>
      </c>
      <c r="AP1016" s="111" t="s">
        <v>2375</v>
      </c>
      <c r="AQ1016" s="111" t="s">
        <v>2388</v>
      </c>
      <c r="AR1016" s="111">
        <v>0</v>
      </c>
      <c r="AS1016" s="111" t="s">
        <v>11565</v>
      </c>
      <c r="AT1016" s="111" t="s">
        <v>2388</v>
      </c>
      <c r="AU1016" s="111">
        <v>10</v>
      </c>
      <c r="AV1016" s="111" t="s">
        <v>11647</v>
      </c>
      <c r="AW1016" s="111" t="s">
        <v>2388</v>
      </c>
      <c r="AX1016" s="111">
        <v>0</v>
      </c>
      <c r="AY1016"/>
      <c r="AZ1016"/>
      <c r="BA1016"/>
      <c r="BB1016"/>
      <c r="BC1016"/>
      <c r="BD1016"/>
    </row>
    <row r="1017" spans="1:56" s="110" customFormat="1" ht="277.75">
      <c r="A1017" s="107">
        <v>782</v>
      </c>
      <c r="B1017" s="107" t="s">
        <v>13698</v>
      </c>
      <c r="C1017" s="111" t="s">
        <v>2318</v>
      </c>
      <c r="D1017" s="124" t="s">
        <v>2319</v>
      </c>
      <c r="E1017" s="112" t="s">
        <v>2320</v>
      </c>
      <c r="F1017" s="129">
        <v>5566</v>
      </c>
      <c r="G1017" s="112" t="s">
        <v>11648</v>
      </c>
      <c r="H1017" s="111">
        <v>2024</v>
      </c>
      <c r="I1017" s="112" t="s">
        <v>11649</v>
      </c>
      <c r="J1017" s="113">
        <v>145422.69</v>
      </c>
      <c r="K1017" s="126" t="s">
        <v>12213</v>
      </c>
      <c r="L1017" s="112" t="s">
        <v>11650</v>
      </c>
      <c r="M1017" s="112" t="s">
        <v>11651</v>
      </c>
      <c r="N1017" s="112" t="s">
        <v>11652</v>
      </c>
      <c r="O1017" s="112" t="s">
        <v>11653</v>
      </c>
      <c r="P1017" s="112">
        <v>24000139</v>
      </c>
      <c r="Q1017" s="108">
        <v>45</v>
      </c>
      <c r="R1017" s="108">
        <v>0</v>
      </c>
      <c r="S1017" s="108">
        <v>0</v>
      </c>
      <c r="T1017" s="108">
        <v>45</v>
      </c>
      <c r="U1017" s="108">
        <f t="shared" si="77"/>
        <v>45</v>
      </c>
      <c r="V1017" s="109">
        <v>0</v>
      </c>
      <c r="W1017" s="109">
        <v>3</v>
      </c>
      <c r="X1017" s="127" t="s">
        <v>11654</v>
      </c>
      <c r="Y1017" s="107">
        <v>3</v>
      </c>
      <c r="Z1017" s="107">
        <v>5</v>
      </c>
      <c r="AA1017" s="107">
        <v>1</v>
      </c>
      <c r="AB1017" s="111">
        <v>4</v>
      </c>
      <c r="AC1017" s="107">
        <v>243</v>
      </c>
      <c r="AD1017" s="108">
        <v>45</v>
      </c>
      <c r="AE1017" s="107">
        <v>5</v>
      </c>
      <c r="AF1017" s="111">
        <v>100</v>
      </c>
      <c r="AG1017" s="111" t="s">
        <v>2319</v>
      </c>
      <c r="AH1017" s="111" t="s">
        <v>2328</v>
      </c>
      <c r="AI1017" s="111">
        <v>100</v>
      </c>
      <c r="AJ1017" s="111" t="s">
        <v>2375</v>
      </c>
      <c r="AK1017" s="111" t="s">
        <v>2328</v>
      </c>
      <c r="AL1017" s="111">
        <v>0</v>
      </c>
      <c r="AM1017" s="111"/>
      <c r="AN1017" s="111"/>
      <c r="AO1017" s="111"/>
      <c r="AP1017" s="111"/>
      <c r="AQ1017" s="111"/>
      <c r="AR1017" s="111"/>
      <c r="AS1017" s="111"/>
      <c r="AT1017" s="111"/>
      <c r="AU1017" s="111"/>
      <c r="AV1017" s="111"/>
      <c r="AW1017" s="111"/>
      <c r="AX1017" s="111"/>
      <c r="AY1017"/>
      <c r="AZ1017"/>
      <c r="BA1017"/>
      <c r="BB1017"/>
      <c r="BC1017"/>
      <c r="BD1017"/>
    </row>
    <row r="1018" spans="1:56" s="110" customFormat="1" ht="82.3">
      <c r="A1018" s="107">
        <v>782</v>
      </c>
      <c r="B1018" s="107" t="s">
        <v>13698</v>
      </c>
      <c r="C1018" s="111" t="s">
        <v>11655</v>
      </c>
      <c r="D1018" s="124" t="s">
        <v>11656</v>
      </c>
      <c r="E1018" s="112" t="s">
        <v>11657</v>
      </c>
      <c r="F1018" s="129" t="s">
        <v>11658</v>
      </c>
      <c r="G1018" s="112" t="s">
        <v>11659</v>
      </c>
      <c r="H1018" s="111">
        <v>2024</v>
      </c>
      <c r="I1018" s="112" t="s">
        <v>11659</v>
      </c>
      <c r="J1018" s="113">
        <v>26168.94</v>
      </c>
      <c r="K1018" s="126" t="s">
        <v>12213</v>
      </c>
      <c r="L1018" s="112" t="s">
        <v>11660</v>
      </c>
      <c r="M1018" s="112" t="s">
        <v>11661</v>
      </c>
      <c r="N1018" s="112" t="s">
        <v>11662</v>
      </c>
      <c r="O1018" s="112" t="s">
        <v>11663</v>
      </c>
      <c r="P1018" s="112" t="s">
        <v>11664</v>
      </c>
      <c r="Q1018" s="108">
        <v>45</v>
      </c>
      <c r="R1018" s="108">
        <v>0</v>
      </c>
      <c r="S1018" s="108">
        <v>0</v>
      </c>
      <c r="T1018" s="108">
        <v>45</v>
      </c>
      <c r="U1018" s="108">
        <f t="shared" ref="U1018" si="78">SUM(R1018:T1018)</f>
        <v>45</v>
      </c>
      <c r="V1018" s="109">
        <v>0</v>
      </c>
      <c r="W1018" s="109">
        <v>7</v>
      </c>
      <c r="X1018" s="127" t="s">
        <v>11665</v>
      </c>
      <c r="Y1018" s="107">
        <v>1</v>
      </c>
      <c r="Z1018" s="107">
        <v>8</v>
      </c>
      <c r="AA1018" s="107">
        <v>2</v>
      </c>
      <c r="AB1018" s="111"/>
      <c r="AC1018" s="107"/>
      <c r="AD1018" s="108">
        <v>45</v>
      </c>
      <c r="AE1018" s="107">
        <v>5</v>
      </c>
      <c r="AF1018" s="111">
        <v>50</v>
      </c>
      <c r="AG1018" s="111" t="s">
        <v>2346</v>
      </c>
      <c r="AH1018" s="111" t="s">
        <v>2355</v>
      </c>
      <c r="AI1018" s="111">
        <v>50</v>
      </c>
      <c r="AJ1018" s="111"/>
      <c r="AK1018" s="111"/>
      <c r="AL1018" s="111">
        <v>0</v>
      </c>
      <c r="AM1018" s="111"/>
      <c r="AN1018" s="111"/>
      <c r="AO1018" s="111"/>
      <c r="AP1018" s="111"/>
      <c r="AQ1018" s="111"/>
      <c r="AR1018" s="111"/>
      <c r="AS1018" s="111"/>
      <c r="AT1018" s="111"/>
      <c r="AU1018" s="111"/>
      <c r="AV1018" s="111"/>
      <c r="AW1018" s="111"/>
      <c r="AX1018" s="111"/>
      <c r="AY1018"/>
      <c r="AZ1018"/>
      <c r="BA1018"/>
      <c r="BB1018"/>
      <c r="BC1018"/>
      <c r="BD1018"/>
    </row>
    <row r="1019" spans="1:56" s="110" customFormat="1" ht="267.45">
      <c r="A1019" s="107">
        <v>782</v>
      </c>
      <c r="B1019" s="107" t="s">
        <v>13698</v>
      </c>
      <c r="C1019" s="111" t="s">
        <v>2330</v>
      </c>
      <c r="D1019" s="124" t="s">
        <v>2331</v>
      </c>
      <c r="E1019" s="112" t="s">
        <v>2332</v>
      </c>
      <c r="F1019" s="129">
        <v>14556</v>
      </c>
      <c r="G1019" s="112" t="s">
        <v>11666</v>
      </c>
      <c r="H1019" s="111">
        <v>2024</v>
      </c>
      <c r="I1019" s="112" t="s">
        <v>11667</v>
      </c>
      <c r="J1019" s="113">
        <v>646600</v>
      </c>
      <c r="K1019" s="126" t="s">
        <v>12213</v>
      </c>
      <c r="L1019" s="112" t="s">
        <v>3088</v>
      </c>
      <c r="M1019" s="112" t="s">
        <v>11668</v>
      </c>
      <c r="N1019" s="112" t="s">
        <v>11669</v>
      </c>
      <c r="O1019" s="112" t="s">
        <v>11670</v>
      </c>
      <c r="P1019" s="112">
        <v>24000137</v>
      </c>
      <c r="Q1019" s="108">
        <v>45</v>
      </c>
      <c r="R1019" s="108">
        <v>0</v>
      </c>
      <c r="S1019" s="108">
        <v>0</v>
      </c>
      <c r="T1019" s="108">
        <v>45</v>
      </c>
      <c r="U1019" s="108">
        <f t="shared" ref="U1019" si="79">SUM(R1019:T1019)</f>
        <v>45</v>
      </c>
      <c r="V1019" s="109">
        <v>0</v>
      </c>
      <c r="W1019" s="109">
        <v>0</v>
      </c>
      <c r="X1019" s="127" t="s">
        <v>11671</v>
      </c>
      <c r="Y1019" s="107">
        <v>3</v>
      </c>
      <c r="Z1019" s="107">
        <v>7</v>
      </c>
      <c r="AA1019" s="107">
        <v>2</v>
      </c>
      <c r="AB1019" s="111">
        <v>60</v>
      </c>
      <c r="AC1019" s="107">
        <v>114</v>
      </c>
      <c r="AD1019" s="108">
        <v>45</v>
      </c>
      <c r="AE1019" s="107">
        <v>5</v>
      </c>
      <c r="AF1019" s="111">
        <v>78.13</v>
      </c>
      <c r="AG1019" s="111" t="s">
        <v>2331</v>
      </c>
      <c r="AH1019" s="111" t="s">
        <v>2340</v>
      </c>
      <c r="AI1019" s="111">
        <v>0</v>
      </c>
      <c r="AJ1019" s="111" t="s">
        <v>2341</v>
      </c>
      <c r="AK1019" s="111" t="s">
        <v>2340</v>
      </c>
      <c r="AL1019" s="111">
        <v>0</v>
      </c>
      <c r="AM1019" s="111" t="s">
        <v>2342</v>
      </c>
      <c r="AN1019" s="111" t="s">
        <v>2343</v>
      </c>
      <c r="AO1019" s="111">
        <v>0</v>
      </c>
      <c r="AP1019" s="111" t="s">
        <v>2344</v>
      </c>
      <c r="AQ1019" s="111" t="s">
        <v>2340</v>
      </c>
      <c r="AR1019" s="111">
        <v>78.13</v>
      </c>
      <c r="AS1019" s="111"/>
      <c r="AT1019" s="111"/>
      <c r="AU1019" s="111"/>
      <c r="AV1019" s="111"/>
      <c r="AW1019" s="111"/>
      <c r="AX1019" s="111"/>
      <c r="AY1019"/>
      <c r="AZ1019"/>
      <c r="BA1019"/>
      <c r="BB1019"/>
      <c r="BC1019"/>
      <c r="BD1019"/>
    </row>
    <row r="1020" spans="1:56" s="110" customFormat="1" ht="195.45">
      <c r="A1020" s="107">
        <v>787</v>
      </c>
      <c r="B1020" s="107" t="s">
        <v>13696</v>
      </c>
      <c r="C1020" s="111" t="s">
        <v>5166</v>
      </c>
      <c r="D1020" s="124"/>
      <c r="E1020" s="112" t="s">
        <v>5167</v>
      </c>
      <c r="F1020" s="129" t="s">
        <v>5168</v>
      </c>
      <c r="G1020" s="112" t="s">
        <v>5169</v>
      </c>
      <c r="H1020" s="111">
        <v>2002</v>
      </c>
      <c r="I1020" s="112" t="s">
        <v>5170</v>
      </c>
      <c r="J1020" s="113">
        <v>80653</v>
      </c>
      <c r="K1020" s="126" t="s">
        <v>12213</v>
      </c>
      <c r="L1020" s="112" t="s">
        <v>5171</v>
      </c>
      <c r="M1020" s="112" t="s">
        <v>5172</v>
      </c>
      <c r="N1020" s="112" t="s">
        <v>5169</v>
      </c>
      <c r="O1020" s="112" t="s">
        <v>5173</v>
      </c>
      <c r="P1020" s="112" t="s">
        <v>5174</v>
      </c>
      <c r="Q1020" s="108">
        <v>48.288588235294114</v>
      </c>
      <c r="R1020" s="108">
        <v>9.4885882352941184</v>
      </c>
      <c r="S1020" s="108">
        <v>8</v>
      </c>
      <c r="T1020" s="108">
        <v>30.8</v>
      </c>
      <c r="U1020" s="108">
        <v>48.288588235294114</v>
      </c>
      <c r="V1020" s="109">
        <v>0</v>
      </c>
      <c r="W1020" s="109">
        <v>1</v>
      </c>
      <c r="X1020" s="127" t="s">
        <v>5175</v>
      </c>
      <c r="Y1020" s="107">
        <v>4</v>
      </c>
      <c r="Z1020" s="107">
        <v>6</v>
      </c>
      <c r="AA1020" s="107">
        <v>2</v>
      </c>
      <c r="AB1020" s="111">
        <v>35</v>
      </c>
      <c r="AC1020" s="107">
        <v>145</v>
      </c>
      <c r="AD1020" s="108">
        <v>31</v>
      </c>
      <c r="AE1020" s="107">
        <v>5</v>
      </c>
      <c r="AF1020" s="111"/>
      <c r="AG1020" s="111"/>
      <c r="AH1020" s="111"/>
      <c r="AI1020" s="111"/>
      <c r="AJ1020" s="111"/>
      <c r="AK1020" s="111"/>
      <c r="AL1020" s="111"/>
      <c r="AM1020" s="111"/>
      <c r="AN1020" s="111"/>
      <c r="AO1020" s="111"/>
      <c r="AP1020" s="111"/>
      <c r="AQ1020" s="111"/>
      <c r="AR1020" s="111"/>
      <c r="AS1020" s="111"/>
      <c r="AT1020" s="111"/>
      <c r="AU1020" s="111"/>
      <c r="AV1020" s="111" t="s">
        <v>5176</v>
      </c>
      <c r="AW1020" s="111" t="s">
        <v>5177</v>
      </c>
      <c r="AX1020" s="111">
        <v>1</v>
      </c>
      <c r="AY1020"/>
      <c r="AZ1020"/>
      <c r="BA1020"/>
      <c r="BB1020"/>
      <c r="BC1020"/>
      <c r="BD1020"/>
    </row>
    <row r="1021" spans="1:56" s="110" customFormat="1" ht="61.75">
      <c r="A1021" s="107">
        <v>787</v>
      </c>
      <c r="B1021" s="107" t="s">
        <v>13696</v>
      </c>
      <c r="C1021" s="111" t="s">
        <v>5166</v>
      </c>
      <c r="D1021" s="124"/>
      <c r="E1021" s="112" t="s">
        <v>5178</v>
      </c>
      <c r="F1021" s="129">
        <v>4648</v>
      </c>
      <c r="G1021" s="112" t="s">
        <v>5179</v>
      </c>
      <c r="H1021" s="111">
        <v>2006</v>
      </c>
      <c r="I1021" s="112" t="s">
        <v>5180</v>
      </c>
      <c r="J1021" s="113">
        <v>122252</v>
      </c>
      <c r="K1021" s="126" t="s">
        <v>12213</v>
      </c>
      <c r="L1021" s="112"/>
      <c r="M1021" s="112"/>
      <c r="N1021" s="112" t="s">
        <v>5181</v>
      </c>
      <c r="O1021" s="112" t="s">
        <v>5182</v>
      </c>
      <c r="P1021" s="112" t="s">
        <v>5183</v>
      </c>
      <c r="Q1021" s="108">
        <v>56.182588235294119</v>
      </c>
      <c r="R1021" s="108">
        <v>14.382588235294117</v>
      </c>
      <c r="S1021" s="108">
        <v>11</v>
      </c>
      <c r="T1021" s="108">
        <v>30.8</v>
      </c>
      <c r="U1021" s="108">
        <v>56.182588235294119</v>
      </c>
      <c r="V1021" s="109">
        <v>0</v>
      </c>
      <c r="W1021" s="109">
        <v>1</v>
      </c>
      <c r="X1021" s="127" t="s">
        <v>5175</v>
      </c>
      <c r="Y1021" s="107">
        <v>3</v>
      </c>
      <c r="Z1021" s="107">
        <v>4</v>
      </c>
      <c r="AA1021" s="107">
        <v>7</v>
      </c>
      <c r="AB1021" s="111">
        <v>11</v>
      </c>
      <c r="AC1021" s="107">
        <v>321</v>
      </c>
      <c r="AD1021" s="108">
        <v>36</v>
      </c>
      <c r="AE1021" s="107">
        <v>5</v>
      </c>
      <c r="AF1021" s="111">
        <v>0</v>
      </c>
      <c r="AG1021" s="111"/>
      <c r="AH1021" s="111" t="s">
        <v>5184</v>
      </c>
      <c r="AI1021" s="111"/>
      <c r="AJ1021" s="111"/>
      <c r="AK1021" s="111"/>
      <c r="AL1021" s="111"/>
      <c r="AM1021" s="111"/>
      <c r="AN1021" s="111"/>
      <c r="AO1021" s="111"/>
      <c r="AP1021" s="111"/>
      <c r="AQ1021" s="111"/>
      <c r="AR1021" s="111"/>
      <c r="AS1021" s="111"/>
      <c r="AT1021" s="111"/>
      <c r="AU1021" s="111"/>
      <c r="AV1021" s="111"/>
      <c r="AW1021" s="111"/>
      <c r="AX1021" s="111"/>
      <c r="AY1021"/>
      <c r="AZ1021"/>
      <c r="BA1021"/>
      <c r="BB1021"/>
      <c r="BC1021"/>
      <c r="BD1021"/>
    </row>
    <row r="1022" spans="1:56" s="110" customFormat="1" ht="41.15">
      <c r="A1022" s="107">
        <v>787</v>
      </c>
      <c r="B1022" s="107" t="s">
        <v>13696</v>
      </c>
      <c r="C1022" s="111" t="s">
        <v>5166</v>
      </c>
      <c r="D1022" s="124"/>
      <c r="E1022" s="112" t="s">
        <v>5167</v>
      </c>
      <c r="F1022" s="129">
        <v>12189</v>
      </c>
      <c r="G1022" s="112" t="s">
        <v>5185</v>
      </c>
      <c r="H1022" s="111">
        <v>2007</v>
      </c>
      <c r="I1022" s="112" t="s">
        <v>5186</v>
      </c>
      <c r="J1022" s="113">
        <v>103320</v>
      </c>
      <c r="K1022" s="126" t="s">
        <v>12213</v>
      </c>
      <c r="L1022" s="112"/>
      <c r="M1022" s="112"/>
      <c r="N1022" s="112" t="s">
        <v>5187</v>
      </c>
      <c r="O1022" s="112" t="s">
        <v>5188</v>
      </c>
      <c r="P1022" s="112" t="s">
        <v>5189</v>
      </c>
      <c r="Q1022" s="108">
        <v>52.955294117647057</v>
      </c>
      <c r="R1022" s="108">
        <v>12.15529411764706</v>
      </c>
      <c r="S1022" s="108">
        <v>10</v>
      </c>
      <c r="T1022" s="108">
        <v>30.8</v>
      </c>
      <c r="U1022" s="108">
        <v>52.955294117647057</v>
      </c>
      <c r="V1022" s="109">
        <v>0</v>
      </c>
      <c r="W1022" s="109">
        <v>1</v>
      </c>
      <c r="X1022" s="127" t="s">
        <v>5175</v>
      </c>
      <c r="Y1022" s="107">
        <v>4</v>
      </c>
      <c r="Z1022" s="107">
        <v>6</v>
      </c>
      <c r="AA1022" s="107">
        <v>5</v>
      </c>
      <c r="AB1022" s="111">
        <v>35</v>
      </c>
      <c r="AC1022" s="107">
        <v>149</v>
      </c>
      <c r="AD1022" s="108">
        <v>31</v>
      </c>
      <c r="AE1022" s="107">
        <v>5</v>
      </c>
      <c r="AF1022" s="111">
        <v>0</v>
      </c>
      <c r="AG1022" s="111"/>
      <c r="AH1022" s="111" t="s">
        <v>5190</v>
      </c>
      <c r="AI1022" s="111"/>
      <c r="AJ1022" s="111"/>
      <c r="AK1022" s="111"/>
      <c r="AL1022" s="111"/>
      <c r="AM1022" s="111"/>
      <c r="AN1022" s="111"/>
      <c r="AO1022" s="111"/>
      <c r="AP1022" s="111"/>
      <c r="AQ1022" s="111"/>
      <c r="AR1022" s="111"/>
      <c r="AS1022" s="111"/>
      <c r="AT1022" s="111"/>
      <c r="AU1022" s="111"/>
      <c r="AV1022" s="111"/>
      <c r="AW1022" s="111"/>
      <c r="AX1022" s="111"/>
      <c r="AY1022"/>
      <c r="AZ1022"/>
      <c r="BA1022"/>
      <c r="BB1022"/>
      <c r="BC1022"/>
      <c r="BD1022"/>
    </row>
    <row r="1023" spans="1:56" s="110" customFormat="1" ht="82.3">
      <c r="A1023" s="107">
        <v>787</v>
      </c>
      <c r="B1023" s="107" t="s">
        <v>13696</v>
      </c>
      <c r="C1023" s="111" t="s">
        <v>5166</v>
      </c>
      <c r="D1023" s="124"/>
      <c r="E1023" s="112" t="s">
        <v>5178</v>
      </c>
      <c r="F1023" s="129">
        <v>4648</v>
      </c>
      <c r="G1023" s="112" t="s">
        <v>5191</v>
      </c>
      <c r="H1023" s="111">
        <v>2007</v>
      </c>
      <c r="I1023" s="112" t="s">
        <v>5192</v>
      </c>
      <c r="J1023" s="113">
        <v>142560</v>
      </c>
      <c r="K1023" s="126" t="s">
        <v>12213</v>
      </c>
      <c r="L1023" s="112"/>
      <c r="M1023" s="112"/>
      <c r="N1023" s="112" t="s">
        <v>5193</v>
      </c>
      <c r="O1023" s="112" t="s">
        <v>5194</v>
      </c>
      <c r="P1023" s="112" t="s">
        <v>5195</v>
      </c>
      <c r="Q1023" s="108">
        <v>59.571764705882359</v>
      </c>
      <c r="R1023" s="108">
        <v>16.771764705882354</v>
      </c>
      <c r="S1023" s="108">
        <v>12</v>
      </c>
      <c r="T1023" s="108">
        <v>30.8</v>
      </c>
      <c r="U1023" s="108">
        <v>59.571764705882359</v>
      </c>
      <c r="V1023" s="109">
        <v>0</v>
      </c>
      <c r="W1023" s="109">
        <v>1</v>
      </c>
      <c r="X1023" s="127" t="s">
        <v>5175</v>
      </c>
      <c r="Y1023" s="107">
        <v>2</v>
      </c>
      <c r="Z1023" s="107">
        <v>5</v>
      </c>
      <c r="AA1023" s="107">
        <v>4</v>
      </c>
      <c r="AB1023" s="111">
        <v>11</v>
      </c>
      <c r="AC1023" s="107">
        <v>148</v>
      </c>
      <c r="AD1023" s="108">
        <v>36</v>
      </c>
      <c r="AE1023" s="107">
        <v>5</v>
      </c>
      <c r="AF1023" s="111">
        <v>0</v>
      </c>
      <c r="AG1023" s="111"/>
      <c r="AH1023" s="111" t="s">
        <v>5196</v>
      </c>
      <c r="AI1023" s="111"/>
      <c r="AJ1023" s="111"/>
      <c r="AK1023" s="111"/>
      <c r="AL1023" s="111"/>
      <c r="AM1023" s="111"/>
      <c r="AN1023" s="111"/>
      <c r="AO1023" s="111"/>
      <c r="AP1023" s="111"/>
      <c r="AQ1023" s="111"/>
      <c r="AR1023" s="111"/>
      <c r="AS1023" s="111"/>
      <c r="AT1023" s="111"/>
      <c r="AU1023" s="111"/>
      <c r="AV1023" s="111"/>
      <c r="AW1023" s="111"/>
      <c r="AX1023" s="111"/>
      <c r="AY1023"/>
      <c r="AZ1023"/>
      <c r="BA1023"/>
      <c r="BB1023"/>
      <c r="BC1023"/>
      <c r="BD1023"/>
    </row>
    <row r="1024" spans="1:56" s="110" customFormat="1" ht="51.45">
      <c r="A1024" s="107">
        <v>787</v>
      </c>
      <c r="B1024" s="107" t="s">
        <v>13696</v>
      </c>
      <c r="C1024" s="111" t="s">
        <v>5197</v>
      </c>
      <c r="D1024" s="124"/>
      <c r="E1024" s="112" t="s">
        <v>5198</v>
      </c>
      <c r="F1024" s="129">
        <v>11124</v>
      </c>
      <c r="G1024" s="112" t="s">
        <v>5199</v>
      </c>
      <c r="H1024" s="111">
        <v>2007</v>
      </c>
      <c r="I1024" s="112" t="s">
        <v>5200</v>
      </c>
      <c r="J1024" s="113">
        <v>100836</v>
      </c>
      <c r="K1024" s="126" t="s">
        <v>12213</v>
      </c>
      <c r="L1024" s="112"/>
      <c r="M1024" s="112"/>
      <c r="N1024" s="112" t="s">
        <v>5201</v>
      </c>
      <c r="O1024" s="112" t="s">
        <v>5202</v>
      </c>
      <c r="P1024" s="112" t="s">
        <v>5203</v>
      </c>
      <c r="Q1024" s="108">
        <v>52.663058823529411</v>
      </c>
      <c r="R1024" s="108">
        <v>11.863058823529412</v>
      </c>
      <c r="S1024" s="108">
        <v>10</v>
      </c>
      <c r="T1024" s="108">
        <v>30.8</v>
      </c>
      <c r="U1024" s="108">
        <v>52.663058823529411</v>
      </c>
      <c r="V1024" s="109">
        <v>10</v>
      </c>
      <c r="W1024" s="109">
        <v>1</v>
      </c>
      <c r="X1024" s="127" t="s">
        <v>5175</v>
      </c>
      <c r="Y1024" s="107">
        <v>3</v>
      </c>
      <c r="Z1024" s="107">
        <v>2</v>
      </c>
      <c r="AA1024" s="107">
        <v>1</v>
      </c>
      <c r="AB1024" s="111">
        <v>4</v>
      </c>
      <c r="AC1024" s="107">
        <v>138</v>
      </c>
      <c r="AD1024" s="108">
        <v>30</v>
      </c>
      <c r="AE1024" s="107">
        <v>5</v>
      </c>
      <c r="AF1024" s="111">
        <v>10</v>
      </c>
      <c r="AG1024" s="111"/>
      <c r="AH1024" s="111"/>
      <c r="AI1024" s="111"/>
      <c r="AJ1024" s="111"/>
      <c r="AK1024" s="111"/>
      <c r="AL1024" s="111"/>
      <c r="AM1024" s="111"/>
      <c r="AN1024" s="111"/>
      <c r="AO1024" s="111"/>
      <c r="AP1024" s="111"/>
      <c r="AQ1024" s="111"/>
      <c r="AR1024" s="111"/>
      <c r="AS1024" s="111"/>
      <c r="AT1024" s="111"/>
      <c r="AU1024" s="111"/>
      <c r="AV1024" s="111" t="s">
        <v>5176</v>
      </c>
      <c r="AW1024" s="111" t="s">
        <v>5177</v>
      </c>
      <c r="AX1024" s="111">
        <v>10</v>
      </c>
      <c r="AY1024"/>
      <c r="AZ1024"/>
      <c r="BA1024"/>
      <c r="BB1024"/>
      <c r="BC1024"/>
      <c r="BD1024"/>
    </row>
    <row r="1025" spans="1:56" s="110" customFormat="1" ht="288">
      <c r="A1025" s="107">
        <v>787</v>
      </c>
      <c r="B1025" s="107" t="s">
        <v>13696</v>
      </c>
      <c r="C1025" s="111" t="s">
        <v>5166</v>
      </c>
      <c r="D1025" s="124" t="s">
        <v>5204</v>
      </c>
      <c r="E1025" s="112" t="s">
        <v>5205</v>
      </c>
      <c r="F1025" s="129">
        <v>23598</v>
      </c>
      <c r="G1025" s="112" t="s">
        <v>5206</v>
      </c>
      <c r="H1025" s="111">
        <v>2008</v>
      </c>
      <c r="I1025" s="112" t="s">
        <v>5207</v>
      </c>
      <c r="J1025" s="113">
        <v>82427</v>
      </c>
      <c r="K1025" s="126" t="s">
        <v>12213</v>
      </c>
      <c r="L1025" s="112"/>
      <c r="M1025" s="112"/>
      <c r="N1025" s="112" t="s">
        <v>5208</v>
      </c>
      <c r="O1025" s="112" t="s">
        <v>5209</v>
      </c>
      <c r="P1025" s="112">
        <v>11796</v>
      </c>
      <c r="Q1025" s="108">
        <v>49.997294117647058</v>
      </c>
      <c r="R1025" s="108">
        <v>9.6972941176470595</v>
      </c>
      <c r="S1025" s="108">
        <v>9.5</v>
      </c>
      <c r="T1025" s="108">
        <v>30.8</v>
      </c>
      <c r="U1025" s="108">
        <v>49.997294117647058</v>
      </c>
      <c r="V1025" s="109">
        <v>12</v>
      </c>
      <c r="W1025" s="109">
        <v>1</v>
      </c>
      <c r="X1025" s="127" t="s">
        <v>5175</v>
      </c>
      <c r="Y1025" s="107">
        <v>3</v>
      </c>
      <c r="Z1025" s="107">
        <v>11</v>
      </c>
      <c r="AA1025" s="107">
        <v>5</v>
      </c>
      <c r="AB1025" s="111">
        <v>35</v>
      </c>
      <c r="AC1025" s="107"/>
      <c r="AD1025" s="108">
        <v>21</v>
      </c>
      <c r="AE1025" s="107">
        <v>5</v>
      </c>
      <c r="AF1025" s="111">
        <v>12</v>
      </c>
      <c r="AG1025" s="111" t="s">
        <v>5210</v>
      </c>
      <c r="AH1025" s="111" t="s">
        <v>5211</v>
      </c>
      <c r="AI1025" s="111">
        <v>7</v>
      </c>
      <c r="AJ1025" s="111" t="s">
        <v>5204</v>
      </c>
      <c r="AK1025" s="111" t="s">
        <v>5212</v>
      </c>
      <c r="AL1025" s="111">
        <v>1</v>
      </c>
      <c r="AM1025" s="111" t="s">
        <v>5213</v>
      </c>
      <c r="AN1025" s="111" t="s">
        <v>5214</v>
      </c>
      <c r="AO1025" s="111">
        <v>1</v>
      </c>
      <c r="AP1025" s="111" t="s">
        <v>5215</v>
      </c>
      <c r="AQ1025" s="111" t="s">
        <v>5216</v>
      </c>
      <c r="AR1025" s="111">
        <v>1</v>
      </c>
      <c r="AS1025" s="111" t="s">
        <v>4448</v>
      </c>
      <c r="AT1025" s="111" t="s">
        <v>5205</v>
      </c>
      <c r="AU1025" s="111">
        <v>2</v>
      </c>
      <c r="AV1025" s="111"/>
      <c r="AW1025" s="111"/>
      <c r="AX1025" s="111"/>
      <c r="AY1025"/>
      <c r="AZ1025"/>
      <c r="BA1025"/>
      <c r="BB1025"/>
      <c r="BC1025"/>
      <c r="BD1025"/>
    </row>
    <row r="1026" spans="1:56" s="110" customFormat="1" ht="72">
      <c r="A1026" s="107">
        <v>787</v>
      </c>
      <c r="B1026" s="107" t="s">
        <v>13696</v>
      </c>
      <c r="C1026" s="111" t="s">
        <v>5197</v>
      </c>
      <c r="D1026" s="124" t="s">
        <v>5204</v>
      </c>
      <c r="E1026" s="112" t="s">
        <v>5217</v>
      </c>
      <c r="F1026" s="129" t="s">
        <v>5218</v>
      </c>
      <c r="G1026" s="112" t="s">
        <v>5219</v>
      </c>
      <c r="H1026" s="111">
        <v>2010</v>
      </c>
      <c r="I1026" s="112" t="s">
        <v>5220</v>
      </c>
      <c r="J1026" s="113">
        <v>376685</v>
      </c>
      <c r="K1026" s="126" t="s">
        <v>12213</v>
      </c>
      <c r="L1026" s="112"/>
      <c r="M1026" s="112"/>
      <c r="N1026" s="112" t="s">
        <v>5221</v>
      </c>
      <c r="O1026" s="112" t="s">
        <v>5222</v>
      </c>
      <c r="P1026" s="112">
        <v>12280</v>
      </c>
      <c r="Q1026" s="108">
        <v>82.815882352941173</v>
      </c>
      <c r="R1026" s="108">
        <v>44.315882352941173</v>
      </c>
      <c r="S1026" s="108">
        <v>11</v>
      </c>
      <c r="T1026" s="108">
        <v>27.5</v>
      </c>
      <c r="U1026" s="108">
        <v>82.815882352941173</v>
      </c>
      <c r="V1026" s="109">
        <v>80</v>
      </c>
      <c r="W1026" s="109">
        <v>1</v>
      </c>
      <c r="X1026" s="127" t="s">
        <v>5223</v>
      </c>
      <c r="Y1026" s="107">
        <v>3</v>
      </c>
      <c r="Z1026" s="107">
        <v>2</v>
      </c>
      <c r="AA1026" s="107">
        <v>3</v>
      </c>
      <c r="AB1026" s="111">
        <v>4</v>
      </c>
      <c r="AC1026" s="107">
        <v>149</v>
      </c>
      <c r="AD1026" s="108">
        <v>23</v>
      </c>
      <c r="AE1026" s="107">
        <v>5</v>
      </c>
      <c r="AF1026" s="111">
        <v>80</v>
      </c>
      <c r="AG1026" s="111" t="s">
        <v>5224</v>
      </c>
      <c r="AH1026" s="111" t="s">
        <v>5225</v>
      </c>
      <c r="AI1026" s="111">
        <v>50</v>
      </c>
      <c r="AJ1026" s="111"/>
      <c r="AK1026" s="111"/>
      <c r="AL1026" s="111"/>
      <c r="AM1026" s="111"/>
      <c r="AN1026" s="111"/>
      <c r="AO1026" s="111"/>
      <c r="AP1026" s="111" t="s">
        <v>5226</v>
      </c>
      <c r="AQ1026" s="111" t="s">
        <v>5227</v>
      </c>
      <c r="AR1026" s="111">
        <v>10</v>
      </c>
      <c r="AS1026" s="111" t="s">
        <v>5228</v>
      </c>
      <c r="AT1026" s="111" t="s">
        <v>5229</v>
      </c>
      <c r="AU1026" s="111">
        <v>30</v>
      </c>
      <c r="AV1026" s="111" t="s">
        <v>5230</v>
      </c>
      <c r="AW1026" s="111" t="s">
        <v>5231</v>
      </c>
      <c r="AX1026" s="111">
        <v>10</v>
      </c>
      <c r="AY1026"/>
      <c r="AZ1026"/>
      <c r="BA1026"/>
      <c r="BB1026"/>
      <c r="BC1026"/>
      <c r="BD1026"/>
    </row>
    <row r="1027" spans="1:56" s="110" customFormat="1" ht="174.9">
      <c r="A1027" s="107">
        <v>787</v>
      </c>
      <c r="B1027" s="107" t="s">
        <v>13696</v>
      </c>
      <c r="C1027" s="111" t="s">
        <v>5166</v>
      </c>
      <c r="D1027" s="124" t="s">
        <v>5215</v>
      </c>
      <c r="E1027" s="112" t="s">
        <v>5232</v>
      </c>
      <c r="F1027" s="129" t="s">
        <v>5233</v>
      </c>
      <c r="G1027" s="112" t="s">
        <v>5234</v>
      </c>
      <c r="H1027" s="111">
        <v>2010</v>
      </c>
      <c r="I1027" s="112" t="s">
        <v>5235</v>
      </c>
      <c r="J1027" s="113">
        <v>124979.19</v>
      </c>
      <c r="K1027" s="126" t="s">
        <v>12213</v>
      </c>
      <c r="L1027" s="112"/>
      <c r="M1027" s="112"/>
      <c r="N1027" s="112" t="s">
        <v>5236</v>
      </c>
      <c r="O1027" s="112" t="s">
        <v>5237</v>
      </c>
      <c r="P1027" s="112">
        <v>12554</v>
      </c>
      <c r="Q1027" s="108">
        <v>51.203434117647063</v>
      </c>
      <c r="R1027" s="108">
        <v>14.70343411764706</v>
      </c>
      <c r="S1027" s="108">
        <v>9</v>
      </c>
      <c r="T1027" s="108">
        <v>27.5</v>
      </c>
      <c r="U1027" s="108">
        <v>51.203434117647063</v>
      </c>
      <c r="V1027" s="109">
        <v>50</v>
      </c>
      <c r="W1027" s="109">
        <v>100</v>
      </c>
      <c r="X1027" s="127" t="s">
        <v>5175</v>
      </c>
      <c r="Y1027" s="107">
        <v>3</v>
      </c>
      <c r="Z1027" s="107">
        <v>1</v>
      </c>
      <c r="AA1027" s="107">
        <v>4</v>
      </c>
      <c r="AB1027" s="111">
        <v>4</v>
      </c>
      <c r="AC1027" s="107"/>
      <c r="AD1027" s="108">
        <v>18</v>
      </c>
      <c r="AE1027" s="107">
        <v>5</v>
      </c>
      <c r="AF1027" s="111">
        <v>50</v>
      </c>
      <c r="AG1027" s="111" t="s">
        <v>5215</v>
      </c>
      <c r="AH1027" s="111" t="s">
        <v>5238</v>
      </c>
      <c r="AI1027" s="111">
        <v>20</v>
      </c>
      <c r="AJ1027" s="111" t="s">
        <v>5239</v>
      </c>
      <c r="AK1027" s="111" t="s">
        <v>5238</v>
      </c>
      <c r="AL1027" s="111">
        <v>10</v>
      </c>
      <c r="AM1027" s="111" t="s">
        <v>5240</v>
      </c>
      <c r="AN1027" s="111" t="s">
        <v>5238</v>
      </c>
      <c r="AO1027" s="111">
        <v>10</v>
      </c>
      <c r="AP1027" s="111" t="s">
        <v>3292</v>
      </c>
      <c r="AQ1027" s="111" t="s">
        <v>5238</v>
      </c>
      <c r="AR1027" s="111">
        <v>10</v>
      </c>
      <c r="AS1027" s="111"/>
      <c r="AT1027" s="111"/>
      <c r="AU1027" s="111"/>
      <c r="AV1027" s="111"/>
      <c r="AW1027" s="111"/>
      <c r="AX1027" s="111"/>
      <c r="AY1027"/>
      <c r="AZ1027"/>
      <c r="BA1027"/>
      <c r="BB1027"/>
      <c r="BC1027"/>
      <c r="BD1027"/>
    </row>
    <row r="1028" spans="1:56" s="110" customFormat="1" ht="216">
      <c r="A1028" s="107">
        <v>787</v>
      </c>
      <c r="B1028" s="107" t="s">
        <v>13696</v>
      </c>
      <c r="C1028" s="111" t="s">
        <v>5166</v>
      </c>
      <c r="D1028" s="124"/>
      <c r="E1028" s="112" t="s">
        <v>5241</v>
      </c>
      <c r="F1028" s="129" t="s">
        <v>5242</v>
      </c>
      <c r="G1028" s="112" t="s">
        <v>5243</v>
      </c>
      <c r="H1028" s="111">
        <v>2010</v>
      </c>
      <c r="I1028" s="112" t="s">
        <v>5244</v>
      </c>
      <c r="J1028" s="113">
        <v>95302.78</v>
      </c>
      <c r="K1028" s="126" t="s">
        <v>12213</v>
      </c>
      <c r="L1028" s="112"/>
      <c r="M1028" s="112"/>
      <c r="N1028" s="112" t="s">
        <v>5245</v>
      </c>
      <c r="O1028" s="112" t="s">
        <v>5246</v>
      </c>
      <c r="P1028" s="112">
        <v>12568</v>
      </c>
      <c r="Q1028" s="108">
        <v>43.812091764705883</v>
      </c>
      <c r="R1028" s="108">
        <v>11.212091764705882</v>
      </c>
      <c r="S1028" s="108">
        <v>9.5</v>
      </c>
      <c r="T1028" s="108">
        <v>23.1</v>
      </c>
      <c r="U1028" s="108">
        <v>43.812091764705883</v>
      </c>
      <c r="V1028" s="109">
        <v>10</v>
      </c>
      <c r="W1028" s="109">
        <v>1</v>
      </c>
      <c r="X1028" s="127" t="s">
        <v>5175</v>
      </c>
      <c r="Y1028" s="107">
        <v>4</v>
      </c>
      <c r="Z1028" s="107">
        <v>6</v>
      </c>
      <c r="AA1028" s="107">
        <v>3</v>
      </c>
      <c r="AB1028" s="111">
        <v>4</v>
      </c>
      <c r="AC1028" s="107"/>
      <c r="AD1028" s="108">
        <v>18</v>
      </c>
      <c r="AE1028" s="107">
        <v>5</v>
      </c>
      <c r="AF1028" s="111">
        <v>10</v>
      </c>
      <c r="AG1028" s="111"/>
      <c r="AH1028" s="111"/>
      <c r="AI1028" s="111"/>
      <c r="AJ1028" s="111"/>
      <c r="AK1028" s="111"/>
      <c r="AL1028" s="111"/>
      <c r="AM1028" s="111"/>
      <c r="AN1028" s="111"/>
      <c r="AO1028" s="111"/>
      <c r="AP1028" s="111"/>
      <c r="AQ1028" s="111"/>
      <c r="AR1028" s="111"/>
      <c r="AS1028" s="111" t="s">
        <v>5247</v>
      </c>
      <c r="AT1028" s="111"/>
      <c r="AU1028" s="111">
        <v>8</v>
      </c>
      <c r="AV1028" s="111" t="s">
        <v>5248</v>
      </c>
      <c r="AW1028" s="111" t="s">
        <v>5249</v>
      </c>
      <c r="AX1028" s="111">
        <v>2</v>
      </c>
      <c r="AY1028"/>
      <c r="AZ1028"/>
      <c r="BA1028"/>
      <c r="BB1028"/>
      <c r="BC1028"/>
      <c r="BD1028"/>
    </row>
    <row r="1029" spans="1:56" s="110" customFormat="1" ht="226.3">
      <c r="A1029" s="107">
        <v>787</v>
      </c>
      <c r="B1029" s="107" t="s">
        <v>13696</v>
      </c>
      <c r="C1029" s="111" t="s">
        <v>5197</v>
      </c>
      <c r="D1029" s="124"/>
      <c r="E1029" s="112" t="s">
        <v>5250</v>
      </c>
      <c r="F1029" s="129">
        <v>24402</v>
      </c>
      <c r="G1029" s="112" t="s">
        <v>5251</v>
      </c>
      <c r="H1029" s="111">
        <v>2011</v>
      </c>
      <c r="I1029" s="112" t="s">
        <v>5252</v>
      </c>
      <c r="J1029" s="113">
        <v>96037</v>
      </c>
      <c r="K1029" s="126" t="s">
        <v>12213</v>
      </c>
      <c r="L1029" s="112"/>
      <c r="M1029" s="112"/>
      <c r="N1029" s="112" t="s">
        <v>5253</v>
      </c>
      <c r="O1029" s="112" t="s">
        <v>5254</v>
      </c>
      <c r="P1029" s="112">
        <v>12553</v>
      </c>
      <c r="Q1029" s="108">
        <v>51.598470588235294</v>
      </c>
      <c r="R1029" s="108">
        <v>11.298470588235293</v>
      </c>
      <c r="S1029" s="108">
        <v>9.5</v>
      </c>
      <c r="T1029" s="108">
        <v>30.8</v>
      </c>
      <c r="U1029" s="108">
        <v>51.598470588235294</v>
      </c>
      <c r="V1029" s="109">
        <v>45</v>
      </c>
      <c r="W1029" s="109">
        <v>1</v>
      </c>
      <c r="X1029" s="127" t="s">
        <v>5175</v>
      </c>
      <c r="Y1029" s="107">
        <v>2</v>
      </c>
      <c r="Z1029" s="107">
        <v>2</v>
      </c>
      <c r="AA1029" s="107">
        <v>1</v>
      </c>
      <c r="AB1029" s="111">
        <v>60</v>
      </c>
      <c r="AC1029" s="107"/>
      <c r="AD1029" s="108">
        <v>21</v>
      </c>
      <c r="AE1029" s="107">
        <v>5</v>
      </c>
      <c r="AF1029" s="111">
        <v>45</v>
      </c>
      <c r="AG1029" s="111" t="s">
        <v>908</v>
      </c>
      <c r="AH1029" s="111" t="s">
        <v>5238</v>
      </c>
      <c r="AI1029" s="111">
        <v>20</v>
      </c>
      <c r="AJ1029" s="111" t="s">
        <v>5210</v>
      </c>
      <c r="AK1029" s="111" t="s">
        <v>5238</v>
      </c>
      <c r="AL1029" s="111">
        <v>10</v>
      </c>
      <c r="AM1029" s="111" t="s">
        <v>5255</v>
      </c>
      <c r="AN1029" s="111" t="s">
        <v>5238</v>
      </c>
      <c r="AO1029" s="111">
        <v>10</v>
      </c>
      <c r="AP1029" s="111" t="s">
        <v>5256</v>
      </c>
      <c r="AQ1029" s="111" t="s">
        <v>5238</v>
      </c>
      <c r="AR1029" s="111">
        <v>5</v>
      </c>
      <c r="AS1029" s="111"/>
      <c r="AT1029" s="111"/>
      <c r="AU1029" s="111"/>
      <c r="AV1029" s="111"/>
      <c r="AW1029" s="111"/>
      <c r="AX1029" s="111"/>
      <c r="AY1029"/>
      <c r="AZ1029"/>
      <c r="BA1029"/>
      <c r="BB1029"/>
      <c r="BC1029"/>
      <c r="BD1029"/>
    </row>
    <row r="1030" spans="1:56" s="110" customFormat="1" ht="409.6">
      <c r="A1030" s="107">
        <v>787</v>
      </c>
      <c r="B1030" s="107" t="s">
        <v>13696</v>
      </c>
      <c r="C1030" s="111" t="s">
        <v>5197</v>
      </c>
      <c r="D1030" s="124" t="s">
        <v>908</v>
      </c>
      <c r="E1030" s="112" t="s">
        <v>5257</v>
      </c>
      <c r="F1030" s="129">
        <v>15104</v>
      </c>
      <c r="G1030" s="112" t="s">
        <v>5258</v>
      </c>
      <c r="H1030" s="111">
        <v>2011</v>
      </c>
      <c r="I1030" s="112" t="s">
        <v>5259</v>
      </c>
      <c r="J1030" s="113">
        <v>92557.03</v>
      </c>
      <c r="K1030" s="126" t="s">
        <v>12213</v>
      </c>
      <c r="L1030" s="112" t="s">
        <v>5171</v>
      </c>
      <c r="M1030" s="112" t="s">
        <v>5172</v>
      </c>
      <c r="N1030" s="112" t="s">
        <v>5260</v>
      </c>
      <c r="O1030" s="112" t="s">
        <v>5261</v>
      </c>
      <c r="P1030" s="112">
        <v>12665</v>
      </c>
      <c r="Q1030" s="108">
        <v>43.489062352941176</v>
      </c>
      <c r="R1030" s="108">
        <v>10.889062352941176</v>
      </c>
      <c r="S1030" s="108">
        <v>9.5</v>
      </c>
      <c r="T1030" s="108">
        <v>23.1</v>
      </c>
      <c r="U1030" s="108">
        <v>43.489062352941176</v>
      </c>
      <c r="V1030" s="109">
        <v>60</v>
      </c>
      <c r="W1030" s="109">
        <v>1</v>
      </c>
      <c r="X1030" s="127" t="s">
        <v>5175</v>
      </c>
      <c r="Y1030" s="107">
        <v>3</v>
      </c>
      <c r="Z1030" s="107">
        <v>10</v>
      </c>
      <c r="AA1030" s="107">
        <v>2</v>
      </c>
      <c r="AB1030" s="111">
        <v>60</v>
      </c>
      <c r="AC1030" s="107"/>
      <c r="AD1030" s="108">
        <v>18</v>
      </c>
      <c r="AE1030" s="107">
        <v>5</v>
      </c>
      <c r="AF1030" s="111">
        <v>60</v>
      </c>
      <c r="AG1030" s="111" t="s">
        <v>908</v>
      </c>
      <c r="AH1030" s="111" t="s">
        <v>5262</v>
      </c>
      <c r="AI1030" s="111">
        <v>50</v>
      </c>
      <c r="AJ1030" s="111"/>
      <c r="AK1030" s="111"/>
      <c r="AL1030" s="111"/>
      <c r="AM1030" s="111"/>
      <c r="AN1030" s="111"/>
      <c r="AO1030" s="111"/>
      <c r="AP1030" s="111"/>
      <c r="AQ1030" s="111"/>
      <c r="AR1030" s="111"/>
      <c r="AS1030" s="111"/>
      <c r="AT1030" s="111"/>
      <c r="AU1030" s="111"/>
      <c r="AV1030" s="111"/>
      <c r="AW1030" s="111"/>
      <c r="AX1030" s="111"/>
      <c r="AY1030"/>
      <c r="AZ1030"/>
      <c r="BA1030"/>
      <c r="BB1030"/>
      <c r="BC1030"/>
      <c r="BD1030"/>
    </row>
    <row r="1031" spans="1:56" s="110" customFormat="1" ht="133.75">
      <c r="A1031" s="107">
        <v>787</v>
      </c>
      <c r="B1031" s="107" t="s">
        <v>13696</v>
      </c>
      <c r="C1031" s="111" t="s">
        <v>5166</v>
      </c>
      <c r="D1031" s="124"/>
      <c r="E1031" s="112" t="s">
        <v>5241</v>
      </c>
      <c r="F1031" s="129" t="s">
        <v>5242</v>
      </c>
      <c r="G1031" s="112" t="s">
        <v>5263</v>
      </c>
      <c r="H1031" s="111">
        <v>2011</v>
      </c>
      <c r="I1031" s="112" t="s">
        <v>5264</v>
      </c>
      <c r="J1031" s="113">
        <v>51240.97</v>
      </c>
      <c r="K1031" s="126" t="s">
        <v>12213</v>
      </c>
      <c r="L1031" s="112"/>
      <c r="M1031" s="112"/>
      <c r="N1031" s="112" t="s">
        <v>5265</v>
      </c>
      <c r="O1031" s="112" t="s">
        <v>5266</v>
      </c>
      <c r="P1031" s="112">
        <v>12828</v>
      </c>
      <c r="Q1031" s="108">
        <v>38.628349411764709</v>
      </c>
      <c r="R1031" s="108">
        <v>6.0283494117647063</v>
      </c>
      <c r="S1031" s="108">
        <v>9.5</v>
      </c>
      <c r="T1031" s="108">
        <v>23.1</v>
      </c>
      <c r="U1031" s="108">
        <v>38.628349411764709</v>
      </c>
      <c r="V1031" s="109">
        <v>80</v>
      </c>
      <c r="W1031" s="109">
        <v>1</v>
      </c>
      <c r="X1031" s="127" t="s">
        <v>5175</v>
      </c>
      <c r="Y1031" s="107">
        <v>3</v>
      </c>
      <c r="Z1031" s="107">
        <v>11</v>
      </c>
      <c r="AA1031" s="107">
        <v>5</v>
      </c>
      <c r="AB1031" s="111">
        <v>4</v>
      </c>
      <c r="AC1031" s="107"/>
      <c r="AD1031" s="108">
        <v>18</v>
      </c>
      <c r="AE1031" s="107">
        <v>5</v>
      </c>
      <c r="AF1031" s="111">
        <v>80</v>
      </c>
      <c r="AG1031" s="111" t="s">
        <v>5267</v>
      </c>
      <c r="AH1031" s="111" t="s">
        <v>5268</v>
      </c>
      <c r="AI1031" s="111">
        <v>10</v>
      </c>
      <c r="AJ1031" s="111"/>
      <c r="AK1031" s="111"/>
      <c r="AL1031" s="111"/>
      <c r="AM1031" s="111"/>
      <c r="AN1031" s="111"/>
      <c r="AO1031" s="111"/>
      <c r="AP1031" s="111"/>
      <c r="AQ1031" s="111"/>
      <c r="AR1031" s="111"/>
      <c r="AS1031" s="111" t="s">
        <v>5247</v>
      </c>
      <c r="AT1031" s="111"/>
      <c r="AU1031" s="111">
        <v>70</v>
      </c>
      <c r="AV1031" s="111"/>
      <c r="AW1031" s="111"/>
      <c r="AX1031" s="111"/>
      <c r="AY1031"/>
      <c r="AZ1031"/>
      <c r="BA1031"/>
      <c r="BB1031"/>
      <c r="BC1031"/>
      <c r="BD1031"/>
    </row>
    <row r="1032" spans="1:56" s="110" customFormat="1" ht="308.60000000000002">
      <c r="A1032" s="107">
        <v>787</v>
      </c>
      <c r="B1032" s="107" t="s">
        <v>13696</v>
      </c>
      <c r="C1032" s="111" t="s">
        <v>5166</v>
      </c>
      <c r="D1032" s="124" t="s">
        <v>5269</v>
      </c>
      <c r="E1032" s="112" t="s">
        <v>5270</v>
      </c>
      <c r="F1032" s="129" t="s">
        <v>5271</v>
      </c>
      <c r="G1032" s="112" t="s">
        <v>5272</v>
      </c>
      <c r="H1032" s="111">
        <v>2012</v>
      </c>
      <c r="I1032" s="112" t="s">
        <v>5272</v>
      </c>
      <c r="J1032" s="113">
        <v>218160</v>
      </c>
      <c r="K1032" s="126" t="s">
        <v>12213</v>
      </c>
      <c r="L1032" s="112"/>
      <c r="M1032" s="112"/>
      <c r="N1032" s="112" t="s">
        <v>5273</v>
      </c>
      <c r="O1032" s="112" t="s">
        <v>5274</v>
      </c>
      <c r="P1032" s="112">
        <v>13054</v>
      </c>
      <c r="Q1032" s="108">
        <v>67.465882352941179</v>
      </c>
      <c r="R1032" s="108">
        <v>25.665882352941175</v>
      </c>
      <c r="S1032" s="108">
        <v>11</v>
      </c>
      <c r="T1032" s="108">
        <v>30.8</v>
      </c>
      <c r="U1032" s="108">
        <v>67.465882352941179</v>
      </c>
      <c r="V1032" s="109">
        <v>100</v>
      </c>
      <c r="W1032" s="109">
        <v>1</v>
      </c>
      <c r="X1032" s="127" t="s">
        <v>5175</v>
      </c>
      <c r="Y1032" s="107">
        <v>3</v>
      </c>
      <c r="Z1032" s="107">
        <v>1</v>
      </c>
      <c r="AA1032" s="107">
        <v>3</v>
      </c>
      <c r="AB1032" s="111">
        <v>4</v>
      </c>
      <c r="AC1032" s="107">
        <v>159</v>
      </c>
      <c r="AD1032" s="108">
        <v>27</v>
      </c>
      <c r="AE1032" s="107">
        <v>5</v>
      </c>
      <c r="AF1032" s="111">
        <v>100</v>
      </c>
      <c r="AG1032" s="111" t="s">
        <v>5275</v>
      </c>
      <c r="AH1032" s="111" t="s">
        <v>5276</v>
      </c>
      <c r="AI1032" s="111">
        <v>0.5</v>
      </c>
      <c r="AJ1032" s="111" t="s">
        <v>5255</v>
      </c>
      <c r="AK1032" s="111" t="s">
        <v>5277</v>
      </c>
      <c r="AL1032" s="111">
        <v>0.2</v>
      </c>
      <c r="AM1032" s="111" t="s">
        <v>5278</v>
      </c>
      <c r="AN1032" s="111" t="s">
        <v>5279</v>
      </c>
      <c r="AO1032" s="111">
        <v>0.1</v>
      </c>
      <c r="AP1032" s="111" t="s">
        <v>5280</v>
      </c>
      <c r="AQ1032" s="111" t="s">
        <v>5281</v>
      </c>
      <c r="AR1032" s="111">
        <v>0.1</v>
      </c>
      <c r="AS1032" s="111" t="s">
        <v>5282</v>
      </c>
      <c r="AT1032" s="111" t="s">
        <v>5283</v>
      </c>
      <c r="AU1032" s="111">
        <v>0.1</v>
      </c>
      <c r="AV1032" s="111"/>
      <c r="AW1032" s="111"/>
      <c r="AX1032" s="111"/>
      <c r="AY1032"/>
      <c r="AZ1032"/>
      <c r="BA1032"/>
      <c r="BB1032"/>
      <c r="BC1032"/>
      <c r="BD1032"/>
    </row>
    <row r="1033" spans="1:56" s="110" customFormat="1" ht="144">
      <c r="A1033" s="107">
        <v>787</v>
      </c>
      <c r="B1033" s="107" t="s">
        <v>13696</v>
      </c>
      <c r="C1033" s="111" t="s">
        <v>5197</v>
      </c>
      <c r="D1033" s="124"/>
      <c r="E1033" s="112" t="s">
        <v>5284</v>
      </c>
      <c r="F1033" s="129">
        <v>21455</v>
      </c>
      <c r="G1033" s="112" t="s">
        <v>5285</v>
      </c>
      <c r="H1033" s="111">
        <v>2012</v>
      </c>
      <c r="I1033" s="112" t="s">
        <v>5286</v>
      </c>
      <c r="J1033" s="113">
        <v>54844.800000000003</v>
      </c>
      <c r="K1033" s="126" t="s">
        <v>12213</v>
      </c>
      <c r="L1033" s="112"/>
      <c r="M1033" s="112"/>
      <c r="N1033" s="112" t="s">
        <v>5287</v>
      </c>
      <c r="O1033" s="112" t="s">
        <v>5288</v>
      </c>
      <c r="P1033" s="112">
        <v>13170</v>
      </c>
      <c r="Q1033" s="108">
        <v>46.252329411764705</v>
      </c>
      <c r="R1033" s="108">
        <v>6.4523294117647065</v>
      </c>
      <c r="S1033" s="108">
        <v>9</v>
      </c>
      <c r="T1033" s="108">
        <v>30.8</v>
      </c>
      <c r="U1033" s="108">
        <v>46.252329411764705</v>
      </c>
      <c r="V1033" s="109">
        <v>0</v>
      </c>
      <c r="W1033" s="109">
        <v>1</v>
      </c>
      <c r="X1033" s="127" t="s">
        <v>5175</v>
      </c>
      <c r="Y1033" s="107">
        <v>1</v>
      </c>
      <c r="Z1033" s="107">
        <v>5</v>
      </c>
      <c r="AA1033" s="107">
        <v>3</v>
      </c>
      <c r="AB1033" s="111">
        <v>60</v>
      </c>
      <c r="AC1033" s="107"/>
      <c r="AD1033" s="108">
        <v>23</v>
      </c>
      <c r="AE1033" s="107">
        <v>5</v>
      </c>
      <c r="AF1033" s="111">
        <v>0</v>
      </c>
      <c r="AG1033" s="111"/>
      <c r="AH1033" s="111" t="s">
        <v>5289</v>
      </c>
      <c r="AI1033" s="111">
        <v>0</v>
      </c>
      <c r="AJ1033" s="111"/>
      <c r="AK1033" s="111"/>
      <c r="AL1033" s="111"/>
      <c r="AM1033" s="111"/>
      <c r="AN1033" s="111"/>
      <c r="AO1033" s="111"/>
      <c r="AP1033" s="111"/>
      <c r="AQ1033" s="111"/>
      <c r="AR1033" s="111"/>
      <c r="AS1033" s="111"/>
      <c r="AT1033" s="111" t="s">
        <v>5289</v>
      </c>
      <c r="AU1033" s="111">
        <v>0</v>
      </c>
      <c r="AV1033" s="111"/>
      <c r="AW1033" s="111"/>
      <c r="AX1033" s="111"/>
      <c r="AY1033"/>
      <c r="AZ1033"/>
      <c r="BA1033"/>
      <c r="BB1033"/>
      <c r="BC1033"/>
      <c r="BD1033"/>
    </row>
    <row r="1034" spans="1:56" s="110" customFormat="1" ht="174.9">
      <c r="A1034" s="107">
        <v>787</v>
      </c>
      <c r="B1034" s="107" t="s">
        <v>13696</v>
      </c>
      <c r="C1034" s="111" t="s">
        <v>5197</v>
      </c>
      <c r="D1034" s="124"/>
      <c r="E1034" s="112" t="s">
        <v>5284</v>
      </c>
      <c r="F1034" s="129" t="s">
        <v>5290</v>
      </c>
      <c r="G1034" s="112" t="s">
        <v>5291</v>
      </c>
      <c r="H1034" s="111">
        <v>2014</v>
      </c>
      <c r="I1034" s="112" t="s">
        <v>5292</v>
      </c>
      <c r="J1034" s="113">
        <v>76110</v>
      </c>
      <c r="K1034" s="126" t="s">
        <v>12213</v>
      </c>
      <c r="L1034" s="112"/>
      <c r="M1034" s="112"/>
      <c r="N1034" s="112" t="s">
        <v>5293</v>
      </c>
      <c r="O1034" s="112" t="s">
        <v>5294</v>
      </c>
      <c r="P1034" s="112">
        <v>13776</v>
      </c>
      <c r="Q1034" s="108">
        <v>49.25411764705882</v>
      </c>
      <c r="R1034" s="108">
        <v>8.9541176470588244</v>
      </c>
      <c r="S1034" s="108">
        <v>9.5</v>
      </c>
      <c r="T1034" s="108">
        <v>30.8</v>
      </c>
      <c r="U1034" s="108">
        <v>49.25411764705882</v>
      </c>
      <c r="V1034" s="109">
        <v>8</v>
      </c>
      <c r="W1034" s="109">
        <v>1</v>
      </c>
      <c r="X1034" s="127" t="s">
        <v>5175</v>
      </c>
      <c r="Y1034" s="107">
        <v>1</v>
      </c>
      <c r="Z1034" s="107">
        <v>1</v>
      </c>
      <c r="AA1034" s="107">
        <v>3</v>
      </c>
      <c r="AB1034" s="111">
        <v>60</v>
      </c>
      <c r="AC1034" s="107"/>
      <c r="AD1034" s="108">
        <v>23</v>
      </c>
      <c r="AE1034" s="107">
        <v>5</v>
      </c>
      <c r="AF1034" s="111">
        <v>8</v>
      </c>
      <c r="AG1034" s="111"/>
      <c r="AH1034" s="111"/>
      <c r="AI1034" s="111">
        <v>0</v>
      </c>
      <c r="AJ1034" s="111"/>
      <c r="AK1034" s="111"/>
      <c r="AL1034" s="111"/>
      <c r="AM1034" s="111"/>
      <c r="AN1034" s="111"/>
      <c r="AO1034" s="111"/>
      <c r="AP1034" s="111"/>
      <c r="AQ1034" s="111"/>
      <c r="AR1034" s="111"/>
      <c r="AS1034" s="111" t="s">
        <v>5295</v>
      </c>
      <c r="AT1034" s="111" t="s">
        <v>5296</v>
      </c>
      <c r="AU1034" s="111">
        <v>8</v>
      </c>
      <c r="AV1034" s="111"/>
      <c r="AW1034" s="111"/>
      <c r="AX1034" s="111"/>
      <c r="AY1034"/>
      <c r="AZ1034"/>
      <c r="BA1034"/>
      <c r="BB1034"/>
      <c r="BC1034"/>
      <c r="BD1034"/>
    </row>
    <row r="1035" spans="1:56" s="110" customFormat="1" ht="195.45">
      <c r="A1035" s="107">
        <v>787</v>
      </c>
      <c r="B1035" s="107" t="s">
        <v>13696</v>
      </c>
      <c r="C1035" s="111" t="s">
        <v>5166</v>
      </c>
      <c r="D1035" s="124"/>
      <c r="E1035" s="112" t="s">
        <v>5297</v>
      </c>
      <c r="F1035" s="129" t="s">
        <v>5298</v>
      </c>
      <c r="G1035" s="112" t="s">
        <v>5299</v>
      </c>
      <c r="H1035" s="111">
        <v>2015</v>
      </c>
      <c r="I1035" s="112" t="s">
        <v>5300</v>
      </c>
      <c r="J1035" s="113">
        <v>96016</v>
      </c>
      <c r="K1035" s="126" t="s">
        <v>12213</v>
      </c>
      <c r="L1035" s="112" t="s">
        <v>5171</v>
      </c>
      <c r="M1035" s="112" t="s">
        <v>5172</v>
      </c>
      <c r="N1035" s="112" t="s">
        <v>5301</v>
      </c>
      <c r="O1035" s="112" t="s">
        <v>5302</v>
      </c>
      <c r="P1035" s="112">
        <v>14291</v>
      </c>
      <c r="Q1035" s="108">
        <v>51.596000000000004</v>
      </c>
      <c r="R1035" s="108">
        <v>11.295999999999999</v>
      </c>
      <c r="S1035" s="108">
        <v>9.5</v>
      </c>
      <c r="T1035" s="108">
        <v>30.8</v>
      </c>
      <c r="U1035" s="108">
        <v>51.596000000000004</v>
      </c>
      <c r="V1035" s="109">
        <v>100</v>
      </c>
      <c r="W1035" s="109">
        <v>1</v>
      </c>
      <c r="X1035" s="127" t="s">
        <v>5175</v>
      </c>
      <c r="Y1035" s="107">
        <v>3</v>
      </c>
      <c r="Z1035" s="107">
        <v>2</v>
      </c>
      <c r="AA1035" s="107">
        <v>3</v>
      </c>
      <c r="AB1035" s="111">
        <v>4</v>
      </c>
      <c r="AC1035" s="107"/>
      <c r="AD1035" s="108">
        <v>19</v>
      </c>
      <c r="AE1035" s="107">
        <v>5</v>
      </c>
      <c r="AF1035" s="111">
        <v>100</v>
      </c>
      <c r="AG1035" s="111" t="s">
        <v>5215</v>
      </c>
      <c r="AH1035" s="111" t="s">
        <v>5303</v>
      </c>
      <c r="AI1035" s="111">
        <v>100</v>
      </c>
      <c r="AJ1035" s="111"/>
      <c r="AK1035" s="111"/>
      <c r="AL1035" s="111"/>
      <c r="AM1035" s="111"/>
      <c r="AN1035" s="111"/>
      <c r="AO1035" s="111"/>
      <c r="AP1035" s="111"/>
      <c r="AQ1035" s="111"/>
      <c r="AR1035" s="111"/>
      <c r="AS1035" s="111"/>
      <c r="AT1035" s="111"/>
      <c r="AU1035" s="111"/>
      <c r="AV1035" s="111"/>
      <c r="AW1035" s="111"/>
      <c r="AX1035" s="111"/>
      <c r="AY1035"/>
      <c r="AZ1035"/>
      <c r="BA1035"/>
      <c r="BB1035"/>
      <c r="BC1035"/>
      <c r="BD1035"/>
    </row>
    <row r="1036" spans="1:56" s="110" customFormat="1" ht="195.45">
      <c r="A1036" s="107">
        <v>787</v>
      </c>
      <c r="B1036" s="107" t="s">
        <v>13696</v>
      </c>
      <c r="C1036" s="111" t="s">
        <v>5166</v>
      </c>
      <c r="D1036" s="124" t="s">
        <v>5215</v>
      </c>
      <c r="E1036" s="112" t="s">
        <v>5304</v>
      </c>
      <c r="F1036" s="129" t="s">
        <v>5305</v>
      </c>
      <c r="G1036" s="112" t="s">
        <v>5306</v>
      </c>
      <c r="H1036" s="111">
        <v>2015</v>
      </c>
      <c r="I1036" s="112" t="s">
        <v>5307</v>
      </c>
      <c r="J1036" s="113">
        <v>116441</v>
      </c>
      <c r="K1036" s="126" t="s">
        <v>12213</v>
      </c>
      <c r="L1036" s="112" t="s">
        <v>5171</v>
      </c>
      <c r="M1036" s="112" t="s">
        <v>5172</v>
      </c>
      <c r="N1036" s="112" t="s">
        <v>5308</v>
      </c>
      <c r="O1036" s="112" t="s">
        <v>5309</v>
      </c>
      <c r="P1036" s="112">
        <v>14294</v>
      </c>
      <c r="Q1036" s="108">
        <v>50.198941176470591</v>
      </c>
      <c r="R1036" s="108">
        <v>13.698941176470589</v>
      </c>
      <c r="S1036" s="108">
        <v>9</v>
      </c>
      <c r="T1036" s="108">
        <v>27.5</v>
      </c>
      <c r="U1036" s="108">
        <v>50.198941176470591</v>
      </c>
      <c r="V1036" s="109">
        <v>35</v>
      </c>
      <c r="W1036" s="109">
        <v>1</v>
      </c>
      <c r="X1036" s="127" t="s">
        <v>5175</v>
      </c>
      <c r="Y1036" s="107">
        <v>3</v>
      </c>
      <c r="Z1036" s="107">
        <v>2</v>
      </c>
      <c r="AA1036" s="107">
        <v>3</v>
      </c>
      <c r="AB1036" s="111">
        <v>4</v>
      </c>
      <c r="AC1036" s="107"/>
      <c r="AD1036" s="108">
        <v>18</v>
      </c>
      <c r="AE1036" s="107">
        <v>5</v>
      </c>
      <c r="AF1036" s="111">
        <v>35</v>
      </c>
      <c r="AG1036" s="111" t="s">
        <v>908</v>
      </c>
      <c r="AH1036" s="111" t="s">
        <v>5310</v>
      </c>
      <c r="AI1036" s="111">
        <v>10</v>
      </c>
      <c r="AJ1036" s="111" t="s">
        <v>5311</v>
      </c>
      <c r="AK1036" s="111" t="s">
        <v>5310</v>
      </c>
      <c r="AL1036" s="111">
        <v>10</v>
      </c>
      <c r="AM1036" s="111" t="s">
        <v>5267</v>
      </c>
      <c r="AN1036" s="111" t="s">
        <v>5310</v>
      </c>
      <c r="AO1036" s="111">
        <v>10</v>
      </c>
      <c r="AP1036" s="111" t="s">
        <v>5312</v>
      </c>
      <c r="AQ1036" s="111" t="s">
        <v>5310</v>
      </c>
      <c r="AR1036" s="111">
        <v>5</v>
      </c>
      <c r="AS1036" s="111" t="s">
        <v>208</v>
      </c>
      <c r="AT1036" s="111" t="s">
        <v>208</v>
      </c>
      <c r="AU1036" s="111"/>
      <c r="AV1036" s="111"/>
      <c r="AW1036" s="111"/>
      <c r="AX1036" s="111"/>
      <c r="AY1036"/>
      <c r="AZ1036"/>
      <c r="BA1036"/>
      <c r="BB1036"/>
      <c r="BC1036"/>
      <c r="BD1036"/>
    </row>
    <row r="1037" spans="1:56" s="110" customFormat="1" ht="380.6">
      <c r="A1037" s="107">
        <v>787</v>
      </c>
      <c r="B1037" s="107" t="s">
        <v>13696</v>
      </c>
      <c r="C1037" s="111" t="s">
        <v>5197</v>
      </c>
      <c r="D1037" s="124" t="s">
        <v>908</v>
      </c>
      <c r="E1037" s="112" t="s">
        <v>5313</v>
      </c>
      <c r="F1037" s="129" t="s">
        <v>5314</v>
      </c>
      <c r="G1037" s="112" t="s">
        <v>5315</v>
      </c>
      <c r="H1037" s="111">
        <v>2015</v>
      </c>
      <c r="I1037" s="112" t="s">
        <v>5316</v>
      </c>
      <c r="J1037" s="113">
        <v>102271</v>
      </c>
      <c r="K1037" s="126" t="s">
        <v>12213</v>
      </c>
      <c r="L1037" s="112" t="s">
        <v>5171</v>
      </c>
      <c r="M1037" s="112" t="s">
        <v>5317</v>
      </c>
      <c r="N1037" s="112" t="s">
        <v>5318</v>
      </c>
      <c r="O1037" s="112" t="s">
        <v>5319</v>
      </c>
      <c r="P1037" s="112">
        <v>14318</v>
      </c>
      <c r="Q1037" s="108">
        <v>40.831882352941179</v>
      </c>
      <c r="R1037" s="108">
        <v>12.031882352941176</v>
      </c>
      <c r="S1037" s="108">
        <v>9</v>
      </c>
      <c r="T1037" s="108">
        <v>19.8</v>
      </c>
      <c r="U1037" s="108">
        <v>40.831882352941179</v>
      </c>
      <c r="V1037" s="109">
        <v>85</v>
      </c>
      <c r="W1037" s="109">
        <v>1</v>
      </c>
      <c r="X1037" s="127" t="s">
        <v>5320</v>
      </c>
      <c r="Y1037" s="107">
        <v>1</v>
      </c>
      <c r="Z1037" s="107">
        <v>1</v>
      </c>
      <c r="AA1037" s="107">
        <v>6</v>
      </c>
      <c r="AB1037" s="111">
        <v>60</v>
      </c>
      <c r="AC1037" s="107"/>
      <c r="AD1037" s="108">
        <v>18</v>
      </c>
      <c r="AE1037" s="107">
        <v>5</v>
      </c>
      <c r="AF1037" s="111">
        <v>85</v>
      </c>
      <c r="AG1037" s="111" t="s">
        <v>908</v>
      </c>
      <c r="AH1037" s="111" t="s">
        <v>5238</v>
      </c>
      <c r="AI1037" s="111">
        <v>35</v>
      </c>
      <c r="AJ1037" s="111" t="s">
        <v>5321</v>
      </c>
      <c r="AK1037" s="111" t="s">
        <v>5238</v>
      </c>
      <c r="AL1037" s="111">
        <v>5</v>
      </c>
      <c r="AM1037" s="111" t="s">
        <v>5322</v>
      </c>
      <c r="AN1037" s="111" t="s">
        <v>5238</v>
      </c>
      <c r="AO1037" s="111">
        <v>5</v>
      </c>
      <c r="AP1037" s="111" t="s">
        <v>5323</v>
      </c>
      <c r="AQ1037" s="111" t="s">
        <v>5324</v>
      </c>
      <c r="AR1037" s="111">
        <v>25</v>
      </c>
      <c r="AS1037" s="111" t="s">
        <v>5325</v>
      </c>
      <c r="AT1037" s="111"/>
      <c r="AU1037" s="111">
        <v>15</v>
      </c>
      <c r="AV1037" s="111"/>
      <c r="AW1037" s="111"/>
      <c r="AX1037" s="111"/>
      <c r="AY1037"/>
      <c r="AZ1037"/>
      <c r="BA1037"/>
      <c r="BB1037"/>
      <c r="BC1037"/>
      <c r="BD1037"/>
    </row>
    <row r="1038" spans="1:56" s="110" customFormat="1" ht="409.6">
      <c r="A1038" s="107">
        <v>787</v>
      </c>
      <c r="B1038" s="107" t="s">
        <v>13696</v>
      </c>
      <c r="C1038" s="111"/>
      <c r="D1038" s="124" t="s">
        <v>908</v>
      </c>
      <c r="E1038" s="112" t="s">
        <v>5313</v>
      </c>
      <c r="F1038" s="129">
        <v>32037</v>
      </c>
      <c r="G1038" s="112" t="s">
        <v>69</v>
      </c>
      <c r="H1038" s="111">
        <v>2018</v>
      </c>
      <c r="I1038" s="112" t="s">
        <v>5326</v>
      </c>
      <c r="J1038" s="113">
        <v>61911.21</v>
      </c>
      <c r="K1038" s="126" t="s">
        <v>12213</v>
      </c>
      <c r="L1038" s="112" t="s">
        <v>5171</v>
      </c>
      <c r="M1038" s="112" t="s">
        <v>5172</v>
      </c>
      <c r="N1038" s="112" t="s">
        <v>5327</v>
      </c>
      <c r="O1038" s="112" t="s">
        <v>5328</v>
      </c>
      <c r="P1038" s="112">
        <v>14898</v>
      </c>
      <c r="Q1038" s="108">
        <v>36.083671764705883</v>
      </c>
      <c r="R1038" s="108">
        <v>7.2836717647058826</v>
      </c>
      <c r="S1038" s="108">
        <v>9</v>
      </c>
      <c r="T1038" s="108">
        <v>19.8</v>
      </c>
      <c r="U1038" s="108">
        <v>36.083671764705883</v>
      </c>
      <c r="V1038" s="109">
        <v>0.4</v>
      </c>
      <c r="W1038" s="109">
        <v>1</v>
      </c>
      <c r="X1038" s="127" t="s">
        <v>5329</v>
      </c>
      <c r="Y1038" s="107"/>
      <c r="Z1038" s="107"/>
      <c r="AA1038" s="107"/>
      <c r="AB1038" s="111"/>
      <c r="AC1038" s="107"/>
      <c r="AD1038" s="108">
        <v>19.8</v>
      </c>
      <c r="AE1038" s="107">
        <v>5</v>
      </c>
      <c r="AF1038" s="111">
        <v>40</v>
      </c>
      <c r="AG1038" s="111" t="s">
        <v>908</v>
      </c>
      <c r="AH1038" s="111" t="s">
        <v>5238</v>
      </c>
      <c r="AI1038" s="111">
        <v>32</v>
      </c>
      <c r="AJ1038" s="111"/>
      <c r="AK1038" s="111"/>
      <c r="AL1038" s="111"/>
      <c r="AM1038" s="111"/>
      <c r="AN1038" s="111"/>
      <c r="AO1038" s="111"/>
      <c r="AP1038" s="111"/>
      <c r="AQ1038" s="111"/>
      <c r="AR1038" s="111"/>
      <c r="AS1038" s="111" t="s">
        <v>5330</v>
      </c>
      <c r="AT1038" s="111" t="s">
        <v>5331</v>
      </c>
      <c r="AU1038" s="111">
        <v>8</v>
      </c>
      <c r="AV1038" s="111"/>
      <c r="AW1038" s="111"/>
      <c r="AX1038" s="111"/>
      <c r="AY1038"/>
      <c r="AZ1038"/>
      <c r="BA1038"/>
      <c r="BB1038"/>
      <c r="BC1038"/>
      <c r="BD1038"/>
    </row>
    <row r="1039" spans="1:56" s="110" customFormat="1" ht="370.3">
      <c r="A1039" s="107">
        <v>787</v>
      </c>
      <c r="B1039" s="107" t="s">
        <v>13696</v>
      </c>
      <c r="C1039" s="111" t="s">
        <v>5166</v>
      </c>
      <c r="D1039" s="124" t="s">
        <v>5215</v>
      </c>
      <c r="E1039" s="112" t="s">
        <v>5304</v>
      </c>
      <c r="F1039" s="129" t="s">
        <v>5305</v>
      </c>
      <c r="G1039" s="112" t="s">
        <v>5332</v>
      </c>
      <c r="H1039" s="111">
        <v>2019</v>
      </c>
      <c r="I1039" s="112" t="s">
        <v>5333</v>
      </c>
      <c r="J1039" s="113">
        <v>454925.8</v>
      </c>
      <c r="K1039" s="126" t="s">
        <v>12213</v>
      </c>
      <c r="L1039" s="112" t="s">
        <v>5171</v>
      </c>
      <c r="M1039" s="112" t="s">
        <v>5172</v>
      </c>
      <c r="N1039" s="112" t="s">
        <v>5334</v>
      </c>
      <c r="O1039" s="112" t="s">
        <v>5335</v>
      </c>
      <c r="P1039" s="112">
        <v>15295</v>
      </c>
      <c r="Q1039" s="108">
        <v>93.02000000000001</v>
      </c>
      <c r="R1039" s="108">
        <v>53.52</v>
      </c>
      <c r="S1039" s="108">
        <v>12</v>
      </c>
      <c r="T1039" s="108">
        <v>27.5</v>
      </c>
      <c r="U1039" s="108">
        <v>93.02000000000001</v>
      </c>
      <c r="V1039" s="109">
        <v>5</v>
      </c>
      <c r="W1039" s="109">
        <v>1</v>
      </c>
      <c r="X1039" s="127" t="s">
        <v>5175</v>
      </c>
      <c r="Y1039" s="107">
        <v>3</v>
      </c>
      <c r="Z1039" s="107">
        <v>2</v>
      </c>
      <c r="AA1039" s="107">
        <v>3</v>
      </c>
      <c r="AB1039" s="111">
        <v>4</v>
      </c>
      <c r="AC1039" s="107">
        <v>124</v>
      </c>
      <c r="AD1039" s="108">
        <v>19.8</v>
      </c>
      <c r="AE1039" s="107">
        <v>5</v>
      </c>
      <c r="AF1039" s="111">
        <v>5</v>
      </c>
      <c r="AG1039" s="111" t="s">
        <v>908</v>
      </c>
      <c r="AH1039" s="111" t="s">
        <v>5336</v>
      </c>
      <c r="AI1039" s="111">
        <v>3</v>
      </c>
      <c r="AJ1039" s="111" t="s">
        <v>5267</v>
      </c>
      <c r="AK1039" s="111" t="s">
        <v>5310</v>
      </c>
      <c r="AL1039" s="111">
        <v>2</v>
      </c>
      <c r="AM1039" s="111"/>
      <c r="AN1039" s="111"/>
      <c r="AO1039" s="111"/>
      <c r="AP1039" s="111"/>
      <c r="AQ1039" s="111"/>
      <c r="AR1039" s="111"/>
      <c r="AS1039" s="111"/>
      <c r="AT1039" s="111"/>
      <c r="AU1039" s="111"/>
      <c r="AV1039" s="111"/>
      <c r="AW1039" s="111"/>
      <c r="AX1039" s="111"/>
      <c r="AY1039"/>
      <c r="AZ1039"/>
      <c r="BA1039"/>
      <c r="BB1039"/>
      <c r="BC1039"/>
      <c r="BD1039"/>
    </row>
    <row r="1040" spans="1:56" s="110" customFormat="1" ht="195.45">
      <c r="A1040" s="107">
        <v>787</v>
      </c>
      <c r="B1040" s="107" t="s">
        <v>13696</v>
      </c>
      <c r="C1040" s="111"/>
      <c r="D1040" s="124" t="s">
        <v>908</v>
      </c>
      <c r="E1040" s="112" t="s">
        <v>5337</v>
      </c>
      <c r="F1040" s="129">
        <v>28446</v>
      </c>
      <c r="G1040" s="112" t="s">
        <v>5338</v>
      </c>
      <c r="H1040" s="111">
        <v>2019</v>
      </c>
      <c r="I1040" s="112" t="s">
        <v>5339</v>
      </c>
      <c r="J1040" s="113">
        <v>84219.97</v>
      </c>
      <c r="K1040" s="126" t="s">
        <v>12213</v>
      </c>
      <c r="L1040" s="112" t="s">
        <v>5171</v>
      </c>
      <c r="M1040" s="112" t="s">
        <v>5172</v>
      </c>
      <c r="N1040" s="112" t="s">
        <v>5340</v>
      </c>
      <c r="O1040" s="112" t="s">
        <v>5341</v>
      </c>
      <c r="P1040" s="112">
        <v>15317</v>
      </c>
      <c r="Q1040" s="108">
        <v>46.908231764705882</v>
      </c>
      <c r="R1040" s="108">
        <v>9.9082317647058815</v>
      </c>
      <c r="S1040" s="108">
        <v>9.5</v>
      </c>
      <c r="T1040" s="108">
        <v>27.5</v>
      </c>
      <c r="U1040" s="108">
        <v>46.908231764705882</v>
      </c>
      <c r="V1040" s="109">
        <v>20</v>
      </c>
      <c r="W1040" s="109">
        <v>1</v>
      </c>
      <c r="X1040" s="127" t="s">
        <v>5342</v>
      </c>
      <c r="Y1040" s="107"/>
      <c r="Z1040" s="107"/>
      <c r="AA1040" s="107"/>
      <c r="AB1040" s="111"/>
      <c r="AC1040" s="107"/>
      <c r="AD1040" s="108">
        <v>19.8</v>
      </c>
      <c r="AE1040" s="107">
        <v>5</v>
      </c>
      <c r="AF1040" s="111">
        <v>20</v>
      </c>
      <c r="AG1040" s="111" t="s">
        <v>908</v>
      </c>
      <c r="AH1040" s="111" t="s">
        <v>5343</v>
      </c>
      <c r="AI1040" s="111">
        <v>10</v>
      </c>
      <c r="AJ1040" s="111"/>
      <c r="AK1040" s="111"/>
      <c r="AL1040" s="111"/>
      <c r="AM1040" s="111"/>
      <c r="AN1040" s="111"/>
      <c r="AO1040" s="111"/>
      <c r="AP1040" s="111"/>
      <c r="AQ1040" s="111"/>
      <c r="AR1040" s="111"/>
      <c r="AS1040" s="111"/>
      <c r="AT1040" s="111"/>
      <c r="AU1040" s="111"/>
      <c r="AV1040" s="111"/>
      <c r="AW1040" s="111"/>
      <c r="AX1040" s="111"/>
      <c r="AY1040"/>
      <c r="AZ1040"/>
      <c r="BA1040"/>
      <c r="BB1040"/>
      <c r="BC1040"/>
      <c r="BD1040"/>
    </row>
    <row r="1041" spans="1:56" s="110" customFormat="1" ht="216">
      <c r="A1041" s="107">
        <v>787</v>
      </c>
      <c r="B1041" s="107" t="s">
        <v>13696</v>
      </c>
      <c r="C1041" s="111" t="s">
        <v>5197</v>
      </c>
      <c r="D1041" s="124" t="s">
        <v>908</v>
      </c>
      <c r="E1041" s="112" t="s">
        <v>5344</v>
      </c>
      <c r="F1041" s="129">
        <v>15490</v>
      </c>
      <c r="G1041" s="112" t="s">
        <v>5345</v>
      </c>
      <c r="H1041" s="111">
        <v>2020</v>
      </c>
      <c r="I1041" s="112" t="s">
        <v>5346</v>
      </c>
      <c r="J1041" s="113">
        <v>67472.14</v>
      </c>
      <c r="K1041" s="126" t="s">
        <v>12213</v>
      </c>
      <c r="L1041" s="112" t="s">
        <v>5171</v>
      </c>
      <c r="M1041" s="112" t="s">
        <v>5347</v>
      </c>
      <c r="N1041" s="112" t="s">
        <v>5348</v>
      </c>
      <c r="O1041" s="112" t="s">
        <v>5349</v>
      </c>
      <c r="P1041" s="112">
        <v>15490</v>
      </c>
      <c r="Q1041" s="108">
        <v>45.44</v>
      </c>
      <c r="R1041" s="108">
        <v>7.94</v>
      </c>
      <c r="S1041" s="108">
        <v>10</v>
      </c>
      <c r="T1041" s="108">
        <v>27.5</v>
      </c>
      <c r="U1041" s="108">
        <v>45.44</v>
      </c>
      <c r="V1041" s="109">
        <v>60</v>
      </c>
      <c r="W1041" s="109">
        <v>0.96</v>
      </c>
      <c r="X1041" s="127" t="s">
        <v>5175</v>
      </c>
      <c r="Y1041" s="107">
        <v>3</v>
      </c>
      <c r="Z1041" s="107">
        <v>12</v>
      </c>
      <c r="AA1041" s="107">
        <v>2</v>
      </c>
      <c r="AB1041" s="111">
        <v>4</v>
      </c>
      <c r="AC1041" s="107"/>
      <c r="AD1041" s="108">
        <v>22</v>
      </c>
      <c r="AE1041" s="107">
        <v>5</v>
      </c>
      <c r="AF1041" s="111">
        <v>60</v>
      </c>
      <c r="AG1041" s="111" t="s">
        <v>908</v>
      </c>
      <c r="AH1041" s="111" t="s">
        <v>5350</v>
      </c>
      <c r="AI1041" s="111">
        <v>50</v>
      </c>
      <c r="AJ1041" s="111" t="s">
        <v>5351</v>
      </c>
      <c r="AK1041" s="111" t="s">
        <v>5352</v>
      </c>
      <c r="AL1041" s="111">
        <v>20</v>
      </c>
      <c r="AM1041" s="111" t="s">
        <v>5353</v>
      </c>
      <c r="AN1041" s="111" t="s">
        <v>5354</v>
      </c>
      <c r="AO1041" s="111">
        <v>10</v>
      </c>
      <c r="AP1041" s="111"/>
      <c r="AQ1041" s="111"/>
      <c r="AR1041" s="111"/>
      <c r="AS1041" s="111" t="s">
        <v>5355</v>
      </c>
      <c r="AT1041" s="111"/>
      <c r="AU1041" s="111">
        <v>20</v>
      </c>
      <c r="AV1041" s="111"/>
      <c r="AW1041" s="111"/>
      <c r="AX1041" s="111"/>
      <c r="AY1041"/>
      <c r="AZ1041"/>
      <c r="BA1041"/>
      <c r="BB1041"/>
      <c r="BC1041"/>
      <c r="BD1041"/>
    </row>
    <row r="1042" spans="1:56" s="110" customFormat="1" ht="409.6">
      <c r="A1042" s="107">
        <v>787</v>
      </c>
      <c r="B1042" s="107" t="s">
        <v>13696</v>
      </c>
      <c r="C1042" s="111" t="s">
        <v>5197</v>
      </c>
      <c r="D1042" s="124" t="s">
        <v>908</v>
      </c>
      <c r="E1042" s="112" t="s">
        <v>5313</v>
      </c>
      <c r="F1042" s="129">
        <v>32037</v>
      </c>
      <c r="G1042" s="112" t="s">
        <v>5356</v>
      </c>
      <c r="H1042" s="111">
        <v>2020</v>
      </c>
      <c r="I1042" s="112" t="s">
        <v>5357</v>
      </c>
      <c r="J1042" s="113">
        <v>276861</v>
      </c>
      <c r="K1042" s="126" t="s">
        <v>12213</v>
      </c>
      <c r="L1042" s="112" t="s">
        <v>5171</v>
      </c>
      <c r="M1042" s="112" t="s">
        <v>5172</v>
      </c>
      <c r="N1042" s="112" t="s">
        <v>5358</v>
      </c>
      <c r="O1042" s="112" t="s">
        <v>5359</v>
      </c>
      <c r="P1042" s="112">
        <v>15724</v>
      </c>
      <c r="Q1042" s="108">
        <v>63.370000000000005</v>
      </c>
      <c r="R1042" s="108">
        <v>32.57</v>
      </c>
      <c r="S1042" s="108">
        <v>11</v>
      </c>
      <c r="T1042" s="108">
        <v>19.8</v>
      </c>
      <c r="U1042" s="108">
        <v>63.370000000000005</v>
      </c>
      <c r="V1042" s="109">
        <v>0.2</v>
      </c>
      <c r="W1042" s="109">
        <v>0.82</v>
      </c>
      <c r="X1042" s="127" t="s">
        <v>5360</v>
      </c>
      <c r="Y1042" s="107"/>
      <c r="Z1042" s="107"/>
      <c r="AA1042" s="107"/>
      <c r="AB1042" s="111"/>
      <c r="AC1042" s="107">
        <v>49</v>
      </c>
      <c r="AD1042" s="108">
        <v>19.8</v>
      </c>
      <c r="AE1042" s="107">
        <v>5</v>
      </c>
      <c r="AF1042" s="111">
        <v>20</v>
      </c>
      <c r="AG1042" s="111" t="s">
        <v>908</v>
      </c>
      <c r="AH1042" s="111" t="s">
        <v>5238</v>
      </c>
      <c r="AI1042" s="111">
        <v>12</v>
      </c>
      <c r="AJ1042" s="111"/>
      <c r="AK1042" s="111"/>
      <c r="AL1042" s="111"/>
      <c r="AM1042" s="111"/>
      <c r="AN1042" s="111"/>
      <c r="AO1042" s="111"/>
      <c r="AP1042" s="111"/>
      <c r="AQ1042" s="111"/>
      <c r="AR1042" s="111"/>
      <c r="AS1042" s="111" t="s">
        <v>5295</v>
      </c>
      <c r="AT1042" s="111" t="s">
        <v>5361</v>
      </c>
      <c r="AU1042" s="111">
        <v>8</v>
      </c>
      <c r="AV1042" s="111"/>
      <c r="AW1042" s="111"/>
      <c r="AX1042" s="111"/>
      <c r="AY1042"/>
      <c r="AZ1042"/>
      <c r="BA1042"/>
      <c r="BB1042"/>
      <c r="BC1042"/>
      <c r="BD1042"/>
    </row>
    <row r="1043" spans="1:56" s="110" customFormat="1" ht="154.30000000000001">
      <c r="A1043" s="107">
        <v>787</v>
      </c>
      <c r="B1043" s="107" t="s">
        <v>13696</v>
      </c>
      <c r="C1043" s="111" t="s">
        <v>5197</v>
      </c>
      <c r="D1043" s="124" t="s">
        <v>908</v>
      </c>
      <c r="E1043" s="112" t="s">
        <v>5217</v>
      </c>
      <c r="F1043" s="129">
        <v>23420</v>
      </c>
      <c r="G1043" s="112" t="s">
        <v>5362</v>
      </c>
      <c r="H1043" s="111">
        <v>2020</v>
      </c>
      <c r="I1043" s="112" t="s">
        <v>5363</v>
      </c>
      <c r="J1043" s="113">
        <v>281298.03000000003</v>
      </c>
      <c r="K1043" s="126" t="s">
        <v>12213</v>
      </c>
      <c r="L1043" s="112" t="s">
        <v>5364</v>
      </c>
      <c r="M1043" s="112" t="s">
        <v>5365</v>
      </c>
      <c r="N1043" s="112" t="s">
        <v>5366</v>
      </c>
      <c r="O1043" s="112" t="s">
        <v>5367</v>
      </c>
      <c r="P1043" s="112">
        <v>15759</v>
      </c>
      <c r="Q1043" s="108">
        <v>65.19</v>
      </c>
      <c r="R1043" s="108">
        <v>33.090000000000003</v>
      </c>
      <c r="S1043" s="108">
        <v>9</v>
      </c>
      <c r="T1043" s="108">
        <v>23.1</v>
      </c>
      <c r="U1043" s="108">
        <v>65.19</v>
      </c>
      <c r="V1043" s="109">
        <v>100</v>
      </c>
      <c r="W1043" s="109">
        <v>0.8</v>
      </c>
      <c r="X1043" s="127" t="s">
        <v>5368</v>
      </c>
      <c r="Y1043" s="107"/>
      <c r="Z1043" s="107"/>
      <c r="AA1043" s="107"/>
      <c r="AB1043" s="111"/>
      <c r="AC1043" s="107">
        <v>83</v>
      </c>
      <c r="AD1043" s="108"/>
      <c r="AE1043" s="107">
        <v>5</v>
      </c>
      <c r="AF1043" s="111">
        <v>100</v>
      </c>
      <c r="AG1043" s="111" t="s">
        <v>5224</v>
      </c>
      <c r="AH1043" s="111" t="s">
        <v>5225</v>
      </c>
      <c r="AI1043" s="111">
        <v>45</v>
      </c>
      <c r="AJ1043" s="111" t="s">
        <v>3304</v>
      </c>
      <c r="AK1043" s="111" t="s">
        <v>5227</v>
      </c>
      <c r="AL1043" s="111">
        <v>30</v>
      </c>
      <c r="AM1043" s="111" t="s">
        <v>5369</v>
      </c>
      <c r="AN1043" s="111" t="s">
        <v>5227</v>
      </c>
      <c r="AO1043" s="111">
        <v>10</v>
      </c>
      <c r="AP1043" s="111" t="s">
        <v>5370</v>
      </c>
      <c r="AQ1043" s="111" t="s">
        <v>5227</v>
      </c>
      <c r="AR1043" s="111">
        <v>10</v>
      </c>
      <c r="AS1043" s="111" t="s">
        <v>5371</v>
      </c>
      <c r="AT1043" s="111" t="s">
        <v>5231</v>
      </c>
      <c r="AU1043" s="111">
        <v>5</v>
      </c>
      <c r="AV1043" s="111"/>
      <c r="AW1043" s="111"/>
      <c r="AX1043" s="111"/>
      <c r="AY1043"/>
      <c r="AZ1043"/>
      <c r="BA1043"/>
      <c r="BB1043"/>
      <c r="BC1043"/>
      <c r="BD1043"/>
    </row>
    <row r="1044" spans="1:56" s="110" customFormat="1" ht="195.45">
      <c r="A1044" s="107">
        <v>787</v>
      </c>
      <c r="B1044" s="107" t="s">
        <v>13696</v>
      </c>
      <c r="C1044" s="111" t="s">
        <v>5166</v>
      </c>
      <c r="D1044" s="124"/>
      <c r="E1044" s="112" t="s">
        <v>5372</v>
      </c>
      <c r="F1044" s="129">
        <v>28861</v>
      </c>
      <c r="G1044" s="112" t="s">
        <v>5373</v>
      </c>
      <c r="H1044" s="111">
        <v>2020</v>
      </c>
      <c r="I1044" s="112" t="s">
        <v>5374</v>
      </c>
      <c r="J1044" s="113">
        <v>149851.98000000001</v>
      </c>
      <c r="K1044" s="126" t="s">
        <v>12213</v>
      </c>
      <c r="L1044" s="112" t="s">
        <v>5171</v>
      </c>
      <c r="M1044" s="112" t="s">
        <v>5172</v>
      </c>
      <c r="N1044" s="112" t="s">
        <v>5375</v>
      </c>
      <c r="O1044" s="112" t="s">
        <v>5376</v>
      </c>
      <c r="P1044" s="112">
        <v>15695</v>
      </c>
      <c r="Q1044" s="108">
        <v>54.629999999999995</v>
      </c>
      <c r="R1044" s="108">
        <v>17.63</v>
      </c>
      <c r="S1044" s="108">
        <v>9.5</v>
      </c>
      <c r="T1044" s="108">
        <v>27.5</v>
      </c>
      <c r="U1044" s="108">
        <v>54.629999999999995</v>
      </c>
      <c r="V1044" s="109">
        <v>80</v>
      </c>
      <c r="W1044" s="109">
        <v>0.83</v>
      </c>
      <c r="X1044" s="127" t="s">
        <v>5377</v>
      </c>
      <c r="Y1044" s="107"/>
      <c r="Z1044" s="107"/>
      <c r="AA1044" s="107"/>
      <c r="AB1044" s="111"/>
      <c r="AC1044" s="107">
        <v>5</v>
      </c>
      <c r="AD1044" s="108"/>
      <c r="AE1044" s="107">
        <v>5</v>
      </c>
      <c r="AF1044" s="111">
        <v>80</v>
      </c>
      <c r="AG1044" s="111" t="s">
        <v>5215</v>
      </c>
      <c r="AH1044" s="111" t="s">
        <v>5378</v>
      </c>
      <c r="AI1044" s="111">
        <v>20</v>
      </c>
      <c r="AJ1044" s="111" t="s">
        <v>5379</v>
      </c>
      <c r="AK1044" s="111" t="s">
        <v>5372</v>
      </c>
      <c r="AL1044" s="111">
        <v>5</v>
      </c>
      <c r="AM1044" s="111" t="s">
        <v>5255</v>
      </c>
      <c r="AN1044" s="111" t="s">
        <v>5372</v>
      </c>
      <c r="AO1044" s="111">
        <v>10</v>
      </c>
      <c r="AP1044" s="111" t="s">
        <v>5380</v>
      </c>
      <c r="AQ1044" s="111" t="s">
        <v>5372</v>
      </c>
      <c r="AR1044" s="111">
        <v>15</v>
      </c>
      <c r="AS1044" s="111" t="s">
        <v>5381</v>
      </c>
      <c r="AT1044" s="111" t="s">
        <v>5382</v>
      </c>
      <c r="AU1044" s="111">
        <v>10</v>
      </c>
      <c r="AV1044" s="111" t="s">
        <v>5383</v>
      </c>
      <c r="AW1044" s="111" t="s">
        <v>5384</v>
      </c>
      <c r="AX1044" s="111">
        <v>20</v>
      </c>
      <c r="AY1044"/>
      <c r="AZ1044"/>
      <c r="BA1044"/>
      <c r="BB1044"/>
      <c r="BC1044"/>
      <c r="BD1044"/>
    </row>
    <row r="1045" spans="1:56" s="110" customFormat="1" ht="409.6">
      <c r="A1045" s="107">
        <v>787</v>
      </c>
      <c r="B1045" s="107" t="s">
        <v>13696</v>
      </c>
      <c r="C1045" s="111"/>
      <c r="D1045" s="124" t="s">
        <v>908</v>
      </c>
      <c r="E1045" s="112" t="s">
        <v>5313</v>
      </c>
      <c r="F1045" s="129">
        <v>32037</v>
      </c>
      <c r="G1045" s="112" t="s">
        <v>5385</v>
      </c>
      <c r="H1045" s="111">
        <v>2020</v>
      </c>
      <c r="I1045" s="112">
        <v>3</v>
      </c>
      <c r="J1045" s="113">
        <v>378021.49</v>
      </c>
      <c r="K1045" s="126" t="s">
        <v>12213</v>
      </c>
      <c r="L1045" s="112" t="s">
        <v>5171</v>
      </c>
      <c r="M1045" s="112" t="s">
        <v>5172</v>
      </c>
      <c r="N1045" s="112" t="s">
        <v>5386</v>
      </c>
      <c r="O1045" s="112" t="s">
        <v>5387</v>
      </c>
      <c r="P1045" s="112" t="s">
        <v>5388</v>
      </c>
      <c r="Q1045" s="108">
        <v>76.273116470588235</v>
      </c>
      <c r="R1045" s="108">
        <v>44.473116470588231</v>
      </c>
      <c r="S1045" s="108">
        <v>12</v>
      </c>
      <c r="T1045" s="108">
        <v>19.8</v>
      </c>
      <c r="U1045" s="108">
        <v>76.273116470588235</v>
      </c>
      <c r="V1045" s="109">
        <v>0.54</v>
      </c>
      <c r="W1045" s="109">
        <v>0.8</v>
      </c>
      <c r="X1045" s="127" t="s">
        <v>5389</v>
      </c>
      <c r="Y1045" s="107"/>
      <c r="Z1045" s="107"/>
      <c r="AA1045" s="107"/>
      <c r="AB1045" s="111"/>
      <c r="AC1045" s="107"/>
      <c r="AD1045" s="108">
        <v>19.8</v>
      </c>
      <c r="AE1045" s="107">
        <v>5</v>
      </c>
      <c r="AF1045" s="111">
        <v>54</v>
      </c>
      <c r="AG1045" s="111" t="s">
        <v>908</v>
      </c>
      <c r="AH1045" s="111" t="s">
        <v>5390</v>
      </c>
      <c r="AI1045" s="111">
        <v>41</v>
      </c>
      <c r="AJ1045" s="111" t="s">
        <v>5391</v>
      </c>
      <c r="AK1045" s="111" t="s">
        <v>5392</v>
      </c>
      <c r="AL1045" s="111">
        <v>3</v>
      </c>
      <c r="AM1045" s="111"/>
      <c r="AN1045" s="111"/>
      <c r="AO1045" s="111"/>
      <c r="AP1045" s="111"/>
      <c r="AQ1045" s="111"/>
      <c r="AR1045" s="111"/>
      <c r="AS1045" s="111" t="s">
        <v>5330</v>
      </c>
      <c r="AT1045" s="111" t="s">
        <v>5361</v>
      </c>
      <c r="AU1045" s="111">
        <v>10</v>
      </c>
      <c r="AV1045" s="111"/>
      <c r="AW1045" s="111"/>
      <c r="AX1045" s="111"/>
      <c r="AY1045"/>
      <c r="AZ1045"/>
      <c r="BA1045"/>
      <c r="BB1045"/>
      <c r="BC1045"/>
      <c r="BD1045"/>
    </row>
    <row r="1046" spans="1:56" s="110" customFormat="1" ht="195.45">
      <c r="A1046" s="107">
        <v>787</v>
      </c>
      <c r="B1046" s="107" t="s">
        <v>13696</v>
      </c>
      <c r="C1046" s="111"/>
      <c r="D1046" s="124"/>
      <c r="E1046" s="112" t="s">
        <v>5393</v>
      </c>
      <c r="F1046" s="129"/>
      <c r="G1046" s="112" t="s">
        <v>5394</v>
      </c>
      <c r="H1046" s="111">
        <v>2021</v>
      </c>
      <c r="I1046" s="112" t="s">
        <v>5395</v>
      </c>
      <c r="J1046" s="113">
        <v>345741.72</v>
      </c>
      <c r="K1046" s="126" t="s">
        <v>12213</v>
      </c>
      <c r="L1046" s="112" t="s">
        <v>5171</v>
      </c>
      <c r="M1046" s="112" t="s">
        <v>5172</v>
      </c>
      <c r="N1046" s="112"/>
      <c r="O1046" s="112"/>
      <c r="P1046" s="112">
        <v>15917</v>
      </c>
      <c r="Q1046" s="108">
        <v>81.47549647058824</v>
      </c>
      <c r="R1046" s="108">
        <v>40.675496470588236</v>
      </c>
      <c r="S1046" s="108">
        <v>10</v>
      </c>
      <c r="T1046" s="108">
        <v>30.8</v>
      </c>
      <c r="U1046" s="108">
        <v>81.47549647058824</v>
      </c>
      <c r="V1046" s="109">
        <v>0.91</v>
      </c>
      <c r="W1046" s="109">
        <v>0.67</v>
      </c>
      <c r="X1046" s="127" t="s">
        <v>5396</v>
      </c>
      <c r="Y1046" s="107"/>
      <c r="Z1046" s="107"/>
      <c r="AA1046" s="107"/>
      <c r="AB1046" s="111"/>
      <c r="AC1046" s="107"/>
      <c r="AD1046" s="108">
        <v>30.8</v>
      </c>
      <c r="AE1046" s="107">
        <v>5</v>
      </c>
      <c r="AF1046" s="111">
        <v>91</v>
      </c>
      <c r="AG1046" s="111" t="s">
        <v>5397</v>
      </c>
      <c r="AH1046" s="111" t="s">
        <v>5393</v>
      </c>
      <c r="AI1046" s="111">
        <v>0.91</v>
      </c>
      <c r="AJ1046" s="111"/>
      <c r="AK1046" s="111"/>
      <c r="AL1046" s="111"/>
      <c r="AM1046" s="111"/>
      <c r="AN1046" s="111"/>
      <c r="AO1046" s="111"/>
      <c r="AP1046" s="111"/>
      <c r="AQ1046" s="111"/>
      <c r="AR1046" s="111"/>
      <c r="AS1046" s="111"/>
      <c r="AT1046" s="111"/>
      <c r="AU1046" s="111"/>
      <c r="AV1046" s="111"/>
      <c r="AW1046" s="111"/>
      <c r="AX1046" s="111"/>
      <c r="AY1046"/>
      <c r="AZ1046"/>
      <c r="BA1046"/>
      <c r="BB1046"/>
      <c r="BC1046"/>
      <c r="BD1046"/>
    </row>
    <row r="1047" spans="1:56" s="110" customFormat="1" ht="195.45">
      <c r="A1047" s="107">
        <v>787</v>
      </c>
      <c r="B1047" s="107" t="s">
        <v>13696</v>
      </c>
      <c r="C1047" s="111">
        <v>2</v>
      </c>
      <c r="D1047" s="124"/>
      <c r="E1047" s="112" t="s">
        <v>5398</v>
      </c>
      <c r="F1047" s="129">
        <v>34512</v>
      </c>
      <c r="G1047" s="112" t="s">
        <v>5399</v>
      </c>
      <c r="H1047" s="111">
        <v>2021</v>
      </c>
      <c r="I1047" s="112" t="s">
        <v>5400</v>
      </c>
      <c r="J1047" s="113">
        <v>79682.17</v>
      </c>
      <c r="K1047" s="126" t="s">
        <v>12213</v>
      </c>
      <c r="L1047" s="112" t="s">
        <v>5401</v>
      </c>
      <c r="M1047" s="112" t="s">
        <v>5402</v>
      </c>
      <c r="N1047" s="112" t="s">
        <v>5403</v>
      </c>
      <c r="O1047" s="112" t="s">
        <v>5404</v>
      </c>
      <c r="P1047" s="112">
        <v>15916</v>
      </c>
      <c r="Q1047" s="108" t="s">
        <v>5405</v>
      </c>
      <c r="R1047" s="108">
        <v>9.5374999999999996</v>
      </c>
      <c r="S1047" s="108">
        <v>1.5</v>
      </c>
      <c r="T1047" s="108">
        <v>23.1</v>
      </c>
      <c r="U1047" s="108">
        <v>34.137500000000003</v>
      </c>
      <c r="V1047" s="109">
        <v>46</v>
      </c>
      <c r="W1047" s="109">
        <v>0.67</v>
      </c>
      <c r="X1047" s="127" t="s">
        <v>5406</v>
      </c>
      <c r="Y1047" s="107">
        <v>3</v>
      </c>
      <c r="Z1047" s="107">
        <v>11</v>
      </c>
      <c r="AA1047" s="107">
        <v>5</v>
      </c>
      <c r="AB1047" s="111" t="s">
        <v>5407</v>
      </c>
      <c r="AC1047" s="107"/>
      <c r="AD1047" s="108">
        <v>7.88</v>
      </c>
      <c r="AE1047" s="107">
        <v>5</v>
      </c>
      <c r="AF1047" s="111">
        <v>46</v>
      </c>
      <c r="AG1047" s="111" t="s">
        <v>5215</v>
      </c>
      <c r="AH1047" s="111" t="s">
        <v>5398</v>
      </c>
      <c r="AI1047" s="111">
        <v>0.28999999999999998</v>
      </c>
      <c r="AJ1047" s="111" t="s">
        <v>5409</v>
      </c>
      <c r="AK1047" s="111" t="s">
        <v>5398</v>
      </c>
      <c r="AL1047" s="111">
        <v>0.24</v>
      </c>
      <c r="AM1047" s="111"/>
      <c r="AN1047" s="111"/>
      <c r="AO1047" s="111"/>
      <c r="AP1047" s="111"/>
      <c r="AQ1047" s="111"/>
      <c r="AR1047" s="111"/>
      <c r="AS1047" s="111" t="s">
        <v>5381</v>
      </c>
      <c r="AT1047" s="111" t="s">
        <v>5410</v>
      </c>
      <c r="AU1047" s="111">
        <v>0.21</v>
      </c>
      <c r="AV1047" s="111" t="s">
        <v>5381</v>
      </c>
      <c r="AW1047" s="111" t="s">
        <v>5411</v>
      </c>
      <c r="AX1047" s="111">
        <v>0.26</v>
      </c>
      <c r="AY1047"/>
      <c r="AZ1047"/>
      <c r="BA1047"/>
      <c r="BB1047"/>
      <c r="BC1047"/>
      <c r="BD1047"/>
    </row>
    <row r="1048" spans="1:56" s="110" customFormat="1" ht="216">
      <c r="A1048" s="107">
        <v>787</v>
      </c>
      <c r="B1048" s="107" t="s">
        <v>13696</v>
      </c>
      <c r="C1048" s="111"/>
      <c r="D1048" s="124" t="s">
        <v>5215</v>
      </c>
      <c r="E1048" s="112" t="s">
        <v>5304</v>
      </c>
      <c r="F1048" s="129" t="s">
        <v>5305</v>
      </c>
      <c r="G1048" s="112" t="s">
        <v>5412</v>
      </c>
      <c r="H1048" s="111">
        <v>2021</v>
      </c>
      <c r="I1048" s="112"/>
      <c r="J1048" s="113">
        <v>137788.64000000001</v>
      </c>
      <c r="K1048" s="126" t="s">
        <v>12213</v>
      </c>
      <c r="L1048" s="112" t="s">
        <v>5171</v>
      </c>
      <c r="M1048" s="112" t="s">
        <v>5172</v>
      </c>
      <c r="N1048" s="112" t="s">
        <v>5413</v>
      </c>
      <c r="O1048" s="112" t="s">
        <v>5414</v>
      </c>
      <c r="P1048" s="112">
        <v>15875</v>
      </c>
      <c r="Q1048" s="108">
        <v>62.676322094508301</v>
      </c>
      <c r="R1048" s="108">
        <v>26.176322094508301</v>
      </c>
      <c r="S1048" s="108">
        <v>9</v>
      </c>
      <c r="T1048" s="108">
        <v>27.5</v>
      </c>
      <c r="U1048" s="108">
        <v>62.676322094508301</v>
      </c>
      <c r="V1048" s="109">
        <v>35</v>
      </c>
      <c r="W1048" s="109">
        <v>0.68</v>
      </c>
      <c r="X1048" s="127"/>
      <c r="Y1048" s="107"/>
      <c r="Z1048" s="107"/>
      <c r="AA1048" s="107"/>
      <c r="AB1048" s="111"/>
      <c r="AC1048" s="107"/>
      <c r="AD1048" s="108">
        <v>27.5</v>
      </c>
      <c r="AE1048" s="107">
        <v>5</v>
      </c>
      <c r="AF1048" s="111">
        <v>35</v>
      </c>
      <c r="AG1048" s="111" t="s">
        <v>5267</v>
      </c>
      <c r="AH1048" s="111" t="s">
        <v>5310</v>
      </c>
      <c r="AI1048" s="111">
        <v>15</v>
      </c>
      <c r="AJ1048" s="111" t="s">
        <v>5311</v>
      </c>
      <c r="AK1048" s="111" t="s">
        <v>5310</v>
      </c>
      <c r="AL1048" s="111">
        <v>10</v>
      </c>
      <c r="AM1048" s="111" t="s">
        <v>908</v>
      </c>
      <c r="AN1048" s="111" t="s">
        <v>5310</v>
      </c>
      <c r="AO1048" s="111">
        <v>5</v>
      </c>
      <c r="AP1048" s="111" t="s">
        <v>5312</v>
      </c>
      <c r="AQ1048" s="111" t="s">
        <v>5310</v>
      </c>
      <c r="AR1048" s="111">
        <v>5</v>
      </c>
      <c r="AS1048" s="111"/>
      <c r="AT1048" s="111"/>
      <c r="AU1048" s="111"/>
      <c r="AV1048" s="111"/>
      <c r="AW1048" s="111"/>
      <c r="AX1048" s="111"/>
      <c r="AY1048"/>
      <c r="AZ1048"/>
      <c r="BA1048"/>
      <c r="BB1048"/>
      <c r="BC1048"/>
      <c r="BD1048"/>
    </row>
    <row r="1049" spans="1:56" s="110" customFormat="1" ht="380.6">
      <c r="A1049" s="107">
        <v>787</v>
      </c>
      <c r="B1049" s="107" t="s">
        <v>13696</v>
      </c>
      <c r="C1049" s="111" t="s">
        <v>5415</v>
      </c>
      <c r="D1049" s="124" t="s">
        <v>5215</v>
      </c>
      <c r="E1049" s="112" t="s">
        <v>5297</v>
      </c>
      <c r="F1049" s="129" t="s">
        <v>5416</v>
      </c>
      <c r="G1049" s="112" t="s">
        <v>5417</v>
      </c>
      <c r="H1049" s="111">
        <v>2023</v>
      </c>
      <c r="I1049" s="112" t="s">
        <v>5418</v>
      </c>
      <c r="J1049" s="113">
        <v>170502.13</v>
      </c>
      <c r="K1049" s="126" t="s">
        <v>12213</v>
      </c>
      <c r="L1049" s="112" t="s">
        <v>5401</v>
      </c>
      <c r="M1049" s="112" t="s">
        <v>5419</v>
      </c>
      <c r="N1049" s="112" t="s">
        <v>5420</v>
      </c>
      <c r="O1049" s="112" t="s">
        <v>5421</v>
      </c>
      <c r="P1049" s="112">
        <v>16948</v>
      </c>
      <c r="Q1049" s="108">
        <v>73.23</v>
      </c>
      <c r="R1049" s="108">
        <v>33.43</v>
      </c>
      <c r="S1049" s="108">
        <v>9</v>
      </c>
      <c r="T1049" s="108">
        <v>30.8</v>
      </c>
      <c r="U1049" s="108">
        <v>73.23</v>
      </c>
      <c r="V1049" s="109">
        <v>10</v>
      </c>
      <c r="W1049" s="109">
        <v>0.22</v>
      </c>
      <c r="X1049" s="127" t="s">
        <v>5422</v>
      </c>
      <c r="Y1049" s="107">
        <v>3</v>
      </c>
      <c r="Z1049" s="107">
        <v>1</v>
      </c>
      <c r="AA1049" s="107">
        <v>4</v>
      </c>
      <c r="AB1049" s="111">
        <v>66</v>
      </c>
      <c r="AC1049" s="107">
        <v>75</v>
      </c>
      <c r="AD1049" s="108">
        <v>30.8</v>
      </c>
      <c r="AE1049" s="107">
        <v>5</v>
      </c>
      <c r="AF1049" s="111">
        <v>10</v>
      </c>
      <c r="AG1049" s="111" t="s">
        <v>5215</v>
      </c>
      <c r="AH1049" s="111" t="s">
        <v>5423</v>
      </c>
      <c r="AI1049" s="111">
        <v>10</v>
      </c>
      <c r="AJ1049" s="111"/>
      <c r="AK1049" s="111"/>
      <c r="AL1049" s="111"/>
      <c r="AM1049" s="111"/>
      <c r="AN1049" s="111"/>
      <c r="AO1049" s="111"/>
      <c r="AP1049" s="111"/>
      <c r="AQ1049" s="111"/>
      <c r="AR1049" s="111"/>
      <c r="AS1049" s="111"/>
      <c r="AT1049" s="111"/>
      <c r="AU1049" s="111"/>
      <c r="AV1049" s="111"/>
      <c r="AW1049" s="111"/>
      <c r="AX1049" s="111"/>
      <c r="AY1049"/>
      <c r="AZ1049"/>
      <c r="BA1049"/>
      <c r="BB1049"/>
      <c r="BC1049"/>
      <c r="BD1049"/>
    </row>
    <row r="1050" spans="1:56" s="110" customFormat="1" ht="409.6">
      <c r="A1050" s="107">
        <v>787</v>
      </c>
      <c r="B1050" s="107" t="s">
        <v>13696</v>
      </c>
      <c r="C1050" s="111" t="s">
        <v>5415</v>
      </c>
      <c r="D1050" s="124" t="s">
        <v>5215</v>
      </c>
      <c r="E1050" s="112" t="s">
        <v>5372</v>
      </c>
      <c r="F1050" s="129" t="s">
        <v>5424</v>
      </c>
      <c r="G1050" s="112" t="s">
        <v>5425</v>
      </c>
      <c r="H1050" s="111">
        <v>2023</v>
      </c>
      <c r="I1050" s="112" t="s">
        <v>5426</v>
      </c>
      <c r="J1050" s="113">
        <v>217067.12</v>
      </c>
      <c r="K1050" s="126" t="s">
        <v>12213</v>
      </c>
      <c r="L1050" s="112" t="s">
        <v>5401</v>
      </c>
      <c r="M1050" s="112" t="s">
        <v>5427</v>
      </c>
      <c r="N1050" s="112" t="s">
        <v>5428</v>
      </c>
      <c r="O1050" s="112" t="s">
        <v>5429</v>
      </c>
      <c r="P1050" s="112">
        <v>16949</v>
      </c>
      <c r="Q1050" s="108">
        <v>80.06</v>
      </c>
      <c r="R1050" s="108">
        <v>42.56</v>
      </c>
      <c r="S1050" s="108">
        <v>10</v>
      </c>
      <c r="T1050" s="108">
        <v>27.5</v>
      </c>
      <c r="U1050" s="108">
        <v>80.06</v>
      </c>
      <c r="V1050" s="109">
        <v>75</v>
      </c>
      <c r="W1050" s="109">
        <v>0.2</v>
      </c>
      <c r="X1050" s="127" t="s">
        <v>5430</v>
      </c>
      <c r="Y1050" s="107">
        <v>3</v>
      </c>
      <c r="Z1050" s="107">
        <v>11</v>
      </c>
      <c r="AA1050" s="107">
        <v>5</v>
      </c>
      <c r="AB1050" s="111">
        <v>4</v>
      </c>
      <c r="AC1050" s="107">
        <v>76</v>
      </c>
      <c r="AD1050" s="108">
        <v>27.5</v>
      </c>
      <c r="AE1050" s="107">
        <v>5</v>
      </c>
      <c r="AF1050" s="111">
        <v>75</v>
      </c>
      <c r="AG1050" s="111" t="s">
        <v>5215</v>
      </c>
      <c r="AH1050" s="111" t="s">
        <v>5378</v>
      </c>
      <c r="AI1050" s="111">
        <v>40</v>
      </c>
      <c r="AJ1050" s="111" t="s">
        <v>5379</v>
      </c>
      <c r="AK1050" s="111" t="s">
        <v>5372</v>
      </c>
      <c r="AL1050" s="111">
        <v>10</v>
      </c>
      <c r="AM1050" s="111" t="s">
        <v>5321</v>
      </c>
      <c r="AN1050" s="111" t="s">
        <v>5372</v>
      </c>
      <c r="AO1050" s="111">
        <v>5</v>
      </c>
      <c r="AP1050" s="111" t="s">
        <v>5431</v>
      </c>
      <c r="AQ1050" s="111" t="s">
        <v>5378</v>
      </c>
      <c r="AR1050" s="111">
        <v>15</v>
      </c>
      <c r="AS1050" s="111" t="s">
        <v>5432</v>
      </c>
      <c r="AT1050" s="111" t="s">
        <v>5433</v>
      </c>
      <c r="AU1050" s="111">
        <v>5</v>
      </c>
      <c r="AV1050" s="111"/>
      <c r="AW1050" s="111"/>
      <c r="AX1050" s="111"/>
      <c r="AY1050"/>
      <c r="AZ1050"/>
      <c r="BA1050"/>
      <c r="BB1050"/>
      <c r="BC1050"/>
      <c r="BD1050"/>
    </row>
    <row r="1051" spans="1:56" s="110" customFormat="1" ht="409.6">
      <c r="A1051" s="107">
        <v>787</v>
      </c>
      <c r="B1051" s="107" t="s">
        <v>13696</v>
      </c>
      <c r="C1051" s="111" t="s">
        <v>5415</v>
      </c>
      <c r="D1051" s="124" t="s">
        <v>5204</v>
      </c>
      <c r="E1051" s="112" t="s">
        <v>5434</v>
      </c>
      <c r="F1051" s="129">
        <v>32035</v>
      </c>
      <c r="G1051" s="112" t="s">
        <v>5435</v>
      </c>
      <c r="H1051" s="111">
        <v>2023</v>
      </c>
      <c r="I1051" s="112" t="s">
        <v>5436</v>
      </c>
      <c r="J1051" s="113">
        <v>203481.68</v>
      </c>
      <c r="K1051" s="126" t="s">
        <v>12213</v>
      </c>
      <c r="L1051" s="112" t="s">
        <v>5437</v>
      </c>
      <c r="M1051" s="112" t="s">
        <v>5438</v>
      </c>
      <c r="N1051" s="112" t="s">
        <v>5439</v>
      </c>
      <c r="O1051" s="112" t="s">
        <v>5440</v>
      </c>
      <c r="P1051" s="112">
        <v>16698</v>
      </c>
      <c r="Q1051" s="108">
        <v>78.400000000000006</v>
      </c>
      <c r="R1051" s="108">
        <v>39.9</v>
      </c>
      <c r="S1051" s="108">
        <v>11</v>
      </c>
      <c r="T1051" s="108">
        <v>27.5</v>
      </c>
      <c r="U1051" s="108">
        <v>78.400000000000006</v>
      </c>
      <c r="V1051" s="109">
        <v>70</v>
      </c>
      <c r="W1051" s="109">
        <v>0.27</v>
      </c>
      <c r="X1051" s="127" t="s">
        <v>5441</v>
      </c>
      <c r="Y1051" s="107">
        <v>4</v>
      </c>
      <c r="Z1051" s="107">
        <v>4</v>
      </c>
      <c r="AA1051" s="107">
        <v>1</v>
      </c>
      <c r="AB1051" s="111" t="s">
        <v>5442</v>
      </c>
      <c r="AC1051" s="107"/>
      <c r="AD1051" s="108">
        <v>27.5</v>
      </c>
      <c r="AE1051" s="107">
        <v>5</v>
      </c>
      <c r="AF1051" s="111">
        <v>70</v>
      </c>
      <c r="AG1051" s="111" t="s">
        <v>5204</v>
      </c>
      <c r="AH1051" s="111" t="s">
        <v>5443</v>
      </c>
      <c r="AI1051" s="111">
        <v>0.25</v>
      </c>
      <c r="AJ1051" s="111" t="s">
        <v>5444</v>
      </c>
      <c r="AK1051" s="111" t="s">
        <v>5445</v>
      </c>
      <c r="AL1051" s="111">
        <v>0.1</v>
      </c>
      <c r="AM1051" s="111" t="s">
        <v>5267</v>
      </c>
      <c r="AN1051" s="111" t="s">
        <v>5446</v>
      </c>
      <c r="AO1051" s="111">
        <v>0.1</v>
      </c>
      <c r="AP1051" s="111" t="s">
        <v>5447</v>
      </c>
      <c r="AQ1051" s="111" t="s">
        <v>5398</v>
      </c>
      <c r="AR1051" s="111">
        <v>0.25</v>
      </c>
      <c r="AS1051" s="111"/>
      <c r="AT1051" s="111"/>
      <c r="AU1051" s="111"/>
      <c r="AV1051" s="111"/>
      <c r="AW1051" s="111"/>
      <c r="AX1051" s="111"/>
      <c r="AY1051"/>
      <c r="AZ1051"/>
      <c r="BA1051"/>
      <c r="BB1051"/>
      <c r="BC1051"/>
      <c r="BD1051"/>
    </row>
    <row r="1052" spans="1:56" s="110" customFormat="1" ht="409.6">
      <c r="A1052" s="107">
        <v>787</v>
      </c>
      <c r="B1052" s="107" t="s">
        <v>13696</v>
      </c>
      <c r="C1052" s="111" t="s">
        <v>5448</v>
      </c>
      <c r="D1052" s="124" t="s">
        <v>908</v>
      </c>
      <c r="E1052" s="112" t="s">
        <v>5257</v>
      </c>
      <c r="F1052" s="129">
        <v>29887</v>
      </c>
      <c r="G1052" s="112" t="s">
        <v>5449</v>
      </c>
      <c r="H1052" s="111">
        <v>2023</v>
      </c>
      <c r="I1052" s="112" t="s">
        <v>5450</v>
      </c>
      <c r="J1052" s="113">
        <v>129092.6</v>
      </c>
      <c r="K1052" s="126" t="s">
        <v>12213</v>
      </c>
      <c r="L1052" s="112" t="s">
        <v>5401</v>
      </c>
      <c r="M1052" s="112" t="s">
        <v>5451</v>
      </c>
      <c r="N1052" s="112" t="s">
        <v>5452</v>
      </c>
      <c r="O1052" s="112" t="s">
        <v>5453</v>
      </c>
      <c r="P1052" s="112">
        <v>17046</v>
      </c>
      <c r="Q1052" s="108">
        <v>58.410000000000004</v>
      </c>
      <c r="R1052" s="108">
        <v>25.31</v>
      </c>
      <c r="S1052" s="108">
        <v>10</v>
      </c>
      <c r="T1052" s="108">
        <v>23.1</v>
      </c>
      <c r="U1052" s="108">
        <v>58.41</v>
      </c>
      <c r="V1052" s="109">
        <v>10</v>
      </c>
      <c r="W1052" s="109">
        <v>0.23</v>
      </c>
      <c r="X1052" s="127" t="s">
        <v>5454</v>
      </c>
      <c r="Y1052" s="107">
        <v>4</v>
      </c>
      <c r="Z1052" s="107">
        <v>7</v>
      </c>
      <c r="AA1052" s="107">
        <v>6</v>
      </c>
      <c r="AB1052" s="111">
        <v>4</v>
      </c>
      <c r="AC1052" s="107">
        <v>74</v>
      </c>
      <c r="AD1052" s="108">
        <v>23.1</v>
      </c>
      <c r="AE1052" s="107">
        <v>5</v>
      </c>
      <c r="AF1052" s="111">
        <v>10</v>
      </c>
      <c r="AG1052" s="111" t="s">
        <v>908</v>
      </c>
      <c r="AH1052" s="111" t="s">
        <v>5455</v>
      </c>
      <c r="AI1052" s="111">
        <v>0.1</v>
      </c>
      <c r="AJ1052" s="111"/>
      <c r="AK1052" s="111"/>
      <c r="AL1052" s="111"/>
      <c r="AM1052" s="111"/>
      <c r="AN1052" s="111"/>
      <c r="AO1052" s="111"/>
      <c r="AP1052" s="111"/>
      <c r="AQ1052" s="111"/>
      <c r="AR1052" s="111"/>
      <c r="AS1052" s="111"/>
      <c r="AT1052" s="111"/>
      <c r="AU1052" s="111"/>
      <c r="AV1052" s="111"/>
      <c r="AW1052" s="111"/>
      <c r="AX1052" s="111"/>
      <c r="AY1052"/>
      <c r="AZ1052"/>
      <c r="BA1052"/>
      <c r="BB1052"/>
      <c r="BC1052"/>
      <c r="BD1052"/>
    </row>
    <row r="1053" spans="1:56" s="110" customFormat="1" ht="360">
      <c r="A1053" s="107">
        <v>787</v>
      </c>
      <c r="B1053" s="107" t="s">
        <v>13696</v>
      </c>
      <c r="C1053" s="111" t="s">
        <v>5448</v>
      </c>
      <c r="D1053" s="124"/>
      <c r="E1053" s="112" t="s">
        <v>5456</v>
      </c>
      <c r="F1053" s="129">
        <v>22659</v>
      </c>
      <c r="G1053" s="112" t="s">
        <v>5457</v>
      </c>
      <c r="H1053" s="111">
        <v>2024</v>
      </c>
      <c r="I1053" s="112" t="s">
        <v>5458</v>
      </c>
      <c r="J1053" s="113">
        <v>141990.09</v>
      </c>
      <c r="K1053" s="126" t="s">
        <v>12213</v>
      </c>
      <c r="L1053" s="112" t="s">
        <v>5401</v>
      </c>
      <c r="M1053" s="112" t="s">
        <v>5427</v>
      </c>
      <c r="N1053" s="112" t="s">
        <v>5459</v>
      </c>
      <c r="O1053" s="112" t="s">
        <v>5460</v>
      </c>
      <c r="P1053" s="112">
        <v>17295</v>
      </c>
      <c r="Q1053" s="108">
        <v>63.474490277777775</v>
      </c>
      <c r="R1053" s="108">
        <v>26.974490277777775</v>
      </c>
      <c r="S1053" s="108">
        <v>9</v>
      </c>
      <c r="T1053" s="108">
        <v>27.5</v>
      </c>
      <c r="U1053" s="108">
        <v>63.474490277777775</v>
      </c>
      <c r="V1053" s="109">
        <v>100</v>
      </c>
      <c r="W1053" s="109">
        <v>0.03</v>
      </c>
      <c r="X1053" s="127" t="s">
        <v>5461</v>
      </c>
      <c r="Y1053" s="107">
        <v>3</v>
      </c>
      <c r="Z1053" s="107">
        <v>11</v>
      </c>
      <c r="AA1053" s="107">
        <v>5</v>
      </c>
      <c r="AB1053" s="111">
        <v>4</v>
      </c>
      <c r="AC1053" s="107">
        <v>250</v>
      </c>
      <c r="AD1053" s="108">
        <v>27.5</v>
      </c>
      <c r="AE1053" s="107">
        <v>5</v>
      </c>
      <c r="AF1053" s="111">
        <v>100</v>
      </c>
      <c r="AG1053" s="111" t="s">
        <v>908</v>
      </c>
      <c r="AH1053" s="111" t="s">
        <v>5462</v>
      </c>
      <c r="AI1053" s="111">
        <v>20</v>
      </c>
      <c r="AJ1053" s="111" t="s">
        <v>5210</v>
      </c>
      <c r="AK1053" s="111" t="s">
        <v>5463</v>
      </c>
      <c r="AL1053" s="111">
        <v>80</v>
      </c>
      <c r="AM1053" s="111"/>
      <c r="AN1053" s="111"/>
      <c r="AO1053" s="111"/>
      <c r="AP1053" s="111"/>
      <c r="AQ1053" s="111"/>
      <c r="AR1053" s="111"/>
      <c r="AS1053" s="111"/>
      <c r="AT1053" s="111"/>
      <c r="AU1053" s="111"/>
      <c r="AV1053" s="111"/>
      <c r="AW1053" s="111"/>
      <c r="AX1053" s="111"/>
      <c r="AY1053"/>
      <c r="AZ1053"/>
      <c r="BA1053"/>
      <c r="BB1053"/>
      <c r="BC1053"/>
      <c r="BD1053"/>
    </row>
    <row r="1054" spans="1:56" s="110" customFormat="1" ht="216">
      <c r="A1054" s="107">
        <v>787</v>
      </c>
      <c r="B1054" s="107" t="s">
        <v>13696</v>
      </c>
      <c r="C1054" s="111" t="s">
        <v>5448</v>
      </c>
      <c r="D1054" s="124"/>
      <c r="E1054" s="112" t="s">
        <v>5456</v>
      </c>
      <c r="F1054" s="129">
        <v>22659</v>
      </c>
      <c r="G1054" s="112" t="s">
        <v>2019</v>
      </c>
      <c r="H1054" s="111">
        <v>2024</v>
      </c>
      <c r="I1054" s="112" t="s">
        <v>5464</v>
      </c>
      <c r="J1054" s="113">
        <v>79991.789999999994</v>
      </c>
      <c r="K1054" s="126" t="s">
        <v>12213</v>
      </c>
      <c r="L1054" s="112" t="s">
        <v>5401</v>
      </c>
      <c r="M1054" s="112" t="s">
        <v>5427</v>
      </c>
      <c r="N1054" s="112" t="s">
        <v>5465</v>
      </c>
      <c r="O1054" s="112" t="s">
        <v>5466</v>
      </c>
      <c r="P1054" s="112">
        <v>17292</v>
      </c>
      <c r="Q1054" s="108">
        <v>51.696396886973176</v>
      </c>
      <c r="R1054" s="108">
        <v>15.196396886973178</v>
      </c>
      <c r="S1054" s="108">
        <v>9</v>
      </c>
      <c r="T1054" s="108">
        <v>27.5</v>
      </c>
      <c r="U1054" s="108">
        <v>51.696396886973176</v>
      </c>
      <c r="V1054" s="109">
        <v>100</v>
      </c>
      <c r="W1054" s="109">
        <v>0.03</v>
      </c>
      <c r="X1054" s="127" t="s">
        <v>5461</v>
      </c>
      <c r="Y1054" s="107">
        <v>3</v>
      </c>
      <c r="Z1054" s="107">
        <v>11</v>
      </c>
      <c r="AA1054" s="107">
        <v>5</v>
      </c>
      <c r="AB1054" s="111">
        <v>4</v>
      </c>
      <c r="AC1054" s="107">
        <v>269</v>
      </c>
      <c r="AD1054" s="108">
        <v>27.5</v>
      </c>
      <c r="AE1054" s="107">
        <v>5</v>
      </c>
      <c r="AF1054" s="111">
        <v>100</v>
      </c>
      <c r="AG1054" s="111" t="s">
        <v>908</v>
      </c>
      <c r="AH1054" s="111" t="s">
        <v>5467</v>
      </c>
      <c r="AI1054" s="111">
        <v>100</v>
      </c>
      <c r="AJ1054" s="111"/>
      <c r="AK1054" s="111"/>
      <c r="AL1054" s="111"/>
      <c r="AM1054" s="111"/>
      <c r="AN1054" s="111"/>
      <c r="AO1054" s="111"/>
      <c r="AP1054" s="111"/>
      <c r="AQ1054" s="111"/>
      <c r="AR1054" s="111"/>
      <c r="AS1054" s="111"/>
      <c r="AT1054" s="111"/>
      <c r="AU1054" s="111"/>
      <c r="AV1054" s="111"/>
      <c r="AW1054" s="111"/>
      <c r="AX1054" s="111"/>
      <c r="AY1054"/>
      <c r="AZ1054"/>
      <c r="BA1054"/>
      <c r="BB1054"/>
      <c r="BC1054"/>
      <c r="BD1054"/>
    </row>
    <row r="1055" spans="1:56" s="110" customFormat="1" ht="288">
      <c r="A1055" s="107">
        <v>787</v>
      </c>
      <c r="B1055" s="107" t="s">
        <v>13696</v>
      </c>
      <c r="C1055" s="111" t="s">
        <v>5415</v>
      </c>
      <c r="D1055" s="124"/>
      <c r="E1055" s="112" t="s">
        <v>5468</v>
      </c>
      <c r="F1055" s="129">
        <v>23598</v>
      </c>
      <c r="G1055" s="112" t="s">
        <v>5469</v>
      </c>
      <c r="H1055" s="111">
        <v>2024</v>
      </c>
      <c r="I1055" s="112" t="s">
        <v>5470</v>
      </c>
      <c r="J1055" s="113">
        <v>75706.080000000002</v>
      </c>
      <c r="K1055" s="126" t="s">
        <v>12213</v>
      </c>
      <c r="L1055" s="112" t="s">
        <v>5471</v>
      </c>
      <c r="M1055" s="112" t="s">
        <v>5472</v>
      </c>
      <c r="N1055" s="112" t="s">
        <v>5473</v>
      </c>
      <c r="O1055" s="112" t="s">
        <v>5474</v>
      </c>
      <c r="P1055" s="112">
        <v>17293</v>
      </c>
      <c r="Q1055" s="108">
        <v>54.182221455938702</v>
      </c>
      <c r="R1055" s="108">
        <v>14.382221455938696</v>
      </c>
      <c r="S1055" s="108">
        <v>9</v>
      </c>
      <c r="T1055" s="108">
        <v>30.8</v>
      </c>
      <c r="U1055" s="108">
        <v>54.182221455938695</v>
      </c>
      <c r="V1055" s="109">
        <v>13</v>
      </c>
      <c r="W1055" s="109">
        <v>0.05</v>
      </c>
      <c r="X1055" s="127" t="s">
        <v>5461</v>
      </c>
      <c r="Y1055" s="107">
        <v>6</v>
      </c>
      <c r="Z1055" s="107">
        <v>4</v>
      </c>
      <c r="AA1055" s="107">
        <v>7</v>
      </c>
      <c r="AB1055" s="111">
        <v>4</v>
      </c>
      <c r="AC1055" s="107">
        <v>254</v>
      </c>
      <c r="AD1055" s="108">
        <v>30.8</v>
      </c>
      <c r="AE1055" s="107">
        <v>5</v>
      </c>
      <c r="AF1055" s="111" t="s">
        <v>5475</v>
      </c>
      <c r="AG1055" s="111" t="s">
        <v>5204</v>
      </c>
      <c r="AH1055" s="111" t="s">
        <v>5476</v>
      </c>
      <c r="AI1055" s="111" t="s">
        <v>5477</v>
      </c>
      <c r="AJ1055" s="111" t="s">
        <v>5210</v>
      </c>
      <c r="AK1055" s="111" t="s">
        <v>5478</v>
      </c>
      <c r="AL1055" s="111" t="s">
        <v>5479</v>
      </c>
      <c r="AM1055" s="111" t="s">
        <v>908</v>
      </c>
      <c r="AN1055" s="111" t="s">
        <v>5480</v>
      </c>
      <c r="AO1055" s="111" t="s">
        <v>5481</v>
      </c>
      <c r="AP1055" s="111"/>
      <c r="AQ1055" s="111"/>
      <c r="AR1055" s="111"/>
      <c r="AS1055" s="111"/>
      <c r="AT1055" s="111"/>
      <c r="AU1055" s="111"/>
      <c r="AV1055" s="111"/>
      <c r="AW1055" s="111"/>
      <c r="AX1055" s="111"/>
      <c r="AY1055"/>
      <c r="AZ1055"/>
      <c r="BA1055"/>
      <c r="BB1055"/>
      <c r="BC1055"/>
      <c r="BD1055"/>
    </row>
    <row r="1056" spans="1:56" s="110" customFormat="1" ht="216">
      <c r="A1056" s="107">
        <v>787</v>
      </c>
      <c r="B1056" s="107" t="s">
        <v>13696</v>
      </c>
      <c r="C1056" s="111" t="s">
        <v>5415</v>
      </c>
      <c r="D1056" s="124"/>
      <c r="E1056" s="112" t="s">
        <v>5297</v>
      </c>
      <c r="F1056" s="129">
        <v>24400</v>
      </c>
      <c r="G1056" s="112" t="s">
        <v>5482</v>
      </c>
      <c r="H1056" s="111">
        <v>2024</v>
      </c>
      <c r="I1056" s="112" t="s">
        <v>5483</v>
      </c>
      <c r="J1056" s="113">
        <v>187400.89</v>
      </c>
      <c r="K1056" s="126" t="s">
        <v>12213</v>
      </c>
      <c r="L1056" s="112" t="s">
        <v>5401</v>
      </c>
      <c r="M1056" s="112" t="s">
        <v>5427</v>
      </c>
      <c r="N1056" s="112" t="s">
        <v>5484</v>
      </c>
      <c r="O1056" s="112" t="s">
        <v>5485</v>
      </c>
      <c r="P1056" s="112">
        <v>17294</v>
      </c>
      <c r="Q1056" s="108">
        <v>77.401382359514685</v>
      </c>
      <c r="R1056" s="108">
        <v>35.601382359514687</v>
      </c>
      <c r="S1056" s="108">
        <v>11</v>
      </c>
      <c r="T1056" s="108">
        <v>30.8</v>
      </c>
      <c r="U1056" s="108">
        <v>77.401382359514685</v>
      </c>
      <c r="V1056" s="109">
        <v>15</v>
      </c>
      <c r="W1056" s="109">
        <v>0.03</v>
      </c>
      <c r="X1056" s="127" t="s">
        <v>5461</v>
      </c>
      <c r="Y1056" s="107">
        <v>3</v>
      </c>
      <c r="Z1056" s="107">
        <v>2</v>
      </c>
      <c r="AA1056" s="107">
        <v>3</v>
      </c>
      <c r="AB1056" s="111">
        <v>4</v>
      </c>
      <c r="AC1056" s="107">
        <v>184</v>
      </c>
      <c r="AD1056" s="108">
        <v>30.8</v>
      </c>
      <c r="AE1056" s="107">
        <v>5</v>
      </c>
      <c r="AF1056" s="111">
        <v>15</v>
      </c>
      <c r="AG1056" s="111" t="s">
        <v>5215</v>
      </c>
      <c r="AH1056" s="111" t="s">
        <v>5486</v>
      </c>
      <c r="AI1056" s="111">
        <v>15</v>
      </c>
      <c r="AJ1056" s="111"/>
      <c r="AK1056" s="111"/>
      <c r="AL1056" s="111"/>
      <c r="AM1056" s="111"/>
      <c r="AN1056" s="111"/>
      <c r="AO1056" s="111"/>
      <c r="AP1056" s="111"/>
      <c r="AQ1056" s="111"/>
      <c r="AR1056" s="111"/>
      <c r="AS1056" s="111"/>
      <c r="AT1056" s="111"/>
      <c r="AU1056" s="111"/>
      <c r="AV1056" s="111"/>
      <c r="AW1056" s="111"/>
      <c r="AX1056" s="111"/>
      <c r="AY1056"/>
      <c r="AZ1056"/>
      <c r="BA1056"/>
      <c r="BB1056"/>
      <c r="BC1056"/>
      <c r="BD1056"/>
    </row>
    <row r="1057" spans="1:56" s="110" customFormat="1" ht="409.6">
      <c r="A1057" s="107">
        <v>787</v>
      </c>
      <c r="B1057" s="107" t="s">
        <v>13696</v>
      </c>
      <c r="C1057" s="111" t="s">
        <v>5415</v>
      </c>
      <c r="D1057" s="124"/>
      <c r="E1057" s="112" t="s">
        <v>5487</v>
      </c>
      <c r="F1057" s="129">
        <v>26226</v>
      </c>
      <c r="G1057" s="112" t="s">
        <v>5488</v>
      </c>
      <c r="H1057" s="111">
        <v>2024</v>
      </c>
      <c r="I1057" s="112" t="s">
        <v>5489</v>
      </c>
      <c r="J1057" s="113">
        <v>163358</v>
      </c>
      <c r="K1057" s="126" t="s">
        <v>12213</v>
      </c>
      <c r="L1057" s="112" t="s">
        <v>5401</v>
      </c>
      <c r="M1057" s="112" t="s">
        <v>5427</v>
      </c>
      <c r="N1057" s="112" t="s">
        <v>5490</v>
      </c>
      <c r="O1057" s="112" t="s">
        <v>5491</v>
      </c>
      <c r="P1057" s="112">
        <v>17366</v>
      </c>
      <c r="Q1057" s="108">
        <v>69.533847381864618</v>
      </c>
      <c r="R1057" s="108">
        <v>31.033847381864621</v>
      </c>
      <c r="S1057" s="108">
        <v>11</v>
      </c>
      <c r="T1057" s="108">
        <v>27.5</v>
      </c>
      <c r="U1057" s="108">
        <v>69.533847381864618</v>
      </c>
      <c r="V1057" s="109">
        <v>27</v>
      </c>
      <c r="W1057" s="109">
        <v>0.03</v>
      </c>
      <c r="X1057" s="127" t="s">
        <v>5461</v>
      </c>
      <c r="Y1057" s="107">
        <v>3</v>
      </c>
      <c r="Z1057" s="107">
        <v>10</v>
      </c>
      <c r="AA1057" s="107">
        <v>4</v>
      </c>
      <c r="AB1057" s="111">
        <v>4</v>
      </c>
      <c r="AC1057" s="107">
        <v>231</v>
      </c>
      <c r="AD1057" s="108">
        <v>27.5</v>
      </c>
      <c r="AE1057" s="107">
        <v>5</v>
      </c>
      <c r="AF1057" s="111" t="s">
        <v>5492</v>
      </c>
      <c r="AG1057" s="111" t="s">
        <v>908</v>
      </c>
      <c r="AH1057" s="111" t="s">
        <v>5493</v>
      </c>
      <c r="AI1057" s="111">
        <v>27</v>
      </c>
      <c r="AJ1057" s="111"/>
      <c r="AK1057" s="111"/>
      <c r="AL1057" s="111"/>
      <c r="AM1057" s="111"/>
      <c r="AN1057" s="111"/>
      <c r="AO1057" s="111"/>
      <c r="AP1057" s="111"/>
      <c r="AQ1057" s="111"/>
      <c r="AR1057" s="111"/>
      <c r="AS1057" s="111"/>
      <c r="AT1057" s="111"/>
      <c r="AU1057" s="111"/>
      <c r="AV1057" s="111"/>
      <c r="AW1057" s="111"/>
      <c r="AX1057" s="111"/>
      <c r="AY1057"/>
      <c r="AZ1057"/>
      <c r="BA1057"/>
      <c r="BB1057"/>
      <c r="BC1057"/>
      <c r="BD1057"/>
    </row>
    <row r="1058" spans="1:56" s="110" customFormat="1" ht="298.3">
      <c r="A1058" s="107">
        <v>787</v>
      </c>
      <c r="B1058" s="107" t="s">
        <v>13696</v>
      </c>
      <c r="C1058" s="111" t="s">
        <v>5415</v>
      </c>
      <c r="D1058" s="124"/>
      <c r="E1058" s="112" t="s">
        <v>5398</v>
      </c>
      <c r="F1058" s="129">
        <v>34512</v>
      </c>
      <c r="G1058" s="112" t="s">
        <v>5494</v>
      </c>
      <c r="H1058" s="111">
        <v>2024</v>
      </c>
      <c r="I1058" s="112" t="s">
        <v>5495</v>
      </c>
      <c r="J1058" s="113">
        <v>414409.6</v>
      </c>
      <c r="K1058" s="126" t="s">
        <v>12213</v>
      </c>
      <c r="L1058" s="112" t="s">
        <v>5401</v>
      </c>
      <c r="M1058" s="112" t="s">
        <v>5427</v>
      </c>
      <c r="N1058" s="112" t="s">
        <v>5496</v>
      </c>
      <c r="O1058" s="112" t="s">
        <v>5497</v>
      </c>
      <c r="P1058" s="112">
        <v>17330</v>
      </c>
      <c r="Q1058" s="108">
        <v>113.82723882503191</v>
      </c>
      <c r="R1058" s="108">
        <v>78.727238825031918</v>
      </c>
      <c r="S1058" s="108">
        <v>12</v>
      </c>
      <c r="T1058" s="108">
        <v>23.1</v>
      </c>
      <c r="U1058" s="108">
        <v>113.82723882503191</v>
      </c>
      <c r="V1058" s="109">
        <v>15</v>
      </c>
      <c r="W1058" s="109">
        <v>0.03</v>
      </c>
      <c r="X1058" s="127" t="s">
        <v>5461</v>
      </c>
      <c r="Y1058" s="107">
        <v>4</v>
      </c>
      <c r="Z1058" s="107">
        <v>5</v>
      </c>
      <c r="AA1058" s="107">
        <v>5</v>
      </c>
      <c r="AB1058" s="111">
        <v>11</v>
      </c>
      <c r="AC1058" s="107">
        <v>259</v>
      </c>
      <c r="AD1058" s="108">
        <v>23.1</v>
      </c>
      <c r="AE1058" s="107">
        <v>5</v>
      </c>
      <c r="AF1058" s="111">
        <v>15</v>
      </c>
      <c r="AG1058" s="111" t="s">
        <v>5215</v>
      </c>
      <c r="AH1058" s="111" t="s">
        <v>5498</v>
      </c>
      <c r="AI1058" s="111">
        <v>0.21</v>
      </c>
      <c r="AJ1058" s="111" t="s">
        <v>5408</v>
      </c>
      <c r="AK1058" s="111" t="s">
        <v>5498</v>
      </c>
      <c r="AL1058" s="111">
        <v>0.18</v>
      </c>
      <c r="AM1058" s="111" t="s">
        <v>5311</v>
      </c>
      <c r="AN1058" s="111" t="s">
        <v>5499</v>
      </c>
      <c r="AO1058" s="111">
        <v>0.39</v>
      </c>
      <c r="AP1058" s="111" t="s">
        <v>5500</v>
      </c>
      <c r="AQ1058" s="111" t="s">
        <v>5446</v>
      </c>
      <c r="AR1058" s="111">
        <v>0.22</v>
      </c>
      <c r="AS1058" s="111"/>
      <c r="AT1058" s="111"/>
      <c r="AU1058" s="111"/>
      <c r="AV1058" s="111"/>
      <c r="AW1058" s="111"/>
      <c r="AX1058" s="111"/>
      <c r="AY1058"/>
      <c r="AZ1058"/>
      <c r="BA1058"/>
      <c r="BB1058"/>
      <c r="BC1058"/>
      <c r="BD1058"/>
    </row>
    <row r="1059" spans="1:56" s="110" customFormat="1" ht="216">
      <c r="A1059" s="107">
        <v>787</v>
      </c>
      <c r="B1059" s="107" t="s">
        <v>13696</v>
      </c>
      <c r="C1059" s="111" t="s">
        <v>5415</v>
      </c>
      <c r="D1059" s="124"/>
      <c r="E1059" s="112" t="s">
        <v>5304</v>
      </c>
      <c r="F1059" s="129">
        <v>32034</v>
      </c>
      <c r="G1059" s="112" t="s">
        <v>5501</v>
      </c>
      <c r="H1059" s="111">
        <v>2024</v>
      </c>
      <c r="I1059" s="112" t="s">
        <v>5502</v>
      </c>
      <c r="J1059" s="113">
        <v>511869.95</v>
      </c>
      <c r="K1059" s="126" t="s">
        <v>12213</v>
      </c>
      <c r="L1059" s="112" t="s">
        <v>5401</v>
      </c>
      <c r="M1059" s="112" t="s">
        <v>5427</v>
      </c>
      <c r="N1059" s="112" t="s">
        <v>5503</v>
      </c>
      <c r="O1059" s="112" t="s">
        <v>5504</v>
      </c>
      <c r="P1059" s="112">
        <v>17328</v>
      </c>
      <c r="Q1059" s="108">
        <v>150.32721591634737</v>
      </c>
      <c r="R1059" s="108">
        <v>97.242215916347376</v>
      </c>
      <c r="S1059" s="108">
        <v>25.584999999999997</v>
      </c>
      <c r="T1059" s="108">
        <v>27.5</v>
      </c>
      <c r="U1059" s="108">
        <v>150.32721591634737</v>
      </c>
      <c r="V1059" s="109">
        <v>10</v>
      </c>
      <c r="W1059" s="109">
        <v>0.03</v>
      </c>
      <c r="X1059" s="127" t="s">
        <v>5461</v>
      </c>
      <c r="Y1059" s="107">
        <v>4</v>
      </c>
      <c r="Z1059" s="107">
        <v>4</v>
      </c>
      <c r="AA1059" s="107">
        <v>1</v>
      </c>
      <c r="AB1059" s="111">
        <v>11</v>
      </c>
      <c r="AC1059" s="107">
        <v>73</v>
      </c>
      <c r="AD1059" s="108">
        <v>27.5</v>
      </c>
      <c r="AE1059" s="107">
        <v>5</v>
      </c>
      <c r="AF1059" s="111">
        <v>10</v>
      </c>
      <c r="AG1059" s="111" t="s">
        <v>5311</v>
      </c>
      <c r="AH1059" s="111" t="s">
        <v>5310</v>
      </c>
      <c r="AI1059" s="111">
        <v>5</v>
      </c>
      <c r="AJ1059" s="111" t="s">
        <v>908</v>
      </c>
      <c r="AK1059" s="111" t="s">
        <v>5310</v>
      </c>
      <c r="AL1059" s="111">
        <v>5</v>
      </c>
      <c r="AM1059" s="111"/>
      <c r="AN1059" s="111" t="s">
        <v>5310</v>
      </c>
      <c r="AO1059" s="111"/>
      <c r="AP1059" s="111"/>
      <c r="AQ1059" s="111"/>
      <c r="AR1059" s="111"/>
      <c r="AS1059" s="111"/>
      <c r="AT1059" s="111"/>
      <c r="AU1059" s="111"/>
      <c r="AV1059" s="111"/>
      <c r="AW1059" s="111"/>
      <c r="AX1059" s="111"/>
      <c r="AY1059"/>
      <c r="AZ1059"/>
      <c r="BA1059"/>
      <c r="BB1059"/>
      <c r="BC1059"/>
      <c r="BD1059"/>
    </row>
    <row r="1060" spans="1:56" s="110" customFormat="1" ht="185.15">
      <c r="A1060" s="107">
        <v>792</v>
      </c>
      <c r="B1060" s="107" t="s">
        <v>5505</v>
      </c>
      <c r="C1060" s="111"/>
      <c r="D1060" s="124" t="s">
        <v>5506</v>
      </c>
      <c r="E1060" s="112" t="s">
        <v>5507</v>
      </c>
      <c r="F1060" s="129" t="s">
        <v>5508</v>
      </c>
      <c r="G1060" s="112" t="s">
        <v>5509</v>
      </c>
      <c r="H1060" s="111">
        <v>2011</v>
      </c>
      <c r="I1060" s="112" t="s">
        <v>5510</v>
      </c>
      <c r="J1060" s="113">
        <v>86787</v>
      </c>
      <c r="K1060" s="126" t="s">
        <v>12213</v>
      </c>
      <c r="L1060" s="112" t="s">
        <v>5511</v>
      </c>
      <c r="M1060" s="112" t="s">
        <v>5512</v>
      </c>
      <c r="N1060" s="112" t="s">
        <v>5513</v>
      </c>
      <c r="O1060" s="112" t="s">
        <v>5514</v>
      </c>
      <c r="P1060" s="112">
        <v>21997</v>
      </c>
      <c r="Q1060" s="108">
        <v>99.503265882352949</v>
      </c>
      <c r="R1060" s="108">
        <v>10.210235294117648</v>
      </c>
      <c r="S1060" s="108">
        <v>23</v>
      </c>
      <c r="T1060" s="108">
        <v>70</v>
      </c>
      <c r="U1060" s="108">
        <v>103.21023529411765</v>
      </c>
      <c r="V1060" s="109">
        <v>70</v>
      </c>
      <c r="W1060" s="109">
        <v>100</v>
      </c>
      <c r="X1060" s="127" t="s">
        <v>5515</v>
      </c>
      <c r="Y1060" s="107">
        <v>3</v>
      </c>
      <c r="Z1060" s="107">
        <v>10</v>
      </c>
      <c r="AA1060" s="107">
        <v>2</v>
      </c>
      <c r="AB1060" s="111">
        <v>16</v>
      </c>
      <c r="AC1060" s="107"/>
      <c r="AD1060" s="108">
        <v>35</v>
      </c>
      <c r="AE1060" s="107">
        <v>5</v>
      </c>
      <c r="AF1060" s="111">
        <v>0.35</v>
      </c>
      <c r="AG1060" s="111" t="s">
        <v>5516</v>
      </c>
      <c r="AH1060" s="111" t="s">
        <v>5517</v>
      </c>
      <c r="AI1060" s="111">
        <v>25</v>
      </c>
      <c r="AJ1060" s="111"/>
      <c r="AK1060" s="111"/>
      <c r="AL1060" s="111"/>
      <c r="AM1060" s="111"/>
      <c r="AN1060" s="111"/>
      <c r="AO1060" s="111"/>
      <c r="AP1060" s="111"/>
      <c r="AQ1060" s="111"/>
      <c r="AR1060" s="111"/>
      <c r="AS1060" s="111" t="s">
        <v>4448</v>
      </c>
      <c r="AT1060" s="111" t="s">
        <v>5518</v>
      </c>
      <c r="AU1060" s="111">
        <v>10</v>
      </c>
      <c r="AV1060" s="111"/>
      <c r="AW1060" s="111"/>
      <c r="AX1060" s="111"/>
      <c r="AY1060"/>
      <c r="AZ1060"/>
      <c r="BA1060"/>
      <c r="BB1060"/>
      <c r="BC1060"/>
      <c r="BD1060"/>
    </row>
    <row r="1061" spans="1:56" s="110" customFormat="1" ht="267.45">
      <c r="A1061" s="107">
        <v>792</v>
      </c>
      <c r="B1061" s="107" t="s">
        <v>5505</v>
      </c>
      <c r="C1061" s="111"/>
      <c r="D1061" s="124" t="s">
        <v>5519</v>
      </c>
      <c r="E1061" s="112" t="s">
        <v>5520</v>
      </c>
      <c r="F1061" s="129">
        <v>10196</v>
      </c>
      <c r="G1061" s="112" t="s">
        <v>5521</v>
      </c>
      <c r="H1061" s="111">
        <v>2009</v>
      </c>
      <c r="I1061" s="112" t="s">
        <v>5522</v>
      </c>
      <c r="J1061" s="113">
        <v>25004</v>
      </c>
      <c r="K1061" s="126" t="s">
        <v>12213</v>
      </c>
      <c r="L1061" s="112" t="s">
        <v>5523</v>
      </c>
      <c r="M1061" s="112" t="s">
        <v>5524</v>
      </c>
      <c r="N1061" s="112" t="s">
        <v>5525</v>
      </c>
      <c r="O1061" s="112" t="s">
        <v>5526</v>
      </c>
      <c r="P1061" s="112">
        <v>21239</v>
      </c>
      <c r="Q1061" s="108">
        <v>90</v>
      </c>
      <c r="R1061" s="108">
        <v>2.9416470588235297</v>
      </c>
      <c r="S1061" s="108">
        <v>20</v>
      </c>
      <c r="T1061" s="108">
        <v>70</v>
      </c>
      <c r="U1061" s="108">
        <v>92.941647058823534</v>
      </c>
      <c r="V1061" s="109">
        <v>90</v>
      </c>
      <c r="W1061" s="109">
        <v>100</v>
      </c>
      <c r="X1061" s="127" t="s">
        <v>5515</v>
      </c>
      <c r="Y1061" s="107">
        <v>4</v>
      </c>
      <c r="Z1061" s="107">
        <v>3</v>
      </c>
      <c r="AA1061" s="107">
        <v>3</v>
      </c>
      <c r="AB1061" s="111">
        <v>39</v>
      </c>
      <c r="AC1061" s="107"/>
      <c r="AD1061" s="108">
        <v>61</v>
      </c>
      <c r="AE1061" s="107">
        <v>5</v>
      </c>
      <c r="AF1061" s="111">
        <v>5</v>
      </c>
      <c r="AG1061" s="111"/>
      <c r="AH1061" s="111"/>
      <c r="AI1061" s="111"/>
      <c r="AJ1061" s="111"/>
      <c r="AK1061" s="111"/>
      <c r="AL1061" s="111"/>
      <c r="AM1061" s="111"/>
      <c r="AN1061" s="111"/>
      <c r="AO1061" s="111"/>
      <c r="AP1061" s="111"/>
      <c r="AQ1061" s="111"/>
      <c r="AR1061" s="111"/>
      <c r="AS1061" s="111" t="s">
        <v>4448</v>
      </c>
      <c r="AT1061" s="111" t="s">
        <v>5527</v>
      </c>
      <c r="AU1061" s="111">
        <v>5</v>
      </c>
      <c r="AV1061" s="111"/>
      <c r="AW1061" s="111"/>
      <c r="AX1061" s="111"/>
      <c r="AY1061"/>
      <c r="AZ1061"/>
      <c r="BA1061"/>
      <c r="BB1061"/>
      <c r="BC1061"/>
      <c r="BD1061"/>
    </row>
    <row r="1062" spans="1:56" s="110" customFormat="1" ht="267.45">
      <c r="A1062" s="107">
        <v>792</v>
      </c>
      <c r="B1062" s="107" t="s">
        <v>5505</v>
      </c>
      <c r="C1062" s="111"/>
      <c r="D1062" s="124" t="s">
        <v>5519</v>
      </c>
      <c r="E1062" s="112" t="s">
        <v>5520</v>
      </c>
      <c r="F1062" s="129">
        <v>10196</v>
      </c>
      <c r="G1062" s="112" t="s">
        <v>5521</v>
      </c>
      <c r="H1062" s="111">
        <v>2009</v>
      </c>
      <c r="I1062" s="112" t="s">
        <v>5522</v>
      </c>
      <c r="J1062" s="113">
        <v>25004</v>
      </c>
      <c r="K1062" s="126" t="s">
        <v>12213</v>
      </c>
      <c r="L1062" s="112" t="s">
        <v>5523</v>
      </c>
      <c r="M1062" s="112" t="s">
        <v>5524</v>
      </c>
      <c r="N1062" s="112" t="s">
        <v>5525</v>
      </c>
      <c r="O1062" s="112" t="s">
        <v>5528</v>
      </c>
      <c r="P1062" s="112">
        <v>21240</v>
      </c>
      <c r="Q1062" s="108">
        <v>90</v>
      </c>
      <c r="R1062" s="108">
        <v>2.9416470588235297</v>
      </c>
      <c r="S1062" s="108">
        <v>20</v>
      </c>
      <c r="T1062" s="108">
        <v>70</v>
      </c>
      <c r="U1062" s="108">
        <v>92.941647058823534</v>
      </c>
      <c r="V1062" s="109">
        <v>90</v>
      </c>
      <c r="W1062" s="109">
        <v>100</v>
      </c>
      <c r="X1062" s="127" t="s">
        <v>5515</v>
      </c>
      <c r="Y1062" s="107">
        <v>4</v>
      </c>
      <c r="Z1062" s="107">
        <v>3</v>
      </c>
      <c r="AA1062" s="107">
        <v>3</v>
      </c>
      <c r="AB1062" s="111">
        <v>39</v>
      </c>
      <c r="AC1062" s="107"/>
      <c r="AD1062" s="108">
        <v>61</v>
      </c>
      <c r="AE1062" s="107">
        <v>5</v>
      </c>
      <c r="AF1062" s="111">
        <v>5</v>
      </c>
      <c r="AG1062" s="111"/>
      <c r="AH1062" s="111"/>
      <c r="AI1062" s="111"/>
      <c r="AJ1062" s="111"/>
      <c r="AK1062" s="111"/>
      <c r="AL1062" s="111"/>
      <c r="AM1062" s="111"/>
      <c r="AN1062" s="111"/>
      <c r="AO1062" s="111"/>
      <c r="AP1062" s="111"/>
      <c r="AQ1062" s="111"/>
      <c r="AR1062" s="111"/>
      <c r="AS1062" s="111" t="s">
        <v>4448</v>
      </c>
      <c r="AT1062" s="111" t="s">
        <v>5527</v>
      </c>
      <c r="AU1062" s="111">
        <v>5</v>
      </c>
      <c r="AV1062" s="111"/>
      <c r="AW1062" s="111"/>
      <c r="AX1062" s="111"/>
      <c r="AY1062"/>
      <c r="AZ1062"/>
      <c r="BA1062"/>
      <c r="BB1062"/>
      <c r="BC1062"/>
      <c r="BD1062"/>
    </row>
    <row r="1063" spans="1:56" s="110" customFormat="1" ht="185.15">
      <c r="A1063" s="107">
        <v>792</v>
      </c>
      <c r="B1063" s="107" t="s">
        <v>5505</v>
      </c>
      <c r="C1063" s="111"/>
      <c r="D1063" s="124" t="s">
        <v>5529</v>
      </c>
      <c r="E1063" s="112" t="s">
        <v>5530</v>
      </c>
      <c r="F1063" s="129">
        <v>28349</v>
      </c>
      <c r="G1063" s="112" t="s">
        <v>5531</v>
      </c>
      <c r="H1063" s="111">
        <v>2008</v>
      </c>
      <c r="I1063" s="112" t="s">
        <v>5532</v>
      </c>
      <c r="J1063" s="113">
        <v>38969</v>
      </c>
      <c r="K1063" s="126" t="s">
        <v>12213</v>
      </c>
      <c r="L1063" s="112" t="s">
        <v>5511</v>
      </c>
      <c r="M1063" s="112" t="s">
        <v>5533</v>
      </c>
      <c r="N1063" s="112" t="s">
        <v>5534</v>
      </c>
      <c r="O1063" s="112" t="s">
        <v>5535</v>
      </c>
      <c r="P1063" s="112">
        <v>20564</v>
      </c>
      <c r="Q1063" s="108">
        <v>92.019388235294116</v>
      </c>
      <c r="R1063" s="108">
        <v>4.5845882352941176</v>
      </c>
      <c r="S1063" s="108">
        <v>18</v>
      </c>
      <c r="T1063" s="108">
        <v>70</v>
      </c>
      <c r="U1063" s="108">
        <v>92.58458823529412</v>
      </c>
      <c r="V1063" s="109">
        <v>50</v>
      </c>
      <c r="W1063" s="109">
        <v>100</v>
      </c>
      <c r="X1063" s="127" t="s">
        <v>5515</v>
      </c>
      <c r="Y1063" s="107">
        <v>6</v>
      </c>
      <c r="Z1063" s="107">
        <v>2</v>
      </c>
      <c r="AA1063" s="107">
        <v>1</v>
      </c>
      <c r="AB1063" s="111">
        <v>16</v>
      </c>
      <c r="AC1063" s="107"/>
      <c r="AD1063" s="108">
        <v>51</v>
      </c>
      <c r="AE1063" s="107">
        <v>5</v>
      </c>
      <c r="AF1063" s="111"/>
      <c r="AG1063" s="111"/>
      <c r="AH1063" s="111"/>
      <c r="AI1063" s="111"/>
      <c r="AJ1063" s="111"/>
      <c r="AK1063" s="111"/>
      <c r="AL1063" s="111"/>
      <c r="AM1063" s="111"/>
      <c r="AN1063" s="111"/>
      <c r="AO1063" s="111"/>
      <c r="AP1063" s="111"/>
      <c r="AQ1063" s="111"/>
      <c r="AR1063" s="111"/>
      <c r="AS1063" s="111"/>
      <c r="AT1063" s="111"/>
      <c r="AU1063" s="111"/>
      <c r="AV1063" s="111"/>
      <c r="AW1063" s="111"/>
      <c r="AX1063" s="111"/>
      <c r="AY1063"/>
      <c r="AZ1063"/>
      <c r="BA1063"/>
      <c r="BB1063"/>
      <c r="BC1063"/>
      <c r="BD1063"/>
    </row>
    <row r="1064" spans="1:56" s="110" customFormat="1" ht="185.15">
      <c r="A1064" s="107">
        <v>792</v>
      </c>
      <c r="B1064" s="107" t="s">
        <v>5505</v>
      </c>
      <c r="C1064" s="111"/>
      <c r="D1064" s="124" t="s">
        <v>5529</v>
      </c>
      <c r="E1064" s="112" t="s">
        <v>5530</v>
      </c>
      <c r="F1064" s="129">
        <v>28349</v>
      </c>
      <c r="G1064" s="112" t="s">
        <v>5536</v>
      </c>
      <c r="H1064" s="111">
        <v>2006</v>
      </c>
      <c r="I1064" s="112" t="s">
        <v>5537</v>
      </c>
      <c r="J1064" s="113">
        <v>111096</v>
      </c>
      <c r="K1064" s="126" t="s">
        <v>12213</v>
      </c>
      <c r="L1064" s="112" t="s">
        <v>5511</v>
      </c>
      <c r="M1064" s="112" t="s">
        <v>5533</v>
      </c>
      <c r="N1064" s="112" t="s">
        <v>5538</v>
      </c>
      <c r="O1064" s="112" t="s">
        <v>5539</v>
      </c>
      <c r="P1064" s="112">
        <v>19200</v>
      </c>
      <c r="Q1064" s="108">
        <v>100.24844352941176</v>
      </c>
      <c r="R1064" s="108">
        <v>13.070117647058824</v>
      </c>
      <c r="S1064" s="108">
        <v>25</v>
      </c>
      <c r="T1064" s="108">
        <v>70</v>
      </c>
      <c r="U1064" s="108">
        <v>108.07011764705882</v>
      </c>
      <c r="V1064" s="109">
        <v>65</v>
      </c>
      <c r="W1064" s="109">
        <v>100</v>
      </c>
      <c r="X1064" s="127" t="s">
        <v>5515</v>
      </c>
      <c r="Y1064" s="107">
        <v>6</v>
      </c>
      <c r="Z1064" s="107">
        <v>2</v>
      </c>
      <c r="AA1064" s="107">
        <v>1</v>
      </c>
      <c r="AB1064" s="111">
        <v>16</v>
      </c>
      <c r="AC1064" s="107">
        <v>217</v>
      </c>
      <c r="AD1064" s="108">
        <v>61</v>
      </c>
      <c r="AE1064" s="107">
        <v>5</v>
      </c>
      <c r="AF1064" s="111"/>
      <c r="AG1064" s="111"/>
      <c r="AH1064" s="111"/>
      <c r="AI1064" s="111"/>
      <c r="AJ1064" s="111"/>
      <c r="AK1064" s="111"/>
      <c r="AL1064" s="111"/>
      <c r="AM1064" s="111"/>
      <c r="AN1064" s="111"/>
      <c r="AO1064" s="111"/>
      <c r="AP1064" s="111"/>
      <c r="AQ1064" s="111"/>
      <c r="AR1064" s="111"/>
      <c r="AS1064" s="111"/>
      <c r="AT1064" s="111"/>
      <c r="AU1064" s="111"/>
      <c r="AV1064" s="111"/>
      <c r="AW1064" s="111"/>
      <c r="AX1064" s="111"/>
      <c r="AY1064"/>
      <c r="AZ1064"/>
      <c r="BA1064"/>
      <c r="BB1064"/>
      <c r="BC1064"/>
      <c r="BD1064"/>
    </row>
    <row r="1065" spans="1:56" s="110" customFormat="1" ht="236.6">
      <c r="A1065" s="107">
        <v>792</v>
      </c>
      <c r="B1065" s="107" t="s">
        <v>5505</v>
      </c>
      <c r="C1065" s="111"/>
      <c r="D1065" s="124" t="s">
        <v>5540</v>
      </c>
      <c r="E1065" s="112" t="s">
        <v>5541</v>
      </c>
      <c r="F1065" s="129">
        <v>10924</v>
      </c>
      <c r="G1065" s="112" t="s">
        <v>5542</v>
      </c>
      <c r="H1065" s="111">
        <v>2005</v>
      </c>
      <c r="I1065" s="112" t="s">
        <v>5543</v>
      </c>
      <c r="J1065" s="113">
        <v>35821</v>
      </c>
      <c r="K1065" s="126" t="s">
        <v>12213</v>
      </c>
      <c r="L1065" s="112" t="s">
        <v>5544</v>
      </c>
      <c r="M1065" s="112" t="s">
        <v>5545</v>
      </c>
      <c r="N1065" s="112" t="s">
        <v>5546</v>
      </c>
      <c r="O1065" s="112" t="s">
        <v>5547</v>
      </c>
      <c r="P1065" s="112">
        <v>18372</v>
      </c>
      <c r="Q1065" s="108">
        <v>90</v>
      </c>
      <c r="R1065" s="108">
        <v>4.2142352941176471</v>
      </c>
      <c r="S1065" s="108">
        <v>20</v>
      </c>
      <c r="T1065" s="108">
        <v>70</v>
      </c>
      <c r="U1065" s="108">
        <v>94.214235294117643</v>
      </c>
      <c r="V1065" s="109">
        <v>5</v>
      </c>
      <c r="W1065" s="109">
        <v>100</v>
      </c>
      <c r="X1065" s="127" t="s">
        <v>5515</v>
      </c>
      <c r="Y1065" s="107">
        <v>4</v>
      </c>
      <c r="Z1065" s="107">
        <v>3</v>
      </c>
      <c r="AA1065" s="107">
        <v>4</v>
      </c>
      <c r="AB1065" s="111">
        <v>40</v>
      </c>
      <c r="AC1065" s="107"/>
      <c r="AD1065" s="108">
        <v>61</v>
      </c>
      <c r="AE1065" s="107">
        <v>5</v>
      </c>
      <c r="AF1065" s="111"/>
      <c r="AG1065" s="111"/>
      <c r="AH1065" s="111"/>
      <c r="AI1065" s="111"/>
      <c r="AJ1065" s="111"/>
      <c r="AK1065" s="111"/>
      <c r="AL1065" s="111"/>
      <c r="AM1065" s="111"/>
      <c r="AN1065" s="111"/>
      <c r="AO1065" s="111"/>
      <c r="AP1065" s="111"/>
      <c r="AQ1065" s="111"/>
      <c r="AR1065" s="111"/>
      <c r="AS1065" s="111"/>
      <c r="AT1065" s="111"/>
      <c r="AU1065" s="111"/>
      <c r="AV1065" s="111"/>
      <c r="AW1065" s="111"/>
      <c r="AX1065" s="111"/>
      <c r="AY1065"/>
      <c r="AZ1065"/>
      <c r="BA1065"/>
      <c r="BB1065"/>
      <c r="BC1065"/>
      <c r="BD1065"/>
    </row>
    <row r="1066" spans="1:56" s="110" customFormat="1" ht="185.15">
      <c r="A1066" s="107">
        <v>792</v>
      </c>
      <c r="B1066" s="107" t="s">
        <v>5505</v>
      </c>
      <c r="C1066" s="111"/>
      <c r="D1066" s="124" t="s">
        <v>5540</v>
      </c>
      <c r="E1066" s="112" t="s">
        <v>5548</v>
      </c>
      <c r="F1066" s="129">
        <v>34230</v>
      </c>
      <c r="G1066" s="112" t="s">
        <v>5549</v>
      </c>
      <c r="H1066" s="111">
        <v>2009</v>
      </c>
      <c r="I1066" s="112" t="s">
        <v>5550</v>
      </c>
      <c r="J1066" s="113">
        <v>38132</v>
      </c>
      <c r="K1066" s="126" t="s">
        <v>12213</v>
      </c>
      <c r="L1066" s="112" t="s">
        <v>5511</v>
      </c>
      <c r="M1066" s="112" t="s">
        <v>5533</v>
      </c>
      <c r="N1066" s="112" t="s">
        <v>5551</v>
      </c>
      <c r="O1066" s="112" t="s">
        <v>5552</v>
      </c>
      <c r="P1066" s="112">
        <v>21164</v>
      </c>
      <c r="Q1066" s="108">
        <v>90</v>
      </c>
      <c r="R1066" s="108">
        <v>4.4861176470588235</v>
      </c>
      <c r="S1066" s="108">
        <v>20</v>
      </c>
      <c r="T1066" s="108">
        <v>70</v>
      </c>
      <c r="U1066" s="108">
        <v>94.486117647058819</v>
      </c>
      <c r="V1066" s="109">
        <v>10</v>
      </c>
      <c r="W1066" s="109">
        <v>100</v>
      </c>
      <c r="X1066" s="127" t="s">
        <v>5515</v>
      </c>
      <c r="Y1066" s="107">
        <v>3</v>
      </c>
      <c r="Z1066" s="107">
        <v>12</v>
      </c>
      <c r="AA1066" s="107">
        <v>1</v>
      </c>
      <c r="AB1066" s="111">
        <v>32</v>
      </c>
      <c r="AC1066" s="107"/>
      <c r="AD1066" s="108">
        <v>61</v>
      </c>
      <c r="AE1066" s="107">
        <v>5</v>
      </c>
      <c r="AF1066" s="111">
        <v>60</v>
      </c>
      <c r="AG1066" s="111" t="s">
        <v>5553</v>
      </c>
      <c r="AH1066" s="111" t="s">
        <v>5554</v>
      </c>
      <c r="AI1066" s="111">
        <v>20</v>
      </c>
      <c r="AJ1066" s="111" t="s">
        <v>5555</v>
      </c>
      <c r="AK1066" s="111" t="s">
        <v>5554</v>
      </c>
      <c r="AL1066" s="111">
        <v>20</v>
      </c>
      <c r="AM1066" s="111" t="s">
        <v>5540</v>
      </c>
      <c r="AN1066" s="111" t="s">
        <v>5554</v>
      </c>
      <c r="AO1066" s="111">
        <v>20</v>
      </c>
      <c r="AP1066" s="111"/>
      <c r="AQ1066" s="111"/>
      <c r="AR1066" s="111"/>
      <c r="AS1066" s="111"/>
      <c r="AT1066" s="111"/>
      <c r="AU1066" s="111"/>
      <c r="AV1066" s="111"/>
      <c r="AW1066" s="111"/>
      <c r="AX1066" s="111"/>
      <c r="AY1066"/>
      <c r="AZ1066"/>
      <c r="BA1066"/>
      <c r="BB1066"/>
      <c r="BC1066"/>
      <c r="BD1066"/>
    </row>
    <row r="1067" spans="1:56" s="110" customFormat="1" ht="236.6">
      <c r="A1067" s="107">
        <v>792</v>
      </c>
      <c r="B1067" s="107" t="s">
        <v>5505</v>
      </c>
      <c r="C1067" s="111"/>
      <c r="D1067" s="124" t="s">
        <v>5540</v>
      </c>
      <c r="E1067" s="112" t="s">
        <v>5541</v>
      </c>
      <c r="F1067" s="129">
        <v>10924</v>
      </c>
      <c r="G1067" s="112" t="s">
        <v>5556</v>
      </c>
      <c r="H1067" s="111">
        <v>2000</v>
      </c>
      <c r="I1067" s="112" t="s">
        <v>5557</v>
      </c>
      <c r="J1067" s="113">
        <v>24067</v>
      </c>
      <c r="K1067" s="126" t="s">
        <v>12213</v>
      </c>
      <c r="L1067" s="112" t="s">
        <v>5544</v>
      </c>
      <c r="M1067" s="112" t="s">
        <v>5545</v>
      </c>
      <c r="N1067" s="112" t="s">
        <v>5558</v>
      </c>
      <c r="O1067" s="112" t="s">
        <v>5559</v>
      </c>
      <c r="P1067" s="112">
        <v>13630</v>
      </c>
      <c r="Q1067" s="108">
        <v>92.014109411764693</v>
      </c>
      <c r="R1067" s="108">
        <v>2.8314117647058827</v>
      </c>
      <c r="S1067" s="108">
        <v>20</v>
      </c>
      <c r="T1067" s="108">
        <v>70</v>
      </c>
      <c r="U1067" s="108">
        <v>92.831411764705877</v>
      </c>
      <c r="V1067" s="109">
        <v>5</v>
      </c>
      <c r="W1067" s="109">
        <v>100</v>
      </c>
      <c r="X1067" s="127" t="s">
        <v>5515</v>
      </c>
      <c r="Y1067" s="107">
        <v>4</v>
      </c>
      <c r="Z1067" s="107">
        <v>3</v>
      </c>
      <c r="AA1067" s="107">
        <v>4</v>
      </c>
      <c r="AB1067" s="111">
        <v>40</v>
      </c>
      <c r="AC1067" s="107"/>
      <c r="AD1067" s="108">
        <v>61</v>
      </c>
      <c r="AE1067" s="107">
        <v>5</v>
      </c>
      <c r="AF1067" s="111"/>
      <c r="AG1067" s="111"/>
      <c r="AH1067" s="111"/>
      <c r="AI1067" s="111"/>
      <c r="AJ1067" s="111"/>
      <c r="AK1067" s="111"/>
      <c r="AL1067" s="111"/>
      <c r="AM1067" s="111"/>
      <c r="AN1067" s="111"/>
      <c r="AO1067" s="111"/>
      <c r="AP1067" s="111"/>
      <c r="AQ1067" s="111"/>
      <c r="AR1067" s="111"/>
      <c r="AS1067" s="111"/>
      <c r="AT1067" s="111"/>
      <c r="AU1067" s="111"/>
      <c r="AV1067" s="111"/>
      <c r="AW1067" s="111"/>
      <c r="AX1067" s="111"/>
      <c r="AY1067"/>
      <c r="AZ1067"/>
      <c r="BA1067"/>
      <c r="BB1067"/>
      <c r="BC1067"/>
      <c r="BD1067"/>
    </row>
    <row r="1068" spans="1:56" s="110" customFormat="1" ht="236.6">
      <c r="A1068" s="107">
        <v>792</v>
      </c>
      <c r="B1068" s="107" t="s">
        <v>5505</v>
      </c>
      <c r="C1068" s="111"/>
      <c r="D1068" s="124" t="s">
        <v>5540</v>
      </c>
      <c r="E1068" s="112" t="s">
        <v>5541</v>
      </c>
      <c r="F1068" s="129">
        <v>10924</v>
      </c>
      <c r="G1068" s="112" t="s">
        <v>5560</v>
      </c>
      <c r="H1068" s="111">
        <v>2004</v>
      </c>
      <c r="I1068" s="112" t="s">
        <v>5561</v>
      </c>
      <c r="J1068" s="113">
        <v>21597</v>
      </c>
      <c r="K1068" s="126" t="s">
        <v>12213</v>
      </c>
      <c r="L1068" s="112" t="s">
        <v>5544</v>
      </c>
      <c r="M1068" s="112" t="s">
        <v>5545</v>
      </c>
      <c r="N1068" s="112" t="s">
        <v>5562</v>
      </c>
      <c r="O1068" s="112" t="s">
        <v>5563</v>
      </c>
      <c r="P1068" s="112">
        <v>17086</v>
      </c>
      <c r="Q1068" s="108">
        <v>90.027482352941178</v>
      </c>
      <c r="R1068" s="108">
        <v>2.5408235294117651</v>
      </c>
      <c r="S1068" s="108">
        <v>20</v>
      </c>
      <c r="T1068" s="108">
        <v>70</v>
      </c>
      <c r="U1068" s="108">
        <v>92.540823529411767</v>
      </c>
      <c r="V1068" s="109">
        <v>1</v>
      </c>
      <c r="W1068" s="109">
        <v>100</v>
      </c>
      <c r="X1068" s="127" t="s">
        <v>5515</v>
      </c>
      <c r="Y1068" s="107">
        <v>4</v>
      </c>
      <c r="Z1068" s="107">
        <v>3</v>
      </c>
      <c r="AA1068" s="107">
        <v>4</v>
      </c>
      <c r="AB1068" s="111">
        <v>40</v>
      </c>
      <c r="AC1068" s="107"/>
      <c r="AD1068" s="108">
        <v>61</v>
      </c>
      <c r="AE1068" s="107">
        <v>5</v>
      </c>
      <c r="AF1068" s="111"/>
      <c r="AG1068" s="111"/>
      <c r="AH1068" s="111"/>
      <c r="AI1068" s="111"/>
      <c r="AJ1068" s="111"/>
      <c r="AK1068" s="111"/>
      <c r="AL1068" s="111"/>
      <c r="AM1068" s="111"/>
      <c r="AN1068" s="111"/>
      <c r="AO1068" s="111"/>
      <c r="AP1068" s="111"/>
      <c r="AQ1068" s="111"/>
      <c r="AR1068" s="111"/>
      <c r="AS1068" s="111"/>
      <c r="AT1068" s="111"/>
      <c r="AU1068" s="111"/>
      <c r="AV1068" s="111"/>
      <c r="AW1068" s="111"/>
      <c r="AX1068" s="111"/>
      <c r="AY1068"/>
      <c r="AZ1068"/>
      <c r="BA1068"/>
      <c r="BB1068"/>
      <c r="BC1068"/>
      <c r="BD1068"/>
    </row>
    <row r="1069" spans="1:56" s="110" customFormat="1" ht="185.15">
      <c r="A1069" s="107">
        <v>792</v>
      </c>
      <c r="B1069" s="107" t="s">
        <v>5505</v>
      </c>
      <c r="C1069" s="111"/>
      <c r="D1069" s="124" t="s">
        <v>5529</v>
      </c>
      <c r="E1069" s="112" t="s">
        <v>5564</v>
      </c>
      <c r="F1069" s="129" t="s">
        <v>5565</v>
      </c>
      <c r="G1069" s="112" t="s">
        <v>5566</v>
      </c>
      <c r="H1069" s="111">
        <v>1999</v>
      </c>
      <c r="I1069" s="112" t="s">
        <v>5567</v>
      </c>
      <c r="J1069" s="113">
        <v>32264</v>
      </c>
      <c r="K1069" s="126" t="s">
        <v>12213</v>
      </c>
      <c r="L1069" s="112" t="s">
        <v>5511</v>
      </c>
      <c r="M1069" s="112" t="s">
        <v>5533</v>
      </c>
      <c r="N1069" s="112" t="s">
        <v>5568</v>
      </c>
      <c r="O1069" s="112" t="s">
        <v>5569</v>
      </c>
      <c r="P1069" s="112">
        <v>13306</v>
      </c>
      <c r="Q1069" s="108">
        <v>76.282868235294117</v>
      </c>
      <c r="R1069" s="108">
        <v>3.7957647058823532</v>
      </c>
      <c r="S1069" s="108">
        <v>5</v>
      </c>
      <c r="T1069" s="108">
        <v>70</v>
      </c>
      <c r="U1069" s="108">
        <v>78.795764705882348</v>
      </c>
      <c r="V1069" s="109">
        <v>50</v>
      </c>
      <c r="W1069" s="109">
        <v>100</v>
      </c>
      <c r="X1069" s="127" t="s">
        <v>5515</v>
      </c>
      <c r="Y1069" s="107">
        <v>6</v>
      </c>
      <c r="Z1069" s="107">
        <v>1</v>
      </c>
      <c r="AA1069" s="107">
        <v>5</v>
      </c>
      <c r="AB1069" s="111">
        <v>16</v>
      </c>
      <c r="AC1069" s="107"/>
      <c r="AD1069" s="108">
        <v>61</v>
      </c>
      <c r="AE1069" s="107">
        <v>5</v>
      </c>
      <c r="AF1069" s="111">
        <v>30</v>
      </c>
      <c r="AG1069" s="111" t="s">
        <v>5529</v>
      </c>
      <c r="AH1069" s="111" t="s">
        <v>5570</v>
      </c>
      <c r="AI1069" s="111">
        <v>30</v>
      </c>
      <c r="AJ1069" s="111"/>
      <c r="AK1069" s="111"/>
      <c r="AL1069" s="111"/>
      <c r="AM1069" s="111"/>
      <c r="AN1069" s="111"/>
      <c r="AO1069" s="111"/>
      <c r="AP1069" s="111"/>
      <c r="AQ1069" s="111"/>
      <c r="AR1069" s="111"/>
      <c r="AS1069" s="111"/>
      <c r="AT1069" s="111"/>
      <c r="AU1069" s="111"/>
      <c r="AV1069" s="111"/>
      <c r="AW1069" s="111"/>
      <c r="AX1069" s="111"/>
      <c r="AY1069"/>
      <c r="AZ1069"/>
      <c r="BA1069"/>
      <c r="BB1069"/>
      <c r="BC1069"/>
      <c r="BD1069"/>
    </row>
    <row r="1070" spans="1:56" s="110" customFormat="1" ht="267.45">
      <c r="A1070" s="107">
        <v>792</v>
      </c>
      <c r="B1070" s="107" t="s">
        <v>5505</v>
      </c>
      <c r="C1070" s="111"/>
      <c r="D1070" s="124" t="s">
        <v>5519</v>
      </c>
      <c r="E1070" s="112" t="s">
        <v>5571</v>
      </c>
      <c r="F1070" s="129">
        <v>5674</v>
      </c>
      <c r="G1070" s="112" t="s">
        <v>5572</v>
      </c>
      <c r="H1070" s="111">
        <v>2014</v>
      </c>
      <c r="I1070" s="112" t="s">
        <v>5573</v>
      </c>
      <c r="J1070" s="113">
        <v>32148</v>
      </c>
      <c r="K1070" s="126" t="s">
        <v>12213</v>
      </c>
      <c r="L1070" s="112" t="s">
        <v>5574</v>
      </c>
      <c r="M1070" s="112" t="s">
        <v>5524</v>
      </c>
      <c r="N1070" s="112" t="s">
        <v>5575</v>
      </c>
      <c r="O1070" s="112" t="s">
        <v>5576</v>
      </c>
      <c r="P1070" s="112" t="s">
        <v>5577</v>
      </c>
      <c r="Q1070" s="108">
        <v>92.27505882352942</v>
      </c>
      <c r="R1070" s="108">
        <v>3.7821176470588238</v>
      </c>
      <c r="S1070" s="108">
        <v>20</v>
      </c>
      <c r="T1070" s="108">
        <v>70</v>
      </c>
      <c r="U1070" s="108">
        <v>93.782117647058826</v>
      </c>
      <c r="V1070" s="109">
        <v>90</v>
      </c>
      <c r="W1070" s="109">
        <v>100</v>
      </c>
      <c r="X1070" s="127" t="s">
        <v>5515</v>
      </c>
      <c r="Y1070" s="107">
        <v>4</v>
      </c>
      <c r="Z1070" s="107">
        <v>5</v>
      </c>
      <c r="AA1070" s="107">
        <v>5</v>
      </c>
      <c r="AB1070" s="111">
        <v>39</v>
      </c>
      <c r="AC1070" s="107"/>
      <c r="AD1070" s="108">
        <v>61</v>
      </c>
      <c r="AE1070" s="107">
        <v>5</v>
      </c>
      <c r="AF1070" s="111"/>
      <c r="AG1070" s="111"/>
      <c r="AH1070" s="111"/>
      <c r="AI1070" s="111"/>
      <c r="AJ1070" s="111"/>
      <c r="AK1070" s="111"/>
      <c r="AL1070" s="111"/>
      <c r="AM1070" s="111"/>
      <c r="AN1070" s="111"/>
      <c r="AO1070" s="111"/>
      <c r="AP1070" s="111"/>
      <c r="AQ1070" s="111"/>
      <c r="AR1070" s="111"/>
      <c r="AS1070" s="111"/>
      <c r="AT1070" s="111"/>
      <c r="AU1070" s="111"/>
      <c r="AV1070" s="111"/>
      <c r="AW1070" s="111"/>
      <c r="AX1070" s="111"/>
      <c r="AY1070"/>
      <c r="AZ1070"/>
      <c r="BA1070"/>
      <c r="BB1070"/>
      <c r="BC1070"/>
      <c r="BD1070"/>
    </row>
    <row r="1071" spans="1:56" s="110" customFormat="1" ht="185.15">
      <c r="A1071" s="107">
        <v>792</v>
      </c>
      <c r="B1071" s="107" t="s">
        <v>5505</v>
      </c>
      <c r="C1071" s="111"/>
      <c r="D1071" s="124" t="s">
        <v>5529</v>
      </c>
      <c r="E1071" s="112" t="s">
        <v>5578</v>
      </c>
      <c r="F1071" s="129" t="s">
        <v>5565</v>
      </c>
      <c r="G1071" s="112" t="s">
        <v>5579</v>
      </c>
      <c r="H1071" s="111">
        <v>1996</v>
      </c>
      <c r="I1071" s="112" t="s">
        <v>5580</v>
      </c>
      <c r="J1071" s="113">
        <v>36052</v>
      </c>
      <c r="K1071" s="126" t="s">
        <v>12213</v>
      </c>
      <c r="L1071" s="112" t="s">
        <v>5511</v>
      </c>
      <c r="M1071" s="112" t="s">
        <v>5533</v>
      </c>
      <c r="N1071" s="112" t="s">
        <v>5581</v>
      </c>
      <c r="O1071" s="112" t="s">
        <v>5582</v>
      </c>
      <c r="P1071" s="112">
        <v>11041</v>
      </c>
      <c r="Q1071" s="108">
        <v>90</v>
      </c>
      <c r="R1071" s="108">
        <v>4.2414117647058829</v>
      </c>
      <c r="S1071" s="108">
        <v>20</v>
      </c>
      <c r="T1071" s="108">
        <v>70</v>
      </c>
      <c r="U1071" s="108">
        <v>94.241411764705887</v>
      </c>
      <c r="V1071" s="109">
        <v>15</v>
      </c>
      <c r="W1071" s="109">
        <v>100</v>
      </c>
      <c r="X1071" s="127" t="s">
        <v>5515</v>
      </c>
      <c r="Y1071" s="107">
        <v>6</v>
      </c>
      <c r="Z1071" s="107">
        <v>4</v>
      </c>
      <c r="AA1071" s="107">
        <v>7</v>
      </c>
      <c r="AB1071" s="111">
        <v>16</v>
      </c>
      <c r="AC1071" s="107"/>
      <c r="AD1071" s="108">
        <v>61</v>
      </c>
      <c r="AE1071" s="107">
        <v>5</v>
      </c>
      <c r="AF1071" s="111"/>
      <c r="AG1071" s="111"/>
      <c r="AH1071" s="111"/>
      <c r="AI1071" s="111"/>
      <c r="AJ1071" s="111"/>
      <c r="AK1071" s="111"/>
      <c r="AL1071" s="111"/>
      <c r="AM1071" s="111"/>
      <c r="AN1071" s="111"/>
      <c r="AO1071" s="111"/>
      <c r="AP1071" s="111"/>
      <c r="AQ1071" s="111"/>
      <c r="AR1071" s="111"/>
      <c r="AS1071" s="111"/>
      <c r="AT1071" s="111"/>
      <c r="AU1071" s="111"/>
      <c r="AV1071" s="111"/>
      <c r="AW1071" s="111"/>
      <c r="AX1071" s="111"/>
      <c r="AY1071"/>
      <c r="AZ1071"/>
      <c r="BA1071"/>
      <c r="BB1071"/>
      <c r="BC1071"/>
      <c r="BD1071"/>
    </row>
    <row r="1072" spans="1:56" s="110" customFormat="1" ht="236.6">
      <c r="A1072" s="107">
        <v>792</v>
      </c>
      <c r="B1072" s="107" t="s">
        <v>5505</v>
      </c>
      <c r="C1072" s="111"/>
      <c r="D1072" s="124" t="s">
        <v>5540</v>
      </c>
      <c r="E1072" s="112" t="s">
        <v>5541</v>
      </c>
      <c r="F1072" s="129">
        <v>10924</v>
      </c>
      <c r="G1072" s="112" t="s">
        <v>5583</v>
      </c>
      <c r="H1072" s="111">
        <v>2014</v>
      </c>
      <c r="I1072" s="112" t="s">
        <v>5584</v>
      </c>
      <c r="J1072" s="113">
        <v>68222</v>
      </c>
      <c r="K1072" s="126" t="s">
        <v>12213</v>
      </c>
      <c r="L1072" s="112" t="s">
        <v>5544</v>
      </c>
      <c r="M1072" s="112" t="s">
        <v>5545</v>
      </c>
      <c r="N1072" s="112" t="s">
        <v>5585</v>
      </c>
      <c r="O1072" s="112" t="s">
        <v>5586</v>
      </c>
      <c r="P1072" s="112">
        <v>22977</v>
      </c>
      <c r="Q1072" s="108">
        <v>90</v>
      </c>
      <c r="R1072" s="108">
        <v>8.0261176470588236</v>
      </c>
      <c r="S1072" s="108">
        <v>20</v>
      </c>
      <c r="T1072" s="108">
        <v>70</v>
      </c>
      <c r="U1072" s="108">
        <v>98.026117647058825</v>
      </c>
      <c r="V1072" s="109">
        <v>10</v>
      </c>
      <c r="W1072" s="109">
        <v>100</v>
      </c>
      <c r="X1072" s="127" t="s">
        <v>5515</v>
      </c>
      <c r="Y1072" s="107">
        <v>4</v>
      </c>
      <c r="Z1072" s="107">
        <v>3</v>
      </c>
      <c r="AA1072" s="107">
        <v>4</v>
      </c>
      <c r="AB1072" s="111">
        <v>40</v>
      </c>
      <c r="AC1072" s="107"/>
      <c r="AD1072" s="108">
        <v>61</v>
      </c>
      <c r="AE1072" s="107">
        <v>5</v>
      </c>
      <c r="AF1072" s="111"/>
      <c r="AG1072" s="111"/>
      <c r="AH1072" s="111"/>
      <c r="AI1072" s="111"/>
      <c r="AJ1072" s="111"/>
      <c r="AK1072" s="111"/>
      <c r="AL1072" s="111"/>
      <c r="AM1072" s="111"/>
      <c r="AN1072" s="111"/>
      <c r="AO1072" s="111"/>
      <c r="AP1072" s="111"/>
      <c r="AQ1072" s="111"/>
      <c r="AR1072" s="111"/>
      <c r="AS1072" s="111"/>
      <c r="AT1072" s="111"/>
      <c r="AU1072" s="111"/>
      <c r="AV1072" s="111"/>
      <c r="AW1072" s="111"/>
      <c r="AX1072" s="111"/>
      <c r="AY1072"/>
      <c r="AZ1072"/>
      <c r="BA1072"/>
      <c r="BB1072"/>
      <c r="BC1072"/>
      <c r="BD1072"/>
    </row>
    <row r="1073" spans="1:56" s="110" customFormat="1" ht="185.15">
      <c r="A1073" s="107">
        <v>792</v>
      </c>
      <c r="B1073" s="107" t="s">
        <v>5505</v>
      </c>
      <c r="C1073" s="111"/>
      <c r="D1073" s="124" t="s">
        <v>5540</v>
      </c>
      <c r="E1073" s="112" t="s">
        <v>5587</v>
      </c>
      <c r="F1073" s="129">
        <v>30040</v>
      </c>
      <c r="G1073" s="112" t="s">
        <v>5588</v>
      </c>
      <c r="H1073" s="111">
        <v>2005</v>
      </c>
      <c r="I1073" s="112" t="s">
        <v>5589</v>
      </c>
      <c r="J1073" s="113">
        <v>81700</v>
      </c>
      <c r="K1073" s="126" t="s">
        <v>12213</v>
      </c>
      <c r="L1073" s="112" t="s">
        <v>5511</v>
      </c>
      <c r="M1073" s="112" t="s">
        <v>5533</v>
      </c>
      <c r="N1073" s="112" t="s">
        <v>5590</v>
      </c>
      <c r="O1073" s="112" t="s">
        <v>5591</v>
      </c>
      <c r="P1073" s="112">
        <v>18249</v>
      </c>
      <c r="Q1073" s="108">
        <v>95.168569411764707</v>
      </c>
      <c r="R1073" s="108">
        <v>9.6117647058823525</v>
      </c>
      <c r="S1073" s="108">
        <v>20</v>
      </c>
      <c r="T1073" s="108">
        <v>70</v>
      </c>
      <c r="U1073" s="108">
        <v>99.611764705882351</v>
      </c>
      <c r="V1073" s="109">
        <v>5</v>
      </c>
      <c r="W1073" s="109">
        <v>100</v>
      </c>
      <c r="X1073" s="127" t="s">
        <v>5515</v>
      </c>
      <c r="Y1073" s="107">
        <v>3</v>
      </c>
      <c r="Z1073" s="107">
        <v>10</v>
      </c>
      <c r="AA1073" s="107">
        <v>3</v>
      </c>
      <c r="AB1073" s="111">
        <v>16</v>
      </c>
      <c r="AC1073" s="107">
        <v>215</v>
      </c>
      <c r="AD1073" s="108">
        <v>61</v>
      </c>
      <c r="AE1073" s="107">
        <v>5</v>
      </c>
      <c r="AF1073" s="111">
        <v>0</v>
      </c>
      <c r="AG1073" s="111"/>
      <c r="AH1073" s="111"/>
      <c r="AI1073" s="111"/>
      <c r="AJ1073" s="111"/>
      <c r="AK1073" s="111"/>
      <c r="AL1073" s="111"/>
      <c r="AM1073" s="111"/>
      <c r="AN1073" s="111"/>
      <c r="AO1073" s="111"/>
      <c r="AP1073" s="111"/>
      <c r="AQ1073" s="111"/>
      <c r="AR1073" s="111"/>
      <c r="AS1073" s="111"/>
      <c r="AT1073" s="111"/>
      <c r="AU1073" s="111"/>
      <c r="AV1073" s="111"/>
      <c r="AW1073" s="111"/>
      <c r="AX1073" s="111"/>
      <c r="AY1073"/>
      <c r="AZ1073"/>
      <c r="BA1073"/>
      <c r="BB1073"/>
      <c r="BC1073"/>
      <c r="BD1073"/>
    </row>
    <row r="1074" spans="1:56" s="110" customFormat="1" ht="185.15">
      <c r="A1074" s="107">
        <v>792</v>
      </c>
      <c r="B1074" s="107" t="s">
        <v>5505</v>
      </c>
      <c r="C1074" s="111"/>
      <c r="D1074" s="124" t="s">
        <v>5506</v>
      </c>
      <c r="E1074" s="112" t="s">
        <v>5507</v>
      </c>
      <c r="F1074" s="129" t="s">
        <v>5508</v>
      </c>
      <c r="G1074" s="112" t="s">
        <v>5592</v>
      </c>
      <c r="H1074" s="111">
        <v>2014</v>
      </c>
      <c r="I1074" s="112" t="s">
        <v>5593</v>
      </c>
      <c r="J1074" s="113">
        <v>67100</v>
      </c>
      <c r="K1074" s="126" t="s">
        <v>12213</v>
      </c>
      <c r="L1074" s="112" t="s">
        <v>5511</v>
      </c>
      <c r="M1074" s="112" t="s">
        <v>5533</v>
      </c>
      <c r="N1074" s="112" t="s">
        <v>5594</v>
      </c>
      <c r="O1074" s="112" t="s">
        <v>5595</v>
      </c>
      <c r="P1074" s="112">
        <v>23354</v>
      </c>
      <c r="Q1074" s="108">
        <v>102</v>
      </c>
      <c r="R1074" s="108">
        <v>7.8941176470588239</v>
      </c>
      <c r="S1074" s="108">
        <v>32</v>
      </c>
      <c r="T1074" s="108">
        <v>70</v>
      </c>
      <c r="U1074" s="108">
        <v>109.89411764705882</v>
      </c>
      <c r="V1074" s="109">
        <v>92</v>
      </c>
      <c r="W1074" s="109">
        <v>100</v>
      </c>
      <c r="X1074" s="127" t="s">
        <v>5515</v>
      </c>
      <c r="Y1074" s="107">
        <v>6</v>
      </c>
      <c r="Z1074" s="107">
        <v>2</v>
      </c>
      <c r="AA1074" s="107">
        <v>1</v>
      </c>
      <c r="AB1074" s="111">
        <v>16</v>
      </c>
      <c r="AC1074" s="107"/>
      <c r="AD1074" s="108">
        <v>50</v>
      </c>
      <c r="AE1074" s="107">
        <v>5</v>
      </c>
      <c r="AF1074" s="111">
        <v>0</v>
      </c>
      <c r="AG1074" s="111"/>
      <c r="AH1074" s="111"/>
      <c r="AI1074" s="111"/>
      <c r="AJ1074" s="111"/>
      <c r="AK1074" s="111"/>
      <c r="AL1074" s="111"/>
      <c r="AM1074" s="111"/>
      <c r="AN1074" s="111"/>
      <c r="AO1074" s="111"/>
      <c r="AP1074" s="111"/>
      <c r="AQ1074" s="111"/>
      <c r="AR1074" s="111"/>
      <c r="AS1074" s="111"/>
      <c r="AT1074" s="111"/>
      <c r="AU1074" s="111"/>
      <c r="AV1074" s="111"/>
      <c r="AW1074" s="111"/>
      <c r="AX1074" s="111"/>
      <c r="AY1074"/>
      <c r="AZ1074"/>
      <c r="BA1074"/>
      <c r="BB1074"/>
      <c r="BC1074"/>
      <c r="BD1074"/>
    </row>
    <row r="1075" spans="1:56" s="110" customFormat="1" ht="185.15">
      <c r="A1075" s="107">
        <v>792</v>
      </c>
      <c r="B1075" s="107" t="s">
        <v>5505</v>
      </c>
      <c r="C1075" s="111"/>
      <c r="D1075" s="124" t="s">
        <v>5596</v>
      </c>
      <c r="E1075" s="112" t="s">
        <v>5564</v>
      </c>
      <c r="F1075" s="129" t="s">
        <v>5565</v>
      </c>
      <c r="G1075" s="112" t="s">
        <v>5597</v>
      </c>
      <c r="H1075" s="111">
        <v>2006</v>
      </c>
      <c r="I1075" s="112" t="s">
        <v>5598</v>
      </c>
      <c r="J1075" s="113">
        <v>63419</v>
      </c>
      <c r="K1075" s="126" t="s">
        <v>12213</v>
      </c>
      <c r="L1075" s="112" t="s">
        <v>5511</v>
      </c>
      <c r="M1075" s="112" t="s">
        <v>5533</v>
      </c>
      <c r="N1075" s="112" t="s">
        <v>5599</v>
      </c>
      <c r="O1075" s="112" t="s">
        <v>5600</v>
      </c>
      <c r="P1075" s="112">
        <v>17353</v>
      </c>
      <c r="Q1075" s="108">
        <v>79.825876470588241</v>
      </c>
      <c r="R1075" s="108">
        <v>7.4610588235294122</v>
      </c>
      <c r="S1075" s="108">
        <v>5</v>
      </c>
      <c r="T1075" s="108">
        <v>70</v>
      </c>
      <c r="U1075" s="108">
        <v>82.461058823529413</v>
      </c>
      <c r="V1075" s="109">
        <v>50</v>
      </c>
      <c r="W1075" s="109">
        <v>100</v>
      </c>
      <c r="X1075" s="127" t="s">
        <v>5515</v>
      </c>
      <c r="Y1075" s="107">
        <v>6</v>
      </c>
      <c r="Z1075" s="107">
        <v>1</v>
      </c>
      <c r="AA1075" s="107">
        <v>5</v>
      </c>
      <c r="AB1075" s="111">
        <v>16</v>
      </c>
      <c r="AC1075" s="107"/>
      <c r="AD1075" s="108">
        <v>61</v>
      </c>
      <c r="AE1075" s="107">
        <v>5</v>
      </c>
      <c r="AF1075" s="111">
        <v>40</v>
      </c>
      <c r="AG1075" s="111" t="s">
        <v>5529</v>
      </c>
      <c r="AH1075" s="111" t="s">
        <v>5570</v>
      </c>
      <c r="AI1075" s="111">
        <v>30</v>
      </c>
      <c r="AJ1075" s="111"/>
      <c r="AK1075" s="111"/>
      <c r="AL1075" s="111"/>
      <c r="AM1075" s="111"/>
      <c r="AN1075" s="111"/>
      <c r="AO1075" s="111"/>
      <c r="AP1075" s="111"/>
      <c r="AQ1075" s="111"/>
      <c r="AR1075" s="111"/>
      <c r="AS1075" s="111" t="s">
        <v>5601</v>
      </c>
      <c r="AT1075" s="111" t="s">
        <v>5602</v>
      </c>
      <c r="AU1075" s="111">
        <v>10</v>
      </c>
      <c r="AV1075" s="111"/>
      <c r="AW1075" s="111"/>
      <c r="AX1075" s="111"/>
      <c r="AY1075"/>
      <c r="AZ1075"/>
      <c r="BA1075"/>
      <c r="BB1075"/>
      <c r="BC1075"/>
      <c r="BD1075"/>
    </row>
    <row r="1076" spans="1:56" s="110" customFormat="1" ht="185.15">
      <c r="A1076" s="107">
        <v>792</v>
      </c>
      <c r="B1076" s="107" t="s">
        <v>5505</v>
      </c>
      <c r="C1076" s="111"/>
      <c r="D1076" s="124" t="s">
        <v>5506</v>
      </c>
      <c r="E1076" s="112" t="s">
        <v>5603</v>
      </c>
      <c r="F1076" s="129" t="s">
        <v>5604</v>
      </c>
      <c r="G1076" s="112" t="s">
        <v>5605</v>
      </c>
      <c r="H1076" s="111">
        <v>2001</v>
      </c>
      <c r="I1076" s="112" t="s">
        <v>5606</v>
      </c>
      <c r="J1076" s="113">
        <v>104896</v>
      </c>
      <c r="K1076" s="126" t="s">
        <v>12213</v>
      </c>
      <c r="L1076" s="112" t="s">
        <v>5511</v>
      </c>
      <c r="M1076" s="112" t="s">
        <v>5533</v>
      </c>
      <c r="N1076" s="112" t="s">
        <v>5607</v>
      </c>
      <c r="O1076" s="112" t="s">
        <v>5608</v>
      </c>
      <c r="P1076" s="112">
        <v>14313</v>
      </c>
      <c r="Q1076" s="108">
        <v>101.52634823529412</v>
      </c>
      <c r="R1076" s="108">
        <v>12.340705882352941</v>
      </c>
      <c r="S1076" s="108">
        <v>28</v>
      </c>
      <c r="T1076" s="108">
        <v>70</v>
      </c>
      <c r="U1076" s="108">
        <v>110.34070588235295</v>
      </c>
      <c r="V1076" s="109">
        <v>76</v>
      </c>
      <c r="W1076" s="109">
        <v>100</v>
      </c>
      <c r="X1076" s="127" t="s">
        <v>5515</v>
      </c>
      <c r="Y1076" s="107">
        <v>6</v>
      </c>
      <c r="Z1076" s="107">
        <v>2</v>
      </c>
      <c r="AA1076" s="107">
        <v>1</v>
      </c>
      <c r="AB1076" s="111">
        <v>16</v>
      </c>
      <c r="AC1076" s="107"/>
      <c r="AD1076" s="108">
        <v>61</v>
      </c>
      <c r="AE1076" s="107">
        <v>5</v>
      </c>
      <c r="AF1076" s="111"/>
      <c r="AG1076" s="111"/>
      <c r="AH1076" s="111"/>
      <c r="AI1076" s="111"/>
      <c r="AJ1076" s="111"/>
      <c r="AK1076" s="111"/>
      <c r="AL1076" s="111"/>
      <c r="AM1076" s="111"/>
      <c r="AN1076" s="111"/>
      <c r="AO1076" s="111"/>
      <c r="AP1076" s="111"/>
      <c r="AQ1076" s="111"/>
      <c r="AR1076" s="111"/>
      <c r="AS1076" s="111"/>
      <c r="AT1076" s="111"/>
      <c r="AU1076" s="111"/>
      <c r="AV1076" s="111"/>
      <c r="AW1076" s="111"/>
      <c r="AX1076" s="111"/>
      <c r="AY1076"/>
      <c r="AZ1076"/>
      <c r="BA1076"/>
      <c r="BB1076"/>
      <c r="BC1076"/>
      <c r="BD1076"/>
    </row>
    <row r="1077" spans="1:56" s="110" customFormat="1" ht="185.15">
      <c r="A1077" s="107">
        <v>792</v>
      </c>
      <c r="B1077" s="107" t="s">
        <v>5505</v>
      </c>
      <c r="C1077" s="111"/>
      <c r="D1077" s="124" t="s">
        <v>5506</v>
      </c>
      <c r="E1077" s="112" t="s">
        <v>5609</v>
      </c>
      <c r="F1077" s="129" t="s">
        <v>5610</v>
      </c>
      <c r="G1077" s="112" t="s">
        <v>5611</v>
      </c>
      <c r="H1077" s="111">
        <v>2005</v>
      </c>
      <c r="I1077" s="112" t="s">
        <v>5612</v>
      </c>
      <c r="J1077" s="113">
        <v>83304</v>
      </c>
      <c r="K1077" s="126" t="s">
        <v>12213</v>
      </c>
      <c r="L1077" s="112" t="s">
        <v>5511</v>
      </c>
      <c r="M1077" s="112" t="s">
        <v>5533</v>
      </c>
      <c r="N1077" s="112" t="s">
        <v>5613</v>
      </c>
      <c r="O1077" s="112" t="s">
        <v>5614</v>
      </c>
      <c r="P1077" s="112">
        <v>18363</v>
      </c>
      <c r="Q1077" s="108">
        <v>95</v>
      </c>
      <c r="R1077" s="108">
        <v>9.800470588235294</v>
      </c>
      <c r="S1077" s="108">
        <v>25</v>
      </c>
      <c r="T1077" s="108">
        <v>70</v>
      </c>
      <c r="U1077" s="108">
        <v>104.8004705882353</v>
      </c>
      <c r="V1077" s="109">
        <v>83</v>
      </c>
      <c r="W1077" s="109">
        <v>100</v>
      </c>
      <c r="X1077" s="127" t="s">
        <v>5515</v>
      </c>
      <c r="Y1077" s="107">
        <v>3</v>
      </c>
      <c r="Z1077" s="107">
        <v>4</v>
      </c>
      <c r="AA1077" s="107">
        <v>4</v>
      </c>
      <c r="AB1077" s="111">
        <v>16</v>
      </c>
      <c r="AC1077" s="107"/>
      <c r="AD1077" s="108">
        <v>50</v>
      </c>
      <c r="AE1077" s="107">
        <v>5</v>
      </c>
      <c r="AF1077" s="111">
        <v>0.4</v>
      </c>
      <c r="AG1077" s="111" t="s">
        <v>5516</v>
      </c>
      <c r="AH1077" s="111" t="s">
        <v>5615</v>
      </c>
      <c r="AI1077" s="111">
        <v>30</v>
      </c>
      <c r="AJ1077" s="111"/>
      <c r="AK1077" s="111"/>
      <c r="AL1077" s="111"/>
      <c r="AM1077" s="111"/>
      <c r="AN1077" s="111"/>
      <c r="AO1077" s="111"/>
      <c r="AP1077" s="111"/>
      <c r="AQ1077" s="111"/>
      <c r="AR1077" s="111"/>
      <c r="AS1077" s="111" t="s">
        <v>5616</v>
      </c>
      <c r="AT1077" s="111" t="s">
        <v>5518</v>
      </c>
      <c r="AU1077" s="111">
        <v>10</v>
      </c>
      <c r="AV1077" s="111"/>
      <c r="AW1077" s="111"/>
      <c r="AX1077" s="111"/>
      <c r="AY1077"/>
      <c r="AZ1077"/>
      <c r="BA1077"/>
      <c r="BB1077"/>
      <c r="BC1077"/>
      <c r="BD1077"/>
    </row>
    <row r="1078" spans="1:56" s="110" customFormat="1" ht="195.45">
      <c r="A1078" s="107">
        <v>792</v>
      </c>
      <c r="B1078" s="107" t="s">
        <v>5505</v>
      </c>
      <c r="C1078" s="111"/>
      <c r="D1078" s="124" t="s">
        <v>5540</v>
      </c>
      <c r="E1078" s="112" t="s">
        <v>5548</v>
      </c>
      <c r="F1078" s="129">
        <v>34230</v>
      </c>
      <c r="G1078" s="112" t="s">
        <v>5617</v>
      </c>
      <c r="H1078" s="111" t="s">
        <v>5618</v>
      </c>
      <c r="I1078" s="112" t="s">
        <v>5619</v>
      </c>
      <c r="J1078" s="113">
        <v>23814</v>
      </c>
      <c r="K1078" s="126" t="s">
        <v>12213</v>
      </c>
      <c r="L1078" s="112" t="s">
        <v>5620</v>
      </c>
      <c r="M1078" s="112" t="s">
        <v>5621</v>
      </c>
      <c r="N1078" s="112" t="s">
        <v>5622</v>
      </c>
      <c r="O1078" s="112" t="s">
        <v>5623</v>
      </c>
      <c r="P1078" s="112">
        <v>23761</v>
      </c>
      <c r="Q1078" s="108">
        <v>70.149999999999991</v>
      </c>
      <c r="R1078" s="108">
        <v>2.8016470588235296</v>
      </c>
      <c r="S1078" s="108">
        <v>0.15</v>
      </c>
      <c r="T1078" s="108">
        <v>70</v>
      </c>
      <c r="U1078" s="108">
        <v>72.951647058823525</v>
      </c>
      <c r="V1078" s="109">
        <v>50</v>
      </c>
      <c r="W1078" s="109">
        <v>94.57</v>
      </c>
      <c r="X1078" s="127" t="s">
        <v>5515</v>
      </c>
      <c r="Y1078" s="107">
        <v>2</v>
      </c>
      <c r="Z1078" s="107">
        <v>1</v>
      </c>
      <c r="AA1078" s="107">
        <v>4</v>
      </c>
      <c r="AB1078" s="111">
        <v>52</v>
      </c>
      <c r="AC1078" s="107"/>
      <c r="AD1078" s="108">
        <v>35</v>
      </c>
      <c r="AE1078" s="107">
        <v>5</v>
      </c>
      <c r="AF1078" s="111">
        <v>100</v>
      </c>
      <c r="AG1078" s="111" t="s">
        <v>5555</v>
      </c>
      <c r="AH1078" s="111" t="s">
        <v>5554</v>
      </c>
      <c r="AI1078" s="111">
        <v>30</v>
      </c>
      <c r="AJ1078" s="111" t="s">
        <v>5553</v>
      </c>
      <c r="AK1078" s="111" t="s">
        <v>5554</v>
      </c>
      <c r="AL1078" s="111">
        <v>70</v>
      </c>
      <c r="AM1078" s="111"/>
      <c r="AN1078" s="111"/>
      <c r="AO1078" s="111"/>
      <c r="AP1078" s="111"/>
      <c r="AQ1078" s="111"/>
      <c r="AR1078" s="111"/>
      <c r="AS1078" s="111"/>
      <c r="AT1078" s="111"/>
      <c r="AU1078" s="111"/>
      <c r="AV1078" s="111"/>
      <c r="AW1078" s="111"/>
      <c r="AX1078" s="111"/>
      <c r="AY1078"/>
      <c r="AZ1078"/>
      <c r="BA1078"/>
      <c r="BB1078"/>
      <c r="BC1078"/>
      <c r="BD1078"/>
    </row>
    <row r="1079" spans="1:56" s="110" customFormat="1" ht="185.15">
      <c r="A1079" s="107">
        <v>792</v>
      </c>
      <c r="B1079" s="107" t="s">
        <v>5505</v>
      </c>
      <c r="C1079" s="111"/>
      <c r="D1079" s="124" t="s">
        <v>5624</v>
      </c>
      <c r="E1079" s="112" t="s">
        <v>5625</v>
      </c>
      <c r="F1079" s="129">
        <v>19121</v>
      </c>
      <c r="G1079" s="112" t="s">
        <v>5626</v>
      </c>
      <c r="H1079" s="111">
        <v>2015</v>
      </c>
      <c r="I1079" s="112" t="s">
        <v>5627</v>
      </c>
      <c r="J1079" s="113">
        <v>23560</v>
      </c>
      <c r="K1079" s="126" t="s">
        <v>12213</v>
      </c>
      <c r="L1079" s="112" t="s">
        <v>5511</v>
      </c>
      <c r="M1079" s="112" t="s">
        <v>5533</v>
      </c>
      <c r="N1079" s="112" t="s">
        <v>5628</v>
      </c>
      <c r="O1079" s="112" t="s">
        <v>5629</v>
      </c>
      <c r="P1079" s="112">
        <v>23799</v>
      </c>
      <c r="Q1079" s="108">
        <v>90.000000000000014</v>
      </c>
      <c r="R1079" s="108">
        <v>2.7717647058823531</v>
      </c>
      <c r="S1079" s="108">
        <v>20</v>
      </c>
      <c r="T1079" s="108">
        <v>70</v>
      </c>
      <c r="U1079" s="108">
        <v>92.771764705882362</v>
      </c>
      <c r="V1079" s="109">
        <v>40</v>
      </c>
      <c r="W1079" s="109">
        <v>100</v>
      </c>
      <c r="X1079" s="127" t="s">
        <v>5515</v>
      </c>
      <c r="Y1079" s="107">
        <v>4</v>
      </c>
      <c r="Z1079" s="107">
        <v>4</v>
      </c>
      <c r="AA1079" s="107">
        <v>6</v>
      </c>
      <c r="AB1079" s="111">
        <v>16</v>
      </c>
      <c r="AC1079" s="107"/>
      <c r="AD1079" s="108">
        <v>61</v>
      </c>
      <c r="AE1079" s="107">
        <v>5</v>
      </c>
      <c r="AF1079" s="111"/>
      <c r="AG1079" s="111"/>
      <c r="AH1079" s="111"/>
      <c r="AI1079" s="111"/>
      <c r="AJ1079" s="111"/>
      <c r="AK1079" s="111"/>
      <c r="AL1079" s="111"/>
      <c r="AM1079" s="111"/>
      <c r="AN1079" s="111"/>
      <c r="AO1079" s="111"/>
      <c r="AP1079" s="111"/>
      <c r="AQ1079" s="111"/>
      <c r="AR1079" s="111"/>
      <c r="AS1079" s="111"/>
      <c r="AT1079" s="111"/>
      <c r="AU1079" s="111"/>
      <c r="AV1079" s="111"/>
      <c r="AW1079" s="111"/>
      <c r="AX1079" s="111"/>
      <c r="AY1079"/>
      <c r="AZ1079"/>
      <c r="BA1079"/>
      <c r="BB1079"/>
      <c r="BC1079"/>
      <c r="BD1079"/>
    </row>
    <row r="1080" spans="1:56" s="110" customFormat="1" ht="195.45">
      <c r="A1080" s="107">
        <v>792</v>
      </c>
      <c r="B1080" s="107" t="s">
        <v>5505</v>
      </c>
      <c r="C1080" s="111"/>
      <c r="D1080" s="124" t="s">
        <v>5506</v>
      </c>
      <c r="E1080" s="112" t="s">
        <v>5630</v>
      </c>
      <c r="F1080" s="129">
        <v>11409</v>
      </c>
      <c r="G1080" s="112" t="s">
        <v>5631</v>
      </c>
      <c r="H1080" s="111" t="s">
        <v>5632</v>
      </c>
      <c r="I1080" s="112" t="s">
        <v>5631</v>
      </c>
      <c r="J1080" s="113">
        <v>32863</v>
      </c>
      <c r="K1080" s="126" t="s">
        <v>12213</v>
      </c>
      <c r="L1080" s="112" t="s">
        <v>5633</v>
      </c>
      <c r="M1080" s="112" t="s">
        <v>5634</v>
      </c>
      <c r="N1080" s="112" t="s">
        <v>5635</v>
      </c>
      <c r="O1080" s="112" t="s">
        <v>5636</v>
      </c>
      <c r="P1080" s="112">
        <v>23766</v>
      </c>
      <c r="Q1080" s="108">
        <v>90</v>
      </c>
      <c r="R1080" s="108">
        <v>3.8662352941176472</v>
      </c>
      <c r="S1080" s="108">
        <v>20</v>
      </c>
      <c r="T1080" s="108">
        <v>70</v>
      </c>
      <c r="U1080" s="108">
        <v>93.866235294117644</v>
      </c>
      <c r="V1080" s="109">
        <v>15</v>
      </c>
      <c r="W1080" s="109">
        <v>100</v>
      </c>
      <c r="X1080" s="127" t="s">
        <v>5515</v>
      </c>
      <c r="Y1080" s="107"/>
      <c r="Z1080" s="107"/>
      <c r="AA1080" s="107"/>
      <c r="AB1080" s="111">
        <v>16</v>
      </c>
      <c r="AC1080" s="107"/>
      <c r="AD1080" s="108">
        <v>70</v>
      </c>
      <c r="AE1080" s="107">
        <v>5</v>
      </c>
      <c r="AF1080" s="111">
        <v>60</v>
      </c>
      <c r="AG1080" s="111" t="s">
        <v>5624</v>
      </c>
      <c r="AH1080" s="111" t="s">
        <v>5637</v>
      </c>
      <c r="AI1080" s="111">
        <v>30</v>
      </c>
      <c r="AJ1080" s="111"/>
      <c r="AK1080" s="111"/>
      <c r="AL1080" s="111"/>
      <c r="AM1080" s="111"/>
      <c r="AN1080" s="111"/>
      <c r="AO1080" s="111"/>
      <c r="AP1080" s="111"/>
      <c r="AQ1080" s="111"/>
      <c r="AR1080" s="111"/>
      <c r="AS1080" s="111"/>
      <c r="AT1080" s="111"/>
      <c r="AU1080" s="111"/>
      <c r="AV1080" s="111" t="s">
        <v>5638</v>
      </c>
      <c r="AW1080" s="111"/>
      <c r="AX1080" s="111">
        <v>30</v>
      </c>
      <c r="AY1080"/>
      <c r="AZ1080"/>
      <c r="BA1080"/>
      <c r="BB1080"/>
      <c r="BC1080"/>
      <c r="BD1080"/>
    </row>
    <row r="1081" spans="1:56" s="110" customFormat="1" ht="185.15">
      <c r="A1081" s="107">
        <v>792</v>
      </c>
      <c r="B1081" s="107" t="s">
        <v>5505</v>
      </c>
      <c r="C1081" s="111"/>
      <c r="D1081" s="124" t="s">
        <v>5624</v>
      </c>
      <c r="E1081" s="112" t="s">
        <v>5625</v>
      </c>
      <c r="F1081" s="129">
        <v>19192</v>
      </c>
      <c r="G1081" s="112" t="s">
        <v>5639</v>
      </c>
      <c r="H1081" s="111">
        <v>2016</v>
      </c>
      <c r="I1081" s="112" t="s">
        <v>5639</v>
      </c>
      <c r="J1081" s="113">
        <v>23181</v>
      </c>
      <c r="K1081" s="126" t="s">
        <v>12213</v>
      </c>
      <c r="L1081" s="112" t="s">
        <v>5511</v>
      </c>
      <c r="M1081" s="112" t="s">
        <v>5533</v>
      </c>
      <c r="N1081" s="112" t="s">
        <v>5628</v>
      </c>
      <c r="O1081" s="112" t="s">
        <v>5629</v>
      </c>
      <c r="P1081" s="112">
        <v>24068</v>
      </c>
      <c r="Q1081" s="108">
        <v>90.691814117647056</v>
      </c>
      <c r="R1081" s="108">
        <v>2.7271764705882351</v>
      </c>
      <c r="S1081" s="108">
        <v>20</v>
      </c>
      <c r="T1081" s="108">
        <v>70</v>
      </c>
      <c r="U1081" s="108">
        <v>92.727176470588233</v>
      </c>
      <c r="V1081" s="109">
        <v>30</v>
      </c>
      <c r="W1081" s="109">
        <v>81.67</v>
      </c>
      <c r="X1081" s="127" t="s">
        <v>5515</v>
      </c>
      <c r="Y1081" s="107"/>
      <c r="Z1081" s="107"/>
      <c r="AA1081" s="107"/>
      <c r="AB1081" s="111">
        <v>16</v>
      </c>
      <c r="AC1081" s="107"/>
      <c r="AD1081" s="108">
        <v>61</v>
      </c>
      <c r="AE1081" s="107">
        <v>5</v>
      </c>
      <c r="AF1081" s="111"/>
      <c r="AG1081" s="111"/>
      <c r="AH1081" s="111"/>
      <c r="AI1081" s="111"/>
      <c r="AJ1081" s="111"/>
      <c r="AK1081" s="111"/>
      <c r="AL1081" s="111"/>
      <c r="AM1081" s="111"/>
      <c r="AN1081" s="111"/>
      <c r="AO1081" s="111"/>
      <c r="AP1081" s="111"/>
      <c r="AQ1081" s="111"/>
      <c r="AR1081" s="111"/>
      <c r="AS1081" s="111"/>
      <c r="AT1081" s="111"/>
      <c r="AU1081" s="111"/>
      <c r="AV1081" s="111"/>
      <c r="AW1081" s="111"/>
      <c r="AX1081" s="111"/>
      <c r="AY1081"/>
      <c r="AZ1081"/>
      <c r="BA1081"/>
      <c r="BB1081"/>
      <c r="BC1081"/>
      <c r="BD1081"/>
    </row>
    <row r="1082" spans="1:56" s="110" customFormat="1" ht="185.15">
      <c r="A1082" s="107">
        <v>792</v>
      </c>
      <c r="B1082" s="107" t="s">
        <v>5505</v>
      </c>
      <c r="C1082" s="111" t="s">
        <v>5640</v>
      </c>
      <c r="D1082" s="124" t="s">
        <v>5540</v>
      </c>
      <c r="E1082" s="112" t="s">
        <v>5587</v>
      </c>
      <c r="F1082" s="129">
        <v>30040</v>
      </c>
      <c r="G1082" s="112" t="s">
        <v>5641</v>
      </c>
      <c r="H1082" s="111" t="s">
        <v>5642</v>
      </c>
      <c r="I1082" s="112" t="s">
        <v>5643</v>
      </c>
      <c r="J1082" s="113">
        <v>23.452000000000002</v>
      </c>
      <c r="K1082" s="126" t="s">
        <v>12213</v>
      </c>
      <c r="L1082" s="112" t="s">
        <v>5511</v>
      </c>
      <c r="M1082" s="112" t="s">
        <v>5512</v>
      </c>
      <c r="N1082" s="112" t="s">
        <v>5644</v>
      </c>
      <c r="O1082" s="112" t="s">
        <v>5645</v>
      </c>
      <c r="P1082" s="112">
        <v>17180</v>
      </c>
      <c r="Q1082" s="108" t="s">
        <v>5646</v>
      </c>
      <c r="R1082" s="108" t="s">
        <v>5647</v>
      </c>
      <c r="S1082" s="108" t="s">
        <v>5648</v>
      </c>
      <c r="T1082" s="108" t="s">
        <v>5649</v>
      </c>
      <c r="U1082" s="108" t="s">
        <v>5650</v>
      </c>
      <c r="V1082" s="109" t="s">
        <v>5651</v>
      </c>
      <c r="W1082" s="109" t="s">
        <v>5652</v>
      </c>
      <c r="X1082" s="127" t="s">
        <v>5515</v>
      </c>
      <c r="Y1082" s="107">
        <v>3</v>
      </c>
      <c r="Z1082" s="107">
        <v>10</v>
      </c>
      <c r="AA1082" s="107">
        <v>3</v>
      </c>
      <c r="AB1082" s="111">
        <v>16</v>
      </c>
      <c r="AC1082" s="107" t="s">
        <v>5640</v>
      </c>
      <c r="AD1082" s="108">
        <v>61</v>
      </c>
      <c r="AE1082" s="107">
        <v>5</v>
      </c>
      <c r="AF1082" s="111">
        <v>50</v>
      </c>
      <c r="AG1082" s="111"/>
      <c r="AH1082" s="111"/>
      <c r="AI1082" s="111"/>
      <c r="AJ1082" s="111"/>
      <c r="AK1082" s="111"/>
      <c r="AL1082" s="111"/>
      <c r="AM1082" s="111"/>
      <c r="AN1082" s="111"/>
      <c r="AO1082" s="111"/>
      <c r="AP1082" s="111"/>
      <c r="AQ1082" s="111"/>
      <c r="AR1082" s="111"/>
      <c r="AS1082" s="111" t="s">
        <v>5653</v>
      </c>
      <c r="AT1082" s="111" t="s">
        <v>5654</v>
      </c>
      <c r="AU1082" s="111">
        <v>10</v>
      </c>
      <c r="AV1082" s="111" t="s">
        <v>5655</v>
      </c>
      <c r="AW1082" s="111" t="s">
        <v>5656</v>
      </c>
      <c r="AX1082" s="111">
        <v>40</v>
      </c>
      <c r="AY1082"/>
      <c r="AZ1082"/>
      <c r="BA1082"/>
      <c r="BB1082"/>
      <c r="BC1082"/>
      <c r="BD1082"/>
    </row>
    <row r="1083" spans="1:56" s="110" customFormat="1" ht="185.15">
      <c r="A1083" s="107">
        <v>792</v>
      </c>
      <c r="B1083" s="107" t="s">
        <v>5505</v>
      </c>
      <c r="C1083" s="111"/>
      <c r="D1083" s="124" t="s">
        <v>5540</v>
      </c>
      <c r="E1083" s="112" t="s">
        <v>5657</v>
      </c>
      <c r="F1083" s="129">
        <v>29190</v>
      </c>
      <c r="G1083" s="112" t="s">
        <v>5658</v>
      </c>
      <c r="H1083" s="111" t="s">
        <v>5659</v>
      </c>
      <c r="I1083" s="112" t="s">
        <v>5660</v>
      </c>
      <c r="J1083" s="113">
        <v>58506</v>
      </c>
      <c r="K1083" s="126" t="s">
        <v>12213</v>
      </c>
      <c r="L1083" s="112" t="s">
        <v>5511</v>
      </c>
      <c r="M1083" s="112" t="s">
        <v>5533</v>
      </c>
      <c r="N1083" s="112" t="s">
        <v>5661</v>
      </c>
      <c r="O1083" s="112" t="s">
        <v>5662</v>
      </c>
      <c r="P1083" s="112">
        <v>20054</v>
      </c>
      <c r="Q1083" s="108">
        <v>77.176756470588231</v>
      </c>
      <c r="R1083" s="108">
        <v>6.8830588235294119</v>
      </c>
      <c r="S1083" s="108">
        <v>3.4415294117647059</v>
      </c>
      <c r="T1083" s="108">
        <v>70</v>
      </c>
      <c r="U1083" s="108">
        <v>80.324588235294115</v>
      </c>
      <c r="V1083" s="109">
        <v>50</v>
      </c>
      <c r="W1083" s="109">
        <v>92.38</v>
      </c>
      <c r="X1083" s="127" t="s">
        <v>5515</v>
      </c>
      <c r="Y1083" s="107">
        <v>6</v>
      </c>
      <c r="Z1083" s="107">
        <v>4</v>
      </c>
      <c r="AA1083" s="107">
        <v>1</v>
      </c>
      <c r="AB1083" s="111">
        <v>16</v>
      </c>
      <c r="AC1083" s="107"/>
      <c r="AD1083" s="108">
        <v>61</v>
      </c>
      <c r="AE1083" s="107">
        <v>5</v>
      </c>
      <c r="AF1083" s="111"/>
      <c r="AG1083" s="111"/>
      <c r="AH1083" s="111"/>
      <c r="AI1083" s="111"/>
      <c r="AJ1083" s="111"/>
      <c r="AK1083" s="111"/>
      <c r="AL1083" s="111"/>
      <c r="AM1083" s="111"/>
      <c r="AN1083" s="111"/>
      <c r="AO1083" s="111"/>
      <c r="AP1083" s="111"/>
      <c r="AQ1083" s="111"/>
      <c r="AR1083" s="111"/>
      <c r="AS1083" s="111"/>
      <c r="AT1083" s="111"/>
      <c r="AU1083" s="111"/>
      <c r="AV1083" s="111"/>
      <c r="AW1083" s="111"/>
      <c r="AX1083" s="111"/>
      <c r="AY1083"/>
      <c r="AZ1083"/>
      <c r="BA1083"/>
      <c r="BB1083"/>
      <c r="BC1083"/>
      <c r="BD1083"/>
    </row>
    <row r="1084" spans="1:56" s="110" customFormat="1" ht="185.15">
      <c r="A1084" s="107">
        <v>792</v>
      </c>
      <c r="B1084" s="107" t="s">
        <v>5505</v>
      </c>
      <c r="C1084" s="111"/>
      <c r="D1084" s="124" t="s">
        <v>5624</v>
      </c>
      <c r="E1084" s="112" t="s">
        <v>5663</v>
      </c>
      <c r="F1084" s="129">
        <v>35925</v>
      </c>
      <c r="G1084" s="112" t="s">
        <v>5664</v>
      </c>
      <c r="H1084" s="111">
        <v>2018</v>
      </c>
      <c r="I1084" s="112" t="s">
        <v>5665</v>
      </c>
      <c r="J1084" s="113">
        <v>23857</v>
      </c>
      <c r="K1084" s="126" t="s">
        <v>12213</v>
      </c>
      <c r="L1084" s="112" t="s">
        <v>5511</v>
      </c>
      <c r="M1084" s="112" t="s">
        <v>5533</v>
      </c>
      <c r="N1084" s="112" t="s">
        <v>5666</v>
      </c>
      <c r="O1084" s="112" t="s">
        <v>5667</v>
      </c>
      <c r="P1084" s="112">
        <v>25271</v>
      </c>
      <c r="Q1084" s="108">
        <v>72</v>
      </c>
      <c r="R1084" s="108">
        <v>2.8067058823529414</v>
      </c>
      <c r="S1084" s="108">
        <v>2</v>
      </c>
      <c r="T1084" s="108">
        <v>70</v>
      </c>
      <c r="U1084" s="108">
        <v>74.806705882352944</v>
      </c>
      <c r="V1084" s="109">
        <v>30</v>
      </c>
      <c r="W1084" s="109">
        <v>100</v>
      </c>
      <c r="X1084" s="127" t="s">
        <v>5515</v>
      </c>
      <c r="Y1084" s="107">
        <v>4</v>
      </c>
      <c r="Z1084" s="107">
        <v>3</v>
      </c>
      <c r="AA1084" s="107">
        <v>2</v>
      </c>
      <c r="AB1084" s="111">
        <v>16</v>
      </c>
      <c r="AC1084" s="107">
        <v>217</v>
      </c>
      <c r="AD1084" s="108">
        <v>50</v>
      </c>
      <c r="AE1084" s="107">
        <v>5</v>
      </c>
      <c r="AF1084" s="111">
        <v>70</v>
      </c>
      <c r="AG1084" s="111" t="s">
        <v>5624</v>
      </c>
      <c r="AH1084" s="111" t="s">
        <v>5668</v>
      </c>
      <c r="AI1084" s="111">
        <v>20</v>
      </c>
      <c r="AJ1084" s="111" t="s">
        <v>5669</v>
      </c>
      <c r="AK1084" s="111" t="s">
        <v>5670</v>
      </c>
      <c r="AL1084" s="111">
        <v>20</v>
      </c>
      <c r="AM1084" s="111" t="s">
        <v>5529</v>
      </c>
      <c r="AN1084" s="111" t="s">
        <v>5602</v>
      </c>
      <c r="AO1084" s="111">
        <v>10</v>
      </c>
      <c r="AP1084" s="111" t="s">
        <v>5671</v>
      </c>
      <c r="AQ1084" s="111" t="s">
        <v>5672</v>
      </c>
      <c r="AR1084" s="111">
        <v>10</v>
      </c>
      <c r="AS1084" s="111" t="s">
        <v>5673</v>
      </c>
      <c r="AT1084" s="111" t="s">
        <v>5674</v>
      </c>
      <c r="AU1084" s="111">
        <v>10</v>
      </c>
      <c r="AV1084" s="111"/>
      <c r="AW1084" s="111"/>
      <c r="AX1084" s="111"/>
      <c r="AY1084"/>
      <c r="AZ1084"/>
      <c r="BA1084"/>
      <c r="BB1084"/>
      <c r="BC1084"/>
      <c r="BD1084"/>
    </row>
    <row r="1085" spans="1:56" s="110" customFormat="1" ht="185.15">
      <c r="A1085" s="107">
        <v>792</v>
      </c>
      <c r="B1085" s="107" t="s">
        <v>5505</v>
      </c>
      <c r="C1085" s="111"/>
      <c r="D1085" s="124" t="s">
        <v>5506</v>
      </c>
      <c r="E1085" s="112" t="s">
        <v>5530</v>
      </c>
      <c r="F1085" s="129">
        <v>37707</v>
      </c>
      <c r="G1085" s="112" t="s">
        <v>5675</v>
      </c>
      <c r="H1085" s="111">
        <v>2018</v>
      </c>
      <c r="I1085" s="112" t="s">
        <v>5676</v>
      </c>
      <c r="J1085" s="113">
        <v>126880</v>
      </c>
      <c r="K1085" s="126" t="s">
        <v>12213</v>
      </c>
      <c r="L1085" s="112" t="s">
        <v>5511</v>
      </c>
      <c r="M1085" s="112" t="s">
        <v>5533</v>
      </c>
      <c r="N1085" s="112" t="s">
        <v>5677</v>
      </c>
      <c r="O1085" s="112" t="s">
        <v>5678</v>
      </c>
      <c r="P1085" s="112">
        <v>26252</v>
      </c>
      <c r="Q1085" s="108">
        <v>75.000000000000014</v>
      </c>
      <c r="R1085" s="108">
        <v>14.927058823529412</v>
      </c>
      <c r="S1085" s="108">
        <v>5</v>
      </c>
      <c r="T1085" s="108">
        <v>70</v>
      </c>
      <c r="U1085" s="108">
        <v>89.927058823529421</v>
      </c>
      <c r="V1085" s="109">
        <v>10</v>
      </c>
      <c r="W1085" s="109">
        <v>40</v>
      </c>
      <c r="X1085" s="127" t="s">
        <v>5515</v>
      </c>
      <c r="Y1085" s="107">
        <v>6</v>
      </c>
      <c r="Z1085" s="107">
        <v>1</v>
      </c>
      <c r="AA1085" s="107">
        <v>5</v>
      </c>
      <c r="AB1085" s="111">
        <v>16</v>
      </c>
      <c r="AC1085" s="107">
        <v>217</v>
      </c>
      <c r="AD1085" s="108">
        <v>61</v>
      </c>
      <c r="AE1085" s="107">
        <v>5</v>
      </c>
      <c r="AF1085" s="111">
        <v>60</v>
      </c>
      <c r="AG1085" s="111" t="s">
        <v>5679</v>
      </c>
      <c r="AH1085" s="111" t="s">
        <v>5680</v>
      </c>
      <c r="AI1085" s="111">
        <v>60</v>
      </c>
      <c r="AJ1085" s="111"/>
      <c r="AK1085" s="111"/>
      <c r="AL1085" s="111"/>
      <c r="AM1085" s="111"/>
      <c r="AN1085" s="111"/>
      <c r="AO1085" s="111"/>
      <c r="AP1085" s="111"/>
      <c r="AQ1085" s="111"/>
      <c r="AR1085" s="111"/>
      <c r="AS1085" s="111"/>
      <c r="AT1085" s="111"/>
      <c r="AU1085" s="111"/>
      <c r="AV1085" s="111"/>
      <c r="AW1085" s="111"/>
      <c r="AX1085" s="111"/>
      <c r="AY1085"/>
      <c r="AZ1085"/>
      <c r="BA1085"/>
      <c r="BB1085"/>
      <c r="BC1085"/>
      <c r="BD1085"/>
    </row>
    <row r="1086" spans="1:56" s="110" customFormat="1" ht="185.15">
      <c r="A1086" s="107">
        <v>792</v>
      </c>
      <c r="B1086" s="107" t="s">
        <v>5505</v>
      </c>
      <c r="C1086" s="111"/>
      <c r="D1086" s="124" t="s">
        <v>5540</v>
      </c>
      <c r="E1086" s="112" t="s">
        <v>5681</v>
      </c>
      <c r="F1086" s="129" t="s">
        <v>5682</v>
      </c>
      <c r="G1086" s="112" t="s">
        <v>5683</v>
      </c>
      <c r="H1086" s="111" t="s">
        <v>5684</v>
      </c>
      <c r="I1086" s="112" t="s">
        <v>5685</v>
      </c>
      <c r="J1086" s="113">
        <v>28817</v>
      </c>
      <c r="K1086" s="126" t="s">
        <v>12213</v>
      </c>
      <c r="L1086" s="112" t="s">
        <v>5511</v>
      </c>
      <c r="M1086" s="112" t="s">
        <v>5533</v>
      </c>
      <c r="N1086" s="112" t="s">
        <v>5686</v>
      </c>
      <c r="O1086" s="112" t="s">
        <v>5687</v>
      </c>
      <c r="P1086" s="112">
        <v>20811</v>
      </c>
      <c r="Q1086" s="108">
        <v>74.429835294117652</v>
      </c>
      <c r="R1086" s="108">
        <v>3.3902352941176472</v>
      </c>
      <c r="S1086" s="108">
        <v>1.1499999999999999</v>
      </c>
      <c r="T1086" s="108">
        <v>70</v>
      </c>
      <c r="U1086" s="108">
        <v>74.54023529411765</v>
      </c>
      <c r="V1086" s="109">
        <v>15</v>
      </c>
      <c r="W1086" s="109">
        <v>100</v>
      </c>
      <c r="X1086" s="127" t="s">
        <v>5515</v>
      </c>
      <c r="Y1086" s="107"/>
      <c r="Z1086" s="107"/>
      <c r="AA1086" s="107"/>
      <c r="AB1086" s="111"/>
      <c r="AC1086" s="107"/>
      <c r="AD1086" s="108">
        <v>61</v>
      </c>
      <c r="AE1086" s="107">
        <v>5</v>
      </c>
      <c r="AF1086" s="111"/>
      <c r="AG1086" s="111"/>
      <c r="AH1086" s="111"/>
      <c r="AI1086" s="111"/>
      <c r="AJ1086" s="111"/>
      <c r="AK1086" s="111"/>
      <c r="AL1086" s="111"/>
      <c r="AM1086" s="111"/>
      <c r="AN1086" s="111"/>
      <c r="AO1086" s="111"/>
      <c r="AP1086" s="111"/>
      <c r="AQ1086" s="111"/>
      <c r="AR1086" s="111"/>
      <c r="AS1086" s="111"/>
      <c r="AT1086" s="111"/>
      <c r="AU1086" s="111"/>
      <c r="AV1086" s="111"/>
      <c r="AW1086" s="111"/>
      <c r="AX1086" s="111"/>
      <c r="AY1086"/>
      <c r="AZ1086"/>
      <c r="BA1086"/>
      <c r="BB1086"/>
      <c r="BC1086"/>
      <c r="BD1086"/>
    </row>
    <row r="1087" spans="1:56" s="110" customFormat="1" ht="185.15">
      <c r="A1087" s="107">
        <v>792</v>
      </c>
      <c r="B1087" s="107" t="s">
        <v>5505</v>
      </c>
      <c r="C1087" s="111"/>
      <c r="D1087" s="124" t="s">
        <v>5540</v>
      </c>
      <c r="E1087" s="112" t="s">
        <v>5587</v>
      </c>
      <c r="F1087" s="129">
        <v>30040</v>
      </c>
      <c r="G1087" s="112" t="s">
        <v>5688</v>
      </c>
      <c r="H1087" s="111">
        <v>2019</v>
      </c>
      <c r="I1087" s="112" t="s">
        <v>5689</v>
      </c>
      <c r="J1087" s="113">
        <v>89548</v>
      </c>
      <c r="K1087" s="126" t="s">
        <v>12213</v>
      </c>
      <c r="L1087" s="112" t="s">
        <v>5511</v>
      </c>
      <c r="M1087" s="112" t="s">
        <v>5533</v>
      </c>
      <c r="N1087" s="112" t="s">
        <v>5690</v>
      </c>
      <c r="O1087" s="112" t="s">
        <v>5691</v>
      </c>
      <c r="P1087" s="112">
        <v>26544</v>
      </c>
      <c r="Q1087" s="108">
        <v>92.107011764705874</v>
      </c>
      <c r="R1087" s="108">
        <v>10.535058823529413</v>
      </c>
      <c r="S1087" s="108">
        <v>20</v>
      </c>
      <c r="T1087" s="108">
        <v>70</v>
      </c>
      <c r="U1087" s="108">
        <v>100.53505882352941</v>
      </c>
      <c r="V1087" s="109">
        <v>5</v>
      </c>
      <c r="W1087" s="109">
        <v>28.33</v>
      </c>
      <c r="X1087" s="127" t="s">
        <v>5692</v>
      </c>
      <c r="Y1087" s="107">
        <v>3</v>
      </c>
      <c r="Z1087" s="107">
        <v>10</v>
      </c>
      <c r="AA1087" s="107">
        <v>6</v>
      </c>
      <c r="AB1087" s="111">
        <v>16</v>
      </c>
      <c r="AC1087" s="107"/>
      <c r="AD1087" s="108">
        <v>61</v>
      </c>
      <c r="AE1087" s="107">
        <v>5</v>
      </c>
      <c r="AF1087" s="111">
        <v>75</v>
      </c>
      <c r="AG1087" s="111" t="s">
        <v>5693</v>
      </c>
      <c r="AH1087" s="111" t="s">
        <v>5694</v>
      </c>
      <c r="AI1087" s="111">
        <v>75</v>
      </c>
      <c r="AJ1087" s="111"/>
      <c r="AK1087" s="111"/>
      <c r="AL1087" s="111"/>
      <c r="AM1087" s="111"/>
      <c r="AN1087" s="111"/>
      <c r="AO1087" s="111"/>
      <c r="AP1087" s="111"/>
      <c r="AQ1087" s="111"/>
      <c r="AR1087" s="111"/>
      <c r="AS1087" s="111"/>
      <c r="AT1087" s="111"/>
      <c r="AU1087" s="111"/>
      <c r="AV1087" s="111"/>
      <c r="AW1087" s="111"/>
      <c r="AX1087" s="111"/>
      <c r="AY1087"/>
      <c r="AZ1087"/>
      <c r="BA1087"/>
      <c r="BB1087"/>
      <c r="BC1087"/>
      <c r="BD1087"/>
    </row>
    <row r="1088" spans="1:56" s="110" customFormat="1" ht="267.45">
      <c r="A1088" s="107">
        <v>792</v>
      </c>
      <c r="B1088" s="107" t="s">
        <v>5505</v>
      </c>
      <c r="C1088" s="111"/>
      <c r="D1088" s="124" t="s">
        <v>5540</v>
      </c>
      <c r="E1088" s="112" t="s">
        <v>5695</v>
      </c>
      <c r="F1088" s="129">
        <v>8245</v>
      </c>
      <c r="G1088" s="112" t="s">
        <v>5696</v>
      </c>
      <c r="H1088" s="111">
        <v>2020</v>
      </c>
      <c r="I1088" s="112" t="s">
        <v>5697</v>
      </c>
      <c r="J1088" s="113">
        <v>31263</v>
      </c>
      <c r="K1088" s="126" t="s">
        <v>12213</v>
      </c>
      <c r="L1088" s="112" t="s">
        <v>5698</v>
      </c>
      <c r="M1088" s="112" t="s">
        <v>5699</v>
      </c>
      <c r="N1088" s="112" t="s">
        <v>5700</v>
      </c>
      <c r="O1088" s="112" t="s">
        <v>5701</v>
      </c>
      <c r="P1088" s="112">
        <v>25616</v>
      </c>
      <c r="Q1088" s="108">
        <v>2</v>
      </c>
      <c r="R1088" s="108">
        <v>1.5</v>
      </c>
      <c r="S1088" s="108">
        <v>0.12</v>
      </c>
      <c r="T1088" s="108">
        <v>0.6</v>
      </c>
      <c r="U1088" s="108">
        <v>2.2200000000000002</v>
      </c>
      <c r="V1088" s="109">
        <v>10</v>
      </c>
      <c r="W1088" s="109">
        <v>31.67</v>
      </c>
      <c r="X1088" s="127" t="s">
        <v>5692</v>
      </c>
      <c r="Y1088" s="107">
        <v>6</v>
      </c>
      <c r="Z1088" s="107">
        <v>4</v>
      </c>
      <c r="AA1088" s="107">
        <v>3</v>
      </c>
      <c r="AB1088" s="111">
        <v>16</v>
      </c>
      <c r="AC1088" s="107">
        <v>187</v>
      </c>
      <c r="AD1088" s="108">
        <v>65</v>
      </c>
      <c r="AE1088" s="107">
        <v>5</v>
      </c>
      <c r="AF1088" s="111"/>
      <c r="AG1088" s="111"/>
      <c r="AH1088" s="111"/>
      <c r="AI1088" s="111"/>
      <c r="AJ1088" s="111"/>
      <c r="AK1088" s="111"/>
      <c r="AL1088" s="111"/>
      <c r="AM1088" s="111"/>
      <c r="AN1088" s="111"/>
      <c r="AO1088" s="111"/>
      <c r="AP1088" s="111"/>
      <c r="AQ1088" s="111"/>
      <c r="AR1088" s="111"/>
      <c r="AS1088" s="111"/>
      <c r="AT1088" s="111"/>
      <c r="AU1088" s="111"/>
      <c r="AV1088" s="111"/>
      <c r="AW1088" s="111"/>
      <c r="AX1088" s="111"/>
      <c r="AY1088"/>
      <c r="AZ1088"/>
      <c r="BA1088"/>
      <c r="BB1088"/>
      <c r="BC1088"/>
      <c r="BD1088"/>
    </row>
    <row r="1089" spans="1:56" s="110" customFormat="1" ht="267.45">
      <c r="A1089" s="107">
        <v>792</v>
      </c>
      <c r="B1089" s="107" t="s">
        <v>5505</v>
      </c>
      <c r="C1089" s="111"/>
      <c r="D1089" s="124" t="s">
        <v>5540</v>
      </c>
      <c r="E1089" s="112" t="s">
        <v>5695</v>
      </c>
      <c r="F1089" s="129">
        <v>8245</v>
      </c>
      <c r="G1089" s="112" t="s">
        <v>5702</v>
      </c>
      <c r="H1089" s="111">
        <v>2021</v>
      </c>
      <c r="I1089" s="112" t="s">
        <v>5703</v>
      </c>
      <c r="J1089" s="113">
        <v>118291.2</v>
      </c>
      <c r="K1089" s="126" t="s">
        <v>12213</v>
      </c>
      <c r="L1089" s="112" t="s">
        <v>5704</v>
      </c>
      <c r="M1089" s="112" t="s">
        <v>5705</v>
      </c>
      <c r="N1089" s="112" t="s">
        <v>5706</v>
      </c>
      <c r="O1089" s="112" t="s">
        <v>5707</v>
      </c>
      <c r="P1089" s="112">
        <v>26903</v>
      </c>
      <c r="Q1089" s="108">
        <v>80</v>
      </c>
      <c r="R1089" s="108">
        <v>3.6780000000000004</v>
      </c>
      <c r="S1089" s="108">
        <v>5.5</v>
      </c>
      <c r="T1089" s="108">
        <v>75</v>
      </c>
      <c r="U1089" s="108">
        <v>84.18</v>
      </c>
      <c r="V1089" s="109">
        <v>10</v>
      </c>
      <c r="W1089" s="109">
        <v>31.67</v>
      </c>
      <c r="X1089" s="127" t="s">
        <v>5692</v>
      </c>
      <c r="Y1089" s="107">
        <v>3</v>
      </c>
      <c r="Z1089" s="107">
        <v>12</v>
      </c>
      <c r="AA1089" s="107">
        <v>1</v>
      </c>
      <c r="AB1089" s="111">
        <v>16</v>
      </c>
      <c r="AC1089" s="107">
        <v>164</v>
      </c>
      <c r="AD1089" s="108">
        <v>65</v>
      </c>
      <c r="AE1089" s="107">
        <v>5</v>
      </c>
      <c r="AF1089" s="111"/>
      <c r="AG1089" s="111"/>
      <c r="AH1089" s="111"/>
      <c r="AI1089" s="111"/>
      <c r="AJ1089" s="111"/>
      <c r="AK1089" s="111"/>
      <c r="AL1089" s="111"/>
      <c r="AM1089" s="111"/>
      <c r="AN1089" s="111"/>
      <c r="AO1089" s="111"/>
      <c r="AP1089" s="111"/>
      <c r="AQ1089" s="111"/>
      <c r="AR1089" s="111"/>
      <c r="AS1089" s="111"/>
      <c r="AT1089" s="111"/>
      <c r="AU1089" s="111"/>
      <c r="AV1089" s="111"/>
      <c r="AW1089" s="111"/>
      <c r="AX1089" s="111"/>
      <c r="AY1089"/>
      <c r="AZ1089"/>
      <c r="BA1089"/>
      <c r="BB1089"/>
      <c r="BC1089"/>
      <c r="BD1089"/>
    </row>
    <row r="1090" spans="1:56" s="110" customFormat="1" ht="236.6">
      <c r="A1090" s="107">
        <v>792</v>
      </c>
      <c r="B1090" s="107" t="s">
        <v>5505</v>
      </c>
      <c r="C1090" s="111" t="s">
        <v>5640</v>
      </c>
      <c r="D1090" s="124" t="s">
        <v>5506</v>
      </c>
      <c r="E1090" s="112" t="s">
        <v>5708</v>
      </c>
      <c r="F1090" s="129" t="s">
        <v>5709</v>
      </c>
      <c r="G1090" s="112" t="s">
        <v>5710</v>
      </c>
      <c r="H1090" s="111">
        <v>2021</v>
      </c>
      <c r="I1090" s="112" t="s">
        <v>5711</v>
      </c>
      <c r="J1090" s="113">
        <v>43000</v>
      </c>
      <c r="K1090" s="126" t="s">
        <v>12213</v>
      </c>
      <c r="L1090" s="112" t="s">
        <v>5713</v>
      </c>
      <c r="M1090" s="112" t="s">
        <v>5714</v>
      </c>
      <c r="N1090" s="112" t="s">
        <v>5715</v>
      </c>
      <c r="O1090" s="112" t="s">
        <v>5716</v>
      </c>
      <c r="P1090" s="112">
        <v>27040</v>
      </c>
      <c r="Q1090" s="108" t="s">
        <v>5717</v>
      </c>
      <c r="R1090" s="108" t="s">
        <v>5718</v>
      </c>
      <c r="S1090" s="108" t="s">
        <v>5719</v>
      </c>
      <c r="T1090" s="108" t="s">
        <v>5649</v>
      </c>
      <c r="U1090" s="108" t="s">
        <v>5720</v>
      </c>
      <c r="V1090" s="109" t="s">
        <v>5721</v>
      </c>
      <c r="W1090" s="109" t="s">
        <v>5652</v>
      </c>
      <c r="X1090" s="127" t="s">
        <v>5515</v>
      </c>
      <c r="Y1090" s="107">
        <v>3</v>
      </c>
      <c r="Z1090" s="107">
        <v>10</v>
      </c>
      <c r="AA1090" s="107">
        <v>4</v>
      </c>
      <c r="AB1090" s="111">
        <v>16</v>
      </c>
      <c r="AC1090" s="107" t="s">
        <v>5712</v>
      </c>
      <c r="AD1090" s="108">
        <v>61</v>
      </c>
      <c r="AE1090" s="107">
        <v>5</v>
      </c>
      <c r="AF1090" s="111"/>
      <c r="AG1090" s="111"/>
      <c r="AH1090" s="111"/>
      <c r="AI1090" s="111"/>
      <c r="AJ1090" s="111"/>
      <c r="AK1090" s="111"/>
      <c r="AL1090" s="111"/>
      <c r="AM1090" s="111"/>
      <c r="AN1090" s="111"/>
      <c r="AO1090" s="111"/>
      <c r="AP1090" s="111"/>
      <c r="AQ1090" s="111"/>
      <c r="AR1090" s="111"/>
      <c r="AS1090" s="111"/>
      <c r="AT1090" s="111"/>
      <c r="AU1090" s="111"/>
      <c r="AV1090" s="111"/>
      <c r="AW1090" s="111"/>
      <c r="AX1090" s="111" t="s">
        <v>5640</v>
      </c>
      <c r="AY1090"/>
      <c r="AZ1090"/>
      <c r="BA1090"/>
      <c r="BB1090"/>
      <c r="BC1090"/>
      <c r="BD1090"/>
    </row>
    <row r="1091" spans="1:56" s="110" customFormat="1" ht="236.6">
      <c r="A1091" s="107">
        <v>792</v>
      </c>
      <c r="B1091" s="107" t="s">
        <v>5505</v>
      </c>
      <c r="C1091" s="111"/>
      <c r="D1091" s="124" t="s">
        <v>5540</v>
      </c>
      <c r="E1091" s="112" t="s">
        <v>5541</v>
      </c>
      <c r="F1091" s="129">
        <v>10924</v>
      </c>
      <c r="G1091" s="112" t="s">
        <v>5722</v>
      </c>
      <c r="H1091" s="111">
        <v>2022</v>
      </c>
      <c r="I1091" s="112"/>
      <c r="J1091" s="113">
        <v>61838.21</v>
      </c>
      <c r="K1091" s="126" t="s">
        <v>12213</v>
      </c>
      <c r="L1091" s="112" t="s">
        <v>5713</v>
      </c>
      <c r="M1091" s="112" t="s">
        <v>5714</v>
      </c>
      <c r="N1091" s="112" t="s">
        <v>5558</v>
      </c>
      <c r="O1091" s="112" t="s">
        <v>5559</v>
      </c>
      <c r="P1091" s="112" t="s">
        <v>5723</v>
      </c>
      <c r="Q1091" s="108">
        <v>92.014109411764693</v>
      </c>
      <c r="R1091" s="108">
        <v>2.8314117647058827</v>
      </c>
      <c r="S1091" s="108">
        <v>20</v>
      </c>
      <c r="T1091" s="108">
        <v>70</v>
      </c>
      <c r="U1091" s="108">
        <v>92.831411764705877</v>
      </c>
      <c r="V1091" s="109">
        <v>5</v>
      </c>
      <c r="W1091" s="109">
        <v>100</v>
      </c>
      <c r="X1091" s="127" t="s">
        <v>5515</v>
      </c>
      <c r="Y1091" s="107">
        <v>4</v>
      </c>
      <c r="Z1091" s="107">
        <v>9</v>
      </c>
      <c r="AA1091" s="107">
        <v>2</v>
      </c>
      <c r="AB1091" s="111">
        <v>32</v>
      </c>
      <c r="AC1091" s="107"/>
      <c r="AD1091" s="108">
        <v>61</v>
      </c>
      <c r="AE1091" s="107">
        <v>5</v>
      </c>
      <c r="AF1091" s="111"/>
      <c r="AG1091" s="111"/>
      <c r="AH1091" s="111"/>
      <c r="AI1091" s="111"/>
      <c r="AJ1091" s="111"/>
      <c r="AK1091" s="111"/>
      <c r="AL1091" s="111"/>
      <c r="AM1091" s="111"/>
      <c r="AN1091" s="111"/>
      <c r="AO1091" s="111"/>
      <c r="AP1091" s="111"/>
      <c r="AQ1091" s="111"/>
      <c r="AR1091" s="111"/>
      <c r="AS1091" s="111"/>
      <c r="AT1091" s="111"/>
      <c r="AU1091" s="111"/>
      <c r="AV1091" s="111"/>
      <c r="AW1091" s="111"/>
      <c r="AX1091" s="111"/>
      <c r="AY1091"/>
      <c r="AZ1091"/>
      <c r="BA1091"/>
      <c r="BB1091"/>
      <c r="BC1091"/>
      <c r="BD1091"/>
    </row>
    <row r="1092" spans="1:56" s="110" customFormat="1" ht="236.6">
      <c r="A1092" s="107">
        <v>792</v>
      </c>
      <c r="B1092" s="107" t="s">
        <v>5505</v>
      </c>
      <c r="C1092" s="111"/>
      <c r="D1092" s="124" t="s">
        <v>5506</v>
      </c>
      <c r="E1092" s="112" t="s">
        <v>5724</v>
      </c>
      <c r="F1092" s="129">
        <v>18793</v>
      </c>
      <c r="G1092" s="112" t="s">
        <v>5725</v>
      </c>
      <c r="H1092" s="111">
        <v>2022</v>
      </c>
      <c r="I1092" s="112" t="s">
        <v>5726</v>
      </c>
      <c r="J1092" s="113">
        <v>87729.22</v>
      </c>
      <c r="K1092" s="126" t="s">
        <v>12213</v>
      </c>
      <c r="L1092" s="112" t="s">
        <v>5727</v>
      </c>
      <c r="M1092" s="112" t="s">
        <v>5728</v>
      </c>
      <c r="N1092" s="112" t="s">
        <v>5729</v>
      </c>
      <c r="O1092" s="112" t="s">
        <v>5730</v>
      </c>
      <c r="P1092" s="112" t="s">
        <v>5731</v>
      </c>
      <c r="Q1092" s="108" t="s">
        <v>5732</v>
      </c>
      <c r="R1092" s="108" t="s">
        <v>5718</v>
      </c>
      <c r="S1092" s="108" t="s">
        <v>5719</v>
      </c>
      <c r="T1092" s="108" t="s">
        <v>5649</v>
      </c>
      <c r="U1092" s="108" t="s">
        <v>5720</v>
      </c>
      <c r="V1092" s="109">
        <v>20</v>
      </c>
      <c r="W1092" s="109">
        <v>5</v>
      </c>
      <c r="X1092" s="127" t="s">
        <v>5515</v>
      </c>
      <c r="Y1092" s="107">
        <v>3</v>
      </c>
      <c r="Z1092" s="107">
        <v>10</v>
      </c>
      <c r="AA1092" s="107">
        <v>6</v>
      </c>
      <c r="AB1092" s="111"/>
      <c r="AC1092" s="107">
        <v>16</v>
      </c>
      <c r="AD1092" s="108">
        <v>90</v>
      </c>
      <c r="AE1092" s="107">
        <v>5</v>
      </c>
      <c r="AF1092" s="111">
        <v>75</v>
      </c>
      <c r="AG1092" s="111" t="s">
        <v>5506</v>
      </c>
      <c r="AH1092" s="111" t="s">
        <v>5733</v>
      </c>
      <c r="AI1092" s="111">
        <v>100</v>
      </c>
      <c r="AJ1092" s="111"/>
      <c r="AK1092" s="111"/>
      <c r="AL1092" s="111"/>
      <c r="AM1092" s="111"/>
      <c r="AN1092" s="111"/>
      <c r="AO1092" s="111"/>
      <c r="AP1092" s="111"/>
      <c r="AQ1092" s="111"/>
      <c r="AR1092" s="111"/>
      <c r="AS1092" s="111"/>
      <c r="AT1092" s="111"/>
      <c r="AU1092" s="111"/>
      <c r="AV1092" s="111"/>
      <c r="AW1092" s="111"/>
      <c r="AX1092" s="111"/>
      <c r="AY1092"/>
      <c r="AZ1092"/>
      <c r="BA1092"/>
      <c r="BB1092"/>
      <c r="BC1092"/>
      <c r="BD1092"/>
    </row>
    <row r="1093" spans="1:56" s="110" customFormat="1" ht="380.6">
      <c r="A1093" s="107">
        <v>792</v>
      </c>
      <c r="B1093" s="107" t="s">
        <v>5505</v>
      </c>
      <c r="C1093" s="111"/>
      <c r="D1093" s="124" t="s">
        <v>5540</v>
      </c>
      <c r="E1093" s="112" t="s">
        <v>5548</v>
      </c>
      <c r="F1093" s="129">
        <v>34230</v>
      </c>
      <c r="G1093" s="112" t="s">
        <v>5734</v>
      </c>
      <c r="H1093" s="111">
        <v>2023</v>
      </c>
      <c r="I1093" s="112" t="s">
        <v>5735</v>
      </c>
      <c r="J1093" s="113">
        <v>75460.78</v>
      </c>
      <c r="K1093" s="126" t="s">
        <v>12213</v>
      </c>
      <c r="L1093" s="112" t="s">
        <v>5736</v>
      </c>
      <c r="M1093" s="112" t="s">
        <v>5737</v>
      </c>
      <c r="N1093" s="112" t="s">
        <v>5738</v>
      </c>
      <c r="O1093" s="112" t="s">
        <v>5739</v>
      </c>
      <c r="P1093" s="112" t="s">
        <v>5740</v>
      </c>
      <c r="Q1093" s="108">
        <v>102.3</v>
      </c>
      <c r="R1093" s="108">
        <v>7.3</v>
      </c>
      <c r="S1093" s="108" t="s">
        <v>5719</v>
      </c>
      <c r="T1093" s="108" t="s">
        <v>5649</v>
      </c>
      <c r="U1093" s="108" t="s">
        <v>5720</v>
      </c>
      <c r="V1093" s="109">
        <v>20</v>
      </c>
      <c r="W1093" s="109" t="s">
        <v>5741</v>
      </c>
      <c r="X1093" s="127" t="s">
        <v>5515</v>
      </c>
      <c r="Y1093" s="107" t="s">
        <v>5742</v>
      </c>
      <c r="Z1093" s="107" t="s">
        <v>5743</v>
      </c>
      <c r="AA1093" s="107" t="s">
        <v>5744</v>
      </c>
      <c r="AB1093" s="111">
        <v>4</v>
      </c>
      <c r="AC1093" s="107" t="s">
        <v>5745</v>
      </c>
      <c r="AD1093" s="108">
        <v>65</v>
      </c>
      <c r="AE1093" s="107">
        <v>5</v>
      </c>
      <c r="AF1093" s="111">
        <v>100</v>
      </c>
      <c r="AG1093" s="111" t="s">
        <v>5540</v>
      </c>
      <c r="AH1093" s="111" t="s">
        <v>5733</v>
      </c>
      <c r="AI1093" s="111">
        <v>25</v>
      </c>
      <c r="AJ1093" s="111" t="s">
        <v>5746</v>
      </c>
      <c r="AK1093" s="111" t="s">
        <v>5747</v>
      </c>
      <c r="AL1093" s="111">
        <v>50</v>
      </c>
      <c r="AM1093" s="111" t="s">
        <v>5748</v>
      </c>
      <c r="AN1093" s="111" t="s">
        <v>5747</v>
      </c>
      <c r="AO1093" s="111">
        <v>25</v>
      </c>
      <c r="AP1093" s="111"/>
      <c r="AQ1093" s="111"/>
      <c r="AR1093" s="111"/>
      <c r="AS1093" s="111"/>
      <c r="AT1093" s="111"/>
      <c r="AU1093" s="111"/>
      <c r="AV1093" s="111"/>
      <c r="AW1093" s="111"/>
      <c r="AX1093" s="111"/>
      <c r="AY1093"/>
      <c r="AZ1093"/>
      <c r="BA1093"/>
      <c r="BB1093"/>
      <c r="BC1093"/>
      <c r="BD1093"/>
    </row>
    <row r="1094" spans="1:56" s="110" customFormat="1" ht="72">
      <c r="A1094" s="107">
        <v>792</v>
      </c>
      <c r="B1094" s="107" t="s">
        <v>5505</v>
      </c>
      <c r="C1094" s="111"/>
      <c r="D1094" s="124" t="s">
        <v>5506</v>
      </c>
      <c r="E1094" s="112" t="s">
        <v>5749</v>
      </c>
      <c r="F1094" s="129">
        <v>36443</v>
      </c>
      <c r="G1094" s="112" t="s">
        <v>5750</v>
      </c>
      <c r="H1094" s="111">
        <v>2023</v>
      </c>
      <c r="I1094" s="112" t="s">
        <v>5751</v>
      </c>
      <c r="J1094" s="113">
        <v>122000</v>
      </c>
      <c r="K1094" s="126" t="s">
        <v>12213</v>
      </c>
      <c r="L1094" s="112" t="s">
        <v>5752</v>
      </c>
      <c r="M1094" s="112" t="s">
        <v>5753</v>
      </c>
      <c r="N1094" s="112" t="s">
        <v>5754</v>
      </c>
      <c r="O1094" s="112" t="s">
        <v>5755</v>
      </c>
      <c r="P1094" s="112">
        <v>28144</v>
      </c>
      <c r="Q1094" s="108" t="s">
        <v>5756</v>
      </c>
      <c r="R1094" s="108">
        <v>10</v>
      </c>
      <c r="S1094" s="108">
        <v>20</v>
      </c>
      <c r="T1094" s="108">
        <v>70</v>
      </c>
      <c r="U1094" s="108">
        <v>100</v>
      </c>
      <c r="V1094" s="109"/>
      <c r="W1094" s="109"/>
      <c r="X1094" s="127" t="s">
        <v>5515</v>
      </c>
      <c r="Y1094" s="107">
        <v>4</v>
      </c>
      <c r="Z1094" s="107">
        <v>3</v>
      </c>
      <c r="AA1094" s="107">
        <v>2</v>
      </c>
      <c r="AB1094" s="111">
        <v>16</v>
      </c>
      <c r="AC1094" s="107" t="s">
        <v>5757</v>
      </c>
      <c r="AD1094" s="108">
        <v>65</v>
      </c>
      <c r="AE1094" s="107">
        <v>5</v>
      </c>
      <c r="AF1094" s="111">
        <v>75</v>
      </c>
      <c r="AG1094" s="111" t="s">
        <v>5506</v>
      </c>
      <c r="AH1094" s="111" t="s">
        <v>5758</v>
      </c>
      <c r="AI1094" s="111">
        <v>40</v>
      </c>
      <c r="AJ1094" s="111" t="s">
        <v>5671</v>
      </c>
      <c r="AK1094" s="111" t="s">
        <v>5759</v>
      </c>
      <c r="AL1094" s="111">
        <v>40</v>
      </c>
      <c r="AM1094" s="111" t="s">
        <v>5624</v>
      </c>
      <c r="AN1094" s="111" t="s">
        <v>5760</v>
      </c>
      <c r="AO1094" s="111">
        <v>15</v>
      </c>
      <c r="AP1094" s="111"/>
      <c r="AQ1094" s="111"/>
      <c r="AR1094" s="111"/>
      <c r="AS1094" s="111" t="s">
        <v>5761</v>
      </c>
      <c r="AT1094" s="111" t="s">
        <v>5762</v>
      </c>
      <c r="AU1094" s="111">
        <v>5</v>
      </c>
      <c r="AV1094" s="111"/>
      <c r="AW1094" s="111"/>
      <c r="AX1094" s="111"/>
      <c r="AY1094"/>
      <c r="AZ1094"/>
      <c r="BA1094"/>
      <c r="BB1094"/>
      <c r="BC1094"/>
      <c r="BD1094"/>
    </row>
    <row r="1095" spans="1:56" s="110" customFormat="1" ht="102.9">
      <c r="A1095" s="107">
        <v>792</v>
      </c>
      <c r="B1095" s="107" t="s">
        <v>5505</v>
      </c>
      <c r="C1095" s="111"/>
      <c r="D1095" s="124" t="s">
        <v>5540</v>
      </c>
      <c r="E1095" s="112" t="s">
        <v>5695</v>
      </c>
      <c r="F1095" s="129">
        <v>8245</v>
      </c>
      <c r="G1095" s="112" t="s">
        <v>5763</v>
      </c>
      <c r="H1095" s="111">
        <v>2024</v>
      </c>
      <c r="I1095" s="112" t="s">
        <v>5764</v>
      </c>
      <c r="J1095" s="113">
        <v>38226.1</v>
      </c>
      <c r="K1095" s="126" t="s">
        <v>12213</v>
      </c>
      <c r="L1095" s="112" t="s">
        <v>5765</v>
      </c>
      <c r="M1095" s="112" t="s">
        <v>5766</v>
      </c>
      <c r="N1095" s="112" t="s">
        <v>5767</v>
      </c>
      <c r="O1095" s="112" t="s">
        <v>5768</v>
      </c>
      <c r="P1095" s="112" t="s">
        <v>5769</v>
      </c>
      <c r="Q1095" s="108" t="s">
        <v>5770</v>
      </c>
      <c r="R1095" s="108" t="s">
        <v>5771</v>
      </c>
      <c r="S1095" s="108" t="s">
        <v>5772</v>
      </c>
      <c r="T1095" s="108" t="s">
        <v>5773</v>
      </c>
      <c r="U1095" s="108" t="s">
        <v>5770</v>
      </c>
      <c r="V1095" s="109"/>
      <c r="W1095" s="109"/>
      <c r="X1095" s="127" t="s">
        <v>5774</v>
      </c>
      <c r="Y1095" s="107">
        <v>6</v>
      </c>
      <c r="Z1095" s="107">
        <v>4</v>
      </c>
      <c r="AA1095" s="107">
        <v>8</v>
      </c>
      <c r="AB1095" s="111">
        <v>16</v>
      </c>
      <c r="AC1095" s="107">
        <v>41</v>
      </c>
      <c r="AD1095" s="108">
        <v>25</v>
      </c>
      <c r="AE1095" s="107">
        <v>5</v>
      </c>
      <c r="AF1095" s="111"/>
      <c r="AG1095" s="111"/>
      <c r="AH1095" s="111"/>
      <c r="AI1095" s="111"/>
      <c r="AJ1095" s="111"/>
      <c r="AK1095" s="111"/>
      <c r="AL1095" s="111"/>
      <c r="AM1095" s="111"/>
      <c r="AN1095" s="111"/>
      <c r="AO1095" s="111"/>
      <c r="AP1095" s="111"/>
      <c r="AQ1095" s="111"/>
      <c r="AR1095" s="111"/>
      <c r="AS1095" s="111"/>
      <c r="AT1095" s="111"/>
      <c r="AU1095" s="111"/>
      <c r="AV1095" s="111"/>
      <c r="AW1095" s="111"/>
      <c r="AX1095" s="111"/>
      <c r="AY1095"/>
      <c r="AZ1095"/>
      <c r="BA1095"/>
      <c r="BB1095"/>
      <c r="BC1095"/>
      <c r="BD1095"/>
    </row>
    <row r="1096" spans="1:56" s="110" customFormat="1" ht="72">
      <c r="A1096" s="107">
        <v>792</v>
      </c>
      <c r="B1096" s="107" t="s">
        <v>5505</v>
      </c>
      <c r="C1096" s="111"/>
      <c r="D1096" s="124" t="s">
        <v>5669</v>
      </c>
      <c r="E1096" s="112" t="s">
        <v>5775</v>
      </c>
      <c r="F1096" s="129">
        <v>15112</v>
      </c>
      <c r="G1096" s="112" t="s">
        <v>5776</v>
      </c>
      <c r="H1096" s="111">
        <v>2024</v>
      </c>
      <c r="I1096" s="112" t="s">
        <v>5777</v>
      </c>
      <c r="J1096" s="113">
        <v>155865.48000000001</v>
      </c>
      <c r="K1096" s="126" t="s">
        <v>12213</v>
      </c>
      <c r="L1096" s="112" t="s">
        <v>5752</v>
      </c>
      <c r="M1096" s="112" t="s">
        <v>5753</v>
      </c>
      <c r="N1096" s="112" t="s">
        <v>5778</v>
      </c>
      <c r="O1096" s="112" t="s">
        <v>5779</v>
      </c>
      <c r="P1096" s="112" t="s">
        <v>5780</v>
      </c>
      <c r="Q1096" s="108">
        <v>6</v>
      </c>
      <c r="R1096" s="108">
        <v>3</v>
      </c>
      <c r="S1096" s="108">
        <v>3</v>
      </c>
      <c r="T1096" s="108">
        <v>4</v>
      </c>
      <c r="U1096" s="108">
        <v>10</v>
      </c>
      <c r="V1096" s="109" t="s">
        <v>170</v>
      </c>
      <c r="W1096" s="109" t="s">
        <v>170</v>
      </c>
      <c r="X1096" s="127" t="s">
        <v>5774</v>
      </c>
      <c r="Y1096" s="107">
        <v>6</v>
      </c>
      <c r="Z1096" s="107">
        <v>1</v>
      </c>
      <c r="AA1096" s="107">
        <v>4</v>
      </c>
      <c r="AB1096" s="111" t="s">
        <v>5781</v>
      </c>
      <c r="AC1096" s="107">
        <v>205</v>
      </c>
      <c r="AD1096" s="108">
        <v>500</v>
      </c>
      <c r="AE1096" s="107">
        <v>5</v>
      </c>
      <c r="AF1096" s="111" t="s">
        <v>5782</v>
      </c>
      <c r="AG1096" s="111"/>
      <c r="AH1096" s="111"/>
      <c r="AI1096" s="111"/>
      <c r="AJ1096" s="111"/>
      <c r="AK1096" s="111"/>
      <c r="AL1096" s="111"/>
      <c r="AM1096" s="111"/>
      <c r="AN1096" s="111"/>
      <c r="AO1096" s="111"/>
      <c r="AP1096" s="111"/>
      <c r="AQ1096" s="111"/>
      <c r="AR1096" s="111"/>
      <c r="AS1096" s="111" t="s">
        <v>5783</v>
      </c>
      <c r="AT1096" s="111" t="s">
        <v>5784</v>
      </c>
      <c r="AU1096" s="111">
        <v>100</v>
      </c>
      <c r="AV1096" s="111"/>
      <c r="AW1096" s="111"/>
      <c r="AX1096" s="111"/>
      <c r="AY1096"/>
      <c r="AZ1096"/>
      <c r="BA1096"/>
      <c r="BB1096"/>
      <c r="BC1096"/>
      <c r="BD1096"/>
    </row>
    <row r="1097" spans="1:56" s="110" customFormat="1" ht="288">
      <c r="A1097" s="107">
        <v>792</v>
      </c>
      <c r="B1097" s="107" t="s">
        <v>5505</v>
      </c>
      <c r="C1097" s="111"/>
      <c r="D1097" s="124" t="s">
        <v>5506</v>
      </c>
      <c r="E1097" s="112" t="s">
        <v>5785</v>
      </c>
      <c r="F1097" s="129">
        <v>10379</v>
      </c>
      <c r="G1097" s="112" t="s">
        <v>5786</v>
      </c>
      <c r="H1097" s="111">
        <v>2024</v>
      </c>
      <c r="I1097" s="112" t="s">
        <v>5787</v>
      </c>
      <c r="J1097" s="113">
        <v>129460</v>
      </c>
      <c r="K1097" s="126" t="s">
        <v>12213</v>
      </c>
      <c r="L1097" s="112" t="s">
        <v>5752</v>
      </c>
      <c r="M1097" s="112" t="s">
        <v>5753</v>
      </c>
      <c r="N1097" s="112" t="s">
        <v>5788</v>
      </c>
      <c r="O1097" s="112" t="s">
        <v>5789</v>
      </c>
      <c r="P1097" s="112">
        <v>28890</v>
      </c>
      <c r="Q1097" s="108">
        <v>125</v>
      </c>
      <c r="R1097" s="108" t="s">
        <v>5790</v>
      </c>
      <c r="S1097" s="108">
        <v>55</v>
      </c>
      <c r="T1097" s="108">
        <v>70</v>
      </c>
      <c r="U1097" s="108" t="s">
        <v>5791</v>
      </c>
      <c r="V1097" s="109">
        <v>0</v>
      </c>
      <c r="W1097" s="109" t="s">
        <v>170</v>
      </c>
      <c r="X1097" s="127" t="s">
        <v>5792</v>
      </c>
      <c r="Y1097" s="107">
        <v>6</v>
      </c>
      <c r="Z1097" s="107">
        <v>4</v>
      </c>
      <c r="AA1097" s="107">
        <v>8</v>
      </c>
      <c r="AB1097" s="111">
        <v>16</v>
      </c>
      <c r="AC1097" s="107">
        <v>215</v>
      </c>
      <c r="AD1097" s="108">
        <v>70</v>
      </c>
      <c r="AE1097" s="107">
        <v>5</v>
      </c>
      <c r="AF1097" s="111">
        <v>0</v>
      </c>
      <c r="AG1097" s="111"/>
      <c r="AH1097" s="111"/>
      <c r="AI1097" s="111"/>
      <c r="AJ1097" s="111"/>
      <c r="AK1097" s="111"/>
      <c r="AL1097" s="111"/>
      <c r="AM1097" s="111"/>
      <c r="AN1097" s="111"/>
      <c r="AO1097" s="111"/>
      <c r="AP1097" s="111"/>
      <c r="AQ1097" s="111"/>
      <c r="AR1097" s="111"/>
      <c r="AS1097" s="111"/>
      <c r="AT1097" s="111"/>
      <c r="AU1097" s="111"/>
      <c r="AV1097" s="111"/>
      <c r="AW1097" s="111"/>
      <c r="AX1097" s="111"/>
      <c r="AY1097"/>
      <c r="AZ1097"/>
      <c r="BA1097"/>
      <c r="BB1097"/>
      <c r="BC1097"/>
      <c r="BD1097"/>
    </row>
    <row r="1098" spans="1:56" s="110" customFormat="1" ht="409.6">
      <c r="A1098" s="107">
        <v>794</v>
      </c>
      <c r="B1098" s="107" t="s">
        <v>13700</v>
      </c>
      <c r="C1098" s="111" t="s">
        <v>7963</v>
      </c>
      <c r="D1098" s="124" t="s">
        <v>5828</v>
      </c>
      <c r="E1098" s="112" t="s">
        <v>7964</v>
      </c>
      <c r="F1098" s="129">
        <v>534</v>
      </c>
      <c r="G1098" s="112" t="s">
        <v>7965</v>
      </c>
      <c r="H1098" s="111">
        <v>2023</v>
      </c>
      <c r="I1098" s="112" t="s">
        <v>7966</v>
      </c>
      <c r="J1098" s="113">
        <v>87391.039999999994</v>
      </c>
      <c r="K1098" s="126" t="s">
        <v>12213</v>
      </c>
      <c r="L1098" s="112" t="s">
        <v>7967</v>
      </c>
      <c r="M1098" s="112" t="s">
        <v>7968</v>
      </c>
      <c r="N1098" s="112" t="s">
        <v>7969</v>
      </c>
      <c r="O1098" s="112" t="s">
        <v>7970</v>
      </c>
      <c r="P1098" s="112" t="s">
        <v>7971</v>
      </c>
      <c r="Q1098" s="108">
        <v>5.83</v>
      </c>
      <c r="R1098" s="108">
        <v>0.82</v>
      </c>
      <c r="S1098" s="108">
        <v>2.94</v>
      </c>
      <c r="T1098" s="108">
        <v>10</v>
      </c>
      <c r="U1098" s="108">
        <v>15.83</v>
      </c>
      <c r="V1098" s="109">
        <v>60</v>
      </c>
      <c r="W1098" s="109">
        <v>25</v>
      </c>
      <c r="X1098" s="127" t="s">
        <v>7972</v>
      </c>
      <c r="Y1098" s="107" t="s">
        <v>7599</v>
      </c>
      <c r="Z1098" s="107" t="s">
        <v>7973</v>
      </c>
      <c r="AA1098" s="107" t="s">
        <v>7974</v>
      </c>
      <c r="AB1098" s="111" t="s">
        <v>5442</v>
      </c>
      <c r="AC1098" s="107" t="s">
        <v>7975</v>
      </c>
      <c r="AD1098" s="108">
        <v>10</v>
      </c>
      <c r="AE1098" s="107">
        <v>5</v>
      </c>
      <c r="AF1098" s="111">
        <v>65</v>
      </c>
      <c r="AG1098" s="111" t="s">
        <v>5828</v>
      </c>
      <c r="AH1098" s="111" t="s">
        <v>7976</v>
      </c>
      <c r="AI1098" s="111" t="s">
        <v>7977</v>
      </c>
      <c r="AJ1098" s="111" t="s">
        <v>7978</v>
      </c>
      <c r="AK1098" s="111" t="s">
        <v>7979</v>
      </c>
      <c r="AL1098" s="111" t="s">
        <v>7980</v>
      </c>
      <c r="AM1098" s="111"/>
      <c r="AN1098" s="111"/>
      <c r="AO1098" s="111"/>
      <c r="AP1098" s="111"/>
      <c r="AQ1098" s="111"/>
      <c r="AR1098" s="111"/>
      <c r="AS1098" s="111"/>
      <c r="AT1098" s="111"/>
      <c r="AU1098" s="111"/>
      <c r="AV1098" s="111"/>
      <c r="AW1098" s="111"/>
      <c r="AX1098" s="111"/>
      <c r="AY1098"/>
      <c r="AZ1098"/>
      <c r="BA1098"/>
      <c r="BB1098"/>
      <c r="BC1098"/>
      <c r="BD1098"/>
    </row>
    <row r="1099" spans="1:56" s="110" customFormat="1" ht="409.6">
      <c r="A1099" s="107">
        <v>794</v>
      </c>
      <c r="B1099" s="107" t="s">
        <v>13700</v>
      </c>
      <c r="C1099" s="111" t="s">
        <v>7963</v>
      </c>
      <c r="D1099" s="124" t="s">
        <v>5828</v>
      </c>
      <c r="E1099" s="112" t="s">
        <v>7964</v>
      </c>
      <c r="F1099" s="129">
        <v>534</v>
      </c>
      <c r="G1099" s="112" t="s">
        <v>7981</v>
      </c>
      <c r="H1099" s="111">
        <v>2024</v>
      </c>
      <c r="I1099" s="112" t="s">
        <v>7982</v>
      </c>
      <c r="J1099" s="113">
        <v>77165.62</v>
      </c>
      <c r="K1099" s="126" t="s">
        <v>12213</v>
      </c>
      <c r="L1099" s="112" t="s">
        <v>7967</v>
      </c>
      <c r="M1099" s="112" t="s">
        <v>7968</v>
      </c>
      <c r="N1099" s="112" t="s">
        <v>7983</v>
      </c>
      <c r="O1099" s="112" t="s">
        <v>7984</v>
      </c>
      <c r="P1099" s="112" t="s">
        <v>7985</v>
      </c>
      <c r="Q1099" s="108">
        <v>6.7</v>
      </c>
      <c r="R1099" s="108">
        <v>0.82</v>
      </c>
      <c r="S1099" s="108">
        <v>5.88</v>
      </c>
      <c r="T1099" s="108">
        <v>30.57</v>
      </c>
      <c r="U1099" s="108">
        <v>37.270000000000003</v>
      </c>
      <c r="V1099" s="109">
        <v>60</v>
      </c>
      <c r="W1099" s="109">
        <v>5</v>
      </c>
      <c r="X1099" s="127" t="s">
        <v>7972</v>
      </c>
      <c r="Y1099" s="107" t="s">
        <v>7986</v>
      </c>
      <c r="Z1099" s="107" t="s">
        <v>7987</v>
      </c>
      <c r="AA1099" s="107" t="s">
        <v>7988</v>
      </c>
      <c r="AB1099" s="111" t="s">
        <v>6873</v>
      </c>
      <c r="AC1099" s="107" t="s">
        <v>7989</v>
      </c>
      <c r="AD1099" s="108">
        <v>30.57</v>
      </c>
      <c r="AE1099" s="107">
        <v>5</v>
      </c>
      <c r="AF1099" s="111">
        <v>60</v>
      </c>
      <c r="AG1099" s="111" t="s">
        <v>5828</v>
      </c>
      <c r="AH1099" s="111" t="s">
        <v>7990</v>
      </c>
      <c r="AI1099" s="111" t="s">
        <v>7991</v>
      </c>
      <c r="AJ1099" s="111" t="s">
        <v>7978</v>
      </c>
      <c r="AK1099" s="111" t="s">
        <v>7992</v>
      </c>
      <c r="AL1099" s="111" t="s">
        <v>7993</v>
      </c>
      <c r="AM1099" s="111"/>
      <c r="AN1099" s="111"/>
      <c r="AO1099" s="111"/>
      <c r="AP1099" s="111"/>
      <c r="AQ1099" s="111"/>
      <c r="AR1099" s="111"/>
      <c r="AS1099" s="111"/>
      <c r="AT1099" s="111"/>
      <c r="AU1099" s="111"/>
      <c r="AV1099" s="111"/>
      <c r="AW1099" s="111"/>
      <c r="AX1099" s="111"/>
      <c r="AY1099"/>
      <c r="AZ1099"/>
      <c r="BA1099"/>
      <c r="BB1099"/>
      <c r="BC1099"/>
      <c r="BD1099"/>
    </row>
    <row r="1100" spans="1:56" s="110" customFormat="1" ht="82.3">
      <c r="A1100" s="107">
        <v>795</v>
      </c>
      <c r="B1100" s="107" t="s">
        <v>4774</v>
      </c>
      <c r="C1100" s="111">
        <v>54</v>
      </c>
      <c r="D1100" s="124" t="s">
        <v>4775</v>
      </c>
      <c r="E1100" s="112" t="s">
        <v>4776</v>
      </c>
      <c r="F1100" s="129">
        <v>19753</v>
      </c>
      <c r="G1100" s="112" t="s">
        <v>4777</v>
      </c>
      <c r="H1100" s="111">
        <v>2007</v>
      </c>
      <c r="I1100" s="112" t="s">
        <v>4778</v>
      </c>
      <c r="J1100" s="113">
        <v>100000</v>
      </c>
      <c r="K1100" s="126" t="s">
        <v>12213</v>
      </c>
      <c r="L1100" s="112" t="s">
        <v>4779</v>
      </c>
      <c r="M1100" s="112" t="s">
        <v>4780</v>
      </c>
      <c r="N1100" s="112" t="s">
        <v>4781</v>
      </c>
      <c r="O1100" s="112" t="s">
        <v>4782</v>
      </c>
      <c r="P1100" s="112">
        <v>45156</v>
      </c>
      <c r="Q1100" s="108">
        <v>24.9</v>
      </c>
      <c r="R1100" s="108">
        <v>0</v>
      </c>
      <c r="S1100" s="108">
        <v>2.48</v>
      </c>
      <c r="T1100" s="108">
        <v>22.4</v>
      </c>
      <c r="U1100" s="108">
        <v>24.9</v>
      </c>
      <c r="V1100" s="109">
        <v>85</v>
      </c>
      <c r="W1100" s="109">
        <v>100</v>
      </c>
      <c r="X1100" s="127" t="s">
        <v>4783</v>
      </c>
      <c r="Y1100" s="107">
        <v>3</v>
      </c>
      <c r="Z1100" s="107">
        <v>7</v>
      </c>
      <c r="AA1100" s="107">
        <v>2</v>
      </c>
      <c r="AB1100" s="111">
        <v>4</v>
      </c>
      <c r="AC1100" s="107">
        <v>13</v>
      </c>
      <c r="AD1100" s="108"/>
      <c r="AE1100" s="107">
        <v>5</v>
      </c>
      <c r="AF1100" s="111">
        <v>85</v>
      </c>
      <c r="AG1100" s="111" t="s">
        <v>4775</v>
      </c>
      <c r="AH1100" s="111" t="s">
        <v>4784</v>
      </c>
      <c r="AI1100" s="111">
        <v>30</v>
      </c>
      <c r="AJ1100" s="111" t="s">
        <v>4785</v>
      </c>
      <c r="AK1100" s="111" t="s">
        <v>4786</v>
      </c>
      <c r="AL1100" s="111">
        <v>40</v>
      </c>
      <c r="AM1100" s="111" t="s">
        <v>4787</v>
      </c>
      <c r="AN1100" s="111" t="s">
        <v>4788</v>
      </c>
      <c r="AO1100" s="111">
        <v>5</v>
      </c>
      <c r="AP1100" s="111" t="s">
        <v>4775</v>
      </c>
      <c r="AQ1100" s="111" t="s">
        <v>4789</v>
      </c>
      <c r="AR1100" s="111">
        <v>5</v>
      </c>
      <c r="AS1100" s="111" t="s">
        <v>4790</v>
      </c>
      <c r="AT1100" s="111" t="s">
        <v>4791</v>
      </c>
      <c r="AU1100" s="111">
        <v>5</v>
      </c>
      <c r="AV1100" s="111"/>
      <c r="AW1100" s="111"/>
      <c r="AX1100" s="111"/>
      <c r="AY1100"/>
      <c r="AZ1100"/>
      <c r="BA1100"/>
      <c r="BB1100"/>
      <c r="BC1100"/>
      <c r="BD1100"/>
    </row>
    <row r="1101" spans="1:56" s="110" customFormat="1" ht="226.3">
      <c r="A1101" s="107">
        <v>795</v>
      </c>
      <c r="B1101" s="107" t="s">
        <v>4774</v>
      </c>
      <c r="C1101" s="111">
        <v>54</v>
      </c>
      <c r="D1101" s="124" t="s">
        <v>4775</v>
      </c>
      <c r="E1101" s="112" t="s">
        <v>4776</v>
      </c>
      <c r="F1101" s="129">
        <v>19753</v>
      </c>
      <c r="G1101" s="112" t="s">
        <v>4792</v>
      </c>
      <c r="H1101" s="111">
        <v>2009</v>
      </c>
      <c r="I1101" s="112" t="s">
        <v>4793</v>
      </c>
      <c r="J1101" s="113">
        <v>138000</v>
      </c>
      <c r="K1101" s="126" t="s">
        <v>12213</v>
      </c>
      <c r="L1101" s="112" t="s">
        <v>4794</v>
      </c>
      <c r="M1101" s="112" t="s">
        <v>4780</v>
      </c>
      <c r="N1101" s="112" t="s">
        <v>4795</v>
      </c>
      <c r="O1101" s="112" t="s">
        <v>4796</v>
      </c>
      <c r="P1101" s="112">
        <v>45915.459159999999</v>
      </c>
      <c r="Q1101" s="108">
        <v>25</v>
      </c>
      <c r="R1101" s="108">
        <v>0</v>
      </c>
      <c r="S1101" s="108">
        <v>2.62</v>
      </c>
      <c r="T1101" s="108">
        <v>22.4</v>
      </c>
      <c r="U1101" s="108">
        <v>25</v>
      </c>
      <c r="V1101" s="109">
        <v>20</v>
      </c>
      <c r="W1101" s="109">
        <v>100</v>
      </c>
      <c r="X1101" s="127" t="s">
        <v>4783</v>
      </c>
      <c r="Y1101" s="107">
        <v>3</v>
      </c>
      <c r="Z1101" s="107">
        <v>8</v>
      </c>
      <c r="AA1101" s="107">
        <v>2</v>
      </c>
      <c r="AB1101" s="111">
        <v>4</v>
      </c>
      <c r="AC1101" s="107">
        <v>14</v>
      </c>
      <c r="AD1101" s="108"/>
      <c r="AE1101" s="107">
        <v>5</v>
      </c>
      <c r="AF1101" s="111">
        <v>20</v>
      </c>
      <c r="AG1101" s="111" t="s">
        <v>4787</v>
      </c>
      <c r="AH1101" s="111" t="s">
        <v>4786</v>
      </c>
      <c r="AI1101" s="111">
        <v>20</v>
      </c>
      <c r="AJ1101" s="111"/>
      <c r="AK1101" s="111"/>
      <c r="AL1101" s="111"/>
      <c r="AM1101" s="111"/>
      <c r="AN1101" s="111"/>
      <c r="AO1101" s="111"/>
      <c r="AP1101" s="111"/>
      <c r="AQ1101" s="111"/>
      <c r="AR1101" s="111"/>
      <c r="AS1101" s="111"/>
      <c r="AT1101" s="111"/>
      <c r="AU1101" s="111"/>
      <c r="AV1101" s="111"/>
      <c r="AW1101" s="111"/>
      <c r="AX1101" s="111"/>
      <c r="AY1101"/>
      <c r="AZ1101"/>
      <c r="BA1101"/>
      <c r="BB1101"/>
      <c r="BC1101"/>
      <c r="BD1101"/>
    </row>
    <row r="1102" spans="1:56" s="110" customFormat="1" ht="205.75">
      <c r="A1102" s="107">
        <v>795</v>
      </c>
      <c r="B1102" s="107" t="s">
        <v>4774</v>
      </c>
      <c r="C1102" s="111">
        <v>54</v>
      </c>
      <c r="D1102" s="124" t="s">
        <v>4775</v>
      </c>
      <c r="E1102" s="112" t="s">
        <v>4776</v>
      </c>
      <c r="F1102" s="129">
        <v>19753</v>
      </c>
      <c r="G1102" s="112" t="s">
        <v>4797</v>
      </c>
      <c r="H1102" s="111">
        <v>2010</v>
      </c>
      <c r="I1102" s="112" t="s">
        <v>4798</v>
      </c>
      <c r="J1102" s="113">
        <v>35287.769999999997</v>
      </c>
      <c r="K1102" s="126" t="s">
        <v>12213</v>
      </c>
      <c r="L1102" s="112" t="s">
        <v>4799</v>
      </c>
      <c r="M1102" s="112" t="s">
        <v>4780</v>
      </c>
      <c r="N1102" s="112" t="s">
        <v>4800</v>
      </c>
      <c r="O1102" s="112" t="s">
        <v>4801</v>
      </c>
      <c r="P1102" s="112" t="s">
        <v>4802</v>
      </c>
      <c r="Q1102" s="108">
        <v>32.1</v>
      </c>
      <c r="R1102" s="108">
        <v>0</v>
      </c>
      <c r="S1102" s="108">
        <v>2.1</v>
      </c>
      <c r="T1102" s="108">
        <v>30</v>
      </c>
      <c r="U1102" s="108">
        <v>32.1</v>
      </c>
      <c r="V1102" s="109">
        <v>80</v>
      </c>
      <c r="W1102" s="109">
        <v>100</v>
      </c>
      <c r="X1102" s="127" t="s">
        <v>4783</v>
      </c>
      <c r="Y1102" s="107">
        <v>1</v>
      </c>
      <c r="Z1102" s="107">
        <v>9</v>
      </c>
      <c r="AA1102" s="107">
        <v>1</v>
      </c>
      <c r="AB1102" s="111">
        <v>4</v>
      </c>
      <c r="AC1102" s="107"/>
      <c r="AD1102" s="108"/>
      <c r="AE1102" s="107">
        <v>5</v>
      </c>
      <c r="AF1102" s="111">
        <v>80</v>
      </c>
      <c r="AG1102" s="111" t="s">
        <v>4775</v>
      </c>
      <c r="AH1102" s="111" t="s">
        <v>4784</v>
      </c>
      <c r="AI1102" s="111">
        <v>80</v>
      </c>
      <c r="AJ1102" s="111"/>
      <c r="AK1102" s="111"/>
      <c r="AL1102" s="111"/>
      <c r="AM1102" s="111"/>
      <c r="AN1102" s="111"/>
      <c r="AO1102" s="111"/>
      <c r="AP1102" s="111"/>
      <c r="AQ1102" s="111"/>
      <c r="AR1102" s="111"/>
      <c r="AS1102" s="111"/>
      <c r="AT1102" s="111"/>
      <c r="AU1102" s="111"/>
      <c r="AV1102" s="111"/>
      <c r="AW1102" s="111"/>
      <c r="AX1102" s="111"/>
      <c r="AY1102"/>
      <c r="AZ1102"/>
      <c r="BA1102"/>
      <c r="BB1102"/>
      <c r="BC1102"/>
      <c r="BD1102"/>
    </row>
    <row r="1103" spans="1:56" s="110" customFormat="1" ht="288">
      <c r="A1103" s="107">
        <v>795</v>
      </c>
      <c r="B1103" s="107" t="s">
        <v>4774</v>
      </c>
      <c r="C1103" s="111">
        <v>54</v>
      </c>
      <c r="D1103" s="124" t="s">
        <v>4775</v>
      </c>
      <c r="E1103" s="112" t="s">
        <v>4776</v>
      </c>
      <c r="F1103" s="129">
        <v>19753</v>
      </c>
      <c r="G1103" s="112" t="s">
        <v>4803</v>
      </c>
      <c r="H1103" s="111">
        <v>2014</v>
      </c>
      <c r="I1103" s="112" t="s">
        <v>4804</v>
      </c>
      <c r="J1103" s="113">
        <v>51644.19</v>
      </c>
      <c r="K1103" s="126" t="s">
        <v>12213</v>
      </c>
      <c r="L1103" s="112" t="s">
        <v>4799</v>
      </c>
      <c r="M1103" s="112" t="s">
        <v>4780</v>
      </c>
      <c r="N1103" s="112" t="s">
        <v>4805</v>
      </c>
      <c r="O1103" s="112" t="s">
        <v>4806</v>
      </c>
      <c r="P1103" s="112" t="s">
        <v>4807</v>
      </c>
      <c r="Q1103" s="108">
        <v>24.6</v>
      </c>
      <c r="R1103" s="108">
        <v>0</v>
      </c>
      <c r="S1103" s="108">
        <v>2.2000000000000002</v>
      </c>
      <c r="T1103" s="108">
        <v>22.4</v>
      </c>
      <c r="U1103" s="108">
        <v>30.8</v>
      </c>
      <c r="V1103" s="109">
        <v>30</v>
      </c>
      <c r="W1103" s="109">
        <v>100</v>
      </c>
      <c r="X1103" s="127" t="s">
        <v>4783</v>
      </c>
      <c r="Y1103" s="107">
        <v>1</v>
      </c>
      <c r="Z1103" s="107">
        <v>9</v>
      </c>
      <c r="AA1103" s="107">
        <v>2</v>
      </c>
      <c r="AB1103" s="111">
        <v>4</v>
      </c>
      <c r="AC1103" s="107"/>
      <c r="AD1103" s="108"/>
      <c r="AE1103" s="107">
        <v>4</v>
      </c>
      <c r="AF1103" s="111">
        <v>30</v>
      </c>
      <c r="AG1103" s="111" t="s">
        <v>4775</v>
      </c>
      <c r="AH1103" s="111" t="s">
        <v>4784</v>
      </c>
      <c r="AI1103" s="111">
        <v>10</v>
      </c>
      <c r="AJ1103" s="111" t="s">
        <v>4787</v>
      </c>
      <c r="AK1103" s="111" t="s">
        <v>4788</v>
      </c>
      <c r="AL1103" s="111">
        <v>5</v>
      </c>
      <c r="AM1103" s="111" t="s">
        <v>4808</v>
      </c>
      <c r="AN1103" s="111" t="s">
        <v>4809</v>
      </c>
      <c r="AO1103" s="111">
        <v>15</v>
      </c>
      <c r="AP1103" s="111"/>
      <c r="AQ1103" s="111"/>
      <c r="AR1103" s="111"/>
      <c r="AS1103" s="111"/>
      <c r="AT1103" s="111"/>
      <c r="AU1103" s="111"/>
      <c r="AV1103" s="111"/>
      <c r="AW1103" s="111"/>
      <c r="AX1103" s="111"/>
      <c r="AY1103"/>
      <c r="AZ1103"/>
      <c r="BA1103"/>
      <c r="BB1103"/>
      <c r="BC1103"/>
      <c r="BD1103"/>
    </row>
    <row r="1104" spans="1:56" s="110" customFormat="1" ht="216">
      <c r="A1104" s="107">
        <v>795</v>
      </c>
      <c r="B1104" s="107" t="s">
        <v>4774</v>
      </c>
      <c r="C1104" s="111">
        <v>54</v>
      </c>
      <c r="D1104" s="124" t="s">
        <v>4775</v>
      </c>
      <c r="E1104" s="112" t="s">
        <v>4810</v>
      </c>
      <c r="F1104" s="129">
        <v>19753</v>
      </c>
      <c r="G1104" s="112" t="s">
        <v>4811</v>
      </c>
      <c r="H1104" s="111">
        <v>2016</v>
      </c>
      <c r="I1104" s="112" t="s">
        <v>4812</v>
      </c>
      <c r="J1104" s="113">
        <v>99430</v>
      </c>
      <c r="K1104" s="126" t="s">
        <v>12213</v>
      </c>
      <c r="L1104" s="112" t="s">
        <v>4799</v>
      </c>
      <c r="M1104" s="112" t="s">
        <v>4780</v>
      </c>
      <c r="N1104" s="112" t="s">
        <v>4813</v>
      </c>
      <c r="O1104" s="112" t="s">
        <v>4814</v>
      </c>
      <c r="P1104" s="112">
        <v>47340</v>
      </c>
      <c r="Q1104" s="108">
        <v>29.33</v>
      </c>
      <c r="R1104" s="108">
        <v>0</v>
      </c>
      <c r="S1104" s="108">
        <v>6.12</v>
      </c>
      <c r="T1104" s="108">
        <v>13.79</v>
      </c>
      <c r="U1104" s="108">
        <v>29.33</v>
      </c>
      <c r="V1104" s="109">
        <v>15</v>
      </c>
      <c r="W1104" s="109">
        <v>100</v>
      </c>
      <c r="X1104" s="127" t="s">
        <v>4783</v>
      </c>
      <c r="Y1104" s="107">
        <v>1</v>
      </c>
      <c r="Z1104" s="107">
        <v>9</v>
      </c>
      <c r="AA1104" s="107">
        <v>2</v>
      </c>
      <c r="AB1104" s="111">
        <v>4</v>
      </c>
      <c r="AC1104" s="107">
        <v>16</v>
      </c>
      <c r="AD1104" s="108"/>
      <c r="AE1104" s="107">
        <v>5</v>
      </c>
      <c r="AF1104" s="111">
        <v>15</v>
      </c>
      <c r="AG1104" s="111" t="s">
        <v>4775</v>
      </c>
      <c r="AH1104" s="111" t="s">
        <v>4784</v>
      </c>
      <c r="AI1104" s="111">
        <v>15</v>
      </c>
      <c r="AJ1104" s="111"/>
      <c r="AK1104" s="111"/>
      <c r="AL1104" s="111"/>
      <c r="AM1104" s="111"/>
      <c r="AN1104" s="111"/>
      <c r="AO1104" s="111"/>
      <c r="AP1104" s="111"/>
      <c r="AQ1104" s="111"/>
      <c r="AR1104" s="111"/>
      <c r="AS1104" s="111"/>
      <c r="AT1104" s="111"/>
      <c r="AU1104" s="111"/>
      <c r="AV1104" s="111"/>
      <c r="AW1104" s="111"/>
      <c r="AX1104" s="111"/>
      <c r="AY1104"/>
      <c r="AZ1104"/>
      <c r="BA1104"/>
      <c r="BB1104"/>
      <c r="BC1104"/>
      <c r="BD1104"/>
    </row>
    <row r="1105" spans="1:56" s="110" customFormat="1" ht="409.6">
      <c r="A1105" s="107">
        <v>795</v>
      </c>
      <c r="B1105" s="107" t="s">
        <v>4774</v>
      </c>
      <c r="C1105" s="111">
        <v>54</v>
      </c>
      <c r="D1105" s="124" t="s">
        <v>4775</v>
      </c>
      <c r="E1105" s="112" t="s">
        <v>4810</v>
      </c>
      <c r="F1105" s="129">
        <v>19753</v>
      </c>
      <c r="G1105" s="112" t="s">
        <v>4815</v>
      </c>
      <c r="H1105" s="111">
        <v>2021</v>
      </c>
      <c r="I1105" s="112" t="s">
        <v>4816</v>
      </c>
      <c r="J1105" s="113">
        <v>113301.64</v>
      </c>
      <c r="K1105" s="126" t="s">
        <v>12213</v>
      </c>
      <c r="L1105" s="112" t="s">
        <v>4799</v>
      </c>
      <c r="M1105" s="112" t="s">
        <v>4780</v>
      </c>
      <c r="N1105" s="112" t="s">
        <v>4817</v>
      </c>
      <c r="O1105" s="112" t="s">
        <v>4818</v>
      </c>
      <c r="P1105" s="112" t="s">
        <v>4819</v>
      </c>
      <c r="Q1105" s="108">
        <v>25</v>
      </c>
      <c r="R1105" s="108">
        <v>11.11</v>
      </c>
      <c r="S1105" s="108">
        <v>10</v>
      </c>
      <c r="T1105" s="108">
        <v>25</v>
      </c>
      <c r="U1105" s="108">
        <v>46.11</v>
      </c>
      <c r="V1105" s="109">
        <v>80</v>
      </c>
      <c r="W1105" s="109">
        <v>1.67</v>
      </c>
      <c r="X1105" s="127" t="s">
        <v>4783</v>
      </c>
      <c r="Y1105" s="107">
        <v>3</v>
      </c>
      <c r="Z1105" s="107">
        <v>1</v>
      </c>
      <c r="AA1105" s="107">
        <v>2</v>
      </c>
      <c r="AB1105" s="111">
        <v>4</v>
      </c>
      <c r="AC1105" s="107"/>
      <c r="AD1105" s="108"/>
      <c r="AE1105" s="107">
        <v>5</v>
      </c>
      <c r="AF1105" s="111">
        <v>80</v>
      </c>
      <c r="AG1105" s="111" t="s">
        <v>4775</v>
      </c>
      <c r="AH1105" s="111" t="s">
        <v>4784</v>
      </c>
      <c r="AI1105" s="111">
        <v>60</v>
      </c>
      <c r="AJ1105" s="111" t="s">
        <v>4820</v>
      </c>
      <c r="AK1105" s="111" t="s">
        <v>4820</v>
      </c>
      <c r="AL1105" s="111">
        <v>10</v>
      </c>
      <c r="AM1105" s="111" t="s">
        <v>4821</v>
      </c>
      <c r="AN1105" s="111" t="s">
        <v>4788</v>
      </c>
      <c r="AO1105" s="111">
        <v>10</v>
      </c>
      <c r="AP1105" s="111"/>
      <c r="AQ1105" s="111"/>
      <c r="AR1105" s="111"/>
      <c r="AS1105" s="111"/>
      <c r="AT1105" s="111"/>
      <c r="AU1105" s="111"/>
      <c r="AV1105" s="111"/>
      <c r="AW1105" s="111"/>
      <c r="AX1105" s="111"/>
      <c r="AY1105"/>
      <c r="AZ1105"/>
      <c r="BA1105"/>
      <c r="BB1105"/>
      <c r="BC1105"/>
      <c r="BD1105"/>
    </row>
    <row r="1106" spans="1:56" s="110" customFormat="1" ht="82.3">
      <c r="A1106" s="107">
        <v>795</v>
      </c>
      <c r="B1106" s="107" t="s">
        <v>4774</v>
      </c>
      <c r="C1106" s="111">
        <v>54</v>
      </c>
      <c r="D1106" s="124" t="s">
        <v>4775</v>
      </c>
      <c r="E1106" s="112" t="s">
        <v>4776</v>
      </c>
      <c r="F1106" s="129">
        <v>19753</v>
      </c>
      <c r="G1106" s="112" t="s">
        <v>4822</v>
      </c>
      <c r="H1106" s="111">
        <v>2024</v>
      </c>
      <c r="I1106" s="112" t="s">
        <v>4823</v>
      </c>
      <c r="J1106" s="113">
        <v>21593.11</v>
      </c>
      <c r="K1106" s="126" t="s">
        <v>12213</v>
      </c>
      <c r="L1106" s="112" t="s">
        <v>4824</v>
      </c>
      <c r="M1106" s="112" t="s">
        <v>4825</v>
      </c>
      <c r="N1106" s="112" t="s">
        <v>4826</v>
      </c>
      <c r="O1106" s="112" t="s">
        <v>4827</v>
      </c>
      <c r="P1106" s="112">
        <v>49245</v>
      </c>
      <c r="Q1106" s="108"/>
      <c r="R1106" s="108"/>
      <c r="S1106" s="108"/>
      <c r="T1106" s="108"/>
      <c r="U1106" s="108"/>
      <c r="V1106" s="109"/>
      <c r="W1106" s="109"/>
      <c r="X1106" s="127"/>
      <c r="Y1106" s="107"/>
      <c r="Z1106" s="107"/>
      <c r="AA1106" s="107"/>
      <c r="AB1106" s="111"/>
      <c r="AC1106" s="107"/>
      <c r="AD1106" s="108"/>
      <c r="AE1106" s="107"/>
      <c r="AF1106" s="111"/>
      <c r="AG1106" s="111"/>
      <c r="AH1106" s="111"/>
      <c r="AI1106" s="111"/>
      <c r="AJ1106" s="111"/>
      <c r="AK1106" s="111"/>
      <c r="AL1106" s="111"/>
      <c r="AM1106" s="111"/>
      <c r="AN1106" s="111"/>
      <c r="AO1106" s="111"/>
      <c r="AP1106" s="111"/>
      <c r="AQ1106" s="111"/>
      <c r="AR1106" s="111"/>
      <c r="AS1106" s="111"/>
      <c r="AT1106" s="111"/>
      <c r="AU1106" s="111"/>
      <c r="AV1106" s="111"/>
      <c r="AW1106" s="111"/>
      <c r="AX1106" s="111"/>
      <c r="AY1106"/>
      <c r="AZ1106"/>
      <c r="BA1106"/>
      <c r="BB1106"/>
      <c r="BC1106"/>
      <c r="BD1106"/>
    </row>
    <row r="1107" spans="1:56" s="110" customFormat="1" ht="113.15">
      <c r="A1107" s="107">
        <v>795</v>
      </c>
      <c r="B1107" s="107" t="s">
        <v>4774</v>
      </c>
      <c r="C1107" s="111">
        <v>45</v>
      </c>
      <c r="D1107" s="124" t="s">
        <v>4828</v>
      </c>
      <c r="E1107" s="112" t="s">
        <v>4829</v>
      </c>
      <c r="F1107" s="129">
        <v>10470</v>
      </c>
      <c r="G1107" s="112" t="s">
        <v>4830</v>
      </c>
      <c r="H1107" s="111">
        <v>2006</v>
      </c>
      <c r="I1107" s="112" t="s">
        <v>4831</v>
      </c>
      <c r="J1107" s="113">
        <v>122712.1</v>
      </c>
      <c r="K1107" s="126" t="s">
        <v>12213</v>
      </c>
      <c r="L1107" s="112" t="s">
        <v>4832</v>
      </c>
      <c r="M1107" s="112" t="s">
        <v>4780</v>
      </c>
      <c r="N1107" s="112" t="s">
        <v>4833</v>
      </c>
      <c r="O1107" s="112" t="s">
        <v>4834</v>
      </c>
      <c r="P1107" s="112">
        <v>44662</v>
      </c>
      <c r="Q1107" s="108">
        <v>30.9</v>
      </c>
      <c r="R1107" s="108">
        <v>0</v>
      </c>
      <c r="S1107" s="108">
        <v>8.5</v>
      </c>
      <c r="T1107" s="108">
        <v>22.4</v>
      </c>
      <c r="U1107" s="108">
        <v>30.9</v>
      </c>
      <c r="V1107" s="109">
        <v>100</v>
      </c>
      <c r="W1107" s="109">
        <v>100</v>
      </c>
      <c r="X1107" s="127" t="s">
        <v>4783</v>
      </c>
      <c r="Y1107" s="107">
        <v>4</v>
      </c>
      <c r="Z1107" s="107">
        <v>5</v>
      </c>
      <c r="AA1107" s="107">
        <v>5</v>
      </c>
      <c r="AB1107" s="111">
        <v>46</v>
      </c>
      <c r="AC1107" s="107">
        <v>12</v>
      </c>
      <c r="AD1107" s="108">
        <v>70</v>
      </c>
      <c r="AE1107" s="107">
        <v>5</v>
      </c>
      <c r="AF1107" s="111">
        <v>100</v>
      </c>
      <c r="AG1107" s="111" t="s">
        <v>4828</v>
      </c>
      <c r="AH1107" s="111" t="s">
        <v>4835</v>
      </c>
      <c r="AI1107" s="111">
        <v>90</v>
      </c>
      <c r="AJ1107" s="111" t="s">
        <v>4820</v>
      </c>
      <c r="AK1107" s="111" t="s">
        <v>4820</v>
      </c>
      <c r="AL1107" s="111">
        <v>10</v>
      </c>
      <c r="AM1107" s="111"/>
      <c r="AN1107" s="111"/>
      <c r="AO1107" s="111"/>
      <c r="AP1107" s="111"/>
      <c r="AQ1107" s="111"/>
      <c r="AR1107" s="111"/>
      <c r="AS1107" s="111"/>
      <c r="AT1107" s="111"/>
      <c r="AU1107" s="111"/>
      <c r="AV1107" s="111"/>
      <c r="AW1107" s="111"/>
      <c r="AX1107" s="111"/>
      <c r="AY1107"/>
      <c r="AZ1107"/>
      <c r="BA1107"/>
      <c r="BB1107"/>
      <c r="BC1107"/>
      <c r="BD1107"/>
    </row>
    <row r="1108" spans="1:56" s="110" customFormat="1" ht="113.15">
      <c r="A1108" s="107">
        <v>795</v>
      </c>
      <c r="B1108" s="107" t="s">
        <v>4774</v>
      </c>
      <c r="C1108" s="111">
        <v>45</v>
      </c>
      <c r="D1108" s="124" t="s">
        <v>4828</v>
      </c>
      <c r="E1108" s="112" t="s">
        <v>4829</v>
      </c>
      <c r="F1108" s="129">
        <v>10470</v>
      </c>
      <c r="G1108" s="112" t="s">
        <v>4836</v>
      </c>
      <c r="H1108" s="111">
        <v>2006</v>
      </c>
      <c r="I1108" s="112" t="s">
        <v>4837</v>
      </c>
      <c r="J1108" s="113">
        <v>37257.24</v>
      </c>
      <c r="K1108" s="126" t="s">
        <v>12213</v>
      </c>
      <c r="L1108" s="112" t="s">
        <v>4832</v>
      </c>
      <c r="M1108" s="112" t="s">
        <v>4780</v>
      </c>
      <c r="N1108" s="112" t="s">
        <v>4833</v>
      </c>
      <c r="O1108" s="112" t="s">
        <v>4834</v>
      </c>
      <c r="P1108" s="112" t="s">
        <v>4838</v>
      </c>
      <c r="Q1108" s="108">
        <v>34.9</v>
      </c>
      <c r="R1108" s="108">
        <v>0</v>
      </c>
      <c r="S1108" s="108">
        <v>12.5</v>
      </c>
      <c r="T1108" s="108">
        <v>22.4</v>
      </c>
      <c r="U1108" s="108">
        <v>34.9</v>
      </c>
      <c r="V1108" s="109">
        <v>100</v>
      </c>
      <c r="W1108" s="109">
        <v>100</v>
      </c>
      <c r="X1108" s="127" t="s">
        <v>4783</v>
      </c>
      <c r="Y1108" s="107">
        <v>4</v>
      </c>
      <c r="Z1108" s="107">
        <v>5</v>
      </c>
      <c r="AA1108" s="107">
        <v>5</v>
      </c>
      <c r="AB1108" s="111">
        <v>46</v>
      </c>
      <c r="AC1108" s="107">
        <v>12</v>
      </c>
      <c r="AD1108" s="108">
        <v>75</v>
      </c>
      <c r="AE1108" s="107">
        <v>5</v>
      </c>
      <c r="AF1108" s="111">
        <v>100</v>
      </c>
      <c r="AG1108" s="111" t="s">
        <v>4828</v>
      </c>
      <c r="AH1108" s="111" t="s">
        <v>4835</v>
      </c>
      <c r="AI1108" s="111">
        <v>90</v>
      </c>
      <c r="AJ1108" s="111" t="s">
        <v>4820</v>
      </c>
      <c r="AK1108" s="111" t="s">
        <v>4820</v>
      </c>
      <c r="AL1108" s="111">
        <v>10</v>
      </c>
      <c r="AM1108" s="111"/>
      <c r="AN1108" s="111"/>
      <c r="AO1108" s="111"/>
      <c r="AP1108" s="111"/>
      <c r="AQ1108" s="111"/>
      <c r="AR1108" s="111"/>
      <c r="AS1108" s="111"/>
      <c r="AT1108" s="111"/>
      <c r="AU1108" s="111"/>
      <c r="AV1108" s="111"/>
      <c r="AW1108" s="111"/>
      <c r="AX1108" s="111"/>
      <c r="AY1108"/>
      <c r="AZ1108"/>
      <c r="BA1108"/>
      <c r="BB1108"/>
      <c r="BC1108"/>
      <c r="BD1108"/>
    </row>
    <row r="1109" spans="1:56" s="110" customFormat="1" ht="113.15">
      <c r="A1109" s="107">
        <v>795</v>
      </c>
      <c r="B1109" s="107" t="s">
        <v>4774</v>
      </c>
      <c r="C1109" s="111">
        <v>45</v>
      </c>
      <c r="D1109" s="124" t="s">
        <v>4828</v>
      </c>
      <c r="E1109" s="112" t="s">
        <v>4829</v>
      </c>
      <c r="F1109" s="129">
        <v>10470</v>
      </c>
      <c r="G1109" s="112" t="s">
        <v>4839</v>
      </c>
      <c r="H1109" s="111">
        <v>2007</v>
      </c>
      <c r="I1109" s="112" t="s">
        <v>4840</v>
      </c>
      <c r="J1109" s="113">
        <v>47917.4</v>
      </c>
      <c r="K1109" s="126" t="s">
        <v>12213</v>
      </c>
      <c r="L1109" s="112" t="s">
        <v>4832</v>
      </c>
      <c r="M1109" s="112" t="s">
        <v>4780</v>
      </c>
      <c r="N1109" s="112" t="s">
        <v>4833</v>
      </c>
      <c r="O1109" s="112" t="s">
        <v>4834</v>
      </c>
      <c r="P1109" s="112" t="s">
        <v>4841</v>
      </c>
      <c r="Q1109" s="108">
        <v>34.200000000000003</v>
      </c>
      <c r="R1109" s="108">
        <v>0</v>
      </c>
      <c r="S1109" s="108">
        <v>11.8</v>
      </c>
      <c r="T1109" s="108">
        <v>22.4</v>
      </c>
      <c r="U1109" s="108">
        <v>34.200000000000003</v>
      </c>
      <c r="V1109" s="109">
        <v>100</v>
      </c>
      <c r="W1109" s="109">
        <v>100</v>
      </c>
      <c r="X1109" s="127" t="s">
        <v>4783</v>
      </c>
      <c r="Y1109" s="107">
        <v>3</v>
      </c>
      <c r="Z1109" s="107">
        <v>4</v>
      </c>
      <c r="AA1109" s="107">
        <v>8</v>
      </c>
      <c r="AB1109" s="111">
        <v>46</v>
      </c>
      <c r="AC1109" s="107">
        <v>12</v>
      </c>
      <c r="AD1109" s="108">
        <v>75</v>
      </c>
      <c r="AE1109" s="107">
        <v>5</v>
      </c>
      <c r="AF1109" s="111">
        <v>100</v>
      </c>
      <c r="AG1109" s="111" t="s">
        <v>4828</v>
      </c>
      <c r="AH1109" s="111" t="s">
        <v>4835</v>
      </c>
      <c r="AI1109" s="111">
        <v>90</v>
      </c>
      <c r="AJ1109" s="111" t="s">
        <v>4820</v>
      </c>
      <c r="AK1109" s="111" t="s">
        <v>4820</v>
      </c>
      <c r="AL1109" s="111">
        <v>10</v>
      </c>
      <c r="AM1109" s="111"/>
      <c r="AN1109" s="111"/>
      <c r="AO1109" s="111"/>
      <c r="AP1109" s="111"/>
      <c r="AQ1109" s="111"/>
      <c r="AR1109" s="111"/>
      <c r="AS1109" s="111"/>
      <c r="AT1109" s="111"/>
      <c r="AU1109" s="111"/>
      <c r="AV1109" s="111"/>
      <c r="AW1109" s="111"/>
      <c r="AX1109" s="111"/>
      <c r="AY1109"/>
      <c r="AZ1109"/>
      <c r="BA1109"/>
      <c r="BB1109"/>
      <c r="BC1109"/>
      <c r="BD1109"/>
    </row>
    <row r="1110" spans="1:56" s="110" customFormat="1" ht="61.75">
      <c r="A1110" s="107">
        <v>795</v>
      </c>
      <c r="B1110" s="107" t="s">
        <v>4774</v>
      </c>
      <c r="C1110" s="111">
        <v>45</v>
      </c>
      <c r="D1110" s="124" t="s">
        <v>4828</v>
      </c>
      <c r="E1110" s="112" t="s">
        <v>4829</v>
      </c>
      <c r="F1110" s="129">
        <v>10470</v>
      </c>
      <c r="G1110" s="112" t="s">
        <v>4842</v>
      </c>
      <c r="H1110" s="111">
        <v>2003</v>
      </c>
      <c r="I1110" s="112" t="s">
        <v>4843</v>
      </c>
      <c r="J1110" s="113">
        <v>20642.759999999998</v>
      </c>
      <c r="K1110" s="126" t="s">
        <v>12213</v>
      </c>
      <c r="L1110" s="112" t="s">
        <v>4844</v>
      </c>
      <c r="M1110" s="112" t="s">
        <v>4845</v>
      </c>
      <c r="N1110" s="112" t="s">
        <v>4846</v>
      </c>
      <c r="O1110" s="112" t="s">
        <v>4847</v>
      </c>
      <c r="P1110" s="112">
        <v>43509</v>
      </c>
      <c r="Q1110" s="108" t="s">
        <v>4848</v>
      </c>
      <c r="R1110" s="108">
        <v>0</v>
      </c>
      <c r="S1110" s="108">
        <v>8.5</v>
      </c>
      <c r="T1110" s="108">
        <v>22.4</v>
      </c>
      <c r="U1110" s="108">
        <v>30.9</v>
      </c>
      <c r="V1110" s="109">
        <v>100</v>
      </c>
      <c r="W1110" s="109">
        <v>100</v>
      </c>
      <c r="X1110" s="127" t="s">
        <v>4783</v>
      </c>
      <c r="Y1110" s="107">
        <v>3</v>
      </c>
      <c r="Z1110" s="107">
        <v>4</v>
      </c>
      <c r="AA1110" s="107">
        <v>8</v>
      </c>
      <c r="AB1110" s="111">
        <v>46</v>
      </c>
      <c r="AC1110" s="107"/>
      <c r="AD1110" s="108">
        <v>45</v>
      </c>
      <c r="AE1110" s="107">
        <v>5</v>
      </c>
      <c r="AF1110" s="111">
        <v>100</v>
      </c>
      <c r="AG1110" s="111" t="s">
        <v>4828</v>
      </c>
      <c r="AH1110" s="111" t="s">
        <v>4835</v>
      </c>
      <c r="AI1110" s="111">
        <v>90</v>
      </c>
      <c r="AJ1110" s="111" t="s">
        <v>4820</v>
      </c>
      <c r="AK1110" s="111" t="s">
        <v>4820</v>
      </c>
      <c r="AL1110" s="111">
        <v>10</v>
      </c>
      <c r="AM1110" s="111"/>
      <c r="AN1110" s="111"/>
      <c r="AO1110" s="111"/>
      <c r="AP1110" s="111"/>
      <c r="AQ1110" s="111"/>
      <c r="AR1110" s="111"/>
      <c r="AS1110" s="111"/>
      <c r="AT1110" s="111"/>
      <c r="AU1110" s="111"/>
      <c r="AV1110" s="111"/>
      <c r="AW1110" s="111"/>
      <c r="AX1110" s="111"/>
      <c r="AY1110"/>
      <c r="AZ1110"/>
      <c r="BA1110"/>
      <c r="BB1110"/>
      <c r="BC1110"/>
      <c r="BD1110"/>
    </row>
    <row r="1111" spans="1:56" s="110" customFormat="1" ht="61.75">
      <c r="A1111" s="107">
        <v>795</v>
      </c>
      <c r="B1111" s="107" t="s">
        <v>4774</v>
      </c>
      <c r="C1111" s="111">
        <v>45</v>
      </c>
      <c r="D1111" s="124" t="s">
        <v>4828</v>
      </c>
      <c r="E1111" s="112" t="s">
        <v>4829</v>
      </c>
      <c r="F1111" s="129">
        <v>10470</v>
      </c>
      <c r="G1111" s="112" t="s">
        <v>4849</v>
      </c>
      <c r="H1111" s="111">
        <v>2017</v>
      </c>
      <c r="I1111" s="112" t="s">
        <v>4850</v>
      </c>
      <c r="J1111" s="113">
        <v>60560</v>
      </c>
      <c r="K1111" s="126" t="s">
        <v>12213</v>
      </c>
      <c r="L1111" s="112" t="s">
        <v>4844</v>
      </c>
      <c r="M1111" s="112" t="s">
        <v>4845</v>
      </c>
      <c r="N1111" s="112" t="s">
        <v>4851</v>
      </c>
      <c r="O1111" s="112" t="s">
        <v>4852</v>
      </c>
      <c r="P1111" s="112">
        <v>47523</v>
      </c>
      <c r="Q1111" s="108">
        <v>46.4</v>
      </c>
      <c r="R1111" s="108">
        <v>10.5</v>
      </c>
      <c r="S1111" s="108">
        <v>10.9</v>
      </c>
      <c r="T1111" s="108">
        <v>25</v>
      </c>
      <c r="U1111" s="108">
        <v>46.4</v>
      </c>
      <c r="V1111" s="109">
        <v>100</v>
      </c>
      <c r="W1111" s="109">
        <v>82</v>
      </c>
      <c r="X1111" s="127" t="s">
        <v>4783</v>
      </c>
      <c r="Y1111" s="107">
        <v>3</v>
      </c>
      <c r="Z1111" s="107">
        <v>10</v>
      </c>
      <c r="AA1111" s="107">
        <v>6</v>
      </c>
      <c r="AB1111" s="111">
        <v>46</v>
      </c>
      <c r="AC1111" s="107"/>
      <c r="AD1111" s="108">
        <v>40</v>
      </c>
      <c r="AE1111" s="107">
        <v>5</v>
      </c>
      <c r="AF1111" s="111">
        <v>100</v>
      </c>
      <c r="AG1111" s="111" t="s">
        <v>4828</v>
      </c>
      <c r="AH1111" s="111" t="s">
        <v>4835</v>
      </c>
      <c r="AI1111" s="111">
        <v>90</v>
      </c>
      <c r="AJ1111" s="111" t="s">
        <v>4820</v>
      </c>
      <c r="AK1111" s="111" t="s">
        <v>4820</v>
      </c>
      <c r="AL1111" s="111">
        <v>10</v>
      </c>
      <c r="AM1111" s="111"/>
      <c r="AN1111" s="111"/>
      <c r="AO1111" s="111"/>
      <c r="AP1111" s="111"/>
      <c r="AQ1111" s="111"/>
      <c r="AR1111" s="111"/>
      <c r="AS1111" s="111"/>
      <c r="AT1111" s="111"/>
      <c r="AU1111" s="111"/>
      <c r="AV1111" s="111"/>
      <c r="AW1111" s="111"/>
      <c r="AX1111" s="111"/>
      <c r="AY1111"/>
      <c r="AZ1111"/>
      <c r="BA1111"/>
      <c r="BB1111"/>
      <c r="BC1111"/>
      <c r="BD1111"/>
    </row>
    <row r="1112" spans="1:56" s="110" customFormat="1" ht="61.75">
      <c r="A1112" s="107">
        <v>795</v>
      </c>
      <c r="B1112" s="107" t="s">
        <v>4774</v>
      </c>
      <c r="C1112" s="111">
        <v>49</v>
      </c>
      <c r="D1112" s="124" t="s">
        <v>4853</v>
      </c>
      <c r="E1112" s="112" t="s">
        <v>4854</v>
      </c>
      <c r="F1112" s="129">
        <v>15682</v>
      </c>
      <c r="G1112" s="112" t="s">
        <v>4855</v>
      </c>
      <c r="H1112" s="111">
        <v>2002</v>
      </c>
      <c r="I1112" s="112" t="s">
        <v>4856</v>
      </c>
      <c r="J1112" s="113">
        <v>28975.55</v>
      </c>
      <c r="K1112" s="126" t="s">
        <v>12213</v>
      </c>
      <c r="L1112" s="112" t="s">
        <v>4857</v>
      </c>
      <c r="M1112" s="112" t="s">
        <v>4858</v>
      </c>
      <c r="N1112" s="112" t="s">
        <v>4859</v>
      </c>
      <c r="O1112" s="112" t="s">
        <v>4860</v>
      </c>
      <c r="P1112" s="112" t="s">
        <v>4861</v>
      </c>
      <c r="Q1112" s="108">
        <v>25.4</v>
      </c>
      <c r="R1112" s="108">
        <v>0</v>
      </c>
      <c r="S1112" s="108">
        <v>3</v>
      </c>
      <c r="T1112" s="108">
        <v>22.35</v>
      </c>
      <c r="U1112" s="108">
        <v>25.4</v>
      </c>
      <c r="V1112" s="109">
        <v>100</v>
      </c>
      <c r="W1112" s="109">
        <v>100</v>
      </c>
      <c r="X1112" s="127" t="s">
        <v>4783</v>
      </c>
      <c r="Y1112" s="107">
        <v>3</v>
      </c>
      <c r="Z1112" s="107">
        <v>10</v>
      </c>
      <c r="AA1112" s="107">
        <v>6</v>
      </c>
      <c r="AB1112" s="111">
        <v>47</v>
      </c>
      <c r="AC1112" s="107"/>
      <c r="AD1112" s="108">
        <v>5</v>
      </c>
      <c r="AE1112" s="107">
        <v>5</v>
      </c>
      <c r="AF1112" s="111" t="e">
        <f>[2]!Tabela1[[#This Row],[35]]+[2]!Tabela1[[#This Row],[38]]+[2]!Tabela1[[#This Row],[41]]++[2]!Tabela1[[#This Row],[44]]+[2]!Tabela1[[#This Row],[47]]</f>
        <v>#REF!</v>
      </c>
      <c r="AG1112" s="111" t="s">
        <v>4862</v>
      </c>
      <c r="AH1112" s="111" t="s">
        <v>4863</v>
      </c>
      <c r="AI1112" s="111">
        <v>55</v>
      </c>
      <c r="AJ1112" s="111" t="s">
        <v>4864</v>
      </c>
      <c r="AK1112" s="111" t="s">
        <v>4865</v>
      </c>
      <c r="AL1112" s="111">
        <v>15</v>
      </c>
      <c r="AM1112" s="111" t="s">
        <v>4866</v>
      </c>
      <c r="AN1112" s="111" t="s">
        <v>4867</v>
      </c>
      <c r="AO1112" s="111">
        <v>18</v>
      </c>
      <c r="AP1112" s="111" t="s">
        <v>4868</v>
      </c>
      <c r="AQ1112" s="111" t="s">
        <v>4869</v>
      </c>
      <c r="AR1112" s="111">
        <v>10</v>
      </c>
      <c r="AS1112" s="111" t="s">
        <v>4870</v>
      </c>
      <c r="AT1112" s="111" t="s">
        <v>4871</v>
      </c>
      <c r="AU1112" s="111">
        <v>2</v>
      </c>
      <c r="AV1112" s="111"/>
      <c r="AW1112" s="111"/>
      <c r="AX1112" s="111"/>
      <c r="AY1112"/>
      <c r="AZ1112"/>
      <c r="BA1112"/>
      <c r="BB1112"/>
      <c r="BC1112"/>
      <c r="BD1112"/>
    </row>
    <row r="1113" spans="1:56" s="110" customFormat="1" ht="61.75">
      <c r="A1113" s="107">
        <v>795</v>
      </c>
      <c r="B1113" s="107" t="s">
        <v>4774</v>
      </c>
      <c r="C1113" s="111">
        <v>49</v>
      </c>
      <c r="D1113" s="124" t="s">
        <v>4853</v>
      </c>
      <c r="E1113" s="112" t="s">
        <v>4854</v>
      </c>
      <c r="F1113" s="129">
        <v>15682</v>
      </c>
      <c r="G1113" s="112" t="s">
        <v>4872</v>
      </c>
      <c r="H1113" s="111">
        <v>2010</v>
      </c>
      <c r="I1113" s="112" t="s">
        <v>4873</v>
      </c>
      <c r="J1113" s="113">
        <v>61045.97</v>
      </c>
      <c r="K1113" s="126" t="s">
        <v>12213</v>
      </c>
      <c r="L1113" s="112" t="s">
        <v>4857</v>
      </c>
      <c r="M1113" s="112" t="s">
        <v>4858</v>
      </c>
      <c r="N1113" s="112" t="s">
        <v>4874</v>
      </c>
      <c r="O1113" s="112" t="s">
        <v>4875</v>
      </c>
      <c r="P1113" s="112" t="s">
        <v>4876</v>
      </c>
      <c r="Q1113" s="108" t="s">
        <v>4877</v>
      </c>
      <c r="R1113" s="108">
        <v>0</v>
      </c>
      <c r="S1113" s="108">
        <v>2</v>
      </c>
      <c r="T1113" s="108">
        <v>22.4</v>
      </c>
      <c r="U1113" s="108">
        <v>24.4</v>
      </c>
      <c r="V1113" s="109">
        <v>100</v>
      </c>
      <c r="W1113" s="109">
        <v>100</v>
      </c>
      <c r="X1113" s="127" t="s">
        <v>4783</v>
      </c>
      <c r="Y1113" s="107">
        <v>3</v>
      </c>
      <c r="Z1113" s="107">
        <v>10</v>
      </c>
      <c r="AA1113" s="107">
        <v>6</v>
      </c>
      <c r="AB1113" s="111">
        <v>47</v>
      </c>
      <c r="AC1113" s="107"/>
      <c r="AD1113" s="108">
        <v>20</v>
      </c>
      <c r="AE1113" s="107">
        <v>5</v>
      </c>
      <c r="AF1113" s="111" t="e">
        <f>[2]!Tabela1[[#This Row],[35]]+[2]!Tabela1[[#This Row],[38]]+[2]!Tabela1[[#This Row],[41]]+[2]!Tabela1[[#This Row],[44]]+[2]!Tabela1[[#This Row],[47]]+[2]!Tabela1[[#This Row],[482]]</f>
        <v>#REF!</v>
      </c>
      <c r="AG1113" s="111" t="s">
        <v>4862</v>
      </c>
      <c r="AH1113" s="111" t="s">
        <v>4878</v>
      </c>
      <c r="AI1113" s="111">
        <v>32</v>
      </c>
      <c r="AJ1113" s="111" t="s">
        <v>4879</v>
      </c>
      <c r="AK1113" s="111" t="s">
        <v>4865</v>
      </c>
      <c r="AL1113" s="111">
        <v>35</v>
      </c>
      <c r="AM1113" s="111" t="s">
        <v>4866</v>
      </c>
      <c r="AN1113" s="111" t="s">
        <v>4880</v>
      </c>
      <c r="AO1113" s="111">
        <v>10</v>
      </c>
      <c r="AP1113" s="111" t="s">
        <v>4868</v>
      </c>
      <c r="AQ1113" s="111" t="s">
        <v>4881</v>
      </c>
      <c r="AR1113" s="111">
        <v>10</v>
      </c>
      <c r="AS1113" s="111" t="s">
        <v>4882</v>
      </c>
      <c r="AT1113" s="111" t="s">
        <v>4883</v>
      </c>
      <c r="AU1113" s="111">
        <v>10</v>
      </c>
      <c r="AV1113" s="111" t="s">
        <v>4884</v>
      </c>
      <c r="AW1113" s="111" t="s">
        <v>4885</v>
      </c>
      <c r="AX1113" s="111">
        <v>3</v>
      </c>
      <c r="AY1113"/>
      <c r="AZ1113"/>
      <c r="BA1113"/>
      <c r="BB1113"/>
      <c r="BC1113"/>
      <c r="BD1113"/>
    </row>
    <row r="1114" spans="1:56" s="110" customFormat="1" ht="246.9">
      <c r="A1114" s="107">
        <v>795</v>
      </c>
      <c r="B1114" s="107" t="s">
        <v>4774</v>
      </c>
      <c r="C1114" s="111">
        <v>44</v>
      </c>
      <c r="D1114" s="124" t="s">
        <v>4886</v>
      </c>
      <c r="E1114" s="112" t="s">
        <v>4887</v>
      </c>
      <c r="F1114" s="129">
        <v>6673</v>
      </c>
      <c r="G1114" s="112" t="s">
        <v>4888</v>
      </c>
      <c r="H1114" s="111">
        <v>2005</v>
      </c>
      <c r="I1114" s="112" t="s">
        <v>4889</v>
      </c>
      <c r="J1114" s="113">
        <v>66766.820000000007</v>
      </c>
      <c r="K1114" s="126" t="s">
        <v>12213</v>
      </c>
      <c r="L1114" s="112" t="s">
        <v>4890</v>
      </c>
      <c r="M1114" s="112" t="s">
        <v>4780</v>
      </c>
      <c r="N1114" s="112" t="s">
        <v>4891</v>
      </c>
      <c r="O1114" s="112" t="s">
        <v>4892</v>
      </c>
      <c r="P1114" s="112" t="s">
        <v>4893</v>
      </c>
      <c r="Q1114" s="108">
        <v>90</v>
      </c>
      <c r="R1114" s="108">
        <v>0</v>
      </c>
      <c r="S1114" s="108">
        <v>65</v>
      </c>
      <c r="T1114" s="108">
        <v>25</v>
      </c>
      <c r="U1114" s="108">
        <v>90</v>
      </c>
      <c r="V1114" s="109">
        <v>100</v>
      </c>
      <c r="W1114" s="109">
        <v>100</v>
      </c>
      <c r="X1114" s="127" t="s">
        <v>4783</v>
      </c>
      <c r="Y1114" s="107">
        <v>1</v>
      </c>
      <c r="Z1114" s="107">
        <v>6</v>
      </c>
      <c r="AA1114" s="107">
        <v>2</v>
      </c>
      <c r="AB1114" s="111">
        <v>46</v>
      </c>
      <c r="AC1114" s="107">
        <v>12</v>
      </c>
      <c r="AD1114" s="108"/>
      <c r="AE1114" s="107">
        <v>5</v>
      </c>
      <c r="AF1114" s="111">
        <v>100</v>
      </c>
      <c r="AG1114" s="111" t="s">
        <v>4886</v>
      </c>
      <c r="AH1114" s="111" t="s">
        <v>4894</v>
      </c>
      <c r="AI1114" s="111">
        <v>70</v>
      </c>
      <c r="AJ1114" s="111" t="s">
        <v>4895</v>
      </c>
      <c r="AK1114" s="111" t="s">
        <v>4894</v>
      </c>
      <c r="AL1114" s="111">
        <v>20</v>
      </c>
      <c r="AM1114" s="111" t="s">
        <v>4820</v>
      </c>
      <c r="AN1114" s="111" t="s">
        <v>4820</v>
      </c>
      <c r="AO1114" s="111">
        <v>10</v>
      </c>
      <c r="AP1114" s="111"/>
      <c r="AQ1114" s="111"/>
      <c r="AR1114" s="111"/>
      <c r="AS1114" s="111"/>
      <c r="AT1114" s="111"/>
      <c r="AU1114" s="111"/>
      <c r="AV1114" s="111"/>
      <c r="AW1114" s="111"/>
      <c r="AX1114" s="111"/>
      <c r="AY1114"/>
      <c r="AZ1114"/>
      <c r="BA1114"/>
      <c r="BB1114"/>
      <c r="BC1114"/>
      <c r="BD1114"/>
    </row>
    <row r="1115" spans="1:56" s="110" customFormat="1" ht="216">
      <c r="A1115" s="107">
        <v>795</v>
      </c>
      <c r="B1115" s="107" t="s">
        <v>4774</v>
      </c>
      <c r="C1115" s="111">
        <v>44</v>
      </c>
      <c r="D1115" s="124" t="s">
        <v>4886</v>
      </c>
      <c r="E1115" s="112" t="s">
        <v>4887</v>
      </c>
      <c r="F1115" s="129">
        <v>6673</v>
      </c>
      <c r="G1115" s="112" t="s">
        <v>4896</v>
      </c>
      <c r="H1115" s="111">
        <v>2008</v>
      </c>
      <c r="I1115" s="112" t="s">
        <v>4897</v>
      </c>
      <c r="J1115" s="113">
        <v>33618.300000000003</v>
      </c>
      <c r="K1115" s="126" t="s">
        <v>12213</v>
      </c>
      <c r="L1115" s="112" t="s">
        <v>4898</v>
      </c>
      <c r="M1115" s="112" t="s">
        <v>4780</v>
      </c>
      <c r="N1115" s="112" t="s">
        <v>4899</v>
      </c>
      <c r="O1115" s="112" t="s">
        <v>4900</v>
      </c>
      <c r="P1115" s="112">
        <v>45248</v>
      </c>
      <c r="Q1115" s="108">
        <v>100</v>
      </c>
      <c r="R1115" s="108">
        <v>0</v>
      </c>
      <c r="S1115" s="108">
        <v>75</v>
      </c>
      <c r="T1115" s="108">
        <v>25</v>
      </c>
      <c r="U1115" s="108">
        <v>100</v>
      </c>
      <c r="V1115" s="109">
        <v>100</v>
      </c>
      <c r="W1115" s="109">
        <v>100</v>
      </c>
      <c r="X1115" s="127" t="s">
        <v>4783</v>
      </c>
      <c r="Y1115" s="107">
        <v>4</v>
      </c>
      <c r="Z1115" s="107">
        <v>4</v>
      </c>
      <c r="AA1115" s="107">
        <v>1</v>
      </c>
      <c r="AB1115" s="111">
        <v>4</v>
      </c>
      <c r="AC1115" s="107">
        <v>13</v>
      </c>
      <c r="AD1115" s="108"/>
      <c r="AE1115" s="107">
        <v>5</v>
      </c>
      <c r="AF1115" s="111">
        <v>100</v>
      </c>
      <c r="AG1115" s="111" t="s">
        <v>4886</v>
      </c>
      <c r="AH1115" s="111" t="s">
        <v>4894</v>
      </c>
      <c r="AI1115" s="111">
        <v>40</v>
      </c>
      <c r="AJ1115" s="111" t="s">
        <v>4895</v>
      </c>
      <c r="AK1115" s="111" t="s">
        <v>4901</v>
      </c>
      <c r="AL1115" s="111">
        <v>50</v>
      </c>
      <c r="AM1115" s="111" t="s">
        <v>4820</v>
      </c>
      <c r="AN1115" s="111" t="s">
        <v>4820</v>
      </c>
      <c r="AO1115" s="111">
        <v>10</v>
      </c>
      <c r="AP1115" s="111"/>
      <c r="AQ1115" s="111"/>
      <c r="AR1115" s="111"/>
      <c r="AS1115" s="111"/>
      <c r="AT1115" s="111"/>
      <c r="AU1115" s="111"/>
      <c r="AV1115" s="111"/>
      <c r="AW1115" s="111"/>
      <c r="AX1115" s="111"/>
      <c r="AY1115"/>
      <c r="AZ1115"/>
      <c r="BA1115"/>
      <c r="BB1115"/>
      <c r="BC1115"/>
      <c r="BD1115"/>
    </row>
    <row r="1116" spans="1:56" s="110" customFormat="1" ht="246.9">
      <c r="A1116" s="107">
        <v>795</v>
      </c>
      <c r="B1116" s="107" t="s">
        <v>4774</v>
      </c>
      <c r="C1116" s="111">
        <v>44</v>
      </c>
      <c r="D1116" s="124" t="s">
        <v>4886</v>
      </c>
      <c r="E1116" s="112" t="s">
        <v>4887</v>
      </c>
      <c r="F1116" s="129">
        <v>6673</v>
      </c>
      <c r="G1116" s="112" t="s">
        <v>4902</v>
      </c>
      <c r="H1116" s="111">
        <v>2007</v>
      </c>
      <c r="I1116" s="112" t="s">
        <v>4903</v>
      </c>
      <c r="J1116" s="113">
        <v>28663.13</v>
      </c>
      <c r="K1116" s="126" t="s">
        <v>12213</v>
      </c>
      <c r="L1116" s="112" t="s">
        <v>4904</v>
      </c>
      <c r="M1116" s="112" t="s">
        <v>4780</v>
      </c>
      <c r="N1116" s="112" t="s">
        <v>4905</v>
      </c>
      <c r="O1116" s="112" t="s">
        <v>4906</v>
      </c>
      <c r="P1116" s="112">
        <v>45174</v>
      </c>
      <c r="Q1116" s="108">
        <v>90</v>
      </c>
      <c r="R1116" s="108">
        <v>0</v>
      </c>
      <c r="S1116" s="108">
        <v>65</v>
      </c>
      <c r="T1116" s="108">
        <v>25</v>
      </c>
      <c r="U1116" s="108">
        <v>90</v>
      </c>
      <c r="V1116" s="109">
        <v>100</v>
      </c>
      <c r="W1116" s="109">
        <v>100</v>
      </c>
      <c r="X1116" s="127" t="s">
        <v>4907</v>
      </c>
      <c r="Y1116" s="107">
        <v>4</v>
      </c>
      <c r="Z1116" s="107">
        <v>4</v>
      </c>
      <c r="AA1116" s="107">
        <v>1</v>
      </c>
      <c r="AB1116" s="111">
        <v>4</v>
      </c>
      <c r="AC1116" s="107">
        <v>13</v>
      </c>
      <c r="AD1116" s="108"/>
      <c r="AE1116" s="107">
        <v>5</v>
      </c>
      <c r="AF1116" s="111">
        <v>100</v>
      </c>
      <c r="AG1116" s="111" t="s">
        <v>4886</v>
      </c>
      <c r="AH1116" s="111" t="s">
        <v>4894</v>
      </c>
      <c r="AI1116" s="111">
        <v>40</v>
      </c>
      <c r="AJ1116" s="111" t="s">
        <v>4895</v>
      </c>
      <c r="AK1116" s="111" t="s">
        <v>4901</v>
      </c>
      <c r="AL1116" s="111">
        <v>40</v>
      </c>
      <c r="AM1116" s="111" t="s">
        <v>4820</v>
      </c>
      <c r="AN1116" s="111" t="s">
        <v>4820</v>
      </c>
      <c r="AO1116" s="111">
        <v>20</v>
      </c>
      <c r="AP1116" s="111"/>
      <c r="AQ1116" s="111"/>
      <c r="AR1116" s="111"/>
      <c r="AS1116" s="111"/>
      <c r="AT1116" s="111"/>
      <c r="AU1116" s="111"/>
      <c r="AV1116" s="111"/>
      <c r="AW1116" s="111"/>
      <c r="AX1116" s="111"/>
      <c r="AY1116"/>
      <c r="AZ1116"/>
      <c r="BA1116"/>
      <c r="BB1116"/>
      <c r="BC1116"/>
      <c r="BD1116"/>
    </row>
    <row r="1117" spans="1:56" s="110" customFormat="1" ht="339.45">
      <c r="A1117" s="107">
        <v>795</v>
      </c>
      <c r="B1117" s="107" t="s">
        <v>4774</v>
      </c>
      <c r="C1117" s="111">
        <v>64</v>
      </c>
      <c r="D1117" s="124" t="s">
        <v>4908</v>
      </c>
      <c r="E1117" s="112" t="s">
        <v>4909</v>
      </c>
      <c r="F1117" s="129">
        <v>8779</v>
      </c>
      <c r="G1117" s="112" t="s">
        <v>4910</v>
      </c>
      <c r="H1117" s="111">
        <v>2013</v>
      </c>
      <c r="I1117" s="112" t="s">
        <v>4911</v>
      </c>
      <c r="J1117" s="113">
        <v>120441.69</v>
      </c>
      <c r="K1117" s="126" t="s">
        <v>12213</v>
      </c>
      <c r="L1117" s="112" t="s">
        <v>4912</v>
      </c>
      <c r="M1117" s="112" t="s">
        <v>4913</v>
      </c>
      <c r="N1117" s="112" t="s">
        <v>4914</v>
      </c>
      <c r="O1117" s="112" t="s">
        <v>4915</v>
      </c>
      <c r="P1117" s="112" t="s">
        <v>4916</v>
      </c>
      <c r="Q1117" s="108">
        <v>3.61</v>
      </c>
      <c r="R1117" s="108">
        <v>0</v>
      </c>
      <c r="S1117" s="108">
        <v>2</v>
      </c>
      <c r="T1117" s="108">
        <v>1.61</v>
      </c>
      <c r="U1117" s="108">
        <v>3.61</v>
      </c>
      <c r="V1117" s="109">
        <v>100</v>
      </c>
      <c r="W1117" s="109">
        <v>100</v>
      </c>
      <c r="X1117" s="127" t="s">
        <v>4783</v>
      </c>
      <c r="Y1117" s="107"/>
      <c r="Z1117" s="107">
        <v>1</v>
      </c>
      <c r="AA1117" s="107">
        <v>1</v>
      </c>
      <c r="AB1117" s="111">
        <v>26</v>
      </c>
      <c r="AC1117" s="107"/>
      <c r="AD1117" s="108"/>
      <c r="AE1117" s="107">
        <v>2</v>
      </c>
      <c r="AF1117" s="111">
        <v>100</v>
      </c>
      <c r="AG1117" s="111" t="s">
        <v>4917</v>
      </c>
      <c r="AH1117" s="111" t="s">
        <v>4918</v>
      </c>
      <c r="AI1117" s="111">
        <v>10</v>
      </c>
      <c r="AJ1117" s="111" t="s">
        <v>4908</v>
      </c>
      <c r="AK1117" s="111" t="s">
        <v>4918</v>
      </c>
      <c r="AL1117" s="111">
        <v>40</v>
      </c>
      <c r="AM1117" s="111" t="s">
        <v>4919</v>
      </c>
      <c r="AN1117" s="111" t="s">
        <v>4920</v>
      </c>
      <c r="AO1117" s="111">
        <v>40</v>
      </c>
      <c r="AP1117" s="111" t="s">
        <v>4820</v>
      </c>
      <c r="AQ1117" s="111" t="s">
        <v>4820</v>
      </c>
      <c r="AR1117" s="111">
        <v>10</v>
      </c>
      <c r="AS1117" s="111"/>
      <c r="AT1117" s="111"/>
      <c r="AU1117" s="111"/>
      <c r="AV1117" s="111"/>
      <c r="AW1117" s="111"/>
      <c r="AX1117" s="111"/>
      <c r="AY1117"/>
      <c r="AZ1117"/>
      <c r="BA1117"/>
      <c r="BB1117"/>
      <c r="BC1117"/>
      <c r="BD1117"/>
    </row>
    <row r="1118" spans="1:56" s="110" customFormat="1" ht="133.75">
      <c r="A1118" s="107">
        <v>795</v>
      </c>
      <c r="B1118" s="107" t="s">
        <v>4774</v>
      </c>
      <c r="C1118" s="111">
        <v>54</v>
      </c>
      <c r="D1118" s="124" t="s">
        <v>4921</v>
      </c>
      <c r="E1118" s="112" t="s">
        <v>4922</v>
      </c>
      <c r="F1118" s="129">
        <v>15322</v>
      </c>
      <c r="G1118" s="112" t="s">
        <v>4923</v>
      </c>
      <c r="H1118" s="111">
        <v>2006</v>
      </c>
      <c r="I1118" s="112" t="s">
        <v>4924</v>
      </c>
      <c r="J1118" s="113">
        <v>36791.53</v>
      </c>
      <c r="K1118" s="126" t="s">
        <v>12213</v>
      </c>
      <c r="L1118" s="112" t="s">
        <v>4925</v>
      </c>
      <c r="M1118" s="112" t="s">
        <v>4926</v>
      </c>
      <c r="N1118" s="112" t="s">
        <v>4927</v>
      </c>
      <c r="O1118" s="112" t="s">
        <v>4928</v>
      </c>
      <c r="P1118" s="112" t="s">
        <v>4929</v>
      </c>
      <c r="Q1118" s="108" t="e">
        <f>[3]!Tabela1[[#This Row],[21]]-[3]!Tabela1[[#This Row],[20]]-[3]!Tabela1[[#This Row],[19]]</f>
        <v>#REF!</v>
      </c>
      <c r="R1118" s="108">
        <v>0</v>
      </c>
      <c r="S1118" s="108">
        <v>2.52</v>
      </c>
      <c r="T1118" s="108">
        <v>15.29</v>
      </c>
      <c r="U1118" s="108">
        <v>21.42</v>
      </c>
      <c r="V1118" s="109">
        <v>100</v>
      </c>
      <c r="W1118" s="109">
        <v>100</v>
      </c>
      <c r="X1118" s="127" t="s">
        <v>4783</v>
      </c>
      <c r="Y1118" s="107">
        <v>3</v>
      </c>
      <c r="Z1118" s="107">
        <v>2</v>
      </c>
      <c r="AA1118" s="107">
        <v>1</v>
      </c>
      <c r="AB1118" s="111">
        <v>4</v>
      </c>
      <c r="AC1118" s="107"/>
      <c r="AD1118" s="108"/>
      <c r="AE1118" s="107">
        <v>5</v>
      </c>
      <c r="AF1118" s="111">
        <v>100</v>
      </c>
      <c r="AG1118" s="111" t="s">
        <v>4921</v>
      </c>
      <c r="AH1118" s="111" t="s">
        <v>4930</v>
      </c>
      <c r="AI1118" s="111">
        <v>30</v>
      </c>
      <c r="AJ1118" s="111" t="s">
        <v>4931</v>
      </c>
      <c r="AK1118" s="111" t="s">
        <v>4930</v>
      </c>
      <c r="AL1118" s="111">
        <v>20</v>
      </c>
      <c r="AM1118" s="111" t="s">
        <v>4932</v>
      </c>
      <c r="AN1118" s="111" t="s">
        <v>4930</v>
      </c>
      <c r="AO1118" s="111">
        <v>20</v>
      </c>
      <c r="AP1118" s="111" t="s">
        <v>4933</v>
      </c>
      <c r="AQ1118" s="111" t="s">
        <v>4930</v>
      </c>
      <c r="AR1118" s="111">
        <v>30</v>
      </c>
      <c r="AS1118" s="111"/>
      <c r="AT1118" s="111"/>
      <c r="AU1118" s="111"/>
      <c r="AV1118" s="111"/>
      <c r="AW1118" s="111"/>
      <c r="AX1118" s="111"/>
      <c r="AY1118"/>
      <c r="AZ1118"/>
      <c r="BA1118"/>
      <c r="BB1118"/>
      <c r="BC1118"/>
      <c r="BD1118"/>
    </row>
    <row r="1119" spans="1:56" s="110" customFormat="1" ht="236.6">
      <c r="A1119" s="107">
        <v>795</v>
      </c>
      <c r="B1119" s="107" t="s">
        <v>4774</v>
      </c>
      <c r="C1119" s="111">
        <v>54</v>
      </c>
      <c r="D1119" s="124" t="s">
        <v>4921</v>
      </c>
      <c r="E1119" s="112" t="s">
        <v>4922</v>
      </c>
      <c r="F1119" s="129">
        <v>15322</v>
      </c>
      <c r="G1119" s="112" t="s">
        <v>4934</v>
      </c>
      <c r="H1119" s="111">
        <v>2006</v>
      </c>
      <c r="I1119" s="112" t="s">
        <v>4935</v>
      </c>
      <c r="J1119" s="113">
        <v>49021.64</v>
      </c>
      <c r="K1119" s="126" t="s">
        <v>12213</v>
      </c>
      <c r="L1119" s="112" t="s">
        <v>4925</v>
      </c>
      <c r="M1119" s="112" t="s">
        <v>4926</v>
      </c>
      <c r="N1119" s="112" t="s">
        <v>4936</v>
      </c>
      <c r="O1119" s="112" t="s">
        <v>4937</v>
      </c>
      <c r="P1119" s="112" t="s">
        <v>4938</v>
      </c>
      <c r="Q1119" s="108" t="e">
        <f>[3]!Tabela1[[#This Row],[21]]-[3]!Tabela1[[#This Row],[20]]-[3]!Tabela1[[#This Row],[19]]</f>
        <v>#REF!</v>
      </c>
      <c r="R1119" s="108">
        <v>0</v>
      </c>
      <c r="S1119" s="108">
        <v>1.73</v>
      </c>
      <c r="T1119" s="108">
        <v>25.29</v>
      </c>
      <c r="U1119" s="108">
        <v>31.86</v>
      </c>
      <c r="V1119" s="109">
        <v>0</v>
      </c>
      <c r="W1119" s="109">
        <v>100</v>
      </c>
      <c r="X1119" s="127" t="s">
        <v>4783</v>
      </c>
      <c r="Y1119" s="107">
        <v>3</v>
      </c>
      <c r="Z1119" s="107">
        <v>11</v>
      </c>
      <c r="AA1119" s="107">
        <v>7</v>
      </c>
      <c r="AB1119" s="111">
        <v>4</v>
      </c>
      <c r="AC1119" s="107"/>
      <c r="AD1119" s="108"/>
      <c r="AE1119" s="107">
        <v>5</v>
      </c>
      <c r="AF1119" s="111">
        <v>0</v>
      </c>
      <c r="AG1119" s="111"/>
      <c r="AH1119" s="111"/>
      <c r="AI1119" s="111"/>
      <c r="AJ1119" s="111"/>
      <c r="AK1119" s="111"/>
      <c r="AL1119" s="111"/>
      <c r="AM1119" s="111"/>
      <c r="AN1119" s="111"/>
      <c r="AO1119" s="111"/>
      <c r="AP1119" s="111"/>
      <c r="AQ1119" s="111"/>
      <c r="AR1119" s="111"/>
      <c r="AS1119" s="111"/>
      <c r="AT1119" s="111"/>
      <c r="AU1119" s="111"/>
      <c r="AV1119" s="111"/>
      <c r="AW1119" s="111"/>
      <c r="AX1119" s="111"/>
      <c r="AY1119"/>
      <c r="AZ1119"/>
      <c r="BA1119"/>
      <c r="BB1119"/>
      <c r="BC1119"/>
      <c r="BD1119"/>
    </row>
    <row r="1120" spans="1:56" s="110" customFormat="1" ht="195.45">
      <c r="A1120" s="107">
        <v>795</v>
      </c>
      <c r="B1120" s="107" t="s">
        <v>4774</v>
      </c>
      <c r="C1120" s="111">
        <v>54</v>
      </c>
      <c r="D1120" s="124" t="s">
        <v>4921</v>
      </c>
      <c r="E1120" s="112" t="s">
        <v>4922</v>
      </c>
      <c r="F1120" s="129">
        <v>15322</v>
      </c>
      <c r="G1120" s="112" t="s">
        <v>4939</v>
      </c>
      <c r="H1120" s="111">
        <v>2009</v>
      </c>
      <c r="I1120" s="112" t="s">
        <v>4940</v>
      </c>
      <c r="J1120" s="113">
        <v>41817.449999999997</v>
      </c>
      <c r="K1120" s="126" t="s">
        <v>12213</v>
      </c>
      <c r="L1120" s="112" t="s">
        <v>4925</v>
      </c>
      <c r="M1120" s="112" t="s">
        <v>4926</v>
      </c>
      <c r="N1120" s="112" t="s">
        <v>4941</v>
      </c>
      <c r="O1120" s="112" t="s">
        <v>4942</v>
      </c>
      <c r="P1120" s="112" t="s">
        <v>4943</v>
      </c>
      <c r="Q1120" s="108" t="e">
        <f>[3]!Tabela1[[#This Row],[21]]-[3]!Tabela1[[#This Row],[20]]-[3]!Tabela1[[#This Row],[19]]</f>
        <v>#REF!</v>
      </c>
      <c r="R1120" s="108">
        <v>0</v>
      </c>
      <c r="S1120" s="108">
        <v>2.46</v>
      </c>
      <c r="T1120" s="108">
        <v>25.29</v>
      </c>
      <c r="U1120" s="108">
        <v>31.86</v>
      </c>
      <c r="V1120" s="109">
        <v>20</v>
      </c>
      <c r="W1120" s="109">
        <v>100</v>
      </c>
      <c r="X1120" s="127" t="s">
        <v>4783</v>
      </c>
      <c r="Y1120" s="107">
        <v>3</v>
      </c>
      <c r="Z1120" s="107">
        <v>11</v>
      </c>
      <c r="AA1120" s="107">
        <v>5</v>
      </c>
      <c r="AB1120" s="111">
        <v>4</v>
      </c>
      <c r="AC1120" s="107"/>
      <c r="AD1120" s="108"/>
      <c r="AE1120" s="107">
        <v>5</v>
      </c>
      <c r="AF1120" s="111">
        <v>20</v>
      </c>
      <c r="AG1120" s="111" t="s">
        <v>4921</v>
      </c>
      <c r="AH1120" s="111" t="s">
        <v>4930</v>
      </c>
      <c r="AI1120" s="111">
        <v>20</v>
      </c>
      <c r="AJ1120" s="111"/>
      <c r="AK1120" s="111"/>
      <c r="AL1120" s="111"/>
      <c r="AM1120" s="111"/>
      <c r="AN1120" s="111"/>
      <c r="AO1120" s="111"/>
      <c r="AP1120" s="111"/>
      <c r="AQ1120" s="111"/>
      <c r="AR1120" s="111"/>
      <c r="AS1120" s="111"/>
      <c r="AT1120" s="111"/>
      <c r="AU1120" s="111"/>
      <c r="AV1120" s="111"/>
      <c r="AW1120" s="111"/>
      <c r="AX1120" s="111"/>
      <c r="AY1120"/>
      <c r="AZ1120"/>
      <c r="BA1120"/>
      <c r="BB1120"/>
      <c r="BC1120"/>
      <c r="BD1120"/>
    </row>
    <row r="1121" spans="1:56" s="110" customFormat="1" ht="133.75">
      <c r="A1121" s="107">
        <v>795</v>
      </c>
      <c r="B1121" s="107" t="s">
        <v>4774</v>
      </c>
      <c r="C1121" s="111">
        <v>54</v>
      </c>
      <c r="D1121" s="124" t="s">
        <v>4921</v>
      </c>
      <c r="E1121" s="112" t="s">
        <v>4922</v>
      </c>
      <c r="F1121" s="129">
        <v>15322</v>
      </c>
      <c r="G1121" s="112" t="s">
        <v>4944</v>
      </c>
      <c r="H1121" s="111">
        <v>2011</v>
      </c>
      <c r="I1121" s="112" t="s">
        <v>4945</v>
      </c>
      <c r="J1121" s="113">
        <v>46926</v>
      </c>
      <c r="K1121" s="126" t="s">
        <v>12213</v>
      </c>
      <c r="L1121" s="112" t="s">
        <v>4925</v>
      </c>
      <c r="M1121" s="112" t="s">
        <v>4926</v>
      </c>
      <c r="N1121" s="112" t="s">
        <v>4946</v>
      </c>
      <c r="O1121" s="112" t="s">
        <v>4947</v>
      </c>
      <c r="P1121" s="112" t="s">
        <v>4948</v>
      </c>
      <c r="Q1121" s="108" t="e">
        <f>[3]!Tabela1[[#This Row],[21]]-[3]!Tabela1[[#This Row],[20]]-[3]!Tabela1[[#This Row],[19]]</f>
        <v>#REF!</v>
      </c>
      <c r="R1121" s="108">
        <v>0</v>
      </c>
      <c r="S1121" s="108">
        <v>0.42</v>
      </c>
      <c r="T1121" s="108">
        <v>15.29</v>
      </c>
      <c r="U1121" s="108">
        <v>20.309999999999999</v>
      </c>
      <c r="V1121" s="109">
        <v>0</v>
      </c>
      <c r="W1121" s="109">
        <v>100</v>
      </c>
      <c r="X1121" s="127" t="s">
        <v>4783</v>
      </c>
      <c r="Y1121" s="107">
        <v>3</v>
      </c>
      <c r="Z1121" s="107">
        <v>11</v>
      </c>
      <c r="AA1121" s="107">
        <v>3</v>
      </c>
      <c r="AB1121" s="111">
        <v>4</v>
      </c>
      <c r="AC1121" s="107"/>
      <c r="AD1121" s="108"/>
      <c r="AE1121" s="107">
        <v>5</v>
      </c>
      <c r="AF1121" s="111">
        <v>0</v>
      </c>
      <c r="AG1121" s="111"/>
      <c r="AH1121" s="111"/>
      <c r="AI1121" s="111"/>
      <c r="AJ1121" s="111"/>
      <c r="AK1121" s="111"/>
      <c r="AL1121" s="111"/>
      <c r="AM1121" s="111"/>
      <c r="AN1121" s="111"/>
      <c r="AO1121" s="111"/>
      <c r="AP1121" s="111"/>
      <c r="AQ1121" s="111"/>
      <c r="AR1121" s="111"/>
      <c r="AS1121" s="111"/>
      <c r="AT1121" s="111"/>
      <c r="AU1121" s="111"/>
      <c r="AV1121" s="111"/>
      <c r="AW1121" s="111"/>
      <c r="AX1121" s="111"/>
      <c r="AY1121"/>
      <c r="AZ1121"/>
      <c r="BA1121"/>
      <c r="BB1121"/>
      <c r="BC1121"/>
      <c r="BD1121"/>
    </row>
    <row r="1122" spans="1:56" s="110" customFormat="1" ht="133.75">
      <c r="A1122" s="107">
        <v>795</v>
      </c>
      <c r="B1122" s="107" t="s">
        <v>4774</v>
      </c>
      <c r="C1122" s="111">
        <v>54</v>
      </c>
      <c r="D1122" s="124" t="s">
        <v>4921</v>
      </c>
      <c r="E1122" s="112" t="s">
        <v>4922</v>
      </c>
      <c r="F1122" s="129">
        <v>15322</v>
      </c>
      <c r="G1122" s="112" t="s">
        <v>4949</v>
      </c>
      <c r="H1122" s="111">
        <v>2014</v>
      </c>
      <c r="I1122" s="112" t="s">
        <v>4950</v>
      </c>
      <c r="J1122" s="113">
        <v>44777.11</v>
      </c>
      <c r="K1122" s="126" t="s">
        <v>12213</v>
      </c>
      <c r="L1122" s="112" t="s">
        <v>4925</v>
      </c>
      <c r="M1122" s="112" t="s">
        <v>4926</v>
      </c>
      <c r="N1122" s="112" t="s">
        <v>4951</v>
      </c>
      <c r="O1122" s="112" t="s">
        <v>4952</v>
      </c>
      <c r="P1122" s="112" t="s">
        <v>4953</v>
      </c>
      <c r="Q1122" s="108" t="e">
        <f>[3]!Tabela1[[#This Row],[21]]-[3]!Tabela1[[#This Row],[20]]-[3]!Tabela1[[#This Row],[19]]</f>
        <v>#REF!</v>
      </c>
      <c r="R1122" s="108">
        <v>0</v>
      </c>
      <c r="S1122" s="108">
        <v>1.73</v>
      </c>
      <c r="T1122" s="108">
        <v>5.0599999999999996</v>
      </c>
      <c r="U1122" s="108">
        <v>11.18</v>
      </c>
      <c r="V1122" s="109">
        <v>70</v>
      </c>
      <c r="W1122" s="109">
        <v>100</v>
      </c>
      <c r="X1122" s="127" t="s">
        <v>4783</v>
      </c>
      <c r="Y1122" s="107">
        <v>3</v>
      </c>
      <c r="Z1122" s="107">
        <v>11</v>
      </c>
      <c r="AA1122" s="107">
        <v>4</v>
      </c>
      <c r="AB1122" s="111">
        <v>4</v>
      </c>
      <c r="AC1122" s="107"/>
      <c r="AD1122" s="108"/>
      <c r="AE1122" s="107">
        <v>5</v>
      </c>
      <c r="AF1122" s="111">
        <v>70</v>
      </c>
      <c r="AG1122" s="111" t="s">
        <v>4775</v>
      </c>
      <c r="AH1122" s="111" t="s">
        <v>4784</v>
      </c>
      <c r="AI1122" s="111">
        <v>10</v>
      </c>
      <c r="AJ1122" s="111" t="s">
        <v>4921</v>
      </c>
      <c r="AK1122" s="111" t="s">
        <v>4930</v>
      </c>
      <c r="AL1122" s="111">
        <v>40</v>
      </c>
      <c r="AM1122" s="111" t="s">
        <v>4933</v>
      </c>
      <c r="AN1122" s="111" t="s">
        <v>4930</v>
      </c>
      <c r="AO1122" s="111">
        <v>20</v>
      </c>
      <c r="AP1122" s="111"/>
      <c r="AQ1122" s="111"/>
      <c r="AR1122" s="111"/>
      <c r="AS1122" s="111"/>
      <c r="AT1122" s="111"/>
      <c r="AU1122" s="111"/>
      <c r="AV1122" s="111"/>
      <c r="AW1122" s="111"/>
      <c r="AX1122" s="111"/>
      <c r="AY1122"/>
      <c r="AZ1122"/>
      <c r="BA1122"/>
      <c r="BB1122"/>
      <c r="BC1122"/>
      <c r="BD1122"/>
    </row>
    <row r="1123" spans="1:56" s="110" customFormat="1" ht="72">
      <c r="A1123" s="107">
        <v>795</v>
      </c>
      <c r="B1123" s="107" t="s">
        <v>4774</v>
      </c>
      <c r="C1123" s="111">
        <v>54</v>
      </c>
      <c r="D1123" s="124" t="s">
        <v>4921</v>
      </c>
      <c r="E1123" s="112" t="s">
        <v>4922</v>
      </c>
      <c r="F1123" s="129">
        <v>15322</v>
      </c>
      <c r="G1123" s="112" t="s">
        <v>4954</v>
      </c>
      <c r="H1123" s="111">
        <v>2019</v>
      </c>
      <c r="I1123" s="112" t="s">
        <v>4955</v>
      </c>
      <c r="J1123" s="113">
        <v>31000.33</v>
      </c>
      <c r="K1123" s="126" t="s">
        <v>12213</v>
      </c>
      <c r="L1123" s="112" t="s">
        <v>4956</v>
      </c>
      <c r="M1123" s="112" t="s">
        <v>4957</v>
      </c>
      <c r="N1123" s="112" t="s">
        <v>4958</v>
      </c>
      <c r="O1123" s="112" t="s">
        <v>4959</v>
      </c>
      <c r="P1123" s="112">
        <v>47808</v>
      </c>
      <c r="Q1123" s="108" t="e">
        <f>[3]!Tabela1[[#This Row],[21]]-[3]!Tabela1[[#This Row],[20]]-[3]!Tabela1[[#This Row],[19]]</f>
        <v>#REF!</v>
      </c>
      <c r="R1123" s="108">
        <v>3.04</v>
      </c>
      <c r="S1123" s="108">
        <v>0.5</v>
      </c>
      <c r="T1123" s="108">
        <v>15.29</v>
      </c>
      <c r="U1123" s="108">
        <v>18.84</v>
      </c>
      <c r="V1123" s="109">
        <v>0</v>
      </c>
      <c r="W1123" s="109">
        <v>57</v>
      </c>
      <c r="X1123" s="127" t="s">
        <v>4783</v>
      </c>
      <c r="Y1123" s="107">
        <v>1</v>
      </c>
      <c r="Z1123" s="107">
        <v>9</v>
      </c>
      <c r="AA1123" s="107">
        <v>1</v>
      </c>
      <c r="AB1123" s="111">
        <v>60</v>
      </c>
      <c r="AC1123" s="107"/>
      <c r="AD1123" s="108"/>
      <c r="AE1123" s="107">
        <v>5</v>
      </c>
      <c r="AF1123" s="111">
        <v>0</v>
      </c>
      <c r="AG1123" s="111"/>
      <c r="AH1123" s="111"/>
      <c r="AI1123" s="111"/>
      <c r="AJ1123" s="111"/>
      <c r="AK1123" s="111"/>
      <c r="AL1123" s="111"/>
      <c r="AM1123" s="111"/>
      <c r="AN1123" s="111"/>
      <c r="AO1123" s="111"/>
      <c r="AP1123" s="111"/>
      <c r="AQ1123" s="111"/>
      <c r="AR1123" s="111"/>
      <c r="AS1123" s="111"/>
      <c r="AT1123" s="111"/>
      <c r="AU1123" s="111"/>
      <c r="AV1123" s="111"/>
      <c r="AW1123" s="111"/>
      <c r="AX1123" s="111"/>
      <c r="AY1123"/>
      <c r="AZ1123"/>
      <c r="BA1123"/>
      <c r="BB1123"/>
      <c r="BC1123"/>
      <c r="BD1123"/>
    </row>
    <row r="1124" spans="1:56" s="110" customFormat="1" ht="102.9">
      <c r="A1124" s="107">
        <v>795</v>
      </c>
      <c r="B1124" s="107" t="s">
        <v>4774</v>
      </c>
      <c r="C1124" s="111">
        <v>54</v>
      </c>
      <c r="D1124" s="124" t="s">
        <v>4921</v>
      </c>
      <c r="E1124" s="112" t="s">
        <v>4922</v>
      </c>
      <c r="F1124" s="129">
        <v>15322</v>
      </c>
      <c r="G1124" s="112" t="s">
        <v>4960</v>
      </c>
      <c r="H1124" s="111">
        <v>2024</v>
      </c>
      <c r="I1124" s="112" t="s">
        <v>4961</v>
      </c>
      <c r="J1124" s="113">
        <v>31975.68</v>
      </c>
      <c r="K1124" s="126" t="s">
        <v>12213</v>
      </c>
      <c r="L1124" s="112" t="s">
        <v>4962</v>
      </c>
      <c r="M1124" s="112" t="s">
        <v>4963</v>
      </c>
      <c r="N1124" s="112" t="s">
        <v>4964</v>
      </c>
      <c r="O1124" s="112" t="s">
        <v>4965</v>
      </c>
      <c r="P1124" s="112">
        <v>49212</v>
      </c>
      <c r="Q1124" s="108" t="e">
        <f>[3]!Tabela1[[#This Row],[21]]-[3]!Tabela1[[#This Row],[20]]-[3]!Tabela1[[#This Row],[19]]</f>
        <v>#REF!</v>
      </c>
      <c r="R1124" s="108">
        <v>3.16</v>
      </c>
      <c r="S1124" s="108">
        <v>2.1800000000000002</v>
      </c>
      <c r="T1124" s="108">
        <v>25.29</v>
      </c>
      <c r="U1124" s="108">
        <v>30.63</v>
      </c>
      <c r="V1124" s="109">
        <v>50</v>
      </c>
      <c r="W1124" s="109"/>
      <c r="X1124" s="127"/>
      <c r="Y1124" s="107"/>
      <c r="Z1124" s="107"/>
      <c r="AA1124" s="107"/>
      <c r="AB1124" s="111"/>
      <c r="AC1124" s="107"/>
      <c r="AD1124" s="108"/>
      <c r="AE1124" s="107"/>
      <c r="AF1124" s="111">
        <v>50</v>
      </c>
      <c r="AG1124" s="111" t="s">
        <v>4921</v>
      </c>
      <c r="AH1124" s="111" t="s">
        <v>4930</v>
      </c>
      <c r="AI1124" s="111">
        <v>20</v>
      </c>
      <c r="AJ1124" s="111" t="s">
        <v>4933</v>
      </c>
      <c r="AK1124" s="111" t="s">
        <v>4930</v>
      </c>
      <c r="AL1124" s="111">
        <v>30</v>
      </c>
      <c r="AM1124" s="111"/>
      <c r="AN1124" s="111"/>
      <c r="AO1124" s="111"/>
      <c r="AP1124" s="111"/>
      <c r="AQ1124" s="111"/>
      <c r="AR1124" s="111"/>
      <c r="AS1124" s="111"/>
      <c r="AT1124" s="111"/>
      <c r="AU1124" s="111"/>
      <c r="AV1124" s="111"/>
      <c r="AW1124" s="111"/>
      <c r="AX1124" s="111"/>
      <c r="AY1124"/>
      <c r="AZ1124"/>
      <c r="BA1124"/>
      <c r="BB1124"/>
      <c r="BC1124"/>
      <c r="BD1124"/>
    </row>
    <row r="1125" spans="1:56" s="110" customFormat="1" ht="82.3">
      <c r="A1125" s="107">
        <v>795</v>
      </c>
      <c r="B1125" s="107" t="s">
        <v>4774</v>
      </c>
      <c r="C1125" s="111">
        <v>55</v>
      </c>
      <c r="D1125" s="124" t="s">
        <v>4775</v>
      </c>
      <c r="E1125" s="112" t="s">
        <v>4966</v>
      </c>
      <c r="F1125" s="129">
        <v>20238</v>
      </c>
      <c r="G1125" s="112" t="s">
        <v>4967</v>
      </c>
      <c r="H1125" s="111">
        <v>2005</v>
      </c>
      <c r="I1125" s="112" t="s">
        <v>4968</v>
      </c>
      <c r="J1125" s="113">
        <v>187440.66</v>
      </c>
      <c r="K1125" s="126" t="s">
        <v>12213</v>
      </c>
      <c r="L1125" s="112" t="s">
        <v>4799</v>
      </c>
      <c r="M1125" s="112" t="s">
        <v>4780</v>
      </c>
      <c r="N1125" s="112" t="s">
        <v>4969</v>
      </c>
      <c r="O1125" s="112" t="s">
        <v>4782</v>
      </c>
      <c r="P1125" s="112">
        <v>43030</v>
      </c>
      <c r="Q1125" s="108">
        <v>24</v>
      </c>
      <c r="R1125" s="108">
        <v>0</v>
      </c>
      <c r="S1125" s="108">
        <v>1.56</v>
      </c>
      <c r="T1125" s="108">
        <v>22.4</v>
      </c>
      <c r="U1125" s="108">
        <v>24</v>
      </c>
      <c r="V1125" s="109">
        <v>100</v>
      </c>
      <c r="W1125" s="109">
        <v>100</v>
      </c>
      <c r="X1125" s="127" t="s">
        <v>4783</v>
      </c>
      <c r="Y1125" s="107">
        <v>3</v>
      </c>
      <c r="Z1125" s="107">
        <v>1</v>
      </c>
      <c r="AA1125" s="107">
        <v>1</v>
      </c>
      <c r="AB1125" s="111">
        <v>4</v>
      </c>
      <c r="AC1125" s="107">
        <v>12</v>
      </c>
      <c r="AD1125" s="108"/>
      <c r="AE1125" s="107">
        <v>5</v>
      </c>
      <c r="AF1125" s="111">
        <v>50</v>
      </c>
      <c r="AG1125" s="111" t="s">
        <v>4970</v>
      </c>
      <c r="AH1125" s="111" t="s">
        <v>4971</v>
      </c>
      <c r="AI1125" s="111">
        <v>10</v>
      </c>
      <c r="AJ1125" s="111" t="s">
        <v>4972</v>
      </c>
      <c r="AK1125" s="111" t="s">
        <v>4973</v>
      </c>
      <c r="AL1125" s="111">
        <v>5</v>
      </c>
      <c r="AM1125" s="111" t="s">
        <v>4974</v>
      </c>
      <c r="AN1125" s="111" t="s">
        <v>4975</v>
      </c>
      <c r="AO1125" s="111">
        <v>5</v>
      </c>
      <c r="AP1125" s="111" t="s">
        <v>4976</v>
      </c>
      <c r="AQ1125" s="111" t="s">
        <v>4977</v>
      </c>
      <c r="AR1125" s="111">
        <v>10</v>
      </c>
      <c r="AS1125" s="111" t="s">
        <v>4978</v>
      </c>
      <c r="AT1125" s="111" t="s">
        <v>4979</v>
      </c>
      <c r="AU1125" s="111">
        <v>10</v>
      </c>
      <c r="AV1125" s="111" t="s">
        <v>2375</v>
      </c>
      <c r="AW1125" s="111" t="s">
        <v>4980</v>
      </c>
      <c r="AX1125" s="111">
        <v>10</v>
      </c>
      <c r="AY1125"/>
      <c r="AZ1125"/>
      <c r="BA1125"/>
      <c r="BB1125"/>
      <c r="BC1125"/>
      <c r="BD1125"/>
    </row>
    <row r="1126" spans="1:56" s="110" customFormat="1" ht="41.15">
      <c r="A1126" s="107">
        <v>795</v>
      </c>
      <c r="B1126" s="107" t="s">
        <v>4774</v>
      </c>
      <c r="C1126" s="111">
        <v>54</v>
      </c>
      <c r="D1126" s="124" t="s">
        <v>4775</v>
      </c>
      <c r="E1126" s="112" t="s">
        <v>4966</v>
      </c>
      <c r="F1126" s="129">
        <v>20238</v>
      </c>
      <c r="G1126" s="112" t="s">
        <v>4981</v>
      </c>
      <c r="H1126" s="111">
        <v>2016</v>
      </c>
      <c r="I1126" s="112" t="s">
        <v>4982</v>
      </c>
      <c r="J1126" s="113">
        <v>68340.47</v>
      </c>
      <c r="K1126" s="126" t="s">
        <v>12213</v>
      </c>
      <c r="L1126" s="112" t="s">
        <v>4983</v>
      </c>
      <c r="M1126" s="112" t="s">
        <v>4780</v>
      </c>
      <c r="N1126" s="112" t="s">
        <v>4984</v>
      </c>
      <c r="O1126" s="112" t="s">
        <v>4985</v>
      </c>
      <c r="P1126" s="112">
        <v>47232</v>
      </c>
      <c r="Q1126" s="108">
        <v>32.9</v>
      </c>
      <c r="R1126" s="108">
        <v>0</v>
      </c>
      <c r="S1126" s="108">
        <v>2.5</v>
      </c>
      <c r="T1126" s="108">
        <v>22.4</v>
      </c>
      <c r="U1126" s="108">
        <v>32.9</v>
      </c>
      <c r="V1126" s="109">
        <v>50</v>
      </c>
      <c r="W1126" s="109">
        <v>100</v>
      </c>
      <c r="X1126" s="127" t="s">
        <v>4783</v>
      </c>
      <c r="Y1126" s="107">
        <v>1</v>
      </c>
      <c r="Z1126" s="107">
        <v>7</v>
      </c>
      <c r="AA1126" s="107">
        <v>6</v>
      </c>
      <c r="AB1126" s="111">
        <v>60</v>
      </c>
      <c r="AC1126" s="107"/>
      <c r="AD1126" s="108"/>
      <c r="AE1126" s="107">
        <v>5</v>
      </c>
      <c r="AF1126" s="111">
        <v>0</v>
      </c>
      <c r="AG1126" s="111"/>
      <c r="AH1126" s="111"/>
      <c r="AI1126" s="111"/>
      <c r="AJ1126" s="111"/>
      <c r="AK1126" s="111"/>
      <c r="AL1126" s="111"/>
      <c r="AM1126" s="111"/>
      <c r="AN1126" s="111"/>
      <c r="AO1126" s="111"/>
      <c r="AP1126" s="111"/>
      <c r="AQ1126" s="111"/>
      <c r="AR1126" s="111"/>
      <c r="AS1126" s="111"/>
      <c r="AT1126" s="111"/>
      <c r="AU1126" s="111"/>
      <c r="AV1126" s="111"/>
      <c r="AW1126" s="111"/>
      <c r="AX1126" s="111"/>
      <c r="AY1126"/>
      <c r="AZ1126"/>
      <c r="BA1126"/>
      <c r="BB1126"/>
      <c r="BC1126"/>
      <c r="BD1126"/>
    </row>
    <row r="1127" spans="1:56" s="110" customFormat="1" ht="72">
      <c r="A1127" s="107">
        <v>795</v>
      </c>
      <c r="B1127" s="107" t="s">
        <v>4774</v>
      </c>
      <c r="C1127" s="111">
        <v>43</v>
      </c>
      <c r="D1127" s="124" t="s">
        <v>3231</v>
      </c>
      <c r="E1127" s="112" t="s">
        <v>4986</v>
      </c>
      <c r="F1127" s="129">
        <v>11943</v>
      </c>
      <c r="G1127" s="112" t="s">
        <v>4987</v>
      </c>
      <c r="H1127" s="111">
        <v>2006</v>
      </c>
      <c r="I1127" s="112" t="s">
        <v>4988</v>
      </c>
      <c r="J1127" s="113">
        <v>136705.06</v>
      </c>
      <c r="K1127" s="126" t="s">
        <v>12213</v>
      </c>
      <c r="L1127" s="112" t="s">
        <v>4989</v>
      </c>
      <c r="M1127" s="112" t="s">
        <v>4780</v>
      </c>
      <c r="N1127" s="112" t="s">
        <v>4990</v>
      </c>
      <c r="O1127" s="112" t="s">
        <v>4991</v>
      </c>
      <c r="P1127" s="112">
        <v>44876</v>
      </c>
      <c r="Q1127" s="108">
        <v>26.9</v>
      </c>
      <c r="R1127" s="108">
        <v>0</v>
      </c>
      <c r="S1127" s="108">
        <v>4.49</v>
      </c>
      <c r="T1127" s="108">
        <v>22.4</v>
      </c>
      <c r="U1127" s="108">
        <v>26.9</v>
      </c>
      <c r="V1127" s="109">
        <v>100</v>
      </c>
      <c r="W1127" s="109">
        <v>100</v>
      </c>
      <c r="X1127" s="127" t="s">
        <v>4783</v>
      </c>
      <c r="Y1127" s="107">
        <v>4</v>
      </c>
      <c r="Z1127" s="107">
        <v>5</v>
      </c>
      <c r="AA1127" s="107">
        <v>5</v>
      </c>
      <c r="AB1127" s="111">
        <v>46</v>
      </c>
      <c r="AC1127" s="107">
        <v>12</v>
      </c>
      <c r="AD1127" s="108"/>
      <c r="AE1127" s="107">
        <v>5</v>
      </c>
      <c r="AF1127" s="111">
        <v>100</v>
      </c>
      <c r="AG1127" s="111" t="s">
        <v>3231</v>
      </c>
      <c r="AH1127" s="111" t="s">
        <v>4992</v>
      </c>
      <c r="AI1127" s="111">
        <v>80</v>
      </c>
      <c r="AJ1127" s="111" t="s">
        <v>4820</v>
      </c>
      <c r="AK1127" s="111" t="s">
        <v>4820</v>
      </c>
      <c r="AL1127" s="111">
        <v>20</v>
      </c>
      <c r="AM1127" s="111"/>
      <c r="AN1127" s="111"/>
      <c r="AO1127" s="111"/>
      <c r="AP1127" s="111"/>
      <c r="AQ1127" s="111"/>
      <c r="AR1127" s="111"/>
      <c r="AS1127" s="111"/>
      <c r="AT1127" s="111"/>
      <c r="AU1127" s="111"/>
      <c r="AV1127" s="111"/>
      <c r="AW1127" s="111"/>
      <c r="AX1127" s="111"/>
      <c r="AY1127"/>
      <c r="AZ1127"/>
      <c r="BA1127"/>
      <c r="BB1127"/>
      <c r="BC1127"/>
      <c r="BD1127"/>
    </row>
    <row r="1128" spans="1:56" s="110" customFormat="1" ht="72">
      <c r="A1128" s="107">
        <v>795</v>
      </c>
      <c r="B1128" s="107" t="s">
        <v>4774</v>
      </c>
      <c r="C1128" s="111">
        <v>43</v>
      </c>
      <c r="D1128" s="124" t="s">
        <v>3231</v>
      </c>
      <c r="E1128" s="112" t="s">
        <v>4986</v>
      </c>
      <c r="F1128" s="129">
        <v>11943</v>
      </c>
      <c r="G1128" s="112" t="s">
        <v>4993</v>
      </c>
      <c r="H1128" s="111">
        <v>2006</v>
      </c>
      <c r="I1128" s="112" t="s">
        <v>4994</v>
      </c>
      <c r="J1128" s="113">
        <v>69132.47</v>
      </c>
      <c r="K1128" s="126" t="s">
        <v>12213</v>
      </c>
      <c r="L1128" s="112" t="s">
        <v>4989</v>
      </c>
      <c r="M1128" s="112" t="s">
        <v>4995</v>
      </c>
      <c r="N1128" s="112" t="s">
        <v>4996</v>
      </c>
      <c r="O1128" s="112" t="s">
        <v>4997</v>
      </c>
      <c r="P1128" s="112" t="s">
        <v>4998</v>
      </c>
      <c r="Q1128" s="108">
        <v>26.9</v>
      </c>
      <c r="R1128" s="108">
        <v>0</v>
      </c>
      <c r="S1128" s="108">
        <v>4.5</v>
      </c>
      <c r="T1128" s="108">
        <v>22.4</v>
      </c>
      <c r="U1128" s="108">
        <v>26.9</v>
      </c>
      <c r="V1128" s="109">
        <v>100</v>
      </c>
      <c r="W1128" s="109">
        <v>100</v>
      </c>
      <c r="X1128" s="127" t="s">
        <v>4783</v>
      </c>
      <c r="Y1128" s="107">
        <v>4</v>
      </c>
      <c r="Z1128" s="107">
        <v>5</v>
      </c>
      <c r="AA1128" s="107">
        <v>5</v>
      </c>
      <c r="AB1128" s="111">
        <v>60</v>
      </c>
      <c r="AC1128" s="107"/>
      <c r="AD1128" s="108"/>
      <c r="AE1128" s="107">
        <v>5</v>
      </c>
      <c r="AF1128" s="111">
        <v>100</v>
      </c>
      <c r="AG1128" s="111" t="s">
        <v>3231</v>
      </c>
      <c r="AH1128" s="111" t="s">
        <v>4992</v>
      </c>
      <c r="AI1128" s="111">
        <v>75</v>
      </c>
      <c r="AJ1128" s="111" t="s">
        <v>4820</v>
      </c>
      <c r="AK1128" s="111" t="s">
        <v>4820</v>
      </c>
      <c r="AL1128" s="111">
        <v>25</v>
      </c>
      <c r="AM1128" s="111"/>
      <c r="AN1128" s="111"/>
      <c r="AO1128" s="111"/>
      <c r="AP1128" s="111"/>
      <c r="AQ1128" s="111"/>
      <c r="AR1128" s="111"/>
      <c r="AS1128" s="111"/>
      <c r="AT1128" s="111"/>
      <c r="AU1128" s="111"/>
      <c r="AV1128" s="111"/>
      <c r="AW1128" s="111"/>
      <c r="AX1128" s="111"/>
      <c r="AY1128"/>
      <c r="AZ1128"/>
      <c r="BA1128"/>
      <c r="BB1128"/>
      <c r="BC1128"/>
      <c r="BD1128"/>
    </row>
    <row r="1129" spans="1:56" s="110" customFormat="1" ht="72">
      <c r="A1129" s="107">
        <v>795</v>
      </c>
      <c r="B1129" s="107" t="s">
        <v>4774</v>
      </c>
      <c r="C1129" s="111">
        <v>43</v>
      </c>
      <c r="D1129" s="124" t="s">
        <v>3231</v>
      </c>
      <c r="E1129" s="112" t="s">
        <v>4986</v>
      </c>
      <c r="F1129" s="129">
        <v>11943</v>
      </c>
      <c r="G1129" s="112" t="s">
        <v>4999</v>
      </c>
      <c r="H1129" s="111">
        <v>2006</v>
      </c>
      <c r="I1129" s="112" t="s">
        <v>4994</v>
      </c>
      <c r="J1129" s="113">
        <v>30737.33</v>
      </c>
      <c r="K1129" s="126" t="s">
        <v>12213</v>
      </c>
      <c r="L1129" s="112" t="s">
        <v>4989</v>
      </c>
      <c r="M1129" s="112" t="s">
        <v>4995</v>
      </c>
      <c r="N1129" s="112" t="s">
        <v>4996</v>
      </c>
      <c r="O1129" s="112" t="s">
        <v>4997</v>
      </c>
      <c r="P1129" s="112" t="s">
        <v>5000</v>
      </c>
      <c r="Q1129" s="108">
        <v>26.7</v>
      </c>
      <c r="R1129" s="108">
        <v>0</v>
      </c>
      <c r="S1129" s="108">
        <v>4.3</v>
      </c>
      <c r="T1129" s="108">
        <v>22.4</v>
      </c>
      <c r="U1129" s="108">
        <v>26.7</v>
      </c>
      <c r="V1129" s="109">
        <v>100</v>
      </c>
      <c r="W1129" s="109">
        <v>100</v>
      </c>
      <c r="X1129" s="127" t="s">
        <v>4783</v>
      </c>
      <c r="Y1129" s="107">
        <v>4</v>
      </c>
      <c r="Z1129" s="107">
        <v>5</v>
      </c>
      <c r="AA1129" s="107">
        <v>5</v>
      </c>
      <c r="AB1129" s="111">
        <v>60</v>
      </c>
      <c r="AC1129" s="107"/>
      <c r="AD1129" s="108"/>
      <c r="AE1129" s="107">
        <v>2</v>
      </c>
      <c r="AF1129" s="111">
        <v>100</v>
      </c>
      <c r="AG1129" s="111" t="s">
        <v>3231</v>
      </c>
      <c r="AH1129" s="111" t="s">
        <v>4992</v>
      </c>
      <c r="AI1129" s="111">
        <v>80</v>
      </c>
      <c r="AJ1129" s="111" t="s">
        <v>4820</v>
      </c>
      <c r="AK1129" s="111" t="s">
        <v>4820</v>
      </c>
      <c r="AL1129" s="111">
        <v>20</v>
      </c>
      <c r="AM1129" s="111"/>
      <c r="AN1129" s="111"/>
      <c r="AO1129" s="111"/>
      <c r="AP1129" s="111"/>
      <c r="AQ1129" s="111"/>
      <c r="AR1129" s="111"/>
      <c r="AS1129" s="111"/>
      <c r="AT1129" s="111"/>
      <c r="AU1129" s="111"/>
      <c r="AV1129" s="111"/>
      <c r="AW1129" s="111"/>
      <c r="AX1129" s="111"/>
      <c r="AY1129"/>
      <c r="AZ1129"/>
      <c r="BA1129"/>
      <c r="BB1129"/>
      <c r="BC1129"/>
      <c r="BD1129"/>
    </row>
    <row r="1130" spans="1:56" s="110" customFormat="1" ht="72">
      <c r="A1130" s="107">
        <v>795</v>
      </c>
      <c r="B1130" s="107" t="s">
        <v>4774</v>
      </c>
      <c r="C1130" s="111">
        <v>43</v>
      </c>
      <c r="D1130" s="124" t="s">
        <v>3231</v>
      </c>
      <c r="E1130" s="112" t="s">
        <v>4986</v>
      </c>
      <c r="F1130" s="129">
        <v>11943</v>
      </c>
      <c r="G1130" s="112" t="s">
        <v>5001</v>
      </c>
      <c r="H1130" s="111">
        <v>2006</v>
      </c>
      <c r="I1130" s="112" t="s">
        <v>4994</v>
      </c>
      <c r="J1130" s="113">
        <v>30342.880000000001</v>
      </c>
      <c r="K1130" s="126" t="s">
        <v>12213</v>
      </c>
      <c r="L1130" s="112" t="s">
        <v>4989</v>
      </c>
      <c r="M1130" s="112" t="s">
        <v>4995</v>
      </c>
      <c r="N1130" s="112" t="s">
        <v>4996</v>
      </c>
      <c r="O1130" s="112" t="s">
        <v>4997</v>
      </c>
      <c r="P1130" s="112" t="s">
        <v>5002</v>
      </c>
      <c r="Q1130" s="108">
        <v>26.6</v>
      </c>
      <c r="R1130" s="108">
        <v>0</v>
      </c>
      <c r="S1130" s="108">
        <v>4.2</v>
      </c>
      <c r="T1130" s="108">
        <v>22.4</v>
      </c>
      <c r="U1130" s="108">
        <v>26.6</v>
      </c>
      <c r="V1130" s="109">
        <v>100</v>
      </c>
      <c r="W1130" s="109">
        <v>100</v>
      </c>
      <c r="X1130" s="127" t="s">
        <v>4783</v>
      </c>
      <c r="Y1130" s="107">
        <v>4</v>
      </c>
      <c r="Z1130" s="107">
        <v>5</v>
      </c>
      <c r="AA1130" s="107">
        <v>5</v>
      </c>
      <c r="AB1130" s="111">
        <v>60</v>
      </c>
      <c r="AC1130" s="107"/>
      <c r="AD1130" s="108"/>
      <c r="AE1130" s="107">
        <v>2</v>
      </c>
      <c r="AF1130" s="111">
        <v>100</v>
      </c>
      <c r="AG1130" s="111" t="s">
        <v>3231</v>
      </c>
      <c r="AH1130" s="111" t="s">
        <v>4992</v>
      </c>
      <c r="AI1130" s="111">
        <v>70</v>
      </c>
      <c r="AJ1130" s="111" t="s">
        <v>4820</v>
      </c>
      <c r="AK1130" s="111" t="s">
        <v>4820</v>
      </c>
      <c r="AL1130" s="111">
        <v>30</v>
      </c>
      <c r="AM1130" s="111"/>
      <c r="AN1130" s="111"/>
      <c r="AO1130" s="111"/>
      <c r="AP1130" s="111"/>
      <c r="AQ1130" s="111"/>
      <c r="AR1130" s="111"/>
      <c r="AS1130" s="111"/>
      <c r="AT1130" s="111"/>
      <c r="AU1130" s="111"/>
      <c r="AV1130" s="111"/>
      <c r="AW1130" s="111"/>
      <c r="AX1130" s="111"/>
      <c r="AY1130"/>
      <c r="AZ1130"/>
      <c r="BA1130"/>
      <c r="BB1130"/>
      <c r="BC1130"/>
      <c r="BD1130"/>
    </row>
    <row r="1131" spans="1:56" s="110" customFormat="1" ht="72">
      <c r="A1131" s="107">
        <v>795</v>
      </c>
      <c r="B1131" s="107" t="s">
        <v>4774</v>
      </c>
      <c r="C1131" s="111">
        <v>43</v>
      </c>
      <c r="D1131" s="124" t="s">
        <v>3231</v>
      </c>
      <c r="E1131" s="112" t="s">
        <v>5003</v>
      </c>
      <c r="F1131" s="129">
        <v>11943</v>
      </c>
      <c r="G1131" s="112" t="s">
        <v>5004</v>
      </c>
      <c r="H1131" s="111">
        <v>2005</v>
      </c>
      <c r="I1131" s="112" t="s">
        <v>5005</v>
      </c>
      <c r="J1131" s="113">
        <v>148801.51</v>
      </c>
      <c r="K1131" s="126" t="s">
        <v>12213</v>
      </c>
      <c r="L1131" s="112" t="s">
        <v>4989</v>
      </c>
      <c r="M1131" s="112" t="s">
        <v>4780</v>
      </c>
      <c r="N1131" s="112" t="s">
        <v>5006</v>
      </c>
      <c r="O1131" s="112" t="s">
        <v>5007</v>
      </c>
      <c r="P1131" s="112">
        <v>44512</v>
      </c>
      <c r="Q1131" s="108">
        <v>25.6</v>
      </c>
      <c r="R1131" s="108">
        <v>0</v>
      </c>
      <c r="S1131" s="108">
        <v>3.2</v>
      </c>
      <c r="T1131" s="108">
        <v>22.4</v>
      </c>
      <c r="U1131" s="108">
        <v>25.6</v>
      </c>
      <c r="V1131" s="109">
        <v>100</v>
      </c>
      <c r="W1131" s="109">
        <v>100</v>
      </c>
      <c r="X1131" s="127" t="s">
        <v>4783</v>
      </c>
      <c r="Y1131" s="107">
        <v>1</v>
      </c>
      <c r="Z1131" s="107">
        <v>4</v>
      </c>
      <c r="AA1131" s="107">
        <v>1</v>
      </c>
      <c r="AB1131" s="111">
        <v>46</v>
      </c>
      <c r="AC1131" s="107">
        <v>12</v>
      </c>
      <c r="AD1131" s="108"/>
      <c r="AE1131" s="107">
        <v>5</v>
      </c>
      <c r="AF1131" s="111">
        <v>100</v>
      </c>
      <c r="AG1131" s="111" t="s">
        <v>3231</v>
      </c>
      <c r="AH1131" s="111" t="s">
        <v>4992</v>
      </c>
      <c r="AI1131" s="111">
        <v>90</v>
      </c>
      <c r="AJ1131" s="111" t="s">
        <v>4820</v>
      </c>
      <c r="AK1131" s="111" t="s">
        <v>4820</v>
      </c>
      <c r="AL1131" s="111">
        <v>10</v>
      </c>
      <c r="AM1131" s="111"/>
      <c r="AN1131" s="111"/>
      <c r="AO1131" s="111"/>
      <c r="AP1131" s="111"/>
      <c r="AQ1131" s="111"/>
      <c r="AR1131" s="111"/>
      <c r="AS1131" s="111"/>
      <c r="AT1131" s="111"/>
      <c r="AU1131" s="111"/>
      <c r="AV1131" s="111"/>
      <c r="AW1131" s="111"/>
      <c r="AX1131" s="111"/>
      <c r="AY1131"/>
      <c r="AZ1131"/>
      <c r="BA1131"/>
      <c r="BB1131"/>
      <c r="BC1131"/>
      <c r="BD1131"/>
    </row>
    <row r="1132" spans="1:56" s="110" customFormat="1" ht="82.3">
      <c r="A1132" s="107">
        <v>795</v>
      </c>
      <c r="B1132" s="107" t="s">
        <v>4774</v>
      </c>
      <c r="C1132" s="111">
        <v>57</v>
      </c>
      <c r="D1132" s="124" t="s">
        <v>5008</v>
      </c>
      <c r="E1132" s="112" t="s">
        <v>5009</v>
      </c>
      <c r="F1132" s="129">
        <v>4628</v>
      </c>
      <c r="G1132" s="112" t="s">
        <v>5010</v>
      </c>
      <c r="H1132" s="111">
        <v>2008</v>
      </c>
      <c r="I1132" s="112" t="s">
        <v>5011</v>
      </c>
      <c r="J1132" s="113">
        <v>20463.3</v>
      </c>
      <c r="K1132" s="126" t="s">
        <v>12213</v>
      </c>
      <c r="L1132" s="112" t="s">
        <v>5012</v>
      </c>
      <c r="M1132" s="112" t="s">
        <v>4845</v>
      </c>
      <c r="N1132" s="112" t="s">
        <v>5013</v>
      </c>
      <c r="O1132" s="112" t="s">
        <v>5014</v>
      </c>
      <c r="P1132" s="112">
        <v>45399</v>
      </c>
      <c r="Q1132" s="108">
        <v>29.3</v>
      </c>
      <c r="R1132" s="108">
        <v>0</v>
      </c>
      <c r="S1132" s="108">
        <v>2.9</v>
      </c>
      <c r="T1132" s="108">
        <v>26.4</v>
      </c>
      <c r="U1132" s="108">
        <v>29.3</v>
      </c>
      <c r="V1132" s="109">
        <v>35</v>
      </c>
      <c r="W1132" s="109">
        <v>100</v>
      </c>
      <c r="X1132" s="127" t="s">
        <v>4783</v>
      </c>
      <c r="Y1132" s="107">
        <v>3</v>
      </c>
      <c r="Z1132" s="107">
        <v>3</v>
      </c>
      <c r="AA1132" s="107">
        <v>3</v>
      </c>
      <c r="AB1132" s="111">
        <v>4</v>
      </c>
      <c r="AC1132" s="107"/>
      <c r="AD1132" s="108"/>
      <c r="AE1132" s="107">
        <v>5</v>
      </c>
      <c r="AF1132" s="111">
        <v>35</v>
      </c>
      <c r="AG1132" s="111" t="s">
        <v>5015</v>
      </c>
      <c r="AH1132" s="111" t="s">
        <v>5016</v>
      </c>
      <c r="AI1132" s="111">
        <v>20</v>
      </c>
      <c r="AJ1132" s="111" t="s">
        <v>5017</v>
      </c>
      <c r="AK1132" s="111" t="s">
        <v>5018</v>
      </c>
      <c r="AL1132" s="111">
        <v>15</v>
      </c>
      <c r="AM1132" s="111"/>
      <c r="AN1132" s="111"/>
      <c r="AO1132" s="111"/>
      <c r="AP1132" s="111"/>
      <c r="AQ1132" s="111"/>
      <c r="AR1132" s="111"/>
      <c r="AS1132" s="111"/>
      <c r="AT1132" s="111"/>
      <c r="AU1132" s="111"/>
      <c r="AV1132" s="111"/>
      <c r="AW1132" s="111"/>
      <c r="AX1132" s="111"/>
      <c r="AY1132"/>
      <c r="AZ1132"/>
      <c r="BA1132"/>
      <c r="BB1132"/>
      <c r="BC1132"/>
      <c r="BD1132"/>
    </row>
    <row r="1133" spans="1:56" s="110" customFormat="1" ht="51.45">
      <c r="A1133" s="107">
        <v>795</v>
      </c>
      <c r="B1133" s="107" t="s">
        <v>4774</v>
      </c>
      <c r="C1133" s="111">
        <v>57</v>
      </c>
      <c r="D1133" s="124" t="s">
        <v>4775</v>
      </c>
      <c r="E1133" s="112" t="s">
        <v>5019</v>
      </c>
      <c r="F1133" s="129">
        <v>49115</v>
      </c>
      <c r="G1133" s="112" t="s">
        <v>5020</v>
      </c>
      <c r="H1133" s="111">
        <v>2024</v>
      </c>
      <c r="I1133" s="112" t="s">
        <v>5021</v>
      </c>
      <c r="J1133" s="113">
        <v>28010.68</v>
      </c>
      <c r="K1133" s="126" t="s">
        <v>12213</v>
      </c>
      <c r="L1133" s="112" t="s">
        <v>5012</v>
      </c>
      <c r="M1133" s="112" t="s">
        <v>4845</v>
      </c>
      <c r="N1133" s="112" t="s">
        <v>5022</v>
      </c>
      <c r="O1133" s="112" t="s">
        <v>5023</v>
      </c>
      <c r="P1133" s="112">
        <v>49115</v>
      </c>
      <c r="Q1133" s="108">
        <v>30</v>
      </c>
      <c r="R1133" s="108">
        <v>2.75</v>
      </c>
      <c r="S1133" s="108">
        <v>5</v>
      </c>
      <c r="T1133" s="108">
        <v>25</v>
      </c>
      <c r="U1133" s="108">
        <v>32.75</v>
      </c>
      <c r="V1133" s="109">
        <v>0</v>
      </c>
      <c r="W1133" s="109">
        <v>0</v>
      </c>
      <c r="X1133" s="127" t="s">
        <v>4783</v>
      </c>
      <c r="Y1133" s="107"/>
      <c r="Z1133" s="107"/>
      <c r="AA1133" s="107"/>
      <c r="AB1133" s="111">
        <v>4</v>
      </c>
      <c r="AC1133" s="107"/>
      <c r="AD1133" s="108"/>
      <c r="AE1133" s="107">
        <v>5</v>
      </c>
      <c r="AF1133" s="111">
        <v>30</v>
      </c>
      <c r="AG1133" s="111" t="s">
        <v>4775</v>
      </c>
      <c r="AH1133" s="111" t="s">
        <v>5024</v>
      </c>
      <c r="AI1133" s="111">
        <v>20</v>
      </c>
      <c r="AJ1133" s="111" t="s">
        <v>5017</v>
      </c>
      <c r="AK1133" s="111" t="s">
        <v>5018</v>
      </c>
      <c r="AL1133" s="111">
        <v>10</v>
      </c>
      <c r="AM1133" s="111"/>
      <c r="AN1133" s="111"/>
      <c r="AO1133" s="111"/>
      <c r="AP1133" s="111"/>
      <c r="AQ1133" s="111"/>
      <c r="AR1133" s="111"/>
      <c r="AS1133" s="111"/>
      <c r="AT1133" s="111"/>
      <c r="AU1133" s="111"/>
      <c r="AV1133" s="111"/>
      <c r="AW1133" s="111"/>
      <c r="AX1133" s="111"/>
      <c r="AY1133"/>
      <c r="AZ1133"/>
      <c r="BA1133"/>
      <c r="BB1133"/>
      <c r="BC1133"/>
      <c r="BD1133"/>
    </row>
    <row r="1134" spans="1:56" s="110" customFormat="1" ht="82.3">
      <c r="A1134" s="107">
        <v>795</v>
      </c>
      <c r="B1134" s="107" t="s">
        <v>4774</v>
      </c>
      <c r="C1134" s="111">
        <v>57</v>
      </c>
      <c r="D1134" s="124" t="s">
        <v>4775</v>
      </c>
      <c r="E1134" s="112" t="s">
        <v>5025</v>
      </c>
      <c r="F1134" s="129">
        <v>4628</v>
      </c>
      <c r="G1134" s="112" t="s">
        <v>5010</v>
      </c>
      <c r="H1134" s="111">
        <v>2008</v>
      </c>
      <c r="I1134" s="112" t="s">
        <v>5011</v>
      </c>
      <c r="J1134" s="113">
        <v>20463.3</v>
      </c>
      <c r="K1134" s="126" t="s">
        <v>12213</v>
      </c>
      <c r="L1134" s="112" t="s">
        <v>5012</v>
      </c>
      <c r="M1134" s="112" t="s">
        <v>4845</v>
      </c>
      <c r="N1134" s="112" t="s">
        <v>5013</v>
      </c>
      <c r="O1134" s="112" t="s">
        <v>5014</v>
      </c>
      <c r="P1134" s="112">
        <v>45399</v>
      </c>
      <c r="Q1134" s="108">
        <v>29.3</v>
      </c>
      <c r="R1134" s="108">
        <v>0</v>
      </c>
      <c r="S1134" s="108">
        <v>2.9</v>
      </c>
      <c r="T1134" s="108">
        <v>26.4</v>
      </c>
      <c r="U1134" s="108">
        <v>29.3</v>
      </c>
      <c r="V1134" s="109">
        <v>35</v>
      </c>
      <c r="W1134" s="109">
        <v>100</v>
      </c>
      <c r="X1134" s="127" t="s">
        <v>4783</v>
      </c>
      <c r="Y1134" s="107">
        <v>3</v>
      </c>
      <c r="Z1134" s="107">
        <v>3</v>
      </c>
      <c r="AA1134" s="107">
        <v>3</v>
      </c>
      <c r="AB1134" s="111">
        <v>4</v>
      </c>
      <c r="AC1134" s="107"/>
      <c r="AD1134" s="108"/>
      <c r="AE1134" s="107">
        <v>5</v>
      </c>
      <c r="AF1134" s="111">
        <v>35</v>
      </c>
      <c r="AG1134" s="111" t="s">
        <v>4775</v>
      </c>
      <c r="AH1134" s="111" t="s">
        <v>5026</v>
      </c>
      <c r="AI1134" s="111">
        <v>20</v>
      </c>
      <c r="AJ1134" s="111" t="s">
        <v>5017</v>
      </c>
      <c r="AK1134" s="111" t="s">
        <v>5018</v>
      </c>
      <c r="AL1134" s="111">
        <v>15</v>
      </c>
      <c r="AM1134" s="111"/>
      <c r="AN1134" s="111"/>
      <c r="AO1134" s="111"/>
      <c r="AP1134" s="111"/>
      <c r="AQ1134" s="111"/>
      <c r="AR1134" s="111"/>
      <c r="AS1134" s="111"/>
      <c r="AT1134" s="111"/>
      <c r="AU1134" s="111"/>
      <c r="AV1134" s="111"/>
      <c r="AW1134" s="111"/>
      <c r="AX1134" s="111"/>
      <c r="AY1134"/>
      <c r="AZ1134"/>
      <c r="BA1134"/>
      <c r="BB1134"/>
      <c r="BC1134"/>
      <c r="BD1134"/>
    </row>
    <row r="1135" spans="1:56" s="110" customFormat="1" ht="82.3">
      <c r="A1135" s="107">
        <v>795</v>
      </c>
      <c r="B1135" s="107" t="s">
        <v>4774</v>
      </c>
      <c r="C1135" s="111">
        <v>63</v>
      </c>
      <c r="D1135" s="124" t="s">
        <v>4919</v>
      </c>
      <c r="E1135" s="112" t="s">
        <v>5027</v>
      </c>
      <c r="F1135" s="129">
        <v>8584</v>
      </c>
      <c r="G1135" s="112" t="s">
        <v>5028</v>
      </c>
      <c r="H1135" s="111">
        <v>2002</v>
      </c>
      <c r="I1135" s="112" t="s">
        <v>5029</v>
      </c>
      <c r="J1135" s="113">
        <v>28504.74</v>
      </c>
      <c r="K1135" s="126" t="s">
        <v>12213</v>
      </c>
      <c r="L1135" s="112" t="s">
        <v>4799</v>
      </c>
      <c r="M1135" s="112" t="s">
        <v>4780</v>
      </c>
      <c r="N1135" s="112" t="s">
        <v>5030</v>
      </c>
      <c r="O1135" s="112" t="s">
        <v>5031</v>
      </c>
      <c r="P1135" s="112" t="s">
        <v>5032</v>
      </c>
      <c r="Q1135" s="108">
        <v>24.6</v>
      </c>
      <c r="R1135" s="108">
        <v>0</v>
      </c>
      <c r="S1135" s="108">
        <v>2.15</v>
      </c>
      <c r="T1135" s="108">
        <v>22.35</v>
      </c>
      <c r="U1135" s="108">
        <v>24.6</v>
      </c>
      <c r="V1135" s="109">
        <v>100</v>
      </c>
      <c r="W1135" s="109">
        <v>100</v>
      </c>
      <c r="X1135" s="127" t="s">
        <v>4783</v>
      </c>
      <c r="Y1135" s="107">
        <v>4</v>
      </c>
      <c r="Z1135" s="107">
        <v>3</v>
      </c>
      <c r="AA1135" s="107">
        <v>4</v>
      </c>
      <c r="AB1135" s="111">
        <v>46</v>
      </c>
      <c r="AC1135" s="107"/>
      <c r="AD1135" s="108"/>
      <c r="AE1135" s="107">
        <v>5</v>
      </c>
      <c r="AF1135" s="111">
        <v>100</v>
      </c>
      <c r="AG1135" s="111" t="s">
        <v>4919</v>
      </c>
      <c r="AH1135" s="111" t="s">
        <v>5033</v>
      </c>
      <c r="AI1135" s="111">
        <v>80</v>
      </c>
      <c r="AJ1135" s="111" t="s">
        <v>4820</v>
      </c>
      <c r="AK1135" s="111" t="s">
        <v>4820</v>
      </c>
      <c r="AL1135" s="111">
        <v>20</v>
      </c>
      <c r="AM1135" s="111"/>
      <c r="AN1135" s="111"/>
      <c r="AO1135" s="111"/>
      <c r="AP1135" s="111"/>
      <c r="AQ1135" s="111"/>
      <c r="AR1135" s="111"/>
      <c r="AS1135" s="111"/>
      <c r="AT1135" s="111"/>
      <c r="AU1135" s="111"/>
      <c r="AV1135" s="111"/>
      <c r="AW1135" s="111"/>
      <c r="AX1135" s="111"/>
      <c r="AY1135"/>
      <c r="AZ1135"/>
      <c r="BA1135"/>
      <c r="BB1135"/>
      <c r="BC1135"/>
      <c r="BD1135"/>
    </row>
    <row r="1136" spans="1:56" s="110" customFormat="1" ht="82.3">
      <c r="A1136" s="107">
        <v>795</v>
      </c>
      <c r="B1136" s="107" t="s">
        <v>4774</v>
      </c>
      <c r="C1136" s="111">
        <v>63</v>
      </c>
      <c r="D1136" s="124" t="s">
        <v>4919</v>
      </c>
      <c r="E1136" s="112" t="s">
        <v>5027</v>
      </c>
      <c r="F1136" s="129">
        <v>8584</v>
      </c>
      <c r="G1136" s="112" t="s">
        <v>5034</v>
      </c>
      <c r="H1136" s="111">
        <v>2002</v>
      </c>
      <c r="I1136" s="112" t="s">
        <v>5035</v>
      </c>
      <c r="J1136" s="113">
        <v>25436.19</v>
      </c>
      <c r="K1136" s="126" t="s">
        <v>12213</v>
      </c>
      <c r="L1136" s="112" t="s">
        <v>4799</v>
      </c>
      <c r="M1136" s="112" t="s">
        <v>4780</v>
      </c>
      <c r="N1136" s="112" t="s">
        <v>5030</v>
      </c>
      <c r="O1136" s="112" t="s">
        <v>5031</v>
      </c>
      <c r="P1136" s="112" t="s">
        <v>5036</v>
      </c>
      <c r="Q1136" s="108">
        <v>24.9</v>
      </c>
      <c r="R1136" s="108">
        <v>0</v>
      </c>
      <c r="S1136" s="108">
        <v>2.5</v>
      </c>
      <c r="T1136" s="108">
        <v>22.35</v>
      </c>
      <c r="U1136" s="108">
        <v>24.9</v>
      </c>
      <c r="V1136" s="109">
        <v>100</v>
      </c>
      <c r="W1136" s="109">
        <v>100</v>
      </c>
      <c r="X1136" s="127" t="s">
        <v>4783</v>
      </c>
      <c r="Y1136" s="107">
        <v>4</v>
      </c>
      <c r="Z1136" s="107">
        <v>3</v>
      </c>
      <c r="AA1136" s="107">
        <v>4</v>
      </c>
      <c r="AB1136" s="111">
        <v>46</v>
      </c>
      <c r="AC1136" s="107"/>
      <c r="AD1136" s="108"/>
      <c r="AE1136" s="107">
        <v>5</v>
      </c>
      <c r="AF1136" s="111">
        <v>100</v>
      </c>
      <c r="AG1136" s="111" t="s">
        <v>4919</v>
      </c>
      <c r="AH1136" s="111" t="s">
        <v>5033</v>
      </c>
      <c r="AI1136" s="111">
        <v>75</v>
      </c>
      <c r="AJ1136" s="111" t="s">
        <v>4820</v>
      </c>
      <c r="AK1136" s="111" t="s">
        <v>4820</v>
      </c>
      <c r="AL1136" s="111">
        <v>25</v>
      </c>
      <c r="AM1136" s="111"/>
      <c r="AN1136" s="111"/>
      <c r="AO1136" s="111"/>
      <c r="AP1136" s="111"/>
      <c r="AQ1136" s="111"/>
      <c r="AR1136" s="111"/>
      <c r="AS1136" s="111"/>
      <c r="AT1136" s="111"/>
      <c r="AU1136" s="111"/>
      <c r="AV1136" s="111"/>
      <c r="AW1136" s="111"/>
      <c r="AX1136" s="111"/>
      <c r="AY1136"/>
      <c r="AZ1136"/>
      <c r="BA1136"/>
      <c r="BB1136"/>
      <c r="BC1136"/>
      <c r="BD1136"/>
    </row>
    <row r="1137" spans="1:56" s="110" customFormat="1" ht="102.9">
      <c r="A1137" s="107">
        <v>795</v>
      </c>
      <c r="B1137" s="107" t="s">
        <v>4774</v>
      </c>
      <c r="C1137" s="111">
        <v>63</v>
      </c>
      <c r="D1137" s="124" t="s">
        <v>4919</v>
      </c>
      <c r="E1137" s="112" t="s">
        <v>5037</v>
      </c>
      <c r="F1137" s="129">
        <v>25797</v>
      </c>
      <c r="G1137" s="112" t="s">
        <v>5038</v>
      </c>
      <c r="H1137" s="111">
        <v>2016</v>
      </c>
      <c r="I1137" s="112" t="s">
        <v>5039</v>
      </c>
      <c r="J1137" s="113">
        <v>45236</v>
      </c>
      <c r="K1137" s="126" t="s">
        <v>12213</v>
      </c>
      <c r="L1137" s="112" t="s">
        <v>4799</v>
      </c>
      <c r="M1137" s="112" t="s">
        <v>4780</v>
      </c>
      <c r="N1137" s="112" t="s">
        <v>5040</v>
      </c>
      <c r="O1137" s="112" t="s">
        <v>5041</v>
      </c>
      <c r="P1137" s="112">
        <v>47261</v>
      </c>
      <c r="Q1137" s="108">
        <v>31.73</v>
      </c>
      <c r="R1137" s="108">
        <v>0</v>
      </c>
      <c r="S1137" s="108">
        <v>5</v>
      </c>
      <c r="T1137" s="108">
        <v>22.4</v>
      </c>
      <c r="U1137" s="108">
        <v>31.7</v>
      </c>
      <c r="V1137" s="109">
        <v>100</v>
      </c>
      <c r="W1137" s="109">
        <v>100</v>
      </c>
      <c r="X1137" s="127" t="s">
        <v>4783</v>
      </c>
      <c r="Y1137" s="107">
        <v>1</v>
      </c>
      <c r="Z1137" s="107">
        <v>4</v>
      </c>
      <c r="AA1137" s="107">
        <v>4</v>
      </c>
      <c r="AB1137" s="111">
        <v>46</v>
      </c>
      <c r="AC1137" s="107">
        <v>16</v>
      </c>
      <c r="AD1137" s="108"/>
      <c r="AE1137" s="107">
        <v>5</v>
      </c>
      <c r="AF1137" s="111">
        <v>100</v>
      </c>
      <c r="AG1137" s="111" t="s">
        <v>4919</v>
      </c>
      <c r="AH1137" s="111" t="s">
        <v>5033</v>
      </c>
      <c r="AI1137" s="111">
        <v>50</v>
      </c>
      <c r="AJ1137" s="111" t="s">
        <v>5042</v>
      </c>
      <c r="AK1137" s="111" t="s">
        <v>5043</v>
      </c>
      <c r="AL1137" s="111">
        <v>50</v>
      </c>
      <c r="AM1137" s="111"/>
      <c r="AN1137" s="111"/>
      <c r="AO1137" s="111"/>
      <c r="AP1137" s="111"/>
      <c r="AQ1137" s="111"/>
      <c r="AR1137" s="111"/>
      <c r="AS1137" s="111"/>
      <c r="AT1137" s="111"/>
      <c r="AU1137" s="111"/>
      <c r="AV1137" s="111"/>
      <c r="AW1137" s="111"/>
      <c r="AX1137" s="111"/>
      <c r="AY1137"/>
      <c r="AZ1137"/>
      <c r="BA1137"/>
      <c r="BB1137"/>
      <c r="BC1137"/>
      <c r="BD1137"/>
    </row>
    <row r="1138" spans="1:56" s="110" customFormat="1" ht="267.45">
      <c r="A1138" s="107">
        <v>795</v>
      </c>
      <c r="B1138" s="107" t="s">
        <v>4774</v>
      </c>
      <c r="C1138" s="111">
        <v>63</v>
      </c>
      <c r="D1138" s="124" t="s">
        <v>4919</v>
      </c>
      <c r="E1138" s="112" t="s">
        <v>5037</v>
      </c>
      <c r="F1138" s="129">
        <v>25797</v>
      </c>
      <c r="G1138" s="112" t="s">
        <v>5044</v>
      </c>
      <c r="H1138" s="111">
        <v>2021</v>
      </c>
      <c r="I1138" s="112" t="s">
        <v>5045</v>
      </c>
      <c r="J1138" s="113">
        <v>33474.86</v>
      </c>
      <c r="K1138" s="126" t="s">
        <v>12213</v>
      </c>
      <c r="L1138" s="112" t="s">
        <v>5040</v>
      </c>
      <c r="M1138" s="112" t="s">
        <v>5041</v>
      </c>
      <c r="N1138" s="112" t="s">
        <v>5046</v>
      </c>
      <c r="O1138" s="112" t="s">
        <v>5047</v>
      </c>
      <c r="P1138" s="112">
        <v>48275</v>
      </c>
      <c r="Q1138" s="108">
        <v>57</v>
      </c>
      <c r="R1138" s="108">
        <v>3.28</v>
      </c>
      <c r="S1138" s="108">
        <v>5</v>
      </c>
      <c r="T1138" s="108">
        <v>48.72</v>
      </c>
      <c r="U1138" s="108">
        <v>57</v>
      </c>
      <c r="V1138" s="109">
        <v>60</v>
      </c>
      <c r="W1138" s="109">
        <v>5</v>
      </c>
      <c r="X1138" s="127" t="s">
        <v>5048</v>
      </c>
      <c r="Y1138" s="107">
        <v>3</v>
      </c>
      <c r="Z1138" s="107">
        <v>12</v>
      </c>
      <c r="AA1138" s="107">
        <v>1</v>
      </c>
      <c r="AB1138" s="111">
        <v>4</v>
      </c>
      <c r="AC1138" s="107">
        <v>19</v>
      </c>
      <c r="AD1138" s="108"/>
      <c r="AE1138" s="107">
        <v>5</v>
      </c>
      <c r="AF1138" s="111">
        <v>60</v>
      </c>
      <c r="AG1138" s="111" t="s">
        <v>4919</v>
      </c>
      <c r="AH1138" s="111" t="s">
        <v>5033</v>
      </c>
      <c r="AI1138" s="111">
        <v>30</v>
      </c>
      <c r="AJ1138" s="111" t="s">
        <v>5042</v>
      </c>
      <c r="AK1138" s="111" t="s">
        <v>5049</v>
      </c>
      <c r="AL1138" s="111">
        <v>20</v>
      </c>
      <c r="AM1138" s="111"/>
      <c r="AN1138" s="111"/>
      <c r="AO1138" s="111"/>
      <c r="AP1138" s="111"/>
      <c r="AQ1138" s="111"/>
      <c r="AR1138" s="111"/>
      <c r="AS1138" s="111" t="s">
        <v>5050</v>
      </c>
      <c r="AT1138" s="111" t="s">
        <v>5051</v>
      </c>
      <c r="AU1138" s="111">
        <v>10</v>
      </c>
      <c r="AV1138" s="111"/>
      <c r="AW1138" s="111"/>
      <c r="AX1138" s="111"/>
      <c r="AY1138"/>
      <c r="AZ1138"/>
      <c r="BA1138"/>
      <c r="BB1138"/>
      <c r="BC1138"/>
      <c r="BD1138"/>
    </row>
    <row r="1139" spans="1:56" s="110" customFormat="1" ht="82.3">
      <c r="A1139" s="107">
        <v>795</v>
      </c>
      <c r="B1139" s="107" t="s">
        <v>4774</v>
      </c>
      <c r="C1139" s="111">
        <v>63</v>
      </c>
      <c r="D1139" s="124" t="s">
        <v>4919</v>
      </c>
      <c r="E1139" s="112" t="s">
        <v>5052</v>
      </c>
      <c r="F1139" s="129">
        <v>29573</v>
      </c>
      <c r="G1139" s="112" t="s">
        <v>5053</v>
      </c>
      <c r="H1139" s="111">
        <v>2016</v>
      </c>
      <c r="I1139" s="112" t="s">
        <v>5054</v>
      </c>
      <c r="J1139" s="113">
        <v>41345</v>
      </c>
      <c r="K1139" s="126" t="s">
        <v>12213</v>
      </c>
      <c r="L1139" s="112" t="s">
        <v>4799</v>
      </c>
      <c r="M1139" s="112" t="s">
        <v>4780</v>
      </c>
      <c r="N1139" s="112" t="s">
        <v>5055</v>
      </c>
      <c r="O1139" s="112" t="s">
        <v>5056</v>
      </c>
      <c r="P1139" s="112" t="s">
        <v>5057</v>
      </c>
      <c r="Q1139" s="108">
        <v>28.86</v>
      </c>
      <c r="R1139" s="108">
        <v>0</v>
      </c>
      <c r="S1139" s="108">
        <v>2.5</v>
      </c>
      <c r="T1139" s="108">
        <v>22.4</v>
      </c>
      <c r="U1139" s="108">
        <v>28.86</v>
      </c>
      <c r="V1139" s="109">
        <v>100</v>
      </c>
      <c r="W1139" s="109">
        <v>100</v>
      </c>
      <c r="X1139" s="127" t="s">
        <v>4783</v>
      </c>
      <c r="Y1139" s="107">
        <v>3</v>
      </c>
      <c r="Z1139" s="107">
        <v>1</v>
      </c>
      <c r="AA1139" s="107">
        <v>2</v>
      </c>
      <c r="AB1139" s="111">
        <v>46</v>
      </c>
      <c r="AC1139" s="107">
        <v>16</v>
      </c>
      <c r="AD1139" s="108"/>
      <c r="AE1139" s="107">
        <v>5</v>
      </c>
      <c r="AF1139" s="111">
        <v>100</v>
      </c>
      <c r="AG1139" s="111" t="s">
        <v>4919</v>
      </c>
      <c r="AH1139" s="111" t="s">
        <v>5033</v>
      </c>
      <c r="AI1139" s="111">
        <v>80</v>
      </c>
      <c r="AJ1139" s="111" t="s">
        <v>4820</v>
      </c>
      <c r="AK1139" s="111" t="s">
        <v>4820</v>
      </c>
      <c r="AL1139" s="111">
        <v>20</v>
      </c>
      <c r="AM1139" s="111"/>
      <c r="AN1139" s="111"/>
      <c r="AO1139" s="111"/>
      <c r="AP1139" s="111"/>
      <c r="AQ1139" s="111"/>
      <c r="AR1139" s="111"/>
      <c r="AS1139" s="111"/>
      <c r="AT1139" s="111"/>
      <c r="AU1139" s="111"/>
      <c r="AV1139" s="111"/>
      <c r="AW1139" s="111"/>
      <c r="AX1139" s="111"/>
      <c r="AY1139"/>
      <c r="AZ1139"/>
      <c r="BA1139"/>
      <c r="BB1139"/>
      <c r="BC1139"/>
      <c r="BD1139"/>
    </row>
    <row r="1140" spans="1:56" s="110" customFormat="1" ht="72">
      <c r="A1140" s="107">
        <v>795</v>
      </c>
      <c r="B1140" s="107" t="s">
        <v>4774</v>
      </c>
      <c r="C1140" s="111">
        <v>59</v>
      </c>
      <c r="D1140" s="124" t="s">
        <v>4862</v>
      </c>
      <c r="E1140" s="112" t="s">
        <v>5058</v>
      </c>
      <c r="F1140" s="129">
        <v>10369</v>
      </c>
      <c r="G1140" s="112" t="s">
        <v>5059</v>
      </c>
      <c r="H1140" s="111">
        <v>2003</v>
      </c>
      <c r="I1140" s="112" t="s">
        <v>5060</v>
      </c>
      <c r="J1140" s="113">
        <v>23994</v>
      </c>
      <c r="K1140" s="126" t="s">
        <v>12213</v>
      </c>
      <c r="L1140" s="112" t="s">
        <v>4989</v>
      </c>
      <c r="M1140" s="112" t="s">
        <v>4780</v>
      </c>
      <c r="N1140" s="112" t="s">
        <v>5061</v>
      </c>
      <c r="O1140" s="112" t="s">
        <v>5062</v>
      </c>
      <c r="P1140" s="112">
        <v>42815</v>
      </c>
      <c r="Q1140" s="108">
        <v>26.6</v>
      </c>
      <c r="R1140" s="108">
        <v>0</v>
      </c>
      <c r="S1140" s="108">
        <v>4.2</v>
      </c>
      <c r="T1140" s="108">
        <v>22.4</v>
      </c>
      <c r="U1140" s="108">
        <v>26.6</v>
      </c>
      <c r="V1140" s="109">
        <v>100</v>
      </c>
      <c r="W1140" s="109">
        <v>100</v>
      </c>
      <c r="X1140" s="127" t="s">
        <v>4783</v>
      </c>
      <c r="Y1140" s="107">
        <v>3</v>
      </c>
      <c r="Z1140" s="107">
        <v>4</v>
      </c>
      <c r="AA1140" s="107">
        <v>4</v>
      </c>
      <c r="AB1140" s="111">
        <v>44</v>
      </c>
      <c r="AC1140" s="107">
        <v>11</v>
      </c>
      <c r="AD1140" s="108"/>
      <c r="AE1140" s="107">
        <v>5</v>
      </c>
      <c r="AF1140" s="111">
        <v>100</v>
      </c>
      <c r="AG1140" s="111" t="s">
        <v>4862</v>
      </c>
      <c r="AH1140" s="111" t="s">
        <v>5063</v>
      </c>
      <c r="AI1140" s="111">
        <v>60</v>
      </c>
      <c r="AJ1140" s="111" t="s">
        <v>5064</v>
      </c>
      <c r="AK1140" s="111" t="s">
        <v>5065</v>
      </c>
      <c r="AL1140" s="111">
        <v>25</v>
      </c>
      <c r="AM1140" s="111" t="s">
        <v>5066</v>
      </c>
      <c r="AN1140" s="111" t="s">
        <v>5066</v>
      </c>
      <c r="AO1140" s="111">
        <v>15</v>
      </c>
      <c r="AP1140" s="111"/>
      <c r="AQ1140" s="111"/>
      <c r="AR1140" s="111"/>
      <c r="AS1140" s="111"/>
      <c r="AT1140" s="111"/>
      <c r="AU1140" s="111"/>
      <c r="AV1140" s="111"/>
      <c r="AW1140" s="111"/>
      <c r="AX1140" s="111"/>
      <c r="AY1140"/>
      <c r="AZ1140"/>
      <c r="BA1140"/>
      <c r="BB1140"/>
      <c r="BC1140"/>
      <c r="BD1140"/>
    </row>
    <row r="1141" spans="1:56" s="110" customFormat="1" ht="72">
      <c r="A1141" s="107">
        <v>795</v>
      </c>
      <c r="B1141" s="107" t="s">
        <v>4774</v>
      </c>
      <c r="C1141" s="111">
        <v>59</v>
      </c>
      <c r="D1141" s="124" t="s">
        <v>4862</v>
      </c>
      <c r="E1141" s="112" t="s">
        <v>5058</v>
      </c>
      <c r="F1141" s="129">
        <v>10369</v>
      </c>
      <c r="G1141" s="112" t="s">
        <v>5067</v>
      </c>
      <c r="H1141" s="111"/>
      <c r="I1141" s="112"/>
      <c r="J1141" s="113">
        <v>37295.300000000003</v>
      </c>
      <c r="K1141" s="126" t="s">
        <v>12213</v>
      </c>
      <c r="L1141" s="112" t="s">
        <v>4989</v>
      </c>
      <c r="M1141" s="112" t="s">
        <v>4780</v>
      </c>
      <c r="N1141" s="112" t="s">
        <v>5061</v>
      </c>
      <c r="O1141" s="112" t="s">
        <v>5062</v>
      </c>
      <c r="P1141" s="112">
        <v>40451</v>
      </c>
      <c r="Q1141" s="108">
        <v>8.5</v>
      </c>
      <c r="R1141" s="108">
        <v>0</v>
      </c>
      <c r="S1141" s="108">
        <v>4.5</v>
      </c>
      <c r="T1141" s="108">
        <v>27</v>
      </c>
      <c r="U1141" s="108">
        <v>31.5</v>
      </c>
      <c r="V1141" s="109">
        <v>100</v>
      </c>
      <c r="W1141" s="109">
        <v>100</v>
      </c>
      <c r="X1141" s="127" t="s">
        <v>5068</v>
      </c>
      <c r="Y1141" s="107"/>
      <c r="Z1141" s="107"/>
      <c r="AA1141" s="107"/>
      <c r="AB1141" s="111"/>
      <c r="AC1141" s="107"/>
      <c r="AD1141" s="108"/>
      <c r="AE1141" s="107"/>
      <c r="AF1141" s="111"/>
      <c r="AG1141" s="111"/>
      <c r="AH1141" s="111"/>
      <c r="AI1141" s="111"/>
      <c r="AJ1141" s="111"/>
      <c r="AK1141" s="111"/>
      <c r="AL1141" s="111"/>
      <c r="AM1141" s="111"/>
      <c r="AN1141" s="111"/>
      <c r="AO1141" s="111"/>
      <c r="AP1141" s="111"/>
      <c r="AQ1141" s="111"/>
      <c r="AR1141" s="111"/>
      <c r="AS1141" s="111"/>
      <c r="AT1141" s="111"/>
      <c r="AU1141" s="111"/>
      <c r="AV1141" s="111"/>
      <c r="AW1141" s="111"/>
      <c r="AX1141" s="111"/>
      <c r="AY1141"/>
      <c r="AZ1141"/>
      <c r="BA1141"/>
      <c r="BB1141"/>
      <c r="BC1141"/>
      <c r="BD1141"/>
    </row>
    <row r="1142" spans="1:56" s="110" customFormat="1" ht="72">
      <c r="A1142" s="107">
        <v>795</v>
      </c>
      <c r="B1142" s="107" t="s">
        <v>4774</v>
      </c>
      <c r="C1142" s="111">
        <v>59</v>
      </c>
      <c r="D1142" s="124" t="s">
        <v>4862</v>
      </c>
      <c r="E1142" s="112" t="s">
        <v>5058</v>
      </c>
      <c r="F1142" s="129">
        <v>10369</v>
      </c>
      <c r="G1142" s="112" t="s">
        <v>5069</v>
      </c>
      <c r="H1142" s="111">
        <v>2016</v>
      </c>
      <c r="I1142" s="112"/>
      <c r="J1142" s="113">
        <v>328.86</v>
      </c>
      <c r="K1142" s="126" t="s">
        <v>12213</v>
      </c>
      <c r="L1142" s="112" t="s">
        <v>4989</v>
      </c>
      <c r="M1142" s="112" t="s">
        <v>4780</v>
      </c>
      <c r="N1142" s="112" t="s">
        <v>5061</v>
      </c>
      <c r="O1142" s="112" t="s">
        <v>5062</v>
      </c>
      <c r="P1142" s="112">
        <v>47324</v>
      </c>
      <c r="Q1142" s="108">
        <v>8.5</v>
      </c>
      <c r="R1142" s="108">
        <v>0</v>
      </c>
      <c r="S1142" s="108">
        <v>0</v>
      </c>
      <c r="T1142" s="108">
        <v>0</v>
      </c>
      <c r="U1142" s="108">
        <v>0</v>
      </c>
      <c r="V1142" s="109">
        <v>100</v>
      </c>
      <c r="W1142" s="109">
        <v>100</v>
      </c>
      <c r="X1142" s="127" t="s">
        <v>5068</v>
      </c>
      <c r="Y1142" s="107"/>
      <c r="Z1142" s="107"/>
      <c r="AA1142" s="107"/>
      <c r="AB1142" s="111"/>
      <c r="AC1142" s="107"/>
      <c r="AD1142" s="108"/>
      <c r="AE1142" s="107"/>
      <c r="AF1142" s="111"/>
      <c r="AG1142" s="111"/>
      <c r="AH1142" s="111"/>
      <c r="AI1142" s="111"/>
      <c r="AJ1142" s="111"/>
      <c r="AK1142" s="111"/>
      <c r="AL1142" s="111"/>
      <c r="AM1142" s="111"/>
      <c r="AN1142" s="111"/>
      <c r="AO1142" s="111"/>
      <c r="AP1142" s="111"/>
      <c r="AQ1142" s="111"/>
      <c r="AR1142" s="111"/>
      <c r="AS1142" s="111"/>
      <c r="AT1142" s="111"/>
      <c r="AU1142" s="111"/>
      <c r="AV1142" s="111"/>
      <c r="AW1142" s="111"/>
      <c r="AX1142" s="111"/>
      <c r="AY1142"/>
      <c r="AZ1142"/>
      <c r="BA1142"/>
      <c r="BB1142"/>
      <c r="BC1142"/>
      <c r="BD1142"/>
    </row>
    <row r="1143" spans="1:56" s="110" customFormat="1" ht="72">
      <c r="A1143" s="107">
        <v>795</v>
      </c>
      <c r="B1143" s="107" t="s">
        <v>4774</v>
      </c>
      <c r="C1143" s="111">
        <v>59</v>
      </c>
      <c r="D1143" s="124" t="s">
        <v>4862</v>
      </c>
      <c r="E1143" s="112" t="s">
        <v>5058</v>
      </c>
      <c r="F1143" s="129">
        <v>10369</v>
      </c>
      <c r="G1143" s="112" t="s">
        <v>5070</v>
      </c>
      <c r="H1143" s="111">
        <v>2024</v>
      </c>
      <c r="I1143" s="112"/>
      <c r="J1143" s="113">
        <v>36686.519999999997</v>
      </c>
      <c r="K1143" s="126" t="s">
        <v>12213</v>
      </c>
      <c r="L1143" s="112" t="s">
        <v>4989</v>
      </c>
      <c r="M1143" s="112" t="s">
        <v>4780</v>
      </c>
      <c r="N1143" s="112" t="s">
        <v>5061</v>
      </c>
      <c r="O1143" s="112" t="s">
        <v>5062</v>
      </c>
      <c r="P1143" s="112">
        <v>49123</v>
      </c>
      <c r="Q1143" s="108">
        <v>8.5</v>
      </c>
      <c r="R1143" s="108">
        <v>3.6</v>
      </c>
      <c r="S1143" s="108">
        <v>4.9000000000000004</v>
      </c>
      <c r="T1143" s="108">
        <v>35</v>
      </c>
      <c r="U1143" s="108">
        <v>43.5</v>
      </c>
      <c r="V1143" s="109">
        <v>90</v>
      </c>
      <c r="W1143" s="109">
        <v>10</v>
      </c>
      <c r="X1143" s="127" t="s">
        <v>5068</v>
      </c>
      <c r="Y1143" s="107">
        <v>1</v>
      </c>
      <c r="Z1143" s="107"/>
      <c r="AA1143" s="107"/>
      <c r="AB1143" s="111">
        <v>60</v>
      </c>
      <c r="AC1143" s="107" t="s">
        <v>5071</v>
      </c>
      <c r="AD1143" s="108">
        <v>27</v>
      </c>
      <c r="AE1143" s="107">
        <v>5</v>
      </c>
      <c r="AF1143" s="111"/>
      <c r="AG1143" s="111"/>
      <c r="AH1143" s="111"/>
      <c r="AI1143" s="111"/>
      <c r="AJ1143" s="111"/>
      <c r="AK1143" s="111"/>
      <c r="AL1143" s="111"/>
      <c r="AM1143" s="111"/>
      <c r="AN1143" s="111"/>
      <c r="AO1143" s="111"/>
      <c r="AP1143" s="111"/>
      <c r="AQ1143" s="111"/>
      <c r="AR1143" s="111"/>
      <c r="AS1143" s="111"/>
      <c r="AT1143" s="111"/>
      <c r="AU1143" s="111"/>
      <c r="AV1143" s="111"/>
      <c r="AW1143" s="111"/>
      <c r="AX1143" s="111"/>
      <c r="AY1143"/>
      <c r="AZ1143"/>
      <c r="BA1143"/>
      <c r="BB1143"/>
      <c r="BC1143"/>
      <c r="BD1143"/>
    </row>
    <row r="1144" spans="1:56" s="110" customFormat="1" ht="409.6">
      <c r="A1144" s="107">
        <v>795</v>
      </c>
      <c r="B1144" s="107" t="s">
        <v>4774</v>
      </c>
      <c r="C1144" s="111">
        <v>59</v>
      </c>
      <c r="D1144" s="124" t="s">
        <v>4862</v>
      </c>
      <c r="E1144" s="112" t="s">
        <v>5072</v>
      </c>
      <c r="F1144" s="129">
        <v>12295</v>
      </c>
      <c r="G1144" s="112" t="s">
        <v>5073</v>
      </c>
      <c r="H1144" s="111">
        <v>2005</v>
      </c>
      <c r="I1144" s="112" t="s">
        <v>5074</v>
      </c>
      <c r="J1144" s="113">
        <v>296952.18</v>
      </c>
      <c r="K1144" s="126" t="s">
        <v>12213</v>
      </c>
      <c r="L1144" s="112" t="s">
        <v>5075</v>
      </c>
      <c r="M1144" s="112" t="s">
        <v>4780</v>
      </c>
      <c r="N1144" s="112" t="s">
        <v>5076</v>
      </c>
      <c r="O1144" s="112" t="s">
        <v>5077</v>
      </c>
      <c r="P1144" s="112" t="s">
        <v>5078</v>
      </c>
      <c r="Q1144" s="108">
        <v>47.4</v>
      </c>
      <c r="R1144" s="108">
        <v>0</v>
      </c>
      <c r="S1144" s="108">
        <v>25</v>
      </c>
      <c r="T1144" s="108">
        <v>22.4</v>
      </c>
      <c r="U1144" s="108">
        <v>47.4</v>
      </c>
      <c r="V1144" s="109">
        <v>100</v>
      </c>
      <c r="W1144" s="109">
        <v>100</v>
      </c>
      <c r="X1144" s="127" t="s">
        <v>4783</v>
      </c>
      <c r="Y1144" s="107">
        <v>3</v>
      </c>
      <c r="Z1144" s="107">
        <v>4</v>
      </c>
      <c r="AA1144" s="107">
        <v>4</v>
      </c>
      <c r="AB1144" s="111">
        <v>44</v>
      </c>
      <c r="AC1144" s="107">
        <v>12</v>
      </c>
      <c r="AD1144" s="108"/>
      <c r="AE1144" s="107">
        <v>5</v>
      </c>
      <c r="AF1144" s="111">
        <v>100</v>
      </c>
      <c r="AG1144" s="111" t="s">
        <v>4862</v>
      </c>
      <c r="AH1144" s="111" t="s">
        <v>5079</v>
      </c>
      <c r="AI1144" s="111">
        <v>70</v>
      </c>
      <c r="AJ1144" s="111" t="s">
        <v>5064</v>
      </c>
      <c r="AK1144" s="111" t="s">
        <v>5063</v>
      </c>
      <c r="AL1144" s="111">
        <v>15</v>
      </c>
      <c r="AM1144" s="111" t="s">
        <v>4820</v>
      </c>
      <c r="AN1144" s="111" t="s">
        <v>4820</v>
      </c>
      <c r="AO1144" s="111">
        <v>15</v>
      </c>
      <c r="AP1144" s="111"/>
      <c r="AQ1144" s="111"/>
      <c r="AR1144" s="111"/>
      <c r="AS1144" s="111"/>
      <c r="AT1144" s="111"/>
      <c r="AU1144" s="111"/>
      <c r="AV1144" s="111"/>
      <c r="AW1144" s="111"/>
      <c r="AX1144" s="111"/>
      <c r="AY1144"/>
      <c r="AZ1144"/>
      <c r="BA1144"/>
      <c r="BB1144"/>
      <c r="BC1144"/>
      <c r="BD1144"/>
    </row>
    <row r="1145" spans="1:56" s="110" customFormat="1" ht="339.45">
      <c r="A1145" s="107">
        <v>795</v>
      </c>
      <c r="B1145" s="107" t="s">
        <v>4774</v>
      </c>
      <c r="C1145" s="111">
        <v>59</v>
      </c>
      <c r="D1145" s="124" t="s">
        <v>4862</v>
      </c>
      <c r="E1145" s="112" t="s">
        <v>5072</v>
      </c>
      <c r="F1145" s="129">
        <v>12295</v>
      </c>
      <c r="G1145" s="112" t="s">
        <v>5080</v>
      </c>
      <c r="H1145" s="111">
        <v>2005</v>
      </c>
      <c r="I1145" s="112" t="s">
        <v>5081</v>
      </c>
      <c r="J1145" s="113">
        <v>296952.18</v>
      </c>
      <c r="K1145" s="126" t="s">
        <v>12213</v>
      </c>
      <c r="L1145" s="112" t="s">
        <v>5082</v>
      </c>
      <c r="M1145" s="112" t="s">
        <v>4780</v>
      </c>
      <c r="N1145" s="112" t="s">
        <v>5083</v>
      </c>
      <c r="O1145" s="112" t="s">
        <v>5084</v>
      </c>
      <c r="P1145" s="112" t="s">
        <v>5085</v>
      </c>
      <c r="Q1145" s="108">
        <v>47.4</v>
      </c>
      <c r="R1145" s="108">
        <v>0</v>
      </c>
      <c r="S1145" s="108">
        <v>25</v>
      </c>
      <c r="T1145" s="108">
        <v>22.4</v>
      </c>
      <c r="U1145" s="108">
        <v>47.4</v>
      </c>
      <c r="V1145" s="109">
        <v>100</v>
      </c>
      <c r="W1145" s="109">
        <v>100</v>
      </c>
      <c r="X1145" s="127" t="s">
        <v>4783</v>
      </c>
      <c r="Y1145" s="107">
        <v>3</v>
      </c>
      <c r="Z1145" s="107">
        <v>4</v>
      </c>
      <c r="AA1145" s="107">
        <v>4</v>
      </c>
      <c r="AB1145" s="111">
        <v>44</v>
      </c>
      <c r="AC1145" s="107">
        <v>12</v>
      </c>
      <c r="AD1145" s="108"/>
      <c r="AE1145" s="107">
        <v>5</v>
      </c>
      <c r="AF1145" s="111">
        <v>100</v>
      </c>
      <c r="AG1145" s="111" t="s">
        <v>4862</v>
      </c>
      <c r="AH1145" s="111" t="s">
        <v>5079</v>
      </c>
      <c r="AI1145" s="111">
        <v>80</v>
      </c>
      <c r="AJ1145" s="111" t="s">
        <v>4820</v>
      </c>
      <c r="AK1145" s="111" t="s">
        <v>4820</v>
      </c>
      <c r="AL1145" s="111">
        <v>20</v>
      </c>
      <c r="AM1145" s="111" t="s">
        <v>5064</v>
      </c>
      <c r="AN1145" s="111" t="s">
        <v>5063</v>
      </c>
      <c r="AO1145" s="111"/>
      <c r="AP1145" s="111"/>
      <c r="AQ1145" s="111"/>
      <c r="AR1145" s="111"/>
      <c r="AS1145" s="111"/>
      <c r="AT1145" s="111"/>
      <c r="AU1145" s="111"/>
      <c r="AV1145" s="111"/>
      <c r="AW1145" s="111"/>
      <c r="AX1145" s="111"/>
      <c r="AY1145"/>
      <c r="AZ1145"/>
      <c r="BA1145"/>
      <c r="BB1145"/>
      <c r="BC1145"/>
      <c r="BD1145"/>
    </row>
    <row r="1146" spans="1:56" s="110" customFormat="1" ht="154.30000000000001">
      <c r="A1146" s="107">
        <v>795</v>
      </c>
      <c r="B1146" s="107" t="s">
        <v>4774</v>
      </c>
      <c r="C1146" s="111">
        <v>43</v>
      </c>
      <c r="D1146" s="124" t="s">
        <v>3231</v>
      </c>
      <c r="E1146" s="112" t="s">
        <v>5086</v>
      </c>
      <c r="F1146" s="129">
        <v>4169</v>
      </c>
      <c r="G1146" s="112" t="s">
        <v>5087</v>
      </c>
      <c r="H1146" s="111">
        <v>2014</v>
      </c>
      <c r="I1146" s="112" t="s">
        <v>5088</v>
      </c>
      <c r="J1146" s="113">
        <v>62884.480000000003</v>
      </c>
      <c r="K1146" s="126" t="s">
        <v>12213</v>
      </c>
      <c r="L1146" s="112" t="s">
        <v>5089</v>
      </c>
      <c r="M1146" s="112" t="s">
        <v>5090</v>
      </c>
      <c r="N1146" s="112" t="s">
        <v>5091</v>
      </c>
      <c r="O1146" s="112" t="s">
        <v>5092</v>
      </c>
      <c r="P1146" s="112" t="s">
        <v>5093</v>
      </c>
      <c r="Q1146" s="108">
        <v>32.9</v>
      </c>
      <c r="R1146" s="108">
        <v>6</v>
      </c>
      <c r="S1146" s="108">
        <v>4.5</v>
      </c>
      <c r="T1146" s="108">
        <v>22.4</v>
      </c>
      <c r="U1146" s="108">
        <v>32.9</v>
      </c>
      <c r="V1146" s="109">
        <v>100</v>
      </c>
      <c r="W1146" s="109">
        <v>100</v>
      </c>
      <c r="X1146" s="127" t="s">
        <v>4783</v>
      </c>
      <c r="Y1146" s="107">
        <v>1</v>
      </c>
      <c r="Z1146" s="107">
        <v>8</v>
      </c>
      <c r="AA1146" s="107">
        <v>2</v>
      </c>
      <c r="AB1146" s="111">
        <v>46</v>
      </c>
      <c r="AC1146" s="107"/>
      <c r="AD1146" s="108"/>
      <c r="AE1146" s="107">
        <v>5</v>
      </c>
      <c r="AF1146" s="111">
        <v>100</v>
      </c>
      <c r="AG1146" s="111" t="s">
        <v>3231</v>
      </c>
      <c r="AH1146" s="111" t="s">
        <v>5094</v>
      </c>
      <c r="AI1146" s="111">
        <v>75</v>
      </c>
      <c r="AJ1146" s="111" t="s">
        <v>4820</v>
      </c>
      <c r="AK1146" s="111" t="s">
        <v>4820</v>
      </c>
      <c r="AL1146" s="111">
        <v>15</v>
      </c>
      <c r="AM1146" s="111" t="s">
        <v>5095</v>
      </c>
      <c r="AN1146" s="111" t="s">
        <v>5096</v>
      </c>
      <c r="AO1146" s="111">
        <v>10</v>
      </c>
      <c r="AP1146" s="111"/>
      <c r="AQ1146" s="111"/>
      <c r="AR1146" s="111"/>
      <c r="AS1146" s="111"/>
      <c r="AT1146" s="111"/>
      <c r="AU1146" s="111"/>
      <c r="AV1146" s="111"/>
      <c r="AW1146" s="111"/>
      <c r="AX1146" s="111"/>
      <c r="AY1146"/>
      <c r="AZ1146"/>
      <c r="BA1146"/>
      <c r="BB1146"/>
      <c r="BC1146"/>
      <c r="BD1146"/>
    </row>
    <row r="1147" spans="1:56" s="110" customFormat="1" ht="51.45">
      <c r="A1147" s="107">
        <v>795</v>
      </c>
      <c r="B1147" s="107" t="s">
        <v>4774</v>
      </c>
      <c r="C1147" s="111">
        <v>47</v>
      </c>
      <c r="D1147" s="124" t="s">
        <v>4908</v>
      </c>
      <c r="E1147" s="112" t="s">
        <v>5097</v>
      </c>
      <c r="F1147" s="129">
        <v>13068</v>
      </c>
      <c r="G1147" s="112" t="s">
        <v>5098</v>
      </c>
      <c r="H1147" s="111">
        <v>2023</v>
      </c>
      <c r="I1147" s="112" t="s">
        <v>5099</v>
      </c>
      <c r="J1147" s="113">
        <v>141118.42000000001</v>
      </c>
      <c r="K1147" s="126" t="s">
        <v>12213</v>
      </c>
      <c r="L1147" s="112" t="s">
        <v>5100</v>
      </c>
      <c r="M1147" s="112" t="s">
        <v>5101</v>
      </c>
      <c r="N1147" s="112" t="s">
        <v>5102</v>
      </c>
      <c r="O1147" s="112" t="s">
        <v>5103</v>
      </c>
      <c r="P1147" s="112">
        <v>48861</v>
      </c>
      <c r="Q1147" s="108">
        <v>31</v>
      </c>
      <c r="R1147" s="108">
        <v>13.84</v>
      </c>
      <c r="S1147" s="108">
        <v>10</v>
      </c>
      <c r="T1147" s="108">
        <v>30</v>
      </c>
      <c r="U1147" s="108">
        <v>54</v>
      </c>
      <c r="V1147" s="109">
        <v>100</v>
      </c>
      <c r="W1147" s="109">
        <v>6.67</v>
      </c>
      <c r="X1147" s="127" t="s">
        <v>5104</v>
      </c>
      <c r="Y1147" s="107">
        <v>3</v>
      </c>
      <c r="Z1147" s="107">
        <v>10</v>
      </c>
      <c r="AA1147" s="107">
        <v>4</v>
      </c>
      <c r="AB1147" s="111">
        <v>46</v>
      </c>
      <c r="AC1147" s="107">
        <v>21</v>
      </c>
      <c r="AD1147" s="108">
        <v>60</v>
      </c>
      <c r="AE1147" s="107">
        <v>5</v>
      </c>
      <c r="AF1147" s="111">
        <v>100</v>
      </c>
      <c r="AG1147" s="111" t="s">
        <v>4908</v>
      </c>
      <c r="AH1147" s="111" t="s">
        <v>5105</v>
      </c>
      <c r="AI1147" s="111">
        <v>50</v>
      </c>
      <c r="AJ1147" s="111" t="s">
        <v>5106</v>
      </c>
      <c r="AK1147" s="111" t="s">
        <v>5105</v>
      </c>
      <c r="AL1147" s="111">
        <v>50</v>
      </c>
      <c r="AM1147" s="111"/>
      <c r="AN1147" s="111"/>
      <c r="AO1147" s="111"/>
      <c r="AP1147" s="111"/>
      <c r="AQ1147" s="111"/>
      <c r="AR1147" s="111"/>
      <c r="AS1147" s="111"/>
      <c r="AT1147" s="111"/>
      <c r="AU1147" s="111"/>
      <c r="AV1147" s="111"/>
      <c r="AW1147" s="111"/>
      <c r="AX1147" s="111"/>
      <c r="AY1147"/>
      <c r="AZ1147"/>
      <c r="BA1147"/>
      <c r="BB1147"/>
      <c r="BC1147"/>
      <c r="BD1147"/>
    </row>
    <row r="1148" spans="1:56" s="110" customFormat="1" ht="51.45">
      <c r="A1148" s="107">
        <v>795</v>
      </c>
      <c r="B1148" s="107" t="s">
        <v>4774</v>
      </c>
      <c r="C1148" s="111">
        <v>47</v>
      </c>
      <c r="D1148" s="124" t="s">
        <v>4908</v>
      </c>
      <c r="E1148" s="112" t="s">
        <v>5097</v>
      </c>
      <c r="F1148" s="129">
        <v>13068</v>
      </c>
      <c r="G1148" s="112" t="s">
        <v>5107</v>
      </c>
      <c r="H1148" s="111">
        <v>2024</v>
      </c>
      <c r="I1148" s="112" t="s">
        <v>5108</v>
      </c>
      <c r="J1148" s="113">
        <v>108593.77</v>
      </c>
      <c r="K1148" s="126" t="s">
        <v>12213</v>
      </c>
      <c r="L1148" s="112" t="s">
        <v>5100</v>
      </c>
      <c r="M1148" s="112" t="s">
        <v>5101</v>
      </c>
      <c r="N1148" s="112" t="s">
        <v>5109</v>
      </c>
      <c r="O1148" s="112" t="s">
        <v>5110</v>
      </c>
      <c r="P1148" s="112">
        <v>49233</v>
      </c>
      <c r="Q1148" s="108">
        <v>25</v>
      </c>
      <c r="R1148" s="108">
        <v>10.67</v>
      </c>
      <c r="S1148" s="108">
        <v>10</v>
      </c>
      <c r="T1148" s="108">
        <v>30</v>
      </c>
      <c r="U1148" s="108">
        <v>50</v>
      </c>
      <c r="V1148" s="109">
        <v>30</v>
      </c>
      <c r="W1148" s="109">
        <v>1.67</v>
      </c>
      <c r="X1148" s="127" t="s">
        <v>5104</v>
      </c>
      <c r="Y1148" s="107">
        <v>3</v>
      </c>
      <c r="Z1148" s="107">
        <v>10</v>
      </c>
      <c r="AA1148" s="107">
        <v>6</v>
      </c>
      <c r="AB1148" s="111">
        <v>46</v>
      </c>
      <c r="AC1148" s="107">
        <v>22</v>
      </c>
      <c r="AD1148" s="108">
        <v>50</v>
      </c>
      <c r="AE1148" s="107">
        <v>5</v>
      </c>
      <c r="AF1148" s="111">
        <v>30</v>
      </c>
      <c r="AG1148" s="111" t="s">
        <v>4908</v>
      </c>
      <c r="AH1148" s="111" t="s">
        <v>5105</v>
      </c>
      <c r="AI1148" s="111">
        <v>20</v>
      </c>
      <c r="AJ1148" s="111" t="s">
        <v>5106</v>
      </c>
      <c r="AK1148" s="111" t="s">
        <v>5105</v>
      </c>
      <c r="AL1148" s="111">
        <v>10</v>
      </c>
      <c r="AM1148" s="111"/>
      <c r="AN1148" s="111"/>
      <c r="AO1148" s="111"/>
      <c r="AP1148" s="111"/>
      <c r="AQ1148" s="111"/>
      <c r="AR1148" s="111"/>
      <c r="AS1148" s="111"/>
      <c r="AT1148" s="111"/>
      <c r="AU1148" s="111"/>
      <c r="AV1148" s="111"/>
      <c r="AW1148" s="111"/>
      <c r="AX1148" s="111"/>
      <c r="AY1148"/>
      <c r="AZ1148"/>
      <c r="BA1148"/>
      <c r="BB1148"/>
      <c r="BC1148"/>
      <c r="BD1148"/>
    </row>
    <row r="1149" spans="1:56" s="110" customFormat="1" ht="92.6">
      <c r="A1149" s="107">
        <v>795</v>
      </c>
      <c r="B1149" s="107" t="s">
        <v>4774</v>
      </c>
      <c r="C1149" s="111">
        <v>54</v>
      </c>
      <c r="D1149" s="124" t="s">
        <v>4775</v>
      </c>
      <c r="E1149" s="112" t="s">
        <v>5111</v>
      </c>
      <c r="F1149" s="129">
        <v>7004</v>
      </c>
      <c r="G1149" s="112" t="s">
        <v>5112</v>
      </c>
      <c r="H1149" s="111">
        <v>2023</v>
      </c>
      <c r="I1149" s="112" t="s">
        <v>5113</v>
      </c>
      <c r="J1149" s="113">
        <v>44432.28</v>
      </c>
      <c r="K1149" s="126" t="s">
        <v>12213</v>
      </c>
      <c r="L1149" s="112" t="s">
        <v>5100</v>
      </c>
      <c r="M1149" s="112" t="s">
        <v>5101</v>
      </c>
      <c r="N1149" s="112" t="s">
        <v>5114</v>
      </c>
      <c r="O1149" s="112" t="s">
        <v>5115</v>
      </c>
      <c r="P1149" s="112">
        <v>48866</v>
      </c>
      <c r="Q1149" s="108"/>
      <c r="R1149" s="108"/>
      <c r="S1149" s="108"/>
      <c r="T1149" s="108"/>
      <c r="U1149" s="108"/>
      <c r="V1149" s="109"/>
      <c r="W1149" s="109"/>
      <c r="X1149" s="127"/>
      <c r="Y1149" s="107"/>
      <c r="Z1149" s="107"/>
      <c r="AA1149" s="107"/>
      <c r="AB1149" s="111"/>
      <c r="AC1149" s="107"/>
      <c r="AD1149" s="108"/>
      <c r="AE1149" s="107">
        <v>5</v>
      </c>
      <c r="AF1149" s="111">
        <v>1.7999999999999999E-2</v>
      </c>
      <c r="AG1149" s="111" t="s">
        <v>4775</v>
      </c>
      <c r="AH1149" s="111" t="s">
        <v>5116</v>
      </c>
      <c r="AI1149" s="111" t="s">
        <v>5117</v>
      </c>
      <c r="AJ1149" s="111" t="s">
        <v>5118</v>
      </c>
      <c r="AK1149" s="111" t="s">
        <v>5119</v>
      </c>
      <c r="AL1149" s="111" t="s">
        <v>5120</v>
      </c>
      <c r="AM1149" s="111"/>
      <c r="AN1149" s="111"/>
      <c r="AO1149" s="111"/>
      <c r="AP1149" s="111"/>
      <c r="AQ1149" s="111"/>
      <c r="AR1149" s="111"/>
      <c r="AS1149" s="111"/>
      <c r="AT1149" s="111"/>
      <c r="AU1149" s="111"/>
      <c r="AV1149" s="111"/>
      <c r="AW1149" s="111"/>
      <c r="AX1149" s="111"/>
      <c r="AY1149"/>
      <c r="AZ1149"/>
      <c r="BA1149"/>
      <c r="BB1149"/>
      <c r="BC1149"/>
      <c r="BD1149"/>
    </row>
    <row r="1150" spans="1:56" s="110" customFormat="1" ht="174.9">
      <c r="A1150" s="107">
        <v>796</v>
      </c>
      <c r="B1150" s="107" t="s">
        <v>7902</v>
      </c>
      <c r="C1150" s="111">
        <v>3</v>
      </c>
      <c r="D1150" s="124" t="s">
        <v>7903</v>
      </c>
      <c r="E1150" s="112" t="s">
        <v>7904</v>
      </c>
      <c r="F1150" s="129">
        <v>15006</v>
      </c>
      <c r="G1150" s="112" t="s">
        <v>7905</v>
      </c>
      <c r="H1150" s="111">
        <v>2019</v>
      </c>
      <c r="I1150" s="112" t="s">
        <v>7906</v>
      </c>
      <c r="J1150" s="113">
        <v>115657.59</v>
      </c>
      <c r="K1150" s="126" t="s">
        <v>12213</v>
      </c>
      <c r="L1150" s="112" t="s">
        <v>7907</v>
      </c>
      <c r="M1150" s="112" t="s">
        <v>7908</v>
      </c>
      <c r="N1150" s="112" t="s">
        <v>7909</v>
      </c>
      <c r="O1150" s="112" t="s">
        <v>7910</v>
      </c>
      <c r="P1150" s="112">
        <v>57666</v>
      </c>
      <c r="Q1150" s="108">
        <v>50</v>
      </c>
      <c r="R1150" s="108">
        <v>5</v>
      </c>
      <c r="S1150" s="108">
        <v>20</v>
      </c>
      <c r="T1150" s="108">
        <v>25</v>
      </c>
      <c r="U1150" s="108">
        <v>50</v>
      </c>
      <c r="V1150" s="109">
        <v>0</v>
      </c>
      <c r="W1150" s="109">
        <v>80</v>
      </c>
      <c r="X1150" s="127" t="s">
        <v>7911</v>
      </c>
      <c r="Y1150" s="107">
        <v>4</v>
      </c>
      <c r="Z1150" s="107">
        <v>4</v>
      </c>
      <c r="AA1150" s="107">
        <v>4</v>
      </c>
      <c r="AB1150" s="111">
        <v>30</v>
      </c>
      <c r="AC1150" s="107">
        <v>18</v>
      </c>
      <c r="AD1150" s="108"/>
      <c r="AE1150" s="107">
        <v>5</v>
      </c>
      <c r="AF1150" s="111">
        <v>100</v>
      </c>
      <c r="AG1150" s="111" t="s">
        <v>7912</v>
      </c>
      <c r="AH1150" s="111" t="s">
        <v>7913</v>
      </c>
      <c r="AI1150" s="111">
        <v>80</v>
      </c>
      <c r="AJ1150" s="111" t="s">
        <v>7914</v>
      </c>
      <c r="AK1150" s="111" t="s">
        <v>7915</v>
      </c>
      <c r="AL1150" s="111">
        <v>10</v>
      </c>
      <c r="AM1150" s="111" t="s">
        <v>7903</v>
      </c>
      <c r="AN1150" s="111" t="s">
        <v>7904</v>
      </c>
      <c r="AO1150" s="111">
        <v>5</v>
      </c>
      <c r="AP1150" s="111" t="s">
        <v>7916</v>
      </c>
      <c r="AQ1150" s="111" t="s">
        <v>7904</v>
      </c>
      <c r="AR1150" s="111">
        <v>5</v>
      </c>
      <c r="AS1150" s="111"/>
      <c r="AT1150" s="111"/>
      <c r="AU1150" s="111"/>
      <c r="AV1150" s="111"/>
      <c r="AW1150" s="111"/>
      <c r="AX1150" s="111"/>
      <c r="AY1150"/>
      <c r="AZ1150"/>
      <c r="BA1150"/>
      <c r="BB1150"/>
      <c r="BC1150"/>
      <c r="BD1150"/>
    </row>
    <row r="1151" spans="1:56" s="110" customFormat="1" ht="174.9">
      <c r="A1151" s="107">
        <v>796</v>
      </c>
      <c r="B1151" s="107" t="s">
        <v>7902</v>
      </c>
      <c r="C1151" s="111">
        <v>3</v>
      </c>
      <c r="D1151" s="124" t="s">
        <v>7903</v>
      </c>
      <c r="E1151" s="112" t="s">
        <v>7904</v>
      </c>
      <c r="F1151" s="129">
        <v>15006</v>
      </c>
      <c r="G1151" s="112" t="s">
        <v>7917</v>
      </c>
      <c r="H1151" s="111">
        <v>2020</v>
      </c>
      <c r="I1151" s="112" t="s">
        <v>7918</v>
      </c>
      <c r="J1151" s="113">
        <v>62277.1</v>
      </c>
      <c r="K1151" s="126" t="s">
        <v>12213</v>
      </c>
      <c r="L1151" s="112" t="s">
        <v>7919</v>
      </c>
      <c r="M1151" s="112" t="s">
        <v>7920</v>
      </c>
      <c r="N1151" s="112" t="s">
        <v>7921</v>
      </c>
      <c r="O1151" s="112" t="s">
        <v>7922</v>
      </c>
      <c r="P1151" s="112">
        <v>58355</v>
      </c>
      <c r="Q1151" s="108">
        <v>50</v>
      </c>
      <c r="R1151" s="108">
        <v>5</v>
      </c>
      <c r="S1151" s="108">
        <v>20</v>
      </c>
      <c r="T1151" s="108">
        <v>25</v>
      </c>
      <c r="U1151" s="108">
        <v>50</v>
      </c>
      <c r="V1151" s="109">
        <v>0</v>
      </c>
      <c r="W1151" s="109">
        <v>60</v>
      </c>
      <c r="X1151" s="127" t="s">
        <v>7911</v>
      </c>
      <c r="Y1151" s="107">
        <v>4</v>
      </c>
      <c r="Z1151" s="107">
        <v>4</v>
      </c>
      <c r="AA1151" s="107">
        <v>4</v>
      </c>
      <c r="AB1151" s="111">
        <v>30</v>
      </c>
      <c r="AC1151" s="107">
        <v>18</v>
      </c>
      <c r="AD1151" s="108"/>
      <c r="AE1151" s="107">
        <v>5</v>
      </c>
      <c r="AF1151" s="111">
        <v>95</v>
      </c>
      <c r="AG1151" s="111" t="s">
        <v>7903</v>
      </c>
      <c r="AH1151" s="111" t="s">
        <v>7904</v>
      </c>
      <c r="AI1151" s="111">
        <v>80</v>
      </c>
      <c r="AJ1151" s="111" t="s">
        <v>7914</v>
      </c>
      <c r="AK1151" s="111" t="s">
        <v>7915</v>
      </c>
      <c r="AL1151" s="111">
        <v>10</v>
      </c>
      <c r="AM1151" s="111" t="s">
        <v>7912</v>
      </c>
      <c r="AN1151" s="111" t="s">
        <v>7913</v>
      </c>
      <c r="AO1151" s="111">
        <v>5</v>
      </c>
      <c r="AP1151" s="111"/>
      <c r="AQ1151" s="111"/>
      <c r="AR1151" s="111"/>
      <c r="AS1151" s="111"/>
      <c r="AT1151" s="111"/>
      <c r="AU1151" s="111"/>
      <c r="AV1151" s="111"/>
      <c r="AW1151" s="111"/>
      <c r="AX1151" s="111"/>
      <c r="AY1151"/>
      <c r="AZ1151"/>
      <c r="BA1151"/>
      <c r="BB1151"/>
      <c r="BC1151"/>
      <c r="BD1151"/>
    </row>
    <row r="1152" spans="1:56" s="110" customFormat="1" ht="174.9">
      <c r="A1152" s="107">
        <v>796</v>
      </c>
      <c r="B1152" s="107" t="s">
        <v>7902</v>
      </c>
      <c r="C1152" s="111">
        <v>3</v>
      </c>
      <c r="D1152" s="124" t="s">
        <v>7903</v>
      </c>
      <c r="E1152" s="112" t="s">
        <v>7904</v>
      </c>
      <c r="F1152" s="129">
        <v>15006</v>
      </c>
      <c r="G1152" s="112" t="s">
        <v>7923</v>
      </c>
      <c r="H1152" s="111">
        <v>2021</v>
      </c>
      <c r="I1152" s="112" t="s">
        <v>7924</v>
      </c>
      <c r="J1152" s="113">
        <v>57005.53</v>
      </c>
      <c r="K1152" s="126" t="s">
        <v>12213</v>
      </c>
      <c r="L1152" s="112" t="s">
        <v>7919</v>
      </c>
      <c r="M1152" s="112" t="s">
        <v>7920</v>
      </c>
      <c r="N1152" s="112" t="s">
        <v>7925</v>
      </c>
      <c r="O1152" s="112" t="s">
        <v>7926</v>
      </c>
      <c r="P1152" s="112">
        <v>58943</v>
      </c>
      <c r="Q1152" s="108">
        <v>50</v>
      </c>
      <c r="R1152" s="108"/>
      <c r="S1152" s="108"/>
      <c r="T1152" s="108"/>
      <c r="U1152" s="108"/>
      <c r="V1152" s="109"/>
      <c r="W1152" s="109">
        <v>40</v>
      </c>
      <c r="X1152" s="127" t="s">
        <v>7911</v>
      </c>
      <c r="Y1152" s="107">
        <v>4</v>
      </c>
      <c r="Z1152" s="107">
        <v>4</v>
      </c>
      <c r="AA1152" s="107">
        <v>4</v>
      </c>
      <c r="AB1152" s="111">
        <v>30</v>
      </c>
      <c r="AC1152" s="107">
        <v>19</v>
      </c>
      <c r="AD1152" s="108"/>
      <c r="AE1152" s="107">
        <v>5</v>
      </c>
      <c r="AF1152" s="111">
        <v>95</v>
      </c>
      <c r="AG1152" s="111" t="s">
        <v>7903</v>
      </c>
      <c r="AH1152" s="111" t="s">
        <v>7904</v>
      </c>
      <c r="AI1152" s="111">
        <v>80</v>
      </c>
      <c r="AJ1152" s="111" t="s">
        <v>7914</v>
      </c>
      <c r="AK1152" s="111" t="s">
        <v>7915</v>
      </c>
      <c r="AL1152" s="111">
        <v>10</v>
      </c>
      <c r="AM1152" s="111" t="s">
        <v>7912</v>
      </c>
      <c r="AN1152" s="111" t="s">
        <v>7913</v>
      </c>
      <c r="AO1152" s="111">
        <v>5</v>
      </c>
      <c r="AP1152" s="111"/>
      <c r="AQ1152" s="111"/>
      <c r="AR1152" s="111"/>
      <c r="AS1152" s="111"/>
      <c r="AT1152" s="111"/>
      <c r="AU1152" s="111"/>
      <c r="AV1152" s="111"/>
      <c r="AW1152" s="111"/>
      <c r="AX1152" s="111"/>
      <c r="AY1152"/>
      <c r="AZ1152"/>
      <c r="BA1152"/>
      <c r="BB1152"/>
      <c r="BC1152"/>
      <c r="BD1152"/>
    </row>
    <row r="1153" spans="1:56" s="110" customFormat="1" ht="174.9">
      <c r="A1153" s="107">
        <v>796</v>
      </c>
      <c r="B1153" s="107" t="s">
        <v>7902</v>
      </c>
      <c r="C1153" s="111">
        <v>3</v>
      </c>
      <c r="D1153" s="124" t="s">
        <v>7912</v>
      </c>
      <c r="E1153" s="112" t="s">
        <v>7913</v>
      </c>
      <c r="F1153" s="129">
        <v>20862</v>
      </c>
      <c r="G1153" s="112" t="s">
        <v>7927</v>
      </c>
      <c r="H1153" s="111">
        <v>2021</v>
      </c>
      <c r="I1153" s="112" t="s">
        <v>7928</v>
      </c>
      <c r="J1153" s="113">
        <v>48489.89</v>
      </c>
      <c r="K1153" s="126" t="s">
        <v>12213</v>
      </c>
      <c r="L1153" s="112" t="s">
        <v>7929</v>
      </c>
      <c r="M1153" s="112" t="s">
        <v>7930</v>
      </c>
      <c r="N1153" s="112" t="s">
        <v>7931</v>
      </c>
      <c r="O1153" s="112" t="s">
        <v>7932</v>
      </c>
      <c r="P1153" s="112">
        <v>58881</v>
      </c>
      <c r="Q1153" s="108">
        <v>50</v>
      </c>
      <c r="R1153" s="108">
        <v>5</v>
      </c>
      <c r="S1153" s="108">
        <v>20</v>
      </c>
      <c r="T1153" s="108">
        <v>25</v>
      </c>
      <c r="U1153" s="108">
        <v>50</v>
      </c>
      <c r="V1153" s="109">
        <v>0</v>
      </c>
      <c r="W1153" s="109">
        <v>40</v>
      </c>
      <c r="X1153" s="127" t="s">
        <v>7911</v>
      </c>
      <c r="Y1153" s="107">
        <v>4</v>
      </c>
      <c r="Z1153" s="107">
        <v>2</v>
      </c>
      <c r="AA1153" s="107">
        <v>3</v>
      </c>
      <c r="AB1153" s="111">
        <v>32</v>
      </c>
      <c r="AC1153" s="107">
        <v>19</v>
      </c>
      <c r="AD1153" s="108"/>
      <c r="AE1153" s="107">
        <v>5</v>
      </c>
      <c r="AF1153" s="111">
        <v>100</v>
      </c>
      <c r="AG1153" s="111" t="s">
        <v>7912</v>
      </c>
      <c r="AH1153" s="111" t="s">
        <v>7913</v>
      </c>
      <c r="AI1153" s="111">
        <v>0.8</v>
      </c>
      <c r="AJ1153" s="111" t="s">
        <v>7903</v>
      </c>
      <c r="AK1153" s="111" t="s">
        <v>7904</v>
      </c>
      <c r="AL1153" s="111">
        <v>10</v>
      </c>
      <c r="AM1153" s="111" t="s">
        <v>7933</v>
      </c>
      <c r="AN1153" s="111" t="s">
        <v>7913</v>
      </c>
      <c r="AO1153" s="111">
        <v>10</v>
      </c>
      <c r="AP1153" s="111"/>
      <c r="AQ1153" s="111"/>
      <c r="AR1153" s="111"/>
      <c r="AS1153" s="111"/>
      <c r="AT1153" s="111"/>
      <c r="AU1153" s="111"/>
      <c r="AV1153" s="111"/>
      <c r="AW1153" s="111"/>
      <c r="AX1153" s="111"/>
      <c r="AY1153"/>
      <c r="AZ1153"/>
      <c r="BA1153"/>
      <c r="BB1153"/>
      <c r="BC1153"/>
      <c r="BD1153"/>
    </row>
    <row r="1154" spans="1:56" s="110" customFormat="1" ht="226.3">
      <c r="A1154" s="107">
        <v>796</v>
      </c>
      <c r="B1154" s="107" t="s">
        <v>7902</v>
      </c>
      <c r="C1154" s="111">
        <v>3</v>
      </c>
      <c r="D1154" s="124" t="s">
        <v>7912</v>
      </c>
      <c r="E1154" s="112" t="s">
        <v>7913</v>
      </c>
      <c r="F1154" s="129">
        <v>20862</v>
      </c>
      <c r="G1154" s="112" t="s">
        <v>7934</v>
      </c>
      <c r="H1154" s="111">
        <v>2022</v>
      </c>
      <c r="I1154" s="112" t="s">
        <v>7935</v>
      </c>
      <c r="J1154" s="113">
        <v>72495.600000000006</v>
      </c>
      <c r="K1154" s="126" t="s">
        <v>12213</v>
      </c>
      <c r="L1154" s="112" t="s">
        <v>7936</v>
      </c>
      <c r="M1154" s="112" t="s">
        <v>7937</v>
      </c>
      <c r="N1154" s="112" t="s">
        <v>7938</v>
      </c>
      <c r="O1154" s="112" t="s">
        <v>7939</v>
      </c>
      <c r="P1154" s="112" t="s">
        <v>7940</v>
      </c>
      <c r="Q1154" s="108">
        <v>50</v>
      </c>
      <c r="R1154" s="108">
        <v>5</v>
      </c>
      <c r="S1154" s="108">
        <v>20</v>
      </c>
      <c r="T1154" s="108">
        <v>25</v>
      </c>
      <c r="U1154" s="108">
        <v>50</v>
      </c>
      <c r="V1154" s="109"/>
      <c r="W1154" s="109">
        <v>20</v>
      </c>
      <c r="X1154" s="127" t="s">
        <v>7911</v>
      </c>
      <c r="Y1154" s="107">
        <v>4</v>
      </c>
      <c r="Z1154" s="107">
        <v>2</v>
      </c>
      <c r="AA1154" s="107">
        <v>2</v>
      </c>
      <c r="AB1154" s="111">
        <v>32</v>
      </c>
      <c r="AC1154" s="107">
        <v>20</v>
      </c>
      <c r="AD1154" s="108"/>
      <c r="AE1154" s="107">
        <v>5</v>
      </c>
      <c r="AF1154" s="111">
        <v>100</v>
      </c>
      <c r="AG1154" s="111" t="s">
        <v>7912</v>
      </c>
      <c r="AH1154" s="111" t="s">
        <v>7913</v>
      </c>
      <c r="AI1154" s="111">
        <v>60</v>
      </c>
      <c r="AJ1154" s="111" t="s">
        <v>7903</v>
      </c>
      <c r="AK1154" s="111" t="s">
        <v>7904</v>
      </c>
      <c r="AL1154" s="111">
        <v>10</v>
      </c>
      <c r="AM1154" s="111" t="s">
        <v>7914</v>
      </c>
      <c r="AN1154" s="111" t="s">
        <v>7915</v>
      </c>
      <c r="AO1154" s="111">
        <v>10</v>
      </c>
      <c r="AP1154" s="111" t="s">
        <v>4775</v>
      </c>
      <c r="AQ1154" s="111" t="s">
        <v>7941</v>
      </c>
      <c r="AR1154" s="111">
        <v>10</v>
      </c>
      <c r="AS1154" s="111" t="s">
        <v>7933</v>
      </c>
      <c r="AT1154" s="111" t="s">
        <v>7913</v>
      </c>
      <c r="AU1154" s="111">
        <v>10</v>
      </c>
      <c r="AV1154" s="111"/>
      <c r="AW1154" s="111"/>
      <c r="AX1154" s="111"/>
      <c r="AY1154"/>
      <c r="AZ1154"/>
      <c r="BA1154"/>
      <c r="BB1154"/>
      <c r="BC1154"/>
      <c r="BD1154"/>
    </row>
    <row r="1155" spans="1:56" s="110" customFormat="1" ht="174.9">
      <c r="A1155" s="107">
        <v>796</v>
      </c>
      <c r="B1155" s="107" t="s">
        <v>7902</v>
      </c>
      <c r="C1155" s="111">
        <v>11</v>
      </c>
      <c r="D1155" s="124" t="s">
        <v>7942</v>
      </c>
      <c r="E1155" s="112" t="s">
        <v>7943</v>
      </c>
      <c r="F1155" s="129">
        <v>10814</v>
      </c>
      <c r="G1155" s="112" t="s">
        <v>7944</v>
      </c>
      <c r="H1155" s="111">
        <v>2022</v>
      </c>
      <c r="I1155" s="112" t="s">
        <v>7945</v>
      </c>
      <c r="J1155" s="113">
        <v>125250.03</v>
      </c>
      <c r="K1155" s="126" t="s">
        <v>12213</v>
      </c>
      <c r="L1155" s="112" t="s">
        <v>7919</v>
      </c>
      <c r="M1155" s="112" t="s">
        <v>7920</v>
      </c>
      <c r="N1155" s="112" t="s">
        <v>7946</v>
      </c>
      <c r="O1155" s="112" t="s">
        <v>7947</v>
      </c>
      <c r="P1155" s="112" t="s">
        <v>7948</v>
      </c>
      <c r="Q1155" s="108">
        <v>50</v>
      </c>
      <c r="R1155" s="108">
        <v>5</v>
      </c>
      <c r="S1155" s="108">
        <v>25</v>
      </c>
      <c r="T1155" s="108">
        <v>25</v>
      </c>
      <c r="U1155" s="108">
        <v>50</v>
      </c>
      <c r="V1155" s="109"/>
      <c r="W1155" s="109">
        <v>20</v>
      </c>
      <c r="X1155" s="127" t="s">
        <v>7911</v>
      </c>
      <c r="Y1155" s="107">
        <v>1</v>
      </c>
      <c r="Z1155" s="107">
        <v>8</v>
      </c>
      <c r="AA1155" s="107">
        <v>2</v>
      </c>
      <c r="AB1155" s="111">
        <v>31</v>
      </c>
      <c r="AC1155" s="107">
        <v>20</v>
      </c>
      <c r="AD1155" s="108"/>
      <c r="AE1155" s="107">
        <v>5</v>
      </c>
      <c r="AF1155" s="111">
        <v>80</v>
      </c>
      <c r="AG1155" s="111" t="s">
        <v>7942</v>
      </c>
      <c r="AH1155" s="111" t="s">
        <v>7943</v>
      </c>
      <c r="AI1155" s="111">
        <v>60</v>
      </c>
      <c r="AJ1155" s="111" t="s">
        <v>7949</v>
      </c>
      <c r="AK1155" s="111" t="s">
        <v>7943</v>
      </c>
      <c r="AL1155" s="111">
        <v>10</v>
      </c>
      <c r="AM1155" s="111" t="s">
        <v>7950</v>
      </c>
      <c r="AN1155" s="111" t="s">
        <v>7951</v>
      </c>
      <c r="AO1155" s="111">
        <v>10</v>
      </c>
      <c r="AP1155" s="111"/>
      <c r="AQ1155" s="111"/>
      <c r="AR1155" s="111"/>
      <c r="AS1155" s="111"/>
      <c r="AT1155" s="111"/>
      <c r="AU1155" s="111"/>
      <c r="AV1155" s="111"/>
      <c r="AW1155" s="111"/>
      <c r="AX1155" s="111"/>
      <c r="AY1155"/>
      <c r="AZ1155"/>
      <c r="BA1155"/>
      <c r="BB1155"/>
      <c r="BC1155"/>
      <c r="BD1155"/>
    </row>
    <row r="1156" spans="1:56" s="110" customFormat="1" ht="174.9">
      <c r="A1156" s="107">
        <v>796</v>
      </c>
      <c r="B1156" s="107" t="s">
        <v>7902</v>
      </c>
      <c r="C1156" s="111">
        <v>11</v>
      </c>
      <c r="D1156" s="124" t="s">
        <v>7903</v>
      </c>
      <c r="E1156" s="112" t="s">
        <v>7904</v>
      </c>
      <c r="F1156" s="129">
        <v>15006</v>
      </c>
      <c r="G1156" s="112" t="s">
        <v>7952</v>
      </c>
      <c r="H1156" s="111">
        <v>2023</v>
      </c>
      <c r="I1156" s="112" t="s">
        <v>7953</v>
      </c>
      <c r="J1156" s="113">
        <v>124009.48</v>
      </c>
      <c r="K1156" s="126" t="s">
        <v>12213</v>
      </c>
      <c r="L1156" s="112" t="s">
        <v>7919</v>
      </c>
      <c r="M1156" s="112" t="s">
        <v>7920</v>
      </c>
      <c r="N1156" s="112" t="s">
        <v>7954</v>
      </c>
      <c r="O1156" s="112" t="s">
        <v>7955</v>
      </c>
      <c r="P1156" s="112" t="s">
        <v>7956</v>
      </c>
      <c r="Q1156" s="108">
        <v>420</v>
      </c>
      <c r="R1156" s="108">
        <v>5.9</v>
      </c>
      <c r="S1156" s="108">
        <v>270</v>
      </c>
      <c r="T1156" s="108">
        <v>180</v>
      </c>
      <c r="U1156" s="108">
        <v>455.9</v>
      </c>
      <c r="V1156" s="109"/>
      <c r="W1156" s="109">
        <v>3.34</v>
      </c>
      <c r="X1156" s="127" t="s">
        <v>7911</v>
      </c>
      <c r="Y1156" s="107">
        <v>1</v>
      </c>
      <c r="Z1156" s="107">
        <v>1</v>
      </c>
      <c r="AA1156" s="107">
        <v>5</v>
      </c>
      <c r="AB1156" s="111">
        <v>47</v>
      </c>
      <c r="AC1156" s="107">
        <v>21</v>
      </c>
      <c r="AD1156" s="108">
        <v>150</v>
      </c>
      <c r="AE1156" s="107">
        <v>5</v>
      </c>
      <c r="AF1156" s="111">
        <v>75</v>
      </c>
      <c r="AG1156" s="111" t="s">
        <v>7903</v>
      </c>
      <c r="AH1156" s="111" t="s">
        <v>7904</v>
      </c>
      <c r="AI1156" s="111">
        <v>60</v>
      </c>
      <c r="AJ1156" s="111" t="s">
        <v>7916</v>
      </c>
      <c r="AK1156" s="111" t="s">
        <v>7904</v>
      </c>
      <c r="AL1156" s="111">
        <v>15</v>
      </c>
      <c r="AM1156" s="111"/>
      <c r="AN1156" s="111"/>
      <c r="AO1156" s="111"/>
      <c r="AP1156" s="111"/>
      <c r="AQ1156" s="111"/>
      <c r="AR1156" s="111"/>
      <c r="AS1156" s="111"/>
      <c r="AT1156" s="111"/>
      <c r="AU1156" s="111"/>
      <c r="AV1156" s="111"/>
      <c r="AW1156" s="111"/>
      <c r="AX1156" s="111"/>
      <c r="AY1156"/>
      <c r="AZ1156"/>
      <c r="BA1156"/>
      <c r="BB1156"/>
      <c r="BC1156"/>
      <c r="BD1156"/>
    </row>
    <row r="1157" spans="1:56" s="110" customFormat="1" ht="133.75">
      <c r="A1157" s="107">
        <v>796</v>
      </c>
      <c r="B1157" s="107" t="s">
        <v>7902</v>
      </c>
      <c r="C1157" s="111">
        <v>11</v>
      </c>
      <c r="D1157" s="124" t="s">
        <v>7903</v>
      </c>
      <c r="E1157" s="112" t="s">
        <v>7904</v>
      </c>
      <c r="F1157" s="129">
        <v>15006</v>
      </c>
      <c r="G1157" s="112" t="s">
        <v>7957</v>
      </c>
      <c r="H1157" s="111">
        <v>2024</v>
      </c>
      <c r="I1157" s="112" t="s">
        <v>7957</v>
      </c>
      <c r="J1157" s="113">
        <v>35912.080000000002</v>
      </c>
      <c r="K1157" s="126" t="s">
        <v>12213</v>
      </c>
      <c r="L1157" s="112" t="s">
        <v>7958</v>
      </c>
      <c r="M1157" s="112" t="s">
        <v>7959</v>
      </c>
      <c r="N1157" s="112" t="s">
        <v>7960</v>
      </c>
      <c r="O1157" s="112" t="s">
        <v>7961</v>
      </c>
      <c r="P1157" s="112" t="s">
        <v>7962</v>
      </c>
      <c r="Q1157" s="108">
        <v>30</v>
      </c>
      <c r="R1157" s="108">
        <v>20</v>
      </c>
      <c r="S1157" s="108">
        <v>5</v>
      </c>
      <c r="T1157" s="108">
        <v>5</v>
      </c>
      <c r="U1157" s="108">
        <v>30</v>
      </c>
      <c r="V1157" s="109"/>
      <c r="W1157" s="109"/>
      <c r="X1157" s="127" t="s">
        <v>7911</v>
      </c>
      <c r="Y1157" s="107">
        <v>4</v>
      </c>
      <c r="Z1157" s="107">
        <v>5</v>
      </c>
      <c r="AA1157" s="107">
        <v>3</v>
      </c>
      <c r="AB1157" s="111">
        <v>30</v>
      </c>
      <c r="AC1157" s="107">
        <v>22</v>
      </c>
      <c r="AD1157" s="108">
        <v>15</v>
      </c>
      <c r="AE1157" s="107">
        <v>5</v>
      </c>
      <c r="AF1157" s="111">
        <v>80</v>
      </c>
      <c r="AG1157" s="111" t="s">
        <v>7903</v>
      </c>
      <c r="AH1157" s="111" t="s">
        <v>7904</v>
      </c>
      <c r="AI1157" s="111">
        <v>65</v>
      </c>
      <c r="AJ1157" s="111" t="s">
        <v>7916</v>
      </c>
      <c r="AK1157" s="111" t="s">
        <v>7904</v>
      </c>
      <c r="AL1157" s="111">
        <v>15</v>
      </c>
      <c r="AM1157" s="111"/>
      <c r="AN1157" s="111"/>
      <c r="AO1157" s="111"/>
      <c r="AP1157" s="111"/>
      <c r="AQ1157" s="111"/>
      <c r="AR1157" s="111"/>
      <c r="AS1157" s="111"/>
      <c r="AT1157" s="111"/>
      <c r="AU1157" s="111"/>
      <c r="AV1157" s="111"/>
      <c r="AW1157" s="111"/>
      <c r="AX1157" s="111"/>
      <c r="AY1157"/>
      <c r="AZ1157"/>
      <c r="BA1157"/>
      <c r="BB1157"/>
      <c r="BC1157"/>
      <c r="BD1157"/>
    </row>
    <row r="1158" spans="1:56" s="110" customFormat="1" ht="92.6">
      <c r="A1158" s="107">
        <v>1502</v>
      </c>
      <c r="B1158" s="107" t="s">
        <v>3532</v>
      </c>
      <c r="C1158" s="111" t="s">
        <v>3533</v>
      </c>
      <c r="D1158" s="124"/>
      <c r="E1158" s="112" t="s">
        <v>3534</v>
      </c>
      <c r="F1158" s="129">
        <v>5703</v>
      </c>
      <c r="G1158" s="112" t="s">
        <v>3535</v>
      </c>
      <c r="H1158" s="111">
        <v>2014</v>
      </c>
      <c r="I1158" s="112" t="s">
        <v>3536</v>
      </c>
      <c r="J1158" s="113">
        <v>25056.17</v>
      </c>
      <c r="K1158" s="126" t="s">
        <v>12213</v>
      </c>
      <c r="L1158" s="112" t="s">
        <v>3537</v>
      </c>
      <c r="M1158" s="112" t="s">
        <v>3538</v>
      </c>
      <c r="N1158" s="112" t="s">
        <v>3539</v>
      </c>
      <c r="O1158" s="112" t="s">
        <v>3540</v>
      </c>
      <c r="P1158" s="112">
        <v>2902000</v>
      </c>
      <c r="Q1158" s="108">
        <f>U1158</f>
        <v>21.99</v>
      </c>
      <c r="R1158" s="108">
        <v>0</v>
      </c>
      <c r="S1158" s="108">
        <v>0.61</v>
      </c>
      <c r="T1158" s="108">
        <v>21.38</v>
      </c>
      <c r="U1158" s="108">
        <f>SUM(R1158:T1158)</f>
        <v>21.99</v>
      </c>
      <c r="V1158" s="109">
        <v>100</v>
      </c>
      <c r="W1158" s="109">
        <v>100</v>
      </c>
      <c r="X1158" s="127" t="s">
        <v>3541</v>
      </c>
      <c r="Y1158" s="107">
        <v>4</v>
      </c>
      <c r="Z1158" s="107">
        <v>8</v>
      </c>
      <c r="AA1158" s="107">
        <v>3</v>
      </c>
      <c r="AB1158" s="111">
        <v>16</v>
      </c>
      <c r="AC1158" s="107"/>
      <c r="AD1158" s="108">
        <f>+T1158</f>
        <v>21.38</v>
      </c>
      <c r="AE1158" s="107">
        <v>5</v>
      </c>
      <c r="AF1158" s="111">
        <v>100</v>
      </c>
      <c r="AG1158" s="111" t="s">
        <v>3542</v>
      </c>
      <c r="AH1158" s="111" t="s">
        <v>3543</v>
      </c>
      <c r="AI1158" s="111">
        <v>25</v>
      </c>
      <c r="AJ1158" s="111" t="s">
        <v>3544</v>
      </c>
      <c r="AK1158" s="111" t="s">
        <v>3543</v>
      </c>
      <c r="AL1158" s="111">
        <v>25</v>
      </c>
      <c r="AM1158" s="111"/>
      <c r="AN1158" s="111"/>
      <c r="AO1158" s="111"/>
      <c r="AP1158" s="111"/>
      <c r="AQ1158" s="111"/>
      <c r="AR1158" s="111"/>
      <c r="AS1158" s="111" t="s">
        <v>3545</v>
      </c>
      <c r="AT1158" s="111" t="s">
        <v>3543</v>
      </c>
      <c r="AU1158" s="111">
        <v>25</v>
      </c>
      <c r="AV1158" s="111" t="s">
        <v>3546</v>
      </c>
      <c r="AW1158" s="111" t="s">
        <v>3543</v>
      </c>
      <c r="AX1158" s="111">
        <v>25</v>
      </c>
      <c r="AY1158"/>
      <c r="AZ1158"/>
      <c r="BA1158"/>
      <c r="BB1158"/>
      <c r="BC1158"/>
      <c r="BD1158"/>
    </row>
    <row r="1159" spans="1:56" s="110" customFormat="1" ht="113.15">
      <c r="A1159" s="107">
        <v>1502</v>
      </c>
      <c r="B1159" s="107" t="s">
        <v>3532</v>
      </c>
      <c r="C1159" s="111" t="s">
        <v>3547</v>
      </c>
      <c r="D1159" s="124"/>
      <c r="E1159" s="112" t="s">
        <v>3548</v>
      </c>
      <c r="F1159" s="129">
        <v>21593</v>
      </c>
      <c r="G1159" s="112" t="s">
        <v>3549</v>
      </c>
      <c r="H1159" s="111">
        <v>2008</v>
      </c>
      <c r="I1159" s="112" t="s">
        <v>3550</v>
      </c>
      <c r="J1159" s="113">
        <v>175533.63</v>
      </c>
      <c r="K1159" s="126" t="s">
        <v>12213</v>
      </c>
      <c r="L1159" s="112" t="s">
        <v>3551</v>
      </c>
      <c r="M1159" s="112" t="s">
        <v>3552</v>
      </c>
      <c r="N1159" s="112" t="s">
        <v>3553</v>
      </c>
      <c r="O1159" s="112" t="s">
        <v>3554</v>
      </c>
      <c r="P1159" s="112" t="s">
        <v>3555</v>
      </c>
      <c r="Q1159" s="108">
        <f t="shared" ref="Q1159:Q1222" si="80">U1159</f>
        <v>28.529999999999998</v>
      </c>
      <c r="R1159" s="108">
        <v>0</v>
      </c>
      <c r="S1159" s="108">
        <v>4.29</v>
      </c>
      <c r="T1159" s="108">
        <v>24.24</v>
      </c>
      <c r="U1159" s="108">
        <f t="shared" ref="U1159:U1227" si="81">SUM(R1159:T1159)</f>
        <v>28.529999999999998</v>
      </c>
      <c r="V1159" s="109">
        <v>100</v>
      </c>
      <c r="W1159" s="109">
        <v>100</v>
      </c>
      <c r="X1159" s="127" t="s">
        <v>3556</v>
      </c>
      <c r="Y1159" s="107">
        <v>3</v>
      </c>
      <c r="Z1159" s="107">
        <v>10</v>
      </c>
      <c r="AA1159" s="107">
        <v>4</v>
      </c>
      <c r="AB1159" s="111">
        <v>16</v>
      </c>
      <c r="AC1159" s="107">
        <v>77</v>
      </c>
      <c r="AD1159" s="108">
        <f t="shared" ref="AD1159:AD1225" si="82">+T1159</f>
        <v>24.24</v>
      </c>
      <c r="AE1159" s="107">
        <v>5</v>
      </c>
      <c r="AF1159" s="111">
        <v>100</v>
      </c>
      <c r="AG1159" s="111" t="s">
        <v>3542</v>
      </c>
      <c r="AH1159" s="111" t="s">
        <v>3543</v>
      </c>
      <c r="AI1159" s="111">
        <v>25</v>
      </c>
      <c r="AJ1159" s="111" t="s">
        <v>3544</v>
      </c>
      <c r="AK1159" s="111" t="s">
        <v>3543</v>
      </c>
      <c r="AL1159" s="111">
        <v>25</v>
      </c>
      <c r="AM1159" s="111"/>
      <c r="AN1159" s="111"/>
      <c r="AO1159" s="111"/>
      <c r="AP1159" s="111"/>
      <c r="AQ1159" s="111"/>
      <c r="AR1159" s="111"/>
      <c r="AS1159" s="111" t="s">
        <v>3545</v>
      </c>
      <c r="AT1159" s="111" t="s">
        <v>3543</v>
      </c>
      <c r="AU1159" s="111">
        <v>25</v>
      </c>
      <c r="AV1159" s="111" t="s">
        <v>3546</v>
      </c>
      <c r="AW1159" s="111" t="s">
        <v>3543</v>
      </c>
      <c r="AX1159" s="111">
        <v>25</v>
      </c>
      <c r="AY1159"/>
      <c r="AZ1159"/>
      <c r="BA1159"/>
      <c r="BB1159"/>
      <c r="BC1159"/>
      <c r="BD1159"/>
    </row>
    <row r="1160" spans="1:56" s="110" customFormat="1" ht="102.9">
      <c r="A1160" s="107">
        <v>1502</v>
      </c>
      <c r="B1160" s="107" t="s">
        <v>3532</v>
      </c>
      <c r="C1160" s="111" t="s">
        <v>3533</v>
      </c>
      <c r="D1160" s="124" t="s">
        <v>3544</v>
      </c>
      <c r="E1160" s="112" t="s">
        <v>3557</v>
      </c>
      <c r="F1160" s="129">
        <v>13411</v>
      </c>
      <c r="G1160" s="112" t="s">
        <v>3558</v>
      </c>
      <c r="H1160" s="111">
        <v>2011</v>
      </c>
      <c r="I1160" s="112" t="s">
        <v>3559</v>
      </c>
      <c r="J1160" s="113">
        <v>287826</v>
      </c>
      <c r="K1160" s="126" t="s">
        <v>12213</v>
      </c>
      <c r="L1160" s="112" t="s">
        <v>3560</v>
      </c>
      <c r="M1160" s="112" t="s">
        <v>3561</v>
      </c>
      <c r="N1160" s="112" t="s">
        <v>3562</v>
      </c>
      <c r="O1160" s="112" t="s">
        <v>3563</v>
      </c>
      <c r="P1160" s="112" t="s">
        <v>3564</v>
      </c>
      <c r="Q1160" s="108">
        <f t="shared" si="80"/>
        <v>35.659999999999997</v>
      </c>
      <c r="R1160" s="108">
        <v>0</v>
      </c>
      <c r="S1160" s="108">
        <v>9.51</v>
      </c>
      <c r="T1160" s="108">
        <v>26.15</v>
      </c>
      <c r="U1160" s="108">
        <f t="shared" si="81"/>
        <v>35.659999999999997</v>
      </c>
      <c r="V1160" s="109">
        <v>100</v>
      </c>
      <c r="W1160" s="109">
        <v>100</v>
      </c>
      <c r="X1160" s="127" t="s">
        <v>3565</v>
      </c>
      <c r="Y1160" s="107">
        <v>3</v>
      </c>
      <c r="Z1160" s="107">
        <v>12</v>
      </c>
      <c r="AA1160" s="107">
        <v>3</v>
      </c>
      <c r="AB1160" s="111">
        <v>16</v>
      </c>
      <c r="AC1160" s="107">
        <v>62</v>
      </c>
      <c r="AD1160" s="108">
        <f t="shared" si="82"/>
        <v>26.15</v>
      </c>
      <c r="AE1160" s="107">
        <v>5</v>
      </c>
      <c r="AF1160" s="111">
        <v>100</v>
      </c>
      <c r="AG1160" s="111" t="s">
        <v>3542</v>
      </c>
      <c r="AH1160" s="111" t="s">
        <v>3543</v>
      </c>
      <c r="AI1160" s="111">
        <v>25</v>
      </c>
      <c r="AJ1160" s="111" t="s">
        <v>3544</v>
      </c>
      <c r="AK1160" s="111" t="s">
        <v>3543</v>
      </c>
      <c r="AL1160" s="111">
        <v>25</v>
      </c>
      <c r="AM1160" s="111"/>
      <c r="AN1160" s="111"/>
      <c r="AO1160" s="111"/>
      <c r="AP1160" s="111"/>
      <c r="AQ1160" s="111"/>
      <c r="AR1160" s="111"/>
      <c r="AS1160" s="111" t="s">
        <v>3545</v>
      </c>
      <c r="AT1160" s="111" t="s">
        <v>3543</v>
      </c>
      <c r="AU1160" s="111">
        <v>25</v>
      </c>
      <c r="AV1160" s="111" t="s">
        <v>3546</v>
      </c>
      <c r="AW1160" s="111" t="s">
        <v>3543</v>
      </c>
      <c r="AX1160" s="111">
        <v>25</v>
      </c>
      <c r="AY1160"/>
      <c r="AZ1160"/>
      <c r="BA1160"/>
      <c r="BB1160"/>
      <c r="BC1160"/>
      <c r="BD1160"/>
    </row>
    <row r="1161" spans="1:56" s="110" customFormat="1" ht="216">
      <c r="A1161" s="107">
        <v>1502</v>
      </c>
      <c r="B1161" s="107" t="s">
        <v>3532</v>
      </c>
      <c r="C1161" s="111" t="s">
        <v>3566</v>
      </c>
      <c r="D1161" s="124"/>
      <c r="E1161" s="112" t="s">
        <v>3567</v>
      </c>
      <c r="F1161" s="129">
        <v>20631</v>
      </c>
      <c r="G1161" s="112" t="s">
        <v>3568</v>
      </c>
      <c r="H1161" s="111">
        <v>2005</v>
      </c>
      <c r="I1161" s="112" t="s">
        <v>3569</v>
      </c>
      <c r="J1161" s="113">
        <v>94863.58</v>
      </c>
      <c r="K1161" s="126" t="s">
        <v>12213</v>
      </c>
      <c r="L1161" s="112" t="s">
        <v>3570</v>
      </c>
      <c r="M1161" s="112" t="s">
        <v>3571</v>
      </c>
      <c r="N1161" s="112" t="s">
        <v>3572</v>
      </c>
      <c r="O1161" s="112" t="s">
        <v>3573</v>
      </c>
      <c r="P1161" s="112" t="s">
        <v>3574</v>
      </c>
      <c r="Q1161" s="108">
        <f t="shared" si="80"/>
        <v>23.67</v>
      </c>
      <c r="R1161" s="108">
        <v>0</v>
      </c>
      <c r="S1161" s="108">
        <v>3.12</v>
      </c>
      <c r="T1161" s="108">
        <v>20.55</v>
      </c>
      <c r="U1161" s="108">
        <f t="shared" si="81"/>
        <v>23.67</v>
      </c>
      <c r="V1161" s="109">
        <v>0</v>
      </c>
      <c r="W1161" s="109">
        <v>100</v>
      </c>
      <c r="X1161" s="127" t="s">
        <v>3575</v>
      </c>
      <c r="Y1161" s="107">
        <v>4</v>
      </c>
      <c r="Z1161" s="107">
        <v>9</v>
      </c>
      <c r="AA1161" s="107">
        <v>1</v>
      </c>
      <c r="AB1161" s="111">
        <v>16</v>
      </c>
      <c r="AC1161" s="107">
        <v>106</v>
      </c>
      <c r="AD1161" s="108">
        <f t="shared" si="82"/>
        <v>20.55</v>
      </c>
      <c r="AE1161" s="107">
        <v>5</v>
      </c>
      <c r="AF1161" s="111" t="s">
        <v>3576</v>
      </c>
      <c r="AG1161" s="111"/>
      <c r="AH1161" s="111"/>
      <c r="AI1161" s="111"/>
      <c r="AJ1161" s="111"/>
      <c r="AK1161" s="111"/>
      <c r="AL1161" s="111"/>
      <c r="AM1161" s="111"/>
      <c r="AN1161" s="111"/>
      <c r="AO1161" s="111"/>
      <c r="AP1161" s="111"/>
      <c r="AQ1161" s="111"/>
      <c r="AR1161" s="111"/>
      <c r="AS1161" s="111"/>
      <c r="AT1161" s="111"/>
      <c r="AU1161" s="111"/>
      <c r="AV1161" s="111"/>
      <c r="AW1161" s="111"/>
      <c r="AX1161" s="111"/>
      <c r="AY1161"/>
      <c r="AZ1161"/>
      <c r="BA1161"/>
      <c r="BB1161"/>
      <c r="BC1161"/>
      <c r="BD1161"/>
    </row>
    <row r="1162" spans="1:56" s="110" customFormat="1" ht="216">
      <c r="A1162" s="107">
        <v>1502</v>
      </c>
      <c r="B1162" s="107" t="s">
        <v>3532</v>
      </c>
      <c r="C1162" s="111" t="s">
        <v>3566</v>
      </c>
      <c r="D1162" s="124"/>
      <c r="E1162" s="112" t="s">
        <v>3567</v>
      </c>
      <c r="F1162" s="129">
        <v>20631</v>
      </c>
      <c r="G1162" s="112" t="s">
        <v>3577</v>
      </c>
      <c r="H1162" s="111">
        <v>2003</v>
      </c>
      <c r="I1162" s="112" t="s">
        <v>3578</v>
      </c>
      <c r="J1162" s="113">
        <v>50581.04</v>
      </c>
      <c r="K1162" s="126" t="s">
        <v>12213</v>
      </c>
      <c r="L1162" s="112" t="s">
        <v>3579</v>
      </c>
      <c r="M1162" s="112" t="s">
        <v>3571</v>
      </c>
      <c r="N1162" s="112" t="s">
        <v>3580</v>
      </c>
      <c r="O1162" s="112" t="s">
        <v>3581</v>
      </c>
      <c r="P1162" s="112" t="s">
        <v>3582</v>
      </c>
      <c r="Q1162" s="108">
        <f t="shared" si="80"/>
        <v>22.150000000000002</v>
      </c>
      <c r="R1162" s="108">
        <v>0</v>
      </c>
      <c r="S1162" s="108">
        <v>1.6</v>
      </c>
      <c r="T1162" s="108">
        <v>20.55</v>
      </c>
      <c r="U1162" s="108">
        <f t="shared" si="81"/>
        <v>22.150000000000002</v>
      </c>
      <c r="V1162" s="109">
        <v>100</v>
      </c>
      <c r="W1162" s="109">
        <v>100</v>
      </c>
      <c r="X1162" s="127" t="s">
        <v>3583</v>
      </c>
      <c r="Y1162" s="107">
        <v>4</v>
      </c>
      <c r="Z1162" s="107">
        <v>9</v>
      </c>
      <c r="AA1162" s="107">
        <v>1</v>
      </c>
      <c r="AB1162" s="111">
        <v>16</v>
      </c>
      <c r="AC1162" s="107">
        <v>148</v>
      </c>
      <c r="AD1162" s="108">
        <f t="shared" si="82"/>
        <v>20.55</v>
      </c>
      <c r="AE1162" s="107">
        <v>5</v>
      </c>
      <c r="AF1162" s="111">
        <v>100</v>
      </c>
      <c r="AG1162" s="111" t="s">
        <v>3542</v>
      </c>
      <c r="AH1162" s="111" t="s">
        <v>3543</v>
      </c>
      <c r="AI1162" s="111">
        <v>25</v>
      </c>
      <c r="AJ1162" s="111" t="s">
        <v>3544</v>
      </c>
      <c r="AK1162" s="111" t="s">
        <v>3543</v>
      </c>
      <c r="AL1162" s="111">
        <v>25</v>
      </c>
      <c r="AM1162" s="111"/>
      <c r="AN1162" s="111"/>
      <c r="AO1162" s="111"/>
      <c r="AP1162" s="111"/>
      <c r="AQ1162" s="111"/>
      <c r="AR1162" s="111"/>
      <c r="AS1162" s="111" t="s">
        <v>3545</v>
      </c>
      <c r="AT1162" s="111" t="s">
        <v>3543</v>
      </c>
      <c r="AU1162" s="111">
        <v>25</v>
      </c>
      <c r="AV1162" s="111" t="s">
        <v>3546</v>
      </c>
      <c r="AW1162" s="111" t="s">
        <v>3543</v>
      </c>
      <c r="AX1162" s="111">
        <v>25</v>
      </c>
      <c r="AY1162"/>
      <c r="AZ1162"/>
      <c r="BA1162"/>
      <c r="BB1162"/>
      <c r="BC1162"/>
      <c r="BD1162"/>
    </row>
    <row r="1163" spans="1:56" s="110" customFormat="1" ht="174.9">
      <c r="A1163" s="107">
        <v>1502</v>
      </c>
      <c r="B1163" s="107" t="s">
        <v>3532</v>
      </c>
      <c r="C1163" s="111" t="s">
        <v>3566</v>
      </c>
      <c r="D1163" s="124"/>
      <c r="E1163" s="112" t="s">
        <v>3567</v>
      </c>
      <c r="F1163" s="129">
        <v>20631</v>
      </c>
      <c r="G1163" s="112" t="s">
        <v>3584</v>
      </c>
      <c r="H1163" s="111">
        <v>2002</v>
      </c>
      <c r="I1163" s="112" t="s">
        <v>3585</v>
      </c>
      <c r="J1163" s="113">
        <v>76231.03</v>
      </c>
      <c r="K1163" s="126" t="s">
        <v>12213</v>
      </c>
      <c r="L1163" s="112" t="s">
        <v>3587</v>
      </c>
      <c r="M1163" s="112" t="s">
        <v>3588</v>
      </c>
      <c r="N1163" s="112" t="s">
        <v>3589</v>
      </c>
      <c r="O1163" s="112" t="s">
        <v>3590</v>
      </c>
      <c r="P1163" s="112" t="s">
        <v>3591</v>
      </c>
      <c r="Q1163" s="108">
        <f t="shared" si="80"/>
        <v>37.369999999999997</v>
      </c>
      <c r="R1163" s="108">
        <v>0</v>
      </c>
      <c r="S1163" s="108">
        <v>2.54</v>
      </c>
      <c r="T1163" s="108">
        <v>34.83</v>
      </c>
      <c r="U1163" s="108">
        <f t="shared" si="81"/>
        <v>37.369999999999997</v>
      </c>
      <c r="V1163" s="109">
        <v>0</v>
      </c>
      <c r="W1163" s="109">
        <v>100</v>
      </c>
      <c r="X1163" s="127" t="s">
        <v>3592</v>
      </c>
      <c r="Y1163" s="107">
        <v>3</v>
      </c>
      <c r="Z1163" s="107">
        <v>10</v>
      </c>
      <c r="AA1163" s="107">
        <v>3</v>
      </c>
      <c r="AB1163" s="111">
        <v>16</v>
      </c>
      <c r="AC1163" s="107"/>
      <c r="AD1163" s="108">
        <f t="shared" si="82"/>
        <v>34.83</v>
      </c>
      <c r="AE1163" s="107">
        <v>5</v>
      </c>
      <c r="AF1163" s="111" t="s">
        <v>3592</v>
      </c>
      <c r="AG1163" s="111"/>
      <c r="AH1163" s="111"/>
      <c r="AI1163" s="111"/>
      <c r="AJ1163" s="111"/>
      <c r="AK1163" s="111"/>
      <c r="AL1163" s="111"/>
      <c r="AM1163" s="111"/>
      <c r="AN1163" s="111"/>
      <c r="AO1163" s="111"/>
      <c r="AP1163" s="111"/>
      <c r="AQ1163" s="111"/>
      <c r="AR1163" s="111"/>
      <c r="AS1163" s="111"/>
      <c r="AT1163" s="111"/>
      <c r="AU1163" s="111"/>
      <c r="AV1163" s="111"/>
      <c r="AW1163" s="111"/>
      <c r="AX1163" s="111"/>
      <c r="AY1163"/>
      <c r="AZ1163"/>
      <c r="BA1163"/>
      <c r="BB1163"/>
      <c r="BC1163"/>
      <c r="BD1163"/>
    </row>
    <row r="1164" spans="1:56" s="110" customFormat="1" ht="144">
      <c r="A1164" s="107">
        <v>1502</v>
      </c>
      <c r="B1164" s="107" t="s">
        <v>3532</v>
      </c>
      <c r="C1164" s="111" t="s">
        <v>3593</v>
      </c>
      <c r="D1164" s="124" t="s">
        <v>3542</v>
      </c>
      <c r="E1164" s="112" t="s">
        <v>3594</v>
      </c>
      <c r="F1164" s="129">
        <v>22315</v>
      </c>
      <c r="G1164" s="112" t="s">
        <v>3595</v>
      </c>
      <c r="H1164" s="111">
        <v>2010</v>
      </c>
      <c r="I1164" s="112" t="s">
        <v>3596</v>
      </c>
      <c r="J1164" s="113">
        <v>19184.349999999999</v>
      </c>
      <c r="K1164" s="126" t="s">
        <v>12213</v>
      </c>
      <c r="L1164" s="112" t="s">
        <v>3597</v>
      </c>
      <c r="M1164" s="112" t="s">
        <v>3561</v>
      </c>
      <c r="N1164" s="112" t="s">
        <v>3598</v>
      </c>
      <c r="O1164" s="112" t="s">
        <v>3599</v>
      </c>
      <c r="P1164" s="112" t="s">
        <v>3600</v>
      </c>
      <c r="Q1164" s="108">
        <f t="shared" si="80"/>
        <v>38.800000000000004</v>
      </c>
      <c r="R1164" s="108">
        <v>0</v>
      </c>
      <c r="S1164" s="108">
        <v>0.53</v>
      </c>
      <c r="T1164" s="108">
        <v>38.270000000000003</v>
      </c>
      <c r="U1164" s="108">
        <f t="shared" si="81"/>
        <v>38.800000000000004</v>
      </c>
      <c r="V1164" s="109">
        <v>100</v>
      </c>
      <c r="W1164" s="109">
        <v>100</v>
      </c>
      <c r="X1164" s="127" t="s">
        <v>3601</v>
      </c>
      <c r="Y1164" s="107">
        <v>3</v>
      </c>
      <c r="Z1164" s="107">
        <v>12</v>
      </c>
      <c r="AA1164" s="107"/>
      <c r="AB1164" s="111">
        <v>44</v>
      </c>
      <c r="AC1164" s="107">
        <v>61</v>
      </c>
      <c r="AD1164" s="108">
        <f t="shared" si="82"/>
        <v>38.270000000000003</v>
      </c>
      <c r="AE1164" s="107">
        <v>5</v>
      </c>
      <c r="AF1164" s="111">
        <v>100</v>
      </c>
      <c r="AG1164" s="111" t="s">
        <v>3542</v>
      </c>
      <c r="AH1164" s="111" t="s">
        <v>3543</v>
      </c>
      <c r="AI1164" s="111">
        <v>25</v>
      </c>
      <c r="AJ1164" s="111" t="s">
        <v>3544</v>
      </c>
      <c r="AK1164" s="111" t="s">
        <v>3543</v>
      </c>
      <c r="AL1164" s="111">
        <v>25</v>
      </c>
      <c r="AM1164" s="111"/>
      <c r="AN1164" s="111"/>
      <c r="AO1164" s="111"/>
      <c r="AP1164" s="111"/>
      <c r="AQ1164" s="111"/>
      <c r="AR1164" s="111"/>
      <c r="AS1164" s="111" t="s">
        <v>3545</v>
      </c>
      <c r="AT1164" s="111" t="s">
        <v>3543</v>
      </c>
      <c r="AU1164" s="111">
        <v>25</v>
      </c>
      <c r="AV1164" s="111" t="s">
        <v>3546</v>
      </c>
      <c r="AW1164" s="111" t="s">
        <v>3543</v>
      </c>
      <c r="AX1164" s="111">
        <v>25</v>
      </c>
      <c r="AY1164"/>
      <c r="AZ1164"/>
      <c r="BA1164"/>
      <c r="BB1164"/>
      <c r="BC1164"/>
      <c r="BD1164"/>
    </row>
    <row r="1165" spans="1:56" s="110" customFormat="1" ht="72">
      <c r="A1165" s="107">
        <v>1502</v>
      </c>
      <c r="B1165" s="107" t="s">
        <v>3532</v>
      </c>
      <c r="C1165" s="111" t="s">
        <v>3602</v>
      </c>
      <c r="D1165" s="124"/>
      <c r="E1165" s="112" t="s">
        <v>3603</v>
      </c>
      <c r="F1165" s="129">
        <v>2669</v>
      </c>
      <c r="G1165" s="112" t="s">
        <v>3604</v>
      </c>
      <c r="H1165" s="111">
        <v>2012</v>
      </c>
      <c r="I1165" s="112" t="s">
        <v>3605</v>
      </c>
      <c r="J1165" s="113">
        <v>208746.56</v>
      </c>
      <c r="K1165" s="126" t="s">
        <v>12213</v>
      </c>
      <c r="L1165" s="112" t="s">
        <v>3606</v>
      </c>
      <c r="M1165" s="112" t="s">
        <v>3607</v>
      </c>
      <c r="N1165" s="112" t="s">
        <v>3608</v>
      </c>
      <c r="O1165" s="112" t="s">
        <v>3609</v>
      </c>
      <c r="P1165" s="112" t="s">
        <v>3610</v>
      </c>
      <c r="Q1165" s="108">
        <f t="shared" si="80"/>
        <v>39.950000000000003</v>
      </c>
      <c r="R1165" s="108">
        <v>0</v>
      </c>
      <c r="S1165" s="108">
        <v>6.14</v>
      </c>
      <c r="T1165" s="108">
        <v>33.81</v>
      </c>
      <c r="U1165" s="108">
        <f t="shared" si="81"/>
        <v>39.950000000000003</v>
      </c>
      <c r="V1165" s="109">
        <v>100</v>
      </c>
      <c r="W1165" s="109">
        <v>100</v>
      </c>
      <c r="X1165" s="127" t="s">
        <v>3611</v>
      </c>
      <c r="Y1165" s="107">
        <v>3</v>
      </c>
      <c r="Z1165" s="107">
        <v>10</v>
      </c>
      <c r="AA1165" s="107">
        <v>3</v>
      </c>
      <c r="AB1165" s="111">
        <v>16</v>
      </c>
      <c r="AC1165" s="107"/>
      <c r="AD1165" s="108">
        <f t="shared" si="82"/>
        <v>33.81</v>
      </c>
      <c r="AE1165" s="107">
        <v>5</v>
      </c>
      <c r="AF1165" s="111">
        <v>100</v>
      </c>
      <c r="AG1165" s="111" t="s">
        <v>3542</v>
      </c>
      <c r="AH1165" s="111" t="s">
        <v>3543</v>
      </c>
      <c r="AI1165" s="111">
        <v>25</v>
      </c>
      <c r="AJ1165" s="111" t="s">
        <v>3544</v>
      </c>
      <c r="AK1165" s="111" t="s">
        <v>3543</v>
      </c>
      <c r="AL1165" s="111">
        <v>25</v>
      </c>
      <c r="AM1165" s="111"/>
      <c r="AN1165" s="111"/>
      <c r="AO1165" s="111"/>
      <c r="AP1165" s="111"/>
      <c r="AQ1165" s="111"/>
      <c r="AR1165" s="111"/>
      <c r="AS1165" s="111" t="s">
        <v>3545</v>
      </c>
      <c r="AT1165" s="111" t="s">
        <v>3543</v>
      </c>
      <c r="AU1165" s="111">
        <v>25</v>
      </c>
      <c r="AV1165" s="111" t="s">
        <v>3546</v>
      </c>
      <c r="AW1165" s="111" t="s">
        <v>3543</v>
      </c>
      <c r="AX1165" s="111">
        <v>25</v>
      </c>
      <c r="AY1165"/>
      <c r="AZ1165"/>
      <c r="BA1165"/>
      <c r="BB1165"/>
      <c r="BC1165"/>
      <c r="BD1165"/>
    </row>
    <row r="1166" spans="1:56" s="110" customFormat="1" ht="92.6">
      <c r="A1166" s="107">
        <v>1502</v>
      </c>
      <c r="B1166" s="107" t="s">
        <v>3532</v>
      </c>
      <c r="C1166" s="111" t="s">
        <v>3612</v>
      </c>
      <c r="D1166" s="124"/>
      <c r="E1166" s="112" t="s">
        <v>3613</v>
      </c>
      <c r="F1166" s="129">
        <v>13200</v>
      </c>
      <c r="G1166" s="112" t="s">
        <v>3614</v>
      </c>
      <c r="H1166" s="111">
        <v>2012</v>
      </c>
      <c r="I1166" s="112" t="s">
        <v>3615</v>
      </c>
      <c r="J1166" s="113">
        <v>39270.36</v>
      </c>
      <c r="K1166" s="126" t="s">
        <v>12213</v>
      </c>
      <c r="L1166" s="112" t="s">
        <v>3616</v>
      </c>
      <c r="M1166" s="112" t="s">
        <v>3538</v>
      </c>
      <c r="N1166" s="112" t="s">
        <v>3617</v>
      </c>
      <c r="O1166" s="112" t="s">
        <v>3618</v>
      </c>
      <c r="P1166" s="112">
        <v>2843300</v>
      </c>
      <c r="Q1166" s="108">
        <f t="shared" si="80"/>
        <v>45.839999999999996</v>
      </c>
      <c r="R1166" s="108">
        <v>0</v>
      </c>
      <c r="S1166" s="108">
        <v>1.1599999999999999</v>
      </c>
      <c r="T1166" s="108">
        <v>44.68</v>
      </c>
      <c r="U1166" s="108">
        <f t="shared" si="81"/>
        <v>45.839999999999996</v>
      </c>
      <c r="V1166" s="109">
        <v>100</v>
      </c>
      <c r="W1166" s="109">
        <v>100</v>
      </c>
      <c r="X1166" s="127" t="s">
        <v>3619</v>
      </c>
      <c r="Y1166" s="107">
        <v>4</v>
      </c>
      <c r="Z1166" s="107">
        <v>8</v>
      </c>
      <c r="AA1166" s="107">
        <v>2</v>
      </c>
      <c r="AB1166" s="111">
        <v>16</v>
      </c>
      <c r="AC1166" s="107"/>
      <c r="AD1166" s="108">
        <f t="shared" si="82"/>
        <v>44.68</v>
      </c>
      <c r="AE1166" s="107">
        <v>5</v>
      </c>
      <c r="AF1166" s="111">
        <v>100</v>
      </c>
      <c r="AG1166" s="111" t="s">
        <v>3542</v>
      </c>
      <c r="AH1166" s="111" t="s">
        <v>3543</v>
      </c>
      <c r="AI1166" s="111">
        <v>25</v>
      </c>
      <c r="AJ1166" s="111" t="s">
        <v>3544</v>
      </c>
      <c r="AK1166" s="111" t="s">
        <v>3543</v>
      </c>
      <c r="AL1166" s="111">
        <v>25</v>
      </c>
      <c r="AM1166" s="111"/>
      <c r="AN1166" s="111"/>
      <c r="AO1166" s="111"/>
      <c r="AP1166" s="111"/>
      <c r="AQ1166" s="111"/>
      <c r="AR1166" s="111"/>
      <c r="AS1166" s="111" t="s">
        <v>3545</v>
      </c>
      <c r="AT1166" s="111" t="s">
        <v>3543</v>
      </c>
      <c r="AU1166" s="111">
        <v>25</v>
      </c>
      <c r="AV1166" s="111" t="s">
        <v>3546</v>
      </c>
      <c r="AW1166" s="111" t="s">
        <v>3543</v>
      </c>
      <c r="AX1166" s="111">
        <v>25</v>
      </c>
      <c r="AY1166"/>
      <c r="AZ1166"/>
      <c r="BA1166"/>
      <c r="BB1166"/>
      <c r="BC1166"/>
      <c r="BD1166"/>
    </row>
    <row r="1167" spans="1:56" s="110" customFormat="1" ht="409.6">
      <c r="A1167" s="107">
        <v>1502</v>
      </c>
      <c r="B1167" s="107" t="s">
        <v>3532</v>
      </c>
      <c r="C1167" s="111" t="s">
        <v>3593</v>
      </c>
      <c r="D1167" s="124" t="s">
        <v>3544</v>
      </c>
      <c r="E1167" s="112" t="s">
        <v>3594</v>
      </c>
      <c r="F1167" s="129">
        <v>22315</v>
      </c>
      <c r="G1167" s="112" t="s">
        <v>3620</v>
      </c>
      <c r="H1167" s="111" t="s">
        <v>3621</v>
      </c>
      <c r="I1167" s="112" t="s">
        <v>3622</v>
      </c>
      <c r="J1167" s="113">
        <v>307793.66000000003</v>
      </c>
      <c r="K1167" s="126" t="s">
        <v>12213</v>
      </c>
      <c r="L1167" s="112" t="s">
        <v>3623</v>
      </c>
      <c r="M1167" s="112" t="s">
        <v>3561</v>
      </c>
      <c r="N1167" s="112" t="s">
        <v>3624</v>
      </c>
      <c r="O1167" s="112" t="s">
        <v>3625</v>
      </c>
      <c r="P1167" s="112" t="s">
        <v>3626</v>
      </c>
      <c r="Q1167" s="108">
        <f t="shared" si="80"/>
        <v>51.45</v>
      </c>
      <c r="R1167" s="108">
        <v>6.59</v>
      </c>
      <c r="S1167" s="108">
        <v>6.59</v>
      </c>
      <c r="T1167" s="108">
        <v>38.270000000000003</v>
      </c>
      <c r="U1167" s="108">
        <f t="shared" si="81"/>
        <v>51.45</v>
      </c>
      <c r="V1167" s="109">
        <v>100</v>
      </c>
      <c r="W1167" s="109">
        <v>94.01</v>
      </c>
      <c r="X1167" s="127" t="s">
        <v>3627</v>
      </c>
      <c r="Y1167" s="107">
        <v>6</v>
      </c>
      <c r="Z1167" s="107">
        <v>4</v>
      </c>
      <c r="AA1167" s="107">
        <v>3</v>
      </c>
      <c r="AB1167" s="111">
        <v>44</v>
      </c>
      <c r="AC1167" s="107" t="s">
        <v>3628</v>
      </c>
      <c r="AD1167" s="108">
        <f t="shared" si="82"/>
        <v>38.270000000000003</v>
      </c>
      <c r="AE1167" s="107">
        <v>5</v>
      </c>
      <c r="AF1167" s="111">
        <v>100</v>
      </c>
      <c r="AG1167" s="111" t="s">
        <v>3542</v>
      </c>
      <c r="AH1167" s="111" t="s">
        <v>3543</v>
      </c>
      <c r="AI1167" s="111">
        <v>35</v>
      </c>
      <c r="AJ1167" s="111" t="s">
        <v>3544</v>
      </c>
      <c r="AK1167" s="111" t="s">
        <v>3543</v>
      </c>
      <c r="AL1167" s="111">
        <v>50</v>
      </c>
      <c r="AM1167" s="111"/>
      <c r="AN1167" s="111"/>
      <c r="AO1167" s="111"/>
      <c r="AP1167" s="111"/>
      <c r="AQ1167" s="111"/>
      <c r="AR1167" s="111"/>
      <c r="AS1167" s="111" t="s">
        <v>3545</v>
      </c>
      <c r="AT1167" s="111" t="s">
        <v>3543</v>
      </c>
      <c r="AU1167" s="111">
        <v>5</v>
      </c>
      <c r="AV1167" s="111" t="s">
        <v>3546</v>
      </c>
      <c r="AW1167" s="111" t="s">
        <v>3543</v>
      </c>
      <c r="AX1167" s="111">
        <v>10</v>
      </c>
      <c r="AY1167"/>
      <c r="AZ1167"/>
      <c r="BA1167"/>
      <c r="BB1167"/>
      <c r="BC1167"/>
      <c r="BD1167"/>
    </row>
    <row r="1168" spans="1:56" s="110" customFormat="1" ht="185.15">
      <c r="A1168" s="107">
        <v>1502</v>
      </c>
      <c r="B1168" s="107" t="s">
        <v>3532</v>
      </c>
      <c r="C1168" s="111" t="s">
        <v>3612</v>
      </c>
      <c r="D1168" s="124" t="s">
        <v>3544</v>
      </c>
      <c r="E1168" s="112" t="s">
        <v>3629</v>
      </c>
      <c r="F1168" s="129">
        <v>33198</v>
      </c>
      <c r="G1168" s="112" t="s">
        <v>3630</v>
      </c>
      <c r="H1168" s="111" t="s">
        <v>3631</v>
      </c>
      <c r="I1168" s="112" t="s">
        <v>3632</v>
      </c>
      <c r="J1168" s="113">
        <v>567725.01</v>
      </c>
      <c r="K1168" s="126" t="s">
        <v>12213</v>
      </c>
      <c r="L1168" s="112" t="s">
        <v>3633</v>
      </c>
      <c r="M1168" s="112" t="s">
        <v>3634</v>
      </c>
      <c r="N1168" s="112" t="s">
        <v>3635</v>
      </c>
      <c r="O1168" s="112" t="s">
        <v>3636</v>
      </c>
      <c r="P1168" s="112" t="s">
        <v>3637</v>
      </c>
      <c r="Q1168" s="108">
        <f t="shared" si="80"/>
        <v>70</v>
      </c>
      <c r="R1168" s="108">
        <v>5.66</v>
      </c>
      <c r="S1168" s="108">
        <v>36.78</v>
      </c>
      <c r="T1168" s="108">
        <v>27.56</v>
      </c>
      <c r="U1168" s="108">
        <f t="shared" si="81"/>
        <v>70</v>
      </c>
      <c r="V1168" s="109">
        <v>100</v>
      </c>
      <c r="W1168" s="109">
        <v>95.04</v>
      </c>
      <c r="X1168" s="127" t="s">
        <v>3638</v>
      </c>
      <c r="Y1168" s="107">
        <v>3</v>
      </c>
      <c r="Z1168" s="107">
        <v>3</v>
      </c>
      <c r="AA1168" s="107">
        <v>2</v>
      </c>
      <c r="AB1168" s="111">
        <v>4</v>
      </c>
      <c r="AC1168" s="107" t="s">
        <v>3639</v>
      </c>
      <c r="AD1168" s="108">
        <f t="shared" si="82"/>
        <v>27.56</v>
      </c>
      <c r="AE1168" s="107">
        <v>5</v>
      </c>
      <c r="AF1168" s="111">
        <v>100</v>
      </c>
      <c r="AG1168" s="111" t="s">
        <v>3542</v>
      </c>
      <c r="AH1168" s="111" t="s">
        <v>3543</v>
      </c>
      <c r="AI1168" s="111">
        <v>5</v>
      </c>
      <c r="AJ1168" s="111" t="s">
        <v>3544</v>
      </c>
      <c r="AK1168" s="111" t="s">
        <v>3543</v>
      </c>
      <c r="AL1168" s="111">
        <v>20</v>
      </c>
      <c r="AM1168" s="111" t="s">
        <v>3640</v>
      </c>
      <c r="AN1168" s="111" t="s">
        <v>3641</v>
      </c>
      <c r="AO1168" s="111" t="s">
        <v>3642</v>
      </c>
      <c r="AP1168" s="111" t="s">
        <v>3643</v>
      </c>
      <c r="AQ1168" s="111" t="s">
        <v>3543</v>
      </c>
      <c r="AR1168" s="111">
        <v>10</v>
      </c>
      <c r="AS1168" s="111" t="s">
        <v>3545</v>
      </c>
      <c r="AT1168" s="111" t="s">
        <v>3543</v>
      </c>
      <c r="AU1168" s="111">
        <v>5</v>
      </c>
      <c r="AV1168" s="111" t="s">
        <v>3546</v>
      </c>
      <c r="AW1168" s="111" t="s">
        <v>3543</v>
      </c>
      <c r="AX1168" s="111">
        <v>10</v>
      </c>
      <c r="AY1168"/>
      <c r="AZ1168"/>
      <c r="BA1168"/>
      <c r="BB1168"/>
      <c r="BC1168"/>
      <c r="BD1168"/>
    </row>
    <row r="1169" spans="1:56" s="110" customFormat="1" ht="113.15">
      <c r="A1169" s="107">
        <v>1502</v>
      </c>
      <c r="B1169" s="107" t="s">
        <v>3532</v>
      </c>
      <c r="C1169" s="111" t="s">
        <v>3547</v>
      </c>
      <c r="D1169" s="124"/>
      <c r="E1169" s="112" t="s">
        <v>3548</v>
      </c>
      <c r="F1169" s="129">
        <v>21593</v>
      </c>
      <c r="G1169" s="112" t="s">
        <v>3644</v>
      </c>
      <c r="H1169" s="111">
        <v>2009</v>
      </c>
      <c r="I1169" s="112" t="s">
        <v>3645</v>
      </c>
      <c r="J1169" s="113">
        <v>24514.23</v>
      </c>
      <c r="K1169" s="126" t="s">
        <v>12213</v>
      </c>
      <c r="L1169" s="112" t="s">
        <v>3551</v>
      </c>
      <c r="M1169" s="112" t="s">
        <v>3552</v>
      </c>
      <c r="N1169" s="112" t="s">
        <v>3646</v>
      </c>
      <c r="O1169" s="112" t="s">
        <v>3647</v>
      </c>
      <c r="P1169" s="112">
        <v>2767500</v>
      </c>
      <c r="Q1169" s="108">
        <f t="shared" si="80"/>
        <v>26.88</v>
      </c>
      <c r="R1169" s="108">
        <v>0</v>
      </c>
      <c r="S1169" s="108">
        <v>0.72</v>
      </c>
      <c r="T1169" s="108">
        <v>26.16</v>
      </c>
      <c r="U1169" s="108">
        <f t="shared" si="81"/>
        <v>26.88</v>
      </c>
      <c r="V1169" s="109">
        <v>100</v>
      </c>
      <c r="W1169" s="109">
        <v>100</v>
      </c>
      <c r="X1169" s="127" t="s">
        <v>3648</v>
      </c>
      <c r="Y1169" s="107">
        <v>3</v>
      </c>
      <c r="Z1169" s="107">
        <v>10</v>
      </c>
      <c r="AA1169" s="107">
        <v>4</v>
      </c>
      <c r="AB1169" s="111">
        <v>16</v>
      </c>
      <c r="AC1169" s="107"/>
      <c r="AD1169" s="108">
        <f t="shared" si="82"/>
        <v>26.16</v>
      </c>
      <c r="AE1169" s="107">
        <v>5</v>
      </c>
      <c r="AF1169" s="111">
        <v>100</v>
      </c>
      <c r="AG1169" s="111" t="s">
        <v>3542</v>
      </c>
      <c r="AH1169" s="111" t="s">
        <v>3543</v>
      </c>
      <c r="AI1169" s="111">
        <v>25</v>
      </c>
      <c r="AJ1169" s="111" t="s">
        <v>3544</v>
      </c>
      <c r="AK1169" s="111" t="s">
        <v>3543</v>
      </c>
      <c r="AL1169" s="111">
        <v>25</v>
      </c>
      <c r="AM1169" s="111"/>
      <c r="AN1169" s="111"/>
      <c r="AO1169" s="111"/>
      <c r="AP1169" s="111"/>
      <c r="AQ1169" s="111"/>
      <c r="AR1169" s="111"/>
      <c r="AS1169" s="111" t="s">
        <v>3545</v>
      </c>
      <c r="AT1169" s="111" t="s">
        <v>3543</v>
      </c>
      <c r="AU1169" s="111">
        <v>25</v>
      </c>
      <c r="AV1169" s="111" t="s">
        <v>3546</v>
      </c>
      <c r="AW1169" s="111" t="s">
        <v>3543</v>
      </c>
      <c r="AX1169" s="111">
        <v>25</v>
      </c>
      <c r="AY1169"/>
      <c r="AZ1169"/>
      <c r="BA1169"/>
      <c r="BB1169"/>
      <c r="BC1169"/>
      <c r="BD1169"/>
    </row>
    <row r="1170" spans="1:56" s="110" customFormat="1" ht="185.15">
      <c r="A1170" s="107">
        <v>1502</v>
      </c>
      <c r="B1170" s="107" t="s">
        <v>3532</v>
      </c>
      <c r="C1170" s="111" t="s">
        <v>3593</v>
      </c>
      <c r="D1170" s="124"/>
      <c r="E1170" s="112" t="s">
        <v>3594</v>
      </c>
      <c r="F1170" s="129">
        <v>22315</v>
      </c>
      <c r="G1170" s="112" t="s">
        <v>3649</v>
      </c>
      <c r="H1170" s="111">
        <v>2012</v>
      </c>
      <c r="I1170" s="112" t="s">
        <v>3650</v>
      </c>
      <c r="J1170" s="113">
        <v>53775.17</v>
      </c>
      <c r="K1170" s="126" t="s">
        <v>12213</v>
      </c>
      <c r="L1170" s="112" t="s">
        <v>3633</v>
      </c>
      <c r="M1170" s="112" t="s">
        <v>3634</v>
      </c>
      <c r="N1170" s="112" t="s">
        <v>3651</v>
      </c>
      <c r="O1170" s="112" t="s">
        <v>3652</v>
      </c>
      <c r="P1170" s="112">
        <v>2847800</v>
      </c>
      <c r="Q1170" s="108">
        <f t="shared" si="80"/>
        <v>39.85</v>
      </c>
      <c r="R1170" s="108">
        <v>0</v>
      </c>
      <c r="S1170" s="108">
        <v>1.58</v>
      </c>
      <c r="T1170" s="108">
        <v>38.270000000000003</v>
      </c>
      <c r="U1170" s="108">
        <f t="shared" si="81"/>
        <v>39.85</v>
      </c>
      <c r="V1170" s="109">
        <v>100</v>
      </c>
      <c r="W1170" s="109">
        <v>100</v>
      </c>
      <c r="X1170" s="127" t="s">
        <v>3653</v>
      </c>
      <c r="Y1170" s="107">
        <v>3</v>
      </c>
      <c r="Z1170" s="107">
        <v>11</v>
      </c>
      <c r="AA1170" s="107">
        <v>4</v>
      </c>
      <c r="AB1170" s="111">
        <v>44</v>
      </c>
      <c r="AC1170" s="107"/>
      <c r="AD1170" s="108">
        <f t="shared" si="82"/>
        <v>38.270000000000003</v>
      </c>
      <c r="AE1170" s="107">
        <v>5</v>
      </c>
      <c r="AF1170" s="111">
        <v>100</v>
      </c>
      <c r="AG1170" s="111" t="s">
        <v>3542</v>
      </c>
      <c r="AH1170" s="111" t="s">
        <v>3543</v>
      </c>
      <c r="AI1170" s="111">
        <v>25</v>
      </c>
      <c r="AJ1170" s="111" t="s">
        <v>3544</v>
      </c>
      <c r="AK1170" s="111" t="s">
        <v>3543</v>
      </c>
      <c r="AL1170" s="111">
        <v>25</v>
      </c>
      <c r="AM1170" s="111"/>
      <c r="AN1170" s="111"/>
      <c r="AO1170" s="111"/>
      <c r="AP1170" s="111"/>
      <c r="AQ1170" s="111"/>
      <c r="AR1170" s="111"/>
      <c r="AS1170" s="111" t="s">
        <v>3545</v>
      </c>
      <c r="AT1170" s="111" t="s">
        <v>3543</v>
      </c>
      <c r="AU1170" s="111">
        <v>25</v>
      </c>
      <c r="AV1170" s="111" t="s">
        <v>3546</v>
      </c>
      <c r="AW1170" s="111" t="s">
        <v>3543</v>
      </c>
      <c r="AX1170" s="111">
        <v>25</v>
      </c>
      <c r="AY1170"/>
      <c r="AZ1170"/>
      <c r="BA1170"/>
      <c r="BB1170"/>
      <c r="BC1170"/>
      <c r="BD1170"/>
    </row>
    <row r="1171" spans="1:56" s="110" customFormat="1" ht="164.6">
      <c r="A1171" s="107">
        <v>1502</v>
      </c>
      <c r="B1171" s="107" t="s">
        <v>3532</v>
      </c>
      <c r="C1171" s="111" t="s">
        <v>3593</v>
      </c>
      <c r="D1171" s="124" t="s">
        <v>3542</v>
      </c>
      <c r="E1171" s="112" t="s">
        <v>3594</v>
      </c>
      <c r="F1171" s="129">
        <v>22315</v>
      </c>
      <c r="G1171" s="112" t="s">
        <v>3654</v>
      </c>
      <c r="H1171" s="111">
        <v>2009</v>
      </c>
      <c r="I1171" s="112" t="s">
        <v>3655</v>
      </c>
      <c r="J1171" s="113">
        <v>40978.730000000003</v>
      </c>
      <c r="K1171" s="126" t="s">
        <v>12213</v>
      </c>
      <c r="L1171" s="112" t="s">
        <v>3623</v>
      </c>
      <c r="M1171" s="112" t="s">
        <v>3656</v>
      </c>
      <c r="N1171" s="112" t="s">
        <v>3657</v>
      </c>
      <c r="O1171" s="112" t="s">
        <v>3658</v>
      </c>
      <c r="P1171" s="112" t="s">
        <v>3659</v>
      </c>
      <c r="Q1171" s="108">
        <f t="shared" si="80"/>
        <v>39.450000000000003</v>
      </c>
      <c r="R1171" s="108">
        <v>0</v>
      </c>
      <c r="S1171" s="108">
        <v>1.18</v>
      </c>
      <c r="T1171" s="108">
        <v>38.270000000000003</v>
      </c>
      <c r="U1171" s="108">
        <f t="shared" si="81"/>
        <v>39.450000000000003</v>
      </c>
      <c r="V1171" s="109">
        <v>100</v>
      </c>
      <c r="W1171" s="109">
        <v>100</v>
      </c>
      <c r="X1171" s="127" t="s">
        <v>3660</v>
      </c>
      <c r="Y1171" s="107">
        <v>3</v>
      </c>
      <c r="Z1171" s="107">
        <v>10</v>
      </c>
      <c r="AA1171" s="107">
        <v>5</v>
      </c>
      <c r="AB1171" s="111">
        <v>44</v>
      </c>
      <c r="AC1171" s="107">
        <v>61</v>
      </c>
      <c r="AD1171" s="108">
        <f t="shared" si="82"/>
        <v>38.270000000000003</v>
      </c>
      <c r="AE1171" s="107">
        <v>5</v>
      </c>
      <c r="AF1171" s="111">
        <v>100</v>
      </c>
      <c r="AG1171" s="111" t="s">
        <v>3542</v>
      </c>
      <c r="AH1171" s="111" t="s">
        <v>3543</v>
      </c>
      <c r="AI1171" s="111">
        <v>25</v>
      </c>
      <c r="AJ1171" s="111" t="s">
        <v>3544</v>
      </c>
      <c r="AK1171" s="111" t="s">
        <v>3543</v>
      </c>
      <c r="AL1171" s="111">
        <v>25</v>
      </c>
      <c r="AM1171" s="111"/>
      <c r="AN1171" s="111"/>
      <c r="AO1171" s="111"/>
      <c r="AP1171" s="111"/>
      <c r="AQ1171" s="111"/>
      <c r="AR1171" s="111"/>
      <c r="AS1171" s="111" t="s">
        <v>3545</v>
      </c>
      <c r="AT1171" s="111" t="s">
        <v>3543</v>
      </c>
      <c r="AU1171" s="111">
        <v>25</v>
      </c>
      <c r="AV1171" s="111" t="s">
        <v>3546</v>
      </c>
      <c r="AW1171" s="111" t="s">
        <v>3543</v>
      </c>
      <c r="AX1171" s="111">
        <v>25</v>
      </c>
      <c r="AY1171"/>
      <c r="AZ1171"/>
      <c r="BA1171"/>
      <c r="BB1171"/>
      <c r="BC1171"/>
      <c r="BD1171"/>
    </row>
    <row r="1172" spans="1:56" s="110" customFormat="1" ht="226.3">
      <c r="A1172" s="107">
        <v>1502</v>
      </c>
      <c r="B1172" s="107" t="s">
        <v>3532</v>
      </c>
      <c r="C1172" s="111" t="s">
        <v>3593</v>
      </c>
      <c r="D1172" s="124"/>
      <c r="E1172" s="112" t="s">
        <v>3661</v>
      </c>
      <c r="F1172" s="129">
        <v>17970</v>
      </c>
      <c r="G1172" s="112" t="s">
        <v>3662</v>
      </c>
      <c r="H1172" s="111" t="s">
        <v>3663</v>
      </c>
      <c r="I1172" s="112" t="s">
        <v>3664</v>
      </c>
      <c r="J1172" s="113" t="s">
        <v>3665</v>
      </c>
      <c r="K1172" s="126" t="s">
        <v>12213</v>
      </c>
      <c r="L1172" s="112" t="s">
        <v>3666</v>
      </c>
      <c r="M1172" s="112" t="s">
        <v>3667</v>
      </c>
      <c r="N1172" s="112" t="s">
        <v>3668</v>
      </c>
      <c r="O1172" s="112" t="s">
        <v>3669</v>
      </c>
      <c r="P1172" s="112" t="s">
        <v>3670</v>
      </c>
      <c r="Q1172" s="108">
        <f t="shared" si="80"/>
        <v>51.820000000000007</v>
      </c>
      <c r="R1172" s="108">
        <v>20.62</v>
      </c>
      <c r="S1172" s="108">
        <v>5.15</v>
      </c>
      <c r="T1172" s="108">
        <v>26.05</v>
      </c>
      <c r="U1172" s="108">
        <f t="shared" si="81"/>
        <v>51.820000000000007</v>
      </c>
      <c r="V1172" s="109">
        <v>100</v>
      </c>
      <c r="W1172" s="109">
        <v>100</v>
      </c>
      <c r="X1172" s="127" t="s">
        <v>3671</v>
      </c>
      <c r="Y1172" s="107">
        <v>3</v>
      </c>
      <c r="Z1172" s="107">
        <v>10</v>
      </c>
      <c r="AA1172" s="107">
        <v>4</v>
      </c>
      <c r="AB1172" s="111">
        <v>16</v>
      </c>
      <c r="AC1172" s="107">
        <v>147</v>
      </c>
      <c r="AD1172" s="108">
        <f t="shared" si="82"/>
        <v>26.05</v>
      </c>
      <c r="AE1172" s="107">
        <v>5</v>
      </c>
      <c r="AF1172" s="111">
        <v>100</v>
      </c>
      <c r="AG1172" s="111" t="s">
        <v>3542</v>
      </c>
      <c r="AH1172" s="111" t="s">
        <v>3543</v>
      </c>
      <c r="AI1172" s="111">
        <v>25</v>
      </c>
      <c r="AJ1172" s="111" t="s">
        <v>3544</v>
      </c>
      <c r="AK1172" s="111" t="s">
        <v>3543</v>
      </c>
      <c r="AL1172" s="111">
        <v>25</v>
      </c>
      <c r="AM1172" s="111"/>
      <c r="AN1172" s="111"/>
      <c r="AO1172" s="111"/>
      <c r="AP1172" s="111"/>
      <c r="AQ1172" s="111"/>
      <c r="AR1172" s="111"/>
      <c r="AS1172" s="111" t="s">
        <v>3545</v>
      </c>
      <c r="AT1172" s="111" t="s">
        <v>3543</v>
      </c>
      <c r="AU1172" s="111">
        <v>25</v>
      </c>
      <c r="AV1172" s="111" t="s">
        <v>3546</v>
      </c>
      <c r="AW1172" s="111" t="s">
        <v>3543</v>
      </c>
      <c r="AX1172" s="111">
        <v>25</v>
      </c>
      <c r="AY1172"/>
      <c r="AZ1172"/>
      <c r="BA1172"/>
      <c r="BB1172"/>
      <c r="BC1172"/>
      <c r="BD1172"/>
    </row>
    <row r="1173" spans="1:56" s="110" customFormat="1" ht="205.75">
      <c r="A1173" s="107">
        <v>1502</v>
      </c>
      <c r="B1173" s="107" t="s">
        <v>3532</v>
      </c>
      <c r="C1173" s="111" t="s">
        <v>3672</v>
      </c>
      <c r="D1173" s="124"/>
      <c r="E1173" s="112" t="s">
        <v>3673</v>
      </c>
      <c r="F1173" s="129">
        <v>11292</v>
      </c>
      <c r="G1173" s="112" t="s">
        <v>3674</v>
      </c>
      <c r="H1173" s="111">
        <v>2007</v>
      </c>
      <c r="I1173" s="112" t="s">
        <v>3675</v>
      </c>
      <c r="J1173" s="113">
        <v>56503.77</v>
      </c>
      <c r="K1173" s="126" t="s">
        <v>12213</v>
      </c>
      <c r="L1173" s="112" t="s">
        <v>3676</v>
      </c>
      <c r="M1173" s="112" t="s">
        <v>3677</v>
      </c>
      <c r="N1173" s="112" t="s">
        <v>3678</v>
      </c>
      <c r="O1173" s="112" t="s">
        <v>3679</v>
      </c>
      <c r="P1173" s="112" t="s">
        <v>3680</v>
      </c>
      <c r="Q1173" s="108">
        <f t="shared" si="80"/>
        <v>32.21</v>
      </c>
      <c r="R1173" s="108">
        <v>1.66</v>
      </c>
      <c r="S1173" s="108">
        <v>2.25</v>
      </c>
      <c r="T1173" s="108">
        <v>28.3</v>
      </c>
      <c r="U1173" s="108">
        <f t="shared" si="81"/>
        <v>32.21</v>
      </c>
      <c r="V1173" s="109">
        <v>100</v>
      </c>
      <c r="W1173" s="109">
        <v>87.47</v>
      </c>
      <c r="X1173" s="127" t="s">
        <v>3681</v>
      </c>
      <c r="Y1173" s="107">
        <v>3</v>
      </c>
      <c r="Z1173" s="107">
        <v>12</v>
      </c>
      <c r="AA1173" s="107">
        <v>4</v>
      </c>
      <c r="AB1173" s="111">
        <v>16</v>
      </c>
      <c r="AC1173" s="107">
        <v>75</v>
      </c>
      <c r="AD1173" s="108">
        <f t="shared" si="82"/>
        <v>28.3</v>
      </c>
      <c r="AE1173" s="107">
        <v>5</v>
      </c>
      <c r="AF1173" s="111">
        <v>100</v>
      </c>
      <c r="AG1173" s="111" t="s">
        <v>3542</v>
      </c>
      <c r="AH1173" s="111" t="s">
        <v>3543</v>
      </c>
      <c r="AI1173" s="111">
        <v>25</v>
      </c>
      <c r="AJ1173" s="111" t="s">
        <v>3544</v>
      </c>
      <c r="AK1173" s="111" t="s">
        <v>3543</v>
      </c>
      <c r="AL1173" s="111">
        <v>25</v>
      </c>
      <c r="AM1173" s="111"/>
      <c r="AN1173" s="111"/>
      <c r="AO1173" s="111"/>
      <c r="AP1173" s="111"/>
      <c r="AQ1173" s="111"/>
      <c r="AR1173" s="111"/>
      <c r="AS1173" s="111" t="s">
        <v>3545</v>
      </c>
      <c r="AT1173" s="111" t="s">
        <v>3543</v>
      </c>
      <c r="AU1173" s="111">
        <v>25</v>
      </c>
      <c r="AV1173" s="111" t="s">
        <v>3546</v>
      </c>
      <c r="AW1173" s="111" t="s">
        <v>3543</v>
      </c>
      <c r="AX1173" s="111">
        <v>25</v>
      </c>
      <c r="AY1173"/>
      <c r="AZ1173"/>
      <c r="BA1173"/>
      <c r="BB1173"/>
      <c r="BC1173"/>
      <c r="BD1173"/>
    </row>
    <row r="1174" spans="1:56" s="110" customFormat="1" ht="72">
      <c r="A1174" s="107">
        <v>1502</v>
      </c>
      <c r="B1174" s="107" t="s">
        <v>3532</v>
      </c>
      <c r="C1174" s="111" t="s">
        <v>3533</v>
      </c>
      <c r="D1174" s="124"/>
      <c r="E1174" s="112" t="s">
        <v>3682</v>
      </c>
      <c r="F1174" s="129">
        <v>14926</v>
      </c>
      <c r="G1174" s="112" t="s">
        <v>3683</v>
      </c>
      <c r="H1174" s="111">
        <v>2015</v>
      </c>
      <c r="I1174" s="112" t="s">
        <v>3684</v>
      </c>
      <c r="J1174" s="113">
        <v>179104.36</v>
      </c>
      <c r="K1174" s="126" t="s">
        <v>12213</v>
      </c>
      <c r="L1174" s="112" t="s">
        <v>3685</v>
      </c>
      <c r="M1174" s="112" t="s">
        <v>3686</v>
      </c>
      <c r="N1174" s="112" t="s">
        <v>3687</v>
      </c>
      <c r="O1174" s="112" t="s">
        <v>3688</v>
      </c>
      <c r="P1174" s="112">
        <v>2959700</v>
      </c>
      <c r="Q1174" s="108">
        <f t="shared" si="80"/>
        <v>42.05</v>
      </c>
      <c r="R1174" s="108">
        <v>0</v>
      </c>
      <c r="S1174" s="108">
        <v>4.68</v>
      </c>
      <c r="T1174" s="108">
        <v>37.369999999999997</v>
      </c>
      <c r="U1174" s="108">
        <f t="shared" si="81"/>
        <v>42.05</v>
      </c>
      <c r="V1174" s="109">
        <v>100</v>
      </c>
      <c r="W1174" s="109">
        <v>100</v>
      </c>
      <c r="X1174" s="127" t="s">
        <v>3689</v>
      </c>
      <c r="Y1174" s="107">
        <v>3</v>
      </c>
      <c r="Z1174" s="107">
        <v>1</v>
      </c>
      <c r="AA1174" s="107">
        <v>2</v>
      </c>
      <c r="AB1174" s="111">
        <v>44</v>
      </c>
      <c r="AC1174" s="107"/>
      <c r="AD1174" s="108">
        <f t="shared" si="82"/>
        <v>37.369999999999997</v>
      </c>
      <c r="AE1174" s="107">
        <v>5</v>
      </c>
      <c r="AF1174" s="111">
        <v>100</v>
      </c>
      <c r="AG1174" s="111" t="s">
        <v>3542</v>
      </c>
      <c r="AH1174" s="111" t="s">
        <v>3543</v>
      </c>
      <c r="AI1174" s="111">
        <v>25</v>
      </c>
      <c r="AJ1174" s="111" t="s">
        <v>3544</v>
      </c>
      <c r="AK1174" s="111" t="s">
        <v>3543</v>
      </c>
      <c r="AL1174" s="111">
        <v>25</v>
      </c>
      <c r="AM1174" s="111"/>
      <c r="AN1174" s="111"/>
      <c r="AO1174" s="111"/>
      <c r="AP1174" s="111"/>
      <c r="AQ1174" s="111"/>
      <c r="AR1174" s="111"/>
      <c r="AS1174" s="111" t="s">
        <v>3545</v>
      </c>
      <c r="AT1174" s="111" t="s">
        <v>3543</v>
      </c>
      <c r="AU1174" s="111">
        <v>25</v>
      </c>
      <c r="AV1174" s="111" t="s">
        <v>3546</v>
      </c>
      <c r="AW1174" s="111" t="s">
        <v>3543</v>
      </c>
      <c r="AX1174" s="111">
        <v>25</v>
      </c>
      <c r="AY1174"/>
      <c r="AZ1174"/>
      <c r="BA1174"/>
      <c r="BB1174"/>
      <c r="BC1174"/>
      <c r="BD1174"/>
    </row>
    <row r="1175" spans="1:56" s="110" customFormat="1" ht="154.30000000000001">
      <c r="A1175" s="107">
        <v>1502</v>
      </c>
      <c r="B1175" s="107" t="s">
        <v>3532</v>
      </c>
      <c r="C1175" s="111" t="s">
        <v>3533</v>
      </c>
      <c r="D1175" s="124"/>
      <c r="E1175" s="112" t="s">
        <v>3682</v>
      </c>
      <c r="F1175" s="129">
        <v>14926</v>
      </c>
      <c r="G1175" s="112" t="s">
        <v>3690</v>
      </c>
      <c r="H1175" s="111" t="s">
        <v>3691</v>
      </c>
      <c r="I1175" s="112" t="s">
        <v>3692</v>
      </c>
      <c r="J1175" s="113">
        <v>106279.26</v>
      </c>
      <c r="K1175" s="126" t="s">
        <v>12213</v>
      </c>
      <c r="L1175" s="112" t="s">
        <v>3685</v>
      </c>
      <c r="M1175" s="112" t="s">
        <v>3686</v>
      </c>
      <c r="N1175" s="112" t="s">
        <v>3693</v>
      </c>
      <c r="O1175" s="112" t="s">
        <v>3694</v>
      </c>
      <c r="P1175" s="112" t="s">
        <v>3695</v>
      </c>
      <c r="Q1175" s="108">
        <f t="shared" si="80"/>
        <v>40.599999999999994</v>
      </c>
      <c r="R1175" s="108">
        <v>0.2</v>
      </c>
      <c r="S1175" s="108">
        <v>3.03</v>
      </c>
      <c r="T1175" s="108">
        <v>37.369999999999997</v>
      </c>
      <c r="U1175" s="108">
        <f t="shared" si="81"/>
        <v>40.599999999999994</v>
      </c>
      <c r="V1175" s="109">
        <v>100</v>
      </c>
      <c r="W1175" s="109">
        <v>100</v>
      </c>
      <c r="X1175" s="127" t="s">
        <v>3696</v>
      </c>
      <c r="Y1175" s="107">
        <v>5</v>
      </c>
      <c r="Z1175" s="107">
        <v>1</v>
      </c>
      <c r="AA1175" s="107">
        <v>2</v>
      </c>
      <c r="AB1175" s="111">
        <v>44</v>
      </c>
      <c r="AC1175" s="107"/>
      <c r="AD1175" s="108">
        <f t="shared" si="82"/>
        <v>37.369999999999997</v>
      </c>
      <c r="AE1175" s="107">
        <v>5</v>
      </c>
      <c r="AF1175" s="111">
        <v>100</v>
      </c>
      <c r="AG1175" s="111" t="s">
        <v>3542</v>
      </c>
      <c r="AH1175" s="111" t="s">
        <v>3543</v>
      </c>
      <c r="AI1175" s="111">
        <v>30</v>
      </c>
      <c r="AJ1175" s="111" t="s">
        <v>3544</v>
      </c>
      <c r="AK1175" s="111" t="s">
        <v>3543</v>
      </c>
      <c r="AL1175" s="111">
        <v>30</v>
      </c>
      <c r="AM1175" s="111"/>
      <c r="AN1175" s="111"/>
      <c r="AO1175" s="111"/>
      <c r="AP1175" s="111"/>
      <c r="AQ1175" s="111"/>
      <c r="AR1175" s="111"/>
      <c r="AS1175" s="111" t="s">
        <v>3545</v>
      </c>
      <c r="AT1175" s="111" t="s">
        <v>3543</v>
      </c>
      <c r="AU1175" s="111">
        <v>20</v>
      </c>
      <c r="AV1175" s="111" t="s">
        <v>3546</v>
      </c>
      <c r="AW1175" s="111" t="s">
        <v>3543</v>
      </c>
      <c r="AX1175" s="111">
        <v>20</v>
      </c>
      <c r="AY1175"/>
      <c r="AZ1175"/>
      <c r="BA1175"/>
      <c r="BB1175"/>
      <c r="BC1175"/>
      <c r="BD1175"/>
    </row>
    <row r="1176" spans="1:56" s="110" customFormat="1" ht="102.9">
      <c r="A1176" s="107">
        <v>1502</v>
      </c>
      <c r="B1176" s="107" t="s">
        <v>3532</v>
      </c>
      <c r="C1176" s="111" t="s">
        <v>3533</v>
      </c>
      <c r="D1176" s="124"/>
      <c r="E1176" s="112" t="s">
        <v>3682</v>
      </c>
      <c r="F1176" s="129">
        <v>14926</v>
      </c>
      <c r="G1176" s="112" t="s">
        <v>3697</v>
      </c>
      <c r="H1176" s="111">
        <v>2015</v>
      </c>
      <c r="I1176" s="112" t="s">
        <v>3698</v>
      </c>
      <c r="J1176" s="113">
        <v>70594.759999999995</v>
      </c>
      <c r="K1176" s="126" t="s">
        <v>12213</v>
      </c>
      <c r="L1176" s="112" t="s">
        <v>3685</v>
      </c>
      <c r="M1176" s="112" t="s">
        <v>3686</v>
      </c>
      <c r="N1176" s="112" t="s">
        <v>3699</v>
      </c>
      <c r="O1176" s="112" t="s">
        <v>3700</v>
      </c>
      <c r="P1176" s="112">
        <v>2959600</v>
      </c>
      <c r="Q1176" s="108">
        <f t="shared" si="80"/>
        <v>39.449999999999996</v>
      </c>
      <c r="R1176" s="108">
        <v>0</v>
      </c>
      <c r="S1176" s="108">
        <v>2.08</v>
      </c>
      <c r="T1176" s="108">
        <v>37.369999999999997</v>
      </c>
      <c r="U1176" s="108">
        <f t="shared" si="81"/>
        <v>39.449999999999996</v>
      </c>
      <c r="V1176" s="109">
        <v>100</v>
      </c>
      <c r="W1176" s="109">
        <v>100</v>
      </c>
      <c r="X1176" s="127" t="s">
        <v>3701</v>
      </c>
      <c r="Y1176" s="107">
        <v>5</v>
      </c>
      <c r="Z1176" s="107">
        <v>1</v>
      </c>
      <c r="AA1176" s="107">
        <v>2</v>
      </c>
      <c r="AB1176" s="111">
        <v>44</v>
      </c>
      <c r="AC1176" s="107"/>
      <c r="AD1176" s="108">
        <f t="shared" si="82"/>
        <v>37.369999999999997</v>
      </c>
      <c r="AE1176" s="107">
        <v>5</v>
      </c>
      <c r="AF1176" s="111">
        <v>100</v>
      </c>
      <c r="AG1176" s="111" t="s">
        <v>3542</v>
      </c>
      <c r="AH1176" s="111" t="s">
        <v>3543</v>
      </c>
      <c r="AI1176" s="111">
        <v>5</v>
      </c>
      <c r="AJ1176" s="111" t="s">
        <v>3544</v>
      </c>
      <c r="AK1176" s="111" t="s">
        <v>3543</v>
      </c>
      <c r="AL1176" s="111">
        <v>25</v>
      </c>
      <c r="AM1176" s="111"/>
      <c r="AN1176" s="111"/>
      <c r="AO1176" s="111"/>
      <c r="AP1176" s="111"/>
      <c r="AQ1176" s="111"/>
      <c r="AR1176" s="111"/>
      <c r="AS1176" s="111" t="s">
        <v>3545</v>
      </c>
      <c r="AT1176" s="111" t="s">
        <v>3543</v>
      </c>
      <c r="AU1176" s="111">
        <v>25</v>
      </c>
      <c r="AV1176" s="111" t="s">
        <v>3702</v>
      </c>
      <c r="AW1176" s="111" t="s">
        <v>3641</v>
      </c>
      <c r="AX1176" s="111" t="s">
        <v>3703</v>
      </c>
      <c r="AY1176"/>
      <c r="AZ1176"/>
      <c r="BA1176"/>
      <c r="BB1176"/>
      <c r="BC1176"/>
      <c r="BD1176"/>
    </row>
    <row r="1177" spans="1:56" s="110" customFormat="1" ht="72">
      <c r="A1177" s="107">
        <v>1502</v>
      </c>
      <c r="B1177" s="107" t="s">
        <v>3532</v>
      </c>
      <c r="C1177" s="111" t="s">
        <v>3704</v>
      </c>
      <c r="D1177" s="124"/>
      <c r="E1177" s="112" t="s">
        <v>3705</v>
      </c>
      <c r="F1177" s="129">
        <v>32104</v>
      </c>
      <c r="G1177" s="112" t="s">
        <v>3706</v>
      </c>
      <c r="H1177" s="111">
        <v>2015</v>
      </c>
      <c r="I1177" s="112" t="s">
        <v>3707</v>
      </c>
      <c r="J1177" s="113">
        <v>48812.800000000003</v>
      </c>
      <c r="K1177" s="126" t="s">
        <v>12213</v>
      </c>
      <c r="L1177" s="112" t="s">
        <v>3708</v>
      </c>
      <c r="M1177" s="112" t="s">
        <v>3709</v>
      </c>
      <c r="N1177" s="112" t="s">
        <v>3710</v>
      </c>
      <c r="O1177" s="112" t="s">
        <v>3711</v>
      </c>
      <c r="P1177" s="112">
        <v>2922300</v>
      </c>
      <c r="Q1177" s="108">
        <f t="shared" si="80"/>
        <v>43</v>
      </c>
      <c r="R1177" s="108">
        <v>0</v>
      </c>
      <c r="S1177" s="108">
        <v>1.23</v>
      </c>
      <c r="T1177" s="108">
        <v>41.77</v>
      </c>
      <c r="U1177" s="108">
        <f t="shared" si="81"/>
        <v>43</v>
      </c>
      <c r="V1177" s="109">
        <v>100</v>
      </c>
      <c r="W1177" s="109">
        <v>100</v>
      </c>
      <c r="X1177" s="127" t="s">
        <v>3712</v>
      </c>
      <c r="Y1177" s="107">
        <v>3</v>
      </c>
      <c r="Z1177" s="107">
        <v>12</v>
      </c>
      <c r="AA1177" s="107">
        <v>1.2</v>
      </c>
      <c r="AB1177" s="111">
        <v>44</v>
      </c>
      <c r="AC1177" s="107"/>
      <c r="AD1177" s="108">
        <f t="shared" si="82"/>
        <v>41.77</v>
      </c>
      <c r="AE1177" s="107">
        <v>5</v>
      </c>
      <c r="AF1177" s="111">
        <v>100</v>
      </c>
      <c r="AG1177" s="111" t="s">
        <v>3542</v>
      </c>
      <c r="AH1177" s="111" t="s">
        <v>3543</v>
      </c>
      <c r="AI1177" s="111">
        <v>25</v>
      </c>
      <c r="AJ1177" s="111" t="s">
        <v>3544</v>
      </c>
      <c r="AK1177" s="111" t="s">
        <v>3543</v>
      </c>
      <c r="AL1177" s="111">
        <v>25</v>
      </c>
      <c r="AM1177" s="111"/>
      <c r="AN1177" s="111"/>
      <c r="AO1177" s="111"/>
      <c r="AP1177" s="111"/>
      <c r="AQ1177" s="111"/>
      <c r="AR1177" s="111"/>
      <c r="AS1177" s="111" t="s">
        <v>3545</v>
      </c>
      <c r="AT1177" s="111" t="s">
        <v>3543</v>
      </c>
      <c r="AU1177" s="111">
        <v>25</v>
      </c>
      <c r="AV1177" s="111" t="s">
        <v>3546</v>
      </c>
      <c r="AW1177" s="111" t="s">
        <v>3543</v>
      </c>
      <c r="AX1177" s="111">
        <v>25</v>
      </c>
      <c r="AY1177"/>
      <c r="AZ1177"/>
      <c r="BA1177"/>
      <c r="BB1177"/>
      <c r="BC1177"/>
      <c r="BD1177"/>
    </row>
    <row r="1178" spans="1:56" s="110" customFormat="1" ht="82.3">
      <c r="A1178" s="107">
        <v>1502</v>
      </c>
      <c r="B1178" s="107" t="s">
        <v>3532</v>
      </c>
      <c r="C1178" s="111" t="s">
        <v>3612</v>
      </c>
      <c r="D1178" s="124"/>
      <c r="E1178" s="112" t="s">
        <v>3713</v>
      </c>
      <c r="F1178" s="129">
        <v>18494</v>
      </c>
      <c r="G1178" s="112" t="s">
        <v>3714</v>
      </c>
      <c r="H1178" s="111">
        <v>2015</v>
      </c>
      <c r="I1178" s="112" t="s">
        <v>3715</v>
      </c>
      <c r="J1178" s="113">
        <v>32563.84</v>
      </c>
      <c r="K1178" s="126" t="s">
        <v>12213</v>
      </c>
      <c r="L1178" s="112" t="s">
        <v>3716</v>
      </c>
      <c r="M1178" s="112" t="s">
        <v>3717</v>
      </c>
      <c r="N1178" s="112" t="s">
        <v>3718</v>
      </c>
      <c r="O1178" s="112" t="s">
        <v>3719</v>
      </c>
      <c r="P1178" s="112">
        <v>2910600</v>
      </c>
      <c r="Q1178" s="108">
        <f t="shared" si="80"/>
        <v>18.130000000000003</v>
      </c>
      <c r="R1178" s="108">
        <v>0</v>
      </c>
      <c r="S1178" s="108">
        <v>0.96</v>
      </c>
      <c r="T1178" s="108">
        <v>17.170000000000002</v>
      </c>
      <c r="U1178" s="108">
        <f t="shared" si="81"/>
        <v>18.130000000000003</v>
      </c>
      <c r="V1178" s="109">
        <v>100</v>
      </c>
      <c r="W1178" s="109">
        <v>100</v>
      </c>
      <c r="X1178" s="127" t="s">
        <v>3720</v>
      </c>
      <c r="Y1178" s="107">
        <v>1</v>
      </c>
      <c r="Z1178" s="107">
        <v>4</v>
      </c>
      <c r="AA1178" s="107">
        <v>2</v>
      </c>
      <c r="AB1178" s="111">
        <v>44</v>
      </c>
      <c r="AC1178" s="107"/>
      <c r="AD1178" s="108">
        <f t="shared" si="82"/>
        <v>17.170000000000002</v>
      </c>
      <c r="AE1178" s="107">
        <v>5</v>
      </c>
      <c r="AF1178" s="111">
        <v>100</v>
      </c>
      <c r="AG1178" s="111" t="s">
        <v>3542</v>
      </c>
      <c r="AH1178" s="111" t="s">
        <v>3543</v>
      </c>
      <c r="AI1178" s="111">
        <v>25</v>
      </c>
      <c r="AJ1178" s="111" t="s">
        <v>3544</v>
      </c>
      <c r="AK1178" s="111" t="s">
        <v>3543</v>
      </c>
      <c r="AL1178" s="111">
        <v>25</v>
      </c>
      <c r="AM1178" s="111"/>
      <c r="AN1178" s="111"/>
      <c r="AO1178" s="111"/>
      <c r="AP1178" s="111"/>
      <c r="AQ1178" s="111"/>
      <c r="AR1178" s="111"/>
      <c r="AS1178" s="111" t="s">
        <v>3545</v>
      </c>
      <c r="AT1178" s="111" t="s">
        <v>3543</v>
      </c>
      <c r="AU1178" s="111">
        <v>25</v>
      </c>
      <c r="AV1178" s="111" t="s">
        <v>3546</v>
      </c>
      <c r="AW1178" s="111" t="s">
        <v>3543</v>
      </c>
      <c r="AX1178" s="111">
        <v>25</v>
      </c>
      <c r="AY1178"/>
      <c r="AZ1178"/>
      <c r="BA1178"/>
      <c r="BB1178"/>
      <c r="BC1178"/>
      <c r="BD1178"/>
    </row>
    <row r="1179" spans="1:56" s="110" customFormat="1" ht="61.75">
      <c r="A1179" s="107">
        <v>1502</v>
      </c>
      <c r="B1179" s="107" t="s">
        <v>3532</v>
      </c>
      <c r="C1179" s="111" t="s">
        <v>3704</v>
      </c>
      <c r="D1179" s="124"/>
      <c r="E1179" s="112" t="s">
        <v>3705</v>
      </c>
      <c r="F1179" s="129">
        <v>32104</v>
      </c>
      <c r="G1179" s="112" t="s">
        <v>3721</v>
      </c>
      <c r="H1179" s="111">
        <v>2015</v>
      </c>
      <c r="I1179" s="112" t="s">
        <v>3722</v>
      </c>
      <c r="J1179" s="113">
        <v>55037.7</v>
      </c>
      <c r="K1179" s="126" t="s">
        <v>12213</v>
      </c>
      <c r="L1179" s="112" t="s">
        <v>3708</v>
      </c>
      <c r="M1179" s="112" t="s">
        <v>3709</v>
      </c>
      <c r="N1179" s="112" t="s">
        <v>3723</v>
      </c>
      <c r="O1179" s="112" t="s">
        <v>3724</v>
      </c>
      <c r="P1179" s="112" t="s">
        <v>3725</v>
      </c>
      <c r="Q1179" s="108">
        <f t="shared" si="80"/>
        <v>43.39</v>
      </c>
      <c r="R1179" s="108">
        <v>0</v>
      </c>
      <c r="S1179" s="108">
        <v>1.62</v>
      </c>
      <c r="T1179" s="108">
        <v>41.77</v>
      </c>
      <c r="U1179" s="108">
        <f t="shared" si="81"/>
        <v>43.39</v>
      </c>
      <c r="V1179" s="109">
        <v>100</v>
      </c>
      <c r="W1179" s="109">
        <v>100</v>
      </c>
      <c r="X1179" s="127" t="s">
        <v>3726</v>
      </c>
      <c r="Y1179" s="107">
        <v>6</v>
      </c>
      <c r="Z1179" s="107">
        <v>4</v>
      </c>
      <c r="AA1179" s="107">
        <v>1</v>
      </c>
      <c r="AB1179" s="111">
        <v>44</v>
      </c>
      <c r="AC1179" s="107"/>
      <c r="AD1179" s="108">
        <f t="shared" si="82"/>
        <v>41.77</v>
      </c>
      <c r="AE1179" s="107">
        <v>5</v>
      </c>
      <c r="AF1179" s="111">
        <v>100</v>
      </c>
      <c r="AG1179" s="111" t="s">
        <v>3542</v>
      </c>
      <c r="AH1179" s="111" t="s">
        <v>3543</v>
      </c>
      <c r="AI1179" s="111">
        <v>25</v>
      </c>
      <c r="AJ1179" s="111" t="s">
        <v>3544</v>
      </c>
      <c r="AK1179" s="111" t="s">
        <v>3543</v>
      </c>
      <c r="AL1179" s="111">
        <v>25</v>
      </c>
      <c r="AM1179" s="111"/>
      <c r="AN1179" s="111"/>
      <c r="AO1179" s="111"/>
      <c r="AP1179" s="111"/>
      <c r="AQ1179" s="111"/>
      <c r="AR1179" s="111"/>
      <c r="AS1179" s="111" t="s">
        <v>3545</v>
      </c>
      <c r="AT1179" s="111" t="s">
        <v>3543</v>
      </c>
      <c r="AU1179" s="111">
        <v>25</v>
      </c>
      <c r="AV1179" s="111" t="s">
        <v>3546</v>
      </c>
      <c r="AW1179" s="111" t="s">
        <v>3543</v>
      </c>
      <c r="AX1179" s="111">
        <v>25</v>
      </c>
      <c r="AY1179"/>
      <c r="AZ1179"/>
      <c r="BA1179"/>
      <c r="BB1179"/>
      <c r="BC1179"/>
      <c r="BD1179"/>
    </row>
    <row r="1180" spans="1:56" s="110" customFormat="1" ht="226.3">
      <c r="A1180" s="107">
        <v>1502</v>
      </c>
      <c r="B1180" s="107" t="s">
        <v>3532</v>
      </c>
      <c r="C1180" s="111" t="s">
        <v>3672</v>
      </c>
      <c r="D1180" s="124"/>
      <c r="E1180" s="112" t="s">
        <v>3727</v>
      </c>
      <c r="F1180" s="129">
        <v>35413</v>
      </c>
      <c r="G1180" s="112" t="s">
        <v>3728</v>
      </c>
      <c r="H1180" s="111">
        <v>2016</v>
      </c>
      <c r="I1180" s="112" t="s">
        <v>3729</v>
      </c>
      <c r="J1180" s="113">
        <v>68252.289999999994</v>
      </c>
      <c r="K1180" s="126" t="s">
        <v>12213</v>
      </c>
      <c r="L1180" s="112" t="s">
        <v>3730</v>
      </c>
      <c r="M1180" s="112" t="s">
        <v>3731</v>
      </c>
      <c r="N1180" s="112" t="s">
        <v>3732</v>
      </c>
      <c r="O1180" s="112" t="s">
        <v>3733</v>
      </c>
      <c r="P1180" s="112" t="s">
        <v>3734</v>
      </c>
      <c r="Q1180" s="108">
        <f t="shared" si="80"/>
        <v>30.330000000000002</v>
      </c>
      <c r="R1180" s="108">
        <v>0</v>
      </c>
      <c r="S1180" s="108">
        <v>2.0299999999999998</v>
      </c>
      <c r="T1180" s="108">
        <v>28.3</v>
      </c>
      <c r="U1180" s="108">
        <f t="shared" si="81"/>
        <v>30.330000000000002</v>
      </c>
      <c r="V1180" s="109">
        <v>100</v>
      </c>
      <c r="W1180" s="109">
        <v>100</v>
      </c>
      <c r="X1180" s="127" t="s">
        <v>3735</v>
      </c>
      <c r="Y1180" s="107">
        <v>3</v>
      </c>
      <c r="Z1180" s="107">
        <v>10</v>
      </c>
      <c r="AA1180" s="107">
        <v>2</v>
      </c>
      <c r="AB1180" s="111">
        <v>16</v>
      </c>
      <c r="AC1180" s="107"/>
      <c r="AD1180" s="108">
        <f t="shared" si="82"/>
        <v>28.3</v>
      </c>
      <c r="AE1180" s="107">
        <v>5</v>
      </c>
      <c r="AF1180" s="111">
        <v>100</v>
      </c>
      <c r="AG1180" s="111" t="s">
        <v>3542</v>
      </c>
      <c r="AH1180" s="111" t="s">
        <v>3543</v>
      </c>
      <c r="AI1180" s="111">
        <v>20</v>
      </c>
      <c r="AJ1180" s="111" t="s">
        <v>3544</v>
      </c>
      <c r="AK1180" s="111" t="s">
        <v>3543</v>
      </c>
      <c r="AL1180" s="111">
        <v>30</v>
      </c>
      <c r="AM1180" s="111" t="s">
        <v>3736</v>
      </c>
      <c r="AN1180" s="111" t="s">
        <v>3543</v>
      </c>
      <c r="AO1180" s="111">
        <v>20</v>
      </c>
      <c r="AP1180" s="111"/>
      <c r="AQ1180" s="111"/>
      <c r="AR1180" s="111"/>
      <c r="AS1180" s="111" t="s">
        <v>3545</v>
      </c>
      <c r="AT1180" s="111" t="s">
        <v>3543</v>
      </c>
      <c r="AU1180" s="111">
        <v>15</v>
      </c>
      <c r="AV1180" s="111" t="s">
        <v>3546</v>
      </c>
      <c r="AW1180" s="111" t="s">
        <v>3543</v>
      </c>
      <c r="AX1180" s="111">
        <v>15</v>
      </c>
      <c r="AY1180"/>
      <c r="AZ1180"/>
      <c r="BA1180"/>
      <c r="BB1180"/>
      <c r="BC1180"/>
      <c r="BD1180"/>
    </row>
    <row r="1181" spans="1:56" s="110" customFormat="1" ht="144">
      <c r="A1181" s="107">
        <v>1502</v>
      </c>
      <c r="B1181" s="107" t="s">
        <v>3532</v>
      </c>
      <c r="C1181" s="111" t="s">
        <v>3704</v>
      </c>
      <c r="D1181" s="124"/>
      <c r="E1181" s="112" t="s">
        <v>3737</v>
      </c>
      <c r="F1181" s="129">
        <v>51145</v>
      </c>
      <c r="G1181" s="112" t="s">
        <v>3738</v>
      </c>
      <c r="H1181" s="111">
        <v>2016</v>
      </c>
      <c r="I1181" s="112" t="s">
        <v>3739</v>
      </c>
      <c r="J1181" s="113">
        <v>36119.730000000003</v>
      </c>
      <c r="K1181" s="126" t="s">
        <v>12213</v>
      </c>
      <c r="L1181" s="112" t="s">
        <v>3740</v>
      </c>
      <c r="M1181" s="112" t="s">
        <v>3741</v>
      </c>
      <c r="N1181" s="112" t="s">
        <v>3742</v>
      </c>
      <c r="O1181" s="112" t="s">
        <v>3743</v>
      </c>
      <c r="P1181" s="112">
        <v>3001300</v>
      </c>
      <c r="Q1181" s="108">
        <f t="shared" si="80"/>
        <v>4.1675342465753422</v>
      </c>
      <c r="R1181" s="108">
        <v>0</v>
      </c>
      <c r="S1181" s="108">
        <v>0.36</v>
      </c>
      <c r="T1181" s="108">
        <f>19.62*1700/(24*365)</f>
        <v>3.8075342465753423</v>
      </c>
      <c r="U1181" s="108">
        <f t="shared" si="81"/>
        <v>4.1675342465753422</v>
      </c>
      <c r="V1181" s="109">
        <v>100</v>
      </c>
      <c r="W1181" s="109">
        <v>100</v>
      </c>
      <c r="X1181" s="127" t="s">
        <v>3744</v>
      </c>
      <c r="Y1181" s="107">
        <v>1</v>
      </c>
      <c r="Z1181" s="107">
        <v>4</v>
      </c>
      <c r="AA1181" s="107">
        <v>4</v>
      </c>
      <c r="AB1181" s="111">
        <v>44</v>
      </c>
      <c r="AC1181" s="107"/>
      <c r="AD1181" s="108">
        <f t="shared" si="82"/>
        <v>3.8075342465753423</v>
      </c>
      <c r="AE1181" s="107">
        <v>5</v>
      </c>
      <c r="AF1181" s="111">
        <v>100</v>
      </c>
      <c r="AG1181" s="111" t="s">
        <v>3542</v>
      </c>
      <c r="AH1181" s="111" t="s">
        <v>3543</v>
      </c>
      <c r="AI1181" s="111">
        <v>25</v>
      </c>
      <c r="AJ1181" s="111" t="s">
        <v>3544</v>
      </c>
      <c r="AK1181" s="111" t="s">
        <v>3543</v>
      </c>
      <c r="AL1181" s="111">
        <v>25</v>
      </c>
      <c r="AM1181" s="111"/>
      <c r="AN1181" s="111"/>
      <c r="AO1181" s="111"/>
      <c r="AP1181" s="111"/>
      <c r="AQ1181" s="111"/>
      <c r="AR1181" s="111"/>
      <c r="AS1181" s="111" t="s">
        <v>3545</v>
      </c>
      <c r="AT1181" s="111" t="s">
        <v>3543</v>
      </c>
      <c r="AU1181" s="111">
        <v>25</v>
      </c>
      <c r="AV1181" s="111" t="s">
        <v>3546</v>
      </c>
      <c r="AW1181" s="111" t="s">
        <v>3543</v>
      </c>
      <c r="AX1181" s="111">
        <v>25</v>
      </c>
      <c r="AY1181"/>
      <c r="AZ1181"/>
      <c r="BA1181"/>
      <c r="BB1181"/>
      <c r="BC1181"/>
      <c r="BD1181"/>
    </row>
    <row r="1182" spans="1:56" s="110" customFormat="1" ht="123.45">
      <c r="A1182" s="107">
        <v>1502</v>
      </c>
      <c r="B1182" s="107" t="s">
        <v>3532</v>
      </c>
      <c r="C1182" s="111" t="s">
        <v>3672</v>
      </c>
      <c r="D1182" s="124"/>
      <c r="E1182" s="112" t="s">
        <v>3745</v>
      </c>
      <c r="F1182" s="129">
        <v>27655</v>
      </c>
      <c r="G1182" s="112" t="s">
        <v>3746</v>
      </c>
      <c r="H1182" s="111">
        <v>2017</v>
      </c>
      <c r="I1182" s="112" t="s">
        <v>3747</v>
      </c>
      <c r="J1182" s="113">
        <v>47530.31</v>
      </c>
      <c r="K1182" s="126" t="s">
        <v>12213</v>
      </c>
      <c r="L1182" s="112" t="s">
        <v>3730</v>
      </c>
      <c r="M1182" s="112" t="s">
        <v>3731</v>
      </c>
      <c r="N1182" s="112" t="s">
        <v>3748</v>
      </c>
      <c r="O1182" s="112" t="s">
        <v>3749</v>
      </c>
      <c r="P1182" s="112" t="s">
        <v>3750</v>
      </c>
      <c r="Q1182" s="108">
        <f t="shared" si="80"/>
        <v>34.86</v>
      </c>
      <c r="R1182" s="108">
        <v>5.59</v>
      </c>
      <c r="S1182" s="108">
        <v>0.97</v>
      </c>
      <c r="T1182" s="108">
        <v>28.3</v>
      </c>
      <c r="U1182" s="108">
        <f t="shared" si="81"/>
        <v>34.86</v>
      </c>
      <c r="V1182" s="109">
        <v>100</v>
      </c>
      <c r="W1182" s="109">
        <v>99.7</v>
      </c>
      <c r="X1182" s="127" t="s">
        <v>3751</v>
      </c>
      <c r="Y1182" s="107">
        <v>3</v>
      </c>
      <c r="Z1182" s="107">
        <v>12</v>
      </c>
      <c r="AA1182" s="107">
        <v>3</v>
      </c>
      <c r="AB1182" s="111">
        <v>16</v>
      </c>
      <c r="AC1182" s="107"/>
      <c r="AD1182" s="108">
        <f t="shared" si="82"/>
        <v>28.3</v>
      </c>
      <c r="AE1182" s="107">
        <v>5</v>
      </c>
      <c r="AF1182" s="111">
        <v>100</v>
      </c>
      <c r="AG1182" s="111" t="s">
        <v>3542</v>
      </c>
      <c r="AH1182" s="111" t="s">
        <v>3543</v>
      </c>
      <c r="AI1182" s="111">
        <v>20</v>
      </c>
      <c r="AJ1182" s="111" t="s">
        <v>3544</v>
      </c>
      <c r="AK1182" s="111" t="s">
        <v>3543</v>
      </c>
      <c r="AL1182" s="111">
        <v>40</v>
      </c>
      <c r="AM1182" s="111"/>
      <c r="AN1182" s="111"/>
      <c r="AO1182" s="111"/>
      <c r="AP1182" s="111"/>
      <c r="AQ1182" s="111"/>
      <c r="AR1182" s="111"/>
      <c r="AS1182" s="111" t="s">
        <v>3545</v>
      </c>
      <c r="AT1182" s="111" t="s">
        <v>3543</v>
      </c>
      <c r="AU1182" s="111">
        <v>5</v>
      </c>
      <c r="AV1182" s="111" t="s">
        <v>3702</v>
      </c>
      <c r="AW1182" s="111" t="s">
        <v>3641</v>
      </c>
      <c r="AX1182" s="111" t="s">
        <v>3752</v>
      </c>
      <c r="AY1182"/>
      <c r="AZ1182"/>
      <c r="BA1182"/>
      <c r="BB1182"/>
      <c r="BC1182"/>
      <c r="BD1182"/>
    </row>
    <row r="1183" spans="1:56" s="110" customFormat="1" ht="123.45">
      <c r="A1183" s="107">
        <v>1502</v>
      </c>
      <c r="B1183" s="107" t="s">
        <v>3532</v>
      </c>
      <c r="C1183" s="111" t="s">
        <v>3547</v>
      </c>
      <c r="D1183" s="124"/>
      <c r="E1183" s="112" t="s">
        <v>3753</v>
      </c>
      <c r="F1183" s="129">
        <v>39821</v>
      </c>
      <c r="G1183" s="112" t="s">
        <v>3754</v>
      </c>
      <c r="H1183" s="111">
        <v>2017</v>
      </c>
      <c r="I1183" s="112" t="s">
        <v>3755</v>
      </c>
      <c r="J1183" s="113">
        <v>19008.509999999998</v>
      </c>
      <c r="K1183" s="126" t="s">
        <v>12213</v>
      </c>
      <c r="L1183" s="112" t="s">
        <v>3730</v>
      </c>
      <c r="M1183" s="112" t="s">
        <v>3731</v>
      </c>
      <c r="N1183" s="112" t="s">
        <v>3756</v>
      </c>
      <c r="O1183" s="112" t="s">
        <v>3757</v>
      </c>
      <c r="P1183" s="112">
        <v>3020100</v>
      </c>
      <c r="Q1183" s="108">
        <f t="shared" si="80"/>
        <v>49.44</v>
      </c>
      <c r="R1183" s="108">
        <v>2.2400000000000002</v>
      </c>
      <c r="S1183" s="108">
        <v>0.56000000000000005</v>
      </c>
      <c r="T1183" s="108">
        <v>46.64</v>
      </c>
      <c r="U1183" s="108">
        <f t="shared" si="81"/>
        <v>49.44</v>
      </c>
      <c r="V1183" s="109">
        <v>100</v>
      </c>
      <c r="W1183" s="109">
        <v>100</v>
      </c>
      <c r="X1183" s="127" t="s">
        <v>3758</v>
      </c>
      <c r="Y1183" s="107">
        <v>3</v>
      </c>
      <c r="Z1183" s="107">
        <v>12</v>
      </c>
      <c r="AA1183" s="107"/>
      <c r="AB1183" s="111">
        <v>16</v>
      </c>
      <c r="AC1183" s="107"/>
      <c r="AD1183" s="108">
        <f t="shared" si="82"/>
        <v>46.64</v>
      </c>
      <c r="AE1183" s="107">
        <v>5</v>
      </c>
      <c r="AF1183" s="111">
        <v>100</v>
      </c>
      <c r="AG1183" s="111" t="s">
        <v>3542</v>
      </c>
      <c r="AH1183" s="111" t="s">
        <v>3543</v>
      </c>
      <c r="AI1183" s="111">
        <v>25</v>
      </c>
      <c r="AJ1183" s="111" t="s">
        <v>3544</v>
      </c>
      <c r="AK1183" s="111" t="s">
        <v>3543</v>
      </c>
      <c r="AL1183" s="111">
        <v>25</v>
      </c>
      <c r="AM1183" s="111"/>
      <c r="AN1183" s="111"/>
      <c r="AO1183" s="111"/>
      <c r="AP1183" s="111"/>
      <c r="AQ1183" s="111"/>
      <c r="AR1183" s="111"/>
      <c r="AS1183" s="111" t="s">
        <v>3545</v>
      </c>
      <c r="AT1183" s="111" t="s">
        <v>3543</v>
      </c>
      <c r="AU1183" s="111">
        <v>25</v>
      </c>
      <c r="AV1183" s="111" t="s">
        <v>3546</v>
      </c>
      <c r="AW1183" s="111" t="s">
        <v>3543</v>
      </c>
      <c r="AX1183" s="111">
        <v>25</v>
      </c>
      <c r="AY1183"/>
      <c r="AZ1183"/>
      <c r="BA1183"/>
      <c r="BB1183"/>
      <c r="BC1183"/>
      <c r="BD1183"/>
    </row>
    <row r="1184" spans="1:56" s="110" customFormat="1" ht="123.45">
      <c r="A1184" s="107">
        <v>1502</v>
      </c>
      <c r="B1184" s="107" t="s">
        <v>3532</v>
      </c>
      <c r="C1184" s="111" t="s">
        <v>3566</v>
      </c>
      <c r="D1184" s="124"/>
      <c r="E1184" s="112" t="s">
        <v>3567</v>
      </c>
      <c r="F1184" s="129">
        <v>20631</v>
      </c>
      <c r="G1184" s="112" t="s">
        <v>3759</v>
      </c>
      <c r="H1184" s="111">
        <v>2017</v>
      </c>
      <c r="I1184" s="112" t="s">
        <v>3760</v>
      </c>
      <c r="J1184" s="113">
        <v>91997.64</v>
      </c>
      <c r="K1184" s="126" t="s">
        <v>12213</v>
      </c>
      <c r="L1184" s="112" t="s">
        <v>3730</v>
      </c>
      <c r="M1184" s="112" t="s">
        <v>3731</v>
      </c>
      <c r="N1184" s="112" t="s">
        <v>3761</v>
      </c>
      <c r="O1184" s="112" t="s">
        <v>3762</v>
      </c>
      <c r="P1184" s="112">
        <v>3016900</v>
      </c>
      <c r="Q1184" s="108">
        <f t="shared" si="80"/>
        <v>55.300000000000004</v>
      </c>
      <c r="R1184" s="108">
        <v>10.82</v>
      </c>
      <c r="S1184" s="108">
        <v>2.71</v>
      </c>
      <c r="T1184" s="108">
        <v>41.77</v>
      </c>
      <c r="U1184" s="108">
        <f t="shared" si="81"/>
        <v>55.300000000000004</v>
      </c>
      <c r="V1184" s="109">
        <v>100</v>
      </c>
      <c r="W1184" s="109">
        <v>100</v>
      </c>
      <c r="X1184" s="127" t="s">
        <v>3763</v>
      </c>
      <c r="Y1184" s="107">
        <v>3</v>
      </c>
      <c r="Z1184" s="107">
        <v>10</v>
      </c>
      <c r="AA1184" s="107">
        <v>3</v>
      </c>
      <c r="AB1184" s="111">
        <v>16</v>
      </c>
      <c r="AC1184" s="107"/>
      <c r="AD1184" s="108">
        <f t="shared" si="82"/>
        <v>41.77</v>
      </c>
      <c r="AE1184" s="107">
        <v>5</v>
      </c>
      <c r="AF1184" s="111">
        <v>100</v>
      </c>
      <c r="AG1184" s="111" t="s">
        <v>3542</v>
      </c>
      <c r="AH1184" s="111" t="s">
        <v>3543</v>
      </c>
      <c r="AI1184" s="111">
        <v>25</v>
      </c>
      <c r="AJ1184" s="111" t="s">
        <v>3544</v>
      </c>
      <c r="AK1184" s="111" t="s">
        <v>3543</v>
      </c>
      <c r="AL1184" s="111">
        <v>25</v>
      </c>
      <c r="AM1184" s="111"/>
      <c r="AN1184" s="111"/>
      <c r="AO1184" s="111"/>
      <c r="AP1184" s="111"/>
      <c r="AQ1184" s="111"/>
      <c r="AR1184" s="111"/>
      <c r="AS1184" s="111" t="s">
        <v>3545</v>
      </c>
      <c r="AT1184" s="111" t="s">
        <v>3543</v>
      </c>
      <c r="AU1184" s="111">
        <v>25</v>
      </c>
      <c r="AV1184" s="111" t="s">
        <v>3546</v>
      </c>
      <c r="AW1184" s="111" t="s">
        <v>3543</v>
      </c>
      <c r="AX1184" s="111">
        <v>25</v>
      </c>
      <c r="AY1184"/>
      <c r="AZ1184"/>
      <c r="BA1184"/>
      <c r="BB1184"/>
      <c r="BC1184"/>
      <c r="BD1184"/>
    </row>
    <row r="1185" spans="1:56" s="110" customFormat="1" ht="133.75">
      <c r="A1185" s="107">
        <v>1502</v>
      </c>
      <c r="B1185" s="107" t="s">
        <v>3532</v>
      </c>
      <c r="C1185" s="111" t="s">
        <v>3533</v>
      </c>
      <c r="D1185" s="124"/>
      <c r="E1185" s="112" t="s">
        <v>3557</v>
      </c>
      <c r="F1185" s="129">
        <v>13411</v>
      </c>
      <c r="G1185" s="112" t="s">
        <v>3764</v>
      </c>
      <c r="H1185" s="111">
        <v>2017</v>
      </c>
      <c r="I1185" s="112" t="s">
        <v>3765</v>
      </c>
      <c r="J1185" s="113">
        <v>53096.4</v>
      </c>
      <c r="K1185" s="126" t="s">
        <v>12213</v>
      </c>
      <c r="L1185" s="112" t="s">
        <v>3616</v>
      </c>
      <c r="M1185" s="112" t="s">
        <v>3538</v>
      </c>
      <c r="N1185" s="112" t="s">
        <v>3766</v>
      </c>
      <c r="O1185" s="112" t="s">
        <v>3767</v>
      </c>
      <c r="P1185" s="112">
        <v>3016500</v>
      </c>
      <c r="Q1185" s="108">
        <f t="shared" si="80"/>
        <v>36.11</v>
      </c>
      <c r="R1185" s="108">
        <v>6.25</v>
      </c>
      <c r="S1185" s="108">
        <v>1.56</v>
      </c>
      <c r="T1185" s="108">
        <v>28.3</v>
      </c>
      <c r="U1185" s="108">
        <f t="shared" si="81"/>
        <v>36.11</v>
      </c>
      <c r="V1185" s="109">
        <v>100</v>
      </c>
      <c r="W1185" s="109">
        <v>100</v>
      </c>
      <c r="X1185" s="127" t="s">
        <v>3768</v>
      </c>
      <c r="Y1185" s="107">
        <v>6</v>
      </c>
      <c r="Z1185" s="107">
        <v>4</v>
      </c>
      <c r="AA1185" s="107">
        <v>3</v>
      </c>
      <c r="AB1185" s="111">
        <v>16</v>
      </c>
      <c r="AC1185" s="107"/>
      <c r="AD1185" s="108">
        <f t="shared" si="82"/>
        <v>28.3</v>
      </c>
      <c r="AE1185" s="107">
        <v>5</v>
      </c>
      <c r="AF1185" s="111">
        <v>100</v>
      </c>
      <c r="AG1185" s="111" t="s">
        <v>3542</v>
      </c>
      <c r="AH1185" s="111" t="s">
        <v>3543</v>
      </c>
      <c r="AI1185" s="111">
        <v>25</v>
      </c>
      <c r="AJ1185" s="111" t="s">
        <v>3544</v>
      </c>
      <c r="AK1185" s="111" t="s">
        <v>3543</v>
      </c>
      <c r="AL1185" s="111">
        <v>25</v>
      </c>
      <c r="AM1185" s="111"/>
      <c r="AN1185" s="111"/>
      <c r="AO1185" s="111"/>
      <c r="AP1185" s="111"/>
      <c r="AQ1185" s="111"/>
      <c r="AR1185" s="111"/>
      <c r="AS1185" s="111" t="s">
        <v>3545</v>
      </c>
      <c r="AT1185" s="111" t="s">
        <v>3543</v>
      </c>
      <c r="AU1185" s="111">
        <v>25</v>
      </c>
      <c r="AV1185" s="111" t="s">
        <v>3546</v>
      </c>
      <c r="AW1185" s="111" t="s">
        <v>3543</v>
      </c>
      <c r="AX1185" s="111">
        <v>25</v>
      </c>
      <c r="AY1185"/>
      <c r="AZ1185"/>
      <c r="BA1185"/>
      <c r="BB1185"/>
      <c r="BC1185"/>
      <c r="BD1185"/>
    </row>
    <row r="1186" spans="1:56" s="110" customFormat="1" ht="92.6">
      <c r="A1186" s="107">
        <v>1502</v>
      </c>
      <c r="B1186" s="107" t="s">
        <v>3532</v>
      </c>
      <c r="C1186" s="111" t="s">
        <v>3704</v>
      </c>
      <c r="D1186" s="124"/>
      <c r="E1186" s="112" t="s">
        <v>3769</v>
      </c>
      <c r="F1186" s="129" t="s">
        <v>3770</v>
      </c>
      <c r="G1186" s="112" t="s">
        <v>3771</v>
      </c>
      <c r="H1186" s="111" t="s">
        <v>3772</v>
      </c>
      <c r="I1186" s="112" t="s">
        <v>3773</v>
      </c>
      <c r="J1186" s="113" t="s">
        <v>3774</v>
      </c>
      <c r="K1186" s="126" t="s">
        <v>12213</v>
      </c>
      <c r="L1186" s="112" t="s">
        <v>3616</v>
      </c>
      <c r="M1186" s="112" t="s">
        <v>3538</v>
      </c>
      <c r="N1186" s="112" t="s">
        <v>3775</v>
      </c>
      <c r="O1186" s="112" t="s">
        <v>3776</v>
      </c>
      <c r="P1186" s="112" t="s">
        <v>3777</v>
      </c>
      <c r="Q1186" s="108">
        <f t="shared" si="80"/>
        <v>43.150000000000006</v>
      </c>
      <c r="R1186" s="108">
        <v>13.68</v>
      </c>
      <c r="S1186" s="108">
        <v>3.42</v>
      </c>
      <c r="T1186" s="108">
        <v>26.05</v>
      </c>
      <c r="U1186" s="108">
        <f t="shared" si="81"/>
        <v>43.150000000000006</v>
      </c>
      <c r="V1186" s="109">
        <v>100</v>
      </c>
      <c r="W1186" s="109">
        <v>100</v>
      </c>
      <c r="X1186" s="127" t="s">
        <v>3778</v>
      </c>
      <c r="Y1186" s="107">
        <v>3</v>
      </c>
      <c r="Z1186" s="107">
        <v>10</v>
      </c>
      <c r="AA1186" s="107">
        <v>4</v>
      </c>
      <c r="AB1186" s="111">
        <v>16</v>
      </c>
      <c r="AC1186" s="107"/>
      <c r="AD1186" s="108">
        <f t="shared" si="82"/>
        <v>26.05</v>
      </c>
      <c r="AE1186" s="107">
        <v>5</v>
      </c>
      <c r="AF1186" s="111">
        <v>100</v>
      </c>
      <c r="AG1186" s="111" t="s">
        <v>3542</v>
      </c>
      <c r="AH1186" s="111" t="s">
        <v>3543</v>
      </c>
      <c r="AI1186" s="111">
        <v>25</v>
      </c>
      <c r="AJ1186" s="111" t="s">
        <v>3544</v>
      </c>
      <c r="AK1186" s="111" t="s">
        <v>3543</v>
      </c>
      <c r="AL1186" s="111">
        <v>25</v>
      </c>
      <c r="AM1186" s="111"/>
      <c r="AN1186" s="111"/>
      <c r="AO1186" s="111"/>
      <c r="AP1186" s="111"/>
      <c r="AQ1186" s="111"/>
      <c r="AR1186" s="111"/>
      <c r="AS1186" s="111" t="s">
        <v>3545</v>
      </c>
      <c r="AT1186" s="111" t="s">
        <v>3543</v>
      </c>
      <c r="AU1186" s="111">
        <v>25</v>
      </c>
      <c r="AV1186" s="111" t="s">
        <v>3546</v>
      </c>
      <c r="AW1186" s="111" t="s">
        <v>3543</v>
      </c>
      <c r="AX1186" s="111">
        <v>25</v>
      </c>
      <c r="AY1186"/>
      <c r="AZ1186"/>
      <c r="BA1186"/>
      <c r="BB1186"/>
      <c r="BC1186"/>
      <c r="BD1186"/>
    </row>
    <row r="1187" spans="1:56" s="110" customFormat="1" ht="92.6">
      <c r="A1187" s="107">
        <v>1502</v>
      </c>
      <c r="B1187" s="107" t="s">
        <v>3532</v>
      </c>
      <c r="C1187" s="111" t="s">
        <v>3533</v>
      </c>
      <c r="D1187" s="124"/>
      <c r="E1187" s="112" t="s">
        <v>3682</v>
      </c>
      <c r="F1187" s="129">
        <v>14926</v>
      </c>
      <c r="G1187" s="112" t="s">
        <v>3779</v>
      </c>
      <c r="H1187" s="111">
        <v>2017</v>
      </c>
      <c r="I1187" s="112" t="s">
        <v>3780</v>
      </c>
      <c r="J1187" s="113">
        <v>21614.75</v>
      </c>
      <c r="K1187" s="126" t="s">
        <v>12213</v>
      </c>
      <c r="L1187" s="112" t="s">
        <v>3616</v>
      </c>
      <c r="M1187" s="112" t="s">
        <v>3538</v>
      </c>
      <c r="N1187" s="112" t="s">
        <v>3781</v>
      </c>
      <c r="O1187" s="112" t="s">
        <v>3782</v>
      </c>
      <c r="P1187" s="112">
        <v>3010300</v>
      </c>
      <c r="Q1187" s="108">
        <f t="shared" si="80"/>
        <v>40.549999999999997</v>
      </c>
      <c r="R1187" s="108">
        <v>2.54</v>
      </c>
      <c r="S1187" s="108">
        <v>0.64</v>
      </c>
      <c r="T1187" s="108">
        <v>37.369999999999997</v>
      </c>
      <c r="U1187" s="108">
        <f t="shared" si="81"/>
        <v>40.549999999999997</v>
      </c>
      <c r="V1187" s="109">
        <v>100</v>
      </c>
      <c r="W1187" s="109">
        <v>100</v>
      </c>
      <c r="X1187" s="127" t="s">
        <v>3783</v>
      </c>
      <c r="Y1187" s="107">
        <v>3</v>
      </c>
      <c r="Z1187" s="107">
        <v>12</v>
      </c>
      <c r="AA1187" s="107">
        <v>3</v>
      </c>
      <c r="AB1187" s="111">
        <v>16</v>
      </c>
      <c r="AC1187" s="107"/>
      <c r="AD1187" s="108">
        <f t="shared" si="82"/>
        <v>37.369999999999997</v>
      </c>
      <c r="AE1187" s="107">
        <v>5</v>
      </c>
      <c r="AF1187" s="111">
        <v>100</v>
      </c>
      <c r="AG1187" s="111" t="s">
        <v>3542</v>
      </c>
      <c r="AH1187" s="111" t="s">
        <v>3543</v>
      </c>
      <c r="AI1187" s="111">
        <v>25</v>
      </c>
      <c r="AJ1187" s="111" t="s">
        <v>3544</v>
      </c>
      <c r="AK1187" s="111" t="s">
        <v>3543</v>
      </c>
      <c r="AL1187" s="111">
        <v>25</v>
      </c>
      <c r="AM1187" s="111"/>
      <c r="AN1187" s="111"/>
      <c r="AO1187" s="111"/>
      <c r="AP1187" s="111"/>
      <c r="AQ1187" s="111"/>
      <c r="AR1187" s="111"/>
      <c r="AS1187" s="111" t="s">
        <v>3545</v>
      </c>
      <c r="AT1187" s="111" t="s">
        <v>3543</v>
      </c>
      <c r="AU1187" s="111">
        <v>25</v>
      </c>
      <c r="AV1187" s="111" t="s">
        <v>3546</v>
      </c>
      <c r="AW1187" s="111" t="s">
        <v>3543</v>
      </c>
      <c r="AX1187" s="111">
        <v>25</v>
      </c>
      <c r="AY1187"/>
      <c r="AZ1187"/>
      <c r="BA1187"/>
      <c r="BB1187"/>
      <c r="BC1187"/>
      <c r="BD1187"/>
    </row>
    <row r="1188" spans="1:56" s="110" customFormat="1" ht="92.6">
      <c r="A1188" s="107">
        <v>1502</v>
      </c>
      <c r="B1188" s="107" t="s">
        <v>3532</v>
      </c>
      <c r="C1188" s="111" t="s">
        <v>3593</v>
      </c>
      <c r="D1188" s="124"/>
      <c r="E1188" s="112" t="s">
        <v>3784</v>
      </c>
      <c r="F1188" s="129">
        <v>31345</v>
      </c>
      <c r="G1188" s="112" t="s">
        <v>3785</v>
      </c>
      <c r="H1188" s="111" t="s">
        <v>3786</v>
      </c>
      <c r="I1188" s="112" t="s">
        <v>3787</v>
      </c>
      <c r="J1188" s="113" t="s">
        <v>3788</v>
      </c>
      <c r="K1188" s="126" t="s">
        <v>12213</v>
      </c>
      <c r="L1188" s="112" t="s">
        <v>3616</v>
      </c>
      <c r="M1188" s="112" t="s">
        <v>3538</v>
      </c>
      <c r="N1188" s="112" t="s">
        <v>3789</v>
      </c>
      <c r="O1188" s="112" t="s">
        <v>3790</v>
      </c>
      <c r="P1188" s="112" t="s">
        <v>3791</v>
      </c>
      <c r="Q1188" s="108">
        <f t="shared" si="80"/>
        <v>31.389999999999997</v>
      </c>
      <c r="R1188" s="108">
        <v>5.05</v>
      </c>
      <c r="S1188" s="108">
        <v>1.26</v>
      </c>
      <c r="T1188" s="108">
        <v>25.08</v>
      </c>
      <c r="U1188" s="108">
        <f t="shared" si="81"/>
        <v>31.389999999999997</v>
      </c>
      <c r="V1188" s="109">
        <v>100</v>
      </c>
      <c r="W1188" s="109">
        <v>100</v>
      </c>
      <c r="X1188" s="127" t="s">
        <v>3792</v>
      </c>
      <c r="Y1188" s="107">
        <v>3</v>
      </c>
      <c r="Z1188" s="107">
        <v>10</v>
      </c>
      <c r="AA1188" s="107">
        <v>6</v>
      </c>
      <c r="AB1188" s="111">
        <v>44</v>
      </c>
      <c r="AC1188" s="107"/>
      <c r="AD1188" s="108">
        <f t="shared" si="82"/>
        <v>25.08</v>
      </c>
      <c r="AE1188" s="107">
        <v>5</v>
      </c>
      <c r="AF1188" s="111">
        <v>100</v>
      </c>
      <c r="AG1188" s="111" t="s">
        <v>3542</v>
      </c>
      <c r="AH1188" s="111" t="s">
        <v>3543</v>
      </c>
      <c r="AI1188" s="111">
        <v>25</v>
      </c>
      <c r="AJ1188" s="111" t="s">
        <v>3544</v>
      </c>
      <c r="AK1188" s="111" t="s">
        <v>3543</v>
      </c>
      <c r="AL1188" s="111">
        <v>25</v>
      </c>
      <c r="AM1188" s="111"/>
      <c r="AN1188" s="111"/>
      <c r="AO1188" s="111"/>
      <c r="AP1188" s="111"/>
      <c r="AQ1188" s="111"/>
      <c r="AR1188" s="111"/>
      <c r="AS1188" s="111" t="s">
        <v>3545</v>
      </c>
      <c r="AT1188" s="111" t="s">
        <v>3543</v>
      </c>
      <c r="AU1188" s="111">
        <v>25</v>
      </c>
      <c r="AV1188" s="111" t="s">
        <v>3546</v>
      </c>
      <c r="AW1188" s="111" t="s">
        <v>3543</v>
      </c>
      <c r="AX1188" s="111">
        <v>25</v>
      </c>
      <c r="AY1188"/>
      <c r="AZ1188"/>
      <c r="BA1188"/>
      <c r="BB1188"/>
      <c r="BC1188"/>
      <c r="BD1188"/>
    </row>
    <row r="1189" spans="1:56" s="110" customFormat="1" ht="288">
      <c r="A1189" s="107">
        <v>1502</v>
      </c>
      <c r="B1189" s="107" t="s">
        <v>3532</v>
      </c>
      <c r="C1189" s="111" t="s">
        <v>3672</v>
      </c>
      <c r="D1189" s="124"/>
      <c r="E1189" s="112" t="s">
        <v>3793</v>
      </c>
      <c r="F1189" s="129">
        <v>18452</v>
      </c>
      <c r="G1189" s="112" t="s">
        <v>3794</v>
      </c>
      <c r="H1189" s="111">
        <v>2019</v>
      </c>
      <c r="I1189" s="112" t="s">
        <v>3795</v>
      </c>
      <c r="J1189" s="113">
        <v>37479.839999999997</v>
      </c>
      <c r="K1189" s="126" t="s">
        <v>12213</v>
      </c>
      <c r="L1189" s="112" t="s">
        <v>3730</v>
      </c>
      <c r="M1189" s="112" t="s">
        <v>3731</v>
      </c>
      <c r="N1189" s="112" t="s">
        <v>3796</v>
      </c>
      <c r="O1189" s="112" t="s">
        <v>3797</v>
      </c>
      <c r="P1189" s="112">
        <v>3116000</v>
      </c>
      <c r="Q1189" s="108">
        <f t="shared" si="80"/>
        <v>22.009999999999998</v>
      </c>
      <c r="R1189" s="108">
        <v>4.41</v>
      </c>
      <c r="S1189" s="108">
        <v>1.1000000000000001</v>
      </c>
      <c r="T1189" s="108">
        <v>16.5</v>
      </c>
      <c r="U1189" s="108">
        <f t="shared" si="81"/>
        <v>22.009999999999998</v>
      </c>
      <c r="V1189" s="109">
        <v>100</v>
      </c>
      <c r="W1189" s="109">
        <v>96.53</v>
      </c>
      <c r="X1189" s="127" t="s">
        <v>3798</v>
      </c>
      <c r="Y1189" s="107">
        <v>1</v>
      </c>
      <c r="Z1189" s="107">
        <v>4</v>
      </c>
      <c r="AA1189" s="107">
        <v>2</v>
      </c>
      <c r="AB1189" s="111">
        <v>44</v>
      </c>
      <c r="AC1189" s="107"/>
      <c r="AD1189" s="108">
        <f t="shared" si="82"/>
        <v>16.5</v>
      </c>
      <c r="AE1189" s="107">
        <v>5</v>
      </c>
      <c r="AF1189" s="111">
        <v>100</v>
      </c>
      <c r="AG1189" s="111" t="s">
        <v>3542</v>
      </c>
      <c r="AH1189" s="111" t="s">
        <v>3543</v>
      </c>
      <c r="AI1189" s="111">
        <v>30</v>
      </c>
      <c r="AJ1189" s="111" t="s">
        <v>3544</v>
      </c>
      <c r="AK1189" s="111" t="s">
        <v>3543</v>
      </c>
      <c r="AL1189" s="111">
        <v>40</v>
      </c>
      <c r="AM1189" s="111"/>
      <c r="AN1189" s="111"/>
      <c r="AO1189" s="111"/>
      <c r="AP1189" s="111"/>
      <c r="AQ1189" s="111"/>
      <c r="AR1189" s="111"/>
      <c r="AS1189" s="111" t="s">
        <v>3545</v>
      </c>
      <c r="AT1189" s="111" t="s">
        <v>3543</v>
      </c>
      <c r="AU1189" s="111">
        <v>10</v>
      </c>
      <c r="AV1189" s="111" t="s">
        <v>3546</v>
      </c>
      <c r="AW1189" s="111" t="s">
        <v>3543</v>
      </c>
      <c r="AX1189" s="111">
        <v>20</v>
      </c>
      <c r="AY1189"/>
      <c r="AZ1189"/>
      <c r="BA1189"/>
      <c r="BB1189"/>
      <c r="BC1189"/>
      <c r="BD1189"/>
    </row>
    <row r="1190" spans="1:56" s="110" customFormat="1" ht="226.3">
      <c r="A1190" s="107">
        <v>1502</v>
      </c>
      <c r="B1190" s="107" t="s">
        <v>3532</v>
      </c>
      <c r="C1190" s="111" t="s">
        <v>3547</v>
      </c>
      <c r="D1190" s="124"/>
      <c r="E1190" s="112" t="s">
        <v>3799</v>
      </c>
      <c r="F1190" s="129">
        <v>35376</v>
      </c>
      <c r="G1190" s="112" t="s">
        <v>3800</v>
      </c>
      <c r="H1190" s="111">
        <v>2019</v>
      </c>
      <c r="I1190" s="112" t="s">
        <v>3729</v>
      </c>
      <c r="J1190" s="113">
        <v>39758.480000000003</v>
      </c>
      <c r="K1190" s="126" t="s">
        <v>12213</v>
      </c>
      <c r="L1190" s="112" t="s">
        <v>3730</v>
      </c>
      <c r="M1190" s="112" t="s">
        <v>3731</v>
      </c>
      <c r="N1190" s="112" t="s">
        <v>3732</v>
      </c>
      <c r="O1190" s="112" t="s">
        <v>3733</v>
      </c>
      <c r="P1190" s="112" t="s">
        <v>3801</v>
      </c>
      <c r="Q1190" s="108">
        <f t="shared" si="80"/>
        <v>32.74</v>
      </c>
      <c r="R1190" s="108">
        <v>3.57</v>
      </c>
      <c r="S1190" s="108">
        <v>0.87</v>
      </c>
      <c r="T1190" s="108">
        <v>28.3</v>
      </c>
      <c r="U1190" s="108">
        <f t="shared" si="81"/>
        <v>32.74</v>
      </c>
      <c r="V1190" s="109">
        <v>100</v>
      </c>
      <c r="W1190" s="109">
        <v>63.65</v>
      </c>
      <c r="X1190" s="127" t="s">
        <v>3802</v>
      </c>
      <c r="Y1190" s="107">
        <v>3</v>
      </c>
      <c r="Z1190" s="107">
        <v>10</v>
      </c>
      <c r="AA1190" s="107">
        <v>2</v>
      </c>
      <c r="AB1190" s="111">
        <v>16</v>
      </c>
      <c r="AC1190" s="107"/>
      <c r="AD1190" s="108">
        <f t="shared" si="82"/>
        <v>28.3</v>
      </c>
      <c r="AE1190" s="107">
        <v>5</v>
      </c>
      <c r="AF1190" s="111">
        <v>100</v>
      </c>
      <c r="AG1190" s="111" t="s">
        <v>3542</v>
      </c>
      <c r="AH1190" s="111" t="s">
        <v>3543</v>
      </c>
      <c r="AI1190" s="111">
        <v>30</v>
      </c>
      <c r="AJ1190" s="111" t="s">
        <v>3544</v>
      </c>
      <c r="AK1190" s="111" t="s">
        <v>3543</v>
      </c>
      <c r="AL1190" s="111">
        <v>40</v>
      </c>
      <c r="AM1190" s="111"/>
      <c r="AN1190" s="111"/>
      <c r="AO1190" s="111"/>
      <c r="AP1190" s="111"/>
      <c r="AQ1190" s="111"/>
      <c r="AR1190" s="111"/>
      <c r="AS1190" s="111" t="s">
        <v>3545</v>
      </c>
      <c r="AT1190" s="111" t="s">
        <v>3543</v>
      </c>
      <c r="AU1190" s="111">
        <v>15</v>
      </c>
      <c r="AV1190" s="111" t="s">
        <v>3546</v>
      </c>
      <c r="AW1190" s="111" t="s">
        <v>3543</v>
      </c>
      <c r="AX1190" s="111">
        <v>15</v>
      </c>
      <c r="AY1190"/>
      <c r="AZ1190"/>
      <c r="BA1190"/>
      <c r="BB1190"/>
      <c r="BC1190"/>
      <c r="BD1190"/>
    </row>
    <row r="1191" spans="1:56" s="110" customFormat="1" ht="123.45">
      <c r="A1191" s="107">
        <v>1502</v>
      </c>
      <c r="B1191" s="107" t="s">
        <v>3532</v>
      </c>
      <c r="C1191" s="111" t="s">
        <v>3672</v>
      </c>
      <c r="D1191" s="124"/>
      <c r="E1191" s="112" t="s">
        <v>3745</v>
      </c>
      <c r="F1191" s="129">
        <v>27655</v>
      </c>
      <c r="G1191" s="112" t="s">
        <v>3803</v>
      </c>
      <c r="H1191" s="111">
        <v>2017</v>
      </c>
      <c r="I1191" s="112" t="s">
        <v>3804</v>
      </c>
      <c r="J1191" s="113">
        <v>45383.02</v>
      </c>
      <c r="K1191" s="126" t="s">
        <v>12213</v>
      </c>
      <c r="L1191" s="112" t="s">
        <v>3730</v>
      </c>
      <c r="M1191" s="112" t="s">
        <v>3731</v>
      </c>
      <c r="N1191" s="112" t="s">
        <v>3748</v>
      </c>
      <c r="O1191" s="112" t="s">
        <v>3749</v>
      </c>
      <c r="P1191" s="112">
        <v>3020900</v>
      </c>
      <c r="Q1191" s="108">
        <f t="shared" si="80"/>
        <v>34.980000000000004</v>
      </c>
      <c r="R1191" s="108">
        <v>5.34</v>
      </c>
      <c r="S1191" s="108">
        <v>1.34</v>
      </c>
      <c r="T1191" s="108">
        <v>28.3</v>
      </c>
      <c r="U1191" s="108">
        <f t="shared" si="81"/>
        <v>34.980000000000004</v>
      </c>
      <c r="V1191" s="109">
        <v>100</v>
      </c>
      <c r="W1191" s="109">
        <v>100</v>
      </c>
      <c r="X1191" s="127" t="s">
        <v>3751</v>
      </c>
      <c r="Y1191" s="107">
        <v>3</v>
      </c>
      <c r="Z1191" s="107">
        <v>12</v>
      </c>
      <c r="AA1191" s="107">
        <v>3</v>
      </c>
      <c r="AB1191" s="111">
        <v>16</v>
      </c>
      <c r="AC1191" s="107"/>
      <c r="AD1191" s="108">
        <f t="shared" si="82"/>
        <v>28.3</v>
      </c>
      <c r="AE1191" s="107">
        <v>5</v>
      </c>
      <c r="AF1191" s="111">
        <v>100</v>
      </c>
      <c r="AG1191" s="111" t="s">
        <v>3542</v>
      </c>
      <c r="AH1191" s="111" t="s">
        <v>3543</v>
      </c>
      <c r="AI1191" s="111">
        <v>25</v>
      </c>
      <c r="AJ1191" s="111" t="s">
        <v>3544</v>
      </c>
      <c r="AK1191" s="111" t="s">
        <v>3543</v>
      </c>
      <c r="AL1191" s="111">
        <v>25</v>
      </c>
      <c r="AM1191" s="111"/>
      <c r="AN1191" s="111"/>
      <c r="AO1191" s="111"/>
      <c r="AP1191" s="111"/>
      <c r="AQ1191" s="111"/>
      <c r="AR1191" s="111"/>
      <c r="AS1191" s="111" t="s">
        <v>3545</v>
      </c>
      <c r="AT1191" s="111" t="s">
        <v>3543</v>
      </c>
      <c r="AU1191" s="111">
        <v>25</v>
      </c>
      <c r="AV1191" s="111" t="s">
        <v>3546</v>
      </c>
      <c r="AW1191" s="111" t="s">
        <v>3543</v>
      </c>
      <c r="AX1191" s="111">
        <v>25</v>
      </c>
      <c r="AY1191"/>
      <c r="AZ1191"/>
      <c r="BA1191"/>
      <c r="BB1191"/>
      <c r="BC1191"/>
      <c r="BD1191"/>
    </row>
    <row r="1192" spans="1:56" s="110" customFormat="1" ht="123.45">
      <c r="A1192" s="107">
        <v>1502</v>
      </c>
      <c r="B1192" s="107" t="s">
        <v>3532</v>
      </c>
      <c r="C1192" s="111" t="s">
        <v>3672</v>
      </c>
      <c r="D1192" s="124"/>
      <c r="E1192" s="112" t="s">
        <v>3805</v>
      </c>
      <c r="F1192" s="129">
        <v>5930</v>
      </c>
      <c r="G1192" s="112" t="s">
        <v>3806</v>
      </c>
      <c r="H1192" s="111">
        <v>2019</v>
      </c>
      <c r="I1192" s="112" t="s">
        <v>3807</v>
      </c>
      <c r="J1192" s="113">
        <v>244142.1</v>
      </c>
      <c r="K1192" s="126" t="s">
        <v>12213</v>
      </c>
      <c r="L1192" s="112" t="s">
        <v>3730</v>
      </c>
      <c r="M1192" s="112" t="s">
        <v>3731</v>
      </c>
      <c r="N1192" s="112" t="s">
        <v>3808</v>
      </c>
      <c r="O1192" s="112" t="s">
        <v>3809</v>
      </c>
      <c r="P1192" s="112" t="s">
        <v>3810</v>
      </c>
      <c r="Q1192" s="108">
        <f t="shared" si="80"/>
        <v>66.150000000000006</v>
      </c>
      <c r="R1192" s="108">
        <v>17.32</v>
      </c>
      <c r="S1192" s="108">
        <v>4.33</v>
      </c>
      <c r="T1192" s="108">
        <v>44.5</v>
      </c>
      <c r="U1192" s="108">
        <f t="shared" si="81"/>
        <v>66.150000000000006</v>
      </c>
      <c r="V1192" s="109">
        <v>100</v>
      </c>
      <c r="W1192" s="109">
        <v>80</v>
      </c>
      <c r="X1192" s="127" t="s">
        <v>3811</v>
      </c>
      <c r="Y1192" s="107">
        <v>3</v>
      </c>
      <c r="Z1192" s="107">
        <v>2</v>
      </c>
      <c r="AA1192" s="107">
        <v>3</v>
      </c>
      <c r="AB1192" s="111">
        <v>4</v>
      </c>
      <c r="AC1192" s="107">
        <v>204</v>
      </c>
      <c r="AD1192" s="108">
        <f t="shared" si="82"/>
        <v>44.5</v>
      </c>
      <c r="AE1192" s="107">
        <v>5</v>
      </c>
      <c r="AF1192" s="111">
        <v>100</v>
      </c>
      <c r="AG1192" s="111" t="s">
        <v>3542</v>
      </c>
      <c r="AH1192" s="111" t="s">
        <v>3543</v>
      </c>
      <c r="AI1192" s="111">
        <v>12</v>
      </c>
      <c r="AJ1192" s="111" t="s">
        <v>3544</v>
      </c>
      <c r="AK1192" s="111" t="s">
        <v>3543</v>
      </c>
      <c r="AL1192" s="111">
        <v>20</v>
      </c>
      <c r="AM1192" s="111" t="s">
        <v>3812</v>
      </c>
      <c r="AN1192" s="111" t="s">
        <v>3813</v>
      </c>
      <c r="AO1192" s="111" t="s">
        <v>3814</v>
      </c>
      <c r="AP1192" s="111" t="s">
        <v>3815</v>
      </c>
      <c r="AQ1192" s="111" t="s">
        <v>3816</v>
      </c>
      <c r="AR1192" s="111" t="s">
        <v>3817</v>
      </c>
      <c r="AS1192" s="111" t="s">
        <v>3545</v>
      </c>
      <c r="AT1192" s="111" t="s">
        <v>3543</v>
      </c>
      <c r="AU1192" s="111">
        <v>10</v>
      </c>
      <c r="AV1192" s="111"/>
      <c r="AW1192" s="111"/>
      <c r="AX1192" s="111"/>
      <c r="AY1192"/>
      <c r="AZ1192"/>
      <c r="BA1192"/>
      <c r="BB1192"/>
      <c r="BC1192"/>
      <c r="BD1192"/>
    </row>
    <row r="1193" spans="1:56" s="110" customFormat="1" ht="409.6">
      <c r="A1193" s="107">
        <v>1502</v>
      </c>
      <c r="B1193" s="107" t="s">
        <v>3532</v>
      </c>
      <c r="C1193" s="111" t="s">
        <v>3672</v>
      </c>
      <c r="D1193" s="124"/>
      <c r="E1193" s="112" t="s">
        <v>3818</v>
      </c>
      <c r="F1193" s="129">
        <v>36451</v>
      </c>
      <c r="G1193" s="112" t="s">
        <v>3819</v>
      </c>
      <c r="H1193" s="111">
        <v>2020</v>
      </c>
      <c r="I1193" s="112" t="s">
        <v>3820</v>
      </c>
      <c r="J1193" s="113">
        <v>65288.31</v>
      </c>
      <c r="K1193" s="126" t="s">
        <v>12213</v>
      </c>
      <c r="L1193" s="112" t="s">
        <v>3730</v>
      </c>
      <c r="M1193" s="112" t="s">
        <v>3731</v>
      </c>
      <c r="N1193" s="112" t="s">
        <v>3821</v>
      </c>
      <c r="O1193" s="112" t="s">
        <v>3822</v>
      </c>
      <c r="P1193" s="112">
        <v>3175700</v>
      </c>
      <c r="Q1193" s="108">
        <f t="shared" si="80"/>
        <v>37.520000000000003</v>
      </c>
      <c r="R1193" s="108">
        <v>7.68</v>
      </c>
      <c r="S1193" s="108">
        <v>1.92</v>
      </c>
      <c r="T1193" s="108">
        <v>27.92</v>
      </c>
      <c r="U1193" s="108">
        <f t="shared" si="81"/>
        <v>37.520000000000003</v>
      </c>
      <c r="V1193" s="109">
        <v>100</v>
      </c>
      <c r="W1193" s="109">
        <v>71.55</v>
      </c>
      <c r="X1193" s="127" t="s">
        <v>3823</v>
      </c>
      <c r="Y1193" s="107">
        <v>3</v>
      </c>
      <c r="Z1193" s="107">
        <v>10</v>
      </c>
      <c r="AA1193" s="107">
        <v>6</v>
      </c>
      <c r="AB1193" s="111">
        <v>44</v>
      </c>
      <c r="AC1193" s="107"/>
      <c r="AD1193" s="108">
        <f t="shared" si="82"/>
        <v>27.92</v>
      </c>
      <c r="AE1193" s="107">
        <v>5</v>
      </c>
      <c r="AF1193" s="111">
        <v>100</v>
      </c>
      <c r="AG1193" s="111" t="s">
        <v>3542</v>
      </c>
      <c r="AH1193" s="111" t="s">
        <v>3543</v>
      </c>
      <c r="AI1193" s="111">
        <v>18</v>
      </c>
      <c r="AJ1193" s="111" t="s">
        <v>3544</v>
      </c>
      <c r="AK1193" s="111" t="s">
        <v>3543</v>
      </c>
      <c r="AL1193" s="111">
        <v>30</v>
      </c>
      <c r="AM1193" s="111" t="s">
        <v>3824</v>
      </c>
      <c r="AN1193" s="111" t="s">
        <v>3641</v>
      </c>
      <c r="AO1193" s="111" t="s">
        <v>3825</v>
      </c>
      <c r="AP1193" s="111" t="s">
        <v>3826</v>
      </c>
      <c r="AQ1193" s="111" t="s">
        <v>3543</v>
      </c>
      <c r="AR1193" s="111">
        <v>5</v>
      </c>
      <c r="AS1193" s="111" t="s">
        <v>3545</v>
      </c>
      <c r="AT1193" s="111" t="s">
        <v>3543</v>
      </c>
      <c r="AU1193" s="111">
        <v>14</v>
      </c>
      <c r="AV1193" s="111" t="s">
        <v>3546</v>
      </c>
      <c r="AW1193" s="111" t="s">
        <v>3543</v>
      </c>
      <c r="AX1193" s="111">
        <v>20</v>
      </c>
      <c r="AY1193"/>
      <c r="AZ1193"/>
      <c r="BA1193"/>
      <c r="BB1193"/>
      <c r="BC1193"/>
      <c r="BD1193"/>
    </row>
    <row r="1194" spans="1:56" s="110" customFormat="1" ht="123.45">
      <c r="A1194" s="107">
        <v>1502</v>
      </c>
      <c r="B1194" s="107" t="s">
        <v>3532</v>
      </c>
      <c r="C1194" s="111" t="s">
        <v>3547</v>
      </c>
      <c r="D1194" s="124"/>
      <c r="E1194" s="112" t="s">
        <v>3799</v>
      </c>
      <c r="F1194" s="129">
        <v>35376</v>
      </c>
      <c r="G1194" s="112" t="s">
        <v>3827</v>
      </c>
      <c r="H1194" s="111">
        <v>2020</v>
      </c>
      <c r="I1194" s="112" t="s">
        <v>3828</v>
      </c>
      <c r="J1194" s="113">
        <v>69100.009999999995</v>
      </c>
      <c r="K1194" s="126" t="s">
        <v>12213</v>
      </c>
      <c r="L1194" s="112" t="s">
        <v>3730</v>
      </c>
      <c r="M1194" s="112" t="s">
        <v>3731</v>
      </c>
      <c r="N1194" s="112" t="s">
        <v>3829</v>
      </c>
      <c r="O1194" s="112" t="s">
        <v>3830</v>
      </c>
      <c r="P1194" s="112">
        <v>3178000</v>
      </c>
      <c r="Q1194" s="108">
        <f t="shared" si="80"/>
        <v>38.46</v>
      </c>
      <c r="R1194" s="108">
        <v>8.1300000000000008</v>
      </c>
      <c r="S1194" s="108">
        <v>2.0299999999999998</v>
      </c>
      <c r="T1194" s="108">
        <v>28.3</v>
      </c>
      <c r="U1194" s="108">
        <f t="shared" si="81"/>
        <v>38.46</v>
      </c>
      <c r="V1194" s="109">
        <v>100</v>
      </c>
      <c r="W1194" s="109">
        <v>69.900000000000006</v>
      </c>
      <c r="X1194" s="127" t="s">
        <v>3831</v>
      </c>
      <c r="Y1194" s="107">
        <v>3</v>
      </c>
      <c r="Z1194" s="107">
        <v>12</v>
      </c>
      <c r="AA1194" s="107">
        <v>1</v>
      </c>
      <c r="AB1194" s="111">
        <v>16</v>
      </c>
      <c r="AC1194" s="107"/>
      <c r="AD1194" s="108">
        <f t="shared" si="82"/>
        <v>28.3</v>
      </c>
      <c r="AE1194" s="107">
        <v>5</v>
      </c>
      <c r="AF1194" s="111">
        <v>100</v>
      </c>
      <c r="AG1194" s="111" t="s">
        <v>3542</v>
      </c>
      <c r="AH1194" s="111" t="s">
        <v>3543</v>
      </c>
      <c r="AI1194" s="111">
        <v>5</v>
      </c>
      <c r="AJ1194" s="111" t="s">
        <v>3544</v>
      </c>
      <c r="AK1194" s="111" t="s">
        <v>3543</v>
      </c>
      <c r="AL1194" s="111">
        <v>5</v>
      </c>
      <c r="AM1194" s="111"/>
      <c r="AN1194" s="111"/>
      <c r="AO1194" s="111"/>
      <c r="AP1194" s="111"/>
      <c r="AQ1194" s="111"/>
      <c r="AR1194" s="111"/>
      <c r="AS1194" s="111" t="s">
        <v>3545</v>
      </c>
      <c r="AT1194" s="111" t="s">
        <v>3543</v>
      </c>
      <c r="AU1194" s="111">
        <v>90</v>
      </c>
      <c r="AV1194" s="111"/>
      <c r="AW1194" s="111"/>
      <c r="AX1194" s="111"/>
      <c r="AY1194"/>
      <c r="AZ1194"/>
      <c r="BA1194"/>
      <c r="BB1194"/>
      <c r="BC1194"/>
      <c r="BD1194"/>
    </row>
    <row r="1195" spans="1:56" s="110" customFormat="1" ht="123.45">
      <c r="A1195" s="107">
        <v>1502</v>
      </c>
      <c r="B1195" s="107" t="s">
        <v>3532</v>
      </c>
      <c r="C1195" s="111" t="s">
        <v>3566</v>
      </c>
      <c r="D1195" s="124"/>
      <c r="E1195" s="112" t="s">
        <v>3567</v>
      </c>
      <c r="F1195" s="129">
        <v>20631</v>
      </c>
      <c r="G1195" s="112" t="s">
        <v>3832</v>
      </c>
      <c r="H1195" s="111">
        <v>2020</v>
      </c>
      <c r="I1195" s="112" t="s">
        <v>3833</v>
      </c>
      <c r="J1195" s="113">
        <v>124101.16</v>
      </c>
      <c r="K1195" s="126" t="s">
        <v>12213</v>
      </c>
      <c r="L1195" s="112" t="s">
        <v>3730</v>
      </c>
      <c r="M1195" s="112" t="s">
        <v>3731</v>
      </c>
      <c r="N1195" s="112" t="s">
        <v>3834</v>
      </c>
      <c r="O1195" s="112" t="s">
        <v>3835</v>
      </c>
      <c r="P1195" s="112" t="s">
        <v>3836</v>
      </c>
      <c r="Q1195" s="108">
        <f t="shared" si="80"/>
        <v>54.774467647058827</v>
      </c>
      <c r="R1195" s="108">
        <v>10.403574117647059</v>
      </c>
      <c r="S1195" s="108">
        <v>2.6008935294117648</v>
      </c>
      <c r="T1195" s="108">
        <v>41.77</v>
      </c>
      <c r="U1195" s="108">
        <f t="shared" si="81"/>
        <v>54.774467647058827</v>
      </c>
      <c r="V1195" s="109">
        <v>100</v>
      </c>
      <c r="W1195" s="109">
        <v>69.900000000000006</v>
      </c>
      <c r="X1195" s="127" t="s">
        <v>3837</v>
      </c>
      <c r="Y1195" s="107">
        <v>3</v>
      </c>
      <c r="Z1195" s="107">
        <v>10</v>
      </c>
      <c r="AA1195" s="107">
        <v>1</v>
      </c>
      <c r="AB1195" s="111">
        <v>16</v>
      </c>
      <c r="AC1195" s="107">
        <v>164</v>
      </c>
      <c r="AD1195" s="108">
        <f t="shared" si="82"/>
        <v>41.77</v>
      </c>
      <c r="AE1195" s="107">
        <v>5</v>
      </c>
      <c r="AF1195" s="111">
        <v>100</v>
      </c>
      <c r="AG1195" s="111" t="s">
        <v>3542</v>
      </c>
      <c r="AH1195" s="111" t="s">
        <v>3543</v>
      </c>
      <c r="AI1195" s="111">
        <v>30</v>
      </c>
      <c r="AJ1195" s="111" t="s">
        <v>3544</v>
      </c>
      <c r="AK1195" s="111" t="s">
        <v>3543</v>
      </c>
      <c r="AL1195" s="111">
        <v>40</v>
      </c>
      <c r="AM1195" s="111" t="s">
        <v>3838</v>
      </c>
      <c r="AN1195" s="111" t="s">
        <v>3543</v>
      </c>
      <c r="AO1195" s="111">
        <v>10</v>
      </c>
      <c r="AP1195" s="111"/>
      <c r="AQ1195" s="111"/>
      <c r="AR1195" s="111"/>
      <c r="AS1195" s="111" t="s">
        <v>3545</v>
      </c>
      <c r="AT1195" s="111" t="s">
        <v>3543</v>
      </c>
      <c r="AU1195" s="111">
        <v>20</v>
      </c>
      <c r="AV1195" s="111"/>
      <c r="AW1195" s="111"/>
      <c r="AX1195" s="111"/>
      <c r="AY1195"/>
      <c r="AZ1195"/>
      <c r="BA1195"/>
      <c r="BB1195"/>
      <c r="BC1195"/>
      <c r="BD1195"/>
    </row>
    <row r="1196" spans="1:56" s="110" customFormat="1" ht="123.45">
      <c r="A1196" s="107">
        <v>1502</v>
      </c>
      <c r="B1196" s="107" t="s">
        <v>3532</v>
      </c>
      <c r="C1196" s="111" t="s">
        <v>3672</v>
      </c>
      <c r="D1196" s="124"/>
      <c r="E1196" s="112" t="s">
        <v>3805</v>
      </c>
      <c r="F1196" s="129">
        <v>5930</v>
      </c>
      <c r="G1196" s="112" t="s">
        <v>3839</v>
      </c>
      <c r="H1196" s="111">
        <v>2020</v>
      </c>
      <c r="I1196" s="112" t="s">
        <v>3840</v>
      </c>
      <c r="J1196" s="113">
        <v>45565.08</v>
      </c>
      <c r="K1196" s="126" t="s">
        <v>12213</v>
      </c>
      <c r="L1196" s="112" t="s">
        <v>3730</v>
      </c>
      <c r="M1196" s="112" t="s">
        <v>3731</v>
      </c>
      <c r="N1196" s="112" t="s">
        <v>3841</v>
      </c>
      <c r="O1196" s="112" t="s">
        <v>3842</v>
      </c>
      <c r="P1196" s="112" t="s">
        <v>3843</v>
      </c>
      <c r="Q1196" s="108">
        <f t="shared" si="80"/>
        <v>49.190464705882356</v>
      </c>
      <c r="R1196" s="108">
        <v>3.7523717647058823</v>
      </c>
      <c r="S1196" s="108">
        <v>0.93809294117647057</v>
      </c>
      <c r="T1196" s="108">
        <v>44.5</v>
      </c>
      <c r="U1196" s="108">
        <f t="shared" si="81"/>
        <v>49.190464705882356</v>
      </c>
      <c r="V1196" s="109">
        <v>100</v>
      </c>
      <c r="W1196" s="109">
        <v>69.900000000000006</v>
      </c>
      <c r="X1196" s="127" t="s">
        <v>3844</v>
      </c>
      <c r="Y1196" s="107">
        <v>3</v>
      </c>
      <c r="Z1196" s="107">
        <v>11</v>
      </c>
      <c r="AA1196" s="107">
        <v>4</v>
      </c>
      <c r="AB1196" s="111">
        <v>4</v>
      </c>
      <c r="AC1196" s="107">
        <v>166</v>
      </c>
      <c r="AD1196" s="108">
        <f t="shared" si="82"/>
        <v>44.5</v>
      </c>
      <c r="AE1196" s="107">
        <v>5</v>
      </c>
      <c r="AF1196" s="111">
        <v>100</v>
      </c>
      <c r="AG1196" s="111" t="s">
        <v>3542</v>
      </c>
      <c r="AH1196" s="111" t="s">
        <v>3543</v>
      </c>
      <c r="AI1196" s="111">
        <v>20</v>
      </c>
      <c r="AJ1196" s="111" t="s">
        <v>3544</v>
      </c>
      <c r="AK1196" s="111" t="s">
        <v>3543</v>
      </c>
      <c r="AL1196" s="111">
        <v>50</v>
      </c>
      <c r="AM1196" s="111" t="s">
        <v>3845</v>
      </c>
      <c r="AN1196" s="111" t="s">
        <v>3543</v>
      </c>
      <c r="AO1196" s="111">
        <v>5</v>
      </c>
      <c r="AP1196" s="111" t="s">
        <v>3815</v>
      </c>
      <c r="AQ1196" s="111" t="s">
        <v>3543</v>
      </c>
      <c r="AR1196" s="111">
        <v>5</v>
      </c>
      <c r="AS1196" s="111" t="s">
        <v>3545</v>
      </c>
      <c r="AT1196" s="111" t="s">
        <v>3543</v>
      </c>
      <c r="AU1196" s="111">
        <v>20</v>
      </c>
      <c r="AV1196" s="111"/>
      <c r="AW1196" s="111"/>
      <c r="AX1196" s="111"/>
      <c r="AY1196"/>
      <c r="AZ1196"/>
      <c r="BA1196"/>
      <c r="BB1196"/>
      <c r="BC1196"/>
      <c r="BD1196"/>
    </row>
    <row r="1197" spans="1:56" s="110" customFormat="1" ht="123.45">
      <c r="A1197" s="107">
        <v>1502</v>
      </c>
      <c r="B1197" s="107" t="s">
        <v>3532</v>
      </c>
      <c r="C1197" s="111" t="s">
        <v>3672</v>
      </c>
      <c r="D1197" s="124"/>
      <c r="E1197" s="112" t="s">
        <v>3745</v>
      </c>
      <c r="F1197" s="129">
        <v>27655</v>
      </c>
      <c r="G1197" s="112" t="s">
        <v>3846</v>
      </c>
      <c r="H1197" s="111">
        <v>2020</v>
      </c>
      <c r="I1197" s="112" t="s">
        <v>3847</v>
      </c>
      <c r="J1197" s="113">
        <v>80627.86</v>
      </c>
      <c r="K1197" s="126" t="s">
        <v>12213</v>
      </c>
      <c r="L1197" s="112" t="s">
        <v>3730</v>
      </c>
      <c r="M1197" s="112" t="s">
        <v>3731</v>
      </c>
      <c r="N1197" s="112" t="s">
        <v>3848</v>
      </c>
      <c r="O1197" s="112" t="s">
        <v>3849</v>
      </c>
      <c r="P1197" s="112" t="s">
        <v>3850</v>
      </c>
      <c r="Q1197" s="108">
        <f t="shared" si="80"/>
        <v>36.837810294117645</v>
      </c>
      <c r="R1197" s="108">
        <v>6.8302482352941176</v>
      </c>
      <c r="S1197" s="108">
        <v>1.7075620588235294</v>
      </c>
      <c r="T1197" s="108">
        <v>28.3</v>
      </c>
      <c r="U1197" s="108">
        <f t="shared" si="81"/>
        <v>36.837810294117645</v>
      </c>
      <c r="V1197" s="109">
        <v>100</v>
      </c>
      <c r="W1197" s="109">
        <v>66.599999999999994</v>
      </c>
      <c r="X1197" s="127" t="s">
        <v>3851</v>
      </c>
      <c r="Y1197" s="107">
        <v>3</v>
      </c>
      <c r="Z1197" s="107">
        <v>12</v>
      </c>
      <c r="AA1197" s="107">
        <v>1</v>
      </c>
      <c r="AB1197" s="111">
        <v>4</v>
      </c>
      <c r="AC1197" s="107">
        <v>165</v>
      </c>
      <c r="AD1197" s="108">
        <f t="shared" si="82"/>
        <v>28.3</v>
      </c>
      <c r="AE1197" s="107">
        <v>5</v>
      </c>
      <c r="AF1197" s="111">
        <v>100</v>
      </c>
      <c r="AG1197" s="111" t="s">
        <v>3542</v>
      </c>
      <c r="AH1197" s="111" t="s">
        <v>3543</v>
      </c>
      <c r="AI1197" s="111">
        <v>10</v>
      </c>
      <c r="AJ1197" s="111" t="s">
        <v>3544</v>
      </c>
      <c r="AK1197" s="111" t="s">
        <v>3543</v>
      </c>
      <c r="AL1197" s="111">
        <v>40</v>
      </c>
      <c r="AM1197" s="111"/>
      <c r="AN1197" s="111"/>
      <c r="AO1197" s="111"/>
      <c r="AP1197" s="111"/>
      <c r="AQ1197" s="111"/>
      <c r="AR1197" s="111"/>
      <c r="AS1197" s="111" t="s">
        <v>3545</v>
      </c>
      <c r="AT1197" s="111" t="s">
        <v>3543</v>
      </c>
      <c r="AU1197" s="111">
        <v>20</v>
      </c>
      <c r="AV1197" s="111" t="s">
        <v>3702</v>
      </c>
      <c r="AW1197" s="111" t="s">
        <v>3641</v>
      </c>
      <c r="AX1197" s="111" t="s">
        <v>3852</v>
      </c>
      <c r="AY1197"/>
      <c r="AZ1197"/>
      <c r="BA1197"/>
      <c r="BB1197"/>
      <c r="BC1197"/>
      <c r="BD1197"/>
    </row>
    <row r="1198" spans="1:56" s="110" customFormat="1" ht="154.30000000000001">
      <c r="A1198" s="107">
        <v>1502</v>
      </c>
      <c r="B1198" s="107" t="s">
        <v>3532</v>
      </c>
      <c r="C1198" s="111" t="s">
        <v>3704</v>
      </c>
      <c r="D1198" s="124"/>
      <c r="E1198" s="112" t="s">
        <v>3853</v>
      </c>
      <c r="F1198" s="129">
        <v>35412</v>
      </c>
      <c r="G1198" s="112" t="s">
        <v>3854</v>
      </c>
      <c r="H1198" s="111">
        <v>2020</v>
      </c>
      <c r="I1198" s="112" t="s">
        <v>3855</v>
      </c>
      <c r="J1198" s="113">
        <v>54143.93</v>
      </c>
      <c r="K1198" s="126" t="s">
        <v>12213</v>
      </c>
      <c r="L1198" s="112" t="s">
        <v>3730</v>
      </c>
      <c r="M1198" s="112" t="s">
        <v>3731</v>
      </c>
      <c r="N1198" s="112" t="s">
        <v>3856</v>
      </c>
      <c r="O1198" s="112" t="s">
        <v>3857</v>
      </c>
      <c r="P1198" s="112" t="s">
        <v>3858</v>
      </c>
      <c r="Q1198" s="108">
        <f t="shared" si="80"/>
        <v>23.338142647058824</v>
      </c>
      <c r="R1198" s="108">
        <v>2.7105141176470586</v>
      </c>
      <c r="S1198" s="108">
        <v>0.67762852941176466</v>
      </c>
      <c r="T1198" s="108">
        <v>19.95</v>
      </c>
      <c r="U1198" s="108">
        <f t="shared" si="81"/>
        <v>23.338142647058824</v>
      </c>
      <c r="V1198" s="109">
        <v>100</v>
      </c>
      <c r="W1198" s="109">
        <v>64.95</v>
      </c>
      <c r="X1198" s="127" t="s">
        <v>3859</v>
      </c>
      <c r="Y1198" s="107">
        <v>1</v>
      </c>
      <c r="Z1198" s="107">
        <v>7</v>
      </c>
      <c r="AA1198" s="107">
        <v>6</v>
      </c>
      <c r="AB1198" s="111">
        <v>16</v>
      </c>
      <c r="AC1198" s="107">
        <v>108</v>
      </c>
      <c r="AD1198" s="108">
        <f t="shared" si="82"/>
        <v>19.95</v>
      </c>
      <c r="AE1198" s="107">
        <v>5</v>
      </c>
      <c r="AF1198" s="111">
        <v>100</v>
      </c>
      <c r="AG1198" s="111" t="s">
        <v>3542</v>
      </c>
      <c r="AH1198" s="111" t="s">
        <v>3543</v>
      </c>
      <c r="AI1198" s="111">
        <v>20</v>
      </c>
      <c r="AJ1198" s="111" t="s">
        <v>3544</v>
      </c>
      <c r="AK1198" s="111" t="s">
        <v>3543</v>
      </c>
      <c r="AL1198" s="111">
        <v>35</v>
      </c>
      <c r="AM1198" s="111"/>
      <c r="AN1198" s="111"/>
      <c r="AO1198" s="111"/>
      <c r="AP1198" s="111" t="s">
        <v>3838</v>
      </c>
      <c r="AQ1198" s="111" t="s">
        <v>3543</v>
      </c>
      <c r="AR1198" s="111">
        <v>20</v>
      </c>
      <c r="AS1198" s="111" t="s">
        <v>3545</v>
      </c>
      <c r="AT1198" s="111" t="s">
        <v>3543</v>
      </c>
      <c r="AU1198" s="111">
        <v>15</v>
      </c>
      <c r="AV1198" s="111" t="s">
        <v>3546</v>
      </c>
      <c r="AW1198" s="111" t="s">
        <v>3543</v>
      </c>
      <c r="AX1198" s="111">
        <v>10</v>
      </c>
      <c r="AY1198"/>
      <c r="AZ1198"/>
      <c r="BA1198"/>
      <c r="BB1198"/>
      <c r="BC1198"/>
      <c r="BD1198"/>
    </row>
    <row r="1199" spans="1:56" s="110" customFormat="1" ht="308.60000000000002">
      <c r="A1199" s="107">
        <v>1502</v>
      </c>
      <c r="B1199" s="107" t="s">
        <v>3532</v>
      </c>
      <c r="C1199" s="111" t="s">
        <v>3593</v>
      </c>
      <c r="D1199" s="124"/>
      <c r="E1199" s="112" t="s">
        <v>3784</v>
      </c>
      <c r="F1199" s="129">
        <v>31345</v>
      </c>
      <c r="G1199" s="112" t="s">
        <v>3860</v>
      </c>
      <c r="H1199" s="111">
        <v>2020</v>
      </c>
      <c r="I1199" s="112" t="s">
        <v>3861</v>
      </c>
      <c r="J1199" s="113">
        <v>42430.8</v>
      </c>
      <c r="K1199" s="126" t="s">
        <v>12213</v>
      </c>
      <c r="L1199" s="112" t="s">
        <v>3730</v>
      </c>
      <c r="M1199" s="112" t="s">
        <v>3731</v>
      </c>
      <c r="N1199" s="112" t="s">
        <v>3862</v>
      </c>
      <c r="O1199" s="112" t="s">
        <v>3863</v>
      </c>
      <c r="P1199" s="112" t="s">
        <v>3864</v>
      </c>
      <c r="Q1199" s="108">
        <f t="shared" si="80"/>
        <v>29.609385294117644</v>
      </c>
      <c r="R1199" s="108">
        <v>3.6235082352941177</v>
      </c>
      <c r="S1199" s="108">
        <v>0.90587705882352942</v>
      </c>
      <c r="T1199" s="108">
        <v>25.08</v>
      </c>
      <c r="U1199" s="108">
        <f t="shared" si="81"/>
        <v>29.609385294117644</v>
      </c>
      <c r="V1199" s="109">
        <v>100</v>
      </c>
      <c r="W1199" s="109">
        <v>63.3</v>
      </c>
      <c r="X1199" s="127" t="s">
        <v>3865</v>
      </c>
      <c r="Y1199" s="107">
        <v>3</v>
      </c>
      <c r="Z1199" s="107">
        <v>12</v>
      </c>
      <c r="AA1199" s="107">
        <v>4</v>
      </c>
      <c r="AB1199" s="111">
        <v>16</v>
      </c>
      <c r="AC1199" s="107">
        <v>152</v>
      </c>
      <c r="AD1199" s="108">
        <f t="shared" si="82"/>
        <v>25.08</v>
      </c>
      <c r="AE1199" s="107">
        <v>5</v>
      </c>
      <c r="AF1199" s="111">
        <v>100</v>
      </c>
      <c r="AG1199" s="111" t="s">
        <v>3542</v>
      </c>
      <c r="AH1199" s="111" t="s">
        <v>3543</v>
      </c>
      <c r="AI1199" s="111">
        <v>20</v>
      </c>
      <c r="AJ1199" s="111" t="s">
        <v>3544</v>
      </c>
      <c r="AK1199" s="111" t="s">
        <v>3543</v>
      </c>
      <c r="AL1199" s="111">
        <v>50</v>
      </c>
      <c r="AM1199" s="111"/>
      <c r="AN1199" s="111"/>
      <c r="AO1199" s="111"/>
      <c r="AP1199" s="111"/>
      <c r="AQ1199" s="111"/>
      <c r="AR1199" s="111"/>
      <c r="AS1199" s="111" t="s">
        <v>3545</v>
      </c>
      <c r="AT1199" s="111" t="s">
        <v>3543</v>
      </c>
      <c r="AU1199" s="111">
        <v>30</v>
      </c>
      <c r="AV1199" s="111"/>
      <c r="AW1199" s="111"/>
      <c r="AX1199" s="111"/>
      <c r="AY1199"/>
      <c r="AZ1199"/>
      <c r="BA1199"/>
      <c r="BB1199"/>
      <c r="BC1199"/>
      <c r="BD1199"/>
    </row>
    <row r="1200" spans="1:56" s="110" customFormat="1" ht="123.45">
      <c r="A1200" s="107">
        <v>1502</v>
      </c>
      <c r="B1200" s="107" t="s">
        <v>3532</v>
      </c>
      <c r="C1200" s="111" t="s">
        <v>3533</v>
      </c>
      <c r="D1200" s="124"/>
      <c r="E1200" s="112" t="s">
        <v>3682</v>
      </c>
      <c r="F1200" s="129">
        <v>14926</v>
      </c>
      <c r="G1200" s="112" t="s">
        <v>3866</v>
      </c>
      <c r="H1200" s="111">
        <v>2020</v>
      </c>
      <c r="I1200" s="112" t="s">
        <v>3867</v>
      </c>
      <c r="J1200" s="113">
        <v>63568.04</v>
      </c>
      <c r="K1200" s="126" t="s">
        <v>12213</v>
      </c>
      <c r="L1200" s="112" t="s">
        <v>3730</v>
      </c>
      <c r="M1200" s="112" t="s">
        <v>3731</v>
      </c>
      <c r="N1200" s="112" t="s">
        <v>3868</v>
      </c>
      <c r="O1200" s="112" t="s">
        <v>3869</v>
      </c>
      <c r="P1200" s="112" t="s">
        <v>3870</v>
      </c>
      <c r="Q1200" s="108">
        <f t="shared" si="80"/>
        <v>41.346976470588231</v>
      </c>
      <c r="R1200" s="108">
        <v>3.1815811764705884</v>
      </c>
      <c r="S1200" s="108">
        <v>0.79539529411764709</v>
      </c>
      <c r="T1200" s="108">
        <v>37.369999999999997</v>
      </c>
      <c r="U1200" s="108">
        <f t="shared" si="81"/>
        <v>41.346976470588231</v>
      </c>
      <c r="V1200" s="109">
        <v>100</v>
      </c>
      <c r="W1200" s="109">
        <v>63.3</v>
      </c>
      <c r="X1200" s="127" t="s">
        <v>3871</v>
      </c>
      <c r="Y1200" s="107">
        <v>5</v>
      </c>
      <c r="Z1200" s="107">
        <v>1</v>
      </c>
      <c r="AA1200" s="107">
        <v>2</v>
      </c>
      <c r="AB1200" s="111">
        <v>4</v>
      </c>
      <c r="AC1200" s="107">
        <v>173</v>
      </c>
      <c r="AD1200" s="108">
        <f t="shared" si="82"/>
        <v>37.369999999999997</v>
      </c>
      <c r="AE1200" s="107">
        <v>5</v>
      </c>
      <c r="AF1200" s="111">
        <v>100</v>
      </c>
      <c r="AG1200" s="111" t="s">
        <v>3542</v>
      </c>
      <c r="AH1200" s="111" t="s">
        <v>3543</v>
      </c>
      <c r="AI1200" s="111">
        <v>15</v>
      </c>
      <c r="AJ1200" s="111" t="s">
        <v>3544</v>
      </c>
      <c r="AK1200" s="111" t="s">
        <v>3543</v>
      </c>
      <c r="AL1200" s="111">
        <v>35</v>
      </c>
      <c r="AM1200" s="111"/>
      <c r="AN1200" s="111"/>
      <c r="AO1200" s="111"/>
      <c r="AP1200" s="111"/>
      <c r="AQ1200" s="111"/>
      <c r="AR1200" s="111"/>
      <c r="AS1200" s="111" t="s">
        <v>3545</v>
      </c>
      <c r="AT1200" s="111" t="s">
        <v>3543</v>
      </c>
      <c r="AU1200" s="111">
        <v>30</v>
      </c>
      <c r="AV1200" s="111" t="s">
        <v>3546</v>
      </c>
      <c r="AW1200" s="111" t="s">
        <v>3543</v>
      </c>
      <c r="AX1200" s="111">
        <v>20</v>
      </c>
      <c r="AY1200"/>
      <c r="AZ1200"/>
      <c r="BA1200"/>
      <c r="BB1200"/>
      <c r="BC1200"/>
      <c r="BD1200"/>
    </row>
    <row r="1201" spans="1:56" s="110" customFormat="1" ht="123.45">
      <c r="A1201" s="107">
        <v>1502</v>
      </c>
      <c r="B1201" s="107" t="s">
        <v>3532</v>
      </c>
      <c r="C1201" s="111" t="s">
        <v>3704</v>
      </c>
      <c r="D1201" s="124"/>
      <c r="E1201" s="112" t="s">
        <v>3872</v>
      </c>
      <c r="F1201" s="129">
        <v>32022</v>
      </c>
      <c r="G1201" s="112" t="s">
        <v>3873</v>
      </c>
      <c r="H1201" s="111">
        <v>2020</v>
      </c>
      <c r="I1201" s="112" t="s">
        <v>3874</v>
      </c>
      <c r="J1201" s="113">
        <v>88088.06</v>
      </c>
      <c r="K1201" s="126" t="s">
        <v>12213</v>
      </c>
      <c r="L1201" s="112" t="s">
        <v>3730</v>
      </c>
      <c r="M1201" s="112" t="s">
        <v>3731</v>
      </c>
      <c r="N1201" s="112" t="s">
        <v>3875</v>
      </c>
      <c r="O1201" s="112" t="s">
        <v>3876</v>
      </c>
      <c r="P1201" s="112" t="s">
        <v>3877</v>
      </c>
      <c r="Q1201" s="108">
        <f t="shared" si="80"/>
        <v>46.951651470588239</v>
      </c>
      <c r="R1201" s="108">
        <v>4.1453211764705884</v>
      </c>
      <c r="S1201" s="108">
        <v>1.0363302941176471</v>
      </c>
      <c r="T1201" s="108">
        <v>41.77</v>
      </c>
      <c r="U1201" s="108">
        <f t="shared" si="81"/>
        <v>46.951651470588239</v>
      </c>
      <c r="V1201" s="109">
        <v>100</v>
      </c>
      <c r="W1201" s="109">
        <v>61.65</v>
      </c>
      <c r="X1201" s="127" t="s">
        <v>3878</v>
      </c>
      <c r="Y1201" s="107">
        <v>3</v>
      </c>
      <c r="Z1201" s="107">
        <v>2</v>
      </c>
      <c r="AA1201" s="107">
        <v>1</v>
      </c>
      <c r="AB1201" s="111">
        <v>4</v>
      </c>
      <c r="AC1201" s="107">
        <v>52</v>
      </c>
      <c r="AD1201" s="108">
        <f t="shared" si="82"/>
        <v>41.77</v>
      </c>
      <c r="AE1201" s="107">
        <v>5</v>
      </c>
      <c r="AF1201" s="111">
        <v>100</v>
      </c>
      <c r="AG1201" s="111"/>
      <c r="AH1201" s="111"/>
      <c r="AI1201" s="111"/>
      <c r="AJ1201" s="111" t="s">
        <v>3544</v>
      </c>
      <c r="AK1201" s="111" t="s">
        <v>3543</v>
      </c>
      <c r="AL1201" s="111">
        <v>20</v>
      </c>
      <c r="AM1201" s="111" t="s">
        <v>3736</v>
      </c>
      <c r="AN1201" s="111" t="s">
        <v>3543</v>
      </c>
      <c r="AO1201" s="111">
        <v>30</v>
      </c>
      <c r="AP1201" s="111" t="s">
        <v>3879</v>
      </c>
      <c r="AQ1201" s="111" t="s">
        <v>3816</v>
      </c>
      <c r="AR1201" s="111">
        <v>50</v>
      </c>
      <c r="AS1201" s="111"/>
      <c r="AT1201" s="111"/>
      <c r="AU1201" s="111"/>
      <c r="AV1201" s="111"/>
      <c r="AW1201" s="111"/>
      <c r="AX1201" s="111"/>
      <c r="AY1201"/>
      <c r="AZ1201"/>
      <c r="BA1201"/>
      <c r="BB1201"/>
      <c r="BC1201"/>
      <c r="BD1201"/>
    </row>
    <row r="1202" spans="1:56" s="110" customFormat="1" ht="195.45">
      <c r="A1202" s="107">
        <v>1502</v>
      </c>
      <c r="B1202" s="107" t="s">
        <v>3532</v>
      </c>
      <c r="C1202" s="111" t="s">
        <v>3672</v>
      </c>
      <c r="D1202" s="124"/>
      <c r="E1202" s="112" t="s">
        <v>3880</v>
      </c>
      <c r="F1202" s="129">
        <v>31344</v>
      </c>
      <c r="G1202" s="112" t="s">
        <v>3881</v>
      </c>
      <c r="H1202" s="111">
        <v>2020</v>
      </c>
      <c r="I1202" s="112" t="s">
        <v>3882</v>
      </c>
      <c r="J1202" s="113">
        <v>24899.82</v>
      </c>
      <c r="K1202" s="126" t="s">
        <v>12213</v>
      </c>
      <c r="L1202" s="112" t="s">
        <v>3730</v>
      </c>
      <c r="M1202" s="112" t="s">
        <v>3731</v>
      </c>
      <c r="N1202" s="112" t="s">
        <v>3883</v>
      </c>
      <c r="O1202" s="112" t="s">
        <v>3884</v>
      </c>
      <c r="P1202" s="112">
        <v>3210200</v>
      </c>
      <c r="Q1202" s="108">
        <f t="shared" si="80"/>
        <v>28.661738235294116</v>
      </c>
      <c r="R1202" s="108">
        <f>+J1202/5/1700</f>
        <v>2.929390588235294</v>
      </c>
      <c r="S1202" s="108">
        <f>+R1202/4</f>
        <v>0.73234764705882349</v>
      </c>
      <c r="T1202" s="108">
        <v>25</v>
      </c>
      <c r="U1202" s="108">
        <f t="shared" si="81"/>
        <v>28.661738235294116</v>
      </c>
      <c r="V1202" s="109">
        <v>100</v>
      </c>
      <c r="W1202" s="109">
        <v>60</v>
      </c>
      <c r="X1202" s="127" t="s">
        <v>3885</v>
      </c>
      <c r="Y1202" s="107">
        <v>3</v>
      </c>
      <c r="Z1202" s="107">
        <v>11</v>
      </c>
      <c r="AA1202" s="107">
        <v>4</v>
      </c>
      <c r="AB1202" s="111">
        <v>4</v>
      </c>
      <c r="AC1202" s="107"/>
      <c r="AD1202" s="108">
        <f t="shared" si="82"/>
        <v>25</v>
      </c>
      <c r="AE1202" s="107">
        <v>5</v>
      </c>
      <c r="AF1202" s="111">
        <v>100</v>
      </c>
      <c r="AG1202" s="111" t="s">
        <v>3542</v>
      </c>
      <c r="AH1202" s="111" t="s">
        <v>3543</v>
      </c>
      <c r="AI1202" s="111">
        <v>20</v>
      </c>
      <c r="AJ1202" s="111" t="s">
        <v>3544</v>
      </c>
      <c r="AK1202" s="111" t="s">
        <v>3543</v>
      </c>
      <c r="AL1202" s="111">
        <v>50</v>
      </c>
      <c r="AM1202" s="111"/>
      <c r="AN1202" s="111"/>
      <c r="AO1202" s="111"/>
      <c r="AP1202" s="111"/>
      <c r="AQ1202" s="111"/>
      <c r="AR1202" s="111"/>
      <c r="AS1202" s="111" t="s">
        <v>3545</v>
      </c>
      <c r="AT1202" s="111" t="s">
        <v>3543</v>
      </c>
      <c r="AU1202" s="111">
        <v>10</v>
      </c>
      <c r="AV1202" s="111" t="s">
        <v>3546</v>
      </c>
      <c r="AW1202" s="111" t="s">
        <v>3543</v>
      </c>
      <c r="AX1202" s="111">
        <v>20</v>
      </c>
      <c r="AY1202"/>
      <c r="AZ1202"/>
      <c r="BA1202"/>
      <c r="BB1202"/>
      <c r="BC1202"/>
      <c r="BD1202"/>
    </row>
    <row r="1203" spans="1:56" s="110" customFormat="1" ht="123.45">
      <c r="A1203" s="107">
        <v>1502</v>
      </c>
      <c r="B1203" s="107" t="s">
        <v>3532</v>
      </c>
      <c r="C1203" s="111" t="s">
        <v>3672</v>
      </c>
      <c r="D1203" s="124"/>
      <c r="E1203" s="112" t="s">
        <v>3886</v>
      </c>
      <c r="F1203" s="129">
        <v>34345</v>
      </c>
      <c r="G1203" s="112" t="s">
        <v>3887</v>
      </c>
      <c r="H1203" s="111">
        <v>2021</v>
      </c>
      <c r="I1203" s="112" t="s">
        <v>3888</v>
      </c>
      <c r="J1203" s="113" t="s">
        <v>3889</v>
      </c>
      <c r="K1203" s="126" t="s">
        <v>12213</v>
      </c>
      <c r="L1203" s="112" t="s">
        <v>3730</v>
      </c>
      <c r="M1203" s="112" t="s">
        <v>3731</v>
      </c>
      <c r="N1203" s="112" t="s">
        <v>3890</v>
      </c>
      <c r="O1203" s="112" t="s">
        <v>3891</v>
      </c>
      <c r="P1203" s="112" t="s">
        <v>3892</v>
      </c>
      <c r="Q1203" s="108">
        <f t="shared" si="80"/>
        <v>30.070001470588238</v>
      </c>
      <c r="R1203" s="108" t="s">
        <v>3893</v>
      </c>
      <c r="S1203" s="108" t="s">
        <v>3894</v>
      </c>
      <c r="T1203" s="108">
        <v>22.75</v>
      </c>
      <c r="U1203" s="108">
        <v>30.070001470588238</v>
      </c>
      <c r="V1203" s="109">
        <v>100</v>
      </c>
      <c r="W1203" s="109">
        <v>41.84</v>
      </c>
      <c r="X1203" s="127" t="s">
        <v>3895</v>
      </c>
      <c r="Y1203" s="107">
        <v>3</v>
      </c>
      <c r="Z1203" s="107">
        <v>11</v>
      </c>
      <c r="AA1203" s="107">
        <v>3</v>
      </c>
      <c r="AB1203" s="111">
        <v>4</v>
      </c>
      <c r="AC1203" s="107"/>
      <c r="AD1203" s="108">
        <f t="shared" si="82"/>
        <v>22.75</v>
      </c>
      <c r="AE1203" s="107">
        <v>5</v>
      </c>
      <c r="AF1203" s="111">
        <v>100</v>
      </c>
      <c r="AG1203" s="111" t="s">
        <v>3542</v>
      </c>
      <c r="AH1203" s="111" t="s">
        <v>3543</v>
      </c>
      <c r="AI1203" s="111">
        <v>9</v>
      </c>
      <c r="AJ1203" s="111" t="s">
        <v>3544</v>
      </c>
      <c r="AK1203" s="111" t="s">
        <v>3543</v>
      </c>
      <c r="AL1203" s="111">
        <v>40</v>
      </c>
      <c r="AM1203" s="111" t="s">
        <v>3896</v>
      </c>
      <c r="AN1203" s="111" t="s">
        <v>3897</v>
      </c>
      <c r="AO1203" s="111" t="s">
        <v>3898</v>
      </c>
      <c r="AP1203" s="111" t="s">
        <v>3815</v>
      </c>
      <c r="AQ1203" s="111" t="s">
        <v>3543</v>
      </c>
      <c r="AR1203" s="111">
        <v>5</v>
      </c>
      <c r="AS1203" s="111" t="s">
        <v>3545</v>
      </c>
      <c r="AT1203" s="111" t="s">
        <v>3543</v>
      </c>
      <c r="AU1203" s="111">
        <v>10</v>
      </c>
      <c r="AV1203" s="111"/>
      <c r="AW1203" s="111"/>
      <c r="AX1203" s="111"/>
      <c r="AY1203"/>
      <c r="AZ1203"/>
      <c r="BA1203"/>
      <c r="BB1203"/>
      <c r="BC1203"/>
      <c r="BD1203"/>
    </row>
    <row r="1204" spans="1:56" s="110" customFormat="1" ht="123.45">
      <c r="A1204" s="107">
        <v>1502</v>
      </c>
      <c r="B1204" s="107" t="s">
        <v>3532</v>
      </c>
      <c r="C1204" s="111" t="s">
        <v>3704</v>
      </c>
      <c r="D1204" s="124"/>
      <c r="E1204" s="112" t="s">
        <v>3899</v>
      </c>
      <c r="F1204" s="129">
        <v>32022</v>
      </c>
      <c r="G1204" s="112" t="s">
        <v>3900</v>
      </c>
      <c r="H1204" s="111">
        <v>2021</v>
      </c>
      <c r="I1204" s="112" t="s">
        <v>3901</v>
      </c>
      <c r="J1204" s="113">
        <v>52376.800000000003</v>
      </c>
      <c r="K1204" s="126" t="s">
        <v>12213</v>
      </c>
      <c r="L1204" s="112" t="s">
        <v>3730</v>
      </c>
      <c r="M1204" s="112" t="s">
        <v>3731</v>
      </c>
      <c r="N1204" s="112" t="s">
        <v>3902</v>
      </c>
      <c r="O1204" s="112" t="s">
        <v>3903</v>
      </c>
      <c r="P1204" s="112" t="s">
        <v>3904</v>
      </c>
      <c r="Q1204" s="108">
        <f t="shared" si="80"/>
        <v>29.890349999999998</v>
      </c>
      <c r="R1204" s="108">
        <v>4.3099999999999996</v>
      </c>
      <c r="S1204" s="108">
        <f t="shared" ref="S1204:S1219" si="83">+R1204/4</f>
        <v>1.0774999999999999</v>
      </c>
      <c r="T1204" s="108">
        <v>24.502849999999999</v>
      </c>
      <c r="U1204" s="108">
        <f t="shared" si="81"/>
        <v>29.890349999999998</v>
      </c>
      <c r="V1204" s="109">
        <v>100</v>
      </c>
      <c r="W1204" s="109">
        <v>49.97</v>
      </c>
      <c r="X1204" s="127" t="s">
        <v>3905</v>
      </c>
      <c r="Y1204" s="107">
        <v>3</v>
      </c>
      <c r="Z1204" s="107">
        <v>5</v>
      </c>
      <c r="AA1204" s="107">
        <v>5</v>
      </c>
      <c r="AB1204" s="111">
        <v>60</v>
      </c>
      <c r="AC1204" s="107">
        <v>121</v>
      </c>
      <c r="AD1204" s="108">
        <f t="shared" si="82"/>
        <v>24.502849999999999</v>
      </c>
      <c r="AE1204" s="107">
        <v>5</v>
      </c>
      <c r="AF1204" s="111">
        <v>100</v>
      </c>
      <c r="AG1204" s="111" t="s">
        <v>3542</v>
      </c>
      <c r="AH1204" s="111" t="s">
        <v>3543</v>
      </c>
      <c r="AI1204" s="111">
        <v>10</v>
      </c>
      <c r="AJ1204" s="111" t="s">
        <v>3544</v>
      </c>
      <c r="AK1204" s="111" t="s">
        <v>3543</v>
      </c>
      <c r="AL1204" s="111">
        <v>20</v>
      </c>
      <c r="AM1204" s="111" t="s">
        <v>3826</v>
      </c>
      <c r="AN1204" s="111" t="s">
        <v>3543</v>
      </c>
      <c r="AO1204" s="111">
        <v>15</v>
      </c>
      <c r="AP1204" s="111" t="s">
        <v>3906</v>
      </c>
      <c r="AQ1204" s="111" t="s">
        <v>3543</v>
      </c>
      <c r="AR1204" s="111">
        <v>50</v>
      </c>
      <c r="AS1204" s="111" t="s">
        <v>3545</v>
      </c>
      <c r="AT1204" s="111" t="s">
        <v>3543</v>
      </c>
      <c r="AU1204" s="111">
        <v>5</v>
      </c>
      <c r="AV1204" s="111"/>
      <c r="AW1204" s="111"/>
      <c r="AX1204" s="111"/>
      <c r="AY1204"/>
      <c r="AZ1204"/>
      <c r="BA1204"/>
      <c r="BB1204"/>
      <c r="BC1204"/>
      <c r="BD1204"/>
    </row>
    <row r="1205" spans="1:56" s="110" customFormat="1" ht="409.6">
      <c r="A1205" s="107">
        <v>1502</v>
      </c>
      <c r="B1205" s="107" t="s">
        <v>3532</v>
      </c>
      <c r="C1205" s="111" t="s">
        <v>3547</v>
      </c>
      <c r="D1205" s="124"/>
      <c r="E1205" s="112" t="s">
        <v>3907</v>
      </c>
      <c r="F1205" s="129">
        <v>28775</v>
      </c>
      <c r="G1205" s="112" t="s">
        <v>3908</v>
      </c>
      <c r="H1205" s="111">
        <v>2021</v>
      </c>
      <c r="I1205" s="112" t="s">
        <v>3909</v>
      </c>
      <c r="J1205" s="113">
        <v>75808.179999999993</v>
      </c>
      <c r="K1205" s="126" t="s">
        <v>12213</v>
      </c>
      <c r="L1205" s="112" t="s">
        <v>3730</v>
      </c>
      <c r="M1205" s="112" t="s">
        <v>3731</v>
      </c>
      <c r="N1205" s="112" t="s">
        <v>3910</v>
      </c>
      <c r="O1205" s="112" t="s">
        <v>3911</v>
      </c>
      <c r="P1205" s="112" t="s">
        <v>3912</v>
      </c>
      <c r="Q1205" s="108">
        <f t="shared" si="80"/>
        <v>29.147099999999998</v>
      </c>
      <c r="R1205" s="108">
        <v>5.25</v>
      </c>
      <c r="S1205" s="108">
        <f t="shared" si="83"/>
        <v>1.3125</v>
      </c>
      <c r="T1205" s="108">
        <v>22.584599999999998</v>
      </c>
      <c r="U1205" s="108">
        <f t="shared" si="81"/>
        <v>29.147099999999998</v>
      </c>
      <c r="V1205" s="109">
        <v>100</v>
      </c>
      <c r="W1205" s="109">
        <v>47.8</v>
      </c>
      <c r="X1205" s="127" t="s">
        <v>3913</v>
      </c>
      <c r="Y1205" s="107">
        <v>4</v>
      </c>
      <c r="Z1205" s="107">
        <v>4</v>
      </c>
      <c r="AA1205" s="107">
        <v>6</v>
      </c>
      <c r="AB1205" s="111">
        <v>16</v>
      </c>
      <c r="AC1205" s="107">
        <v>113</v>
      </c>
      <c r="AD1205" s="108">
        <f t="shared" si="82"/>
        <v>22.584599999999998</v>
      </c>
      <c r="AE1205" s="107">
        <v>5</v>
      </c>
      <c r="AF1205" s="111">
        <v>100</v>
      </c>
      <c r="AG1205" s="111" t="s">
        <v>3542</v>
      </c>
      <c r="AH1205" s="111" t="s">
        <v>3543</v>
      </c>
      <c r="AI1205" s="111">
        <v>10</v>
      </c>
      <c r="AJ1205" s="111" t="s">
        <v>3544</v>
      </c>
      <c r="AK1205" s="111" t="s">
        <v>3543</v>
      </c>
      <c r="AL1205" s="111">
        <v>70</v>
      </c>
      <c r="AM1205" s="111"/>
      <c r="AN1205" s="111"/>
      <c r="AO1205" s="111"/>
      <c r="AP1205" s="111"/>
      <c r="AQ1205" s="111"/>
      <c r="AR1205" s="111"/>
      <c r="AS1205" s="111" t="s">
        <v>3545</v>
      </c>
      <c r="AT1205" s="111" t="s">
        <v>3543</v>
      </c>
      <c r="AU1205" s="111">
        <v>10</v>
      </c>
      <c r="AV1205" s="111" t="s">
        <v>3546</v>
      </c>
      <c r="AW1205" s="111" t="s">
        <v>3543</v>
      </c>
      <c r="AX1205" s="111">
        <v>10</v>
      </c>
      <c r="AY1205"/>
      <c r="AZ1205"/>
      <c r="BA1205"/>
      <c r="BB1205"/>
      <c r="BC1205"/>
      <c r="BD1205"/>
    </row>
    <row r="1206" spans="1:56" s="110" customFormat="1" ht="409.6">
      <c r="A1206" s="107">
        <v>1502</v>
      </c>
      <c r="B1206" s="107" t="s">
        <v>3532</v>
      </c>
      <c r="C1206" s="111" t="s">
        <v>3672</v>
      </c>
      <c r="D1206" s="124"/>
      <c r="E1206" s="112" t="s">
        <v>3914</v>
      </c>
      <c r="F1206" s="129">
        <v>35473</v>
      </c>
      <c r="G1206" s="112" t="s">
        <v>3915</v>
      </c>
      <c r="H1206" s="111">
        <v>2021</v>
      </c>
      <c r="I1206" s="112" t="s">
        <v>3916</v>
      </c>
      <c r="J1206" s="113">
        <v>30036.79</v>
      </c>
      <c r="K1206" s="126" t="s">
        <v>12213</v>
      </c>
      <c r="L1206" s="112" t="s">
        <v>3730</v>
      </c>
      <c r="M1206" s="112" t="s">
        <v>3731</v>
      </c>
      <c r="N1206" s="112" t="s">
        <v>3917</v>
      </c>
      <c r="O1206" s="112" t="s">
        <v>3918</v>
      </c>
      <c r="P1206" s="112">
        <v>3259800</v>
      </c>
      <c r="Q1206" s="108">
        <f t="shared" si="80"/>
        <v>25.397175000000001</v>
      </c>
      <c r="R1206" s="108">
        <f>+J1206/5/1700</f>
        <v>3.5337399999999999</v>
      </c>
      <c r="S1206" s="108">
        <f t="shared" si="83"/>
        <v>0.88343499999999997</v>
      </c>
      <c r="T1206" s="108">
        <v>20.98</v>
      </c>
      <c r="U1206" s="108">
        <f t="shared" si="81"/>
        <v>25.397175000000001</v>
      </c>
      <c r="V1206" s="109">
        <v>100</v>
      </c>
      <c r="W1206" s="109">
        <v>46.63</v>
      </c>
      <c r="X1206" s="127" t="s">
        <v>3919</v>
      </c>
      <c r="Y1206" s="107">
        <v>1</v>
      </c>
      <c r="Z1206" s="107">
        <v>7</v>
      </c>
      <c r="AA1206" s="107">
        <v>5</v>
      </c>
      <c r="AB1206" s="111">
        <v>32</v>
      </c>
      <c r="AC1206" s="107"/>
      <c r="AD1206" s="108">
        <f t="shared" si="82"/>
        <v>20.98</v>
      </c>
      <c r="AE1206" s="107">
        <v>5</v>
      </c>
      <c r="AF1206" s="111">
        <v>100</v>
      </c>
      <c r="AG1206" s="111" t="s">
        <v>3542</v>
      </c>
      <c r="AH1206" s="111" t="s">
        <v>3543</v>
      </c>
      <c r="AI1206" s="111">
        <v>10</v>
      </c>
      <c r="AJ1206" s="111" t="s">
        <v>3544</v>
      </c>
      <c r="AK1206" s="111" t="s">
        <v>3543</v>
      </c>
      <c r="AL1206" s="111">
        <v>40</v>
      </c>
      <c r="AM1206" s="111" t="s">
        <v>3920</v>
      </c>
      <c r="AN1206" s="111" t="s">
        <v>3543</v>
      </c>
      <c r="AO1206" s="111">
        <v>20</v>
      </c>
      <c r="AP1206" s="111"/>
      <c r="AQ1206" s="111"/>
      <c r="AR1206" s="111"/>
      <c r="AS1206" s="111" t="s">
        <v>3545</v>
      </c>
      <c r="AT1206" s="111" t="s">
        <v>3543</v>
      </c>
      <c r="AU1206" s="111">
        <v>20</v>
      </c>
      <c r="AV1206" s="111" t="s">
        <v>3546</v>
      </c>
      <c r="AW1206" s="111" t="s">
        <v>3543</v>
      </c>
      <c r="AX1206" s="111">
        <v>10</v>
      </c>
      <c r="AY1206"/>
      <c r="AZ1206"/>
      <c r="BA1206"/>
      <c r="BB1206"/>
      <c r="BC1206"/>
      <c r="BD1206"/>
    </row>
    <row r="1207" spans="1:56" s="110" customFormat="1" ht="123.45">
      <c r="A1207" s="107">
        <v>1502</v>
      </c>
      <c r="B1207" s="107" t="s">
        <v>3532</v>
      </c>
      <c r="C1207" s="111" t="s">
        <v>3612</v>
      </c>
      <c r="D1207" s="124"/>
      <c r="E1207" s="112" t="s">
        <v>3713</v>
      </c>
      <c r="F1207" s="129">
        <v>18494</v>
      </c>
      <c r="G1207" s="112" t="s">
        <v>3921</v>
      </c>
      <c r="H1207" s="111">
        <v>2021</v>
      </c>
      <c r="I1207" s="112" t="s">
        <v>3715</v>
      </c>
      <c r="J1207" s="113">
        <v>44353.120000000003</v>
      </c>
      <c r="K1207" s="126" t="s">
        <v>12213</v>
      </c>
      <c r="L1207" s="112" t="s">
        <v>3730</v>
      </c>
      <c r="M1207" s="112" t="s">
        <v>3731</v>
      </c>
      <c r="N1207" s="112" t="s">
        <v>3718</v>
      </c>
      <c r="O1207" s="112" t="s">
        <v>3719</v>
      </c>
      <c r="P1207" s="112">
        <v>3267900</v>
      </c>
      <c r="Q1207" s="108">
        <f t="shared" si="80"/>
        <v>23.692517647058825</v>
      </c>
      <c r="R1207" s="108">
        <f>+J1207/5/1700</f>
        <v>5.2180141176470585</v>
      </c>
      <c r="S1207" s="108">
        <f t="shared" si="83"/>
        <v>1.3045035294117646</v>
      </c>
      <c r="T1207" s="108">
        <v>17.170000000000002</v>
      </c>
      <c r="U1207" s="108">
        <f t="shared" si="81"/>
        <v>23.692517647058825</v>
      </c>
      <c r="V1207" s="109">
        <v>100</v>
      </c>
      <c r="W1207" s="109">
        <v>44.97</v>
      </c>
      <c r="X1207" s="127" t="s">
        <v>3922</v>
      </c>
      <c r="Y1207" s="107">
        <v>1</v>
      </c>
      <c r="Z1207" s="107">
        <v>4</v>
      </c>
      <c r="AA1207" s="107">
        <v>2</v>
      </c>
      <c r="AB1207" s="111">
        <v>44</v>
      </c>
      <c r="AC1207" s="107"/>
      <c r="AD1207" s="108">
        <f t="shared" si="82"/>
        <v>17.170000000000002</v>
      </c>
      <c r="AE1207" s="107">
        <v>5</v>
      </c>
      <c r="AF1207" s="111">
        <v>100</v>
      </c>
      <c r="AG1207" s="111" t="s">
        <v>3542</v>
      </c>
      <c r="AH1207" s="111" t="s">
        <v>3543</v>
      </c>
      <c r="AI1207" s="111">
        <v>10</v>
      </c>
      <c r="AJ1207" s="111" t="s">
        <v>3544</v>
      </c>
      <c r="AK1207" s="111" t="s">
        <v>3543</v>
      </c>
      <c r="AL1207" s="111">
        <v>40</v>
      </c>
      <c r="AM1207" s="111"/>
      <c r="AN1207" s="111"/>
      <c r="AO1207" s="111"/>
      <c r="AP1207" s="111"/>
      <c r="AQ1207" s="111"/>
      <c r="AR1207" s="111"/>
      <c r="AS1207" s="111" t="s">
        <v>3545</v>
      </c>
      <c r="AT1207" s="111" t="s">
        <v>3543</v>
      </c>
      <c r="AU1207" s="111">
        <v>40</v>
      </c>
      <c r="AV1207" s="111" t="s">
        <v>3546</v>
      </c>
      <c r="AW1207" s="111" t="s">
        <v>3543</v>
      </c>
      <c r="AX1207" s="111">
        <v>10</v>
      </c>
      <c r="AY1207"/>
      <c r="AZ1207"/>
      <c r="BA1207"/>
      <c r="BB1207"/>
      <c r="BC1207"/>
      <c r="BD1207"/>
    </row>
    <row r="1208" spans="1:56" s="110" customFormat="1" ht="329.15">
      <c r="A1208" s="107">
        <v>1502</v>
      </c>
      <c r="B1208" s="107" t="s">
        <v>3532</v>
      </c>
      <c r="C1208" s="111" t="s">
        <v>3672</v>
      </c>
      <c r="D1208" s="124"/>
      <c r="E1208" s="112" t="s">
        <v>3745</v>
      </c>
      <c r="F1208" s="129">
        <v>27655</v>
      </c>
      <c r="G1208" s="112" t="s">
        <v>3923</v>
      </c>
      <c r="H1208" s="111">
        <v>2021</v>
      </c>
      <c r="I1208" s="112" t="s">
        <v>3924</v>
      </c>
      <c r="J1208" s="113">
        <v>34323.519999999997</v>
      </c>
      <c r="K1208" s="126" t="s">
        <v>12213</v>
      </c>
      <c r="L1208" s="112" t="s">
        <v>3730</v>
      </c>
      <c r="M1208" s="112" t="s">
        <v>3731</v>
      </c>
      <c r="N1208" s="112" t="s">
        <v>3925</v>
      </c>
      <c r="O1208" s="112" t="s">
        <v>3926</v>
      </c>
      <c r="P1208" s="112" t="s">
        <v>3927</v>
      </c>
      <c r="Q1208" s="108">
        <f t="shared" si="80"/>
        <v>17.334980000000002</v>
      </c>
      <c r="R1208" s="108">
        <v>2.2599999999999998</v>
      </c>
      <c r="S1208" s="108">
        <f t="shared" si="83"/>
        <v>0.56499999999999995</v>
      </c>
      <c r="T1208" s="108">
        <v>14.509980000000001</v>
      </c>
      <c r="U1208" s="108">
        <f t="shared" si="81"/>
        <v>17.334980000000002</v>
      </c>
      <c r="V1208" s="109">
        <v>100</v>
      </c>
      <c r="W1208" s="109">
        <v>41.66</v>
      </c>
      <c r="X1208" s="127" t="s">
        <v>3928</v>
      </c>
      <c r="Y1208" s="107">
        <v>1</v>
      </c>
      <c r="Z1208" s="107">
        <v>4</v>
      </c>
      <c r="AA1208" s="107">
        <v>1</v>
      </c>
      <c r="AB1208" s="111">
        <v>16</v>
      </c>
      <c r="AC1208" s="107">
        <v>133</v>
      </c>
      <c r="AD1208" s="108">
        <f t="shared" si="82"/>
        <v>14.509980000000001</v>
      </c>
      <c r="AE1208" s="107">
        <v>5</v>
      </c>
      <c r="AF1208" s="111">
        <v>100</v>
      </c>
      <c r="AG1208" s="111" t="s">
        <v>3542</v>
      </c>
      <c r="AH1208" s="111" t="s">
        <v>3543</v>
      </c>
      <c r="AI1208" s="111">
        <v>20</v>
      </c>
      <c r="AJ1208" s="111" t="s">
        <v>3544</v>
      </c>
      <c r="AK1208" s="111" t="s">
        <v>3543</v>
      </c>
      <c r="AL1208" s="111">
        <v>40</v>
      </c>
      <c r="AM1208" s="111"/>
      <c r="AN1208" s="111"/>
      <c r="AO1208" s="111"/>
      <c r="AP1208" s="111"/>
      <c r="AQ1208" s="111"/>
      <c r="AR1208" s="111"/>
      <c r="AS1208" s="111" t="s">
        <v>3545</v>
      </c>
      <c r="AT1208" s="111" t="s">
        <v>3543</v>
      </c>
      <c r="AU1208" s="111">
        <v>20</v>
      </c>
      <c r="AV1208" s="111" t="s">
        <v>3546</v>
      </c>
      <c r="AW1208" s="111" t="s">
        <v>3543</v>
      </c>
      <c r="AX1208" s="111">
        <v>20</v>
      </c>
      <c r="AY1208"/>
      <c r="AZ1208"/>
      <c r="BA1208"/>
      <c r="BB1208"/>
      <c r="BC1208"/>
      <c r="BD1208"/>
    </row>
    <row r="1209" spans="1:56" s="110" customFormat="1" ht="123.45">
      <c r="A1209" s="107">
        <v>1502</v>
      </c>
      <c r="B1209" s="107" t="s">
        <v>3532</v>
      </c>
      <c r="C1209" s="111" t="s">
        <v>3612</v>
      </c>
      <c r="D1209" s="124"/>
      <c r="E1209" s="112" t="s">
        <v>3713</v>
      </c>
      <c r="F1209" s="129">
        <v>18494</v>
      </c>
      <c r="G1209" s="112" t="s">
        <v>3929</v>
      </c>
      <c r="H1209" s="111">
        <v>2022</v>
      </c>
      <c r="I1209" s="112" t="s">
        <v>3930</v>
      </c>
      <c r="J1209" s="113">
        <v>33620.03</v>
      </c>
      <c r="K1209" s="126" t="s">
        <v>12213</v>
      </c>
      <c r="L1209" s="112" t="s">
        <v>3730</v>
      </c>
      <c r="M1209" s="112" t="s">
        <v>3731</v>
      </c>
      <c r="N1209" s="112" t="s">
        <v>3931</v>
      </c>
      <c r="O1209" s="112" t="s">
        <v>3932</v>
      </c>
      <c r="P1209" s="112">
        <v>3280500</v>
      </c>
      <c r="Q1209" s="108">
        <f t="shared" si="80"/>
        <v>22.114122058823533</v>
      </c>
      <c r="R1209" s="108">
        <f>+J1209/5/1700</f>
        <v>3.9552976470588233</v>
      </c>
      <c r="S1209" s="108">
        <f t="shared" si="83"/>
        <v>0.98882441176470581</v>
      </c>
      <c r="T1209" s="108">
        <v>17.170000000000002</v>
      </c>
      <c r="U1209" s="108">
        <f t="shared" si="81"/>
        <v>22.114122058823533</v>
      </c>
      <c r="V1209" s="109">
        <v>0</v>
      </c>
      <c r="W1209" s="109">
        <v>35.15</v>
      </c>
      <c r="X1209" s="127" t="s">
        <v>3933</v>
      </c>
      <c r="Y1209" s="107"/>
      <c r="Z1209" s="107"/>
      <c r="AA1209" s="107"/>
      <c r="AB1209" s="111"/>
      <c r="AC1209" s="107"/>
      <c r="AD1209" s="108">
        <f t="shared" si="82"/>
        <v>17.170000000000002</v>
      </c>
      <c r="AE1209" s="107">
        <v>5</v>
      </c>
      <c r="AF1209" s="111">
        <v>100</v>
      </c>
      <c r="AG1209" s="111" t="s">
        <v>3542</v>
      </c>
      <c r="AH1209" s="111" t="s">
        <v>3543</v>
      </c>
      <c r="AI1209" s="111">
        <v>15</v>
      </c>
      <c r="AJ1209" s="111" t="s">
        <v>3544</v>
      </c>
      <c r="AK1209" s="111" t="s">
        <v>3543</v>
      </c>
      <c r="AL1209" s="111">
        <v>40</v>
      </c>
      <c r="AM1209" s="111"/>
      <c r="AN1209" s="111"/>
      <c r="AO1209" s="111"/>
      <c r="AP1209" s="111"/>
      <c r="AQ1209" s="111"/>
      <c r="AR1209" s="111"/>
      <c r="AS1209" s="111" t="s">
        <v>3545</v>
      </c>
      <c r="AT1209" s="111" t="s">
        <v>3543</v>
      </c>
      <c r="AU1209" s="111">
        <v>40</v>
      </c>
      <c r="AV1209" s="111" t="s">
        <v>3546</v>
      </c>
      <c r="AW1209" s="111" t="s">
        <v>3543</v>
      </c>
      <c r="AX1209" s="111">
        <v>5</v>
      </c>
      <c r="AY1209"/>
      <c r="AZ1209"/>
      <c r="BA1209"/>
      <c r="BB1209"/>
      <c r="BC1209"/>
      <c r="BD1209"/>
    </row>
    <row r="1210" spans="1:56" s="110" customFormat="1" ht="123.45">
      <c r="A1210" s="107">
        <v>1502</v>
      </c>
      <c r="B1210" s="107" t="s">
        <v>3532</v>
      </c>
      <c r="C1210" s="111" t="s">
        <v>3612</v>
      </c>
      <c r="D1210" s="124"/>
      <c r="E1210" s="112" t="s">
        <v>3934</v>
      </c>
      <c r="F1210" s="129">
        <v>17035</v>
      </c>
      <c r="G1210" s="112" t="s">
        <v>3935</v>
      </c>
      <c r="H1210" s="111">
        <v>2022</v>
      </c>
      <c r="I1210" s="112" t="s">
        <v>3932</v>
      </c>
      <c r="J1210" s="113">
        <v>22280.880000000001</v>
      </c>
      <c r="K1210" s="126" t="s">
        <v>12213</v>
      </c>
      <c r="L1210" s="112" t="s">
        <v>3730</v>
      </c>
      <c r="M1210" s="112" t="s">
        <v>3731</v>
      </c>
      <c r="N1210" s="112" t="s">
        <v>3931</v>
      </c>
      <c r="O1210" s="112" t="s">
        <v>3932</v>
      </c>
      <c r="P1210" s="112" t="s">
        <v>3936</v>
      </c>
      <c r="Q1210" s="108">
        <f t="shared" si="80"/>
        <v>36.576599999999999</v>
      </c>
      <c r="R1210" s="108">
        <f>+J1210/5/1700</f>
        <v>2.6212800000000001</v>
      </c>
      <c r="S1210" s="108">
        <f t="shared" si="83"/>
        <v>0.65532000000000001</v>
      </c>
      <c r="T1210" s="108">
        <v>33.299999999999997</v>
      </c>
      <c r="U1210" s="108">
        <f t="shared" si="81"/>
        <v>36.576599999999999</v>
      </c>
      <c r="V1210" s="109">
        <v>0</v>
      </c>
      <c r="W1210" s="109">
        <v>30.1</v>
      </c>
      <c r="X1210" s="127" t="s">
        <v>3937</v>
      </c>
      <c r="Y1210" s="107"/>
      <c r="Z1210" s="107"/>
      <c r="AA1210" s="107"/>
      <c r="AB1210" s="111"/>
      <c r="AC1210" s="107"/>
      <c r="AD1210" s="108">
        <f t="shared" si="82"/>
        <v>33.299999999999997</v>
      </c>
      <c r="AE1210" s="107">
        <v>5</v>
      </c>
      <c r="AF1210" s="111">
        <v>100</v>
      </c>
      <c r="AG1210" s="111"/>
      <c r="AH1210" s="111"/>
      <c r="AI1210" s="111"/>
      <c r="AJ1210" s="111"/>
      <c r="AK1210" s="111"/>
      <c r="AL1210" s="111"/>
      <c r="AM1210" s="111"/>
      <c r="AN1210" s="111"/>
      <c r="AO1210" s="111"/>
      <c r="AP1210" s="111"/>
      <c r="AQ1210" s="111"/>
      <c r="AR1210" s="111"/>
      <c r="AS1210" s="111"/>
      <c r="AT1210" s="111"/>
      <c r="AU1210" s="111"/>
      <c r="AV1210" s="111" t="s">
        <v>3938</v>
      </c>
      <c r="AW1210" s="111" t="s">
        <v>3543</v>
      </c>
      <c r="AX1210" s="111">
        <v>100</v>
      </c>
      <c r="AY1210"/>
      <c r="AZ1210"/>
      <c r="BA1210"/>
      <c r="BB1210"/>
      <c r="BC1210"/>
      <c r="BD1210"/>
    </row>
    <row r="1211" spans="1:56" s="110" customFormat="1" ht="123.45">
      <c r="A1211" s="107">
        <v>1502</v>
      </c>
      <c r="B1211" s="107" t="s">
        <v>3532</v>
      </c>
      <c r="C1211" s="111" t="s">
        <v>3533</v>
      </c>
      <c r="D1211" s="124"/>
      <c r="E1211" s="112" t="s">
        <v>3939</v>
      </c>
      <c r="F1211" s="129">
        <v>53089</v>
      </c>
      <c r="G1211" s="112" t="s">
        <v>3940</v>
      </c>
      <c r="H1211" s="111">
        <v>2022</v>
      </c>
      <c r="I1211" s="112" t="s">
        <v>3932</v>
      </c>
      <c r="J1211" s="113">
        <v>31572.959999999999</v>
      </c>
      <c r="K1211" s="126" t="s">
        <v>12213</v>
      </c>
      <c r="L1211" s="112" t="s">
        <v>3730</v>
      </c>
      <c r="M1211" s="112" t="s">
        <v>3731</v>
      </c>
      <c r="N1211" s="112" t="s">
        <v>3931</v>
      </c>
      <c r="O1211" s="112" t="s">
        <v>3932</v>
      </c>
      <c r="P1211" s="112">
        <v>3350400</v>
      </c>
      <c r="Q1211" s="108">
        <f t="shared" si="80"/>
        <v>23.783082352941179</v>
      </c>
      <c r="R1211" s="108">
        <f>+J1211/5/1700</f>
        <v>3.7144658823529411</v>
      </c>
      <c r="S1211" s="108">
        <f t="shared" si="83"/>
        <v>0.92861647058823527</v>
      </c>
      <c r="T1211" s="108">
        <v>19.14</v>
      </c>
      <c r="U1211" s="108">
        <f t="shared" si="81"/>
        <v>23.783082352941179</v>
      </c>
      <c r="V1211" s="109">
        <v>0</v>
      </c>
      <c r="W1211" s="109">
        <v>30.1</v>
      </c>
      <c r="X1211" s="127" t="s">
        <v>3941</v>
      </c>
      <c r="Y1211" s="107"/>
      <c r="Z1211" s="107"/>
      <c r="AA1211" s="107"/>
      <c r="AB1211" s="111"/>
      <c r="AC1211" s="107"/>
      <c r="AD1211" s="108">
        <f t="shared" si="82"/>
        <v>19.14</v>
      </c>
      <c r="AE1211" s="107">
        <v>5</v>
      </c>
      <c r="AF1211" s="111">
        <v>100</v>
      </c>
      <c r="AG1211" s="111"/>
      <c r="AH1211" s="111"/>
      <c r="AI1211" s="111"/>
      <c r="AJ1211" s="111"/>
      <c r="AK1211" s="111"/>
      <c r="AL1211" s="111"/>
      <c r="AM1211" s="111" t="s">
        <v>2715</v>
      </c>
      <c r="AN1211" s="111" t="s">
        <v>3543</v>
      </c>
      <c r="AO1211" s="111">
        <v>25</v>
      </c>
      <c r="AP1211" s="111"/>
      <c r="AQ1211" s="111"/>
      <c r="AR1211" s="111"/>
      <c r="AS1211" s="111"/>
      <c r="AT1211" s="111"/>
      <c r="AU1211" s="111"/>
      <c r="AV1211" s="111" t="s">
        <v>3938</v>
      </c>
      <c r="AW1211" s="111" t="s">
        <v>3543</v>
      </c>
      <c r="AX1211" s="111">
        <v>75</v>
      </c>
      <c r="AY1211"/>
      <c r="AZ1211"/>
      <c r="BA1211"/>
      <c r="BB1211"/>
      <c r="BC1211"/>
      <c r="BD1211"/>
    </row>
    <row r="1212" spans="1:56" s="110" customFormat="1" ht="123.45">
      <c r="A1212" s="107">
        <v>1502</v>
      </c>
      <c r="B1212" s="107" t="s">
        <v>3532</v>
      </c>
      <c r="C1212" s="111" t="s">
        <v>3533</v>
      </c>
      <c r="D1212" s="124"/>
      <c r="E1212" s="112" t="s">
        <v>3939</v>
      </c>
      <c r="F1212" s="129">
        <v>53089</v>
      </c>
      <c r="G1212" s="112" t="s">
        <v>3942</v>
      </c>
      <c r="H1212" s="111">
        <v>2022</v>
      </c>
      <c r="I1212" s="112" t="s">
        <v>3932</v>
      </c>
      <c r="J1212" s="113">
        <v>39155.35</v>
      </c>
      <c r="K1212" s="126" t="s">
        <v>12213</v>
      </c>
      <c r="L1212" s="112" t="s">
        <v>3730</v>
      </c>
      <c r="M1212" s="112" t="s">
        <v>3731</v>
      </c>
      <c r="N1212" s="112" t="s">
        <v>3931</v>
      </c>
      <c r="O1212" s="112" t="s">
        <v>3932</v>
      </c>
      <c r="P1212" s="112">
        <v>3331500</v>
      </c>
      <c r="Q1212" s="108">
        <f t="shared" si="80"/>
        <v>24.898139705882354</v>
      </c>
      <c r="R1212" s="108">
        <f>+J1212/5/1700</f>
        <v>4.606511764705882</v>
      </c>
      <c r="S1212" s="108">
        <f t="shared" si="83"/>
        <v>1.1516279411764705</v>
      </c>
      <c r="T1212" s="108">
        <v>19.14</v>
      </c>
      <c r="U1212" s="108">
        <f t="shared" si="81"/>
        <v>24.898139705882354</v>
      </c>
      <c r="V1212" s="109">
        <v>0</v>
      </c>
      <c r="W1212" s="109">
        <v>30.1</v>
      </c>
      <c r="X1212" s="127" t="s">
        <v>3943</v>
      </c>
      <c r="Y1212" s="107"/>
      <c r="Z1212" s="107"/>
      <c r="AA1212" s="107"/>
      <c r="AB1212" s="111"/>
      <c r="AC1212" s="107"/>
      <c r="AD1212" s="108">
        <f t="shared" si="82"/>
        <v>19.14</v>
      </c>
      <c r="AE1212" s="107">
        <v>5</v>
      </c>
      <c r="AF1212" s="111">
        <v>100</v>
      </c>
      <c r="AG1212" s="111"/>
      <c r="AH1212" s="111"/>
      <c r="AI1212" s="111"/>
      <c r="AJ1212" s="111"/>
      <c r="AK1212" s="111"/>
      <c r="AL1212" s="111"/>
      <c r="AM1212" s="111" t="s">
        <v>2715</v>
      </c>
      <c r="AN1212" s="111" t="s">
        <v>3543</v>
      </c>
      <c r="AO1212" s="111">
        <v>25</v>
      </c>
      <c r="AP1212" s="111"/>
      <c r="AQ1212" s="111"/>
      <c r="AR1212" s="111"/>
      <c r="AS1212" s="111"/>
      <c r="AT1212" s="111"/>
      <c r="AU1212" s="111"/>
      <c r="AV1212" s="111" t="s">
        <v>3938</v>
      </c>
      <c r="AW1212" s="111" t="s">
        <v>3543</v>
      </c>
      <c r="AX1212" s="111">
        <v>75</v>
      </c>
      <c r="AY1212"/>
      <c r="AZ1212"/>
      <c r="BA1212"/>
      <c r="BB1212"/>
      <c r="BC1212"/>
      <c r="BD1212"/>
    </row>
    <row r="1213" spans="1:56" s="110" customFormat="1" ht="144">
      <c r="A1213" s="107">
        <v>1502</v>
      </c>
      <c r="B1213" s="107" t="s">
        <v>3532</v>
      </c>
      <c r="C1213" s="111" t="s">
        <v>3593</v>
      </c>
      <c r="D1213" s="124"/>
      <c r="E1213" s="112" t="s">
        <v>3594</v>
      </c>
      <c r="F1213" s="129">
        <v>22315</v>
      </c>
      <c r="G1213" s="112" t="s">
        <v>3944</v>
      </c>
      <c r="H1213" s="111">
        <v>2022</v>
      </c>
      <c r="I1213" s="112" t="s">
        <v>3945</v>
      </c>
      <c r="J1213" s="113">
        <v>68602.89</v>
      </c>
      <c r="K1213" s="126" t="s">
        <v>12213</v>
      </c>
      <c r="L1213" s="112" t="s">
        <v>3730</v>
      </c>
      <c r="M1213" s="112" t="s">
        <v>3731</v>
      </c>
      <c r="N1213" s="112" t="s">
        <v>3946</v>
      </c>
      <c r="O1213" s="112" t="s">
        <v>3947</v>
      </c>
      <c r="P1213" s="112" t="s">
        <v>3948</v>
      </c>
      <c r="Q1213" s="108">
        <f t="shared" si="80"/>
        <v>43.264342647058825</v>
      </c>
      <c r="R1213" s="108">
        <f>33961.53/5/1700</f>
        <v>3.9954741176470585</v>
      </c>
      <c r="S1213" s="108">
        <f t="shared" si="83"/>
        <v>0.99886852941176463</v>
      </c>
      <c r="T1213" s="108">
        <v>38.270000000000003</v>
      </c>
      <c r="U1213" s="108">
        <f t="shared" si="81"/>
        <v>43.264342647058825</v>
      </c>
      <c r="V1213" s="109">
        <v>0</v>
      </c>
      <c r="W1213" s="109">
        <v>30.1</v>
      </c>
      <c r="X1213" s="127" t="s">
        <v>3949</v>
      </c>
      <c r="Y1213" s="107">
        <v>3</v>
      </c>
      <c r="Z1213" s="107">
        <v>10</v>
      </c>
      <c r="AA1213" s="107">
        <v>4</v>
      </c>
      <c r="AB1213" s="111">
        <v>44</v>
      </c>
      <c r="AC1213" s="107">
        <v>135</v>
      </c>
      <c r="AD1213" s="108">
        <f t="shared" si="82"/>
        <v>38.270000000000003</v>
      </c>
      <c r="AE1213" s="107">
        <v>5</v>
      </c>
      <c r="AF1213" s="111">
        <v>100</v>
      </c>
      <c r="AG1213" s="111" t="s">
        <v>3542</v>
      </c>
      <c r="AH1213" s="111" t="s">
        <v>3543</v>
      </c>
      <c r="AI1213" s="111">
        <v>10</v>
      </c>
      <c r="AJ1213" s="111" t="s">
        <v>3544</v>
      </c>
      <c r="AK1213" s="111" t="s">
        <v>3543</v>
      </c>
      <c r="AL1213" s="111">
        <v>60</v>
      </c>
      <c r="AM1213" s="111"/>
      <c r="AN1213" s="111"/>
      <c r="AO1213" s="111"/>
      <c r="AP1213" s="111"/>
      <c r="AQ1213" s="111"/>
      <c r="AR1213" s="111"/>
      <c r="AS1213" s="111" t="s">
        <v>3545</v>
      </c>
      <c r="AT1213" s="111" t="s">
        <v>3543</v>
      </c>
      <c r="AU1213" s="111">
        <v>20</v>
      </c>
      <c r="AV1213" s="111" t="s">
        <v>3546</v>
      </c>
      <c r="AW1213" s="111" t="s">
        <v>3543</v>
      </c>
      <c r="AX1213" s="111">
        <v>10</v>
      </c>
      <c r="AY1213"/>
      <c r="AZ1213"/>
      <c r="BA1213"/>
      <c r="BB1213"/>
      <c r="BC1213"/>
      <c r="BD1213"/>
    </row>
    <row r="1214" spans="1:56" s="110" customFormat="1" ht="123.45">
      <c r="A1214" s="107">
        <v>1502</v>
      </c>
      <c r="B1214" s="107" t="s">
        <v>3532</v>
      </c>
      <c r="C1214" s="111" t="s">
        <v>3593</v>
      </c>
      <c r="D1214" s="124"/>
      <c r="E1214" s="112" t="s">
        <v>3784</v>
      </c>
      <c r="F1214" s="129">
        <v>31345</v>
      </c>
      <c r="G1214" s="112" t="s">
        <v>3950</v>
      </c>
      <c r="H1214" s="111">
        <v>2022</v>
      </c>
      <c r="I1214" s="112" t="s">
        <v>3932</v>
      </c>
      <c r="J1214" s="113">
        <v>22376.27</v>
      </c>
      <c r="K1214" s="126" t="s">
        <v>12213</v>
      </c>
      <c r="L1214" s="112" t="s">
        <v>3730</v>
      </c>
      <c r="M1214" s="112" t="s">
        <v>3731</v>
      </c>
      <c r="N1214" s="112" t="s">
        <v>3931</v>
      </c>
      <c r="O1214" s="112" t="s">
        <v>3932</v>
      </c>
      <c r="P1214" s="112" t="s">
        <v>3951</v>
      </c>
      <c r="Q1214" s="108">
        <f t="shared" si="80"/>
        <v>28.370627941176469</v>
      </c>
      <c r="R1214" s="108">
        <f>+J1214/5/1700</f>
        <v>2.6325023529411764</v>
      </c>
      <c r="S1214" s="108">
        <f t="shared" si="83"/>
        <v>0.6581255882352941</v>
      </c>
      <c r="T1214" s="108">
        <v>25.08</v>
      </c>
      <c r="U1214" s="108">
        <f t="shared" si="81"/>
        <v>28.370627941176469</v>
      </c>
      <c r="V1214" s="109">
        <v>0</v>
      </c>
      <c r="W1214" s="109">
        <v>26.73</v>
      </c>
      <c r="X1214" s="127" t="s">
        <v>3952</v>
      </c>
      <c r="Y1214" s="107"/>
      <c r="Z1214" s="107"/>
      <c r="AA1214" s="107"/>
      <c r="AB1214" s="111"/>
      <c r="AC1214" s="107"/>
      <c r="AD1214" s="108">
        <f t="shared" si="82"/>
        <v>25.08</v>
      </c>
      <c r="AE1214" s="107">
        <v>5</v>
      </c>
      <c r="AF1214" s="111">
        <v>100</v>
      </c>
      <c r="AG1214" s="111" t="s">
        <v>3542</v>
      </c>
      <c r="AH1214" s="111" t="s">
        <v>3543</v>
      </c>
      <c r="AI1214" s="111">
        <v>20</v>
      </c>
      <c r="AJ1214" s="111" t="s">
        <v>3544</v>
      </c>
      <c r="AK1214" s="111" t="s">
        <v>3543</v>
      </c>
      <c r="AL1214" s="111">
        <v>45</v>
      </c>
      <c r="AM1214" s="111"/>
      <c r="AN1214" s="111"/>
      <c r="AO1214" s="111"/>
      <c r="AP1214" s="111"/>
      <c r="AQ1214" s="111"/>
      <c r="AR1214" s="111"/>
      <c r="AS1214" s="111" t="s">
        <v>3545</v>
      </c>
      <c r="AT1214" s="111" t="s">
        <v>3543</v>
      </c>
      <c r="AU1214" s="111">
        <v>25</v>
      </c>
      <c r="AV1214" s="111" t="s">
        <v>3546</v>
      </c>
      <c r="AW1214" s="111" t="s">
        <v>3543</v>
      </c>
      <c r="AX1214" s="111">
        <v>10</v>
      </c>
      <c r="AY1214"/>
      <c r="AZ1214"/>
      <c r="BA1214"/>
      <c r="BB1214"/>
      <c r="BC1214"/>
      <c r="BD1214"/>
    </row>
    <row r="1215" spans="1:56" s="110" customFormat="1" ht="123.45">
      <c r="A1215" s="107">
        <v>1502</v>
      </c>
      <c r="B1215" s="107" t="s">
        <v>3532</v>
      </c>
      <c r="C1215" s="111" t="s">
        <v>3612</v>
      </c>
      <c r="D1215" s="124"/>
      <c r="E1215" s="112" t="s">
        <v>3613</v>
      </c>
      <c r="F1215" s="129">
        <v>13200</v>
      </c>
      <c r="G1215" s="112" t="s">
        <v>3953</v>
      </c>
      <c r="H1215" s="111">
        <v>2022</v>
      </c>
      <c r="I1215" s="112" t="s">
        <v>3954</v>
      </c>
      <c r="J1215" s="113">
        <v>40692.300000000003</v>
      </c>
      <c r="K1215" s="126" t="s">
        <v>12213</v>
      </c>
      <c r="L1215" s="112" t="s">
        <v>3730</v>
      </c>
      <c r="M1215" s="112" t="s">
        <v>3731</v>
      </c>
      <c r="N1215" s="112" t="s">
        <v>3931</v>
      </c>
      <c r="O1215" s="112" t="s">
        <v>3932</v>
      </c>
      <c r="P1215" s="112">
        <v>3361800</v>
      </c>
      <c r="Q1215" s="108">
        <f t="shared" si="80"/>
        <v>50.664161764705881</v>
      </c>
      <c r="R1215" s="108">
        <f>+J1215/5/1700</f>
        <v>4.7873294117647065</v>
      </c>
      <c r="S1215" s="108">
        <f t="shared" si="83"/>
        <v>1.1968323529411766</v>
      </c>
      <c r="T1215" s="108">
        <v>44.68</v>
      </c>
      <c r="U1215" s="108">
        <f t="shared" si="81"/>
        <v>50.664161764705881</v>
      </c>
      <c r="V1215" s="109">
        <v>0</v>
      </c>
      <c r="W1215" s="109">
        <v>27.88</v>
      </c>
      <c r="X1215" s="127" t="s">
        <v>3955</v>
      </c>
      <c r="Y1215" s="107"/>
      <c r="Z1215" s="107"/>
      <c r="AA1215" s="107"/>
      <c r="AB1215" s="111"/>
      <c r="AC1215" s="107"/>
      <c r="AD1215" s="108">
        <f t="shared" si="82"/>
        <v>44.68</v>
      </c>
      <c r="AE1215" s="107">
        <v>5</v>
      </c>
      <c r="AF1215" s="111">
        <v>100</v>
      </c>
      <c r="AG1215" s="111"/>
      <c r="AH1215" s="111"/>
      <c r="AI1215" s="111"/>
      <c r="AJ1215" s="111" t="s">
        <v>3544</v>
      </c>
      <c r="AK1215" s="111" t="s">
        <v>3543</v>
      </c>
      <c r="AL1215" s="111">
        <v>25</v>
      </c>
      <c r="AM1215" s="111" t="s">
        <v>3956</v>
      </c>
      <c r="AN1215" s="111" t="s">
        <v>3543</v>
      </c>
      <c r="AO1215" s="111">
        <v>75</v>
      </c>
      <c r="AP1215" s="111"/>
      <c r="AQ1215" s="111"/>
      <c r="AR1215" s="111"/>
      <c r="AS1215" s="111"/>
      <c r="AT1215" s="111"/>
      <c r="AU1215" s="111"/>
      <c r="AV1215" s="111"/>
      <c r="AW1215" s="111"/>
      <c r="AX1215" s="111"/>
      <c r="AY1215"/>
      <c r="AZ1215"/>
      <c r="BA1215"/>
      <c r="BB1215"/>
      <c r="BC1215"/>
      <c r="BD1215"/>
    </row>
    <row r="1216" spans="1:56" s="110" customFormat="1" ht="329.15">
      <c r="A1216" s="107">
        <v>1502</v>
      </c>
      <c r="B1216" s="107" t="s">
        <v>3532</v>
      </c>
      <c r="C1216" s="111" t="s">
        <v>3672</v>
      </c>
      <c r="D1216" s="124"/>
      <c r="E1216" s="112" t="s">
        <v>3914</v>
      </c>
      <c r="F1216" s="129">
        <v>35473</v>
      </c>
      <c r="G1216" s="112" t="s">
        <v>3957</v>
      </c>
      <c r="H1216" s="111">
        <v>2022</v>
      </c>
      <c r="I1216" s="112" t="s">
        <v>3958</v>
      </c>
      <c r="J1216" s="113">
        <v>136461.84</v>
      </c>
      <c r="K1216" s="126" t="s">
        <v>12213</v>
      </c>
      <c r="L1216" s="112" t="s">
        <v>3730</v>
      </c>
      <c r="M1216" s="112" t="s">
        <v>3731</v>
      </c>
      <c r="N1216" s="112" t="s">
        <v>3959</v>
      </c>
      <c r="O1216" s="112" t="s">
        <v>3960</v>
      </c>
      <c r="P1216" s="112" t="s">
        <v>3961</v>
      </c>
      <c r="Q1216" s="108">
        <f t="shared" si="80"/>
        <v>32.990936764705879</v>
      </c>
      <c r="R1216" s="108">
        <f>81674.37/5/1700</f>
        <v>9.6087494117647054</v>
      </c>
      <c r="S1216" s="108">
        <f t="shared" si="83"/>
        <v>2.4021873529411764</v>
      </c>
      <c r="T1216" s="108">
        <v>20.98</v>
      </c>
      <c r="U1216" s="108">
        <f t="shared" si="81"/>
        <v>32.990936764705879</v>
      </c>
      <c r="V1216" s="109">
        <v>0</v>
      </c>
      <c r="W1216" s="109">
        <v>26.73</v>
      </c>
      <c r="X1216" s="127" t="s">
        <v>3962</v>
      </c>
      <c r="Y1216" s="107">
        <v>3</v>
      </c>
      <c r="Z1216" s="107">
        <v>1</v>
      </c>
      <c r="AA1216" s="107">
        <v>4</v>
      </c>
      <c r="AB1216" s="111">
        <v>4</v>
      </c>
      <c r="AC1216" s="107">
        <v>134</v>
      </c>
      <c r="AD1216" s="108">
        <f t="shared" si="82"/>
        <v>20.98</v>
      </c>
      <c r="AE1216" s="107">
        <v>5</v>
      </c>
      <c r="AF1216" s="111">
        <v>100</v>
      </c>
      <c r="AG1216" s="111" t="s">
        <v>3542</v>
      </c>
      <c r="AH1216" s="111" t="s">
        <v>3543</v>
      </c>
      <c r="AI1216" s="111">
        <v>10</v>
      </c>
      <c r="AJ1216" s="111" t="s">
        <v>3544</v>
      </c>
      <c r="AK1216" s="111" t="s">
        <v>3543</v>
      </c>
      <c r="AL1216" s="111">
        <v>20</v>
      </c>
      <c r="AM1216" s="111" t="s">
        <v>3963</v>
      </c>
      <c r="AN1216" s="111" t="s">
        <v>3641</v>
      </c>
      <c r="AO1216" s="111" t="s">
        <v>3964</v>
      </c>
      <c r="AP1216" s="111" t="s">
        <v>3815</v>
      </c>
      <c r="AQ1216" s="111" t="s">
        <v>3543</v>
      </c>
      <c r="AR1216" s="111">
        <v>5</v>
      </c>
      <c r="AS1216" s="111" t="s">
        <v>3545</v>
      </c>
      <c r="AT1216" s="111" t="s">
        <v>3543</v>
      </c>
      <c r="AU1216" s="111">
        <v>15</v>
      </c>
      <c r="AV1216" s="111"/>
      <c r="AW1216" s="111"/>
      <c r="AX1216" s="111"/>
      <c r="AY1216"/>
      <c r="AZ1216"/>
      <c r="BA1216"/>
      <c r="BB1216"/>
      <c r="BC1216"/>
      <c r="BD1216"/>
    </row>
    <row r="1217" spans="1:56" s="110" customFormat="1" ht="123.45">
      <c r="A1217" s="107">
        <v>1502</v>
      </c>
      <c r="B1217" s="107" t="s">
        <v>3532</v>
      </c>
      <c r="C1217" s="111" t="s">
        <v>3672</v>
      </c>
      <c r="D1217" s="124"/>
      <c r="E1217" s="112" t="s">
        <v>3818</v>
      </c>
      <c r="F1217" s="129">
        <v>36451</v>
      </c>
      <c r="G1217" s="112" t="s">
        <v>3965</v>
      </c>
      <c r="H1217" s="111">
        <v>2022</v>
      </c>
      <c r="I1217" s="112" t="s">
        <v>3722</v>
      </c>
      <c r="J1217" s="113">
        <v>24794.67</v>
      </c>
      <c r="K1217" s="126" t="s">
        <v>12213</v>
      </c>
      <c r="L1217" s="112" t="s">
        <v>3730</v>
      </c>
      <c r="M1217" s="112" t="s">
        <v>3731</v>
      </c>
      <c r="N1217" s="112" t="s">
        <v>3723</v>
      </c>
      <c r="O1217" s="112" t="s">
        <v>3724</v>
      </c>
      <c r="P1217" s="112">
        <v>3363400</v>
      </c>
      <c r="Q1217" s="108">
        <f t="shared" si="80"/>
        <v>31.566275000000001</v>
      </c>
      <c r="R1217" s="108">
        <f>+J1217/5/1700</f>
        <v>2.9170199999999995</v>
      </c>
      <c r="S1217" s="108">
        <f t="shared" si="83"/>
        <v>0.72925499999999988</v>
      </c>
      <c r="T1217" s="108">
        <v>27.92</v>
      </c>
      <c r="U1217" s="108">
        <f t="shared" si="81"/>
        <v>31.566275000000001</v>
      </c>
      <c r="V1217" s="109">
        <v>0</v>
      </c>
      <c r="W1217" s="109">
        <v>25.05</v>
      </c>
      <c r="X1217" s="127" t="s">
        <v>3966</v>
      </c>
      <c r="Y1217" s="107"/>
      <c r="Z1217" s="107"/>
      <c r="AA1217" s="107"/>
      <c r="AB1217" s="111"/>
      <c r="AC1217" s="107"/>
      <c r="AD1217" s="108">
        <f t="shared" si="82"/>
        <v>27.92</v>
      </c>
      <c r="AE1217" s="107">
        <v>5</v>
      </c>
      <c r="AF1217" s="111">
        <v>100</v>
      </c>
      <c r="AG1217" s="111"/>
      <c r="AH1217" s="111"/>
      <c r="AI1217" s="111"/>
      <c r="AJ1217" s="111"/>
      <c r="AK1217" s="111"/>
      <c r="AL1217" s="111"/>
      <c r="AM1217" s="111" t="s">
        <v>3967</v>
      </c>
      <c r="AN1217" s="111" t="s">
        <v>3543</v>
      </c>
      <c r="AO1217" s="111">
        <v>100</v>
      </c>
      <c r="AP1217" s="111"/>
      <c r="AQ1217" s="111"/>
      <c r="AR1217" s="111"/>
      <c r="AS1217" s="111"/>
      <c r="AT1217" s="111"/>
      <c r="AU1217" s="111"/>
      <c r="AV1217" s="111"/>
      <c r="AW1217" s="111"/>
      <c r="AX1217" s="111"/>
      <c r="AY1217"/>
      <c r="AZ1217"/>
      <c r="BA1217"/>
      <c r="BB1217"/>
      <c r="BC1217"/>
      <c r="BD1217"/>
    </row>
    <row r="1218" spans="1:56" s="110" customFormat="1" ht="123.45">
      <c r="A1218" s="107">
        <v>1502</v>
      </c>
      <c r="B1218" s="107" t="s">
        <v>3532</v>
      </c>
      <c r="C1218" s="111" t="s">
        <v>3533</v>
      </c>
      <c r="D1218" s="124"/>
      <c r="E1218" s="112" t="s">
        <v>3682</v>
      </c>
      <c r="F1218" s="129">
        <v>14926</v>
      </c>
      <c r="G1218" s="112" t="s">
        <v>3968</v>
      </c>
      <c r="H1218" s="111">
        <v>2022</v>
      </c>
      <c r="I1218" s="112" t="s">
        <v>3969</v>
      </c>
      <c r="J1218" s="113">
        <v>38383.040000000001</v>
      </c>
      <c r="K1218" s="126" t="s">
        <v>12213</v>
      </c>
      <c r="L1218" s="112" t="s">
        <v>3730</v>
      </c>
      <c r="M1218" s="112" t="s">
        <v>3731</v>
      </c>
      <c r="N1218" s="112" t="s">
        <v>3931</v>
      </c>
      <c r="O1218" s="112" t="s">
        <v>3932</v>
      </c>
      <c r="P1218" s="112">
        <v>3368000</v>
      </c>
      <c r="Q1218" s="108">
        <f t="shared" si="80"/>
        <v>43.01456470588235</v>
      </c>
      <c r="R1218" s="108">
        <f>+J1218/5/1700</f>
        <v>4.5156517647058827</v>
      </c>
      <c r="S1218" s="108">
        <f t="shared" si="83"/>
        <v>1.1289129411764707</v>
      </c>
      <c r="T1218" s="108">
        <v>37.369999999999997</v>
      </c>
      <c r="U1218" s="108">
        <f t="shared" si="81"/>
        <v>43.01456470588235</v>
      </c>
      <c r="V1218" s="109">
        <v>0</v>
      </c>
      <c r="W1218" s="109">
        <v>25.05</v>
      </c>
      <c r="X1218" s="127" t="s">
        <v>3970</v>
      </c>
      <c r="Y1218" s="107"/>
      <c r="Z1218" s="107"/>
      <c r="AA1218" s="107"/>
      <c r="AB1218" s="111"/>
      <c r="AC1218" s="107"/>
      <c r="AD1218" s="108">
        <f t="shared" si="82"/>
        <v>37.369999999999997</v>
      </c>
      <c r="AE1218" s="107">
        <v>5</v>
      </c>
      <c r="AF1218" s="111">
        <v>100</v>
      </c>
      <c r="AG1218" s="111"/>
      <c r="AH1218" s="111"/>
      <c r="AI1218" s="111"/>
      <c r="AJ1218" s="111"/>
      <c r="AK1218" s="111"/>
      <c r="AL1218" s="111"/>
      <c r="AM1218" s="111"/>
      <c r="AN1218" s="111"/>
      <c r="AO1218" s="111"/>
      <c r="AP1218" s="111"/>
      <c r="AQ1218" s="111"/>
      <c r="AR1218" s="111"/>
      <c r="AS1218" s="111"/>
      <c r="AT1218" s="111"/>
      <c r="AU1218" s="111"/>
      <c r="AV1218" s="111" t="s">
        <v>3938</v>
      </c>
      <c r="AW1218" s="111" t="s">
        <v>3543</v>
      </c>
      <c r="AX1218" s="111">
        <v>100</v>
      </c>
      <c r="AY1218"/>
      <c r="AZ1218"/>
      <c r="BA1218"/>
      <c r="BB1218"/>
      <c r="BC1218"/>
      <c r="BD1218"/>
    </row>
    <row r="1219" spans="1:56" s="110" customFormat="1" ht="226.3">
      <c r="A1219" s="107">
        <v>1502</v>
      </c>
      <c r="B1219" s="107" t="s">
        <v>3532</v>
      </c>
      <c r="C1219" s="111" t="s">
        <v>3704</v>
      </c>
      <c r="D1219" s="124"/>
      <c r="E1219" s="112" t="s">
        <v>3971</v>
      </c>
      <c r="F1219" s="129">
        <v>24724</v>
      </c>
      <c r="G1219" s="112" t="s">
        <v>3972</v>
      </c>
      <c r="H1219" s="111">
        <v>2022</v>
      </c>
      <c r="I1219" s="112" t="s">
        <v>3973</v>
      </c>
      <c r="J1219" s="113">
        <v>69153</v>
      </c>
      <c r="K1219" s="126" t="s">
        <v>12213</v>
      </c>
      <c r="L1219" s="112" t="s">
        <v>3730</v>
      </c>
      <c r="M1219" s="112" t="s">
        <v>3731</v>
      </c>
      <c r="N1219" s="112" t="s">
        <v>3974</v>
      </c>
      <c r="O1219" s="112" t="s">
        <v>3975</v>
      </c>
      <c r="P1219" s="112" t="s">
        <v>3976</v>
      </c>
      <c r="Q1219" s="108">
        <f t="shared" si="80"/>
        <v>34.339888235294119</v>
      </c>
      <c r="R1219" s="108">
        <f>53107.24/5/1700</f>
        <v>6.2479105882352943</v>
      </c>
      <c r="S1219" s="108">
        <f t="shared" si="83"/>
        <v>1.5619776470588236</v>
      </c>
      <c r="T1219" s="108">
        <v>26.53</v>
      </c>
      <c r="U1219" s="108">
        <f t="shared" si="81"/>
        <v>34.339888235294119</v>
      </c>
      <c r="V1219" s="109">
        <v>0</v>
      </c>
      <c r="W1219" s="109">
        <v>24.66</v>
      </c>
      <c r="X1219" s="127" t="s">
        <v>3977</v>
      </c>
      <c r="Y1219" s="107">
        <v>1</v>
      </c>
      <c r="Z1219" s="107">
        <v>7</v>
      </c>
      <c r="AA1219" s="107">
        <v>4</v>
      </c>
      <c r="AB1219" s="111">
        <v>60</v>
      </c>
      <c r="AC1219" s="107">
        <v>136</v>
      </c>
      <c r="AD1219" s="108">
        <f t="shared" si="82"/>
        <v>26.53</v>
      </c>
      <c r="AE1219" s="107">
        <v>5</v>
      </c>
      <c r="AF1219" s="111">
        <v>100</v>
      </c>
      <c r="AG1219" s="111" t="s">
        <v>3542</v>
      </c>
      <c r="AH1219" s="111" t="s">
        <v>3543</v>
      </c>
      <c r="AI1219" s="111">
        <v>20</v>
      </c>
      <c r="AJ1219" s="111" t="s">
        <v>3544</v>
      </c>
      <c r="AK1219" s="111" t="s">
        <v>3543</v>
      </c>
      <c r="AL1219" s="111">
        <v>55</v>
      </c>
      <c r="AM1219" s="111"/>
      <c r="AN1219" s="111"/>
      <c r="AO1219" s="111"/>
      <c r="AP1219" s="111"/>
      <c r="AQ1219" s="111"/>
      <c r="AR1219" s="111"/>
      <c r="AS1219" s="111" t="s">
        <v>3545</v>
      </c>
      <c r="AT1219" s="111" t="s">
        <v>3543</v>
      </c>
      <c r="AU1219" s="111">
        <v>15</v>
      </c>
      <c r="AV1219" s="111" t="s">
        <v>3702</v>
      </c>
      <c r="AW1219" s="111" t="s">
        <v>3641</v>
      </c>
      <c r="AX1219" s="111" t="s">
        <v>3978</v>
      </c>
      <c r="AY1219"/>
      <c r="AZ1219"/>
      <c r="BA1219"/>
      <c r="BB1219"/>
      <c r="BC1219"/>
      <c r="BD1219"/>
    </row>
    <row r="1220" spans="1:56" s="110" customFormat="1" ht="370.3">
      <c r="A1220" s="107">
        <v>1502</v>
      </c>
      <c r="B1220" s="107" t="s">
        <v>3532</v>
      </c>
      <c r="C1220" s="111" t="s">
        <v>3593</v>
      </c>
      <c r="D1220" s="124"/>
      <c r="E1220" s="112" t="s">
        <v>3594</v>
      </c>
      <c r="F1220" s="129">
        <v>22315</v>
      </c>
      <c r="G1220" s="112" t="s">
        <v>3979</v>
      </c>
      <c r="H1220" s="111">
        <v>2023</v>
      </c>
      <c r="I1220" s="112" t="s">
        <v>3980</v>
      </c>
      <c r="J1220" s="113">
        <v>444782.88</v>
      </c>
      <c r="K1220" s="126" t="s">
        <v>12213</v>
      </c>
      <c r="L1220" s="112" t="s">
        <v>3730</v>
      </c>
      <c r="M1220" s="112" t="s">
        <v>3731</v>
      </c>
      <c r="N1220" s="112" t="s">
        <v>3981</v>
      </c>
      <c r="O1220" s="112" t="s">
        <v>3982</v>
      </c>
      <c r="P1220" s="112" t="s">
        <v>3983</v>
      </c>
      <c r="Q1220" s="108">
        <f t="shared" si="80"/>
        <v>68.080000000000013</v>
      </c>
      <c r="R1220" s="108">
        <v>26.16</v>
      </c>
      <c r="S1220" s="108">
        <v>6.54</v>
      </c>
      <c r="T1220" s="108">
        <v>35.380000000000003</v>
      </c>
      <c r="U1220" s="108">
        <f t="shared" si="81"/>
        <v>68.080000000000013</v>
      </c>
      <c r="V1220" s="109">
        <v>0</v>
      </c>
      <c r="W1220" s="109">
        <v>8.3699999999999992</v>
      </c>
      <c r="X1220" s="127" t="s">
        <v>3984</v>
      </c>
      <c r="Y1220" s="107">
        <v>3</v>
      </c>
      <c r="Z1220" s="107">
        <v>10</v>
      </c>
      <c r="AA1220" s="107">
        <v>4</v>
      </c>
      <c r="AB1220" s="111">
        <v>44</v>
      </c>
      <c r="AC1220" s="107">
        <v>135</v>
      </c>
      <c r="AD1220" s="108">
        <f t="shared" si="82"/>
        <v>35.380000000000003</v>
      </c>
      <c r="AE1220" s="107">
        <v>5</v>
      </c>
      <c r="AF1220" s="111">
        <v>100</v>
      </c>
      <c r="AG1220" s="111" t="s">
        <v>3542</v>
      </c>
      <c r="AH1220" s="111" t="s">
        <v>3543</v>
      </c>
      <c r="AI1220" s="111">
        <v>10</v>
      </c>
      <c r="AJ1220" s="111" t="s">
        <v>3544</v>
      </c>
      <c r="AK1220" s="111" t="s">
        <v>3543</v>
      </c>
      <c r="AL1220" s="111">
        <v>40</v>
      </c>
      <c r="AM1220" s="111"/>
      <c r="AN1220" s="111"/>
      <c r="AO1220" s="111"/>
      <c r="AP1220" s="111"/>
      <c r="AQ1220" s="111"/>
      <c r="AR1220" s="111"/>
      <c r="AS1220" s="111" t="s">
        <v>3545</v>
      </c>
      <c r="AT1220" s="111" t="s">
        <v>3543</v>
      </c>
      <c r="AU1220" s="111">
        <v>40</v>
      </c>
      <c r="AV1220" s="111" t="s">
        <v>3546</v>
      </c>
      <c r="AW1220" s="111" t="s">
        <v>3543</v>
      </c>
      <c r="AX1220" s="111">
        <v>10</v>
      </c>
      <c r="AY1220"/>
      <c r="AZ1220"/>
      <c r="BA1220"/>
      <c r="BB1220"/>
      <c r="BC1220"/>
      <c r="BD1220"/>
    </row>
    <row r="1221" spans="1:56" s="110" customFormat="1" ht="185.15">
      <c r="A1221" s="107">
        <v>1502</v>
      </c>
      <c r="B1221" s="107" t="s">
        <v>3532</v>
      </c>
      <c r="C1221" s="111" t="s">
        <v>3533</v>
      </c>
      <c r="D1221" s="124"/>
      <c r="E1221" s="112" t="s">
        <v>3557</v>
      </c>
      <c r="F1221" s="129">
        <v>13411</v>
      </c>
      <c r="G1221" s="112" t="s">
        <v>3985</v>
      </c>
      <c r="H1221" s="111">
        <v>2023</v>
      </c>
      <c r="I1221" s="112" t="s">
        <v>3986</v>
      </c>
      <c r="J1221" s="113">
        <v>52184.32</v>
      </c>
      <c r="K1221" s="126" t="s">
        <v>12213</v>
      </c>
      <c r="L1221" s="112" t="s">
        <v>3730</v>
      </c>
      <c r="M1221" s="112" t="s">
        <v>3731</v>
      </c>
      <c r="N1221" s="112" t="s">
        <v>3987</v>
      </c>
      <c r="O1221" s="112" t="s">
        <v>3988</v>
      </c>
      <c r="P1221" s="112" t="s">
        <v>3989</v>
      </c>
      <c r="Q1221" s="108">
        <f t="shared" si="80"/>
        <v>47.36</v>
      </c>
      <c r="R1221" s="108">
        <v>2.69</v>
      </c>
      <c r="S1221" s="108">
        <v>0.67</v>
      </c>
      <c r="T1221" s="108">
        <v>44</v>
      </c>
      <c r="U1221" s="108">
        <f t="shared" si="81"/>
        <v>47.36</v>
      </c>
      <c r="V1221" s="109">
        <v>0</v>
      </c>
      <c r="W1221" s="109">
        <v>8.3699999999999992</v>
      </c>
      <c r="X1221" s="127" t="s">
        <v>3990</v>
      </c>
      <c r="Y1221" s="107">
        <v>3</v>
      </c>
      <c r="Z1221" s="107">
        <v>12</v>
      </c>
      <c r="AA1221" s="107">
        <v>3</v>
      </c>
      <c r="AB1221" s="111">
        <v>16</v>
      </c>
      <c r="AC1221" s="107">
        <v>169</v>
      </c>
      <c r="AD1221" s="108">
        <f t="shared" si="82"/>
        <v>44</v>
      </c>
      <c r="AE1221" s="107">
        <v>5</v>
      </c>
      <c r="AF1221" s="111">
        <v>100</v>
      </c>
      <c r="AG1221" s="111" t="s">
        <v>3542</v>
      </c>
      <c r="AH1221" s="111" t="s">
        <v>3543</v>
      </c>
      <c r="AI1221" s="111">
        <v>30</v>
      </c>
      <c r="AJ1221" s="111" t="s">
        <v>3544</v>
      </c>
      <c r="AK1221" s="111" t="s">
        <v>3543</v>
      </c>
      <c r="AL1221" s="111">
        <v>40</v>
      </c>
      <c r="AM1221" s="111"/>
      <c r="AN1221" s="111"/>
      <c r="AO1221" s="111"/>
      <c r="AP1221" s="111"/>
      <c r="AQ1221" s="111"/>
      <c r="AR1221" s="111"/>
      <c r="AS1221" s="111" t="s">
        <v>3545</v>
      </c>
      <c r="AT1221" s="111" t="s">
        <v>3543</v>
      </c>
      <c r="AU1221" s="111">
        <v>20</v>
      </c>
      <c r="AV1221" s="111" t="s">
        <v>3546</v>
      </c>
      <c r="AW1221" s="111" t="s">
        <v>3543</v>
      </c>
      <c r="AX1221" s="111">
        <v>10</v>
      </c>
      <c r="AY1221"/>
      <c r="AZ1221"/>
      <c r="BA1221"/>
      <c r="BB1221"/>
      <c r="BC1221"/>
      <c r="BD1221"/>
    </row>
    <row r="1222" spans="1:56" s="110" customFormat="1" ht="409.6">
      <c r="A1222" s="107">
        <v>1502</v>
      </c>
      <c r="B1222" s="107" t="s">
        <v>3532</v>
      </c>
      <c r="C1222" s="111" t="s">
        <v>3612</v>
      </c>
      <c r="D1222" s="124"/>
      <c r="E1222" s="112" t="s">
        <v>3991</v>
      </c>
      <c r="F1222" s="129">
        <v>39783</v>
      </c>
      <c r="G1222" s="112" t="s">
        <v>3992</v>
      </c>
      <c r="H1222" s="111">
        <v>2023</v>
      </c>
      <c r="I1222" s="112" t="s">
        <v>3993</v>
      </c>
      <c r="J1222" s="113">
        <v>54727.199999999997</v>
      </c>
      <c r="K1222" s="126" t="s">
        <v>12213</v>
      </c>
      <c r="L1222" s="112" t="s">
        <v>3994</v>
      </c>
      <c r="M1222" s="112" t="s">
        <v>3995</v>
      </c>
      <c r="N1222" s="112" t="s">
        <v>3996</v>
      </c>
      <c r="O1222" s="112" t="s">
        <v>3997</v>
      </c>
      <c r="P1222" s="112" t="s">
        <v>3998</v>
      </c>
      <c r="Q1222" s="108">
        <f t="shared" si="80"/>
        <v>24.82</v>
      </c>
      <c r="R1222" s="108">
        <v>3.51</v>
      </c>
      <c r="S1222" s="108">
        <v>0.88</v>
      </c>
      <c r="T1222" s="108">
        <v>20.43</v>
      </c>
      <c r="U1222" s="108">
        <f t="shared" si="81"/>
        <v>24.82</v>
      </c>
      <c r="V1222" s="109">
        <v>0</v>
      </c>
      <c r="W1222" s="109">
        <v>3.35</v>
      </c>
      <c r="X1222" s="127" t="s">
        <v>3999</v>
      </c>
      <c r="Y1222" s="107">
        <v>3</v>
      </c>
      <c r="Z1222" s="107">
        <v>10</v>
      </c>
      <c r="AA1222" s="107">
        <v>2</v>
      </c>
      <c r="AB1222" s="111">
        <v>44</v>
      </c>
      <c r="AC1222" s="107">
        <v>171</v>
      </c>
      <c r="AD1222" s="108">
        <f t="shared" si="82"/>
        <v>20.43</v>
      </c>
      <c r="AE1222" s="107">
        <v>5</v>
      </c>
      <c r="AF1222" s="111">
        <v>100</v>
      </c>
      <c r="AG1222" s="111"/>
      <c r="AH1222" s="111"/>
      <c r="AI1222" s="111"/>
      <c r="AJ1222" s="111" t="s">
        <v>3544</v>
      </c>
      <c r="AK1222" s="111" t="s">
        <v>3543</v>
      </c>
      <c r="AL1222" s="111">
        <v>100</v>
      </c>
      <c r="AM1222" s="111"/>
      <c r="AN1222" s="111"/>
      <c r="AO1222" s="111"/>
      <c r="AP1222" s="111"/>
      <c r="AQ1222" s="111"/>
      <c r="AR1222" s="111"/>
      <c r="AS1222" s="111"/>
      <c r="AT1222" s="111"/>
      <c r="AU1222" s="111"/>
      <c r="AV1222" s="111"/>
      <c r="AW1222" s="111"/>
      <c r="AX1222" s="111"/>
      <c r="AY1222"/>
      <c r="AZ1222"/>
      <c r="BA1222"/>
      <c r="BB1222"/>
      <c r="BC1222"/>
      <c r="BD1222"/>
    </row>
    <row r="1223" spans="1:56" s="110" customFormat="1" ht="195.45">
      <c r="A1223" s="107">
        <v>1502</v>
      </c>
      <c r="B1223" s="107" t="s">
        <v>3532</v>
      </c>
      <c r="C1223" s="111" t="s">
        <v>3547</v>
      </c>
      <c r="D1223" s="124"/>
      <c r="E1223" s="112" t="s">
        <v>4000</v>
      </c>
      <c r="F1223" s="129">
        <v>55350</v>
      </c>
      <c r="G1223" s="112" t="s">
        <v>4001</v>
      </c>
      <c r="H1223" s="111">
        <v>2023</v>
      </c>
      <c r="I1223" s="112" t="s">
        <v>4002</v>
      </c>
      <c r="J1223" s="113">
        <v>115783.96</v>
      </c>
      <c r="K1223" s="126" t="s">
        <v>12213</v>
      </c>
      <c r="L1223" s="112" t="s">
        <v>4003</v>
      </c>
      <c r="M1223" s="112" t="s">
        <v>4004</v>
      </c>
      <c r="N1223" s="112" t="s">
        <v>4005</v>
      </c>
      <c r="O1223" s="112" t="s">
        <v>4006</v>
      </c>
      <c r="P1223" s="112" t="s">
        <v>4007</v>
      </c>
      <c r="Q1223" s="108">
        <f t="shared" ref="Q1223:Q1237" si="84">U1223</f>
        <v>33.909999999999997</v>
      </c>
      <c r="R1223" s="108">
        <v>7.51</v>
      </c>
      <c r="S1223" s="108">
        <v>1.88</v>
      </c>
      <c r="T1223" s="108">
        <v>24.52</v>
      </c>
      <c r="U1223" s="108">
        <f t="shared" si="81"/>
        <v>33.909999999999997</v>
      </c>
      <c r="V1223" s="109">
        <v>0</v>
      </c>
      <c r="W1223" s="109">
        <v>5.0199999999999996</v>
      </c>
      <c r="X1223" s="127" t="s">
        <v>4008</v>
      </c>
      <c r="Y1223" s="107">
        <v>4</v>
      </c>
      <c r="Z1223" s="107">
        <v>9</v>
      </c>
      <c r="AA1223" s="107">
        <v>1</v>
      </c>
      <c r="AB1223" s="111">
        <v>16</v>
      </c>
      <c r="AC1223" s="107">
        <v>172</v>
      </c>
      <c r="AD1223" s="108">
        <f t="shared" si="82"/>
        <v>24.52</v>
      </c>
      <c r="AE1223" s="107">
        <v>5</v>
      </c>
      <c r="AF1223" s="111">
        <v>100</v>
      </c>
      <c r="AG1223" s="111"/>
      <c r="AH1223" s="111"/>
      <c r="AI1223" s="111"/>
      <c r="AJ1223" s="111"/>
      <c r="AK1223" s="111"/>
      <c r="AL1223" s="111"/>
      <c r="AM1223" s="111"/>
      <c r="AN1223" s="111"/>
      <c r="AO1223" s="111"/>
      <c r="AP1223" s="111"/>
      <c r="AQ1223" s="111"/>
      <c r="AR1223" s="111"/>
      <c r="AS1223" s="111" t="s">
        <v>3545</v>
      </c>
      <c r="AT1223" s="111" t="s">
        <v>3543</v>
      </c>
      <c r="AU1223" s="111"/>
      <c r="AV1223" s="111" t="s">
        <v>4009</v>
      </c>
      <c r="AW1223" s="111" t="s">
        <v>3543</v>
      </c>
      <c r="AX1223" s="111">
        <v>100</v>
      </c>
      <c r="AY1223"/>
      <c r="AZ1223"/>
      <c r="BA1223"/>
      <c r="BB1223"/>
      <c r="BC1223"/>
      <c r="BD1223"/>
    </row>
    <row r="1224" spans="1:56" s="110" customFormat="1" ht="123.45">
      <c r="A1224" s="107">
        <v>1502</v>
      </c>
      <c r="B1224" s="107" t="s">
        <v>3532</v>
      </c>
      <c r="C1224" s="111" t="s">
        <v>3672</v>
      </c>
      <c r="D1224" s="124"/>
      <c r="E1224" s="112"/>
      <c r="F1224" s="129"/>
      <c r="G1224" s="112" t="s">
        <v>4010</v>
      </c>
      <c r="H1224" s="111">
        <v>2023</v>
      </c>
      <c r="I1224" s="112" t="s">
        <v>4011</v>
      </c>
      <c r="J1224" s="113">
        <v>23687.31</v>
      </c>
      <c r="K1224" s="126" t="s">
        <v>12213</v>
      </c>
      <c r="L1224" s="112" t="s">
        <v>3730</v>
      </c>
      <c r="M1224" s="112" t="s">
        <v>3731</v>
      </c>
      <c r="N1224" s="112" t="s">
        <v>3931</v>
      </c>
      <c r="O1224" s="112" t="s">
        <v>3932</v>
      </c>
      <c r="P1224" s="112">
        <v>3390000</v>
      </c>
      <c r="Q1224" s="108">
        <f t="shared" si="84"/>
        <v>31.410000000000004</v>
      </c>
      <c r="R1224" s="108">
        <v>2.79</v>
      </c>
      <c r="S1224" s="108">
        <v>0.7</v>
      </c>
      <c r="T1224" s="108">
        <v>27.92</v>
      </c>
      <c r="U1224" s="108">
        <f t="shared" si="81"/>
        <v>31.410000000000004</v>
      </c>
      <c r="V1224" s="109">
        <v>0</v>
      </c>
      <c r="W1224" s="109">
        <v>13.39</v>
      </c>
      <c r="X1224" s="127" t="s">
        <v>4012</v>
      </c>
      <c r="Y1224" s="107"/>
      <c r="Z1224" s="107"/>
      <c r="AA1224" s="107"/>
      <c r="AB1224" s="111"/>
      <c r="AC1224" s="107"/>
      <c r="AD1224" s="108">
        <f t="shared" si="82"/>
        <v>27.92</v>
      </c>
      <c r="AE1224" s="107">
        <v>5</v>
      </c>
      <c r="AF1224" s="111">
        <v>100</v>
      </c>
      <c r="AG1224" s="111" t="s">
        <v>3542</v>
      </c>
      <c r="AH1224" s="111" t="s">
        <v>3543</v>
      </c>
      <c r="AI1224" s="111">
        <v>20</v>
      </c>
      <c r="AJ1224" s="111" t="s">
        <v>3544</v>
      </c>
      <c r="AK1224" s="111" t="s">
        <v>3543</v>
      </c>
      <c r="AL1224" s="111">
        <v>50</v>
      </c>
      <c r="AM1224" s="111" t="s">
        <v>3967</v>
      </c>
      <c r="AN1224" s="111" t="s">
        <v>3543</v>
      </c>
      <c r="AO1224" s="111">
        <v>5</v>
      </c>
      <c r="AP1224" s="111"/>
      <c r="AQ1224" s="111"/>
      <c r="AR1224" s="111"/>
      <c r="AS1224" s="111" t="s">
        <v>3545</v>
      </c>
      <c r="AT1224" s="111" t="s">
        <v>3543</v>
      </c>
      <c r="AU1224" s="111">
        <v>20</v>
      </c>
      <c r="AV1224" s="111" t="s">
        <v>3546</v>
      </c>
      <c r="AW1224" s="111" t="s">
        <v>3543</v>
      </c>
      <c r="AX1224" s="111">
        <v>5</v>
      </c>
      <c r="AY1224"/>
      <c r="AZ1224"/>
      <c r="BA1224"/>
      <c r="BB1224"/>
      <c r="BC1224"/>
      <c r="BD1224"/>
    </row>
    <row r="1225" spans="1:56" s="110" customFormat="1" ht="123.45">
      <c r="A1225" s="107">
        <v>1502</v>
      </c>
      <c r="B1225" s="107" t="s">
        <v>3532</v>
      </c>
      <c r="C1225" s="111" t="s">
        <v>3672</v>
      </c>
      <c r="D1225" s="124"/>
      <c r="E1225" s="112"/>
      <c r="F1225" s="129"/>
      <c r="G1225" s="112" t="s">
        <v>4013</v>
      </c>
      <c r="H1225" s="111">
        <v>2023</v>
      </c>
      <c r="I1225" s="112" t="s">
        <v>4014</v>
      </c>
      <c r="J1225" s="113">
        <v>31323.42</v>
      </c>
      <c r="K1225" s="126" t="s">
        <v>12213</v>
      </c>
      <c r="L1225" s="112" t="s">
        <v>3730</v>
      </c>
      <c r="M1225" s="112" t="s">
        <v>3731</v>
      </c>
      <c r="N1225" s="112" t="s">
        <v>3931</v>
      </c>
      <c r="O1225" s="112" t="s">
        <v>3932</v>
      </c>
      <c r="P1225" s="112">
        <v>3400500</v>
      </c>
      <c r="Q1225" s="108">
        <f t="shared" si="84"/>
        <v>25.59</v>
      </c>
      <c r="R1225" s="108">
        <v>3.69</v>
      </c>
      <c r="S1225" s="108">
        <v>0.92</v>
      </c>
      <c r="T1225" s="108">
        <v>20.98</v>
      </c>
      <c r="U1225" s="108">
        <f t="shared" si="81"/>
        <v>25.59</v>
      </c>
      <c r="V1225" s="109">
        <v>0</v>
      </c>
      <c r="W1225" s="109">
        <v>6.69</v>
      </c>
      <c r="X1225" s="127" t="s">
        <v>4015</v>
      </c>
      <c r="Y1225" s="107"/>
      <c r="Z1225" s="107"/>
      <c r="AA1225" s="107"/>
      <c r="AB1225" s="111"/>
      <c r="AC1225" s="107"/>
      <c r="AD1225" s="108">
        <f t="shared" si="82"/>
        <v>20.98</v>
      </c>
      <c r="AE1225" s="107">
        <v>5</v>
      </c>
      <c r="AF1225" s="111">
        <v>100</v>
      </c>
      <c r="AG1225" s="111" t="s">
        <v>3542</v>
      </c>
      <c r="AH1225" s="111" t="s">
        <v>3543</v>
      </c>
      <c r="AI1225" s="111">
        <v>20</v>
      </c>
      <c r="AJ1225" s="111" t="s">
        <v>3544</v>
      </c>
      <c r="AK1225" s="111" t="s">
        <v>3543</v>
      </c>
      <c r="AL1225" s="111">
        <v>40</v>
      </c>
      <c r="AM1225" s="111"/>
      <c r="AN1225" s="111"/>
      <c r="AO1225" s="111"/>
      <c r="AP1225" s="111"/>
      <c r="AQ1225" s="111"/>
      <c r="AR1225" s="111"/>
      <c r="AS1225" s="111" t="s">
        <v>3545</v>
      </c>
      <c r="AT1225" s="111" t="s">
        <v>3543</v>
      </c>
      <c r="AU1225" s="111">
        <v>20</v>
      </c>
      <c r="AV1225" s="111" t="s">
        <v>3546</v>
      </c>
      <c r="AW1225" s="111" t="s">
        <v>3816</v>
      </c>
      <c r="AX1225" s="111" t="s">
        <v>4016</v>
      </c>
      <c r="AY1225"/>
      <c r="AZ1225"/>
      <c r="BA1225"/>
      <c r="BB1225"/>
      <c r="BC1225"/>
      <c r="BD1225"/>
    </row>
    <row r="1226" spans="1:56" s="110" customFormat="1" ht="123.45">
      <c r="A1226" s="107">
        <v>1502</v>
      </c>
      <c r="B1226" s="107" t="s">
        <v>3532</v>
      </c>
      <c r="C1226" s="111" t="s">
        <v>3672</v>
      </c>
      <c r="D1226" s="124"/>
      <c r="E1226" s="112"/>
      <c r="F1226" s="129"/>
      <c r="G1226" s="112" t="s">
        <v>4017</v>
      </c>
      <c r="H1226" s="111">
        <v>2023</v>
      </c>
      <c r="I1226" s="112" t="s">
        <v>4018</v>
      </c>
      <c r="J1226" s="113">
        <v>26412.45</v>
      </c>
      <c r="K1226" s="126" t="s">
        <v>12213</v>
      </c>
      <c r="L1226" s="112" t="s">
        <v>3730</v>
      </c>
      <c r="M1226" s="112" t="s">
        <v>3731</v>
      </c>
      <c r="N1226" s="112" t="s">
        <v>3931</v>
      </c>
      <c r="O1226" s="112" t="s">
        <v>3932</v>
      </c>
      <c r="P1226" s="112">
        <v>3386300</v>
      </c>
      <c r="Q1226" s="108">
        <f t="shared" si="84"/>
        <v>30.41</v>
      </c>
      <c r="R1226" s="108">
        <v>3.1</v>
      </c>
      <c r="S1226" s="108">
        <v>0.78</v>
      </c>
      <c r="T1226" s="108">
        <v>26.53</v>
      </c>
      <c r="U1226" s="108">
        <f t="shared" si="81"/>
        <v>30.41</v>
      </c>
      <c r="V1226" s="109">
        <v>0</v>
      </c>
      <c r="W1226" s="109">
        <v>15.06</v>
      </c>
      <c r="X1226" s="127" t="s">
        <v>4019</v>
      </c>
      <c r="Y1226" s="107"/>
      <c r="Z1226" s="107"/>
      <c r="AA1226" s="107"/>
      <c r="AB1226" s="111"/>
      <c r="AC1226" s="107"/>
      <c r="AD1226" s="108">
        <f t="shared" ref="AD1226:AD1237" si="85">+T1226</f>
        <v>26.53</v>
      </c>
      <c r="AE1226" s="107">
        <v>5</v>
      </c>
      <c r="AF1226" s="111">
        <v>100</v>
      </c>
      <c r="AG1226" s="111" t="s">
        <v>3542</v>
      </c>
      <c r="AH1226" s="111" t="s">
        <v>3543</v>
      </c>
      <c r="AI1226" s="111">
        <v>10</v>
      </c>
      <c r="AJ1226" s="111" t="s">
        <v>3544</v>
      </c>
      <c r="AK1226" s="111" t="s">
        <v>3543</v>
      </c>
      <c r="AL1226" s="111">
        <v>40</v>
      </c>
      <c r="AM1226" s="111" t="s">
        <v>3906</v>
      </c>
      <c r="AN1226" s="111" t="s">
        <v>3543</v>
      </c>
      <c r="AO1226" s="111">
        <v>30</v>
      </c>
      <c r="AP1226" s="111"/>
      <c r="AQ1226" s="111"/>
      <c r="AR1226" s="111"/>
      <c r="AS1226" s="111" t="s">
        <v>3545</v>
      </c>
      <c r="AT1226" s="111" t="s">
        <v>3543</v>
      </c>
      <c r="AU1226" s="111">
        <v>10</v>
      </c>
      <c r="AV1226" s="111" t="s">
        <v>3546</v>
      </c>
      <c r="AW1226" s="111" t="s">
        <v>3543</v>
      </c>
      <c r="AX1226" s="111">
        <v>10</v>
      </c>
      <c r="AY1226"/>
      <c r="AZ1226"/>
      <c r="BA1226"/>
      <c r="BB1226"/>
      <c r="BC1226"/>
      <c r="BD1226"/>
    </row>
    <row r="1227" spans="1:56" s="110" customFormat="1" ht="123.45">
      <c r="A1227" s="107">
        <v>1502</v>
      </c>
      <c r="B1227" s="107" t="s">
        <v>3532</v>
      </c>
      <c r="C1227" s="111" t="s">
        <v>3533</v>
      </c>
      <c r="D1227" s="124"/>
      <c r="E1227" s="112" t="s">
        <v>3682</v>
      </c>
      <c r="F1227" s="129">
        <v>14926</v>
      </c>
      <c r="G1227" s="112" t="s">
        <v>4020</v>
      </c>
      <c r="H1227" s="111">
        <v>2020</v>
      </c>
      <c r="I1227" s="112" t="s">
        <v>4021</v>
      </c>
      <c r="J1227" s="113">
        <f>652409.06+674206.79</f>
        <v>1326615.8500000001</v>
      </c>
      <c r="K1227" s="126" t="s">
        <v>12213</v>
      </c>
      <c r="L1227" s="112" t="s">
        <v>3730</v>
      </c>
      <c r="M1227" s="112" t="s">
        <v>3731</v>
      </c>
      <c r="N1227" s="112" t="s">
        <v>4022</v>
      </c>
      <c r="O1227" s="112" t="s">
        <v>4023</v>
      </c>
      <c r="P1227" s="112" t="s">
        <v>4024</v>
      </c>
      <c r="Q1227" s="108">
        <f t="shared" si="84"/>
        <v>125.67</v>
      </c>
      <c r="R1227" s="108">
        <v>79.31</v>
      </c>
      <c r="S1227" s="108">
        <f t="shared" ref="S1227:S1237" si="86">ROUND(+R1227/4,2)</f>
        <v>19.829999999999998</v>
      </c>
      <c r="T1227" s="108">
        <v>26.53</v>
      </c>
      <c r="U1227" s="108">
        <f t="shared" si="81"/>
        <v>125.67</v>
      </c>
      <c r="V1227" s="109">
        <v>100</v>
      </c>
      <c r="W1227" s="109">
        <v>25.04</v>
      </c>
      <c r="X1227" s="127" t="s">
        <v>4025</v>
      </c>
      <c r="Y1227" s="107">
        <v>5</v>
      </c>
      <c r="Z1227" s="107">
        <v>1</v>
      </c>
      <c r="AA1227" s="107">
        <v>2</v>
      </c>
      <c r="AB1227" s="111">
        <v>16</v>
      </c>
      <c r="AC1227" s="107"/>
      <c r="AD1227" s="108">
        <f t="shared" si="85"/>
        <v>26.53</v>
      </c>
      <c r="AE1227" s="107">
        <v>5</v>
      </c>
      <c r="AF1227" s="111">
        <v>100</v>
      </c>
      <c r="AG1227" s="111" t="s">
        <v>3542</v>
      </c>
      <c r="AH1227" s="111" t="s">
        <v>3543</v>
      </c>
      <c r="AI1227" s="111">
        <v>5</v>
      </c>
      <c r="AJ1227" s="111" t="s">
        <v>3544</v>
      </c>
      <c r="AK1227" s="111" t="s">
        <v>3543</v>
      </c>
      <c r="AL1227" s="111">
        <v>20</v>
      </c>
      <c r="AM1227" s="111"/>
      <c r="AN1227" s="111"/>
      <c r="AO1227" s="111"/>
      <c r="AP1227" s="111" t="s">
        <v>4026</v>
      </c>
      <c r="AQ1227" s="111" t="s">
        <v>3543</v>
      </c>
      <c r="AR1227" s="111">
        <v>20</v>
      </c>
      <c r="AS1227" s="111" t="s">
        <v>3545</v>
      </c>
      <c r="AT1227" s="111" t="s">
        <v>3543</v>
      </c>
      <c r="AU1227" s="111">
        <v>20</v>
      </c>
      <c r="AV1227" s="111" t="s">
        <v>3702</v>
      </c>
      <c r="AW1227" s="111" t="s">
        <v>3641</v>
      </c>
      <c r="AX1227" s="111" t="s">
        <v>3752</v>
      </c>
      <c r="AY1227"/>
      <c r="AZ1227"/>
      <c r="BA1227"/>
      <c r="BB1227"/>
      <c r="BC1227"/>
      <c r="BD1227"/>
    </row>
    <row r="1228" spans="1:56" s="110" customFormat="1" ht="123.45">
      <c r="A1228" s="107">
        <v>1502</v>
      </c>
      <c r="B1228" s="107" t="s">
        <v>3532</v>
      </c>
      <c r="C1228" s="111" t="s">
        <v>3533</v>
      </c>
      <c r="D1228" s="124"/>
      <c r="E1228" s="112" t="s">
        <v>3682</v>
      </c>
      <c r="F1228" s="129">
        <v>14926</v>
      </c>
      <c r="G1228" s="112" t="s">
        <v>4027</v>
      </c>
      <c r="H1228" s="111">
        <v>2021</v>
      </c>
      <c r="I1228" s="112" t="s">
        <v>4028</v>
      </c>
      <c r="J1228" s="113">
        <v>103013.86</v>
      </c>
      <c r="K1228" s="126" t="s">
        <v>12213</v>
      </c>
      <c r="L1228" s="112" t="s">
        <v>3730</v>
      </c>
      <c r="M1228" s="112" t="s">
        <v>3731</v>
      </c>
      <c r="N1228" s="112" t="s">
        <v>4029</v>
      </c>
      <c r="O1228" s="112" t="s">
        <v>4030</v>
      </c>
      <c r="P1228" s="112">
        <v>3212300</v>
      </c>
      <c r="Q1228" s="108">
        <f t="shared" si="84"/>
        <v>41.68</v>
      </c>
      <c r="R1228" s="108">
        <v>12.12</v>
      </c>
      <c r="S1228" s="108">
        <f t="shared" si="86"/>
        <v>3.03</v>
      </c>
      <c r="T1228" s="108">
        <v>26.53</v>
      </c>
      <c r="U1228" s="108">
        <f t="shared" ref="U1228:U1237" si="87">SUM(R1228:T1228)</f>
        <v>41.68</v>
      </c>
      <c r="V1228" s="109">
        <v>100</v>
      </c>
      <c r="W1228" s="109">
        <v>30</v>
      </c>
      <c r="X1228" s="127" t="s">
        <v>4031</v>
      </c>
      <c r="Y1228" s="107"/>
      <c r="Z1228" s="107"/>
      <c r="AA1228" s="107"/>
      <c r="AB1228" s="111"/>
      <c r="AC1228" s="107"/>
      <c r="AD1228" s="108">
        <f t="shared" si="85"/>
        <v>26.53</v>
      </c>
      <c r="AE1228" s="107">
        <v>5</v>
      </c>
      <c r="AF1228" s="111">
        <v>100</v>
      </c>
      <c r="AG1228" s="111" t="s">
        <v>3542</v>
      </c>
      <c r="AH1228" s="111" t="s">
        <v>3543</v>
      </c>
      <c r="AI1228" s="111">
        <v>10</v>
      </c>
      <c r="AJ1228" s="111" t="s">
        <v>3544</v>
      </c>
      <c r="AK1228" s="111" t="s">
        <v>3543</v>
      </c>
      <c r="AL1228" s="111">
        <v>30</v>
      </c>
      <c r="AM1228" s="111"/>
      <c r="AN1228" s="111"/>
      <c r="AO1228" s="111"/>
      <c r="AP1228" s="111"/>
      <c r="AQ1228" s="111"/>
      <c r="AR1228" s="111"/>
      <c r="AS1228" s="111" t="s">
        <v>3545</v>
      </c>
      <c r="AT1228" s="111" t="s">
        <v>3543</v>
      </c>
      <c r="AU1228" s="111">
        <v>20</v>
      </c>
      <c r="AV1228" s="111" t="s">
        <v>3702</v>
      </c>
      <c r="AW1228" s="111" t="s">
        <v>3641</v>
      </c>
      <c r="AX1228" s="111" t="s">
        <v>4032</v>
      </c>
      <c r="AY1228"/>
      <c r="AZ1228"/>
      <c r="BA1228"/>
      <c r="BB1228"/>
      <c r="BC1228"/>
      <c r="BD1228"/>
    </row>
    <row r="1229" spans="1:56" s="110" customFormat="1" ht="123.45">
      <c r="A1229" s="107">
        <v>1502</v>
      </c>
      <c r="B1229" s="107" t="s">
        <v>3532</v>
      </c>
      <c r="C1229" s="111" t="s">
        <v>3533</v>
      </c>
      <c r="D1229" s="124"/>
      <c r="E1229" s="112" t="s">
        <v>3682</v>
      </c>
      <c r="F1229" s="129">
        <v>14926</v>
      </c>
      <c r="G1229" s="112" t="s">
        <v>4033</v>
      </c>
      <c r="H1229" s="111">
        <v>2021</v>
      </c>
      <c r="I1229" s="112" t="s">
        <v>4034</v>
      </c>
      <c r="J1229" s="113">
        <v>865193.66</v>
      </c>
      <c r="K1229" s="126" t="s">
        <v>12213</v>
      </c>
      <c r="L1229" s="112" t="s">
        <v>3730</v>
      </c>
      <c r="M1229" s="112" t="s">
        <v>3731</v>
      </c>
      <c r="N1229" s="112" t="s">
        <v>3931</v>
      </c>
      <c r="O1229" s="112" t="s">
        <v>3932</v>
      </c>
      <c r="P1229" s="112" t="s">
        <v>4035</v>
      </c>
      <c r="Q1229" s="108">
        <f t="shared" si="84"/>
        <v>29.330000000000002</v>
      </c>
      <c r="R1229" s="108">
        <v>2.2400000000000002</v>
      </c>
      <c r="S1229" s="108">
        <f t="shared" si="86"/>
        <v>0.56000000000000005</v>
      </c>
      <c r="T1229" s="108">
        <v>26.53</v>
      </c>
      <c r="U1229" s="108">
        <f t="shared" si="87"/>
        <v>29.330000000000002</v>
      </c>
      <c r="V1229" s="109">
        <v>100</v>
      </c>
      <c r="W1229" s="109">
        <v>25.71</v>
      </c>
      <c r="X1229" s="127" t="s">
        <v>4036</v>
      </c>
      <c r="Y1229" s="107">
        <v>5</v>
      </c>
      <c r="Z1229" s="107">
        <v>1</v>
      </c>
      <c r="AA1229" s="107">
        <v>2</v>
      </c>
      <c r="AB1229" s="111">
        <v>16</v>
      </c>
      <c r="AC1229" s="107"/>
      <c r="AD1229" s="108">
        <f t="shared" si="85"/>
        <v>26.53</v>
      </c>
      <c r="AE1229" s="107">
        <v>5</v>
      </c>
      <c r="AF1229" s="111">
        <v>100</v>
      </c>
      <c r="AG1229" s="111" t="s">
        <v>3542</v>
      </c>
      <c r="AH1229" s="111" t="s">
        <v>3543</v>
      </c>
      <c r="AI1229" s="111">
        <v>20</v>
      </c>
      <c r="AJ1229" s="111" t="s">
        <v>3544</v>
      </c>
      <c r="AK1229" s="111" t="s">
        <v>3543</v>
      </c>
      <c r="AL1229" s="111">
        <v>30</v>
      </c>
      <c r="AM1229" s="111"/>
      <c r="AN1229" s="111"/>
      <c r="AO1229" s="111"/>
      <c r="AP1229" s="111"/>
      <c r="AQ1229" s="111"/>
      <c r="AR1229" s="111"/>
      <c r="AS1229" s="111" t="s">
        <v>3545</v>
      </c>
      <c r="AT1229" s="111" t="s">
        <v>3543</v>
      </c>
      <c r="AU1229" s="111">
        <v>20</v>
      </c>
      <c r="AV1229" s="111" t="s">
        <v>3702</v>
      </c>
      <c r="AW1229" s="111" t="s">
        <v>3641</v>
      </c>
      <c r="AX1229" s="111" t="s">
        <v>4037</v>
      </c>
      <c r="AY1229"/>
      <c r="AZ1229"/>
      <c r="BA1229"/>
      <c r="BB1229"/>
      <c r="BC1229"/>
      <c r="BD1229"/>
    </row>
    <row r="1230" spans="1:56" s="110" customFormat="1" ht="329.15">
      <c r="A1230" s="107">
        <v>1502</v>
      </c>
      <c r="B1230" s="107" t="s">
        <v>3532</v>
      </c>
      <c r="C1230" s="111" t="s">
        <v>3533</v>
      </c>
      <c r="D1230" s="124"/>
      <c r="E1230" s="112" t="s">
        <v>3682</v>
      </c>
      <c r="F1230" s="129">
        <v>14926</v>
      </c>
      <c r="G1230" s="112" t="s">
        <v>4038</v>
      </c>
      <c r="H1230" s="111">
        <v>2021</v>
      </c>
      <c r="I1230" s="112" t="s">
        <v>4039</v>
      </c>
      <c r="J1230" s="113">
        <v>1257994.82</v>
      </c>
      <c r="K1230" s="126" t="s">
        <v>12213</v>
      </c>
      <c r="L1230" s="112" t="s">
        <v>3730</v>
      </c>
      <c r="M1230" s="112" t="s">
        <v>3731</v>
      </c>
      <c r="N1230" s="112" t="s">
        <v>4040</v>
      </c>
      <c r="O1230" s="112" t="s">
        <v>4041</v>
      </c>
      <c r="P1230" s="112" t="s">
        <v>4042</v>
      </c>
      <c r="Q1230" s="108">
        <f t="shared" si="84"/>
        <v>169.37</v>
      </c>
      <c r="R1230" s="108">
        <f>ROUND(16188/1700*12,2)</f>
        <v>114.27</v>
      </c>
      <c r="S1230" s="108">
        <f t="shared" si="86"/>
        <v>28.57</v>
      </c>
      <c r="T1230" s="108">
        <v>26.53</v>
      </c>
      <c r="U1230" s="108">
        <f t="shared" si="87"/>
        <v>169.37</v>
      </c>
      <c r="V1230" s="109">
        <v>100</v>
      </c>
      <c r="W1230" s="109">
        <v>25</v>
      </c>
      <c r="X1230" s="127" t="s">
        <v>4043</v>
      </c>
      <c r="Y1230" s="107">
        <v>5</v>
      </c>
      <c r="Z1230" s="107">
        <v>1</v>
      </c>
      <c r="AA1230" s="107">
        <v>2</v>
      </c>
      <c r="AB1230" s="111">
        <v>16</v>
      </c>
      <c r="AC1230" s="107">
        <v>91</v>
      </c>
      <c r="AD1230" s="108">
        <f t="shared" si="85"/>
        <v>26.53</v>
      </c>
      <c r="AE1230" s="107">
        <v>5</v>
      </c>
      <c r="AF1230" s="111">
        <v>100</v>
      </c>
      <c r="AG1230" s="111" t="s">
        <v>3542</v>
      </c>
      <c r="AH1230" s="111" t="s">
        <v>3543</v>
      </c>
      <c r="AI1230" s="111">
        <v>5</v>
      </c>
      <c r="AJ1230" s="111" t="s">
        <v>3544</v>
      </c>
      <c r="AK1230" s="111" t="s">
        <v>3543</v>
      </c>
      <c r="AL1230" s="111">
        <v>11</v>
      </c>
      <c r="AM1230" s="111" t="s">
        <v>4026</v>
      </c>
      <c r="AN1230" s="111" t="s">
        <v>3543</v>
      </c>
      <c r="AO1230" s="111">
        <v>14</v>
      </c>
      <c r="AP1230" s="111"/>
      <c r="AQ1230" s="111"/>
      <c r="AR1230" s="111"/>
      <c r="AS1230" s="111" t="s">
        <v>3545</v>
      </c>
      <c r="AT1230" s="111" t="s">
        <v>3543</v>
      </c>
      <c r="AU1230" s="111">
        <v>20</v>
      </c>
      <c r="AV1230" s="111" t="s">
        <v>3702</v>
      </c>
      <c r="AW1230" s="111" t="s">
        <v>3641</v>
      </c>
      <c r="AX1230" s="111" t="s">
        <v>3964</v>
      </c>
      <c r="AY1230"/>
      <c r="AZ1230"/>
      <c r="BA1230"/>
      <c r="BB1230"/>
      <c r="BC1230"/>
      <c r="BD1230"/>
    </row>
    <row r="1231" spans="1:56" s="110" customFormat="1" ht="123.45">
      <c r="A1231" s="107">
        <v>1502</v>
      </c>
      <c r="B1231" s="107" t="s">
        <v>3532</v>
      </c>
      <c r="C1231" s="111" t="s">
        <v>3533</v>
      </c>
      <c r="D1231" s="124"/>
      <c r="E1231" s="112" t="s">
        <v>3682</v>
      </c>
      <c r="F1231" s="129">
        <v>14926</v>
      </c>
      <c r="G1231" s="112" t="s">
        <v>4044</v>
      </c>
      <c r="H1231" s="111">
        <v>2021</v>
      </c>
      <c r="I1231" s="112" t="s">
        <v>4045</v>
      </c>
      <c r="J1231" s="113">
        <v>790615.41</v>
      </c>
      <c r="K1231" s="126" t="s">
        <v>12213</v>
      </c>
      <c r="L1231" s="112" t="s">
        <v>3730</v>
      </c>
      <c r="M1231" s="112" t="s">
        <v>3731</v>
      </c>
      <c r="N1231" s="112" t="s">
        <v>3931</v>
      </c>
      <c r="O1231" s="112" t="s">
        <v>3932</v>
      </c>
      <c r="P1231" s="112" t="s">
        <v>4046</v>
      </c>
      <c r="Q1231" s="108">
        <f t="shared" si="84"/>
        <v>29.380000000000003</v>
      </c>
      <c r="R1231" s="108">
        <f>ROUND(322.3/1700*12,2)</f>
        <v>2.2799999999999998</v>
      </c>
      <c r="S1231" s="108">
        <f t="shared" si="86"/>
        <v>0.56999999999999995</v>
      </c>
      <c r="T1231" s="108">
        <v>26.53</v>
      </c>
      <c r="U1231" s="108">
        <f t="shared" si="87"/>
        <v>29.380000000000003</v>
      </c>
      <c r="V1231" s="109">
        <v>100</v>
      </c>
      <c r="W1231" s="109">
        <v>25.03</v>
      </c>
      <c r="X1231" s="127" t="s">
        <v>4047</v>
      </c>
      <c r="Y1231" s="107">
        <v>5</v>
      </c>
      <c r="Z1231" s="107">
        <v>1</v>
      </c>
      <c r="AA1231" s="107">
        <v>2</v>
      </c>
      <c r="AB1231" s="111">
        <v>16</v>
      </c>
      <c r="AC1231" s="107"/>
      <c r="AD1231" s="108">
        <f t="shared" si="85"/>
        <v>26.53</v>
      </c>
      <c r="AE1231" s="107">
        <v>5</v>
      </c>
      <c r="AF1231" s="111">
        <v>100</v>
      </c>
      <c r="AG1231" s="111" t="s">
        <v>3542</v>
      </c>
      <c r="AH1231" s="111" t="s">
        <v>3543</v>
      </c>
      <c r="AI1231" s="111">
        <v>5</v>
      </c>
      <c r="AJ1231" s="111" t="s">
        <v>3544</v>
      </c>
      <c r="AK1231" s="111" t="s">
        <v>3543</v>
      </c>
      <c r="AL1231" s="111">
        <v>25</v>
      </c>
      <c r="AM1231" s="111"/>
      <c r="AN1231" s="111"/>
      <c r="AO1231" s="111"/>
      <c r="AP1231" s="111"/>
      <c r="AQ1231" s="111"/>
      <c r="AR1231" s="111"/>
      <c r="AS1231" s="111" t="s">
        <v>3545</v>
      </c>
      <c r="AT1231" s="111" t="s">
        <v>3543</v>
      </c>
      <c r="AU1231" s="111">
        <v>20</v>
      </c>
      <c r="AV1231" s="111" t="s">
        <v>3702</v>
      </c>
      <c r="AW1231" s="111" t="s">
        <v>3641</v>
      </c>
      <c r="AX1231" s="111" t="s">
        <v>3964</v>
      </c>
      <c r="AY1231"/>
      <c r="AZ1231"/>
      <c r="BA1231"/>
      <c r="BB1231"/>
      <c r="BC1231"/>
      <c r="BD1231"/>
    </row>
    <row r="1232" spans="1:56" s="110" customFormat="1" ht="409.6">
      <c r="A1232" s="107">
        <v>1502</v>
      </c>
      <c r="B1232" s="107" t="s">
        <v>3532</v>
      </c>
      <c r="C1232" s="111" t="s">
        <v>3533</v>
      </c>
      <c r="D1232" s="124"/>
      <c r="E1232" s="112" t="s">
        <v>4048</v>
      </c>
      <c r="F1232" s="129">
        <v>33198</v>
      </c>
      <c r="G1232" s="112" t="s">
        <v>4049</v>
      </c>
      <c r="H1232" s="111">
        <v>2024</v>
      </c>
      <c r="I1232" s="112" t="s">
        <v>4050</v>
      </c>
      <c r="J1232" s="113">
        <v>777966.03</v>
      </c>
      <c r="K1232" s="126" t="s">
        <v>12213</v>
      </c>
      <c r="L1232" s="112" t="s">
        <v>4051</v>
      </c>
      <c r="M1232" s="112" t="s">
        <v>4052</v>
      </c>
      <c r="N1232" s="112" t="s">
        <v>4053</v>
      </c>
      <c r="O1232" s="112" t="s">
        <v>4054</v>
      </c>
      <c r="P1232" s="112" t="s">
        <v>4055</v>
      </c>
      <c r="Q1232" s="108">
        <f t="shared" si="84"/>
        <v>81.45</v>
      </c>
      <c r="R1232" s="108">
        <f>ROUND(5820.46/1700*12,2)</f>
        <v>41.09</v>
      </c>
      <c r="S1232" s="108">
        <f t="shared" si="86"/>
        <v>10.27</v>
      </c>
      <c r="T1232" s="108">
        <v>30.09</v>
      </c>
      <c r="U1232" s="108">
        <f t="shared" si="87"/>
        <v>81.45</v>
      </c>
      <c r="V1232" s="109">
        <v>100</v>
      </c>
      <c r="W1232" s="109">
        <v>0</v>
      </c>
      <c r="X1232" s="127" t="s">
        <v>4056</v>
      </c>
      <c r="Y1232" s="107">
        <v>3</v>
      </c>
      <c r="Z1232" s="107">
        <v>3</v>
      </c>
      <c r="AA1232" s="107">
        <v>2</v>
      </c>
      <c r="AB1232" s="111">
        <v>16</v>
      </c>
      <c r="AC1232" s="107">
        <v>170</v>
      </c>
      <c r="AD1232" s="108">
        <f t="shared" si="85"/>
        <v>30.09</v>
      </c>
      <c r="AE1232" s="107">
        <v>5</v>
      </c>
      <c r="AF1232" s="111">
        <v>100</v>
      </c>
      <c r="AG1232" s="111"/>
      <c r="AH1232" s="111"/>
      <c r="AI1232" s="111"/>
      <c r="AJ1232" s="111" t="s">
        <v>3544</v>
      </c>
      <c r="AK1232" s="111" t="s">
        <v>3543</v>
      </c>
      <c r="AL1232" s="111">
        <v>10</v>
      </c>
      <c r="AM1232" s="111"/>
      <c r="AN1232" s="111"/>
      <c r="AO1232" s="111"/>
      <c r="AP1232" s="111" t="s">
        <v>4057</v>
      </c>
      <c r="AQ1232" s="111" t="s">
        <v>3543</v>
      </c>
      <c r="AR1232" s="111" t="s">
        <v>4058</v>
      </c>
      <c r="AS1232" s="111" t="s">
        <v>3545</v>
      </c>
      <c r="AT1232" s="111" t="s">
        <v>3543</v>
      </c>
      <c r="AU1232" s="111">
        <v>20</v>
      </c>
      <c r="AV1232" s="111" t="s">
        <v>3702</v>
      </c>
      <c r="AW1232" s="111" t="s">
        <v>3641</v>
      </c>
      <c r="AX1232" s="111" t="s">
        <v>4059</v>
      </c>
      <c r="AY1232"/>
      <c r="AZ1232"/>
      <c r="BA1232"/>
      <c r="BB1232"/>
      <c r="BC1232"/>
      <c r="BD1232"/>
    </row>
    <row r="1233" spans="1:56" s="110" customFormat="1" ht="409.6">
      <c r="A1233" s="107">
        <v>1502</v>
      </c>
      <c r="B1233" s="107" t="s">
        <v>3532</v>
      </c>
      <c r="C1233" s="111" t="s">
        <v>3533</v>
      </c>
      <c r="D1233" s="124"/>
      <c r="E1233" s="112" t="s">
        <v>4060</v>
      </c>
      <c r="F1233" s="129">
        <v>56354</v>
      </c>
      <c r="G1233" s="112" t="s">
        <v>4061</v>
      </c>
      <c r="H1233" s="111">
        <v>2024</v>
      </c>
      <c r="I1233" s="112" t="s">
        <v>4062</v>
      </c>
      <c r="J1233" s="113">
        <v>167331.01</v>
      </c>
      <c r="K1233" s="126" t="s">
        <v>12213</v>
      </c>
      <c r="L1233" s="112" t="s">
        <v>4063</v>
      </c>
      <c r="M1233" s="112" t="s">
        <v>4064</v>
      </c>
      <c r="N1233" s="112" t="s">
        <v>4065</v>
      </c>
      <c r="O1233" s="112" t="s">
        <v>4066</v>
      </c>
      <c r="P1233" s="112" t="s">
        <v>4067</v>
      </c>
      <c r="Q1233" s="108">
        <v>41.3</v>
      </c>
      <c r="R1233" s="108">
        <f>ROUND(1011.23/1700*12,2)</f>
        <v>7.14</v>
      </c>
      <c r="S1233" s="108">
        <v>1.78</v>
      </c>
      <c r="T1233" s="108">
        <v>32.380000000000003</v>
      </c>
      <c r="U1233" s="108">
        <f t="shared" si="87"/>
        <v>41.300000000000004</v>
      </c>
      <c r="V1233" s="109">
        <v>100</v>
      </c>
      <c r="W1233" s="109">
        <v>0</v>
      </c>
      <c r="X1233" s="127" t="s">
        <v>4068</v>
      </c>
      <c r="Y1233" s="107">
        <v>3</v>
      </c>
      <c r="Z1233" s="107">
        <v>12</v>
      </c>
      <c r="AA1233" s="107">
        <v>3</v>
      </c>
      <c r="AB1233" s="111">
        <v>44</v>
      </c>
      <c r="AC1233" s="107">
        <v>98</v>
      </c>
      <c r="AD1233" s="108">
        <f t="shared" si="85"/>
        <v>32.380000000000003</v>
      </c>
      <c r="AE1233" s="107">
        <v>5</v>
      </c>
      <c r="AF1233" s="111">
        <v>100</v>
      </c>
      <c r="AG1233" s="111" t="s">
        <v>3542</v>
      </c>
      <c r="AH1233" s="111" t="s">
        <v>3543</v>
      </c>
      <c r="AI1233" s="111">
        <v>5</v>
      </c>
      <c r="AJ1233" s="111" t="s">
        <v>3544</v>
      </c>
      <c r="AK1233" s="111" t="s">
        <v>3543</v>
      </c>
      <c r="AL1233" s="111">
        <v>10</v>
      </c>
      <c r="AM1233" s="111"/>
      <c r="AN1233" s="111"/>
      <c r="AO1233" s="111"/>
      <c r="AP1233" s="111"/>
      <c r="AQ1233" s="111"/>
      <c r="AR1233" s="111"/>
      <c r="AS1233" s="111" t="s">
        <v>3545</v>
      </c>
      <c r="AT1233" s="111" t="s">
        <v>3543</v>
      </c>
      <c r="AU1233" s="111">
        <v>20</v>
      </c>
      <c r="AV1233" s="111" t="s">
        <v>3702</v>
      </c>
      <c r="AW1233" s="111" t="s">
        <v>3641</v>
      </c>
      <c r="AX1233" s="111" t="s">
        <v>4069</v>
      </c>
      <c r="AY1233"/>
      <c r="AZ1233"/>
      <c r="BA1233"/>
      <c r="BB1233"/>
      <c r="BC1233"/>
      <c r="BD1233"/>
    </row>
    <row r="1234" spans="1:56" s="110" customFormat="1" ht="30.9">
      <c r="A1234" s="107">
        <v>1502</v>
      </c>
      <c r="B1234" s="107" t="s">
        <v>3532</v>
      </c>
      <c r="C1234" s="111" t="s">
        <v>3533</v>
      </c>
      <c r="D1234" s="124"/>
      <c r="E1234" s="112" t="s">
        <v>4070</v>
      </c>
      <c r="F1234" s="129">
        <v>56534</v>
      </c>
      <c r="G1234" s="112" t="s">
        <v>4071</v>
      </c>
      <c r="H1234" s="111">
        <v>2024</v>
      </c>
      <c r="I1234" s="112" t="s">
        <v>4072</v>
      </c>
      <c r="J1234" s="113">
        <v>68759.47</v>
      </c>
      <c r="K1234" s="126" t="s">
        <v>12213</v>
      </c>
      <c r="L1234" s="112" t="s">
        <v>3931</v>
      </c>
      <c r="M1234" s="112" t="s">
        <v>3932</v>
      </c>
      <c r="N1234" s="112" t="s">
        <v>3931</v>
      </c>
      <c r="O1234" s="112" t="s">
        <v>3932</v>
      </c>
      <c r="P1234" s="112">
        <v>3448200</v>
      </c>
      <c r="Q1234" s="108">
        <f t="shared" si="84"/>
        <v>50.7</v>
      </c>
      <c r="R1234" s="108">
        <f>ROUND(1145.99/1700*12,2)</f>
        <v>8.09</v>
      </c>
      <c r="S1234" s="108">
        <f t="shared" si="86"/>
        <v>2.02</v>
      </c>
      <c r="T1234" s="108">
        <v>40.590000000000003</v>
      </c>
      <c r="U1234" s="108">
        <f t="shared" si="87"/>
        <v>50.7</v>
      </c>
      <c r="V1234" s="109">
        <v>100</v>
      </c>
      <c r="W1234" s="109">
        <v>0</v>
      </c>
      <c r="X1234" s="127" t="s">
        <v>3931</v>
      </c>
      <c r="Y1234" s="107"/>
      <c r="Z1234" s="107"/>
      <c r="AA1234" s="107"/>
      <c r="AB1234" s="111"/>
      <c r="AC1234" s="107"/>
      <c r="AD1234" s="108">
        <f t="shared" si="85"/>
        <v>40.590000000000003</v>
      </c>
      <c r="AE1234" s="107">
        <v>5</v>
      </c>
      <c r="AF1234" s="111">
        <v>100</v>
      </c>
      <c r="AG1234" s="111"/>
      <c r="AH1234" s="111"/>
      <c r="AI1234" s="111"/>
      <c r="AJ1234" s="111" t="s">
        <v>3544</v>
      </c>
      <c r="AK1234" s="111" t="s">
        <v>3543</v>
      </c>
      <c r="AL1234" s="111">
        <v>20</v>
      </c>
      <c r="AM1234" s="111"/>
      <c r="AN1234" s="111"/>
      <c r="AO1234" s="111"/>
      <c r="AP1234" s="111"/>
      <c r="AQ1234" s="111"/>
      <c r="AR1234" s="111"/>
      <c r="AS1234" s="111" t="s">
        <v>3545</v>
      </c>
      <c r="AT1234" s="111" t="s">
        <v>3543</v>
      </c>
      <c r="AU1234" s="111">
        <v>40</v>
      </c>
      <c r="AV1234" s="111" t="s">
        <v>3702</v>
      </c>
      <c r="AW1234" s="111" t="s">
        <v>3641</v>
      </c>
      <c r="AX1234" s="111" t="s">
        <v>4032</v>
      </c>
      <c r="AY1234"/>
      <c r="AZ1234"/>
      <c r="BA1234"/>
      <c r="BB1234"/>
      <c r="BC1234"/>
      <c r="BD1234"/>
    </row>
    <row r="1235" spans="1:56" s="110" customFormat="1" ht="123.45">
      <c r="A1235" s="107">
        <v>1502</v>
      </c>
      <c r="B1235" s="107" t="s">
        <v>3532</v>
      </c>
      <c r="C1235" s="111" t="s">
        <v>3533</v>
      </c>
      <c r="D1235" s="124"/>
      <c r="E1235" s="112" t="s">
        <v>4073</v>
      </c>
      <c r="F1235" s="129">
        <v>37484</v>
      </c>
      <c r="G1235" s="112" t="s">
        <v>4074</v>
      </c>
      <c r="H1235" s="111">
        <v>2024</v>
      </c>
      <c r="I1235" s="112" t="s">
        <v>4075</v>
      </c>
      <c r="J1235" s="113">
        <v>33148.65</v>
      </c>
      <c r="K1235" s="126" t="s">
        <v>12213</v>
      </c>
      <c r="L1235" s="112" t="s">
        <v>3730</v>
      </c>
      <c r="M1235" s="112" t="s">
        <v>3731</v>
      </c>
      <c r="N1235" s="112" t="s">
        <v>4076</v>
      </c>
      <c r="O1235" s="112" t="s">
        <v>4077</v>
      </c>
      <c r="P1235" s="112">
        <v>3426200</v>
      </c>
      <c r="Q1235" s="108">
        <f t="shared" si="84"/>
        <v>29.52</v>
      </c>
      <c r="R1235" s="108">
        <f>ROUND(552.48/1700*12,2)</f>
        <v>3.9</v>
      </c>
      <c r="S1235" s="108">
        <f t="shared" si="86"/>
        <v>0.98</v>
      </c>
      <c r="T1235" s="108">
        <v>24.64</v>
      </c>
      <c r="U1235" s="108">
        <f t="shared" si="87"/>
        <v>29.52</v>
      </c>
      <c r="V1235" s="109">
        <v>100</v>
      </c>
      <c r="W1235" s="109">
        <v>0</v>
      </c>
      <c r="X1235" s="127" t="s">
        <v>3931</v>
      </c>
      <c r="Y1235" s="107"/>
      <c r="Z1235" s="107"/>
      <c r="AA1235" s="107"/>
      <c r="AB1235" s="111"/>
      <c r="AC1235" s="107"/>
      <c r="AD1235" s="108">
        <f t="shared" si="85"/>
        <v>24.64</v>
      </c>
      <c r="AE1235" s="107">
        <v>5</v>
      </c>
      <c r="AF1235" s="111">
        <v>100</v>
      </c>
      <c r="AG1235" s="111"/>
      <c r="AH1235" s="111"/>
      <c r="AI1235" s="111"/>
      <c r="AJ1235" s="111" t="s">
        <v>3544</v>
      </c>
      <c r="AK1235" s="111" t="s">
        <v>3543</v>
      </c>
      <c r="AL1235" s="111">
        <v>20</v>
      </c>
      <c r="AM1235" s="111"/>
      <c r="AN1235" s="111"/>
      <c r="AO1235" s="111"/>
      <c r="AP1235" s="111"/>
      <c r="AQ1235" s="111"/>
      <c r="AR1235" s="111"/>
      <c r="AS1235" s="111" t="s">
        <v>3545</v>
      </c>
      <c r="AT1235" s="111" t="s">
        <v>3543</v>
      </c>
      <c r="AU1235" s="111">
        <v>40</v>
      </c>
      <c r="AV1235" s="111" t="s">
        <v>3702</v>
      </c>
      <c r="AW1235" s="111" t="s">
        <v>3641</v>
      </c>
      <c r="AX1235" s="111" t="s">
        <v>4032</v>
      </c>
      <c r="AY1235"/>
      <c r="AZ1235"/>
      <c r="BA1235"/>
      <c r="BB1235"/>
      <c r="BC1235"/>
      <c r="BD1235"/>
    </row>
    <row r="1236" spans="1:56" s="110" customFormat="1" ht="41.15">
      <c r="A1236" s="107">
        <v>1502</v>
      </c>
      <c r="B1236" s="107" t="s">
        <v>3532</v>
      </c>
      <c r="C1236" s="111" t="s">
        <v>3533</v>
      </c>
      <c r="D1236" s="124"/>
      <c r="E1236" s="112" t="s">
        <v>3705</v>
      </c>
      <c r="F1236" s="129">
        <v>32104</v>
      </c>
      <c r="G1236" s="112" t="s">
        <v>4078</v>
      </c>
      <c r="H1236" s="111">
        <v>2024</v>
      </c>
      <c r="I1236" s="112" t="s">
        <v>4079</v>
      </c>
      <c r="J1236" s="113">
        <v>29971.66</v>
      </c>
      <c r="K1236" s="126" t="s">
        <v>12213</v>
      </c>
      <c r="L1236" s="112" t="s">
        <v>3931</v>
      </c>
      <c r="M1236" s="112" t="s">
        <v>3932</v>
      </c>
      <c r="N1236" s="112" t="s">
        <v>3931</v>
      </c>
      <c r="O1236" s="112" t="s">
        <v>3932</v>
      </c>
      <c r="P1236" s="112">
        <v>3473700</v>
      </c>
      <c r="Q1236" s="108">
        <f t="shared" si="84"/>
        <v>34.53</v>
      </c>
      <c r="R1236" s="108">
        <f>ROUND(499.53/1700*12,2)</f>
        <v>3.53</v>
      </c>
      <c r="S1236" s="108">
        <f t="shared" si="86"/>
        <v>0.88</v>
      </c>
      <c r="T1236" s="108">
        <v>30.12</v>
      </c>
      <c r="U1236" s="108">
        <f t="shared" si="87"/>
        <v>34.53</v>
      </c>
      <c r="V1236" s="109">
        <v>100</v>
      </c>
      <c r="W1236" s="109">
        <v>0</v>
      </c>
      <c r="X1236" s="127" t="s">
        <v>3931</v>
      </c>
      <c r="Y1236" s="107"/>
      <c r="Z1236" s="107"/>
      <c r="AA1236" s="107"/>
      <c r="AB1236" s="111"/>
      <c r="AC1236" s="107"/>
      <c r="AD1236" s="108">
        <f t="shared" si="85"/>
        <v>30.12</v>
      </c>
      <c r="AE1236" s="107">
        <v>5</v>
      </c>
      <c r="AF1236" s="111">
        <v>100</v>
      </c>
      <c r="AG1236" s="111" t="s">
        <v>3542</v>
      </c>
      <c r="AH1236" s="111" t="s">
        <v>3543</v>
      </c>
      <c r="AI1236" s="111">
        <v>10</v>
      </c>
      <c r="AJ1236" s="111" t="s">
        <v>3544</v>
      </c>
      <c r="AK1236" s="111" t="s">
        <v>3543</v>
      </c>
      <c r="AL1236" s="111">
        <v>20</v>
      </c>
      <c r="AM1236" s="111"/>
      <c r="AN1236" s="111"/>
      <c r="AO1236" s="111"/>
      <c r="AP1236" s="111"/>
      <c r="AQ1236" s="111"/>
      <c r="AR1236" s="111"/>
      <c r="AS1236" s="111" t="s">
        <v>3545</v>
      </c>
      <c r="AT1236" s="111" t="s">
        <v>3543</v>
      </c>
      <c r="AU1236" s="111">
        <v>30</v>
      </c>
      <c r="AV1236" s="111" t="s">
        <v>3702</v>
      </c>
      <c r="AW1236" s="111" t="s">
        <v>3641</v>
      </c>
      <c r="AX1236" s="111" t="s">
        <v>4080</v>
      </c>
      <c r="AY1236"/>
      <c r="AZ1236"/>
      <c r="BA1236"/>
      <c r="BB1236"/>
      <c r="BC1236"/>
      <c r="BD1236"/>
    </row>
    <row r="1237" spans="1:56" s="110" customFormat="1" ht="30.9">
      <c r="A1237" s="107">
        <v>1502</v>
      </c>
      <c r="B1237" s="107" t="s">
        <v>3532</v>
      </c>
      <c r="C1237" s="111" t="s">
        <v>3533</v>
      </c>
      <c r="D1237" s="124"/>
      <c r="E1237" s="112" t="s">
        <v>4081</v>
      </c>
      <c r="F1237" s="129">
        <v>15549</v>
      </c>
      <c r="G1237" s="112" t="s">
        <v>4082</v>
      </c>
      <c r="H1237" s="111">
        <v>2024</v>
      </c>
      <c r="I1237" s="112"/>
      <c r="J1237" s="113">
        <v>28845.35</v>
      </c>
      <c r="K1237" s="126" t="s">
        <v>12213</v>
      </c>
      <c r="L1237" s="112" t="s">
        <v>3931</v>
      </c>
      <c r="M1237" s="112" t="s">
        <v>3932</v>
      </c>
      <c r="N1237" s="112" t="s">
        <v>3931</v>
      </c>
      <c r="O1237" s="112" t="s">
        <v>3932</v>
      </c>
      <c r="P1237" s="112">
        <v>3434700</v>
      </c>
      <c r="Q1237" s="108">
        <f t="shared" si="84"/>
        <v>30.240000000000002</v>
      </c>
      <c r="R1237" s="108">
        <f>ROUND(480.76/1700*12,2)</f>
        <v>3.39</v>
      </c>
      <c r="S1237" s="108">
        <f t="shared" si="86"/>
        <v>0.85</v>
      </c>
      <c r="T1237" s="108">
        <v>26</v>
      </c>
      <c r="U1237" s="108">
        <f t="shared" si="87"/>
        <v>30.240000000000002</v>
      </c>
      <c r="V1237" s="109">
        <v>100</v>
      </c>
      <c r="W1237" s="109">
        <v>0</v>
      </c>
      <c r="X1237" s="127" t="s">
        <v>3931</v>
      </c>
      <c r="Y1237" s="107"/>
      <c r="Z1237" s="107"/>
      <c r="AA1237" s="107"/>
      <c r="AB1237" s="111"/>
      <c r="AC1237" s="107"/>
      <c r="AD1237" s="108">
        <f t="shared" si="85"/>
        <v>26</v>
      </c>
      <c r="AE1237" s="107">
        <v>5</v>
      </c>
      <c r="AF1237" s="111">
        <v>100</v>
      </c>
      <c r="AG1237" s="111"/>
      <c r="AH1237" s="111"/>
      <c r="AI1237" s="111"/>
      <c r="AJ1237" s="111" t="s">
        <v>3544</v>
      </c>
      <c r="AK1237" s="111" t="s">
        <v>3543</v>
      </c>
      <c r="AL1237" s="111">
        <v>10</v>
      </c>
      <c r="AM1237" s="111" t="s">
        <v>3967</v>
      </c>
      <c r="AN1237" s="111" t="s">
        <v>3543</v>
      </c>
      <c r="AO1237" s="111">
        <v>25</v>
      </c>
      <c r="AP1237" s="111"/>
      <c r="AQ1237" s="111"/>
      <c r="AR1237" s="111"/>
      <c r="AS1237" s="111" t="s">
        <v>3545</v>
      </c>
      <c r="AT1237" s="111" t="s">
        <v>3543</v>
      </c>
      <c r="AU1237" s="111">
        <v>20</v>
      </c>
      <c r="AV1237" s="111" t="s">
        <v>3702</v>
      </c>
      <c r="AW1237" s="111" t="s">
        <v>3641</v>
      </c>
      <c r="AX1237" s="111" t="s">
        <v>4083</v>
      </c>
      <c r="AY1237"/>
      <c r="AZ1237"/>
      <c r="BA1237"/>
      <c r="BB1237"/>
      <c r="BC1237"/>
      <c r="BD1237"/>
    </row>
    <row r="1238" spans="1:56" s="110" customFormat="1" ht="82.3">
      <c r="A1238" s="107">
        <v>1510</v>
      </c>
      <c r="B1238" s="107" t="s">
        <v>1996</v>
      </c>
      <c r="C1238" s="111">
        <v>8</v>
      </c>
      <c r="D1238" s="124" t="s">
        <v>1997</v>
      </c>
      <c r="E1238" s="112" t="s">
        <v>1998</v>
      </c>
      <c r="F1238" s="129">
        <v>10756</v>
      </c>
      <c r="G1238" s="112" t="s">
        <v>1999</v>
      </c>
      <c r="H1238" s="111">
        <v>2018</v>
      </c>
      <c r="I1238" s="112" t="s">
        <v>2000</v>
      </c>
      <c r="J1238" s="113">
        <v>66270.86</v>
      </c>
      <c r="K1238" s="126" t="s">
        <v>12213</v>
      </c>
      <c r="L1238" s="112" t="s">
        <v>2001</v>
      </c>
      <c r="M1238" s="112" t="s">
        <v>2002</v>
      </c>
      <c r="N1238" s="112" t="s">
        <v>2003</v>
      </c>
      <c r="O1238" s="112" t="s">
        <v>2004</v>
      </c>
      <c r="P1238" s="112">
        <v>1180026</v>
      </c>
      <c r="Q1238" s="108">
        <v>0</v>
      </c>
      <c r="R1238" s="108">
        <v>0</v>
      </c>
      <c r="S1238" s="108">
        <v>0</v>
      </c>
      <c r="T1238" s="108">
        <v>13.11</v>
      </c>
      <c r="U1238" s="108">
        <f>SUM(R1238:T1238)</f>
        <v>13.11</v>
      </c>
      <c r="V1238" s="109">
        <v>100</v>
      </c>
      <c r="W1238" s="109">
        <v>100</v>
      </c>
      <c r="X1238" s="127" t="s">
        <v>2005</v>
      </c>
      <c r="Y1238" s="107">
        <v>6</v>
      </c>
      <c r="Z1238" s="107">
        <v>1</v>
      </c>
      <c r="AA1238" s="107">
        <v>1</v>
      </c>
      <c r="AB1238" s="111">
        <v>23</v>
      </c>
      <c r="AC1238" s="107">
        <v>80</v>
      </c>
      <c r="AD1238" s="108">
        <v>13.11</v>
      </c>
      <c r="AE1238" s="107">
        <v>2</v>
      </c>
      <c r="AF1238" s="111">
        <v>100</v>
      </c>
      <c r="AG1238" s="111" t="s">
        <v>2006</v>
      </c>
      <c r="AH1238" s="111" t="s">
        <v>2007</v>
      </c>
      <c r="AI1238" s="111">
        <v>10</v>
      </c>
      <c r="AJ1238" s="111" t="s">
        <v>2008</v>
      </c>
      <c r="AK1238" s="111" t="s">
        <v>2009</v>
      </c>
      <c r="AL1238" s="111">
        <v>10</v>
      </c>
      <c r="AM1238" s="111" t="s">
        <v>2010</v>
      </c>
      <c r="AN1238" s="111" t="s">
        <v>2011</v>
      </c>
      <c r="AO1238" s="111">
        <v>10</v>
      </c>
      <c r="AP1238" s="111" t="s">
        <v>2012</v>
      </c>
      <c r="AQ1238" s="111" t="s">
        <v>2013</v>
      </c>
      <c r="AR1238" s="111">
        <v>10</v>
      </c>
      <c r="AS1238" s="111" t="s">
        <v>2014</v>
      </c>
      <c r="AT1238" s="111" t="s">
        <v>2015</v>
      </c>
      <c r="AU1238" s="111">
        <v>10</v>
      </c>
      <c r="AV1238" s="111" t="s">
        <v>2016</v>
      </c>
      <c r="AW1238" s="111" t="s">
        <v>2017</v>
      </c>
      <c r="AX1238" s="111">
        <v>10</v>
      </c>
      <c r="AY1238"/>
      <c r="AZ1238"/>
      <c r="BA1238"/>
      <c r="BB1238"/>
      <c r="BC1238"/>
      <c r="BD1238"/>
    </row>
    <row r="1239" spans="1:56" s="110" customFormat="1" ht="308.60000000000002">
      <c r="A1239" s="107">
        <v>1510</v>
      </c>
      <c r="B1239" s="107" t="s">
        <v>1996</v>
      </c>
      <c r="C1239" s="111">
        <v>7</v>
      </c>
      <c r="D1239" s="124" t="s">
        <v>1997</v>
      </c>
      <c r="E1239" s="112" t="s">
        <v>2018</v>
      </c>
      <c r="F1239" s="129">
        <v>18697</v>
      </c>
      <c r="G1239" s="112" t="s">
        <v>2019</v>
      </c>
      <c r="H1239" s="111">
        <v>2002</v>
      </c>
      <c r="I1239" s="112" t="s">
        <v>2020</v>
      </c>
      <c r="J1239" s="113">
        <v>75112.67</v>
      </c>
      <c r="K1239" s="126" t="s">
        <v>12213</v>
      </c>
      <c r="L1239" s="112" t="s">
        <v>2021</v>
      </c>
      <c r="M1239" s="112" t="s">
        <v>2022</v>
      </c>
      <c r="N1239" s="112" t="s">
        <v>2023</v>
      </c>
      <c r="O1239" s="112" t="s">
        <v>2024</v>
      </c>
      <c r="P1239" s="112">
        <v>1020020</v>
      </c>
      <c r="Q1239" s="108">
        <v>2.3529411764705883</v>
      </c>
      <c r="R1239" s="108">
        <v>0</v>
      </c>
      <c r="S1239" s="108">
        <v>2.35</v>
      </c>
      <c r="T1239" s="108">
        <v>18.829999999999998</v>
      </c>
      <c r="U1239" s="108">
        <f t="shared" ref="U1239:U1255" si="88">SUM(R1239:T1239)</f>
        <v>21.18</v>
      </c>
      <c r="V1239" s="109">
        <v>79</v>
      </c>
      <c r="W1239" s="109">
        <v>100</v>
      </c>
      <c r="X1239" s="127" t="s">
        <v>2005</v>
      </c>
      <c r="Y1239" s="107">
        <v>3</v>
      </c>
      <c r="Z1239" s="107">
        <v>11</v>
      </c>
      <c r="AA1239" s="107">
        <v>5</v>
      </c>
      <c r="AB1239" s="111">
        <v>4</v>
      </c>
      <c r="AC1239" s="107">
        <v>298</v>
      </c>
      <c r="AD1239" s="108">
        <v>18.829999999999998</v>
      </c>
      <c r="AE1239" s="107">
        <v>5</v>
      </c>
      <c r="AF1239" s="111">
        <v>100</v>
      </c>
      <c r="AG1239" s="111" t="s">
        <v>1997</v>
      </c>
      <c r="AH1239" s="111" t="s">
        <v>2018</v>
      </c>
      <c r="AI1239" s="111">
        <v>1</v>
      </c>
      <c r="AJ1239" s="111"/>
      <c r="AK1239" s="111"/>
      <c r="AL1239" s="111"/>
      <c r="AM1239" s="111"/>
      <c r="AN1239" s="111"/>
      <c r="AO1239" s="111"/>
      <c r="AP1239" s="111"/>
      <c r="AQ1239" s="111"/>
      <c r="AR1239" s="111"/>
      <c r="AS1239" s="111" t="s">
        <v>2025</v>
      </c>
      <c r="AT1239" s="111" t="s">
        <v>2026</v>
      </c>
      <c r="AU1239" s="111">
        <v>99</v>
      </c>
      <c r="AV1239" s="111"/>
      <c r="AW1239" s="111"/>
      <c r="AX1239" s="111"/>
      <c r="AY1239"/>
      <c r="AZ1239"/>
      <c r="BA1239"/>
      <c r="BB1239"/>
      <c r="BC1239"/>
      <c r="BD1239"/>
    </row>
    <row r="1240" spans="1:56" s="110" customFormat="1" ht="257.14999999999998">
      <c r="A1240" s="107">
        <v>1510</v>
      </c>
      <c r="B1240" s="107" t="s">
        <v>1996</v>
      </c>
      <c r="C1240" s="111">
        <v>3</v>
      </c>
      <c r="D1240" s="124" t="s">
        <v>2008</v>
      </c>
      <c r="E1240" s="112" t="s">
        <v>2027</v>
      </c>
      <c r="F1240" s="129">
        <v>50196</v>
      </c>
      <c r="G1240" s="112" t="s">
        <v>2028</v>
      </c>
      <c r="H1240" s="111">
        <v>2006</v>
      </c>
      <c r="I1240" s="112" t="s">
        <v>2029</v>
      </c>
      <c r="J1240" s="113">
        <v>50492.4</v>
      </c>
      <c r="K1240" s="126" t="s">
        <v>12213</v>
      </c>
      <c r="L1240" s="112" t="s">
        <v>2030</v>
      </c>
      <c r="M1240" s="112" t="s">
        <v>2031</v>
      </c>
      <c r="N1240" s="112" t="s">
        <v>2032</v>
      </c>
      <c r="O1240" s="112" t="s">
        <v>2033</v>
      </c>
      <c r="P1240" s="112">
        <v>1070007</v>
      </c>
      <c r="Q1240" s="108">
        <v>17</v>
      </c>
      <c r="R1240" s="108">
        <v>0</v>
      </c>
      <c r="S1240" s="108">
        <v>17</v>
      </c>
      <c r="T1240" s="108">
        <v>14.41</v>
      </c>
      <c r="U1240" s="108">
        <f t="shared" si="88"/>
        <v>31.41</v>
      </c>
      <c r="V1240" s="109">
        <v>0</v>
      </c>
      <c r="W1240" s="109">
        <v>100</v>
      </c>
      <c r="X1240" s="127" t="s">
        <v>2005</v>
      </c>
      <c r="Y1240" s="107">
        <v>4</v>
      </c>
      <c r="Z1240" s="107">
        <v>3</v>
      </c>
      <c r="AA1240" s="107">
        <v>3</v>
      </c>
      <c r="AB1240" s="111">
        <v>17</v>
      </c>
      <c r="AC1240" s="107">
        <v>72</v>
      </c>
      <c r="AD1240" s="108">
        <v>14.41</v>
      </c>
      <c r="AE1240" s="107">
        <v>5</v>
      </c>
      <c r="AF1240" s="111">
        <v>0</v>
      </c>
      <c r="AG1240" s="111"/>
      <c r="AH1240" s="111"/>
      <c r="AI1240" s="111"/>
      <c r="AJ1240" s="111"/>
      <c r="AK1240" s="111"/>
      <c r="AL1240" s="111"/>
      <c r="AM1240" s="111"/>
      <c r="AN1240" s="111"/>
      <c r="AO1240" s="111"/>
      <c r="AP1240" s="111"/>
      <c r="AQ1240" s="111"/>
      <c r="AR1240" s="111"/>
      <c r="AS1240" s="111"/>
      <c r="AT1240" s="111"/>
      <c r="AU1240" s="111"/>
      <c r="AV1240" s="111"/>
      <c r="AW1240" s="111"/>
      <c r="AX1240" s="111"/>
      <c r="AY1240"/>
      <c r="AZ1240"/>
      <c r="BA1240"/>
      <c r="BB1240"/>
      <c r="BC1240"/>
      <c r="BD1240"/>
    </row>
    <row r="1241" spans="1:56" s="110" customFormat="1" ht="257.14999999999998">
      <c r="A1241" s="107">
        <v>1510</v>
      </c>
      <c r="B1241" s="107" t="s">
        <v>1996</v>
      </c>
      <c r="C1241" s="111">
        <v>3</v>
      </c>
      <c r="D1241" s="124" t="s">
        <v>2008</v>
      </c>
      <c r="E1241" s="112" t="s">
        <v>2027</v>
      </c>
      <c r="F1241" s="129">
        <v>50196</v>
      </c>
      <c r="G1241" s="112" t="s">
        <v>2034</v>
      </c>
      <c r="H1241" s="111">
        <v>2008</v>
      </c>
      <c r="I1241" s="112" t="s">
        <v>2035</v>
      </c>
      <c r="J1241" s="113">
        <v>28315</v>
      </c>
      <c r="K1241" s="126" t="s">
        <v>12213</v>
      </c>
      <c r="L1241" s="112" t="s">
        <v>2030</v>
      </c>
      <c r="M1241" s="112" t="s">
        <v>2031</v>
      </c>
      <c r="N1241" s="112" t="s">
        <v>2036</v>
      </c>
      <c r="O1241" s="112" t="s">
        <v>2037</v>
      </c>
      <c r="P1241" s="112">
        <v>1080098</v>
      </c>
      <c r="Q1241" s="108">
        <v>1.5</v>
      </c>
      <c r="R1241" s="108">
        <v>0</v>
      </c>
      <c r="S1241" s="108">
        <v>1.5</v>
      </c>
      <c r="T1241" s="108">
        <v>20.78</v>
      </c>
      <c r="U1241" s="108">
        <f t="shared" si="88"/>
        <v>22.28</v>
      </c>
      <c r="V1241" s="109">
        <v>0</v>
      </c>
      <c r="W1241" s="109">
        <v>100</v>
      </c>
      <c r="X1241" s="127" t="s">
        <v>2005</v>
      </c>
      <c r="Y1241" s="107">
        <v>4</v>
      </c>
      <c r="Z1241" s="107">
        <v>3</v>
      </c>
      <c r="AA1241" s="107">
        <v>3</v>
      </c>
      <c r="AB1241" s="111">
        <v>60</v>
      </c>
      <c r="AC1241" s="107">
        <v>45</v>
      </c>
      <c r="AD1241" s="108">
        <v>20.78</v>
      </c>
      <c r="AE1241" s="107">
        <v>5</v>
      </c>
      <c r="AF1241" s="111">
        <v>0</v>
      </c>
      <c r="AG1241" s="111"/>
      <c r="AH1241" s="111"/>
      <c r="AI1241" s="111"/>
      <c r="AJ1241" s="111"/>
      <c r="AK1241" s="111"/>
      <c r="AL1241" s="111"/>
      <c r="AM1241" s="111"/>
      <c r="AN1241" s="111"/>
      <c r="AO1241" s="111"/>
      <c r="AP1241" s="111"/>
      <c r="AQ1241" s="111"/>
      <c r="AR1241" s="111"/>
      <c r="AS1241" s="111"/>
      <c r="AT1241" s="111"/>
      <c r="AU1241" s="111"/>
      <c r="AV1241" s="111"/>
      <c r="AW1241" s="111"/>
      <c r="AX1241" s="111"/>
      <c r="AY1241"/>
      <c r="AZ1241"/>
      <c r="BA1241"/>
      <c r="BB1241"/>
      <c r="BC1241"/>
      <c r="BD1241"/>
    </row>
    <row r="1242" spans="1:56" s="110" customFormat="1" ht="257.14999999999998">
      <c r="A1242" s="107">
        <v>1510</v>
      </c>
      <c r="B1242" s="107" t="s">
        <v>1996</v>
      </c>
      <c r="C1242" s="111">
        <v>3</v>
      </c>
      <c r="D1242" s="124" t="s">
        <v>2008</v>
      </c>
      <c r="E1242" s="112" t="s">
        <v>2027</v>
      </c>
      <c r="F1242" s="129">
        <v>50196</v>
      </c>
      <c r="G1242" s="112" t="s">
        <v>2038</v>
      </c>
      <c r="H1242" s="111">
        <v>2008</v>
      </c>
      <c r="I1242" s="112" t="s">
        <v>2039</v>
      </c>
      <c r="J1242" s="113">
        <v>41563</v>
      </c>
      <c r="K1242" s="126" t="s">
        <v>12213</v>
      </c>
      <c r="L1242" s="112" t="s">
        <v>2030</v>
      </c>
      <c r="M1242" s="112" t="s">
        <v>2031</v>
      </c>
      <c r="N1242" s="112" t="s">
        <v>2040</v>
      </c>
      <c r="O1242" s="112" t="s">
        <v>2041</v>
      </c>
      <c r="P1242" s="112">
        <v>1080099</v>
      </c>
      <c r="Q1242" s="108">
        <v>0.88</v>
      </c>
      <c r="R1242" s="108">
        <v>0</v>
      </c>
      <c r="S1242" s="108">
        <v>0.88</v>
      </c>
      <c r="T1242" s="108">
        <v>14.41</v>
      </c>
      <c r="U1242" s="108">
        <f t="shared" si="88"/>
        <v>15.290000000000001</v>
      </c>
      <c r="V1242" s="109">
        <v>0</v>
      </c>
      <c r="W1242" s="109">
        <v>100</v>
      </c>
      <c r="X1242" s="127" t="s">
        <v>2005</v>
      </c>
      <c r="Y1242" s="107">
        <v>4</v>
      </c>
      <c r="Z1242" s="107">
        <v>7</v>
      </c>
      <c r="AA1242" s="107">
        <v>2</v>
      </c>
      <c r="AB1242" s="111">
        <v>60</v>
      </c>
      <c r="AC1242" s="107">
        <v>45</v>
      </c>
      <c r="AD1242" s="108">
        <v>14.41</v>
      </c>
      <c r="AE1242" s="107">
        <v>5</v>
      </c>
      <c r="AF1242" s="111">
        <v>0</v>
      </c>
      <c r="AG1242" s="111"/>
      <c r="AH1242" s="111"/>
      <c r="AI1242" s="111"/>
      <c r="AJ1242" s="111"/>
      <c r="AK1242" s="111"/>
      <c r="AL1242" s="111"/>
      <c r="AM1242" s="111"/>
      <c r="AN1242" s="111"/>
      <c r="AO1242" s="111"/>
      <c r="AP1242" s="111"/>
      <c r="AQ1242" s="111"/>
      <c r="AR1242" s="111"/>
      <c r="AS1242" s="111"/>
      <c r="AT1242" s="111"/>
      <c r="AU1242" s="111"/>
      <c r="AV1242" s="111"/>
      <c r="AW1242" s="111"/>
      <c r="AX1242" s="111"/>
      <c r="AY1242"/>
      <c r="AZ1242"/>
      <c r="BA1242"/>
      <c r="BB1242"/>
      <c r="BC1242"/>
      <c r="BD1242"/>
    </row>
    <row r="1243" spans="1:56" s="110" customFormat="1" ht="257.14999999999998">
      <c r="A1243" s="107">
        <v>1510</v>
      </c>
      <c r="B1243" s="107" t="s">
        <v>1996</v>
      </c>
      <c r="C1243" s="111">
        <v>3</v>
      </c>
      <c r="D1243" s="124" t="s">
        <v>2008</v>
      </c>
      <c r="E1243" s="112" t="s">
        <v>2027</v>
      </c>
      <c r="F1243" s="129">
        <v>50196</v>
      </c>
      <c r="G1243" s="112" t="s">
        <v>2042</v>
      </c>
      <c r="H1243" s="111">
        <v>2008</v>
      </c>
      <c r="I1243" s="112" t="s">
        <v>2043</v>
      </c>
      <c r="J1243" s="113">
        <v>46847</v>
      </c>
      <c r="K1243" s="126" t="s">
        <v>12213</v>
      </c>
      <c r="L1243" s="112" t="s">
        <v>2030</v>
      </c>
      <c r="M1243" s="112" t="s">
        <v>2031</v>
      </c>
      <c r="N1243" s="112" t="s">
        <v>2044</v>
      </c>
      <c r="O1243" s="112" t="s">
        <v>2045</v>
      </c>
      <c r="P1243" s="112">
        <v>1080100</v>
      </c>
      <c r="Q1243" s="108">
        <v>2</v>
      </c>
      <c r="R1243" s="108">
        <v>0</v>
      </c>
      <c r="S1243" s="108">
        <v>2</v>
      </c>
      <c r="T1243" s="108">
        <v>18.64</v>
      </c>
      <c r="U1243" s="108">
        <f>SUM(R1243:T1243)</f>
        <v>20.64</v>
      </c>
      <c r="V1243" s="109">
        <v>54.2</v>
      </c>
      <c r="W1243" s="109">
        <v>100</v>
      </c>
      <c r="X1243" s="127" t="s">
        <v>2005</v>
      </c>
      <c r="Y1243" s="107">
        <v>4</v>
      </c>
      <c r="Z1243" s="107">
        <v>7</v>
      </c>
      <c r="AA1243" s="107">
        <v>2</v>
      </c>
      <c r="AB1243" s="111">
        <v>60</v>
      </c>
      <c r="AC1243" s="107">
        <v>45</v>
      </c>
      <c r="AD1243" s="108">
        <v>18.64</v>
      </c>
      <c r="AE1243" s="107">
        <v>5</v>
      </c>
      <c r="AF1243" s="111">
        <v>50</v>
      </c>
      <c r="AG1243" s="111"/>
      <c r="AH1243" s="111"/>
      <c r="AI1243" s="111"/>
      <c r="AJ1243" s="111"/>
      <c r="AK1243" s="111"/>
      <c r="AL1243" s="111"/>
      <c r="AM1243" s="111"/>
      <c r="AN1243" s="111"/>
      <c r="AO1243" s="111"/>
      <c r="AP1243" s="111"/>
      <c r="AQ1243" s="111"/>
      <c r="AR1243" s="111"/>
      <c r="AS1243" s="111" t="s">
        <v>2046</v>
      </c>
      <c r="AT1243" s="111" t="s">
        <v>2027</v>
      </c>
      <c r="AU1243" s="111">
        <v>100</v>
      </c>
      <c r="AV1243" s="111"/>
      <c r="AW1243" s="111"/>
      <c r="AX1243" s="111"/>
      <c r="AY1243"/>
      <c r="AZ1243"/>
      <c r="BA1243"/>
      <c r="BB1243"/>
      <c r="BC1243"/>
      <c r="BD1243"/>
    </row>
    <row r="1244" spans="1:56" s="110" customFormat="1" ht="257.14999999999998">
      <c r="A1244" s="107">
        <v>1510</v>
      </c>
      <c r="B1244" s="107" t="s">
        <v>1996</v>
      </c>
      <c r="C1244" s="111">
        <v>3</v>
      </c>
      <c r="D1244" s="124" t="s">
        <v>2008</v>
      </c>
      <c r="E1244" s="112" t="s">
        <v>2027</v>
      </c>
      <c r="F1244" s="129">
        <v>50196</v>
      </c>
      <c r="G1244" s="112" t="s">
        <v>2047</v>
      </c>
      <c r="H1244" s="111">
        <v>2014</v>
      </c>
      <c r="I1244" s="112" t="s">
        <v>2048</v>
      </c>
      <c r="J1244" s="113">
        <v>20620</v>
      </c>
      <c r="K1244" s="126" t="s">
        <v>12213</v>
      </c>
      <c r="L1244" s="112" t="s">
        <v>2030</v>
      </c>
      <c r="M1244" s="112" t="s">
        <v>2031</v>
      </c>
      <c r="N1244" s="112" t="s">
        <v>2050</v>
      </c>
      <c r="O1244" s="112" t="s">
        <v>2051</v>
      </c>
      <c r="P1244" s="112">
        <v>1140004</v>
      </c>
      <c r="Q1244" s="108">
        <v>0.88</v>
      </c>
      <c r="R1244" s="108">
        <v>0</v>
      </c>
      <c r="S1244" s="108">
        <v>0.88</v>
      </c>
      <c r="T1244" s="108">
        <v>20.78</v>
      </c>
      <c r="U1244" s="108">
        <f t="shared" si="88"/>
        <v>21.66</v>
      </c>
      <c r="V1244" s="109">
        <v>0</v>
      </c>
      <c r="W1244" s="109">
        <v>100</v>
      </c>
      <c r="X1244" s="127" t="s">
        <v>2005</v>
      </c>
      <c r="Y1244" s="107">
        <v>4</v>
      </c>
      <c r="Z1244" s="107">
        <v>7</v>
      </c>
      <c r="AA1244" s="107">
        <v>2</v>
      </c>
      <c r="AB1244" s="111">
        <v>60</v>
      </c>
      <c r="AC1244" s="107"/>
      <c r="AD1244" s="108">
        <v>20.78</v>
      </c>
      <c r="AE1244" s="107">
        <v>5</v>
      </c>
      <c r="AF1244" s="111">
        <v>0</v>
      </c>
      <c r="AG1244" s="111"/>
      <c r="AH1244" s="111"/>
      <c r="AI1244" s="111"/>
      <c r="AJ1244" s="111"/>
      <c r="AK1244" s="111"/>
      <c r="AL1244" s="111"/>
      <c r="AM1244" s="111"/>
      <c r="AN1244" s="111"/>
      <c r="AO1244" s="111"/>
      <c r="AP1244" s="111"/>
      <c r="AQ1244" s="111"/>
      <c r="AR1244" s="111"/>
      <c r="AS1244" s="111"/>
      <c r="AT1244" s="111"/>
      <c r="AU1244" s="111"/>
      <c r="AV1244" s="111"/>
      <c r="AW1244" s="111"/>
      <c r="AX1244" s="111"/>
      <c r="AY1244"/>
      <c r="AZ1244"/>
      <c r="BA1244"/>
      <c r="BB1244"/>
      <c r="BC1244"/>
      <c r="BD1244"/>
    </row>
    <row r="1245" spans="1:56" s="110" customFormat="1" ht="318.89999999999998">
      <c r="A1245" s="107">
        <v>1510</v>
      </c>
      <c r="B1245" s="107" t="s">
        <v>1996</v>
      </c>
      <c r="C1245" s="111">
        <v>3</v>
      </c>
      <c r="D1245" s="124" t="s">
        <v>2008</v>
      </c>
      <c r="E1245" s="112" t="s">
        <v>2027</v>
      </c>
      <c r="F1245" s="129">
        <v>50196</v>
      </c>
      <c r="G1245" s="112" t="s">
        <v>2052</v>
      </c>
      <c r="H1245" s="111">
        <v>2018</v>
      </c>
      <c r="I1245" s="112" t="s">
        <v>2053</v>
      </c>
      <c r="J1245" s="113">
        <v>80681.759999999995</v>
      </c>
      <c r="K1245" s="126" t="s">
        <v>12213</v>
      </c>
      <c r="L1245" s="112" t="s">
        <v>2054</v>
      </c>
      <c r="M1245" s="112" t="s">
        <v>2031</v>
      </c>
      <c r="N1245" s="112" t="s">
        <v>2055</v>
      </c>
      <c r="O1245" s="112" t="s">
        <v>2056</v>
      </c>
      <c r="P1245" s="112">
        <v>1180016</v>
      </c>
      <c r="Q1245" s="108">
        <v>0.88</v>
      </c>
      <c r="R1245" s="108">
        <v>0</v>
      </c>
      <c r="S1245" s="108">
        <v>0.88</v>
      </c>
      <c r="T1245" s="108">
        <v>20.78</v>
      </c>
      <c r="U1245" s="108">
        <f t="shared" si="88"/>
        <v>21.66</v>
      </c>
      <c r="V1245" s="109">
        <v>50.5</v>
      </c>
      <c r="W1245" s="109">
        <v>100</v>
      </c>
      <c r="X1245" s="127" t="s">
        <v>2005</v>
      </c>
      <c r="Y1245" s="107">
        <v>4</v>
      </c>
      <c r="Z1245" s="107">
        <v>7</v>
      </c>
      <c r="AA1245" s="107">
        <v>2</v>
      </c>
      <c r="AB1245" s="111">
        <v>60</v>
      </c>
      <c r="AC1245" s="107">
        <v>198</v>
      </c>
      <c r="AD1245" s="108">
        <v>20.78</v>
      </c>
      <c r="AE1245" s="107">
        <v>5</v>
      </c>
      <c r="AF1245" s="111">
        <v>51</v>
      </c>
      <c r="AG1245" s="111"/>
      <c r="AH1245" s="111"/>
      <c r="AI1245" s="111"/>
      <c r="AJ1245" s="111"/>
      <c r="AK1245" s="111"/>
      <c r="AL1245" s="111"/>
      <c r="AM1245" s="111"/>
      <c r="AN1245" s="111"/>
      <c r="AO1245" s="111"/>
      <c r="AP1245" s="111"/>
      <c r="AQ1245" s="111"/>
      <c r="AR1245" s="111"/>
      <c r="AS1245" s="111" t="s">
        <v>2046</v>
      </c>
      <c r="AT1245" s="111" t="s">
        <v>2027</v>
      </c>
      <c r="AU1245" s="111">
        <v>100</v>
      </c>
      <c r="AV1245" s="111"/>
      <c r="AW1245" s="111"/>
      <c r="AX1245" s="111"/>
      <c r="AY1245"/>
      <c r="AZ1245"/>
      <c r="BA1245"/>
      <c r="BB1245"/>
      <c r="BC1245"/>
      <c r="BD1245"/>
    </row>
    <row r="1246" spans="1:56" s="110" customFormat="1" ht="308.60000000000002">
      <c r="A1246" s="107">
        <v>1510</v>
      </c>
      <c r="B1246" s="107" t="s">
        <v>1996</v>
      </c>
      <c r="C1246" s="111">
        <v>7</v>
      </c>
      <c r="D1246" s="124" t="s">
        <v>1997</v>
      </c>
      <c r="E1246" s="112" t="s">
        <v>2018</v>
      </c>
      <c r="F1246" s="129">
        <v>18697</v>
      </c>
      <c r="G1246" s="112" t="s">
        <v>2057</v>
      </c>
      <c r="H1246" s="111">
        <v>2018</v>
      </c>
      <c r="I1246" s="112" t="s">
        <v>2058</v>
      </c>
      <c r="J1246" s="113">
        <v>71412.820000000007</v>
      </c>
      <c r="K1246" s="126" t="s">
        <v>12213</v>
      </c>
      <c r="L1246" s="112" t="s">
        <v>2021</v>
      </c>
      <c r="M1246" s="112" t="s">
        <v>2022</v>
      </c>
      <c r="N1246" s="112" t="s">
        <v>2023</v>
      </c>
      <c r="O1246" s="112" t="s">
        <v>2024</v>
      </c>
      <c r="P1246" s="112">
        <v>1180034</v>
      </c>
      <c r="Q1246" s="108">
        <v>2.3529411764705883</v>
      </c>
      <c r="R1246" s="108">
        <v>0</v>
      </c>
      <c r="S1246" s="108">
        <v>2.35</v>
      </c>
      <c r="T1246" s="108">
        <v>18.829999999999998</v>
      </c>
      <c r="U1246" s="108">
        <f>SUM(R1246:T1246)</f>
        <v>21.18</v>
      </c>
      <c r="V1246" s="109">
        <v>41.8</v>
      </c>
      <c r="W1246" s="109">
        <v>93</v>
      </c>
      <c r="X1246" s="127" t="s">
        <v>2005</v>
      </c>
      <c r="Y1246" s="107">
        <v>3</v>
      </c>
      <c r="Z1246" s="107">
        <v>11</v>
      </c>
      <c r="AA1246" s="107">
        <v>5</v>
      </c>
      <c r="AB1246" s="111">
        <v>4</v>
      </c>
      <c r="AC1246" s="107">
        <v>194</v>
      </c>
      <c r="AD1246" s="108">
        <v>18.829999999999998</v>
      </c>
      <c r="AE1246" s="107">
        <v>5</v>
      </c>
      <c r="AF1246" s="111">
        <v>67</v>
      </c>
      <c r="AG1246" s="111"/>
      <c r="AH1246" s="111"/>
      <c r="AI1246" s="111"/>
      <c r="AJ1246" s="111"/>
      <c r="AK1246" s="111"/>
      <c r="AL1246" s="111"/>
      <c r="AM1246" s="111"/>
      <c r="AN1246" s="111"/>
      <c r="AO1246" s="111"/>
      <c r="AP1246" s="111"/>
      <c r="AQ1246" s="111"/>
      <c r="AR1246" s="111"/>
      <c r="AS1246" s="111" t="s">
        <v>2025</v>
      </c>
      <c r="AT1246" s="111" t="s">
        <v>2026</v>
      </c>
      <c r="AU1246" s="111">
        <v>100</v>
      </c>
      <c r="AV1246" s="111"/>
      <c r="AW1246" s="111"/>
      <c r="AX1246" s="111"/>
      <c r="AY1246"/>
      <c r="AZ1246"/>
      <c r="BA1246"/>
      <c r="BB1246"/>
      <c r="BC1246"/>
      <c r="BD1246"/>
    </row>
    <row r="1247" spans="1:56" s="110" customFormat="1" ht="195.45">
      <c r="A1247" s="107">
        <v>1510</v>
      </c>
      <c r="B1247" s="107" t="s">
        <v>1996</v>
      </c>
      <c r="C1247" s="111">
        <v>8</v>
      </c>
      <c r="D1247" s="124" t="s">
        <v>1997</v>
      </c>
      <c r="E1247" s="112" t="s">
        <v>1998</v>
      </c>
      <c r="F1247" s="129">
        <v>10756</v>
      </c>
      <c r="G1247" s="112" t="s">
        <v>2059</v>
      </c>
      <c r="H1247" s="111">
        <v>2020</v>
      </c>
      <c r="I1247" s="112" t="s">
        <v>2060</v>
      </c>
      <c r="J1247" s="113">
        <v>113315</v>
      </c>
      <c r="K1247" s="126" t="s">
        <v>12213</v>
      </c>
      <c r="L1247" s="112" t="s">
        <v>2061</v>
      </c>
      <c r="M1247" s="112" t="s">
        <v>2062</v>
      </c>
      <c r="N1247" s="112" t="s">
        <v>2063</v>
      </c>
      <c r="O1247" s="112" t="s">
        <v>2064</v>
      </c>
      <c r="P1247" s="112">
        <v>1200003</v>
      </c>
      <c r="Q1247" s="108">
        <v>0</v>
      </c>
      <c r="R1247" s="108">
        <v>0</v>
      </c>
      <c r="S1247" s="108">
        <v>0</v>
      </c>
      <c r="T1247" s="108">
        <v>13.11</v>
      </c>
      <c r="U1247" s="108">
        <f t="shared" si="88"/>
        <v>13.11</v>
      </c>
      <c r="V1247" s="109">
        <v>100</v>
      </c>
      <c r="W1247" s="109">
        <v>62</v>
      </c>
      <c r="X1247" s="127" t="s">
        <v>2005</v>
      </c>
      <c r="Y1247" s="107">
        <v>6</v>
      </c>
      <c r="Z1247" s="107">
        <v>1</v>
      </c>
      <c r="AA1247" s="107">
        <v>5</v>
      </c>
      <c r="AB1247" s="111">
        <v>25</v>
      </c>
      <c r="AC1247" s="107">
        <v>71</v>
      </c>
      <c r="AD1247" s="108">
        <v>0</v>
      </c>
      <c r="AE1247" s="107">
        <v>5</v>
      </c>
      <c r="AF1247" s="111">
        <v>100</v>
      </c>
      <c r="AG1247" s="111" t="s">
        <v>1997</v>
      </c>
      <c r="AH1247" s="111" t="s">
        <v>1998</v>
      </c>
      <c r="AI1247" s="111">
        <v>100</v>
      </c>
      <c r="AJ1247" s="111"/>
      <c r="AK1247" s="111"/>
      <c r="AL1247" s="111"/>
      <c r="AM1247" s="111"/>
      <c r="AN1247" s="111"/>
      <c r="AO1247" s="111"/>
      <c r="AP1247" s="111"/>
      <c r="AQ1247" s="111"/>
      <c r="AR1247" s="111"/>
      <c r="AS1247" s="111"/>
      <c r="AT1247" s="111"/>
      <c r="AU1247" s="111"/>
      <c r="AV1247" s="111"/>
      <c r="AW1247" s="111"/>
      <c r="AX1247" s="111"/>
      <c r="AY1247"/>
      <c r="AZ1247"/>
      <c r="BA1247"/>
      <c r="BB1247"/>
      <c r="BC1247"/>
      <c r="BD1247"/>
    </row>
    <row r="1248" spans="1:56" s="110" customFormat="1" ht="257.14999999999998">
      <c r="A1248" s="107">
        <v>1510</v>
      </c>
      <c r="B1248" s="107" t="s">
        <v>1996</v>
      </c>
      <c r="C1248" s="111">
        <v>3</v>
      </c>
      <c r="D1248" s="124" t="s">
        <v>2008</v>
      </c>
      <c r="E1248" s="112" t="s">
        <v>2027</v>
      </c>
      <c r="F1248" s="129">
        <v>50196</v>
      </c>
      <c r="G1248" s="112" t="s">
        <v>2065</v>
      </c>
      <c r="H1248" s="111">
        <v>2020</v>
      </c>
      <c r="I1248" s="112" t="s">
        <v>2066</v>
      </c>
      <c r="J1248" s="113">
        <v>26057.54</v>
      </c>
      <c r="K1248" s="126" t="s">
        <v>12213</v>
      </c>
      <c r="L1248" s="112" t="s">
        <v>2054</v>
      </c>
      <c r="M1248" s="112" t="s">
        <v>2031</v>
      </c>
      <c r="N1248" s="112" t="s">
        <v>2067</v>
      </c>
      <c r="O1248" s="112" t="s">
        <v>2068</v>
      </c>
      <c r="P1248" s="112">
        <v>1200004</v>
      </c>
      <c r="Q1248" s="108">
        <v>2.35</v>
      </c>
      <c r="R1248" s="108">
        <v>0</v>
      </c>
      <c r="S1248" s="108">
        <v>2.35</v>
      </c>
      <c r="T1248" s="108">
        <v>18.829999999999998</v>
      </c>
      <c r="U1248" s="108">
        <f t="shared" si="88"/>
        <v>21.18</v>
      </c>
      <c r="V1248" s="109">
        <v>51.8</v>
      </c>
      <c r="W1248" s="109">
        <v>70</v>
      </c>
      <c r="X1248" s="127" t="s">
        <v>2005</v>
      </c>
      <c r="Y1248" s="107">
        <v>4</v>
      </c>
      <c r="Z1248" s="107">
        <v>7</v>
      </c>
      <c r="AA1248" s="107">
        <v>4</v>
      </c>
      <c r="AB1248" s="111">
        <v>4</v>
      </c>
      <c r="AC1248" s="107">
        <v>135</v>
      </c>
      <c r="AD1248" s="108">
        <v>18.829999999999998</v>
      </c>
      <c r="AE1248" s="107">
        <v>5</v>
      </c>
      <c r="AF1248" s="111">
        <v>50</v>
      </c>
      <c r="AG1248" s="111"/>
      <c r="AH1248" s="111"/>
      <c r="AI1248" s="111"/>
      <c r="AJ1248" s="111"/>
      <c r="AK1248" s="111"/>
      <c r="AL1248" s="111"/>
      <c r="AM1248" s="111"/>
      <c r="AN1248" s="111"/>
      <c r="AO1248" s="111"/>
      <c r="AP1248" s="111"/>
      <c r="AQ1248" s="111"/>
      <c r="AR1248" s="111"/>
      <c r="AS1248" s="111" t="s">
        <v>2046</v>
      </c>
      <c r="AT1248" s="111" t="s">
        <v>2027</v>
      </c>
      <c r="AU1248" s="111">
        <v>100</v>
      </c>
      <c r="AV1248" s="111"/>
      <c r="AW1248" s="111"/>
      <c r="AX1248" s="111"/>
      <c r="AY1248"/>
      <c r="AZ1248"/>
      <c r="BA1248"/>
      <c r="BB1248"/>
      <c r="BC1248"/>
      <c r="BD1248"/>
    </row>
    <row r="1249" spans="1:56" s="110" customFormat="1" ht="102.9">
      <c r="A1249" s="107">
        <v>1510</v>
      </c>
      <c r="B1249" s="107" t="s">
        <v>1996</v>
      </c>
      <c r="C1249" s="111">
        <v>7</v>
      </c>
      <c r="D1249" s="124" t="s">
        <v>1997</v>
      </c>
      <c r="E1249" s="112" t="s">
        <v>2069</v>
      </c>
      <c r="F1249" s="129">
        <v>27613</v>
      </c>
      <c r="G1249" s="112" t="s">
        <v>2070</v>
      </c>
      <c r="H1249" s="111">
        <v>2020</v>
      </c>
      <c r="I1249" s="112" t="s">
        <v>2071</v>
      </c>
      <c r="J1249" s="113">
        <v>38219</v>
      </c>
      <c r="K1249" s="126" t="s">
        <v>12213</v>
      </c>
      <c r="L1249" s="112" t="s">
        <v>2072</v>
      </c>
      <c r="M1249" s="112" t="s">
        <v>2073</v>
      </c>
      <c r="N1249" s="112" t="s">
        <v>2074</v>
      </c>
      <c r="O1249" s="112" t="s">
        <v>2075</v>
      </c>
      <c r="P1249" s="112">
        <v>1200005</v>
      </c>
      <c r="Q1249" s="108">
        <v>0</v>
      </c>
      <c r="R1249" s="108">
        <v>0</v>
      </c>
      <c r="S1249" s="108">
        <v>0</v>
      </c>
      <c r="T1249" s="108">
        <v>18.829999999999998</v>
      </c>
      <c r="U1249" s="108">
        <f t="shared" si="88"/>
        <v>18.829999999999998</v>
      </c>
      <c r="V1249" s="109">
        <v>100</v>
      </c>
      <c r="W1249" s="109">
        <v>68</v>
      </c>
      <c r="X1249" s="127" t="s">
        <v>2005</v>
      </c>
      <c r="Y1249" s="107">
        <v>6</v>
      </c>
      <c r="Z1249" s="107">
        <v>1</v>
      </c>
      <c r="AA1249" s="107">
        <v>5</v>
      </c>
      <c r="AB1249" s="111">
        <v>7</v>
      </c>
      <c r="AC1249" s="107">
        <v>112</v>
      </c>
      <c r="AD1249" s="108">
        <v>0</v>
      </c>
      <c r="AE1249" s="107">
        <v>5</v>
      </c>
      <c r="AF1249" s="111">
        <v>100</v>
      </c>
      <c r="AG1249" s="111" t="s">
        <v>1997</v>
      </c>
      <c r="AH1249" s="111" t="s">
        <v>2076</v>
      </c>
      <c r="AI1249" s="111">
        <v>100</v>
      </c>
      <c r="AJ1249" s="111"/>
      <c r="AK1249" s="111"/>
      <c r="AL1249" s="111"/>
      <c r="AM1249" s="111"/>
      <c r="AN1249" s="111"/>
      <c r="AO1249" s="111"/>
      <c r="AP1249" s="111"/>
      <c r="AQ1249" s="111"/>
      <c r="AR1249" s="111"/>
      <c r="AS1249" s="111"/>
      <c r="AT1249" s="111"/>
      <c r="AU1249" s="111"/>
      <c r="AV1249" s="111"/>
      <c r="AW1249" s="111"/>
      <c r="AX1249" s="111"/>
      <c r="AY1249"/>
      <c r="AZ1249"/>
      <c r="BA1249"/>
      <c r="BB1249"/>
      <c r="BC1249"/>
      <c r="BD1249"/>
    </row>
    <row r="1250" spans="1:56" s="110" customFormat="1" ht="308.60000000000002">
      <c r="A1250" s="107">
        <v>1510</v>
      </c>
      <c r="B1250" s="107" t="s">
        <v>1996</v>
      </c>
      <c r="C1250" s="111">
        <v>7</v>
      </c>
      <c r="D1250" s="124" t="s">
        <v>1997</v>
      </c>
      <c r="E1250" s="112" t="s">
        <v>2018</v>
      </c>
      <c r="F1250" s="129">
        <v>18697</v>
      </c>
      <c r="G1250" s="112" t="s">
        <v>2077</v>
      </c>
      <c r="H1250" s="111">
        <v>2020</v>
      </c>
      <c r="I1250" s="112" t="s">
        <v>2078</v>
      </c>
      <c r="J1250" s="113">
        <v>104820</v>
      </c>
      <c r="K1250" s="126" t="s">
        <v>12213</v>
      </c>
      <c r="L1250" s="112" t="s">
        <v>2021</v>
      </c>
      <c r="M1250" s="112" t="s">
        <v>2022</v>
      </c>
      <c r="N1250" s="112" t="s">
        <v>2079</v>
      </c>
      <c r="O1250" s="112" t="s">
        <v>2080</v>
      </c>
      <c r="P1250" s="112">
        <v>1200008</v>
      </c>
      <c r="Q1250" s="108">
        <v>2.3529411764705883</v>
      </c>
      <c r="R1250" s="108">
        <v>0</v>
      </c>
      <c r="S1250" s="108">
        <v>2.35</v>
      </c>
      <c r="T1250" s="108">
        <v>18.829999999999998</v>
      </c>
      <c r="U1250" s="108">
        <f>SUM(R1250:T1250)</f>
        <v>21.18</v>
      </c>
      <c r="V1250" s="109">
        <v>15.6</v>
      </c>
      <c r="W1250" s="109">
        <v>68</v>
      </c>
      <c r="X1250" s="127" t="s">
        <v>2005</v>
      </c>
      <c r="Y1250" s="107">
        <v>3</v>
      </c>
      <c r="Z1250" s="107">
        <v>11</v>
      </c>
      <c r="AA1250" s="107">
        <v>5</v>
      </c>
      <c r="AB1250" s="111">
        <v>4</v>
      </c>
      <c r="AC1250" s="107">
        <v>194</v>
      </c>
      <c r="AD1250" s="108">
        <v>18.829999999999998</v>
      </c>
      <c r="AE1250" s="107">
        <v>5</v>
      </c>
      <c r="AF1250" s="111">
        <v>24</v>
      </c>
      <c r="AG1250" s="111" t="s">
        <v>1997</v>
      </c>
      <c r="AH1250" s="111" t="s">
        <v>2018</v>
      </c>
      <c r="AI1250" s="111">
        <v>100</v>
      </c>
      <c r="AJ1250" s="111"/>
      <c r="AK1250" s="111"/>
      <c r="AL1250" s="111"/>
      <c r="AM1250" s="111"/>
      <c r="AN1250" s="111"/>
      <c r="AO1250" s="111"/>
      <c r="AP1250" s="111"/>
      <c r="AQ1250" s="111"/>
      <c r="AR1250" s="111"/>
      <c r="AS1250" s="111"/>
      <c r="AT1250" s="111"/>
      <c r="AU1250" s="111"/>
      <c r="AV1250" s="111"/>
      <c r="AW1250" s="111"/>
      <c r="AX1250" s="111"/>
      <c r="AY1250"/>
      <c r="AZ1250"/>
      <c r="BA1250"/>
      <c r="BB1250"/>
      <c r="BC1250"/>
      <c r="BD1250"/>
    </row>
    <row r="1251" spans="1:56" s="110" customFormat="1" ht="308.60000000000002">
      <c r="A1251" s="107">
        <v>1510</v>
      </c>
      <c r="B1251" s="107" t="s">
        <v>1996</v>
      </c>
      <c r="C1251" s="111">
        <v>7</v>
      </c>
      <c r="D1251" s="124" t="s">
        <v>1997</v>
      </c>
      <c r="E1251" s="112" t="s">
        <v>2018</v>
      </c>
      <c r="F1251" s="129">
        <v>18697</v>
      </c>
      <c r="G1251" s="112" t="s">
        <v>2081</v>
      </c>
      <c r="H1251" s="111">
        <v>2020</v>
      </c>
      <c r="I1251" s="112" t="s">
        <v>2082</v>
      </c>
      <c r="J1251" s="113">
        <v>103137.54</v>
      </c>
      <c r="K1251" s="126" t="s">
        <v>12213</v>
      </c>
      <c r="L1251" s="112" t="s">
        <v>2021</v>
      </c>
      <c r="M1251" s="112" t="s">
        <v>2022</v>
      </c>
      <c r="N1251" s="112" t="s">
        <v>2023</v>
      </c>
      <c r="O1251" s="112" t="s">
        <v>2024</v>
      </c>
      <c r="P1251" s="112">
        <v>1200021</v>
      </c>
      <c r="Q1251" s="108">
        <v>2.35</v>
      </c>
      <c r="R1251" s="108">
        <v>0</v>
      </c>
      <c r="S1251" s="108">
        <v>2.35</v>
      </c>
      <c r="T1251" s="108">
        <v>18.829999999999998</v>
      </c>
      <c r="U1251" s="108">
        <f t="shared" si="88"/>
        <v>21.18</v>
      </c>
      <c r="V1251" s="109">
        <v>22.1</v>
      </c>
      <c r="W1251" s="109">
        <v>61</v>
      </c>
      <c r="X1251" s="127" t="s">
        <v>2005</v>
      </c>
      <c r="Y1251" s="107">
        <v>3</v>
      </c>
      <c r="Z1251" s="107">
        <v>11</v>
      </c>
      <c r="AA1251" s="107">
        <v>5</v>
      </c>
      <c r="AB1251" s="111">
        <v>4</v>
      </c>
      <c r="AC1251" s="107">
        <v>104</v>
      </c>
      <c r="AD1251" s="108">
        <v>18.829999999999998</v>
      </c>
      <c r="AE1251" s="107">
        <v>5</v>
      </c>
      <c r="AF1251" s="111">
        <v>0</v>
      </c>
      <c r="AG1251" s="111"/>
      <c r="AH1251" s="111"/>
      <c r="AI1251" s="111"/>
      <c r="AJ1251" s="111"/>
      <c r="AK1251" s="111"/>
      <c r="AL1251" s="111"/>
      <c r="AM1251" s="111"/>
      <c r="AN1251" s="111"/>
      <c r="AO1251" s="111"/>
      <c r="AP1251" s="111"/>
      <c r="AQ1251" s="111"/>
      <c r="AR1251" s="111"/>
      <c r="AS1251" s="111"/>
      <c r="AT1251" s="111"/>
      <c r="AU1251" s="111"/>
      <c r="AV1251" s="111"/>
      <c r="AW1251" s="111"/>
      <c r="AX1251" s="111"/>
      <c r="AY1251"/>
      <c r="AZ1251"/>
      <c r="BA1251"/>
      <c r="BB1251"/>
      <c r="BC1251"/>
      <c r="BD1251"/>
    </row>
    <row r="1252" spans="1:56" s="110" customFormat="1" ht="308.60000000000002">
      <c r="A1252" s="107">
        <v>1510</v>
      </c>
      <c r="B1252" s="107" t="s">
        <v>1996</v>
      </c>
      <c r="C1252" s="111">
        <v>7</v>
      </c>
      <c r="D1252" s="124" t="s">
        <v>1997</v>
      </c>
      <c r="E1252" s="112" t="s">
        <v>2018</v>
      </c>
      <c r="F1252" s="129">
        <v>18697</v>
      </c>
      <c r="G1252" s="112" t="s">
        <v>2083</v>
      </c>
      <c r="H1252" s="111">
        <v>2020</v>
      </c>
      <c r="I1252" s="112" t="s">
        <v>2084</v>
      </c>
      <c r="J1252" s="113">
        <v>13870</v>
      </c>
      <c r="K1252" s="126" t="s">
        <v>12213</v>
      </c>
      <c r="L1252" s="112" t="s">
        <v>2021</v>
      </c>
      <c r="M1252" s="112" t="s">
        <v>2022</v>
      </c>
      <c r="N1252" s="112" t="s">
        <v>2023</v>
      </c>
      <c r="O1252" s="112" t="s">
        <v>2024</v>
      </c>
      <c r="P1252" s="112">
        <v>1200042</v>
      </c>
      <c r="Q1252" s="108">
        <v>2.35</v>
      </c>
      <c r="R1252" s="108">
        <v>0</v>
      </c>
      <c r="S1252" s="108">
        <v>2.35</v>
      </c>
      <c r="T1252" s="108">
        <v>18.829999999999998</v>
      </c>
      <c r="U1252" s="108">
        <f t="shared" si="88"/>
        <v>21.18</v>
      </c>
      <c r="V1252" s="109">
        <v>10.5</v>
      </c>
      <c r="W1252" s="109">
        <v>52</v>
      </c>
      <c r="X1252" s="127" t="s">
        <v>2005</v>
      </c>
      <c r="Y1252" s="107">
        <v>3</v>
      </c>
      <c r="Z1252" s="107">
        <v>11</v>
      </c>
      <c r="AA1252" s="107">
        <v>5</v>
      </c>
      <c r="AB1252" s="111">
        <v>4</v>
      </c>
      <c r="AC1252" s="107">
        <v>104</v>
      </c>
      <c r="AD1252" s="108">
        <v>18.829999999999998</v>
      </c>
      <c r="AE1252" s="107">
        <v>5</v>
      </c>
      <c r="AF1252" s="111">
        <v>14</v>
      </c>
      <c r="AG1252" s="111" t="s">
        <v>1997</v>
      </c>
      <c r="AH1252" s="111" t="s">
        <v>2018</v>
      </c>
      <c r="AI1252" s="111">
        <v>67</v>
      </c>
      <c r="AJ1252" s="111"/>
      <c r="AK1252" s="111"/>
      <c r="AL1252" s="111"/>
      <c r="AM1252" s="111"/>
      <c r="AN1252" s="111"/>
      <c r="AO1252" s="111"/>
      <c r="AP1252" s="111"/>
      <c r="AQ1252" s="111"/>
      <c r="AR1252" s="111"/>
      <c r="AS1252" s="111" t="s">
        <v>2025</v>
      </c>
      <c r="AT1252" s="111" t="s">
        <v>2018</v>
      </c>
      <c r="AU1252" s="111">
        <v>33</v>
      </c>
      <c r="AV1252" s="111"/>
      <c r="AW1252" s="111"/>
      <c r="AX1252" s="111"/>
      <c r="AY1252"/>
      <c r="AZ1252"/>
      <c r="BA1252"/>
      <c r="BB1252"/>
      <c r="BC1252"/>
      <c r="BD1252"/>
    </row>
    <row r="1253" spans="1:56" s="110" customFormat="1" ht="257.14999999999998">
      <c r="A1253" s="107">
        <v>1510</v>
      </c>
      <c r="B1253" s="107" t="s">
        <v>1996</v>
      </c>
      <c r="C1253" s="111">
        <v>3</v>
      </c>
      <c r="D1253" s="124" t="s">
        <v>2008</v>
      </c>
      <c r="E1253" s="112" t="s">
        <v>2027</v>
      </c>
      <c r="F1253" s="129">
        <v>50196</v>
      </c>
      <c r="G1253" s="112" t="s">
        <v>2085</v>
      </c>
      <c r="H1253" s="111">
        <v>2020</v>
      </c>
      <c r="I1253" s="112" t="s">
        <v>2086</v>
      </c>
      <c r="J1253" s="113">
        <v>59323.17</v>
      </c>
      <c r="K1253" s="126" t="s">
        <v>12213</v>
      </c>
      <c r="L1253" s="112" t="s">
        <v>2054</v>
      </c>
      <c r="M1253" s="112" t="s">
        <v>2031</v>
      </c>
      <c r="N1253" s="112" t="s">
        <v>2087</v>
      </c>
      <c r="O1253" s="112" t="s">
        <v>2088</v>
      </c>
      <c r="P1253" s="112">
        <v>1200044</v>
      </c>
      <c r="Q1253" s="108">
        <v>2.35</v>
      </c>
      <c r="R1253" s="108">
        <v>0</v>
      </c>
      <c r="S1253" s="108">
        <v>2.35</v>
      </c>
      <c r="T1253" s="108">
        <v>18.829999999999998</v>
      </c>
      <c r="U1253" s="108">
        <f t="shared" si="88"/>
        <v>21.18</v>
      </c>
      <c r="V1253" s="109">
        <v>37.4</v>
      </c>
      <c r="W1253" s="109">
        <v>52</v>
      </c>
      <c r="X1253" s="127" t="s">
        <v>2005</v>
      </c>
      <c r="Y1253" s="107">
        <v>6</v>
      </c>
      <c r="Z1253" s="107">
        <v>4</v>
      </c>
      <c r="AA1253" s="107">
        <v>2</v>
      </c>
      <c r="AB1253" s="111">
        <v>10</v>
      </c>
      <c r="AC1253" s="107">
        <v>110</v>
      </c>
      <c r="AD1253" s="108">
        <v>18.829999999999998</v>
      </c>
      <c r="AE1253" s="107">
        <v>5</v>
      </c>
      <c r="AF1253" s="111">
        <v>40</v>
      </c>
      <c r="AG1253" s="111"/>
      <c r="AH1253" s="111"/>
      <c r="AI1253" s="111"/>
      <c r="AJ1253" s="111"/>
      <c r="AK1253" s="111"/>
      <c r="AL1253" s="111"/>
      <c r="AM1253" s="111"/>
      <c r="AN1253" s="111"/>
      <c r="AO1253" s="111"/>
      <c r="AP1253" s="111"/>
      <c r="AQ1253" s="111"/>
      <c r="AR1253" s="111"/>
      <c r="AS1253" s="111" t="s">
        <v>2046</v>
      </c>
      <c r="AT1253" s="111" t="s">
        <v>2027</v>
      </c>
      <c r="AU1253" s="111">
        <v>100</v>
      </c>
      <c r="AV1253" s="111"/>
      <c r="AW1253" s="111"/>
      <c r="AX1253" s="111"/>
      <c r="AY1253"/>
      <c r="AZ1253"/>
      <c r="BA1253"/>
      <c r="BB1253"/>
      <c r="BC1253"/>
      <c r="BD1253"/>
    </row>
    <row r="1254" spans="1:56" s="110" customFormat="1" ht="257.14999999999998">
      <c r="A1254" s="107">
        <v>1510</v>
      </c>
      <c r="B1254" s="107" t="s">
        <v>1996</v>
      </c>
      <c r="C1254" s="111">
        <v>3</v>
      </c>
      <c r="D1254" s="124" t="s">
        <v>2008</v>
      </c>
      <c r="E1254" s="112" t="s">
        <v>2027</v>
      </c>
      <c r="F1254" s="129">
        <v>50196</v>
      </c>
      <c r="G1254" s="112" t="s">
        <v>2089</v>
      </c>
      <c r="H1254" s="111">
        <v>2021</v>
      </c>
      <c r="I1254" s="112" t="s">
        <v>2089</v>
      </c>
      <c r="J1254" s="113">
        <v>38321.42</v>
      </c>
      <c r="K1254" s="126" t="s">
        <v>12213</v>
      </c>
      <c r="L1254" s="112" t="s">
        <v>2054</v>
      </c>
      <c r="M1254" s="112" t="s">
        <v>2031</v>
      </c>
      <c r="N1254" s="112" t="s">
        <v>2090</v>
      </c>
      <c r="O1254" s="112" t="s">
        <v>2091</v>
      </c>
      <c r="P1254" s="112">
        <v>1210001</v>
      </c>
      <c r="Q1254" s="108">
        <v>2.35</v>
      </c>
      <c r="R1254" s="108">
        <v>0</v>
      </c>
      <c r="S1254" s="108">
        <v>2.35</v>
      </c>
      <c r="T1254" s="108">
        <v>18.829999999999998</v>
      </c>
      <c r="U1254" s="108">
        <f>SUM(R1254:T1254)</f>
        <v>21.18</v>
      </c>
      <c r="V1254" s="109">
        <v>37.5</v>
      </c>
      <c r="W1254" s="109">
        <v>60</v>
      </c>
      <c r="X1254" s="127" t="s">
        <v>2005</v>
      </c>
      <c r="Y1254" s="107">
        <v>6</v>
      </c>
      <c r="Z1254" s="107">
        <v>4</v>
      </c>
      <c r="AA1254" s="107">
        <v>2</v>
      </c>
      <c r="AB1254" s="111">
        <v>4</v>
      </c>
      <c r="AC1254" s="107">
        <v>120</v>
      </c>
      <c r="AD1254" s="108">
        <v>18.829999999999998</v>
      </c>
      <c r="AE1254" s="107">
        <v>5</v>
      </c>
      <c r="AF1254" s="111">
        <v>40</v>
      </c>
      <c r="AG1254" s="111"/>
      <c r="AH1254" s="111"/>
      <c r="AI1254" s="111"/>
      <c r="AJ1254" s="111"/>
      <c r="AK1254" s="111"/>
      <c r="AL1254" s="111"/>
      <c r="AM1254" s="111"/>
      <c r="AN1254" s="111"/>
      <c r="AO1254" s="111"/>
      <c r="AP1254" s="111"/>
      <c r="AQ1254" s="111"/>
      <c r="AR1254" s="111"/>
      <c r="AS1254" s="111" t="s">
        <v>2046</v>
      </c>
      <c r="AT1254" s="111" t="s">
        <v>2027</v>
      </c>
      <c r="AU1254" s="111">
        <v>100</v>
      </c>
      <c r="AV1254" s="111"/>
      <c r="AW1254" s="111"/>
      <c r="AX1254" s="111"/>
      <c r="AY1254"/>
      <c r="AZ1254"/>
      <c r="BA1254"/>
      <c r="BB1254"/>
      <c r="BC1254"/>
      <c r="BD1254"/>
    </row>
    <row r="1255" spans="1:56" s="110" customFormat="1" ht="308.60000000000002">
      <c r="A1255" s="107">
        <v>1510</v>
      </c>
      <c r="B1255" s="107" t="s">
        <v>1996</v>
      </c>
      <c r="C1255" s="111">
        <v>7</v>
      </c>
      <c r="D1255" s="124" t="s">
        <v>1997</v>
      </c>
      <c r="E1255" s="112" t="s">
        <v>2018</v>
      </c>
      <c r="F1255" s="129">
        <v>18697</v>
      </c>
      <c r="G1255" s="112" t="s">
        <v>2092</v>
      </c>
      <c r="H1255" s="111">
        <v>2021</v>
      </c>
      <c r="I1255" s="112" t="s">
        <v>2093</v>
      </c>
      <c r="J1255" s="113">
        <v>49271.41</v>
      </c>
      <c r="K1255" s="126" t="s">
        <v>12213</v>
      </c>
      <c r="L1255" s="112" t="s">
        <v>2021</v>
      </c>
      <c r="M1255" s="112" t="s">
        <v>2022</v>
      </c>
      <c r="N1255" s="112" t="s">
        <v>2094</v>
      </c>
      <c r="O1255" s="112" t="s">
        <v>2095</v>
      </c>
      <c r="P1255" s="112">
        <v>1210034</v>
      </c>
      <c r="Q1255" s="108">
        <v>2.35</v>
      </c>
      <c r="R1255" s="108">
        <v>0</v>
      </c>
      <c r="S1255" s="108">
        <v>2.35</v>
      </c>
      <c r="T1255" s="108">
        <v>18.829999999999998</v>
      </c>
      <c r="U1255" s="108">
        <f t="shared" si="88"/>
        <v>21.18</v>
      </c>
      <c r="V1255" s="109">
        <v>98</v>
      </c>
      <c r="W1255" s="109">
        <v>47</v>
      </c>
      <c r="X1255" s="127" t="s">
        <v>2005</v>
      </c>
      <c r="Y1255" s="107">
        <v>3</v>
      </c>
      <c r="Z1255" s="107">
        <v>11</v>
      </c>
      <c r="AA1255" s="107">
        <v>5</v>
      </c>
      <c r="AB1255" s="111">
        <v>4</v>
      </c>
      <c r="AC1255" s="107">
        <v>104</v>
      </c>
      <c r="AD1255" s="108">
        <v>18.829999999999998</v>
      </c>
      <c r="AE1255" s="107">
        <v>5</v>
      </c>
      <c r="AF1255" s="111">
        <v>100</v>
      </c>
      <c r="AG1255" s="111" t="s">
        <v>1997</v>
      </c>
      <c r="AH1255" s="111" t="s">
        <v>2018</v>
      </c>
      <c r="AI1255" s="111">
        <v>4</v>
      </c>
      <c r="AJ1255" s="111"/>
      <c r="AK1255" s="111"/>
      <c r="AL1255" s="111"/>
      <c r="AM1255" s="111"/>
      <c r="AN1255" s="111"/>
      <c r="AO1255" s="111"/>
      <c r="AP1255" s="111"/>
      <c r="AQ1255" s="111"/>
      <c r="AR1255" s="111"/>
      <c r="AS1255" s="111" t="s">
        <v>2025</v>
      </c>
      <c r="AT1255" s="111" t="s">
        <v>2018</v>
      </c>
      <c r="AU1255" s="111">
        <v>96</v>
      </c>
      <c r="AV1255" s="111"/>
      <c r="AW1255" s="111"/>
      <c r="AX1255" s="111"/>
      <c r="AY1255"/>
      <c r="AZ1255"/>
      <c r="BA1255"/>
      <c r="BB1255"/>
      <c r="BC1255"/>
      <c r="BD1255"/>
    </row>
    <row r="1256" spans="1:56" s="110" customFormat="1" ht="401.15">
      <c r="A1256" s="107">
        <v>1510</v>
      </c>
      <c r="B1256" s="107" t="s">
        <v>1996</v>
      </c>
      <c r="C1256" s="111">
        <v>3</v>
      </c>
      <c r="D1256" s="124" t="s">
        <v>2008</v>
      </c>
      <c r="E1256" s="112" t="s">
        <v>2096</v>
      </c>
      <c r="F1256" s="129">
        <v>34516</v>
      </c>
      <c r="G1256" s="112" t="s">
        <v>2097</v>
      </c>
      <c r="H1256" s="111">
        <v>2021</v>
      </c>
      <c r="I1256" s="112" t="s">
        <v>2098</v>
      </c>
      <c r="J1256" s="113">
        <v>137295.37</v>
      </c>
      <c r="K1256" s="126" t="s">
        <v>12213</v>
      </c>
      <c r="L1256" s="112" t="s">
        <v>2054</v>
      </c>
      <c r="M1256" s="112" t="s">
        <v>2031</v>
      </c>
      <c r="N1256" s="112" t="s">
        <v>2099</v>
      </c>
      <c r="O1256" s="112" t="s">
        <v>2100</v>
      </c>
      <c r="P1256" s="112">
        <v>1210035</v>
      </c>
      <c r="Q1256" s="108">
        <v>2.35</v>
      </c>
      <c r="R1256" s="108">
        <v>0</v>
      </c>
      <c r="S1256" s="108">
        <v>2.35</v>
      </c>
      <c r="T1256" s="108">
        <v>18.829999999999998</v>
      </c>
      <c r="U1256" s="108">
        <f>SUM(R1256:T1256)</f>
        <v>21.18</v>
      </c>
      <c r="V1256" s="109">
        <v>75.8</v>
      </c>
      <c r="W1256" s="109">
        <v>47</v>
      </c>
      <c r="X1256" s="127" t="s">
        <v>2005</v>
      </c>
      <c r="Y1256" s="107">
        <v>6</v>
      </c>
      <c r="Z1256" s="107">
        <v>4</v>
      </c>
      <c r="AA1256" s="107">
        <v>2</v>
      </c>
      <c r="AB1256" s="111">
        <v>10</v>
      </c>
      <c r="AC1256" s="107">
        <v>128</v>
      </c>
      <c r="AD1256" s="108">
        <v>18.829999999999998</v>
      </c>
      <c r="AE1256" s="107">
        <v>5</v>
      </c>
      <c r="AF1256" s="111">
        <v>100</v>
      </c>
      <c r="AG1256" s="111" t="s">
        <v>2101</v>
      </c>
      <c r="AH1256" s="111" t="s">
        <v>2096</v>
      </c>
      <c r="AI1256" s="111">
        <v>50</v>
      </c>
      <c r="AJ1256" s="111"/>
      <c r="AK1256" s="111"/>
      <c r="AL1256" s="111"/>
      <c r="AM1256" s="111"/>
      <c r="AN1256" s="111"/>
      <c r="AO1256" s="111"/>
      <c r="AP1256" s="111"/>
      <c r="AQ1256" s="111"/>
      <c r="AR1256" s="111"/>
      <c r="AS1256" s="111" t="s">
        <v>2102</v>
      </c>
      <c r="AT1256" s="111" t="s">
        <v>2096</v>
      </c>
      <c r="AU1256" s="111">
        <v>50</v>
      </c>
      <c r="AV1256" s="111"/>
      <c r="AW1256" s="111"/>
      <c r="AX1256" s="111"/>
      <c r="AY1256"/>
      <c r="AZ1256"/>
      <c r="BA1256"/>
      <c r="BB1256"/>
      <c r="BC1256"/>
      <c r="BD1256"/>
    </row>
    <row r="1257" spans="1:56" s="110" customFormat="1" ht="409.6">
      <c r="A1257" s="107">
        <v>1510</v>
      </c>
      <c r="B1257" s="107" t="s">
        <v>1996</v>
      </c>
      <c r="C1257" s="111">
        <v>7</v>
      </c>
      <c r="D1257" s="124" t="s">
        <v>1997</v>
      </c>
      <c r="E1257" s="112" t="s">
        <v>2018</v>
      </c>
      <c r="F1257" s="129">
        <v>18697</v>
      </c>
      <c r="G1257" s="112" t="s">
        <v>2103</v>
      </c>
      <c r="H1257" s="111">
        <v>2021</v>
      </c>
      <c r="I1257" s="112" t="s">
        <v>2104</v>
      </c>
      <c r="J1257" s="113">
        <v>66792.92</v>
      </c>
      <c r="K1257" s="126" t="s">
        <v>12213</v>
      </c>
      <c r="L1257" s="112" t="s">
        <v>2021</v>
      </c>
      <c r="M1257" s="112" t="s">
        <v>2022</v>
      </c>
      <c r="N1257" s="112" t="s">
        <v>2105</v>
      </c>
      <c r="O1257" s="112" t="s">
        <v>2106</v>
      </c>
      <c r="P1257" s="112">
        <v>1210050</v>
      </c>
      <c r="Q1257" s="108">
        <v>2.35</v>
      </c>
      <c r="R1257" s="108">
        <v>0</v>
      </c>
      <c r="S1257" s="108">
        <v>2.35</v>
      </c>
      <c r="T1257" s="108">
        <v>18.829999999999998</v>
      </c>
      <c r="U1257" s="108">
        <f>SUM(R1257:T1257)</f>
        <v>21.18</v>
      </c>
      <c r="V1257" s="109">
        <v>11.8</v>
      </c>
      <c r="W1257" s="109">
        <v>45</v>
      </c>
      <c r="X1257" s="127" t="s">
        <v>2005</v>
      </c>
      <c r="Y1257" s="107">
        <v>6</v>
      </c>
      <c r="Z1257" s="107">
        <v>4</v>
      </c>
      <c r="AA1257" s="107">
        <v>1</v>
      </c>
      <c r="AB1257" s="111">
        <v>4</v>
      </c>
      <c r="AC1257" s="107">
        <v>133</v>
      </c>
      <c r="AD1257" s="108">
        <v>18.829999999999998</v>
      </c>
      <c r="AE1257" s="107">
        <v>5</v>
      </c>
      <c r="AF1257" s="111">
        <v>24</v>
      </c>
      <c r="AG1257" s="111" t="s">
        <v>1997</v>
      </c>
      <c r="AH1257" s="111" t="s">
        <v>2018</v>
      </c>
      <c r="AI1257" s="111">
        <v>100</v>
      </c>
      <c r="AJ1257" s="111"/>
      <c r="AK1257" s="111"/>
      <c r="AL1257" s="111"/>
      <c r="AM1257" s="111"/>
      <c r="AN1257" s="111"/>
      <c r="AO1257" s="111"/>
      <c r="AP1257" s="111"/>
      <c r="AQ1257" s="111"/>
      <c r="AR1257" s="111"/>
      <c r="AS1257" s="111"/>
      <c r="AT1257" s="111"/>
      <c r="AU1257" s="111"/>
      <c r="AV1257" s="111"/>
      <c r="AW1257" s="111"/>
      <c r="AX1257" s="111"/>
      <c r="AY1257"/>
      <c r="AZ1257"/>
      <c r="BA1257"/>
      <c r="BB1257"/>
      <c r="BC1257"/>
      <c r="BD1257"/>
    </row>
    <row r="1258" spans="1:56" s="110" customFormat="1" ht="205.75">
      <c r="A1258" s="107">
        <v>1510</v>
      </c>
      <c r="B1258" s="107" t="s">
        <v>1996</v>
      </c>
      <c r="C1258" s="111">
        <v>8</v>
      </c>
      <c r="D1258" s="124" t="s">
        <v>1997</v>
      </c>
      <c r="E1258" s="112" t="s">
        <v>1998</v>
      </c>
      <c r="F1258" s="129">
        <v>10756</v>
      </c>
      <c r="G1258" s="112" t="s">
        <v>2107</v>
      </c>
      <c r="H1258" s="111">
        <v>2022</v>
      </c>
      <c r="I1258" s="112" t="s">
        <v>2108</v>
      </c>
      <c r="J1258" s="113">
        <v>58183.1</v>
      </c>
      <c r="K1258" s="126" t="s">
        <v>12213</v>
      </c>
      <c r="L1258" s="112" t="s">
        <v>2109</v>
      </c>
      <c r="M1258" s="112" t="s">
        <v>2110</v>
      </c>
      <c r="N1258" s="112" t="s">
        <v>2111</v>
      </c>
      <c r="O1258" s="112" t="s">
        <v>2112</v>
      </c>
      <c r="P1258" s="112">
        <v>1220026</v>
      </c>
      <c r="Q1258" s="108">
        <v>0</v>
      </c>
      <c r="R1258" s="108">
        <v>0</v>
      </c>
      <c r="S1258" s="108">
        <v>0</v>
      </c>
      <c r="T1258" s="108">
        <v>13.11</v>
      </c>
      <c r="U1258" s="108">
        <f t="shared" ref="U1258" si="89">SUM(R1258:T1258)</f>
        <v>13.11</v>
      </c>
      <c r="V1258" s="109">
        <v>100</v>
      </c>
      <c r="W1258" s="109">
        <v>71</v>
      </c>
      <c r="X1258" s="127" t="s">
        <v>2005</v>
      </c>
      <c r="Y1258" s="107">
        <v>6</v>
      </c>
      <c r="Z1258" s="107">
        <v>1</v>
      </c>
      <c r="AA1258" s="107">
        <v>1</v>
      </c>
      <c r="AB1258" s="111">
        <v>23</v>
      </c>
      <c r="AC1258" s="107">
        <v>148</v>
      </c>
      <c r="AD1258" s="108">
        <v>13.11</v>
      </c>
      <c r="AE1258" s="107">
        <v>2</v>
      </c>
      <c r="AF1258" s="111">
        <v>100</v>
      </c>
      <c r="AG1258" s="111" t="s">
        <v>1997</v>
      </c>
      <c r="AH1258" s="111" t="s">
        <v>1998</v>
      </c>
      <c r="AI1258" s="111">
        <v>100</v>
      </c>
      <c r="AJ1258" s="111"/>
      <c r="AK1258" s="111"/>
      <c r="AL1258" s="111"/>
      <c r="AM1258" s="111"/>
      <c r="AN1258" s="111"/>
      <c r="AO1258" s="111"/>
      <c r="AP1258" s="111"/>
      <c r="AQ1258" s="111"/>
      <c r="AR1258" s="111"/>
      <c r="AS1258" s="111"/>
      <c r="AT1258" s="111"/>
      <c r="AU1258" s="111"/>
      <c r="AV1258" s="111"/>
      <c r="AW1258" s="111"/>
      <c r="AX1258" s="111"/>
      <c r="AY1258"/>
      <c r="AZ1258"/>
      <c r="BA1258"/>
      <c r="BB1258"/>
      <c r="BC1258"/>
      <c r="BD1258"/>
    </row>
    <row r="1259" spans="1:56" s="110" customFormat="1" ht="257.14999999999998">
      <c r="A1259" s="107">
        <v>1510</v>
      </c>
      <c r="B1259" s="107" t="s">
        <v>1996</v>
      </c>
      <c r="C1259" s="111">
        <v>3</v>
      </c>
      <c r="D1259" s="124" t="s">
        <v>2008</v>
      </c>
      <c r="E1259" s="112" t="s">
        <v>2113</v>
      </c>
      <c r="F1259" s="129">
        <v>21102</v>
      </c>
      <c r="G1259" s="112" t="s">
        <v>2114</v>
      </c>
      <c r="H1259" s="111">
        <v>2022</v>
      </c>
      <c r="I1259" s="112" t="s">
        <v>2115</v>
      </c>
      <c r="J1259" s="113">
        <v>48205.760000000002</v>
      </c>
      <c r="K1259" s="126" t="s">
        <v>12213</v>
      </c>
      <c r="L1259" s="112" t="s">
        <v>2054</v>
      </c>
      <c r="M1259" s="112" t="s">
        <v>2031</v>
      </c>
      <c r="N1259" s="112" t="s">
        <v>2116</v>
      </c>
      <c r="O1259" s="112" t="s">
        <v>2117</v>
      </c>
      <c r="P1259" s="112">
        <v>1220008</v>
      </c>
      <c r="Q1259" s="108">
        <v>0.88</v>
      </c>
      <c r="R1259" s="108">
        <v>0</v>
      </c>
      <c r="S1259" s="108">
        <v>0.88</v>
      </c>
      <c r="T1259" s="108">
        <v>20.78</v>
      </c>
      <c r="U1259" s="108">
        <f>SUM(R1259:T1259)</f>
        <v>21.66</v>
      </c>
      <c r="V1259" s="109">
        <v>88.6</v>
      </c>
      <c r="W1259" s="109">
        <v>30</v>
      </c>
      <c r="X1259" s="127" t="s">
        <v>2005</v>
      </c>
      <c r="Y1259" s="107">
        <v>4</v>
      </c>
      <c r="Z1259" s="107">
        <v>7</v>
      </c>
      <c r="AA1259" s="107">
        <v>2</v>
      </c>
      <c r="AB1259" s="111">
        <v>60</v>
      </c>
      <c r="AC1259" s="107">
        <v>150</v>
      </c>
      <c r="AD1259" s="108">
        <v>20.78</v>
      </c>
      <c r="AE1259" s="107">
        <v>5</v>
      </c>
      <c r="AF1259" s="111">
        <v>100</v>
      </c>
      <c r="AG1259" s="111"/>
      <c r="AH1259" s="111"/>
      <c r="AI1259" s="111"/>
      <c r="AJ1259" s="111"/>
      <c r="AK1259" s="111"/>
      <c r="AL1259" s="111"/>
      <c r="AM1259" s="111"/>
      <c r="AN1259" s="111"/>
      <c r="AO1259" s="111"/>
      <c r="AP1259" s="111"/>
      <c r="AQ1259" s="111"/>
      <c r="AR1259" s="111"/>
      <c r="AS1259" s="111" t="s">
        <v>2118</v>
      </c>
      <c r="AT1259" s="111" t="s">
        <v>2113</v>
      </c>
      <c r="AU1259" s="111">
        <v>100</v>
      </c>
      <c r="AV1259" s="111"/>
      <c r="AW1259" s="111"/>
      <c r="AX1259" s="111"/>
      <c r="AY1259"/>
      <c r="AZ1259"/>
      <c r="BA1259"/>
      <c r="BB1259"/>
      <c r="BC1259"/>
      <c r="BD1259"/>
    </row>
    <row r="1260" spans="1:56" s="110" customFormat="1" ht="360">
      <c r="A1260" s="107">
        <v>1510</v>
      </c>
      <c r="B1260" s="107" t="s">
        <v>1996</v>
      </c>
      <c r="C1260" s="111">
        <v>7</v>
      </c>
      <c r="D1260" s="124" t="s">
        <v>1997</v>
      </c>
      <c r="E1260" s="112" t="s">
        <v>2018</v>
      </c>
      <c r="F1260" s="129">
        <v>18697</v>
      </c>
      <c r="G1260" s="112" t="s">
        <v>2119</v>
      </c>
      <c r="H1260" s="111">
        <v>2023</v>
      </c>
      <c r="I1260" s="112" t="s">
        <v>2120</v>
      </c>
      <c r="J1260" s="113">
        <v>77799.429999999993</v>
      </c>
      <c r="K1260" s="126" t="s">
        <v>12213</v>
      </c>
      <c r="L1260" s="112" t="s">
        <v>2121</v>
      </c>
      <c r="M1260" s="112" t="s">
        <v>2122</v>
      </c>
      <c r="N1260" s="112" t="s">
        <v>2123</v>
      </c>
      <c r="O1260" s="112" t="s">
        <v>2124</v>
      </c>
      <c r="P1260" s="112">
        <v>1230015</v>
      </c>
      <c r="Q1260" s="108">
        <v>2.35</v>
      </c>
      <c r="R1260" s="108">
        <v>0</v>
      </c>
      <c r="S1260" s="108">
        <v>2.35</v>
      </c>
      <c r="T1260" s="108">
        <v>18.829999999999998</v>
      </c>
      <c r="U1260" s="108">
        <f>SUM(R1260:T1260)</f>
        <v>21.18</v>
      </c>
      <c r="V1260" s="109">
        <v>13</v>
      </c>
      <c r="W1260" s="109">
        <v>17</v>
      </c>
      <c r="X1260" s="127" t="s">
        <v>2005</v>
      </c>
      <c r="Y1260" s="107">
        <v>4</v>
      </c>
      <c r="Z1260" s="107">
        <v>9</v>
      </c>
      <c r="AA1260" s="107">
        <v>2</v>
      </c>
      <c r="AB1260" s="111">
        <v>4</v>
      </c>
      <c r="AC1260" s="107">
        <v>197</v>
      </c>
      <c r="AD1260" s="108">
        <v>18.829999999999998</v>
      </c>
      <c r="AE1260" s="107">
        <v>5</v>
      </c>
      <c r="AF1260" s="111">
        <v>13</v>
      </c>
      <c r="AG1260" s="111" t="s">
        <v>2125</v>
      </c>
      <c r="AH1260" s="111" t="s">
        <v>2069</v>
      </c>
      <c r="AI1260" s="111">
        <v>31</v>
      </c>
      <c r="AJ1260" s="111"/>
      <c r="AK1260" s="111"/>
      <c r="AL1260" s="111"/>
      <c r="AM1260" s="111"/>
      <c r="AN1260" s="111"/>
      <c r="AO1260" s="111"/>
      <c r="AP1260" s="111"/>
      <c r="AQ1260" s="111"/>
      <c r="AR1260" s="111"/>
      <c r="AS1260" s="111" t="s">
        <v>2126</v>
      </c>
      <c r="AT1260" s="111" t="s">
        <v>2069</v>
      </c>
      <c r="AU1260" s="111">
        <v>23</v>
      </c>
      <c r="AV1260" s="111" t="s">
        <v>2127</v>
      </c>
      <c r="AW1260" s="111" t="s">
        <v>2128</v>
      </c>
      <c r="AX1260" s="111">
        <v>23</v>
      </c>
      <c r="AY1260"/>
      <c r="AZ1260"/>
      <c r="BA1260"/>
      <c r="BB1260"/>
      <c r="BC1260"/>
      <c r="BD1260"/>
    </row>
    <row r="1261" spans="1:56" s="110" customFormat="1" ht="339.45">
      <c r="A1261" s="107">
        <v>1510</v>
      </c>
      <c r="B1261" s="107" t="s">
        <v>1996</v>
      </c>
      <c r="C1261" s="111">
        <v>3</v>
      </c>
      <c r="D1261" s="124" t="s">
        <v>2008</v>
      </c>
      <c r="E1261" s="112" t="s">
        <v>2027</v>
      </c>
      <c r="F1261" s="129">
        <v>50196</v>
      </c>
      <c r="G1261" s="112" t="s">
        <v>2129</v>
      </c>
      <c r="H1261" s="111">
        <v>2023</v>
      </c>
      <c r="I1261" s="112" t="s">
        <v>2130</v>
      </c>
      <c r="J1261" s="113">
        <v>57576.49</v>
      </c>
      <c r="K1261" s="126" t="s">
        <v>12213</v>
      </c>
      <c r="L1261" s="112" t="s">
        <v>2054</v>
      </c>
      <c r="M1261" s="112" t="s">
        <v>2031</v>
      </c>
      <c r="N1261" s="112" t="s">
        <v>2131</v>
      </c>
      <c r="O1261" s="112" t="s">
        <v>2132</v>
      </c>
      <c r="P1261" s="112">
        <v>1230500</v>
      </c>
      <c r="Q1261" s="108">
        <v>0.88</v>
      </c>
      <c r="R1261" s="108">
        <v>0</v>
      </c>
      <c r="S1261" s="108">
        <v>0.88</v>
      </c>
      <c r="T1261" s="108">
        <v>20.78</v>
      </c>
      <c r="U1261" s="108">
        <f t="shared" ref="U1261" si="90">SUM(R1261:T1261)</f>
        <v>21.66</v>
      </c>
      <c r="V1261" s="109">
        <v>36.700000000000003</v>
      </c>
      <c r="W1261" s="109">
        <v>8</v>
      </c>
      <c r="X1261" s="127" t="s">
        <v>2005</v>
      </c>
      <c r="Y1261" s="107">
        <v>4</v>
      </c>
      <c r="Z1261" s="107">
        <v>7</v>
      </c>
      <c r="AA1261" s="107">
        <v>2</v>
      </c>
      <c r="AB1261" s="111">
        <v>60</v>
      </c>
      <c r="AC1261" s="107">
        <v>198</v>
      </c>
      <c r="AD1261" s="108">
        <v>20.78</v>
      </c>
      <c r="AE1261" s="107">
        <v>5</v>
      </c>
      <c r="AF1261" s="111">
        <v>30</v>
      </c>
      <c r="AG1261" s="111"/>
      <c r="AH1261" s="111"/>
      <c r="AI1261" s="111"/>
      <c r="AJ1261" s="111"/>
      <c r="AK1261" s="111"/>
      <c r="AL1261" s="111"/>
      <c r="AM1261" s="111"/>
      <c r="AN1261" s="111"/>
      <c r="AO1261" s="111"/>
      <c r="AP1261" s="111"/>
      <c r="AQ1261" s="111"/>
      <c r="AR1261" s="111"/>
      <c r="AS1261" s="111" t="s">
        <v>2046</v>
      </c>
      <c r="AT1261" s="111" t="s">
        <v>2027</v>
      </c>
      <c r="AU1261" s="111">
        <v>100</v>
      </c>
      <c r="AV1261" s="111"/>
      <c r="AW1261" s="111"/>
      <c r="AX1261" s="111"/>
      <c r="AY1261"/>
      <c r="AZ1261"/>
      <c r="BA1261"/>
      <c r="BB1261"/>
      <c r="BC1261"/>
      <c r="BD1261"/>
    </row>
    <row r="1262" spans="1:56" s="110" customFormat="1" ht="370.3">
      <c r="A1262" s="107">
        <v>1538</v>
      </c>
      <c r="B1262" s="107" t="s">
        <v>13695</v>
      </c>
      <c r="C1262" s="111">
        <v>25</v>
      </c>
      <c r="D1262" s="124" t="s">
        <v>7166</v>
      </c>
      <c r="E1262" s="112" t="s">
        <v>7167</v>
      </c>
      <c r="F1262" s="129">
        <v>10774</v>
      </c>
      <c r="G1262" s="112" t="s">
        <v>7168</v>
      </c>
      <c r="H1262" s="111">
        <v>2002</v>
      </c>
      <c r="I1262" s="112" t="s">
        <v>7169</v>
      </c>
      <c r="J1262" s="113">
        <v>50075.11</v>
      </c>
      <c r="K1262" s="126" t="s">
        <v>12213</v>
      </c>
      <c r="L1262" s="112" t="s">
        <v>7170</v>
      </c>
      <c r="M1262" s="112" t="s">
        <v>7171</v>
      </c>
      <c r="N1262" s="112" t="s">
        <v>7172</v>
      </c>
      <c r="O1262" s="112" t="s">
        <v>7173</v>
      </c>
      <c r="P1262" s="112">
        <v>19584</v>
      </c>
      <c r="Q1262" s="108">
        <v>85.89</v>
      </c>
      <c r="R1262" s="108">
        <v>5.89</v>
      </c>
      <c r="S1262" s="108">
        <v>35</v>
      </c>
      <c r="T1262" s="108">
        <v>45</v>
      </c>
      <c r="U1262" s="108">
        <v>85.89</v>
      </c>
      <c r="V1262" s="109">
        <v>100</v>
      </c>
      <c r="W1262" s="109">
        <v>100</v>
      </c>
      <c r="X1262" s="127" t="s">
        <v>7174</v>
      </c>
      <c r="Y1262" s="107"/>
      <c r="Z1262" s="107"/>
      <c r="AA1262" s="107"/>
      <c r="AB1262" s="111">
        <v>25</v>
      </c>
      <c r="AC1262" s="107">
        <v>1.2</v>
      </c>
      <c r="AD1262" s="108"/>
      <c r="AE1262" s="107">
        <v>0.2</v>
      </c>
      <c r="AF1262" s="111">
        <v>100</v>
      </c>
      <c r="AG1262" s="111" t="s">
        <v>7166</v>
      </c>
      <c r="AH1262" s="111" t="s">
        <v>7175</v>
      </c>
      <c r="AI1262" s="111"/>
      <c r="AJ1262" s="111"/>
      <c r="AK1262" s="111"/>
      <c r="AL1262" s="111"/>
      <c r="AM1262" s="111"/>
      <c r="AN1262" s="111"/>
      <c r="AO1262" s="111"/>
      <c r="AP1262" s="111"/>
      <c r="AQ1262" s="111"/>
      <c r="AR1262" s="111"/>
      <c r="AS1262" s="111"/>
      <c r="AT1262" s="111"/>
      <c r="AU1262" s="111"/>
      <c r="AV1262" s="111"/>
      <c r="AW1262" s="111"/>
      <c r="AX1262" s="111"/>
      <c r="AY1262"/>
      <c r="AZ1262"/>
      <c r="BA1262"/>
      <c r="BB1262"/>
      <c r="BC1262"/>
      <c r="BD1262"/>
    </row>
    <row r="1263" spans="1:56" s="110" customFormat="1" ht="154.30000000000001">
      <c r="A1263" s="107">
        <v>1538</v>
      </c>
      <c r="B1263" s="107" t="s">
        <v>13695</v>
      </c>
      <c r="C1263" s="111">
        <v>18</v>
      </c>
      <c r="D1263" s="124" t="s">
        <v>7176</v>
      </c>
      <c r="E1263" s="112" t="s">
        <v>7177</v>
      </c>
      <c r="F1263" s="129">
        <v>18174</v>
      </c>
      <c r="G1263" s="112" t="s">
        <v>7178</v>
      </c>
      <c r="H1263" s="111">
        <v>2002</v>
      </c>
      <c r="I1263" s="112" t="s">
        <v>7179</v>
      </c>
      <c r="J1263" s="113">
        <v>50075.11</v>
      </c>
      <c r="K1263" s="126" t="s">
        <v>12213</v>
      </c>
      <c r="L1263" s="112" t="s">
        <v>7180</v>
      </c>
      <c r="M1263" s="112" t="s">
        <v>7181</v>
      </c>
      <c r="N1263" s="112" t="s">
        <v>7182</v>
      </c>
      <c r="O1263" s="112" t="s">
        <v>7183</v>
      </c>
      <c r="P1263" s="112" t="s">
        <v>7184</v>
      </c>
      <c r="Q1263" s="108">
        <v>87.9</v>
      </c>
      <c r="R1263" s="108">
        <v>7.9</v>
      </c>
      <c r="S1263" s="108">
        <v>35</v>
      </c>
      <c r="T1263" s="108">
        <v>45</v>
      </c>
      <c r="U1263" s="108">
        <v>87.9</v>
      </c>
      <c r="V1263" s="109">
        <v>100</v>
      </c>
      <c r="W1263" s="109">
        <v>100</v>
      </c>
      <c r="X1263" s="127" t="s">
        <v>7185</v>
      </c>
      <c r="Y1263" s="107">
        <v>4</v>
      </c>
      <c r="Z1263" s="107">
        <v>2</v>
      </c>
      <c r="AA1263" s="107">
        <v>2</v>
      </c>
      <c r="AB1263" s="111">
        <v>30</v>
      </c>
      <c r="AC1263" s="107">
        <v>89</v>
      </c>
      <c r="AD1263" s="108"/>
      <c r="AE1263" s="107">
        <v>0.2</v>
      </c>
      <c r="AF1263" s="111">
        <v>100</v>
      </c>
      <c r="AG1263" s="111" t="s">
        <v>7176</v>
      </c>
      <c r="AH1263" s="111" t="s">
        <v>7186</v>
      </c>
      <c r="AI1263" s="111">
        <v>100</v>
      </c>
      <c r="AJ1263" s="111"/>
      <c r="AK1263" s="111"/>
      <c r="AL1263" s="111"/>
      <c r="AM1263" s="111"/>
      <c r="AN1263" s="111"/>
      <c r="AO1263" s="111"/>
      <c r="AP1263" s="111"/>
      <c r="AQ1263" s="111"/>
      <c r="AR1263" s="111"/>
      <c r="AS1263" s="111"/>
      <c r="AT1263" s="111"/>
      <c r="AU1263" s="111"/>
      <c r="AV1263" s="111"/>
      <c r="AW1263" s="111"/>
      <c r="AX1263" s="111"/>
      <c r="AY1263"/>
      <c r="AZ1263"/>
      <c r="BA1263"/>
      <c r="BB1263"/>
      <c r="BC1263"/>
      <c r="BD1263"/>
    </row>
    <row r="1264" spans="1:56" s="110" customFormat="1" ht="370.3">
      <c r="A1264" s="107">
        <v>1538</v>
      </c>
      <c r="B1264" s="107" t="s">
        <v>13695</v>
      </c>
      <c r="C1264" s="111">
        <v>25</v>
      </c>
      <c r="D1264" s="124" t="s">
        <v>7166</v>
      </c>
      <c r="E1264" s="112" t="s">
        <v>7167</v>
      </c>
      <c r="F1264" s="129">
        <v>10774</v>
      </c>
      <c r="G1264" s="112" t="s">
        <v>7187</v>
      </c>
      <c r="H1264" s="111">
        <v>2001</v>
      </c>
      <c r="I1264" s="112" t="s">
        <v>7188</v>
      </c>
      <c r="J1264" s="113">
        <v>68853.279999999999</v>
      </c>
      <c r="K1264" s="126" t="s">
        <v>12213</v>
      </c>
      <c r="L1264" s="112" t="s">
        <v>7170</v>
      </c>
      <c r="M1264" s="112" t="s">
        <v>7171</v>
      </c>
      <c r="N1264" s="112" t="s">
        <v>7172</v>
      </c>
      <c r="O1264" s="112" t="s">
        <v>7173</v>
      </c>
      <c r="P1264" s="112" t="s">
        <v>7189</v>
      </c>
      <c r="Q1264" s="108">
        <v>88.1</v>
      </c>
      <c r="R1264" s="108">
        <v>8.1</v>
      </c>
      <c r="S1264" s="108">
        <v>35</v>
      </c>
      <c r="T1264" s="108">
        <v>45</v>
      </c>
      <c r="U1264" s="108">
        <v>88.1</v>
      </c>
      <c r="V1264" s="109">
        <v>100</v>
      </c>
      <c r="W1264" s="109">
        <v>100</v>
      </c>
      <c r="X1264" s="127" t="s">
        <v>7174</v>
      </c>
      <c r="Y1264" s="107"/>
      <c r="Z1264" s="107"/>
      <c r="AA1264" s="107"/>
      <c r="AB1264" s="111">
        <v>25</v>
      </c>
      <c r="AC1264" s="107"/>
      <c r="AD1264" s="108"/>
      <c r="AE1264" s="107">
        <v>0.5</v>
      </c>
      <c r="AF1264" s="111">
        <v>100</v>
      </c>
      <c r="AG1264" s="111" t="s">
        <v>7166</v>
      </c>
      <c r="AH1264" s="111" t="s">
        <v>7175</v>
      </c>
      <c r="AI1264" s="111"/>
      <c r="AJ1264" s="111"/>
      <c r="AK1264" s="111"/>
      <c r="AL1264" s="111"/>
      <c r="AM1264" s="111"/>
      <c r="AN1264" s="111"/>
      <c r="AO1264" s="111"/>
      <c r="AP1264" s="111"/>
      <c r="AQ1264" s="111"/>
      <c r="AR1264" s="111"/>
      <c r="AS1264" s="111"/>
      <c r="AT1264" s="111"/>
      <c r="AU1264" s="111"/>
      <c r="AV1264" s="111"/>
      <c r="AW1264" s="111"/>
      <c r="AX1264" s="111"/>
      <c r="AY1264"/>
      <c r="AZ1264"/>
      <c r="BA1264"/>
      <c r="BB1264"/>
      <c r="BC1264"/>
      <c r="BD1264"/>
    </row>
    <row r="1265" spans="1:56" s="110" customFormat="1" ht="390.9">
      <c r="A1265" s="107">
        <v>1538</v>
      </c>
      <c r="B1265" s="107" t="s">
        <v>13695</v>
      </c>
      <c r="C1265" s="111">
        <v>25</v>
      </c>
      <c r="D1265" s="124" t="s">
        <v>7190</v>
      </c>
      <c r="E1265" s="112" t="s">
        <v>7167</v>
      </c>
      <c r="F1265" s="129">
        <v>10774</v>
      </c>
      <c r="G1265" s="112" t="s">
        <v>7191</v>
      </c>
      <c r="H1265" s="111">
        <v>2002</v>
      </c>
      <c r="I1265" s="112" t="s">
        <v>7192</v>
      </c>
      <c r="J1265" s="113">
        <v>46945.43</v>
      </c>
      <c r="K1265" s="126" t="s">
        <v>12213</v>
      </c>
      <c r="L1265" s="112" t="s">
        <v>7193</v>
      </c>
      <c r="M1265" s="112" t="s">
        <v>7171</v>
      </c>
      <c r="N1265" s="112" t="s">
        <v>7194</v>
      </c>
      <c r="O1265" s="112" t="s">
        <v>7195</v>
      </c>
      <c r="P1265" s="112">
        <v>18761</v>
      </c>
      <c r="Q1265" s="108">
        <v>85.52</v>
      </c>
      <c r="R1265" s="108">
        <v>5.52</v>
      </c>
      <c r="S1265" s="108">
        <v>35</v>
      </c>
      <c r="T1265" s="108">
        <v>45</v>
      </c>
      <c r="U1265" s="108">
        <v>85.52</v>
      </c>
      <c r="V1265" s="109">
        <v>100</v>
      </c>
      <c r="W1265" s="109">
        <v>100</v>
      </c>
      <c r="X1265" s="127" t="s">
        <v>7174</v>
      </c>
      <c r="Y1265" s="107"/>
      <c r="Z1265" s="107"/>
      <c r="AA1265" s="107"/>
      <c r="AB1265" s="111">
        <v>25</v>
      </c>
      <c r="AC1265" s="107">
        <v>1.1000000000000001</v>
      </c>
      <c r="AD1265" s="108"/>
      <c r="AE1265" s="107">
        <v>0.2</v>
      </c>
      <c r="AF1265" s="111">
        <v>100</v>
      </c>
      <c r="AG1265" s="111" t="s">
        <v>7166</v>
      </c>
      <c r="AH1265" s="111" t="s">
        <v>7175</v>
      </c>
      <c r="AI1265" s="111"/>
      <c r="AJ1265" s="111"/>
      <c r="AK1265" s="111"/>
      <c r="AL1265" s="111"/>
      <c r="AM1265" s="111"/>
      <c r="AN1265" s="111"/>
      <c r="AO1265" s="111"/>
      <c r="AP1265" s="111"/>
      <c r="AQ1265" s="111"/>
      <c r="AR1265" s="111"/>
      <c r="AS1265" s="111"/>
      <c r="AT1265" s="111"/>
      <c r="AU1265" s="111"/>
      <c r="AV1265" s="111"/>
      <c r="AW1265" s="111"/>
      <c r="AX1265" s="111"/>
      <c r="AY1265"/>
      <c r="AZ1265"/>
      <c r="BA1265"/>
      <c r="BB1265"/>
      <c r="BC1265"/>
      <c r="BD1265"/>
    </row>
    <row r="1266" spans="1:56" s="110" customFormat="1" ht="288">
      <c r="A1266" s="107">
        <v>1538</v>
      </c>
      <c r="B1266" s="107" t="s">
        <v>13695</v>
      </c>
      <c r="C1266" s="111">
        <v>30</v>
      </c>
      <c r="D1266" s="124" t="s">
        <v>7196</v>
      </c>
      <c r="E1266" s="112" t="s">
        <v>7197</v>
      </c>
      <c r="F1266" s="129">
        <v>12609</v>
      </c>
      <c r="G1266" s="112" t="s">
        <v>7198</v>
      </c>
      <c r="H1266" s="111">
        <v>2004</v>
      </c>
      <c r="I1266" s="112" t="s">
        <v>7199</v>
      </c>
      <c r="J1266" s="113">
        <v>80954.77</v>
      </c>
      <c r="K1266" s="126" t="s">
        <v>12213</v>
      </c>
      <c r="L1266" s="112" t="s">
        <v>7200</v>
      </c>
      <c r="M1266" s="112" t="s">
        <v>7201</v>
      </c>
      <c r="N1266" s="112" t="s">
        <v>7202</v>
      </c>
      <c r="O1266" s="112" t="s">
        <v>7203</v>
      </c>
      <c r="P1266" s="112">
        <v>21277</v>
      </c>
      <c r="Q1266" s="108">
        <v>89.52</v>
      </c>
      <c r="R1266" s="108">
        <v>9.52</v>
      </c>
      <c r="S1266" s="108">
        <v>35</v>
      </c>
      <c r="T1266" s="108">
        <v>45</v>
      </c>
      <c r="U1266" s="108">
        <v>89.52</v>
      </c>
      <c r="V1266" s="109">
        <v>100</v>
      </c>
      <c r="W1266" s="109">
        <v>100</v>
      </c>
      <c r="X1266" s="127" t="s">
        <v>7204</v>
      </c>
      <c r="Y1266" s="107">
        <v>3</v>
      </c>
      <c r="Z1266" s="107">
        <v>1</v>
      </c>
      <c r="AA1266" s="107">
        <v>4</v>
      </c>
      <c r="AB1266" s="111">
        <v>4</v>
      </c>
      <c r="AC1266" s="107">
        <v>301</v>
      </c>
      <c r="AD1266" s="108"/>
      <c r="AE1266" s="107">
        <v>0.2</v>
      </c>
      <c r="AF1266" s="111">
        <v>100</v>
      </c>
      <c r="AG1266" s="111" t="s">
        <v>7205</v>
      </c>
      <c r="AH1266" s="111" t="s">
        <v>7206</v>
      </c>
      <c r="AI1266" s="111"/>
      <c r="AJ1266" s="111" t="s">
        <v>7207</v>
      </c>
      <c r="AK1266" s="111" t="s">
        <v>7197</v>
      </c>
      <c r="AL1266" s="111">
        <v>50</v>
      </c>
      <c r="AM1266" s="111"/>
      <c r="AN1266" s="111"/>
      <c r="AO1266" s="111"/>
      <c r="AP1266" s="111"/>
      <c r="AQ1266" s="111"/>
      <c r="AR1266" s="111"/>
      <c r="AS1266" s="111"/>
      <c r="AT1266" s="111"/>
      <c r="AU1266" s="111"/>
      <c r="AV1266" s="111"/>
      <c r="AW1266" s="111"/>
      <c r="AX1266" s="111"/>
      <c r="AY1266"/>
      <c r="AZ1266"/>
      <c r="BA1266"/>
      <c r="BB1266"/>
      <c r="BC1266"/>
      <c r="BD1266"/>
    </row>
    <row r="1267" spans="1:56" s="110" customFormat="1" ht="370.3">
      <c r="A1267" s="107">
        <v>1538</v>
      </c>
      <c r="B1267" s="107" t="s">
        <v>13695</v>
      </c>
      <c r="C1267" s="111">
        <v>25</v>
      </c>
      <c r="D1267" s="124" t="s">
        <v>7166</v>
      </c>
      <c r="E1267" s="112" t="s">
        <v>7167</v>
      </c>
      <c r="F1267" s="129">
        <v>10774</v>
      </c>
      <c r="G1267" s="112" t="s">
        <v>7208</v>
      </c>
      <c r="H1267" s="111">
        <v>2004</v>
      </c>
      <c r="I1267" s="112" t="s">
        <v>7209</v>
      </c>
      <c r="J1267" s="113">
        <v>75638.460000000006</v>
      </c>
      <c r="K1267" s="126" t="s">
        <v>12213</v>
      </c>
      <c r="L1267" s="112" t="s">
        <v>7170</v>
      </c>
      <c r="M1267" s="112" t="s">
        <v>7171</v>
      </c>
      <c r="N1267" s="112" t="s">
        <v>7210</v>
      </c>
      <c r="O1267" s="112" t="s">
        <v>7211</v>
      </c>
      <c r="P1267" s="112" t="s">
        <v>7212</v>
      </c>
      <c r="Q1267" s="108">
        <v>88.9</v>
      </c>
      <c r="R1267" s="108">
        <v>8.9</v>
      </c>
      <c r="S1267" s="108">
        <v>35</v>
      </c>
      <c r="T1267" s="108">
        <v>45</v>
      </c>
      <c r="U1267" s="108">
        <v>88.9</v>
      </c>
      <c r="V1267" s="109">
        <v>100</v>
      </c>
      <c r="W1267" s="109">
        <v>100</v>
      </c>
      <c r="X1267" s="127" t="s">
        <v>7174</v>
      </c>
      <c r="Y1267" s="107"/>
      <c r="Z1267" s="107"/>
      <c r="AA1267" s="107"/>
      <c r="AB1267" s="111">
        <v>25</v>
      </c>
      <c r="AC1267" s="107">
        <v>298.02999999999997</v>
      </c>
      <c r="AD1267" s="108"/>
      <c r="AE1267" s="107">
        <v>0.2</v>
      </c>
      <c r="AF1267" s="111">
        <v>100</v>
      </c>
      <c r="AG1267" s="111" t="s">
        <v>7166</v>
      </c>
      <c r="AH1267" s="111" t="s">
        <v>7175</v>
      </c>
      <c r="AI1267" s="111"/>
      <c r="AJ1267" s="111"/>
      <c r="AK1267" s="111"/>
      <c r="AL1267" s="111"/>
      <c r="AM1267" s="111"/>
      <c r="AN1267" s="111"/>
      <c r="AO1267" s="111"/>
      <c r="AP1267" s="111"/>
      <c r="AQ1267" s="111"/>
      <c r="AR1267" s="111"/>
      <c r="AS1267" s="111"/>
      <c r="AT1267" s="111"/>
      <c r="AU1267" s="111"/>
      <c r="AV1267" s="111"/>
      <c r="AW1267" s="111"/>
      <c r="AX1267" s="111"/>
      <c r="AY1267"/>
      <c r="AZ1267"/>
      <c r="BA1267"/>
      <c r="BB1267"/>
      <c r="BC1267"/>
      <c r="BD1267"/>
    </row>
    <row r="1268" spans="1:56" s="110" customFormat="1" ht="174.9">
      <c r="A1268" s="107">
        <v>1538</v>
      </c>
      <c r="B1268" s="107" t="s">
        <v>13695</v>
      </c>
      <c r="C1268" s="111">
        <v>8</v>
      </c>
      <c r="D1268" s="124" t="s">
        <v>7213</v>
      </c>
      <c r="E1268" s="112" t="s">
        <v>7214</v>
      </c>
      <c r="F1268" s="129">
        <v>25418</v>
      </c>
      <c r="G1268" s="112" t="s">
        <v>7215</v>
      </c>
      <c r="H1268" s="111" t="s">
        <v>7216</v>
      </c>
      <c r="I1268" s="112" t="s">
        <v>7217</v>
      </c>
      <c r="J1268" s="113">
        <v>70132.05</v>
      </c>
      <c r="K1268" s="126" t="s">
        <v>12213</v>
      </c>
      <c r="L1268" s="112" t="s">
        <v>7218</v>
      </c>
      <c r="M1268" s="112" t="s">
        <v>7219</v>
      </c>
      <c r="N1268" s="112" t="s">
        <v>7220</v>
      </c>
      <c r="O1268" s="112" t="s">
        <v>7221</v>
      </c>
      <c r="P1268" s="112" t="s">
        <v>7222</v>
      </c>
      <c r="Q1268" s="108">
        <v>88.25</v>
      </c>
      <c r="R1268" s="108">
        <v>8.25</v>
      </c>
      <c r="S1268" s="108">
        <v>35</v>
      </c>
      <c r="T1268" s="108">
        <v>45</v>
      </c>
      <c r="U1268" s="108">
        <v>88.25</v>
      </c>
      <c r="V1268" s="109">
        <v>100</v>
      </c>
      <c r="W1268" s="109">
        <v>100</v>
      </c>
      <c r="X1268" s="127" t="s">
        <v>7223</v>
      </c>
      <c r="Y1268" s="107">
        <v>3</v>
      </c>
      <c r="Z1268" s="107">
        <v>1</v>
      </c>
      <c r="AA1268" s="107">
        <v>4</v>
      </c>
      <c r="AB1268" s="111">
        <v>4</v>
      </c>
      <c r="AC1268" s="107">
        <v>301</v>
      </c>
      <c r="AD1268" s="108"/>
      <c r="AE1268" s="107">
        <v>0.2</v>
      </c>
      <c r="AF1268" s="111">
        <v>100</v>
      </c>
      <c r="AG1268" s="111" t="s">
        <v>7213</v>
      </c>
      <c r="AH1268" s="111" t="s">
        <v>7224</v>
      </c>
      <c r="AI1268" s="111">
        <v>30</v>
      </c>
      <c r="AJ1268" s="111" t="s">
        <v>7213</v>
      </c>
      <c r="AK1268" s="111" t="s">
        <v>7225</v>
      </c>
      <c r="AL1268" s="111">
        <v>70</v>
      </c>
      <c r="AM1268" s="111"/>
      <c r="AN1268" s="111"/>
      <c r="AO1268" s="111"/>
      <c r="AP1268" s="111"/>
      <c r="AQ1268" s="111"/>
      <c r="AR1268" s="111"/>
      <c r="AS1268" s="111"/>
      <c r="AT1268" s="111"/>
      <c r="AU1268" s="111"/>
      <c r="AV1268" s="111"/>
      <c r="AW1268" s="111"/>
      <c r="AX1268" s="111"/>
      <c r="AY1268"/>
      <c r="AZ1268"/>
      <c r="BA1268"/>
      <c r="BB1268"/>
      <c r="BC1268"/>
      <c r="BD1268"/>
    </row>
    <row r="1269" spans="1:56" s="110" customFormat="1" ht="195.45">
      <c r="A1269" s="107">
        <v>1538</v>
      </c>
      <c r="B1269" s="107" t="s">
        <v>13695</v>
      </c>
      <c r="C1269" s="111">
        <v>29</v>
      </c>
      <c r="D1269" s="124" t="s">
        <v>7226</v>
      </c>
      <c r="E1269" s="112" t="s">
        <v>7227</v>
      </c>
      <c r="F1269" s="129">
        <v>4383</v>
      </c>
      <c r="G1269" s="112" t="s">
        <v>7228</v>
      </c>
      <c r="H1269" s="111">
        <v>2004</v>
      </c>
      <c r="I1269" s="112" t="s">
        <v>7229</v>
      </c>
      <c r="J1269" s="113">
        <v>63097.56</v>
      </c>
      <c r="K1269" s="126" t="s">
        <v>12213</v>
      </c>
      <c r="L1269" s="112" t="s">
        <v>7230</v>
      </c>
      <c r="M1269" s="112" t="s">
        <v>7231</v>
      </c>
      <c r="N1269" s="112" t="s">
        <v>7232</v>
      </c>
      <c r="O1269" s="112" t="s">
        <v>7233</v>
      </c>
      <c r="P1269" s="112">
        <v>21333</v>
      </c>
      <c r="Q1269" s="108">
        <v>87.42</v>
      </c>
      <c r="R1269" s="108">
        <v>7.42</v>
      </c>
      <c r="S1269" s="108">
        <v>35</v>
      </c>
      <c r="T1269" s="108">
        <v>45</v>
      </c>
      <c r="U1269" s="108">
        <v>87.42</v>
      </c>
      <c r="V1269" s="109">
        <v>100</v>
      </c>
      <c r="W1269" s="109">
        <v>100</v>
      </c>
      <c r="X1269" s="127" t="s">
        <v>7234</v>
      </c>
      <c r="Y1269" s="107">
        <v>2</v>
      </c>
      <c r="Z1269" s="107">
        <v>4</v>
      </c>
      <c r="AA1269" s="107">
        <v>2</v>
      </c>
      <c r="AB1269" s="111">
        <v>47</v>
      </c>
      <c r="AC1269" s="107">
        <v>302</v>
      </c>
      <c r="AD1269" s="108"/>
      <c r="AE1269" s="107">
        <v>0.2</v>
      </c>
      <c r="AF1269" s="111">
        <v>100</v>
      </c>
      <c r="AG1269" s="111" t="s">
        <v>7226</v>
      </c>
      <c r="AH1269" s="111" t="s">
        <v>7227</v>
      </c>
      <c r="AI1269" s="111">
        <v>60</v>
      </c>
      <c r="AJ1269" s="111" t="s">
        <v>7235</v>
      </c>
      <c r="AK1269" s="111" t="s">
        <v>7227</v>
      </c>
      <c r="AL1269" s="111">
        <v>30</v>
      </c>
      <c r="AM1269" s="111" t="s">
        <v>7236</v>
      </c>
      <c r="AN1269" s="111" t="s">
        <v>7237</v>
      </c>
      <c r="AO1269" s="111">
        <v>10</v>
      </c>
      <c r="AP1269" s="111" t="s">
        <v>7238</v>
      </c>
      <c r="AQ1269" s="111" t="s">
        <v>7239</v>
      </c>
      <c r="AR1269" s="111">
        <v>0</v>
      </c>
      <c r="AS1269" s="111"/>
      <c r="AT1269" s="111"/>
      <c r="AU1269" s="111"/>
      <c r="AV1269" s="111"/>
      <c r="AW1269" s="111"/>
      <c r="AX1269" s="111"/>
      <c r="AY1269"/>
      <c r="AZ1269"/>
      <c r="BA1269"/>
      <c r="BB1269"/>
      <c r="BC1269"/>
      <c r="BD1269"/>
    </row>
    <row r="1270" spans="1:56" s="110" customFormat="1" ht="246.9">
      <c r="A1270" s="107">
        <v>1538</v>
      </c>
      <c r="B1270" s="107" t="s">
        <v>13695</v>
      </c>
      <c r="C1270" s="111">
        <v>24</v>
      </c>
      <c r="D1270" s="124" t="s">
        <v>7240</v>
      </c>
      <c r="E1270" s="112" t="s">
        <v>7241</v>
      </c>
      <c r="F1270" s="129">
        <v>7134</v>
      </c>
      <c r="G1270" s="112" t="s">
        <v>7242</v>
      </c>
      <c r="H1270" s="111">
        <v>2007</v>
      </c>
      <c r="I1270" s="112" t="s">
        <v>7243</v>
      </c>
      <c r="J1270" s="113">
        <v>115355</v>
      </c>
      <c r="K1270" s="126" t="s">
        <v>12213</v>
      </c>
      <c r="L1270" s="112" t="s">
        <v>7244</v>
      </c>
      <c r="M1270" s="112" t="s">
        <v>7245</v>
      </c>
      <c r="N1270" s="112" t="s">
        <v>7246</v>
      </c>
      <c r="O1270" s="112" t="s">
        <v>7247</v>
      </c>
      <c r="P1270" s="112">
        <v>24637</v>
      </c>
      <c r="Q1270" s="108">
        <v>93.57</v>
      </c>
      <c r="R1270" s="108">
        <v>13.57</v>
      </c>
      <c r="S1270" s="108">
        <v>35</v>
      </c>
      <c r="T1270" s="108">
        <v>45</v>
      </c>
      <c r="U1270" s="108">
        <v>93.57</v>
      </c>
      <c r="V1270" s="109">
        <v>100</v>
      </c>
      <c r="W1270" s="109">
        <v>100</v>
      </c>
      <c r="X1270" s="127" t="s">
        <v>7248</v>
      </c>
      <c r="Y1270" s="107">
        <v>4</v>
      </c>
      <c r="Z1270" s="107">
        <v>4</v>
      </c>
      <c r="AA1270" s="107">
        <v>6</v>
      </c>
      <c r="AB1270" s="111">
        <v>20</v>
      </c>
      <c r="AC1270" s="107">
        <v>116</v>
      </c>
      <c r="AD1270" s="108"/>
      <c r="AE1270" s="107">
        <v>0.2</v>
      </c>
      <c r="AF1270" s="111">
        <v>100</v>
      </c>
      <c r="AG1270" s="111" t="s">
        <v>7205</v>
      </c>
      <c r="AH1270" s="111"/>
      <c r="AI1270" s="111"/>
      <c r="AJ1270" s="111" t="s">
        <v>7240</v>
      </c>
      <c r="AK1270" s="111" t="s">
        <v>7249</v>
      </c>
      <c r="AL1270" s="111"/>
      <c r="AM1270" s="111"/>
      <c r="AN1270" s="111"/>
      <c r="AO1270" s="111"/>
      <c r="AP1270" s="111"/>
      <c r="AQ1270" s="111"/>
      <c r="AR1270" s="111"/>
      <c r="AS1270" s="111"/>
      <c r="AT1270" s="111"/>
      <c r="AU1270" s="111"/>
      <c r="AV1270" s="111"/>
      <c r="AW1270" s="111"/>
      <c r="AX1270" s="111"/>
      <c r="AY1270"/>
      <c r="AZ1270"/>
      <c r="BA1270"/>
      <c r="BB1270"/>
      <c r="BC1270"/>
      <c r="BD1270"/>
    </row>
    <row r="1271" spans="1:56" s="110" customFormat="1" ht="92.6">
      <c r="A1271" s="107">
        <v>1538</v>
      </c>
      <c r="B1271" s="107" t="s">
        <v>13695</v>
      </c>
      <c r="C1271" s="111">
        <v>27</v>
      </c>
      <c r="D1271" s="124" t="s">
        <v>7250</v>
      </c>
      <c r="E1271" s="112" t="s">
        <v>7251</v>
      </c>
      <c r="F1271" s="129">
        <v>6857</v>
      </c>
      <c r="G1271" s="112" t="s">
        <v>7252</v>
      </c>
      <c r="H1271" s="111">
        <v>2008</v>
      </c>
      <c r="I1271" s="112" t="s">
        <v>7253</v>
      </c>
      <c r="J1271" s="113">
        <v>62594</v>
      </c>
      <c r="K1271" s="126" t="s">
        <v>12213</v>
      </c>
      <c r="L1271" s="112" t="s">
        <v>7254</v>
      </c>
      <c r="M1271" s="112" t="s">
        <v>7255</v>
      </c>
      <c r="N1271" s="112" t="s">
        <v>7256</v>
      </c>
      <c r="O1271" s="112" t="s">
        <v>7257</v>
      </c>
      <c r="P1271" s="112" t="s">
        <v>7258</v>
      </c>
      <c r="Q1271" s="108">
        <v>87.36</v>
      </c>
      <c r="R1271" s="108">
        <v>7.36</v>
      </c>
      <c r="S1271" s="108">
        <v>35</v>
      </c>
      <c r="T1271" s="108">
        <v>45</v>
      </c>
      <c r="U1271" s="108">
        <v>87.36</v>
      </c>
      <c r="V1271" s="109">
        <v>100</v>
      </c>
      <c r="W1271" s="109">
        <v>100</v>
      </c>
      <c r="X1271" s="127" t="s">
        <v>7259</v>
      </c>
      <c r="Y1271" s="107">
        <v>3</v>
      </c>
      <c r="Z1271" s="107">
        <v>1</v>
      </c>
      <c r="AA1271" s="107">
        <v>4</v>
      </c>
      <c r="AB1271" s="111">
        <v>4</v>
      </c>
      <c r="AC1271" s="107">
        <v>115</v>
      </c>
      <c r="AD1271" s="108"/>
      <c r="AE1271" s="107">
        <v>0.2</v>
      </c>
      <c r="AF1271" s="111">
        <v>100</v>
      </c>
      <c r="AG1271" s="111" t="s">
        <v>7260</v>
      </c>
      <c r="AH1271" s="111" t="s">
        <v>7251</v>
      </c>
      <c r="AI1271" s="111">
        <v>40</v>
      </c>
      <c r="AJ1271" s="111" t="s">
        <v>7261</v>
      </c>
      <c r="AK1271" s="111" t="s">
        <v>7262</v>
      </c>
      <c r="AL1271" s="111">
        <v>40</v>
      </c>
      <c r="AM1271" s="111" t="s">
        <v>7263</v>
      </c>
      <c r="AN1271" s="111" t="s">
        <v>7264</v>
      </c>
      <c r="AO1271" s="111">
        <v>20</v>
      </c>
      <c r="AP1271" s="111"/>
      <c r="AQ1271" s="111"/>
      <c r="AR1271" s="111"/>
      <c r="AS1271" s="111"/>
      <c r="AT1271" s="111"/>
      <c r="AU1271" s="111"/>
      <c r="AV1271" s="111"/>
      <c r="AW1271" s="111"/>
      <c r="AX1271" s="111"/>
      <c r="AY1271"/>
      <c r="AZ1271"/>
      <c r="BA1271"/>
      <c r="BB1271"/>
      <c r="BC1271"/>
      <c r="BD1271"/>
    </row>
    <row r="1272" spans="1:56" s="110" customFormat="1" ht="370.3">
      <c r="A1272" s="107">
        <v>1538</v>
      </c>
      <c r="B1272" s="107" t="s">
        <v>13695</v>
      </c>
      <c r="C1272" s="111">
        <v>25</v>
      </c>
      <c r="D1272" s="124" t="s">
        <v>7166</v>
      </c>
      <c r="E1272" s="112" t="s">
        <v>7167</v>
      </c>
      <c r="F1272" s="129">
        <v>10774</v>
      </c>
      <c r="G1272" s="112" t="s">
        <v>7265</v>
      </c>
      <c r="H1272" s="111" t="s">
        <v>7266</v>
      </c>
      <c r="I1272" s="112" t="s">
        <v>7267</v>
      </c>
      <c r="J1272" s="113">
        <v>75000</v>
      </c>
      <c r="K1272" s="126" t="s">
        <v>12213</v>
      </c>
      <c r="L1272" s="112" t="s">
        <v>7170</v>
      </c>
      <c r="M1272" s="112" t="s">
        <v>7171</v>
      </c>
      <c r="N1272" s="112" t="s">
        <v>7268</v>
      </c>
      <c r="O1272" s="112" t="s">
        <v>7269</v>
      </c>
      <c r="P1272" s="112" t="s">
        <v>7270</v>
      </c>
      <c r="Q1272" s="108">
        <v>88.82</v>
      </c>
      <c r="R1272" s="108">
        <v>8.82</v>
      </c>
      <c r="S1272" s="108">
        <v>35</v>
      </c>
      <c r="T1272" s="108">
        <v>45</v>
      </c>
      <c r="U1272" s="108">
        <v>88.82</v>
      </c>
      <c r="V1272" s="109">
        <v>100</v>
      </c>
      <c r="W1272" s="109">
        <v>100</v>
      </c>
      <c r="X1272" s="127" t="s">
        <v>7174</v>
      </c>
      <c r="Y1272" s="107"/>
      <c r="Z1272" s="107"/>
      <c r="AA1272" s="107"/>
      <c r="AB1272" s="111">
        <v>25</v>
      </c>
      <c r="AC1272" s="107">
        <v>137.1</v>
      </c>
      <c r="AD1272" s="108"/>
      <c r="AE1272" s="107">
        <v>0.2</v>
      </c>
      <c r="AF1272" s="111">
        <v>100</v>
      </c>
      <c r="AG1272" s="111" t="s">
        <v>7166</v>
      </c>
      <c r="AH1272" s="111" t="s">
        <v>7175</v>
      </c>
      <c r="AI1272" s="111"/>
      <c r="AJ1272" s="111"/>
      <c r="AK1272" s="111"/>
      <c r="AL1272" s="111"/>
      <c r="AM1272" s="111"/>
      <c r="AN1272" s="111"/>
      <c r="AO1272" s="111"/>
      <c r="AP1272" s="111"/>
      <c r="AQ1272" s="111"/>
      <c r="AR1272" s="111"/>
      <c r="AS1272" s="111"/>
      <c r="AT1272" s="111"/>
      <c r="AU1272" s="111"/>
      <c r="AV1272" s="111"/>
      <c r="AW1272" s="111"/>
      <c r="AX1272" s="111"/>
      <c r="AY1272"/>
      <c r="AZ1272"/>
      <c r="BA1272"/>
      <c r="BB1272"/>
      <c r="BC1272"/>
      <c r="BD1272"/>
    </row>
    <row r="1273" spans="1:56" s="110" customFormat="1" ht="154.30000000000001">
      <c r="A1273" s="107">
        <v>1538</v>
      </c>
      <c r="B1273" s="107" t="s">
        <v>13695</v>
      </c>
      <c r="C1273" s="111">
        <v>29</v>
      </c>
      <c r="D1273" s="124" t="s">
        <v>7226</v>
      </c>
      <c r="E1273" s="112" t="s">
        <v>7227</v>
      </c>
      <c r="F1273" s="129">
        <v>4383</v>
      </c>
      <c r="G1273" s="112" t="s">
        <v>7271</v>
      </c>
      <c r="H1273" s="111" t="s">
        <v>7266</v>
      </c>
      <c r="I1273" s="112" t="s">
        <v>7272</v>
      </c>
      <c r="J1273" s="113">
        <v>78000</v>
      </c>
      <c r="K1273" s="126" t="s">
        <v>12213</v>
      </c>
      <c r="L1273" s="112" t="s">
        <v>7273</v>
      </c>
      <c r="M1273" s="112" t="s">
        <v>7274</v>
      </c>
      <c r="N1273" s="112" t="s">
        <v>7275</v>
      </c>
      <c r="O1273" s="112" t="s">
        <v>7276</v>
      </c>
      <c r="P1273" s="112" t="s">
        <v>7277</v>
      </c>
      <c r="Q1273" s="108">
        <v>89.18</v>
      </c>
      <c r="R1273" s="108">
        <v>9.18</v>
      </c>
      <c r="S1273" s="108">
        <v>35</v>
      </c>
      <c r="T1273" s="108">
        <v>45</v>
      </c>
      <c r="U1273" s="108">
        <v>89.18</v>
      </c>
      <c r="V1273" s="109">
        <v>100</v>
      </c>
      <c r="W1273" s="109">
        <v>100</v>
      </c>
      <c r="X1273" s="127" t="s">
        <v>7234</v>
      </c>
      <c r="Y1273" s="107">
        <v>1</v>
      </c>
      <c r="Z1273" s="107">
        <v>6</v>
      </c>
      <c r="AA1273" s="107">
        <v>1</v>
      </c>
      <c r="AB1273" s="111">
        <v>4</v>
      </c>
      <c r="AC1273" s="107">
        <v>107</v>
      </c>
      <c r="AD1273" s="108"/>
      <c r="AE1273" s="107">
        <v>0.2</v>
      </c>
      <c r="AF1273" s="111">
        <v>100</v>
      </c>
      <c r="AG1273" s="111" t="s">
        <v>7226</v>
      </c>
      <c r="AH1273" s="111" t="s">
        <v>7227</v>
      </c>
      <c r="AI1273" s="111">
        <v>60</v>
      </c>
      <c r="AJ1273" s="111" t="s">
        <v>7235</v>
      </c>
      <c r="AK1273" s="111" t="s">
        <v>7227</v>
      </c>
      <c r="AL1273" s="111">
        <v>20</v>
      </c>
      <c r="AM1273" s="111" t="s">
        <v>7236</v>
      </c>
      <c r="AN1273" s="111" t="s">
        <v>7237</v>
      </c>
      <c r="AO1273" s="111">
        <v>20</v>
      </c>
      <c r="AP1273" s="111" t="s">
        <v>7238</v>
      </c>
      <c r="AQ1273" s="111" t="s">
        <v>7239</v>
      </c>
      <c r="AR1273" s="111">
        <v>0</v>
      </c>
      <c r="AS1273" s="111"/>
      <c r="AT1273" s="111"/>
      <c r="AU1273" s="111"/>
      <c r="AV1273" s="111"/>
      <c r="AW1273" s="111"/>
      <c r="AX1273" s="111"/>
      <c r="AY1273"/>
      <c r="AZ1273"/>
      <c r="BA1273"/>
      <c r="BB1273"/>
      <c r="BC1273"/>
      <c r="BD1273"/>
    </row>
    <row r="1274" spans="1:56" s="110" customFormat="1" ht="277.75">
      <c r="A1274" s="107">
        <v>1538</v>
      </c>
      <c r="B1274" s="107" t="s">
        <v>13695</v>
      </c>
      <c r="C1274" s="111">
        <v>4</v>
      </c>
      <c r="D1274" s="124" t="s">
        <v>7278</v>
      </c>
      <c r="E1274" s="112" t="s">
        <v>7279</v>
      </c>
      <c r="F1274" s="129">
        <v>10268</v>
      </c>
      <c r="G1274" s="112" t="s">
        <v>7280</v>
      </c>
      <c r="H1274" s="111">
        <v>2007</v>
      </c>
      <c r="I1274" s="112" t="s">
        <v>7281</v>
      </c>
      <c r="J1274" s="113">
        <v>75000</v>
      </c>
      <c r="K1274" s="126" t="s">
        <v>12213</v>
      </c>
      <c r="L1274" s="112" t="s">
        <v>7282</v>
      </c>
      <c r="M1274" s="112" t="s">
        <v>7283</v>
      </c>
      <c r="N1274" s="112" t="s">
        <v>7284</v>
      </c>
      <c r="O1274" s="112" t="s">
        <v>7285</v>
      </c>
      <c r="P1274" s="112" t="s">
        <v>7286</v>
      </c>
      <c r="Q1274" s="108">
        <v>42.23</v>
      </c>
      <c r="R1274" s="108">
        <v>0</v>
      </c>
      <c r="S1274" s="108">
        <v>12.94</v>
      </c>
      <c r="T1274" s="108">
        <v>29.29</v>
      </c>
      <c r="U1274" s="108">
        <v>42.23</v>
      </c>
      <c r="V1274" s="109">
        <v>24</v>
      </c>
      <c r="W1274" s="109">
        <v>100</v>
      </c>
      <c r="X1274" s="127" t="s">
        <v>7287</v>
      </c>
      <c r="Y1274" s="107">
        <v>4</v>
      </c>
      <c r="Z1274" s="107">
        <v>2</v>
      </c>
      <c r="AA1274" s="107">
        <v>4</v>
      </c>
      <c r="AB1274" s="111">
        <v>11</v>
      </c>
      <c r="AC1274" s="107">
        <v>114</v>
      </c>
      <c r="AD1274" s="108"/>
      <c r="AE1274" s="107">
        <v>0.2</v>
      </c>
      <c r="AF1274" s="111">
        <v>37</v>
      </c>
      <c r="AG1274" s="111" t="s">
        <v>1630</v>
      </c>
      <c r="AH1274" s="111" t="s">
        <v>7288</v>
      </c>
      <c r="AI1274" s="111">
        <v>100</v>
      </c>
      <c r="AJ1274" s="111"/>
      <c r="AK1274" s="111"/>
      <c r="AL1274" s="111"/>
      <c r="AM1274" s="111"/>
      <c r="AN1274" s="111"/>
      <c r="AO1274" s="111"/>
      <c r="AP1274" s="111"/>
      <c r="AQ1274" s="111"/>
      <c r="AR1274" s="111"/>
      <c r="AS1274" s="111"/>
      <c r="AT1274" s="111"/>
      <c r="AU1274" s="111"/>
      <c r="AV1274" s="111"/>
      <c r="AW1274" s="111"/>
      <c r="AX1274" s="111"/>
      <c r="AY1274"/>
      <c r="AZ1274"/>
      <c r="BA1274"/>
      <c r="BB1274"/>
      <c r="BC1274"/>
      <c r="BD1274"/>
    </row>
    <row r="1275" spans="1:56" s="110" customFormat="1" ht="216">
      <c r="A1275" s="107">
        <v>1538</v>
      </c>
      <c r="B1275" s="107" t="s">
        <v>13695</v>
      </c>
      <c r="C1275" s="111">
        <v>13</v>
      </c>
      <c r="D1275" s="124" t="s">
        <v>7213</v>
      </c>
      <c r="E1275" s="112" t="s">
        <v>7289</v>
      </c>
      <c r="F1275" s="129">
        <v>20181</v>
      </c>
      <c r="G1275" s="112" t="s">
        <v>7290</v>
      </c>
      <c r="H1275" s="111" t="s">
        <v>7266</v>
      </c>
      <c r="I1275" s="112" t="s">
        <v>7291</v>
      </c>
      <c r="J1275" s="113">
        <v>74900</v>
      </c>
      <c r="K1275" s="126" t="s">
        <v>12213</v>
      </c>
      <c r="L1275" s="112" t="s">
        <v>7292</v>
      </c>
      <c r="M1275" s="112" t="s">
        <v>7293</v>
      </c>
      <c r="N1275" s="112" t="s">
        <v>7294</v>
      </c>
      <c r="O1275" s="112" t="s">
        <v>7295</v>
      </c>
      <c r="P1275" s="112" t="s">
        <v>7296</v>
      </c>
      <c r="Q1275" s="108">
        <v>88.76</v>
      </c>
      <c r="R1275" s="108">
        <v>8.76</v>
      </c>
      <c r="S1275" s="108">
        <v>35</v>
      </c>
      <c r="T1275" s="108">
        <v>45</v>
      </c>
      <c r="U1275" s="108">
        <v>88.76</v>
      </c>
      <c r="V1275" s="109">
        <v>100</v>
      </c>
      <c r="W1275" s="109">
        <v>100</v>
      </c>
      <c r="X1275" s="127" t="s">
        <v>7297</v>
      </c>
      <c r="Y1275" s="107">
        <v>1</v>
      </c>
      <c r="Z1275" s="107">
        <v>8</v>
      </c>
      <c r="AA1275" s="107">
        <v>2</v>
      </c>
      <c r="AB1275" s="111">
        <v>30</v>
      </c>
      <c r="AC1275" s="107">
        <v>117.2</v>
      </c>
      <c r="AD1275" s="108"/>
      <c r="AE1275" s="107">
        <v>0.2</v>
      </c>
      <c r="AF1275" s="111">
        <v>100</v>
      </c>
      <c r="AG1275" s="111" t="s">
        <v>7213</v>
      </c>
      <c r="AH1275" s="111" t="s">
        <v>7224</v>
      </c>
      <c r="AI1275" s="111">
        <v>30</v>
      </c>
      <c r="AJ1275" s="111" t="s">
        <v>7298</v>
      </c>
      <c r="AK1275" s="111" t="s">
        <v>7289</v>
      </c>
      <c r="AL1275" s="111">
        <v>40</v>
      </c>
      <c r="AM1275" s="111"/>
      <c r="AN1275" s="111"/>
      <c r="AO1275" s="111">
        <v>10</v>
      </c>
      <c r="AP1275" s="111" t="s">
        <v>7299</v>
      </c>
      <c r="AQ1275" s="111" t="s">
        <v>7300</v>
      </c>
      <c r="AR1275" s="111">
        <v>30</v>
      </c>
      <c r="AS1275" s="111"/>
      <c r="AT1275" s="111"/>
      <c r="AU1275" s="111"/>
      <c r="AV1275" s="111"/>
      <c r="AW1275" s="111"/>
      <c r="AX1275" s="111"/>
      <c r="AY1275"/>
      <c r="AZ1275"/>
      <c r="BA1275"/>
      <c r="BB1275"/>
      <c r="BC1275"/>
      <c r="BD1275"/>
    </row>
    <row r="1276" spans="1:56" s="110" customFormat="1" ht="308.60000000000002">
      <c r="A1276" s="107">
        <v>1538</v>
      </c>
      <c r="B1276" s="107" t="s">
        <v>13695</v>
      </c>
      <c r="C1276" s="111">
        <v>30</v>
      </c>
      <c r="D1276" s="124" t="s">
        <v>7196</v>
      </c>
      <c r="E1276" s="112" t="s">
        <v>7197</v>
      </c>
      <c r="F1276" s="129">
        <v>12609</v>
      </c>
      <c r="G1276" s="112" t="s">
        <v>7301</v>
      </c>
      <c r="H1276" s="111">
        <v>2007</v>
      </c>
      <c r="I1276" s="112" t="s">
        <v>7302</v>
      </c>
      <c r="J1276" s="113">
        <v>99553</v>
      </c>
      <c r="K1276" s="126" t="s">
        <v>12213</v>
      </c>
      <c r="L1276" s="112" t="s">
        <v>7303</v>
      </c>
      <c r="M1276" s="112" t="s">
        <v>7201</v>
      </c>
      <c r="N1276" s="112" t="s">
        <v>7304</v>
      </c>
      <c r="O1276" s="112" t="s">
        <v>7305</v>
      </c>
      <c r="P1276" s="112" t="s">
        <v>7306</v>
      </c>
      <c r="Q1276" s="108">
        <v>91.71</v>
      </c>
      <c r="R1276" s="108">
        <v>11.71</v>
      </c>
      <c r="S1276" s="108">
        <v>35</v>
      </c>
      <c r="T1276" s="108">
        <v>45</v>
      </c>
      <c r="U1276" s="108">
        <v>91.71</v>
      </c>
      <c r="V1276" s="109">
        <v>100</v>
      </c>
      <c r="W1276" s="109">
        <v>100</v>
      </c>
      <c r="X1276" s="127" t="s">
        <v>7204</v>
      </c>
      <c r="Y1276" s="107">
        <v>4</v>
      </c>
      <c r="Z1276" s="107">
        <v>2</v>
      </c>
      <c r="AA1276" s="107">
        <v>1</v>
      </c>
      <c r="AB1276" s="111">
        <v>4</v>
      </c>
      <c r="AC1276" s="107">
        <v>136</v>
      </c>
      <c r="AD1276" s="108"/>
      <c r="AE1276" s="107">
        <v>0.2</v>
      </c>
      <c r="AF1276" s="111">
        <v>100</v>
      </c>
      <c r="AG1276" s="111" t="s">
        <v>7205</v>
      </c>
      <c r="AH1276" s="111" t="s">
        <v>7206</v>
      </c>
      <c r="AI1276" s="111"/>
      <c r="AJ1276" s="111" t="s">
        <v>7207</v>
      </c>
      <c r="AK1276" s="111" t="s">
        <v>7197</v>
      </c>
      <c r="AL1276" s="111">
        <v>50</v>
      </c>
      <c r="AM1276" s="111"/>
      <c r="AN1276" s="111"/>
      <c r="AO1276" s="111"/>
      <c r="AP1276" s="111"/>
      <c r="AQ1276" s="111"/>
      <c r="AR1276" s="111"/>
      <c r="AS1276" s="111"/>
      <c r="AT1276" s="111"/>
      <c r="AU1276" s="111"/>
      <c r="AV1276" s="111"/>
      <c r="AW1276" s="111"/>
      <c r="AX1276" s="111"/>
      <c r="AY1276"/>
      <c r="AZ1276"/>
      <c r="BA1276"/>
      <c r="BB1276"/>
      <c r="BC1276"/>
      <c r="BD1276"/>
    </row>
    <row r="1277" spans="1:56" s="110" customFormat="1" ht="288">
      <c r="A1277" s="107">
        <v>1538</v>
      </c>
      <c r="B1277" s="107" t="s">
        <v>13695</v>
      </c>
      <c r="C1277" s="111">
        <v>3</v>
      </c>
      <c r="D1277" s="124" t="s">
        <v>7176</v>
      </c>
      <c r="E1277" s="112" t="s">
        <v>7307</v>
      </c>
      <c r="F1277" s="129">
        <v>15365</v>
      </c>
      <c r="G1277" s="112" t="s">
        <v>7308</v>
      </c>
      <c r="H1277" s="111">
        <v>2007</v>
      </c>
      <c r="I1277" s="112"/>
      <c r="J1277" s="113">
        <v>71000</v>
      </c>
      <c r="K1277" s="126" t="s">
        <v>12213</v>
      </c>
      <c r="L1277" s="112" t="s">
        <v>7309</v>
      </c>
      <c r="M1277" s="112" t="s">
        <v>7310</v>
      </c>
      <c r="N1277" s="112" t="s">
        <v>7311</v>
      </c>
      <c r="O1277" s="112" t="s">
        <v>7312</v>
      </c>
      <c r="P1277" s="112" t="s">
        <v>7313</v>
      </c>
      <c r="Q1277" s="108">
        <v>88.35</v>
      </c>
      <c r="R1277" s="108">
        <v>8.35</v>
      </c>
      <c r="S1277" s="108">
        <v>35</v>
      </c>
      <c r="T1277" s="108">
        <v>45</v>
      </c>
      <c r="U1277" s="108">
        <v>88.35</v>
      </c>
      <c r="V1277" s="109">
        <v>100</v>
      </c>
      <c r="W1277" s="109">
        <v>100</v>
      </c>
      <c r="X1277" s="127" t="s">
        <v>7314</v>
      </c>
      <c r="Y1277" s="107">
        <v>6</v>
      </c>
      <c r="Z1277" s="107">
        <v>1</v>
      </c>
      <c r="AA1277" s="107">
        <v>5</v>
      </c>
      <c r="AB1277" s="111">
        <v>30</v>
      </c>
      <c r="AC1277" s="107">
        <v>180</v>
      </c>
      <c r="AD1277" s="108"/>
      <c r="AE1277" s="107">
        <v>0.5</v>
      </c>
      <c r="AF1277" s="111">
        <v>100</v>
      </c>
      <c r="AG1277" s="111" t="s">
        <v>7176</v>
      </c>
      <c r="AH1277" s="111" t="s">
        <v>7315</v>
      </c>
      <c r="AI1277" s="111">
        <v>100</v>
      </c>
      <c r="AJ1277" s="111"/>
      <c r="AK1277" s="111"/>
      <c r="AL1277" s="111"/>
      <c r="AM1277" s="111"/>
      <c r="AN1277" s="111"/>
      <c r="AO1277" s="111"/>
      <c r="AP1277" s="111"/>
      <c r="AQ1277" s="111"/>
      <c r="AR1277" s="111"/>
      <c r="AS1277" s="111"/>
      <c r="AT1277" s="111"/>
      <c r="AU1277" s="111"/>
      <c r="AV1277" s="111"/>
      <c r="AW1277" s="111"/>
      <c r="AX1277" s="111"/>
      <c r="AY1277"/>
      <c r="AZ1277"/>
      <c r="BA1277"/>
      <c r="BB1277"/>
      <c r="BC1277"/>
      <c r="BD1277"/>
    </row>
    <row r="1278" spans="1:56" s="110" customFormat="1" ht="185.15">
      <c r="A1278" s="107">
        <v>1538</v>
      </c>
      <c r="B1278" s="107" t="s">
        <v>13695</v>
      </c>
      <c r="C1278" s="111">
        <v>4</v>
      </c>
      <c r="D1278" s="124" t="s">
        <v>1630</v>
      </c>
      <c r="E1278" s="112" t="s">
        <v>7279</v>
      </c>
      <c r="F1278" s="129">
        <v>10268</v>
      </c>
      <c r="G1278" s="112" t="s">
        <v>7316</v>
      </c>
      <c r="H1278" s="111">
        <v>2009</v>
      </c>
      <c r="I1278" s="112" t="s">
        <v>7317</v>
      </c>
      <c r="J1278" s="113">
        <v>132000</v>
      </c>
      <c r="K1278" s="126" t="s">
        <v>12213</v>
      </c>
      <c r="L1278" s="112" t="s">
        <v>7318</v>
      </c>
      <c r="M1278" s="112" t="s">
        <v>7319</v>
      </c>
      <c r="N1278" s="112" t="s">
        <v>7320</v>
      </c>
      <c r="O1278" s="112" t="s">
        <v>7321</v>
      </c>
      <c r="P1278" s="112">
        <v>27729</v>
      </c>
      <c r="Q1278" s="108">
        <v>56.28</v>
      </c>
      <c r="R1278" s="108">
        <v>0</v>
      </c>
      <c r="S1278" s="108">
        <v>12.94</v>
      </c>
      <c r="T1278" s="108">
        <v>43.34</v>
      </c>
      <c r="U1278" s="108">
        <v>56.28</v>
      </c>
      <c r="V1278" s="109">
        <v>7</v>
      </c>
      <c r="W1278" s="109">
        <v>100</v>
      </c>
      <c r="X1278" s="127" t="s">
        <v>7287</v>
      </c>
      <c r="Y1278" s="107">
        <v>4</v>
      </c>
      <c r="Z1278" s="107">
        <v>7</v>
      </c>
      <c r="AA1278" s="107">
        <v>5</v>
      </c>
      <c r="AB1278" s="111">
        <v>11</v>
      </c>
      <c r="AC1278" s="107">
        <v>147</v>
      </c>
      <c r="AD1278" s="108"/>
      <c r="AE1278" s="107">
        <v>0.2</v>
      </c>
      <c r="AF1278" s="111">
        <v>29</v>
      </c>
      <c r="AG1278" s="111" t="s">
        <v>7322</v>
      </c>
      <c r="AH1278" s="111" t="s">
        <v>7323</v>
      </c>
      <c r="AI1278" s="111">
        <v>100</v>
      </c>
      <c r="AJ1278" s="111"/>
      <c r="AK1278" s="111"/>
      <c r="AL1278" s="111"/>
      <c r="AM1278" s="111"/>
      <c r="AN1278" s="111"/>
      <c r="AO1278" s="111"/>
      <c r="AP1278" s="111"/>
      <c r="AQ1278" s="111"/>
      <c r="AR1278" s="111"/>
      <c r="AS1278" s="111"/>
      <c r="AT1278" s="111"/>
      <c r="AU1278" s="111"/>
      <c r="AV1278" s="111"/>
      <c r="AW1278" s="111"/>
      <c r="AX1278" s="111"/>
      <c r="AY1278"/>
      <c r="AZ1278"/>
      <c r="BA1278"/>
      <c r="BB1278"/>
      <c r="BC1278"/>
      <c r="BD1278"/>
    </row>
    <row r="1279" spans="1:56" s="110" customFormat="1" ht="246.9">
      <c r="A1279" s="107">
        <v>1538</v>
      </c>
      <c r="B1279" s="107" t="s">
        <v>13695</v>
      </c>
      <c r="C1279" s="111">
        <v>24</v>
      </c>
      <c r="D1279" s="124" t="s">
        <v>7240</v>
      </c>
      <c r="E1279" s="112" t="s">
        <v>7241</v>
      </c>
      <c r="F1279" s="129">
        <v>7134</v>
      </c>
      <c r="G1279" s="112" t="s">
        <v>7324</v>
      </c>
      <c r="H1279" s="111">
        <v>2009</v>
      </c>
      <c r="I1279" s="112" t="s">
        <v>7325</v>
      </c>
      <c r="J1279" s="113">
        <v>125730</v>
      </c>
      <c r="K1279" s="126" t="s">
        <v>12213</v>
      </c>
      <c r="L1279" s="112" t="s">
        <v>7244</v>
      </c>
      <c r="M1279" s="112" t="s">
        <v>7245</v>
      </c>
      <c r="N1279" s="112" t="s">
        <v>7326</v>
      </c>
      <c r="O1279" s="112" t="s">
        <v>7327</v>
      </c>
      <c r="P1279" s="112" t="s">
        <v>7328</v>
      </c>
      <c r="Q1279" s="108">
        <v>94.79</v>
      </c>
      <c r="R1279" s="108">
        <v>14.79</v>
      </c>
      <c r="S1279" s="108">
        <v>35</v>
      </c>
      <c r="T1279" s="108">
        <v>45</v>
      </c>
      <c r="U1279" s="108">
        <v>94.79</v>
      </c>
      <c r="V1279" s="109">
        <v>100</v>
      </c>
      <c r="W1279" s="109">
        <v>100</v>
      </c>
      <c r="X1279" s="127" t="s">
        <v>7248</v>
      </c>
      <c r="Y1279" s="107">
        <v>4</v>
      </c>
      <c r="Z1279" s="107">
        <v>4</v>
      </c>
      <c r="AA1279" s="107">
        <v>5</v>
      </c>
      <c r="AB1279" s="111">
        <v>51</v>
      </c>
      <c r="AC1279" s="107">
        <v>151</v>
      </c>
      <c r="AD1279" s="108"/>
      <c r="AE1279" s="107">
        <v>0.2</v>
      </c>
      <c r="AF1279" s="111">
        <v>100</v>
      </c>
      <c r="AG1279" s="111" t="s">
        <v>7205</v>
      </c>
      <c r="AH1279" s="111"/>
      <c r="AI1279" s="111">
        <v>50</v>
      </c>
      <c r="AJ1279" s="111" t="s">
        <v>7240</v>
      </c>
      <c r="AK1279" s="111" t="s">
        <v>7249</v>
      </c>
      <c r="AL1279" s="111">
        <v>50</v>
      </c>
      <c r="AM1279" s="111"/>
      <c r="AN1279" s="111"/>
      <c r="AO1279" s="111"/>
      <c r="AP1279" s="111"/>
      <c r="AQ1279" s="111"/>
      <c r="AR1279" s="111"/>
      <c r="AS1279" s="111"/>
      <c r="AT1279" s="111"/>
      <c r="AU1279" s="111"/>
      <c r="AV1279" s="111"/>
      <c r="AW1279" s="111"/>
      <c r="AX1279" s="111"/>
      <c r="AY1279"/>
      <c r="AZ1279"/>
      <c r="BA1279"/>
      <c r="BB1279"/>
      <c r="BC1279"/>
      <c r="BD1279"/>
    </row>
    <row r="1280" spans="1:56" s="110" customFormat="1" ht="298.3">
      <c r="A1280" s="107">
        <v>1538</v>
      </c>
      <c r="B1280" s="107" t="s">
        <v>13695</v>
      </c>
      <c r="C1280" s="111">
        <v>30</v>
      </c>
      <c r="D1280" s="124" t="s">
        <v>7329</v>
      </c>
      <c r="E1280" s="112" t="s">
        <v>7197</v>
      </c>
      <c r="F1280" s="129">
        <v>12609</v>
      </c>
      <c r="G1280" s="112" t="s">
        <v>7330</v>
      </c>
      <c r="H1280" s="111">
        <v>2010</v>
      </c>
      <c r="I1280" s="112" t="s">
        <v>7331</v>
      </c>
      <c r="J1280" s="113">
        <v>99600</v>
      </c>
      <c r="K1280" s="126" t="s">
        <v>12213</v>
      </c>
      <c r="L1280" s="112" t="s">
        <v>7332</v>
      </c>
      <c r="M1280" s="112" t="s">
        <v>7333</v>
      </c>
      <c r="N1280" s="112" t="s">
        <v>7334</v>
      </c>
      <c r="O1280" s="112" t="s">
        <v>7335</v>
      </c>
      <c r="P1280" s="112" t="s">
        <v>7336</v>
      </c>
      <c r="Q1280" s="108">
        <v>91.72</v>
      </c>
      <c r="R1280" s="108">
        <v>11.72</v>
      </c>
      <c r="S1280" s="108">
        <v>35</v>
      </c>
      <c r="T1280" s="108">
        <v>45</v>
      </c>
      <c r="U1280" s="108">
        <v>91.72</v>
      </c>
      <c r="V1280" s="109">
        <v>100</v>
      </c>
      <c r="W1280" s="109">
        <v>100</v>
      </c>
      <c r="X1280" s="127" t="s">
        <v>7204</v>
      </c>
      <c r="Y1280" s="107">
        <v>4</v>
      </c>
      <c r="Z1280" s="107">
        <v>2</v>
      </c>
      <c r="AA1280" s="107">
        <v>1</v>
      </c>
      <c r="AB1280" s="111">
        <v>60</v>
      </c>
      <c r="AC1280" s="107">
        <v>155</v>
      </c>
      <c r="AD1280" s="108"/>
      <c r="AE1280" s="107">
        <v>0.2</v>
      </c>
      <c r="AF1280" s="111">
        <v>100</v>
      </c>
      <c r="AG1280" s="111" t="s">
        <v>7205</v>
      </c>
      <c r="AH1280" s="111" t="s">
        <v>7206</v>
      </c>
      <c r="AI1280" s="111"/>
      <c r="AJ1280" s="111" t="s">
        <v>7207</v>
      </c>
      <c r="AK1280" s="111" t="s">
        <v>7197</v>
      </c>
      <c r="AL1280" s="111">
        <v>50</v>
      </c>
      <c r="AM1280" s="111"/>
      <c r="AN1280" s="111"/>
      <c r="AO1280" s="111"/>
      <c r="AP1280" s="111"/>
      <c r="AQ1280" s="111"/>
      <c r="AR1280" s="111"/>
      <c r="AS1280" s="111"/>
      <c r="AT1280" s="111"/>
      <c r="AU1280" s="111"/>
      <c r="AV1280" s="111"/>
      <c r="AW1280" s="111"/>
      <c r="AX1280" s="111"/>
      <c r="AY1280"/>
      <c r="AZ1280"/>
      <c r="BA1280"/>
      <c r="BB1280"/>
      <c r="BC1280"/>
      <c r="BD1280"/>
    </row>
    <row r="1281" spans="1:56" s="110" customFormat="1" ht="339.45">
      <c r="A1281" s="107">
        <v>1538</v>
      </c>
      <c r="B1281" s="107" t="s">
        <v>13695</v>
      </c>
      <c r="C1281" s="111">
        <v>30</v>
      </c>
      <c r="D1281" s="124" t="s">
        <v>7329</v>
      </c>
      <c r="E1281" s="112" t="s">
        <v>7197</v>
      </c>
      <c r="F1281" s="129">
        <v>12609</v>
      </c>
      <c r="G1281" s="112" t="s">
        <v>7337</v>
      </c>
      <c r="H1281" s="111">
        <v>2010</v>
      </c>
      <c r="I1281" s="112" t="s">
        <v>7338</v>
      </c>
      <c r="J1281" s="113">
        <v>99376.8</v>
      </c>
      <c r="K1281" s="126" t="s">
        <v>12213</v>
      </c>
      <c r="L1281" s="112" t="s">
        <v>7339</v>
      </c>
      <c r="M1281" s="112" t="s">
        <v>7340</v>
      </c>
      <c r="N1281" s="112" t="s">
        <v>7341</v>
      </c>
      <c r="O1281" s="112" t="s">
        <v>7342</v>
      </c>
      <c r="P1281" s="112">
        <v>27949</v>
      </c>
      <c r="Q1281" s="108">
        <v>91.69</v>
      </c>
      <c r="R1281" s="108">
        <v>11.69</v>
      </c>
      <c r="S1281" s="108">
        <v>35</v>
      </c>
      <c r="T1281" s="108">
        <v>45</v>
      </c>
      <c r="U1281" s="108">
        <v>91.69</v>
      </c>
      <c r="V1281" s="109">
        <v>100</v>
      </c>
      <c r="W1281" s="109">
        <v>100</v>
      </c>
      <c r="X1281" s="127" t="s">
        <v>7204</v>
      </c>
      <c r="Y1281" s="107">
        <v>1</v>
      </c>
      <c r="Z1281" s="107">
        <v>4</v>
      </c>
      <c r="AA1281" s="107">
        <v>3</v>
      </c>
      <c r="AB1281" s="111">
        <v>60</v>
      </c>
      <c r="AC1281" s="107">
        <v>156</v>
      </c>
      <c r="AD1281" s="108"/>
      <c r="AE1281" s="107">
        <v>0.2</v>
      </c>
      <c r="AF1281" s="111">
        <v>100</v>
      </c>
      <c r="AG1281" s="111" t="s">
        <v>7205</v>
      </c>
      <c r="AH1281" s="111" t="s">
        <v>7206</v>
      </c>
      <c r="AI1281" s="111"/>
      <c r="AJ1281" s="111" t="s">
        <v>7207</v>
      </c>
      <c r="AK1281" s="111" t="s">
        <v>7197</v>
      </c>
      <c r="AL1281" s="111">
        <v>50</v>
      </c>
      <c r="AM1281" s="111"/>
      <c r="AN1281" s="111"/>
      <c r="AO1281" s="111"/>
      <c r="AP1281" s="111"/>
      <c r="AQ1281" s="111"/>
      <c r="AR1281" s="111"/>
      <c r="AS1281" s="111"/>
      <c r="AT1281" s="111"/>
      <c r="AU1281" s="111"/>
      <c r="AV1281" s="111"/>
      <c r="AW1281" s="111"/>
      <c r="AX1281" s="111"/>
      <c r="AY1281"/>
      <c r="AZ1281"/>
      <c r="BA1281"/>
      <c r="BB1281"/>
      <c r="BC1281"/>
      <c r="BD1281"/>
    </row>
    <row r="1282" spans="1:56" s="110" customFormat="1" ht="318.89999999999998">
      <c r="A1282" s="107">
        <v>1538</v>
      </c>
      <c r="B1282" s="107" t="s">
        <v>13695</v>
      </c>
      <c r="C1282" s="111">
        <v>30</v>
      </c>
      <c r="D1282" s="124" t="s">
        <v>7329</v>
      </c>
      <c r="E1282" s="112" t="s">
        <v>7197</v>
      </c>
      <c r="F1282" s="129">
        <v>12609</v>
      </c>
      <c r="G1282" s="112" t="s">
        <v>7337</v>
      </c>
      <c r="H1282" s="111">
        <v>2011</v>
      </c>
      <c r="I1282" s="112" t="s">
        <v>7338</v>
      </c>
      <c r="J1282" s="113">
        <v>3302.09</v>
      </c>
      <c r="K1282" s="126" t="s">
        <v>12213</v>
      </c>
      <c r="L1282" s="112" t="s">
        <v>7343</v>
      </c>
      <c r="M1282" s="112" t="s">
        <v>7340</v>
      </c>
      <c r="N1282" s="112" t="s">
        <v>7341</v>
      </c>
      <c r="O1282" s="112" t="s">
        <v>7342</v>
      </c>
      <c r="P1282" s="112">
        <v>30120</v>
      </c>
      <c r="Q1282" s="108">
        <v>91.69</v>
      </c>
      <c r="R1282" s="108">
        <v>11.69</v>
      </c>
      <c r="S1282" s="108">
        <v>35</v>
      </c>
      <c r="T1282" s="108">
        <v>45</v>
      </c>
      <c r="U1282" s="108">
        <v>91.69</v>
      </c>
      <c r="V1282" s="109">
        <v>100</v>
      </c>
      <c r="W1282" s="109">
        <v>100</v>
      </c>
      <c r="X1282" s="127" t="s">
        <v>7204</v>
      </c>
      <c r="Y1282" s="107">
        <v>1</v>
      </c>
      <c r="Z1282" s="107">
        <v>4</v>
      </c>
      <c r="AA1282" s="107">
        <v>3</v>
      </c>
      <c r="AB1282" s="111">
        <v>60</v>
      </c>
      <c r="AC1282" s="107">
        <v>156</v>
      </c>
      <c r="AD1282" s="108"/>
      <c r="AE1282" s="107">
        <v>0.2</v>
      </c>
      <c r="AF1282" s="111">
        <v>100</v>
      </c>
      <c r="AG1282" s="111" t="s">
        <v>7205</v>
      </c>
      <c r="AH1282" s="111" t="s">
        <v>7206</v>
      </c>
      <c r="AI1282" s="111"/>
      <c r="AJ1282" s="111" t="s">
        <v>7207</v>
      </c>
      <c r="AK1282" s="111" t="s">
        <v>7197</v>
      </c>
      <c r="AL1282" s="111">
        <v>50</v>
      </c>
      <c r="AM1282" s="111"/>
      <c r="AN1282" s="111"/>
      <c r="AO1282" s="111"/>
      <c r="AP1282" s="111"/>
      <c r="AQ1282" s="111"/>
      <c r="AR1282" s="111"/>
      <c r="AS1282" s="111"/>
      <c r="AT1282" s="111"/>
      <c r="AU1282" s="111"/>
      <c r="AV1282" s="111"/>
      <c r="AW1282" s="111"/>
      <c r="AX1282" s="111"/>
      <c r="AY1282"/>
      <c r="AZ1282"/>
      <c r="BA1282"/>
      <c r="BB1282"/>
      <c r="BC1282"/>
      <c r="BD1282"/>
    </row>
    <row r="1283" spans="1:56" s="110" customFormat="1" ht="154.30000000000001">
      <c r="A1283" s="107">
        <v>1538</v>
      </c>
      <c r="B1283" s="107" t="s">
        <v>13695</v>
      </c>
      <c r="C1283" s="111">
        <v>18</v>
      </c>
      <c r="D1283" s="124" t="s">
        <v>7176</v>
      </c>
      <c r="E1283" s="112" t="s">
        <v>7177</v>
      </c>
      <c r="F1283" s="129">
        <v>5967</v>
      </c>
      <c r="G1283" s="112" t="s">
        <v>7344</v>
      </c>
      <c r="H1283" s="111">
        <v>2010</v>
      </c>
      <c r="I1283" s="112" t="s">
        <v>7345</v>
      </c>
      <c r="J1283" s="113">
        <v>235976.4</v>
      </c>
      <c r="K1283" s="126" t="s">
        <v>12213</v>
      </c>
      <c r="L1283" s="112" t="s">
        <v>7180</v>
      </c>
      <c r="M1283" s="112" t="s">
        <v>7346</v>
      </c>
      <c r="N1283" s="112" t="s">
        <v>7347</v>
      </c>
      <c r="O1283" s="112" t="s">
        <v>7348</v>
      </c>
      <c r="P1283" s="112">
        <v>29089</v>
      </c>
      <c r="Q1283" s="108">
        <v>107.76</v>
      </c>
      <c r="R1283" s="108">
        <v>27.76</v>
      </c>
      <c r="S1283" s="108">
        <v>35</v>
      </c>
      <c r="T1283" s="108">
        <v>45</v>
      </c>
      <c r="U1283" s="108">
        <v>107.76</v>
      </c>
      <c r="V1283" s="109">
        <v>100</v>
      </c>
      <c r="W1283" s="109">
        <v>100</v>
      </c>
      <c r="X1283" s="127" t="s">
        <v>7349</v>
      </c>
      <c r="Y1283" s="107">
        <v>4</v>
      </c>
      <c r="Z1283" s="107">
        <v>2</v>
      </c>
      <c r="AA1283" s="107">
        <v>2</v>
      </c>
      <c r="AB1283" s="111">
        <v>30</v>
      </c>
      <c r="AC1283" s="107">
        <v>162</v>
      </c>
      <c r="AD1283" s="108"/>
      <c r="AE1283" s="107">
        <v>0.2</v>
      </c>
      <c r="AF1283" s="111">
        <v>100</v>
      </c>
      <c r="AG1283" s="111" t="s">
        <v>7176</v>
      </c>
      <c r="AH1283" s="111" t="s">
        <v>7186</v>
      </c>
      <c r="AI1283" s="111">
        <v>100</v>
      </c>
      <c r="AJ1283" s="111"/>
      <c r="AK1283" s="111"/>
      <c r="AL1283" s="111"/>
      <c r="AM1283" s="111"/>
      <c r="AN1283" s="111"/>
      <c r="AO1283" s="111"/>
      <c r="AP1283" s="111"/>
      <c r="AQ1283" s="111"/>
      <c r="AR1283" s="111"/>
      <c r="AS1283" s="111"/>
      <c r="AT1283" s="111"/>
      <c r="AU1283" s="111"/>
      <c r="AV1283" s="111"/>
      <c r="AW1283" s="111"/>
      <c r="AX1283" s="111"/>
      <c r="AY1283"/>
      <c r="AZ1283"/>
      <c r="BA1283"/>
      <c r="BB1283"/>
      <c r="BC1283"/>
      <c r="BD1283"/>
    </row>
    <row r="1284" spans="1:56" s="110" customFormat="1" ht="92.6">
      <c r="A1284" s="107">
        <v>1538</v>
      </c>
      <c r="B1284" s="107" t="s">
        <v>13695</v>
      </c>
      <c r="C1284" s="111">
        <v>27</v>
      </c>
      <c r="D1284" s="124" t="s">
        <v>7250</v>
      </c>
      <c r="E1284" s="112" t="s">
        <v>7251</v>
      </c>
      <c r="F1284" s="129">
        <v>6857</v>
      </c>
      <c r="G1284" s="112" t="s">
        <v>7350</v>
      </c>
      <c r="H1284" s="111">
        <v>2010</v>
      </c>
      <c r="I1284" s="112" t="s">
        <v>7351</v>
      </c>
      <c r="J1284" s="113">
        <v>87976</v>
      </c>
      <c r="K1284" s="126" t="s">
        <v>12213</v>
      </c>
      <c r="L1284" s="112" t="s">
        <v>7254</v>
      </c>
      <c r="M1284" s="112" t="s">
        <v>7255</v>
      </c>
      <c r="N1284" s="112" t="s">
        <v>7352</v>
      </c>
      <c r="O1284" s="112" t="s">
        <v>7353</v>
      </c>
      <c r="P1284" s="112"/>
      <c r="Q1284" s="108">
        <v>90.35</v>
      </c>
      <c r="R1284" s="108">
        <v>10.35</v>
      </c>
      <c r="S1284" s="108">
        <v>35</v>
      </c>
      <c r="T1284" s="108">
        <v>45</v>
      </c>
      <c r="U1284" s="108">
        <v>90.35</v>
      </c>
      <c r="V1284" s="109">
        <v>100</v>
      </c>
      <c r="W1284" s="109">
        <v>100</v>
      </c>
      <c r="X1284" s="127" t="s">
        <v>7354</v>
      </c>
      <c r="Y1284" s="107">
        <v>3</v>
      </c>
      <c r="Z1284" s="107">
        <v>1</v>
      </c>
      <c r="AA1284" s="107">
        <v>2</v>
      </c>
      <c r="AB1284" s="111">
        <v>4</v>
      </c>
      <c r="AC1284" s="107">
        <v>146</v>
      </c>
      <c r="AD1284" s="108"/>
      <c r="AE1284" s="107">
        <v>0.2</v>
      </c>
      <c r="AF1284" s="111">
        <v>100</v>
      </c>
      <c r="AG1284" s="111" t="s">
        <v>7260</v>
      </c>
      <c r="AH1284" s="111" t="s">
        <v>7251</v>
      </c>
      <c r="AI1284" s="111">
        <v>30</v>
      </c>
      <c r="AJ1284" s="111" t="s">
        <v>7263</v>
      </c>
      <c r="AK1284" s="111" t="s">
        <v>7355</v>
      </c>
      <c r="AL1284" s="111">
        <v>30</v>
      </c>
      <c r="AM1284" s="111" t="s">
        <v>7261</v>
      </c>
      <c r="AN1284" s="111" t="s">
        <v>7262</v>
      </c>
      <c r="AO1284" s="111">
        <v>40</v>
      </c>
      <c r="AP1284" s="111"/>
      <c r="AQ1284" s="111"/>
      <c r="AR1284" s="111"/>
      <c r="AS1284" s="111"/>
      <c r="AT1284" s="111"/>
      <c r="AU1284" s="111"/>
      <c r="AV1284" s="111"/>
      <c r="AW1284" s="111"/>
      <c r="AX1284" s="111"/>
      <c r="AY1284"/>
      <c r="AZ1284"/>
      <c r="BA1284"/>
      <c r="BB1284"/>
      <c r="BC1284"/>
      <c r="BD1284"/>
    </row>
    <row r="1285" spans="1:56" s="110" customFormat="1" ht="92.6">
      <c r="A1285" s="107">
        <v>1538</v>
      </c>
      <c r="B1285" s="107" t="s">
        <v>13695</v>
      </c>
      <c r="C1285" s="111">
        <v>27</v>
      </c>
      <c r="D1285" s="124" t="s">
        <v>7250</v>
      </c>
      <c r="E1285" s="112" t="s">
        <v>7251</v>
      </c>
      <c r="F1285" s="129">
        <v>6857</v>
      </c>
      <c r="G1285" s="112" t="s">
        <v>7350</v>
      </c>
      <c r="H1285" s="111">
        <v>2011</v>
      </c>
      <c r="I1285" s="112" t="s">
        <v>7351</v>
      </c>
      <c r="J1285" s="113">
        <v>45069.34</v>
      </c>
      <c r="K1285" s="126" t="s">
        <v>12213</v>
      </c>
      <c r="L1285" s="112" t="s">
        <v>7254</v>
      </c>
      <c r="M1285" s="112" t="s">
        <v>7255</v>
      </c>
      <c r="N1285" s="112" t="s">
        <v>7352</v>
      </c>
      <c r="O1285" s="112" t="s">
        <v>7353</v>
      </c>
      <c r="P1285" s="112"/>
      <c r="Q1285" s="108">
        <v>90.35</v>
      </c>
      <c r="R1285" s="108">
        <v>10.35</v>
      </c>
      <c r="S1285" s="108">
        <v>35</v>
      </c>
      <c r="T1285" s="108">
        <v>45</v>
      </c>
      <c r="U1285" s="108">
        <v>90.35</v>
      </c>
      <c r="V1285" s="109">
        <v>100</v>
      </c>
      <c r="W1285" s="109">
        <v>100</v>
      </c>
      <c r="X1285" s="127" t="s">
        <v>7354</v>
      </c>
      <c r="Y1285" s="107">
        <v>3</v>
      </c>
      <c r="Z1285" s="107">
        <v>1</v>
      </c>
      <c r="AA1285" s="107">
        <v>2</v>
      </c>
      <c r="AB1285" s="111">
        <v>4</v>
      </c>
      <c r="AC1285" s="107">
        <v>146</v>
      </c>
      <c r="AD1285" s="108"/>
      <c r="AE1285" s="107">
        <v>0.2</v>
      </c>
      <c r="AF1285" s="111">
        <v>100</v>
      </c>
      <c r="AG1285" s="111" t="s">
        <v>7260</v>
      </c>
      <c r="AH1285" s="111" t="s">
        <v>7251</v>
      </c>
      <c r="AI1285" s="111">
        <v>30</v>
      </c>
      <c r="AJ1285" s="111" t="s">
        <v>7263</v>
      </c>
      <c r="AK1285" s="111" t="s">
        <v>7355</v>
      </c>
      <c r="AL1285" s="111">
        <v>30</v>
      </c>
      <c r="AM1285" s="111" t="s">
        <v>7261</v>
      </c>
      <c r="AN1285" s="111" t="s">
        <v>7262</v>
      </c>
      <c r="AO1285" s="111">
        <v>40</v>
      </c>
      <c r="AP1285" s="111"/>
      <c r="AQ1285" s="111"/>
      <c r="AR1285" s="111"/>
      <c r="AS1285" s="111"/>
      <c r="AT1285" s="111"/>
      <c r="AU1285" s="111"/>
      <c r="AV1285" s="111"/>
      <c r="AW1285" s="111"/>
      <c r="AX1285" s="111"/>
      <c r="AY1285"/>
      <c r="AZ1285"/>
      <c r="BA1285"/>
      <c r="BB1285"/>
      <c r="BC1285"/>
      <c r="BD1285"/>
    </row>
    <row r="1286" spans="1:56" s="110" customFormat="1" ht="246.9">
      <c r="A1286" s="107">
        <v>1538</v>
      </c>
      <c r="B1286" s="107" t="s">
        <v>13695</v>
      </c>
      <c r="C1286" s="111">
        <v>4</v>
      </c>
      <c r="D1286" s="124" t="s">
        <v>1630</v>
      </c>
      <c r="E1286" s="112" t="s">
        <v>7279</v>
      </c>
      <c r="F1286" s="129">
        <v>10268</v>
      </c>
      <c r="G1286" s="112" t="s">
        <v>5306</v>
      </c>
      <c r="H1286" s="111">
        <v>2016</v>
      </c>
      <c r="I1286" s="112" t="s">
        <v>7356</v>
      </c>
      <c r="J1286" s="113">
        <v>117930.08</v>
      </c>
      <c r="K1286" s="126" t="s">
        <v>12213</v>
      </c>
      <c r="L1286" s="112" t="s">
        <v>7357</v>
      </c>
      <c r="M1286" s="112" t="s">
        <v>7358</v>
      </c>
      <c r="N1286" s="112" t="s">
        <v>7359</v>
      </c>
      <c r="O1286" s="112" t="s">
        <v>7360</v>
      </c>
      <c r="P1286" s="112">
        <v>33915</v>
      </c>
      <c r="Q1286" s="108">
        <v>76.52</v>
      </c>
      <c r="R1286" s="108">
        <v>13.88</v>
      </c>
      <c r="S1286" s="108">
        <v>12.94</v>
      </c>
      <c r="T1286" s="108">
        <v>51.79</v>
      </c>
      <c r="U1286" s="108">
        <v>76.52</v>
      </c>
      <c r="V1286" s="109">
        <v>44</v>
      </c>
      <c r="W1286" s="109">
        <v>100</v>
      </c>
      <c r="X1286" s="127" t="s">
        <v>7287</v>
      </c>
      <c r="Y1286" s="107">
        <v>2</v>
      </c>
      <c r="Z1286" s="107">
        <v>5</v>
      </c>
      <c r="AA1286" s="107">
        <v>6</v>
      </c>
      <c r="AB1286" s="111">
        <v>11</v>
      </c>
      <c r="AC1286" s="107">
        <v>4</v>
      </c>
      <c r="AD1286" s="108"/>
      <c r="AE1286" s="107">
        <v>0.2</v>
      </c>
      <c r="AF1286" s="111">
        <v>31</v>
      </c>
      <c r="AG1286" s="111" t="s">
        <v>1630</v>
      </c>
      <c r="AH1286" s="111" t="s">
        <v>7361</v>
      </c>
      <c r="AI1286" s="111">
        <v>68</v>
      </c>
      <c r="AJ1286" s="111" t="s">
        <v>1630</v>
      </c>
      <c r="AK1286" s="111" t="s">
        <v>7362</v>
      </c>
      <c r="AL1286" s="111">
        <v>9</v>
      </c>
      <c r="AM1286" s="111" t="s">
        <v>1630</v>
      </c>
      <c r="AN1286" s="111" t="s">
        <v>7363</v>
      </c>
      <c r="AO1286" s="111">
        <v>23</v>
      </c>
      <c r="AP1286" s="111"/>
      <c r="AQ1286" s="111"/>
      <c r="AR1286" s="111"/>
      <c r="AS1286" s="111"/>
      <c r="AT1286" s="111"/>
      <c r="AU1286" s="111"/>
      <c r="AV1286" s="111"/>
      <c r="AW1286" s="111"/>
      <c r="AX1286" s="111"/>
      <c r="AY1286"/>
      <c r="AZ1286"/>
      <c r="BA1286"/>
      <c r="BB1286"/>
      <c r="BC1286"/>
      <c r="BD1286"/>
    </row>
    <row r="1287" spans="1:56" s="110" customFormat="1" ht="92.6">
      <c r="A1287" s="107">
        <v>1538</v>
      </c>
      <c r="B1287" s="107" t="s">
        <v>13695</v>
      </c>
      <c r="C1287" s="111">
        <v>24</v>
      </c>
      <c r="D1287" s="124" t="s">
        <v>7240</v>
      </c>
      <c r="E1287" s="112" t="s">
        <v>7241</v>
      </c>
      <c r="F1287" s="129">
        <v>7134</v>
      </c>
      <c r="G1287" s="112" t="s">
        <v>7364</v>
      </c>
      <c r="H1287" s="111">
        <v>2015</v>
      </c>
      <c r="I1287" s="112" t="s">
        <v>7365</v>
      </c>
      <c r="J1287" s="113">
        <v>48679.34</v>
      </c>
      <c r="K1287" s="126" t="s">
        <v>12213</v>
      </c>
      <c r="L1287" s="112" t="s">
        <v>7254</v>
      </c>
      <c r="M1287" s="112" t="s">
        <v>7255</v>
      </c>
      <c r="N1287" s="112" t="s">
        <v>7366</v>
      </c>
      <c r="O1287" s="112" t="s">
        <v>7367</v>
      </c>
      <c r="P1287" s="112">
        <v>33817</v>
      </c>
      <c r="Q1287" s="108">
        <v>85.73</v>
      </c>
      <c r="R1287" s="108">
        <v>5.73</v>
      </c>
      <c r="S1287" s="108">
        <v>35</v>
      </c>
      <c r="T1287" s="108">
        <v>45</v>
      </c>
      <c r="U1287" s="108">
        <v>85.73</v>
      </c>
      <c r="V1287" s="109">
        <v>100</v>
      </c>
      <c r="W1287" s="109">
        <v>100</v>
      </c>
      <c r="X1287" s="127" t="s">
        <v>7248</v>
      </c>
      <c r="Y1287" s="107">
        <v>1</v>
      </c>
      <c r="Z1287" s="107">
        <v>8</v>
      </c>
      <c r="AA1287" s="107">
        <v>2</v>
      </c>
      <c r="AB1287" s="111">
        <v>60</v>
      </c>
      <c r="AC1287" s="107">
        <v>133</v>
      </c>
      <c r="AD1287" s="108"/>
      <c r="AE1287" s="107">
        <v>0.2</v>
      </c>
      <c r="AF1287" s="111">
        <v>100</v>
      </c>
      <c r="AG1287" s="111" t="s">
        <v>7368</v>
      </c>
      <c r="AH1287" s="111" t="s">
        <v>7369</v>
      </c>
      <c r="AI1287" s="111"/>
      <c r="AJ1287" s="111" t="s">
        <v>7240</v>
      </c>
      <c r="AK1287" s="111" t="s">
        <v>7241</v>
      </c>
      <c r="AL1287" s="111"/>
      <c r="AM1287" s="111"/>
      <c r="AN1287" s="111" t="s">
        <v>4106</v>
      </c>
      <c r="AO1287" s="111"/>
      <c r="AP1287" s="111"/>
      <c r="AQ1287" s="111"/>
      <c r="AR1287" s="111"/>
      <c r="AS1287" s="111"/>
      <c r="AT1287" s="111"/>
      <c r="AU1287" s="111"/>
      <c r="AV1287" s="111"/>
      <c r="AW1287" s="111"/>
      <c r="AX1287" s="111"/>
      <c r="AY1287"/>
      <c r="AZ1287"/>
      <c r="BA1287"/>
      <c r="BB1287"/>
      <c r="BC1287"/>
      <c r="BD1287"/>
    </row>
    <row r="1288" spans="1:56" s="110" customFormat="1" ht="92.6">
      <c r="A1288" s="107">
        <v>1538</v>
      </c>
      <c r="B1288" s="107" t="s">
        <v>13695</v>
      </c>
      <c r="C1288" s="111">
        <v>24</v>
      </c>
      <c r="D1288" s="124" t="s">
        <v>7240</v>
      </c>
      <c r="E1288" s="112" t="s">
        <v>7241</v>
      </c>
      <c r="F1288" s="129">
        <v>7134</v>
      </c>
      <c r="G1288" s="112" t="s">
        <v>7370</v>
      </c>
      <c r="H1288" s="111">
        <v>2018</v>
      </c>
      <c r="I1288" s="112" t="s">
        <v>7371</v>
      </c>
      <c r="J1288" s="113">
        <v>31717.23</v>
      </c>
      <c r="K1288" s="126" t="s">
        <v>12213</v>
      </c>
      <c r="L1288" s="112" t="s">
        <v>7254</v>
      </c>
      <c r="M1288" s="112" t="s">
        <v>7255</v>
      </c>
      <c r="N1288" s="112" t="s">
        <v>7372</v>
      </c>
      <c r="O1288" s="112" t="s">
        <v>7373</v>
      </c>
      <c r="P1288" s="112" t="s">
        <v>7374</v>
      </c>
      <c r="Q1288" s="108">
        <v>83.73</v>
      </c>
      <c r="R1288" s="108">
        <v>3.73</v>
      </c>
      <c r="S1288" s="108">
        <v>35</v>
      </c>
      <c r="T1288" s="108">
        <v>45</v>
      </c>
      <c r="U1288" s="108">
        <v>83.73</v>
      </c>
      <c r="V1288" s="109">
        <v>100</v>
      </c>
      <c r="W1288" s="109">
        <v>100</v>
      </c>
      <c r="X1288" s="127" t="s">
        <v>7248</v>
      </c>
      <c r="Y1288" s="107">
        <v>1</v>
      </c>
      <c r="Z1288" s="107">
        <v>8</v>
      </c>
      <c r="AA1288" s="107">
        <v>2</v>
      </c>
      <c r="AB1288" s="111">
        <v>60</v>
      </c>
      <c r="AC1288" s="107">
        <v>133</v>
      </c>
      <c r="AD1288" s="108"/>
      <c r="AE1288" s="107">
        <v>0.2</v>
      </c>
      <c r="AF1288" s="111">
        <v>100</v>
      </c>
      <c r="AG1288" s="111" t="s">
        <v>7368</v>
      </c>
      <c r="AH1288" s="111" t="s">
        <v>7369</v>
      </c>
      <c r="AI1288" s="111"/>
      <c r="AJ1288" s="111" t="s">
        <v>7240</v>
      </c>
      <c r="AK1288" s="111" t="s">
        <v>7241</v>
      </c>
      <c r="AL1288" s="111"/>
      <c r="AM1288" s="111"/>
      <c r="AN1288" s="111" t="s">
        <v>4106</v>
      </c>
      <c r="AO1288" s="111"/>
      <c r="AP1288" s="111"/>
      <c r="AQ1288" s="111"/>
      <c r="AR1288" s="111"/>
      <c r="AS1288" s="111"/>
      <c r="AT1288" s="111"/>
      <c r="AU1288" s="111"/>
      <c r="AV1288" s="111"/>
      <c r="AW1288" s="111"/>
      <c r="AX1288" s="111"/>
      <c r="AY1288"/>
      <c r="AZ1288"/>
      <c r="BA1288"/>
      <c r="BB1288"/>
      <c r="BC1288"/>
      <c r="BD1288"/>
    </row>
    <row r="1289" spans="1:56" s="110" customFormat="1" ht="92.6">
      <c r="A1289" s="107">
        <v>1538</v>
      </c>
      <c r="B1289" s="107" t="s">
        <v>13695</v>
      </c>
      <c r="C1289" s="111">
        <v>24</v>
      </c>
      <c r="D1289" s="124" t="s">
        <v>7240</v>
      </c>
      <c r="E1289" s="112" t="s">
        <v>7241</v>
      </c>
      <c r="F1289" s="129">
        <v>7134</v>
      </c>
      <c r="G1289" s="112" t="s">
        <v>7370</v>
      </c>
      <c r="H1289" s="111">
        <v>2018</v>
      </c>
      <c r="I1289" s="112" t="s">
        <v>7375</v>
      </c>
      <c r="J1289" s="113">
        <v>28824.84</v>
      </c>
      <c r="K1289" s="126" t="s">
        <v>12213</v>
      </c>
      <c r="L1289" s="112" t="s">
        <v>7254</v>
      </c>
      <c r="M1289" s="112" t="s">
        <v>7255</v>
      </c>
      <c r="N1289" s="112" t="s">
        <v>7376</v>
      </c>
      <c r="O1289" s="112" t="s">
        <v>7377</v>
      </c>
      <c r="P1289" s="112" t="s">
        <v>7378</v>
      </c>
      <c r="Q1289" s="108">
        <v>83.39</v>
      </c>
      <c r="R1289" s="108">
        <v>3.39</v>
      </c>
      <c r="S1289" s="108">
        <v>35</v>
      </c>
      <c r="T1289" s="108">
        <v>45</v>
      </c>
      <c r="U1289" s="108">
        <v>83.39</v>
      </c>
      <c r="V1289" s="109">
        <v>100</v>
      </c>
      <c r="W1289" s="109">
        <v>100</v>
      </c>
      <c r="X1289" s="127" t="s">
        <v>7248</v>
      </c>
      <c r="Y1289" s="107">
        <v>1</v>
      </c>
      <c r="Z1289" s="107">
        <v>8</v>
      </c>
      <c r="AA1289" s="107">
        <v>2</v>
      </c>
      <c r="AB1289" s="111">
        <v>60</v>
      </c>
      <c r="AC1289" s="107">
        <v>133</v>
      </c>
      <c r="AD1289" s="108"/>
      <c r="AE1289" s="107">
        <v>0.2</v>
      </c>
      <c r="AF1289" s="111">
        <v>100</v>
      </c>
      <c r="AG1289" s="111" t="s">
        <v>7368</v>
      </c>
      <c r="AH1289" s="111" t="s">
        <v>7369</v>
      </c>
      <c r="AI1289" s="111"/>
      <c r="AJ1289" s="111" t="s">
        <v>7240</v>
      </c>
      <c r="AK1289" s="111" t="s">
        <v>7241</v>
      </c>
      <c r="AL1289" s="111"/>
      <c r="AM1289" s="111"/>
      <c r="AN1289" s="111" t="s">
        <v>4106</v>
      </c>
      <c r="AO1289" s="111"/>
      <c r="AP1289" s="111"/>
      <c r="AQ1289" s="111"/>
      <c r="AR1289" s="111"/>
      <c r="AS1289" s="111"/>
      <c r="AT1289" s="111"/>
      <c r="AU1289" s="111"/>
      <c r="AV1289" s="111"/>
      <c r="AW1289" s="111"/>
      <c r="AX1289" s="111"/>
      <c r="AY1289"/>
      <c r="AZ1289"/>
      <c r="BA1289"/>
      <c r="BB1289"/>
      <c r="BC1289"/>
      <c r="BD1289"/>
    </row>
    <row r="1290" spans="1:56" s="110" customFormat="1" ht="92.6">
      <c r="A1290" s="107">
        <v>1538</v>
      </c>
      <c r="B1290" s="107" t="s">
        <v>13695</v>
      </c>
      <c r="C1290" s="111">
        <v>24</v>
      </c>
      <c r="D1290" s="124" t="s">
        <v>7240</v>
      </c>
      <c r="E1290" s="112" t="s">
        <v>7241</v>
      </c>
      <c r="F1290" s="129">
        <v>7134</v>
      </c>
      <c r="G1290" s="112" t="s">
        <v>7370</v>
      </c>
      <c r="H1290" s="111">
        <v>2018</v>
      </c>
      <c r="I1290" s="112" t="s">
        <v>7379</v>
      </c>
      <c r="J1290" s="113">
        <v>45298.63</v>
      </c>
      <c r="K1290" s="126" t="s">
        <v>12213</v>
      </c>
      <c r="L1290" s="112" t="s">
        <v>7254</v>
      </c>
      <c r="M1290" s="112" t="s">
        <v>7255</v>
      </c>
      <c r="N1290" s="112" t="s">
        <v>7380</v>
      </c>
      <c r="O1290" s="112" t="s">
        <v>7381</v>
      </c>
      <c r="P1290" s="112" t="s">
        <v>7382</v>
      </c>
      <c r="Q1290" s="108">
        <v>85.32</v>
      </c>
      <c r="R1290" s="108">
        <v>5.32</v>
      </c>
      <c r="S1290" s="108">
        <v>35</v>
      </c>
      <c r="T1290" s="108">
        <v>45</v>
      </c>
      <c r="U1290" s="108">
        <v>85.32</v>
      </c>
      <c r="V1290" s="109">
        <v>100</v>
      </c>
      <c r="W1290" s="109">
        <v>100</v>
      </c>
      <c r="X1290" s="127" t="s">
        <v>7248</v>
      </c>
      <c r="Y1290" s="107">
        <v>1</v>
      </c>
      <c r="Z1290" s="107">
        <v>8</v>
      </c>
      <c r="AA1290" s="107">
        <v>2</v>
      </c>
      <c r="AB1290" s="111">
        <v>60</v>
      </c>
      <c r="AC1290" s="107">
        <v>133</v>
      </c>
      <c r="AD1290" s="108"/>
      <c r="AE1290" s="107">
        <v>0.2</v>
      </c>
      <c r="AF1290" s="111">
        <v>100</v>
      </c>
      <c r="AG1290" s="111" t="s">
        <v>7368</v>
      </c>
      <c r="AH1290" s="111" t="s">
        <v>7369</v>
      </c>
      <c r="AI1290" s="111"/>
      <c r="AJ1290" s="111" t="s">
        <v>7240</v>
      </c>
      <c r="AK1290" s="111" t="s">
        <v>7241</v>
      </c>
      <c r="AL1290" s="111"/>
      <c r="AM1290" s="111"/>
      <c r="AN1290" s="111" t="s">
        <v>4106</v>
      </c>
      <c r="AO1290" s="111"/>
      <c r="AP1290" s="111"/>
      <c r="AQ1290" s="111"/>
      <c r="AR1290" s="111"/>
      <c r="AS1290" s="111"/>
      <c r="AT1290" s="111"/>
      <c r="AU1290" s="111"/>
      <c r="AV1290" s="111"/>
      <c r="AW1290" s="111"/>
      <c r="AX1290" s="111"/>
      <c r="AY1290"/>
      <c r="AZ1290"/>
      <c r="BA1290"/>
      <c r="BB1290"/>
      <c r="BC1290"/>
      <c r="BD1290"/>
    </row>
    <row r="1291" spans="1:56" s="110" customFormat="1" ht="92.6">
      <c r="A1291" s="107">
        <v>1538</v>
      </c>
      <c r="B1291" s="107" t="s">
        <v>13695</v>
      </c>
      <c r="C1291" s="111">
        <v>24</v>
      </c>
      <c r="D1291" s="124" t="s">
        <v>7240</v>
      </c>
      <c r="E1291" s="112" t="s">
        <v>7241</v>
      </c>
      <c r="F1291" s="129">
        <v>7134</v>
      </c>
      <c r="G1291" s="112" t="s">
        <v>7370</v>
      </c>
      <c r="H1291" s="111">
        <v>2018</v>
      </c>
      <c r="I1291" s="112" t="s">
        <v>7383</v>
      </c>
      <c r="J1291" s="113">
        <v>34316.400000000001</v>
      </c>
      <c r="K1291" s="126" t="s">
        <v>12213</v>
      </c>
      <c r="L1291" s="112" t="s">
        <v>7254</v>
      </c>
      <c r="M1291" s="112" t="s">
        <v>7255</v>
      </c>
      <c r="N1291" s="112" t="s">
        <v>7384</v>
      </c>
      <c r="O1291" s="112" t="s">
        <v>7385</v>
      </c>
      <c r="P1291" s="112" t="s">
        <v>7386</v>
      </c>
      <c r="Q1291" s="108">
        <v>84.03</v>
      </c>
      <c r="R1291" s="108">
        <v>4.03</v>
      </c>
      <c r="S1291" s="108">
        <v>35</v>
      </c>
      <c r="T1291" s="108">
        <v>45</v>
      </c>
      <c r="U1291" s="108">
        <v>84.03</v>
      </c>
      <c r="V1291" s="109">
        <v>100</v>
      </c>
      <c r="W1291" s="109">
        <v>100</v>
      </c>
      <c r="X1291" s="127" t="s">
        <v>7248</v>
      </c>
      <c r="Y1291" s="107">
        <v>1</v>
      </c>
      <c r="Z1291" s="107">
        <v>8</v>
      </c>
      <c r="AA1291" s="107">
        <v>2</v>
      </c>
      <c r="AB1291" s="111">
        <v>60</v>
      </c>
      <c r="AC1291" s="107">
        <v>133</v>
      </c>
      <c r="AD1291" s="108"/>
      <c r="AE1291" s="107">
        <v>0.2</v>
      </c>
      <c r="AF1291" s="111">
        <v>100</v>
      </c>
      <c r="AG1291" s="111" t="s">
        <v>7368</v>
      </c>
      <c r="AH1291" s="111" t="s">
        <v>7369</v>
      </c>
      <c r="AI1291" s="111"/>
      <c r="AJ1291" s="111" t="s">
        <v>7240</v>
      </c>
      <c r="AK1291" s="111" t="s">
        <v>7241</v>
      </c>
      <c r="AL1291" s="111"/>
      <c r="AM1291" s="111"/>
      <c r="AN1291" s="111" t="s">
        <v>4106</v>
      </c>
      <c r="AO1291" s="111"/>
      <c r="AP1291" s="111"/>
      <c r="AQ1291" s="111"/>
      <c r="AR1291" s="111"/>
      <c r="AS1291" s="111"/>
      <c r="AT1291" s="111"/>
      <c r="AU1291" s="111"/>
      <c r="AV1291" s="111"/>
      <c r="AW1291" s="111"/>
      <c r="AX1291" s="111"/>
      <c r="AY1291"/>
      <c r="AZ1291"/>
      <c r="BA1291"/>
      <c r="BB1291"/>
      <c r="BC1291"/>
      <c r="BD1291"/>
    </row>
    <row r="1292" spans="1:56" s="110" customFormat="1" ht="92.6">
      <c r="A1292" s="107">
        <v>1538</v>
      </c>
      <c r="B1292" s="107" t="s">
        <v>13695</v>
      </c>
      <c r="C1292" s="111">
        <v>10</v>
      </c>
      <c r="D1292" s="124" t="s">
        <v>7387</v>
      </c>
      <c r="E1292" s="112" t="s">
        <v>7388</v>
      </c>
      <c r="F1292" s="129">
        <v>21354</v>
      </c>
      <c r="G1292" s="112" t="s">
        <v>7389</v>
      </c>
      <c r="H1292" s="111">
        <v>2018</v>
      </c>
      <c r="I1292" s="112" t="s">
        <v>7390</v>
      </c>
      <c r="J1292" s="113">
        <v>24424.400000000001</v>
      </c>
      <c r="K1292" s="126" t="s">
        <v>12213</v>
      </c>
      <c r="L1292" s="112" t="s">
        <v>7254</v>
      </c>
      <c r="M1292" s="112" t="s">
        <v>7255</v>
      </c>
      <c r="N1292" s="112" t="s">
        <v>7391</v>
      </c>
      <c r="O1292" s="112" t="s">
        <v>7392</v>
      </c>
      <c r="P1292" s="112">
        <v>35133</v>
      </c>
      <c r="Q1292" s="108">
        <v>87.18</v>
      </c>
      <c r="R1292" s="108">
        <v>7.18</v>
      </c>
      <c r="S1292" s="108">
        <v>35</v>
      </c>
      <c r="T1292" s="108">
        <v>45</v>
      </c>
      <c r="U1292" s="108">
        <v>87.18</v>
      </c>
      <c r="V1292" s="109">
        <v>100</v>
      </c>
      <c r="W1292" s="109">
        <v>100</v>
      </c>
      <c r="X1292" s="127" t="s">
        <v>7393</v>
      </c>
      <c r="Y1292" s="107">
        <v>6</v>
      </c>
      <c r="Z1292" s="107">
        <v>1</v>
      </c>
      <c r="AA1292" s="107">
        <v>5</v>
      </c>
      <c r="AB1292" s="111">
        <v>19</v>
      </c>
      <c r="AC1292" s="107"/>
      <c r="AD1292" s="108"/>
      <c r="AE1292" s="107">
        <v>0.5</v>
      </c>
      <c r="AF1292" s="111">
        <v>100</v>
      </c>
      <c r="AG1292" s="111" t="s">
        <v>7368</v>
      </c>
      <c r="AH1292" s="111" t="s">
        <v>7394</v>
      </c>
      <c r="AI1292" s="111">
        <v>0.5</v>
      </c>
      <c r="AJ1292" s="111" t="s">
        <v>7395</v>
      </c>
      <c r="AK1292" s="111" t="s">
        <v>7394</v>
      </c>
      <c r="AL1292" s="111">
        <v>0.5</v>
      </c>
      <c r="AM1292" s="111"/>
      <c r="AN1292" s="111"/>
      <c r="AO1292" s="111"/>
      <c r="AP1292" s="111"/>
      <c r="AQ1292" s="111"/>
      <c r="AR1292" s="111"/>
      <c r="AS1292" s="111"/>
      <c r="AT1292" s="111"/>
      <c r="AU1292" s="111"/>
      <c r="AV1292" s="111"/>
      <c r="AW1292" s="111"/>
      <c r="AX1292" s="111"/>
      <c r="AY1292"/>
      <c r="AZ1292"/>
      <c r="BA1292"/>
      <c r="BB1292"/>
      <c r="BC1292"/>
      <c r="BD1292"/>
    </row>
    <row r="1293" spans="1:56" s="110" customFormat="1" ht="277.75">
      <c r="A1293" s="107">
        <v>1538</v>
      </c>
      <c r="B1293" s="107" t="s">
        <v>13695</v>
      </c>
      <c r="C1293" s="111">
        <v>25</v>
      </c>
      <c r="D1293" s="124" t="s">
        <v>7166</v>
      </c>
      <c r="E1293" s="112" t="s">
        <v>7396</v>
      </c>
      <c r="F1293" s="129">
        <v>15901</v>
      </c>
      <c r="G1293" s="112" t="s">
        <v>7397</v>
      </c>
      <c r="H1293" s="111">
        <v>2018</v>
      </c>
      <c r="I1293" s="112" t="s">
        <v>7398</v>
      </c>
      <c r="J1293" s="113">
        <v>31500.01</v>
      </c>
      <c r="K1293" s="126" t="s">
        <v>12213</v>
      </c>
      <c r="L1293" s="112" t="s">
        <v>7399</v>
      </c>
      <c r="M1293" s="112" t="s">
        <v>7400</v>
      </c>
      <c r="N1293" s="112" t="s">
        <v>7401</v>
      </c>
      <c r="O1293" s="112" t="s">
        <v>7402</v>
      </c>
      <c r="P1293" s="112">
        <v>35490</v>
      </c>
      <c r="Q1293" s="108">
        <v>83.71</v>
      </c>
      <c r="R1293" s="108">
        <v>3.71</v>
      </c>
      <c r="S1293" s="108">
        <v>35</v>
      </c>
      <c r="T1293" s="108">
        <v>45</v>
      </c>
      <c r="U1293" s="108">
        <v>83.71</v>
      </c>
      <c r="V1293" s="109">
        <v>100</v>
      </c>
      <c r="W1293" s="109">
        <v>100</v>
      </c>
      <c r="X1293" s="127" t="s">
        <v>7174</v>
      </c>
      <c r="Y1293" s="107"/>
      <c r="Z1293" s="107"/>
      <c r="AA1293" s="107"/>
      <c r="AB1293" s="111">
        <v>25</v>
      </c>
      <c r="AC1293" s="107"/>
      <c r="AD1293" s="108">
        <v>200</v>
      </c>
      <c r="AE1293" s="107">
        <v>0.2</v>
      </c>
      <c r="AF1293" s="111">
        <v>100</v>
      </c>
      <c r="AG1293" s="111" t="s">
        <v>7368</v>
      </c>
      <c r="AH1293" s="111" t="s">
        <v>7175</v>
      </c>
      <c r="AI1293" s="111"/>
      <c r="AJ1293" s="111"/>
      <c r="AK1293" s="111"/>
      <c r="AL1293" s="111"/>
      <c r="AM1293" s="111"/>
      <c r="AN1293" s="111"/>
      <c r="AO1293" s="111"/>
      <c r="AP1293" s="111"/>
      <c r="AQ1293" s="111"/>
      <c r="AR1293" s="111"/>
      <c r="AS1293" s="111"/>
      <c r="AT1293" s="111"/>
      <c r="AU1293" s="111"/>
      <c r="AV1293" s="111"/>
      <c r="AW1293" s="111"/>
      <c r="AX1293" s="111"/>
      <c r="AY1293"/>
      <c r="AZ1293"/>
      <c r="BA1293"/>
      <c r="BB1293"/>
      <c r="BC1293"/>
      <c r="BD1293"/>
    </row>
    <row r="1294" spans="1:56" s="110" customFormat="1" ht="195.45">
      <c r="A1294" s="107">
        <v>1538</v>
      </c>
      <c r="B1294" s="107" t="s">
        <v>13695</v>
      </c>
      <c r="C1294" s="111">
        <v>14</v>
      </c>
      <c r="D1294" s="124" t="s">
        <v>7403</v>
      </c>
      <c r="E1294" s="112" t="s">
        <v>7404</v>
      </c>
      <c r="F1294" s="129">
        <v>1927</v>
      </c>
      <c r="G1294" s="112" t="s">
        <v>7405</v>
      </c>
      <c r="H1294" s="111">
        <v>2018</v>
      </c>
      <c r="I1294" s="112" t="s">
        <v>7406</v>
      </c>
      <c r="J1294" s="113">
        <v>243939</v>
      </c>
      <c r="K1294" s="126" t="s">
        <v>12213</v>
      </c>
      <c r="L1294" s="112" t="s">
        <v>7407</v>
      </c>
      <c r="M1294" s="112" t="s">
        <v>7408</v>
      </c>
      <c r="N1294" s="112" t="s">
        <v>7409</v>
      </c>
      <c r="O1294" s="112" t="s">
        <v>7410</v>
      </c>
      <c r="P1294" s="112">
        <v>35344</v>
      </c>
      <c r="Q1294" s="108">
        <v>108.7</v>
      </c>
      <c r="R1294" s="108">
        <v>28.7</v>
      </c>
      <c r="S1294" s="108">
        <v>35</v>
      </c>
      <c r="T1294" s="108">
        <v>45</v>
      </c>
      <c r="U1294" s="108">
        <v>108.7</v>
      </c>
      <c r="V1294" s="109">
        <v>10</v>
      </c>
      <c r="W1294" s="109">
        <v>100</v>
      </c>
      <c r="X1294" s="127" t="s">
        <v>7411</v>
      </c>
      <c r="Y1294" s="107">
        <v>1</v>
      </c>
      <c r="Z1294" s="107">
        <v>2</v>
      </c>
      <c r="AA1294" s="107">
        <v>1</v>
      </c>
      <c r="AB1294" s="111">
        <v>47</v>
      </c>
      <c r="AC1294" s="107"/>
      <c r="AD1294" s="108">
        <v>72</v>
      </c>
      <c r="AE1294" s="107">
        <v>0.2</v>
      </c>
      <c r="AF1294" s="111">
        <v>10</v>
      </c>
      <c r="AG1294" s="111" t="s">
        <v>7368</v>
      </c>
      <c r="AH1294" s="111" t="s">
        <v>7412</v>
      </c>
      <c r="AI1294" s="111">
        <v>6</v>
      </c>
      <c r="AJ1294" s="111" t="s">
        <v>7413</v>
      </c>
      <c r="AK1294" s="111" t="s">
        <v>7412</v>
      </c>
      <c r="AL1294" s="111">
        <v>4</v>
      </c>
      <c r="AM1294" s="111" t="s">
        <v>7414</v>
      </c>
      <c r="AN1294" s="111" t="s">
        <v>7412</v>
      </c>
      <c r="AO1294" s="111">
        <v>0</v>
      </c>
      <c r="AP1294" s="111"/>
      <c r="AQ1294" s="111"/>
      <c r="AR1294" s="111"/>
      <c r="AS1294" s="111"/>
      <c r="AT1294" s="111"/>
      <c r="AU1294" s="111"/>
      <c r="AV1294" s="111"/>
      <c r="AW1294" s="111"/>
      <c r="AX1294" s="111"/>
      <c r="AY1294"/>
      <c r="AZ1294"/>
      <c r="BA1294"/>
      <c r="BB1294"/>
      <c r="BC1294"/>
      <c r="BD1294"/>
    </row>
    <row r="1295" spans="1:56" s="110" customFormat="1" ht="246.9">
      <c r="A1295" s="107">
        <v>1538</v>
      </c>
      <c r="B1295" s="107" t="s">
        <v>13695</v>
      </c>
      <c r="C1295" s="111">
        <v>4</v>
      </c>
      <c r="D1295" s="124" t="s">
        <v>1630</v>
      </c>
      <c r="E1295" s="112" t="s">
        <v>7279</v>
      </c>
      <c r="F1295" s="129">
        <v>10268</v>
      </c>
      <c r="G1295" s="112" t="s">
        <v>7415</v>
      </c>
      <c r="H1295" s="111">
        <v>2019</v>
      </c>
      <c r="I1295" s="112" t="s">
        <v>7416</v>
      </c>
      <c r="J1295" s="113">
        <v>93204.55</v>
      </c>
      <c r="K1295" s="126" t="s">
        <v>12213</v>
      </c>
      <c r="L1295" s="112" t="s">
        <v>7357</v>
      </c>
      <c r="M1295" s="112" t="s">
        <v>7358</v>
      </c>
      <c r="N1295" s="112" t="s">
        <v>7417</v>
      </c>
      <c r="O1295" s="112" t="s">
        <v>7418</v>
      </c>
      <c r="P1295" s="112" t="s">
        <v>7419</v>
      </c>
      <c r="Q1295" s="108">
        <v>90.97</v>
      </c>
      <c r="R1295" s="108">
        <v>10.97</v>
      </c>
      <c r="S1295" s="108">
        <v>35</v>
      </c>
      <c r="T1295" s="108">
        <v>45</v>
      </c>
      <c r="U1295" s="108">
        <v>90.97</v>
      </c>
      <c r="V1295" s="109">
        <v>27</v>
      </c>
      <c r="W1295" s="109">
        <v>100</v>
      </c>
      <c r="X1295" s="127" t="s">
        <v>7287</v>
      </c>
      <c r="Y1295" s="107">
        <v>4</v>
      </c>
      <c r="Z1295" s="107">
        <v>2</v>
      </c>
      <c r="AA1295" s="107">
        <v>4</v>
      </c>
      <c r="AB1295" s="111">
        <v>60</v>
      </c>
      <c r="AC1295" s="107">
        <v>15</v>
      </c>
      <c r="AD1295" s="108"/>
      <c r="AE1295" s="107">
        <v>0.2</v>
      </c>
      <c r="AF1295" s="111">
        <v>33</v>
      </c>
      <c r="AG1295" s="111" t="s">
        <v>7420</v>
      </c>
      <c r="AH1295" s="111" t="s">
        <v>7421</v>
      </c>
      <c r="AI1295" s="111">
        <v>89</v>
      </c>
      <c r="AJ1295" s="111" t="s">
        <v>1630</v>
      </c>
      <c r="AK1295" s="111" t="s">
        <v>7422</v>
      </c>
      <c r="AL1295" s="111">
        <v>11</v>
      </c>
      <c r="AM1295" s="111"/>
      <c r="AN1295" s="111"/>
      <c r="AO1295" s="111"/>
      <c r="AP1295" s="111"/>
      <c r="AQ1295" s="111"/>
      <c r="AR1295" s="111"/>
      <c r="AS1295" s="111"/>
      <c r="AT1295" s="111"/>
      <c r="AU1295" s="111"/>
      <c r="AV1295" s="111"/>
      <c r="AW1295" s="111"/>
      <c r="AX1295" s="111"/>
      <c r="AY1295"/>
      <c r="AZ1295"/>
      <c r="BA1295"/>
      <c r="BB1295"/>
      <c r="BC1295"/>
      <c r="BD1295"/>
    </row>
    <row r="1296" spans="1:56" s="110" customFormat="1" ht="246.9">
      <c r="A1296" s="107">
        <v>1538</v>
      </c>
      <c r="B1296" s="107" t="s">
        <v>13695</v>
      </c>
      <c r="C1296" s="111">
        <v>4</v>
      </c>
      <c r="D1296" s="124" t="s">
        <v>1630</v>
      </c>
      <c r="E1296" s="112" t="s">
        <v>7279</v>
      </c>
      <c r="F1296" s="129">
        <v>10268</v>
      </c>
      <c r="G1296" s="112" t="s">
        <v>7423</v>
      </c>
      <c r="H1296" s="111">
        <v>2020</v>
      </c>
      <c r="I1296" s="112" t="s">
        <v>7424</v>
      </c>
      <c r="J1296" s="113">
        <v>197030</v>
      </c>
      <c r="K1296" s="126" t="s">
        <v>12213</v>
      </c>
      <c r="L1296" s="112" t="s">
        <v>7357</v>
      </c>
      <c r="M1296" s="112" t="s">
        <v>7358</v>
      </c>
      <c r="N1296" s="112" t="s">
        <v>7425</v>
      </c>
      <c r="O1296" s="112" t="s">
        <v>7426</v>
      </c>
      <c r="P1296" s="112">
        <v>36857</v>
      </c>
      <c r="Q1296" s="108">
        <v>103.08</v>
      </c>
      <c r="R1296" s="108">
        <v>23.08</v>
      </c>
      <c r="S1296" s="108">
        <v>35</v>
      </c>
      <c r="T1296" s="108">
        <v>45</v>
      </c>
      <c r="U1296" s="108">
        <v>103.08</v>
      </c>
      <c r="V1296" s="109">
        <v>39</v>
      </c>
      <c r="W1296" s="109">
        <v>84.22</v>
      </c>
      <c r="X1296" s="127" t="s">
        <v>7287</v>
      </c>
      <c r="Y1296" s="107">
        <v>3</v>
      </c>
      <c r="Z1296" s="107">
        <v>4</v>
      </c>
      <c r="AA1296" s="107">
        <v>6</v>
      </c>
      <c r="AB1296" s="111">
        <v>11</v>
      </c>
      <c r="AC1296" s="107">
        <v>26</v>
      </c>
      <c r="AD1296" s="108"/>
      <c r="AE1296" s="107">
        <v>0.2</v>
      </c>
      <c r="AF1296" s="111">
        <v>49</v>
      </c>
      <c r="AG1296" s="111" t="s">
        <v>7427</v>
      </c>
      <c r="AH1296" s="111" t="s">
        <v>7428</v>
      </c>
      <c r="AI1296" s="111">
        <v>30</v>
      </c>
      <c r="AJ1296" s="111" t="s">
        <v>1630</v>
      </c>
      <c r="AK1296" s="111" t="s">
        <v>7429</v>
      </c>
      <c r="AL1296" s="111">
        <v>41</v>
      </c>
      <c r="AM1296" s="111" t="s">
        <v>1630</v>
      </c>
      <c r="AN1296" s="111" t="s">
        <v>7430</v>
      </c>
      <c r="AO1296" s="111">
        <v>19</v>
      </c>
      <c r="AP1296" s="111" t="s">
        <v>7420</v>
      </c>
      <c r="AQ1296" s="111" t="s">
        <v>7431</v>
      </c>
      <c r="AR1296" s="111">
        <v>10</v>
      </c>
      <c r="AS1296" s="111"/>
      <c r="AT1296" s="111"/>
      <c r="AU1296" s="111"/>
      <c r="AV1296" s="111"/>
      <c r="AW1296" s="111"/>
      <c r="AX1296" s="111"/>
      <c r="AY1296"/>
      <c r="AZ1296"/>
      <c r="BA1296"/>
      <c r="BB1296"/>
      <c r="BC1296"/>
      <c r="BD1296"/>
    </row>
    <row r="1297" spans="1:56" s="110" customFormat="1" ht="92.6">
      <c r="A1297" s="107">
        <v>1538</v>
      </c>
      <c r="B1297" s="107" t="s">
        <v>13695</v>
      </c>
      <c r="C1297" s="111">
        <v>24</v>
      </c>
      <c r="D1297" s="124" t="s">
        <v>7240</v>
      </c>
      <c r="E1297" s="112" t="s">
        <v>7241</v>
      </c>
      <c r="F1297" s="129">
        <v>7134</v>
      </c>
      <c r="G1297" s="112" t="s">
        <v>7432</v>
      </c>
      <c r="H1297" s="111">
        <v>2020</v>
      </c>
      <c r="I1297" s="112" t="s">
        <v>7433</v>
      </c>
      <c r="J1297" s="113">
        <v>93676.59</v>
      </c>
      <c r="K1297" s="126" t="s">
        <v>12213</v>
      </c>
      <c r="L1297" s="112" t="s">
        <v>7254</v>
      </c>
      <c r="M1297" s="112" t="s">
        <v>7255</v>
      </c>
      <c r="N1297" s="112" t="s">
        <v>7434</v>
      </c>
      <c r="O1297" s="112" t="s">
        <v>7435</v>
      </c>
      <c r="P1297" s="112" t="s">
        <v>7436</v>
      </c>
      <c r="Q1297" s="108">
        <v>91.02</v>
      </c>
      <c r="R1297" s="108">
        <v>11.02</v>
      </c>
      <c r="S1297" s="108">
        <v>35</v>
      </c>
      <c r="T1297" s="108">
        <v>45</v>
      </c>
      <c r="U1297" s="108">
        <f>+R1297+S1297+T1297</f>
        <v>91.02</v>
      </c>
      <c r="V1297" s="109">
        <v>100</v>
      </c>
      <c r="W1297" s="109">
        <v>100</v>
      </c>
      <c r="X1297" s="127" t="s">
        <v>7248</v>
      </c>
      <c r="Y1297" s="107">
        <v>4</v>
      </c>
      <c r="Z1297" s="107">
        <v>4</v>
      </c>
      <c r="AA1297" s="107">
        <v>6</v>
      </c>
      <c r="AB1297" s="111">
        <v>20</v>
      </c>
      <c r="AC1297" s="107"/>
      <c r="AD1297" s="108"/>
      <c r="AE1297" s="107">
        <v>0.2</v>
      </c>
      <c r="AF1297" s="111">
        <v>100</v>
      </c>
      <c r="AG1297" s="111" t="s">
        <v>7368</v>
      </c>
      <c r="AH1297" s="111" t="s">
        <v>7369</v>
      </c>
      <c r="AI1297" s="111"/>
      <c r="AJ1297" s="111" t="s">
        <v>7240</v>
      </c>
      <c r="AK1297" s="111" t="s">
        <v>7241</v>
      </c>
      <c r="AL1297" s="111"/>
      <c r="AM1297" s="111"/>
      <c r="AN1297" s="111" t="s">
        <v>4106</v>
      </c>
      <c r="AO1297" s="111"/>
      <c r="AP1297" s="111"/>
      <c r="AQ1297" s="111"/>
      <c r="AR1297" s="111"/>
      <c r="AS1297" s="111"/>
      <c r="AT1297" s="111"/>
      <c r="AU1297" s="111"/>
      <c r="AV1297" s="111"/>
      <c r="AW1297" s="111"/>
      <c r="AX1297" s="111"/>
      <c r="AY1297"/>
      <c r="AZ1297"/>
      <c r="BA1297"/>
      <c r="BB1297"/>
      <c r="BC1297"/>
      <c r="BD1297"/>
    </row>
    <row r="1298" spans="1:56" s="110" customFormat="1" ht="72">
      <c r="A1298" s="107">
        <v>1538</v>
      </c>
      <c r="B1298" s="107" t="s">
        <v>13695</v>
      </c>
      <c r="C1298" s="111">
        <v>10</v>
      </c>
      <c r="D1298" s="124" t="s">
        <v>7387</v>
      </c>
      <c r="E1298" s="112" t="s">
        <v>7388</v>
      </c>
      <c r="F1298" s="129">
        <v>21354</v>
      </c>
      <c r="G1298" s="112" t="s">
        <v>7437</v>
      </c>
      <c r="H1298" s="111">
        <v>2021</v>
      </c>
      <c r="I1298" s="112" t="s">
        <v>7438</v>
      </c>
      <c r="J1298" s="113">
        <v>27633</v>
      </c>
      <c r="K1298" s="126" t="s">
        <v>12213</v>
      </c>
      <c r="L1298" s="112" t="s">
        <v>7439</v>
      </c>
      <c r="M1298" s="112" t="s">
        <v>7255</v>
      </c>
      <c r="N1298" s="112" t="s">
        <v>7440</v>
      </c>
      <c r="O1298" s="112" t="s">
        <v>7441</v>
      </c>
      <c r="P1298" s="112">
        <v>37579</v>
      </c>
      <c r="Q1298" s="108">
        <v>83.25</v>
      </c>
      <c r="R1298" s="108">
        <v>3.25</v>
      </c>
      <c r="S1298" s="108">
        <v>35</v>
      </c>
      <c r="T1298" s="108">
        <v>45</v>
      </c>
      <c r="U1298" s="108">
        <f t="shared" ref="U1298:U1331" si="91">+R1298+S1298+T1298</f>
        <v>83.25</v>
      </c>
      <c r="V1298" s="109">
        <v>100</v>
      </c>
      <c r="W1298" s="109">
        <v>62.43</v>
      </c>
      <c r="X1298" s="127" t="s">
        <v>7442</v>
      </c>
      <c r="Y1298" s="107">
        <v>4</v>
      </c>
      <c r="Z1298" s="107">
        <v>2</v>
      </c>
      <c r="AA1298" s="107">
        <v>1</v>
      </c>
      <c r="AB1298" s="111">
        <v>31</v>
      </c>
      <c r="AC1298" s="107"/>
      <c r="AD1298" s="108"/>
      <c r="AE1298" s="107">
        <v>0.2</v>
      </c>
      <c r="AF1298" s="111">
        <v>100</v>
      </c>
      <c r="AG1298" s="111" t="s">
        <v>7443</v>
      </c>
      <c r="AH1298" s="111" t="s">
        <v>7444</v>
      </c>
      <c r="AI1298" s="111">
        <v>50</v>
      </c>
      <c r="AJ1298" s="111" t="s">
        <v>7387</v>
      </c>
      <c r="AK1298" s="111" t="s">
        <v>7444</v>
      </c>
      <c r="AL1298" s="111">
        <v>50</v>
      </c>
      <c r="AM1298" s="111"/>
      <c r="AN1298" s="111"/>
      <c r="AO1298" s="111"/>
      <c r="AP1298" s="111"/>
      <c r="AQ1298" s="111"/>
      <c r="AR1298" s="111"/>
      <c r="AS1298" s="111"/>
      <c r="AT1298" s="111"/>
      <c r="AU1298" s="111"/>
      <c r="AV1298" s="111"/>
      <c r="AW1298" s="111"/>
      <c r="AX1298" s="111"/>
      <c r="AY1298"/>
      <c r="AZ1298"/>
      <c r="BA1298"/>
      <c r="BB1298"/>
      <c r="BC1298"/>
      <c r="BD1298"/>
    </row>
    <row r="1299" spans="1:56" s="110" customFormat="1" ht="102.9">
      <c r="A1299" s="107">
        <v>1538</v>
      </c>
      <c r="B1299" s="107" t="s">
        <v>13695</v>
      </c>
      <c r="C1299" s="111">
        <v>27</v>
      </c>
      <c r="D1299" s="124" t="s">
        <v>7263</v>
      </c>
      <c r="E1299" s="112" t="s">
        <v>7445</v>
      </c>
      <c r="F1299" s="129">
        <v>25528</v>
      </c>
      <c r="G1299" s="112" t="s">
        <v>7446</v>
      </c>
      <c r="H1299" s="111">
        <v>2021</v>
      </c>
      <c r="I1299" s="112" t="s">
        <v>7447</v>
      </c>
      <c r="J1299" s="113">
        <v>273380.08</v>
      </c>
      <c r="K1299" s="126" t="s">
        <v>12213</v>
      </c>
      <c r="L1299" s="112" t="s">
        <v>7448</v>
      </c>
      <c r="M1299" s="112"/>
      <c r="N1299" s="112"/>
      <c r="O1299" s="112"/>
      <c r="P1299" s="112" t="s">
        <v>7449</v>
      </c>
      <c r="Q1299" s="108">
        <v>112.17</v>
      </c>
      <c r="R1299" s="108">
        <v>32.17</v>
      </c>
      <c r="S1299" s="108">
        <v>35</v>
      </c>
      <c r="T1299" s="108">
        <v>45</v>
      </c>
      <c r="U1299" s="108">
        <f t="shared" si="91"/>
        <v>112.17</v>
      </c>
      <c r="V1299" s="109" t="s">
        <v>7450</v>
      </c>
      <c r="W1299" s="109">
        <v>67.25</v>
      </c>
      <c r="X1299" s="127" t="s">
        <v>7451</v>
      </c>
      <c r="Y1299" s="107">
        <v>3</v>
      </c>
      <c r="Z1299" s="107">
        <v>1</v>
      </c>
      <c r="AA1299" s="107">
        <v>4</v>
      </c>
      <c r="AB1299" s="111">
        <v>10</v>
      </c>
      <c r="AC1299" s="107">
        <v>146</v>
      </c>
      <c r="AD1299" s="108">
        <v>100</v>
      </c>
      <c r="AE1299" s="107">
        <v>0.2</v>
      </c>
      <c r="AF1299" s="111">
        <v>100</v>
      </c>
      <c r="AG1299" s="111" t="s">
        <v>7260</v>
      </c>
      <c r="AH1299" s="111" t="s">
        <v>7251</v>
      </c>
      <c r="AI1299" s="111">
        <v>20</v>
      </c>
      <c r="AJ1299" s="111" t="s">
        <v>7452</v>
      </c>
      <c r="AK1299" s="111" t="s">
        <v>7453</v>
      </c>
      <c r="AL1299" s="111">
        <v>50</v>
      </c>
      <c r="AM1299" s="111" t="s">
        <v>7263</v>
      </c>
      <c r="AN1299" s="111" t="s">
        <v>7355</v>
      </c>
      <c r="AO1299" s="111">
        <v>30</v>
      </c>
      <c r="AP1299" s="111"/>
      <c r="AQ1299" s="111"/>
      <c r="AR1299" s="111"/>
      <c r="AS1299" s="111"/>
      <c r="AT1299" s="111"/>
      <c r="AU1299" s="111"/>
      <c r="AV1299" s="111"/>
      <c r="AW1299" s="111"/>
      <c r="AX1299" s="111"/>
      <c r="AY1299"/>
      <c r="AZ1299"/>
      <c r="BA1299"/>
      <c r="BB1299"/>
      <c r="BC1299"/>
      <c r="BD1299"/>
    </row>
    <row r="1300" spans="1:56" s="110" customFormat="1" ht="226.3">
      <c r="A1300" s="107">
        <v>1538</v>
      </c>
      <c r="B1300" s="107" t="s">
        <v>13695</v>
      </c>
      <c r="C1300" s="111">
        <v>25</v>
      </c>
      <c r="D1300" s="124" t="s">
        <v>7166</v>
      </c>
      <c r="E1300" s="112" t="s">
        <v>7454</v>
      </c>
      <c r="F1300" s="129">
        <v>18280</v>
      </c>
      <c r="G1300" s="112" t="s">
        <v>7455</v>
      </c>
      <c r="H1300" s="111">
        <v>2021</v>
      </c>
      <c r="I1300" s="112" t="s">
        <v>7456</v>
      </c>
      <c r="J1300" s="113">
        <v>68295.600000000006</v>
      </c>
      <c r="K1300" s="126" t="s">
        <v>12213</v>
      </c>
      <c r="L1300" s="112" t="s">
        <v>7457</v>
      </c>
      <c r="M1300" s="112"/>
      <c r="N1300" s="112"/>
      <c r="O1300" s="112"/>
      <c r="P1300" s="112">
        <v>37406</v>
      </c>
      <c r="Q1300" s="108">
        <v>88.04</v>
      </c>
      <c r="R1300" s="108">
        <v>8.0399999999999991</v>
      </c>
      <c r="S1300" s="108">
        <v>35</v>
      </c>
      <c r="T1300" s="108">
        <v>45</v>
      </c>
      <c r="U1300" s="108">
        <f t="shared" si="91"/>
        <v>88.039999999999992</v>
      </c>
      <c r="V1300" s="109">
        <v>100</v>
      </c>
      <c r="W1300" s="109">
        <v>75</v>
      </c>
      <c r="X1300" s="127" t="s">
        <v>7458</v>
      </c>
      <c r="Y1300" s="107">
        <v>4</v>
      </c>
      <c r="Z1300" s="107">
        <v>5</v>
      </c>
      <c r="AA1300" s="107">
        <v>4</v>
      </c>
      <c r="AB1300" s="111">
        <v>30</v>
      </c>
      <c r="AC1300" s="107"/>
      <c r="AD1300" s="108">
        <v>150</v>
      </c>
      <c r="AE1300" s="107">
        <v>0.2</v>
      </c>
      <c r="AF1300" s="111">
        <v>100</v>
      </c>
      <c r="AG1300" s="111" t="s">
        <v>7166</v>
      </c>
      <c r="AH1300" s="111" t="s">
        <v>7459</v>
      </c>
      <c r="AI1300" s="111" t="s">
        <v>7460</v>
      </c>
      <c r="AJ1300" s="111"/>
      <c r="AK1300" s="111"/>
      <c r="AL1300" s="111"/>
      <c r="AM1300" s="111"/>
      <c r="AN1300" s="111"/>
      <c r="AO1300" s="111"/>
      <c r="AP1300" s="111"/>
      <c r="AQ1300" s="111"/>
      <c r="AR1300" s="111"/>
      <c r="AS1300" s="111"/>
      <c r="AT1300" s="111"/>
      <c r="AU1300" s="111"/>
      <c r="AV1300" s="111"/>
      <c r="AW1300" s="111"/>
      <c r="AX1300" s="111"/>
      <c r="AY1300"/>
      <c r="AZ1300"/>
      <c r="BA1300"/>
      <c r="BB1300"/>
      <c r="BC1300"/>
      <c r="BD1300"/>
    </row>
    <row r="1301" spans="1:56" s="110" customFormat="1" ht="246.9">
      <c r="A1301" s="107">
        <v>1538</v>
      </c>
      <c r="B1301" s="107" t="s">
        <v>13695</v>
      </c>
      <c r="C1301" s="111">
        <v>4</v>
      </c>
      <c r="D1301" s="124" t="s">
        <v>1630</v>
      </c>
      <c r="E1301" s="112" t="s">
        <v>7279</v>
      </c>
      <c r="F1301" s="129">
        <v>10268</v>
      </c>
      <c r="G1301" s="112" t="s">
        <v>7461</v>
      </c>
      <c r="H1301" s="111">
        <v>2021</v>
      </c>
      <c r="I1301" s="112" t="s">
        <v>7462</v>
      </c>
      <c r="J1301" s="113">
        <v>215414.06</v>
      </c>
      <c r="K1301" s="126" t="s">
        <v>12213</v>
      </c>
      <c r="L1301" s="112" t="s">
        <v>7357</v>
      </c>
      <c r="M1301" s="112" t="s">
        <v>7358</v>
      </c>
      <c r="N1301" s="112" t="s">
        <v>7463</v>
      </c>
      <c r="O1301" s="112" t="s">
        <v>7464</v>
      </c>
      <c r="P1301" s="112" t="s">
        <v>7465</v>
      </c>
      <c r="Q1301" s="108">
        <v>105.34</v>
      </c>
      <c r="R1301" s="108">
        <v>25.34</v>
      </c>
      <c r="S1301" s="108">
        <v>35</v>
      </c>
      <c r="T1301" s="108">
        <v>45</v>
      </c>
      <c r="U1301" s="108">
        <f t="shared" si="91"/>
        <v>105.34</v>
      </c>
      <c r="V1301" s="109">
        <v>65</v>
      </c>
      <c r="W1301" s="109">
        <v>66.790000000000006</v>
      </c>
      <c r="X1301" s="127" t="s">
        <v>7287</v>
      </c>
      <c r="Y1301" s="107">
        <v>4</v>
      </c>
      <c r="Z1301" s="107">
        <v>6</v>
      </c>
      <c r="AA1301" s="107">
        <v>2</v>
      </c>
      <c r="AB1301" s="111">
        <v>4</v>
      </c>
      <c r="AC1301" s="107">
        <v>19</v>
      </c>
      <c r="AD1301" s="108"/>
      <c r="AE1301" s="107">
        <v>0.2</v>
      </c>
      <c r="AF1301" s="111">
        <v>42</v>
      </c>
      <c r="AG1301" s="111" t="s">
        <v>1630</v>
      </c>
      <c r="AH1301" s="111" t="s">
        <v>7466</v>
      </c>
      <c r="AI1301" s="111">
        <v>32</v>
      </c>
      <c r="AJ1301" s="111" t="s">
        <v>7420</v>
      </c>
      <c r="AK1301" s="111" t="s">
        <v>7467</v>
      </c>
      <c r="AL1301" s="111">
        <v>22</v>
      </c>
      <c r="AM1301" s="111" t="s">
        <v>1630</v>
      </c>
      <c r="AN1301" s="111" t="s">
        <v>7361</v>
      </c>
      <c r="AO1301" s="111">
        <v>30</v>
      </c>
      <c r="AP1301" s="111" t="s">
        <v>1630</v>
      </c>
      <c r="AQ1301" s="111" t="s">
        <v>7363</v>
      </c>
      <c r="AR1301" s="111">
        <v>16</v>
      </c>
      <c r="AS1301" s="111"/>
      <c r="AT1301" s="111"/>
      <c r="AU1301" s="111"/>
      <c r="AV1301" s="111"/>
      <c r="AW1301" s="111"/>
      <c r="AX1301" s="111"/>
      <c r="AY1301"/>
      <c r="AZ1301"/>
      <c r="BA1301"/>
      <c r="BB1301"/>
      <c r="BC1301"/>
      <c r="BD1301"/>
    </row>
    <row r="1302" spans="1:56" s="110" customFormat="1" ht="308.60000000000002">
      <c r="A1302" s="107">
        <v>1538</v>
      </c>
      <c r="B1302" s="107" t="s">
        <v>13695</v>
      </c>
      <c r="C1302" s="111">
        <v>30</v>
      </c>
      <c r="D1302" s="124" t="s">
        <v>7329</v>
      </c>
      <c r="E1302" s="112" t="s">
        <v>7197</v>
      </c>
      <c r="F1302" s="129">
        <v>12609</v>
      </c>
      <c r="G1302" s="112" t="s">
        <v>7468</v>
      </c>
      <c r="H1302" s="111">
        <v>2021</v>
      </c>
      <c r="I1302" s="112"/>
      <c r="J1302" s="113">
        <v>145458.34</v>
      </c>
      <c r="K1302" s="126" t="s">
        <v>12213</v>
      </c>
      <c r="L1302" s="112" t="s">
        <v>7469</v>
      </c>
      <c r="M1302" s="112"/>
      <c r="N1302" s="112"/>
      <c r="O1302" s="112"/>
      <c r="P1302" s="112">
        <v>37529</v>
      </c>
      <c r="Q1302" s="108">
        <v>97.12</v>
      </c>
      <c r="R1302" s="108">
        <v>17.12</v>
      </c>
      <c r="S1302" s="108">
        <v>35</v>
      </c>
      <c r="T1302" s="108">
        <v>45</v>
      </c>
      <c r="U1302" s="108">
        <f t="shared" si="91"/>
        <v>97.12</v>
      </c>
      <c r="V1302" s="109"/>
      <c r="W1302" s="109">
        <v>63.33</v>
      </c>
      <c r="X1302" s="127" t="s">
        <v>7204</v>
      </c>
      <c r="Y1302" s="107">
        <v>1</v>
      </c>
      <c r="Z1302" s="107">
        <v>1</v>
      </c>
      <c r="AA1302" s="107">
        <v>5</v>
      </c>
      <c r="AB1302" s="111">
        <v>44</v>
      </c>
      <c r="AC1302" s="107"/>
      <c r="AD1302" s="108"/>
      <c r="AE1302" s="107">
        <v>0.2</v>
      </c>
      <c r="AF1302" s="111">
        <v>100</v>
      </c>
      <c r="AG1302" s="111" t="s">
        <v>7205</v>
      </c>
      <c r="AH1302" s="111" t="s">
        <v>7206</v>
      </c>
      <c r="AI1302" s="111"/>
      <c r="AJ1302" s="111" t="s">
        <v>7207</v>
      </c>
      <c r="AK1302" s="111" t="s">
        <v>7197</v>
      </c>
      <c r="AL1302" s="111"/>
      <c r="AM1302" s="111"/>
      <c r="AN1302" s="111"/>
      <c r="AO1302" s="111"/>
      <c r="AP1302" s="111"/>
      <c r="AQ1302" s="111"/>
      <c r="AR1302" s="111"/>
      <c r="AS1302" s="111"/>
      <c r="AT1302" s="111"/>
      <c r="AU1302" s="111"/>
      <c r="AV1302" s="111"/>
      <c r="AW1302" s="111"/>
      <c r="AX1302" s="111"/>
      <c r="AY1302"/>
      <c r="AZ1302"/>
      <c r="BA1302"/>
      <c r="BB1302"/>
      <c r="BC1302"/>
      <c r="BD1302"/>
    </row>
    <row r="1303" spans="1:56" s="110" customFormat="1" ht="246.9">
      <c r="A1303" s="107">
        <v>1538</v>
      </c>
      <c r="B1303" s="107" t="s">
        <v>13695</v>
      </c>
      <c r="C1303" s="111">
        <v>4</v>
      </c>
      <c r="D1303" s="124" t="s">
        <v>1630</v>
      </c>
      <c r="E1303" s="112" t="s">
        <v>7279</v>
      </c>
      <c r="F1303" s="129">
        <v>10268</v>
      </c>
      <c r="G1303" s="112" t="s">
        <v>7470</v>
      </c>
      <c r="H1303" s="111">
        <v>2022</v>
      </c>
      <c r="I1303" s="112" t="s">
        <v>7471</v>
      </c>
      <c r="J1303" s="113">
        <v>137998.99</v>
      </c>
      <c r="K1303" s="126" t="s">
        <v>12213</v>
      </c>
      <c r="L1303" s="112" t="s">
        <v>7357</v>
      </c>
      <c r="M1303" s="112" t="s">
        <v>7358</v>
      </c>
      <c r="N1303" s="112" t="s">
        <v>7472</v>
      </c>
      <c r="O1303" s="112" t="s">
        <v>7473</v>
      </c>
      <c r="P1303" s="112" t="s">
        <v>7474</v>
      </c>
      <c r="Q1303" s="108">
        <v>96.24</v>
      </c>
      <c r="R1303" s="108">
        <v>16.239999999999998</v>
      </c>
      <c r="S1303" s="108">
        <v>35</v>
      </c>
      <c r="T1303" s="108">
        <v>45</v>
      </c>
      <c r="U1303" s="108">
        <f t="shared" si="91"/>
        <v>96.24</v>
      </c>
      <c r="V1303" s="109">
        <v>68</v>
      </c>
      <c r="W1303" s="109">
        <v>46.98</v>
      </c>
      <c r="X1303" s="127" t="s">
        <v>7287</v>
      </c>
      <c r="Y1303" s="107" t="s">
        <v>7475</v>
      </c>
      <c r="Z1303" s="107" t="s">
        <v>7476</v>
      </c>
      <c r="AA1303" s="107" t="s">
        <v>7477</v>
      </c>
      <c r="AB1303" s="111">
        <v>60</v>
      </c>
      <c r="AC1303" s="107">
        <v>43</v>
      </c>
      <c r="AD1303" s="108"/>
      <c r="AE1303" s="107">
        <v>0.2</v>
      </c>
      <c r="AF1303" s="111">
        <v>84</v>
      </c>
      <c r="AG1303" s="111" t="s">
        <v>7420</v>
      </c>
      <c r="AH1303" s="111" t="s">
        <v>7421</v>
      </c>
      <c r="AI1303" s="111">
        <v>66</v>
      </c>
      <c r="AJ1303" s="111" t="s">
        <v>7420</v>
      </c>
      <c r="AK1303" s="111" t="s">
        <v>7478</v>
      </c>
      <c r="AL1303" s="111">
        <v>7</v>
      </c>
      <c r="AM1303" s="111" t="s">
        <v>7322</v>
      </c>
      <c r="AN1303" s="111" t="s">
        <v>7323</v>
      </c>
      <c r="AO1303" s="111">
        <v>17</v>
      </c>
      <c r="AP1303" s="111" t="s">
        <v>7420</v>
      </c>
      <c r="AQ1303" s="111" t="s">
        <v>7431</v>
      </c>
      <c r="AR1303" s="111">
        <v>10</v>
      </c>
      <c r="AS1303" s="111"/>
      <c r="AT1303" s="111"/>
      <c r="AU1303" s="111"/>
      <c r="AV1303" s="111"/>
      <c r="AW1303" s="111"/>
      <c r="AX1303" s="111"/>
      <c r="AY1303"/>
      <c r="AZ1303"/>
      <c r="BA1303"/>
      <c r="BB1303"/>
      <c r="BC1303"/>
      <c r="BD1303"/>
    </row>
    <row r="1304" spans="1:56" s="110" customFormat="1" ht="92.6">
      <c r="A1304" s="107">
        <v>1538</v>
      </c>
      <c r="B1304" s="107" t="s">
        <v>13695</v>
      </c>
      <c r="C1304" s="111">
        <v>24</v>
      </c>
      <c r="D1304" s="124" t="s">
        <v>7240</v>
      </c>
      <c r="E1304" s="112" t="s">
        <v>7241</v>
      </c>
      <c r="F1304" s="129">
        <v>7134</v>
      </c>
      <c r="G1304" s="112" t="s">
        <v>7479</v>
      </c>
      <c r="H1304" s="111">
        <v>2022</v>
      </c>
      <c r="I1304" s="112" t="s">
        <v>7480</v>
      </c>
      <c r="J1304" s="113">
        <v>117421.38</v>
      </c>
      <c r="K1304" s="126" t="s">
        <v>12213</v>
      </c>
      <c r="L1304" s="112" t="s">
        <v>7254</v>
      </c>
      <c r="M1304" s="112" t="s">
        <v>7255</v>
      </c>
      <c r="N1304" s="112" t="s">
        <v>7481</v>
      </c>
      <c r="O1304" s="112" t="s">
        <v>7482</v>
      </c>
      <c r="P1304" s="112" t="s">
        <v>7483</v>
      </c>
      <c r="Q1304" s="108">
        <v>93.81</v>
      </c>
      <c r="R1304" s="108">
        <v>13.81</v>
      </c>
      <c r="S1304" s="108">
        <v>35</v>
      </c>
      <c r="T1304" s="108">
        <v>45</v>
      </c>
      <c r="U1304" s="108">
        <f t="shared" si="91"/>
        <v>93.81</v>
      </c>
      <c r="V1304" s="109">
        <v>100</v>
      </c>
      <c r="W1304" s="109">
        <v>60.78</v>
      </c>
      <c r="X1304" s="127" t="s">
        <v>7248</v>
      </c>
      <c r="Y1304" s="107">
        <v>4</v>
      </c>
      <c r="Z1304" s="107">
        <v>4</v>
      </c>
      <c r="AA1304" s="107">
        <v>6</v>
      </c>
      <c r="AB1304" s="111">
        <v>20</v>
      </c>
      <c r="AC1304" s="107">
        <v>45</v>
      </c>
      <c r="AD1304" s="108"/>
      <c r="AE1304" s="107">
        <v>0.2</v>
      </c>
      <c r="AF1304" s="111">
        <v>100</v>
      </c>
      <c r="AG1304" s="111" t="s">
        <v>7368</v>
      </c>
      <c r="AH1304" s="111" t="s">
        <v>7369</v>
      </c>
      <c r="AI1304" s="111"/>
      <c r="AJ1304" s="111" t="s">
        <v>7240</v>
      </c>
      <c r="AK1304" s="111" t="s">
        <v>7241</v>
      </c>
      <c r="AL1304" s="111"/>
      <c r="AM1304" s="111"/>
      <c r="AN1304" s="111" t="s">
        <v>4106</v>
      </c>
      <c r="AO1304" s="111"/>
      <c r="AP1304" s="111"/>
      <c r="AQ1304" s="111"/>
      <c r="AR1304" s="111"/>
      <c r="AS1304" s="111"/>
      <c r="AT1304" s="111"/>
      <c r="AU1304" s="111"/>
      <c r="AV1304" s="111"/>
      <c r="AW1304" s="111"/>
      <c r="AX1304" s="111"/>
      <c r="AY1304"/>
      <c r="AZ1304"/>
      <c r="BA1304"/>
      <c r="BB1304"/>
      <c r="BC1304"/>
      <c r="BD1304"/>
    </row>
    <row r="1305" spans="1:56" s="110" customFormat="1" ht="205.75">
      <c r="A1305" s="107">
        <v>1538</v>
      </c>
      <c r="B1305" s="107" t="s">
        <v>13695</v>
      </c>
      <c r="C1305" s="111">
        <v>36</v>
      </c>
      <c r="D1305" s="124" t="s">
        <v>7484</v>
      </c>
      <c r="E1305" s="112" t="s">
        <v>7485</v>
      </c>
      <c r="F1305" s="129">
        <v>16386</v>
      </c>
      <c r="G1305" s="112" t="s">
        <v>7486</v>
      </c>
      <c r="H1305" s="111">
        <v>2022</v>
      </c>
      <c r="I1305" s="112" t="s">
        <v>7487</v>
      </c>
      <c r="J1305" s="113">
        <v>200677.8</v>
      </c>
      <c r="K1305" s="126" t="s">
        <v>12213</v>
      </c>
      <c r="L1305" s="112" t="s">
        <v>7488</v>
      </c>
      <c r="M1305" s="112"/>
      <c r="N1305" s="112"/>
      <c r="O1305" s="112"/>
      <c r="P1305" s="112" t="s">
        <v>7489</v>
      </c>
      <c r="Q1305" s="108">
        <v>103.61</v>
      </c>
      <c r="R1305" s="108">
        <v>23.61</v>
      </c>
      <c r="S1305" s="108">
        <v>35</v>
      </c>
      <c r="T1305" s="108">
        <v>45</v>
      </c>
      <c r="U1305" s="108">
        <f t="shared" si="91"/>
        <v>103.61</v>
      </c>
      <c r="V1305" s="109">
        <v>100</v>
      </c>
      <c r="W1305" s="109">
        <v>63.1</v>
      </c>
      <c r="X1305" s="127" t="s">
        <v>7490</v>
      </c>
      <c r="Y1305" s="107">
        <v>6</v>
      </c>
      <c r="Z1305" s="107">
        <v>1</v>
      </c>
      <c r="AA1305" s="107">
        <v>5</v>
      </c>
      <c r="AB1305" s="111">
        <v>19</v>
      </c>
      <c r="AC1305" s="107">
        <v>44</v>
      </c>
      <c r="AD1305" s="108">
        <v>120</v>
      </c>
      <c r="AE1305" s="107">
        <v>0.2</v>
      </c>
      <c r="AF1305" s="111">
        <v>100</v>
      </c>
      <c r="AG1305" s="111" t="s">
        <v>7491</v>
      </c>
      <c r="AH1305" s="111" t="s">
        <v>7224</v>
      </c>
      <c r="AI1305" s="111">
        <v>20</v>
      </c>
      <c r="AJ1305" s="111" t="s">
        <v>7484</v>
      </c>
      <c r="AK1305" s="111" t="s">
        <v>7485</v>
      </c>
      <c r="AL1305" s="111">
        <v>50</v>
      </c>
      <c r="AM1305" s="111"/>
      <c r="AN1305" s="111"/>
      <c r="AO1305" s="111"/>
      <c r="AP1305" s="111"/>
      <c r="AQ1305" s="111"/>
      <c r="AR1305" s="111"/>
      <c r="AS1305" s="111" t="s">
        <v>7492</v>
      </c>
      <c r="AT1305" s="111" t="s">
        <v>7493</v>
      </c>
      <c r="AU1305" s="111">
        <v>30</v>
      </c>
      <c r="AV1305" s="111"/>
      <c r="AW1305" s="111"/>
      <c r="AX1305" s="111"/>
      <c r="AY1305"/>
      <c r="AZ1305"/>
      <c r="BA1305"/>
      <c r="BB1305"/>
      <c r="BC1305"/>
      <c r="BD1305"/>
    </row>
    <row r="1306" spans="1:56" s="110" customFormat="1" ht="123.45">
      <c r="A1306" s="107">
        <v>1538</v>
      </c>
      <c r="B1306" s="107" t="s">
        <v>13695</v>
      </c>
      <c r="C1306" s="111">
        <v>27</v>
      </c>
      <c r="D1306" s="124" t="s">
        <v>7263</v>
      </c>
      <c r="E1306" s="112" t="s">
        <v>7251</v>
      </c>
      <c r="F1306" s="129">
        <v>6857</v>
      </c>
      <c r="G1306" s="112" t="s">
        <v>7494</v>
      </c>
      <c r="H1306" s="111">
        <v>2022</v>
      </c>
      <c r="I1306" s="112" t="s">
        <v>7495</v>
      </c>
      <c r="J1306" s="113">
        <v>73851.48</v>
      </c>
      <c r="K1306" s="126" t="s">
        <v>12213</v>
      </c>
      <c r="L1306" s="112" t="s">
        <v>7496</v>
      </c>
      <c r="M1306" s="112" t="s">
        <v>7255</v>
      </c>
      <c r="N1306" s="112" t="s">
        <v>7497</v>
      </c>
      <c r="O1306" s="112" t="s">
        <v>7498</v>
      </c>
      <c r="P1306" s="112">
        <v>38196</v>
      </c>
      <c r="Q1306" s="108">
        <v>200</v>
      </c>
      <c r="R1306" s="108">
        <v>8.69</v>
      </c>
      <c r="S1306" s="108">
        <v>35</v>
      </c>
      <c r="T1306" s="108">
        <v>45</v>
      </c>
      <c r="U1306" s="108">
        <f t="shared" si="91"/>
        <v>88.69</v>
      </c>
      <c r="V1306" s="109">
        <v>100</v>
      </c>
      <c r="W1306" s="109">
        <v>45</v>
      </c>
      <c r="X1306" s="127" t="s">
        <v>7499</v>
      </c>
      <c r="Y1306" s="107">
        <v>6</v>
      </c>
      <c r="Z1306" s="107">
        <v>1</v>
      </c>
      <c r="AA1306" s="107">
        <v>4</v>
      </c>
      <c r="AB1306" s="111">
        <v>25</v>
      </c>
      <c r="AC1306" s="107">
        <v>120</v>
      </c>
      <c r="AD1306" s="108">
        <v>150</v>
      </c>
      <c r="AE1306" s="107">
        <v>0.2</v>
      </c>
      <c r="AF1306" s="111">
        <v>100</v>
      </c>
      <c r="AG1306" s="111" t="s">
        <v>7500</v>
      </c>
      <c r="AH1306" s="111" t="s">
        <v>7501</v>
      </c>
      <c r="AI1306" s="111">
        <v>25</v>
      </c>
      <c r="AJ1306" s="111" t="s">
        <v>7452</v>
      </c>
      <c r="AK1306" s="111" t="s">
        <v>7453</v>
      </c>
      <c r="AL1306" s="111">
        <v>25</v>
      </c>
      <c r="AM1306" s="111" t="s">
        <v>7502</v>
      </c>
      <c r="AN1306" s="111" t="s">
        <v>7503</v>
      </c>
      <c r="AO1306" s="111">
        <v>25</v>
      </c>
      <c r="AP1306" s="111" t="s">
        <v>7504</v>
      </c>
      <c r="AQ1306" s="111" t="s">
        <v>7505</v>
      </c>
      <c r="AR1306" s="111">
        <v>25</v>
      </c>
      <c r="AS1306" s="111"/>
      <c r="AT1306" s="111"/>
      <c r="AU1306" s="111"/>
      <c r="AV1306" s="111"/>
      <c r="AW1306" s="111"/>
      <c r="AX1306" s="111"/>
      <c r="AY1306"/>
      <c r="AZ1306"/>
      <c r="BA1306"/>
      <c r="BB1306"/>
      <c r="BC1306"/>
      <c r="BD1306"/>
    </row>
    <row r="1307" spans="1:56" s="110" customFormat="1" ht="246.9">
      <c r="A1307" s="107">
        <v>1538</v>
      </c>
      <c r="B1307" s="107" t="s">
        <v>13695</v>
      </c>
      <c r="C1307" s="111">
        <v>4</v>
      </c>
      <c r="D1307" s="124" t="s">
        <v>1630</v>
      </c>
      <c r="E1307" s="112" t="s">
        <v>7506</v>
      </c>
      <c r="F1307" s="129">
        <v>15675</v>
      </c>
      <c r="G1307" s="112" t="s">
        <v>7507</v>
      </c>
      <c r="H1307" s="111">
        <v>2023</v>
      </c>
      <c r="I1307" s="112" t="s">
        <v>7508</v>
      </c>
      <c r="J1307" s="113">
        <v>1195600</v>
      </c>
      <c r="K1307" s="126" t="s">
        <v>12213</v>
      </c>
      <c r="L1307" s="112" t="s">
        <v>7357</v>
      </c>
      <c r="M1307" s="112" t="s">
        <v>7358</v>
      </c>
      <c r="N1307" s="112" t="s">
        <v>7509</v>
      </c>
      <c r="O1307" s="112" t="s">
        <v>7510</v>
      </c>
      <c r="P1307" s="112">
        <v>38926</v>
      </c>
      <c r="Q1307" s="108">
        <v>220.65</v>
      </c>
      <c r="R1307" s="108">
        <v>140.65</v>
      </c>
      <c r="S1307" s="108">
        <v>35</v>
      </c>
      <c r="T1307" s="108">
        <v>45</v>
      </c>
      <c r="U1307" s="108">
        <f t="shared" si="91"/>
        <v>220.65</v>
      </c>
      <c r="V1307" s="109">
        <v>4</v>
      </c>
      <c r="W1307" s="109">
        <v>25</v>
      </c>
      <c r="X1307" s="127" t="s">
        <v>7287</v>
      </c>
      <c r="Y1307" s="107">
        <v>4</v>
      </c>
      <c r="Z1307" s="107">
        <v>5</v>
      </c>
      <c r="AA1307" s="107">
        <v>5</v>
      </c>
      <c r="AB1307" s="111">
        <v>60</v>
      </c>
      <c r="AC1307" s="107">
        <v>64</v>
      </c>
      <c r="AD1307" s="108">
        <v>32</v>
      </c>
      <c r="AE1307" s="107">
        <v>0.2</v>
      </c>
      <c r="AF1307" s="111">
        <v>3</v>
      </c>
      <c r="AG1307" s="111" t="s">
        <v>7420</v>
      </c>
      <c r="AH1307" s="111" t="s">
        <v>7511</v>
      </c>
      <c r="AI1307" s="111">
        <v>100</v>
      </c>
      <c r="AJ1307" s="111"/>
      <c r="AK1307" s="111"/>
      <c r="AL1307" s="111"/>
      <c r="AM1307" s="111"/>
      <c r="AN1307" s="111"/>
      <c r="AO1307" s="111"/>
      <c r="AP1307" s="111"/>
      <c r="AQ1307" s="111"/>
      <c r="AR1307" s="111"/>
      <c r="AS1307" s="111"/>
      <c r="AT1307" s="111"/>
      <c r="AU1307" s="111"/>
      <c r="AV1307" s="111"/>
      <c r="AW1307" s="111"/>
      <c r="AX1307" s="111"/>
      <c r="AY1307"/>
      <c r="AZ1307"/>
      <c r="BA1307"/>
      <c r="BB1307"/>
      <c r="BC1307"/>
      <c r="BD1307"/>
    </row>
    <row r="1308" spans="1:56" s="110" customFormat="1" ht="123.45">
      <c r="A1308" s="107">
        <v>1538</v>
      </c>
      <c r="B1308" s="107" t="s">
        <v>13695</v>
      </c>
      <c r="C1308" s="111">
        <v>38</v>
      </c>
      <c r="D1308" s="124"/>
      <c r="E1308" s="112" t="s">
        <v>7512</v>
      </c>
      <c r="F1308" s="129">
        <v>38118</v>
      </c>
      <c r="G1308" s="112" t="s">
        <v>7513</v>
      </c>
      <c r="H1308" s="111">
        <v>2023</v>
      </c>
      <c r="I1308" s="112" t="s">
        <v>7513</v>
      </c>
      <c r="J1308" s="113">
        <v>98779.74</v>
      </c>
      <c r="K1308" s="126" t="s">
        <v>12213</v>
      </c>
      <c r="L1308" s="112" t="s">
        <v>7496</v>
      </c>
      <c r="M1308" s="112" t="s">
        <v>7514</v>
      </c>
      <c r="N1308" s="112" t="s">
        <v>7515</v>
      </c>
      <c r="O1308" s="112" t="s">
        <v>7516</v>
      </c>
      <c r="P1308" s="112">
        <v>38632</v>
      </c>
      <c r="Q1308" s="108">
        <v>91.62</v>
      </c>
      <c r="R1308" s="108">
        <v>11.62</v>
      </c>
      <c r="S1308" s="108">
        <v>35</v>
      </c>
      <c r="T1308" s="108">
        <v>45</v>
      </c>
      <c r="U1308" s="108">
        <f t="shared" si="91"/>
        <v>91.62</v>
      </c>
      <c r="V1308" s="109">
        <v>100</v>
      </c>
      <c r="W1308" s="109">
        <v>31.67</v>
      </c>
      <c r="X1308" s="127" t="s">
        <v>7517</v>
      </c>
      <c r="Y1308" s="107">
        <v>6</v>
      </c>
      <c r="Z1308" s="107">
        <v>1</v>
      </c>
      <c r="AA1308" s="107">
        <v>4</v>
      </c>
      <c r="AB1308" s="111">
        <v>14</v>
      </c>
      <c r="AC1308" s="107">
        <v>70</v>
      </c>
      <c r="AD1308" s="108">
        <v>108.38</v>
      </c>
      <c r="AE1308" s="107">
        <v>0.2</v>
      </c>
      <c r="AF1308" s="111">
        <v>100</v>
      </c>
      <c r="AG1308" s="111" t="s">
        <v>7518</v>
      </c>
      <c r="AH1308" s="111" t="s">
        <v>7512</v>
      </c>
      <c r="AI1308" s="111">
        <v>45</v>
      </c>
      <c r="AJ1308" s="111" t="s">
        <v>7519</v>
      </c>
      <c r="AK1308" s="111" t="s">
        <v>7520</v>
      </c>
      <c r="AL1308" s="111">
        <v>45</v>
      </c>
      <c r="AM1308" s="111"/>
      <c r="AN1308" s="111"/>
      <c r="AO1308" s="111"/>
      <c r="AP1308" s="111"/>
      <c r="AQ1308" s="111"/>
      <c r="AR1308" s="111"/>
      <c r="AS1308" s="111"/>
      <c r="AT1308" s="111"/>
      <c r="AU1308" s="111"/>
      <c r="AV1308" s="111"/>
      <c r="AW1308" s="111"/>
      <c r="AX1308" s="111"/>
      <c r="AY1308"/>
      <c r="AZ1308"/>
      <c r="BA1308"/>
      <c r="BB1308"/>
      <c r="BC1308"/>
      <c r="BD1308"/>
    </row>
    <row r="1309" spans="1:56" s="110" customFormat="1" ht="123.45">
      <c r="A1309" s="107">
        <v>1538</v>
      </c>
      <c r="B1309" s="107" t="s">
        <v>13695</v>
      </c>
      <c r="C1309" s="111">
        <v>25</v>
      </c>
      <c r="D1309" s="124" t="s">
        <v>7166</v>
      </c>
      <c r="E1309" s="112" t="s">
        <v>7521</v>
      </c>
      <c r="F1309" s="129">
        <v>18175</v>
      </c>
      <c r="G1309" s="112" t="s">
        <v>7522</v>
      </c>
      <c r="H1309" s="111">
        <v>2023</v>
      </c>
      <c r="I1309" s="112" t="s">
        <v>7523</v>
      </c>
      <c r="J1309" s="113">
        <v>316776.65999999997</v>
      </c>
      <c r="K1309" s="126" t="s">
        <v>12213</v>
      </c>
      <c r="L1309" s="112" t="s">
        <v>7496</v>
      </c>
      <c r="M1309" s="112" t="s">
        <v>7524</v>
      </c>
      <c r="N1309" s="112" t="s">
        <v>7525</v>
      </c>
      <c r="O1309" s="112" t="s">
        <v>7526</v>
      </c>
      <c r="P1309" s="112" t="s">
        <v>7527</v>
      </c>
      <c r="Q1309" s="108">
        <v>117.27</v>
      </c>
      <c r="R1309" s="108">
        <v>37.267842352941173</v>
      </c>
      <c r="S1309" s="108">
        <v>35</v>
      </c>
      <c r="T1309" s="108">
        <v>45</v>
      </c>
      <c r="U1309" s="108">
        <v>117.26784235294117</v>
      </c>
      <c r="V1309" s="109">
        <v>100</v>
      </c>
      <c r="W1309" s="109">
        <v>27.15</v>
      </c>
      <c r="X1309" s="127" t="s">
        <v>7174</v>
      </c>
      <c r="Y1309" s="107">
        <v>3</v>
      </c>
      <c r="Z1309" s="107">
        <v>12</v>
      </c>
      <c r="AA1309" s="107">
        <v>3</v>
      </c>
      <c r="AB1309" s="111">
        <v>60</v>
      </c>
      <c r="AC1309" s="107">
        <v>61</v>
      </c>
      <c r="AD1309" s="108" t="s">
        <v>170</v>
      </c>
      <c r="AE1309" s="107">
        <v>0.2</v>
      </c>
      <c r="AF1309" s="111">
        <v>100</v>
      </c>
      <c r="AG1309" s="111" t="s">
        <v>7166</v>
      </c>
      <c r="AH1309" s="111" t="s">
        <v>7521</v>
      </c>
      <c r="AI1309" s="111">
        <v>100</v>
      </c>
      <c r="AJ1309" s="111"/>
      <c r="AK1309" s="111"/>
      <c r="AL1309" s="111"/>
      <c r="AM1309" s="111"/>
      <c r="AN1309" s="111"/>
      <c r="AO1309" s="111"/>
      <c r="AP1309" s="111"/>
      <c r="AQ1309" s="111"/>
      <c r="AR1309" s="111"/>
      <c r="AS1309" s="111"/>
      <c r="AT1309" s="111"/>
      <c r="AU1309" s="111"/>
      <c r="AV1309" s="111"/>
      <c r="AW1309" s="111"/>
      <c r="AX1309" s="111"/>
      <c r="AY1309"/>
      <c r="AZ1309"/>
      <c r="BA1309"/>
      <c r="BB1309"/>
      <c r="BC1309"/>
      <c r="BD1309"/>
    </row>
    <row r="1310" spans="1:56" s="110" customFormat="1" ht="92.6">
      <c r="A1310" s="107">
        <v>1538</v>
      </c>
      <c r="B1310" s="107" t="s">
        <v>13695</v>
      </c>
      <c r="C1310" s="111">
        <v>34</v>
      </c>
      <c r="D1310" s="124" t="s">
        <v>7387</v>
      </c>
      <c r="E1310" s="112" t="s">
        <v>7528</v>
      </c>
      <c r="F1310" s="129" t="s">
        <v>7529</v>
      </c>
      <c r="G1310" s="112" t="s">
        <v>7530</v>
      </c>
      <c r="H1310" s="111">
        <v>2023</v>
      </c>
      <c r="I1310" s="112" t="s">
        <v>7531</v>
      </c>
      <c r="J1310" s="113">
        <v>27120.6</v>
      </c>
      <c r="K1310" s="126" t="s">
        <v>12213</v>
      </c>
      <c r="L1310" s="112" t="s">
        <v>7532</v>
      </c>
      <c r="M1310" s="112" t="s">
        <v>7533</v>
      </c>
      <c r="N1310" s="112" t="s">
        <v>7534</v>
      </c>
      <c r="O1310" s="112" t="s">
        <v>7535</v>
      </c>
      <c r="P1310" s="112">
        <v>38670</v>
      </c>
      <c r="Q1310" s="108">
        <v>83.19</v>
      </c>
      <c r="R1310" s="108">
        <v>3.19</v>
      </c>
      <c r="S1310" s="108">
        <v>35</v>
      </c>
      <c r="T1310" s="108">
        <v>45</v>
      </c>
      <c r="U1310" s="108">
        <f t="shared" si="91"/>
        <v>83.19</v>
      </c>
      <c r="V1310" s="109">
        <v>100</v>
      </c>
      <c r="W1310" s="109">
        <v>36.67</v>
      </c>
      <c r="X1310" s="127" t="s">
        <v>7536</v>
      </c>
      <c r="Y1310" s="107">
        <v>4</v>
      </c>
      <c r="Z1310" s="107">
        <v>2</v>
      </c>
      <c r="AA1310" s="107">
        <v>1</v>
      </c>
      <c r="AB1310" s="111">
        <v>60</v>
      </c>
      <c r="AC1310" s="107">
        <v>67</v>
      </c>
      <c r="AD1310" s="108"/>
      <c r="AE1310" s="107">
        <v>0.2</v>
      </c>
      <c r="AF1310" s="111">
        <v>80</v>
      </c>
      <c r="AG1310" s="111" t="s">
        <v>7387</v>
      </c>
      <c r="AH1310" s="111" t="s">
        <v>7537</v>
      </c>
      <c r="AI1310" s="111">
        <v>70</v>
      </c>
      <c r="AJ1310" s="111"/>
      <c r="AK1310" s="111"/>
      <c r="AL1310" s="111"/>
      <c r="AM1310" s="111"/>
      <c r="AN1310" s="111"/>
      <c r="AO1310" s="111"/>
      <c r="AP1310" s="111"/>
      <c r="AQ1310" s="111"/>
      <c r="AR1310" s="111"/>
      <c r="AS1310" s="111" t="s">
        <v>7538</v>
      </c>
      <c r="AT1310" s="111" t="s">
        <v>7539</v>
      </c>
      <c r="AU1310" s="111">
        <v>30</v>
      </c>
      <c r="AV1310" s="111"/>
      <c r="AW1310" s="111"/>
      <c r="AX1310" s="111"/>
      <c r="AY1310"/>
      <c r="AZ1310"/>
      <c r="BA1310"/>
      <c r="BB1310"/>
      <c r="BC1310"/>
      <c r="BD1310"/>
    </row>
    <row r="1311" spans="1:56" s="110" customFormat="1" ht="102.9">
      <c r="A1311" s="107">
        <v>1538</v>
      </c>
      <c r="B1311" s="107" t="s">
        <v>13695</v>
      </c>
      <c r="C1311" s="111">
        <v>10</v>
      </c>
      <c r="D1311" s="124" t="s">
        <v>7387</v>
      </c>
      <c r="E1311" s="112" t="s">
        <v>7388</v>
      </c>
      <c r="F1311" s="129">
        <v>21354</v>
      </c>
      <c r="G1311" s="112" t="s">
        <v>7540</v>
      </c>
      <c r="H1311" s="111">
        <v>2023</v>
      </c>
      <c r="I1311" s="112" t="s">
        <v>7541</v>
      </c>
      <c r="J1311" s="113">
        <v>44837</v>
      </c>
      <c r="K1311" s="126" t="s">
        <v>12213</v>
      </c>
      <c r="L1311" s="112" t="s">
        <v>7542</v>
      </c>
      <c r="M1311" s="112" t="s">
        <v>7543</v>
      </c>
      <c r="N1311" s="112" t="s">
        <v>7544</v>
      </c>
      <c r="O1311" s="112" t="s">
        <v>7545</v>
      </c>
      <c r="P1311" s="112">
        <v>38673</v>
      </c>
      <c r="Q1311" s="108">
        <v>85.27</v>
      </c>
      <c r="R1311" s="108">
        <v>5.27</v>
      </c>
      <c r="S1311" s="108">
        <v>35</v>
      </c>
      <c r="T1311" s="108">
        <v>45</v>
      </c>
      <c r="U1311" s="108">
        <f t="shared" si="91"/>
        <v>85.27</v>
      </c>
      <c r="V1311" s="109"/>
      <c r="W1311" s="109">
        <v>35</v>
      </c>
      <c r="X1311" s="127" t="s">
        <v>7546</v>
      </c>
      <c r="Y1311" s="107">
        <v>6</v>
      </c>
      <c r="Z1311" s="107">
        <v>1</v>
      </c>
      <c r="AA1311" s="107">
        <v>4</v>
      </c>
      <c r="AB1311" s="111">
        <v>60</v>
      </c>
      <c r="AC1311" s="107">
        <v>71</v>
      </c>
      <c r="AD1311" s="108"/>
      <c r="AE1311" s="107">
        <v>0.2</v>
      </c>
      <c r="AF1311" s="111">
        <v>100</v>
      </c>
      <c r="AG1311" s="111" t="s">
        <v>7387</v>
      </c>
      <c r="AH1311" s="111" t="s">
        <v>7547</v>
      </c>
      <c r="AI1311" s="111">
        <v>80</v>
      </c>
      <c r="AJ1311" s="111"/>
      <c r="AK1311" s="111"/>
      <c r="AL1311" s="111"/>
      <c r="AM1311" s="111"/>
      <c r="AN1311" s="111"/>
      <c r="AO1311" s="111"/>
      <c r="AP1311" s="111"/>
      <c r="AQ1311" s="111"/>
      <c r="AR1311" s="111"/>
      <c r="AS1311" s="111" t="s">
        <v>7538</v>
      </c>
      <c r="AT1311" s="111" t="s">
        <v>7539</v>
      </c>
      <c r="AU1311" s="111">
        <v>20</v>
      </c>
      <c r="AV1311" s="111"/>
      <c r="AW1311" s="111"/>
      <c r="AX1311" s="111"/>
      <c r="AY1311"/>
      <c r="AZ1311"/>
      <c r="BA1311"/>
      <c r="BB1311"/>
      <c r="BC1311"/>
      <c r="BD1311"/>
    </row>
    <row r="1312" spans="1:56" s="110" customFormat="1" ht="154.30000000000001">
      <c r="A1312" s="107">
        <v>1538</v>
      </c>
      <c r="B1312" s="107" t="s">
        <v>13695</v>
      </c>
      <c r="C1312" s="111">
        <v>27</v>
      </c>
      <c r="D1312" s="124" t="s">
        <v>7263</v>
      </c>
      <c r="E1312" s="112" t="s">
        <v>7251</v>
      </c>
      <c r="F1312" s="129" t="s">
        <v>7548</v>
      </c>
      <c r="G1312" s="112" t="s">
        <v>7549</v>
      </c>
      <c r="H1312" s="111">
        <v>2023</v>
      </c>
      <c r="I1312" s="112" t="s">
        <v>7550</v>
      </c>
      <c r="J1312" s="113">
        <v>53923.02</v>
      </c>
      <c r="K1312" s="126" t="s">
        <v>12213</v>
      </c>
      <c r="L1312" s="112" t="s">
        <v>7551</v>
      </c>
      <c r="M1312" s="112" t="s">
        <v>7552</v>
      </c>
      <c r="N1312" s="112" t="s">
        <v>7553</v>
      </c>
      <c r="O1312" s="112" t="s">
        <v>7554</v>
      </c>
      <c r="P1312" s="112" t="s">
        <v>7555</v>
      </c>
      <c r="Q1312" s="108">
        <v>86.34</v>
      </c>
      <c r="R1312" s="108">
        <v>6.34</v>
      </c>
      <c r="S1312" s="108">
        <v>35</v>
      </c>
      <c r="T1312" s="108">
        <v>45</v>
      </c>
      <c r="U1312" s="108">
        <f t="shared" si="91"/>
        <v>86.34</v>
      </c>
      <c r="V1312" s="109">
        <v>100</v>
      </c>
      <c r="W1312" s="109">
        <v>51.9</v>
      </c>
      <c r="X1312" s="127" t="s">
        <v>7556</v>
      </c>
      <c r="Y1312" s="107">
        <v>6</v>
      </c>
      <c r="Z1312" s="107">
        <v>1</v>
      </c>
      <c r="AA1312" s="107">
        <v>2</v>
      </c>
      <c r="AB1312" s="111">
        <v>25</v>
      </c>
      <c r="AC1312" s="107">
        <v>68</v>
      </c>
      <c r="AD1312" s="108">
        <v>150</v>
      </c>
      <c r="AE1312" s="107">
        <v>0.5</v>
      </c>
      <c r="AF1312" s="111">
        <v>100</v>
      </c>
      <c r="AG1312" s="111" t="s">
        <v>7557</v>
      </c>
      <c r="AH1312" s="111" t="s">
        <v>7501</v>
      </c>
      <c r="AI1312" s="111">
        <v>20</v>
      </c>
      <c r="AJ1312" s="111" t="s">
        <v>7504</v>
      </c>
      <c r="AK1312" s="111" t="s">
        <v>7505</v>
      </c>
      <c r="AL1312" s="111">
        <v>30</v>
      </c>
      <c r="AM1312" s="111" t="s">
        <v>7558</v>
      </c>
      <c r="AN1312" s="111" t="s">
        <v>7501</v>
      </c>
      <c r="AO1312" s="111">
        <v>20</v>
      </c>
      <c r="AP1312" s="111" t="s">
        <v>7263</v>
      </c>
      <c r="AQ1312" s="111" t="s">
        <v>7559</v>
      </c>
      <c r="AR1312" s="111">
        <v>30</v>
      </c>
      <c r="AS1312" s="111"/>
      <c r="AT1312" s="111"/>
      <c r="AU1312" s="111"/>
      <c r="AV1312" s="111"/>
      <c r="AW1312" s="111"/>
      <c r="AX1312" s="111"/>
      <c r="AY1312"/>
      <c r="AZ1312"/>
      <c r="BA1312"/>
      <c r="BB1312"/>
      <c r="BC1312"/>
      <c r="BD1312"/>
    </row>
    <row r="1313" spans="1:56" s="110" customFormat="1" ht="113.15">
      <c r="A1313" s="107">
        <v>1538</v>
      </c>
      <c r="B1313" s="107" t="s">
        <v>13695</v>
      </c>
      <c r="C1313" s="111">
        <v>24</v>
      </c>
      <c r="D1313" s="124" t="s">
        <v>7240</v>
      </c>
      <c r="E1313" s="112" t="s">
        <v>7241</v>
      </c>
      <c r="F1313" s="129" t="s">
        <v>7560</v>
      </c>
      <c r="G1313" s="112" t="s">
        <v>7561</v>
      </c>
      <c r="H1313" s="111">
        <v>2023</v>
      </c>
      <c r="I1313" s="112" t="s">
        <v>7562</v>
      </c>
      <c r="J1313" s="113">
        <v>136742</v>
      </c>
      <c r="K1313" s="126" t="s">
        <v>12213</v>
      </c>
      <c r="L1313" s="112" t="s">
        <v>7254</v>
      </c>
      <c r="M1313" s="112" t="s">
        <v>7255</v>
      </c>
      <c r="N1313" s="112" t="s">
        <v>7563</v>
      </c>
      <c r="O1313" s="112" t="s">
        <v>7564</v>
      </c>
      <c r="P1313" s="112" t="s">
        <v>7565</v>
      </c>
      <c r="Q1313" s="108">
        <v>96.08</v>
      </c>
      <c r="R1313" s="108">
        <v>16.079999999999998</v>
      </c>
      <c r="S1313" s="108">
        <v>35</v>
      </c>
      <c r="T1313" s="108">
        <v>45</v>
      </c>
      <c r="U1313" s="108">
        <f t="shared" si="91"/>
        <v>96.08</v>
      </c>
      <c r="V1313" s="109">
        <v>100</v>
      </c>
      <c r="W1313" s="109">
        <v>40.08</v>
      </c>
      <c r="X1313" s="127" t="s">
        <v>7248</v>
      </c>
      <c r="Y1313" s="107">
        <v>4</v>
      </c>
      <c r="Z1313" s="107">
        <v>4</v>
      </c>
      <c r="AA1313" s="107">
        <v>6</v>
      </c>
      <c r="AB1313" s="111">
        <v>20</v>
      </c>
      <c r="AC1313" s="107">
        <v>72</v>
      </c>
      <c r="AD1313" s="108"/>
      <c r="AE1313" s="107">
        <v>0.2</v>
      </c>
      <c r="AF1313" s="111">
        <v>100</v>
      </c>
      <c r="AG1313" s="111" t="s">
        <v>7368</v>
      </c>
      <c r="AH1313" s="111" t="s">
        <v>7369</v>
      </c>
      <c r="AI1313" s="111"/>
      <c r="AJ1313" s="111" t="s">
        <v>7240</v>
      </c>
      <c r="AK1313" s="111" t="s">
        <v>7241</v>
      </c>
      <c r="AL1313" s="111"/>
      <c r="AM1313" s="111"/>
      <c r="AN1313" s="111" t="s">
        <v>4106</v>
      </c>
      <c r="AO1313" s="111"/>
      <c r="AP1313" s="111"/>
      <c r="AQ1313" s="111"/>
      <c r="AR1313" s="111"/>
      <c r="AS1313" s="111"/>
      <c r="AT1313" s="111"/>
      <c r="AU1313" s="111"/>
      <c r="AV1313" s="111"/>
      <c r="AW1313" s="111"/>
      <c r="AX1313" s="111"/>
      <c r="AY1313"/>
      <c r="AZ1313"/>
      <c r="BA1313"/>
      <c r="BB1313"/>
      <c r="BC1313"/>
      <c r="BD1313"/>
    </row>
    <row r="1314" spans="1:56" s="110" customFormat="1" ht="267.45">
      <c r="A1314" s="107">
        <v>1538</v>
      </c>
      <c r="B1314" s="107" t="s">
        <v>13695</v>
      </c>
      <c r="C1314" s="111">
        <v>29</v>
      </c>
      <c r="D1314" s="124" t="s">
        <v>7226</v>
      </c>
      <c r="E1314" s="112" t="s">
        <v>7227</v>
      </c>
      <c r="F1314" s="129" t="s">
        <v>7566</v>
      </c>
      <c r="G1314" s="112" t="s">
        <v>7567</v>
      </c>
      <c r="H1314" s="111">
        <v>2023</v>
      </c>
      <c r="I1314" s="112" t="s">
        <v>7568</v>
      </c>
      <c r="J1314" s="113">
        <v>25902.799999999999</v>
      </c>
      <c r="K1314" s="126" t="s">
        <v>12213</v>
      </c>
      <c r="L1314" s="112" t="s">
        <v>7273</v>
      </c>
      <c r="M1314" s="112" t="s">
        <v>7274</v>
      </c>
      <c r="N1314" s="112" t="s">
        <v>7569</v>
      </c>
      <c r="O1314" s="112" t="s">
        <v>7570</v>
      </c>
      <c r="P1314" s="112">
        <v>38936</v>
      </c>
      <c r="Q1314" s="108">
        <v>83.04</v>
      </c>
      <c r="R1314" s="108">
        <v>3.04</v>
      </c>
      <c r="S1314" s="108">
        <v>35</v>
      </c>
      <c r="T1314" s="108">
        <v>45</v>
      </c>
      <c r="U1314" s="108">
        <f t="shared" si="91"/>
        <v>83.039999999999992</v>
      </c>
      <c r="V1314" s="109">
        <v>100</v>
      </c>
      <c r="W1314" s="109">
        <v>23.69</v>
      </c>
      <c r="X1314" s="127" t="s">
        <v>7571</v>
      </c>
      <c r="Y1314" s="107">
        <v>1</v>
      </c>
      <c r="Z1314" s="107">
        <v>8</v>
      </c>
      <c r="AA1314" s="107">
        <v>3</v>
      </c>
      <c r="AB1314" s="111">
        <v>60</v>
      </c>
      <c r="AC1314" s="107">
        <v>62</v>
      </c>
      <c r="AD1314" s="108"/>
      <c r="AE1314" s="107">
        <v>0.2</v>
      </c>
      <c r="AF1314" s="111">
        <v>100</v>
      </c>
      <c r="AG1314" s="111" t="s">
        <v>7226</v>
      </c>
      <c r="AH1314" s="111" t="s">
        <v>7227</v>
      </c>
      <c r="AI1314" s="111">
        <v>60</v>
      </c>
      <c r="AJ1314" s="111" t="s">
        <v>7235</v>
      </c>
      <c r="AK1314" s="111" t="s">
        <v>7227</v>
      </c>
      <c r="AL1314" s="111">
        <v>40</v>
      </c>
      <c r="AM1314" s="111" t="s">
        <v>7236</v>
      </c>
      <c r="AN1314" s="111" t="s">
        <v>7237</v>
      </c>
      <c r="AO1314" s="111">
        <v>0</v>
      </c>
      <c r="AP1314" s="111" t="s">
        <v>7238</v>
      </c>
      <c r="AQ1314" s="111" t="s">
        <v>7239</v>
      </c>
      <c r="AR1314" s="111">
        <v>0</v>
      </c>
      <c r="AS1314" s="111"/>
      <c r="AT1314" s="111"/>
      <c r="AU1314" s="111"/>
      <c r="AV1314" s="111"/>
      <c r="AW1314" s="111"/>
      <c r="AX1314" s="111"/>
      <c r="AY1314"/>
      <c r="AZ1314"/>
      <c r="BA1314"/>
      <c r="BB1314"/>
      <c r="BC1314"/>
      <c r="BD1314"/>
    </row>
    <row r="1315" spans="1:56" s="110" customFormat="1" ht="267.45">
      <c r="A1315" s="107">
        <v>1538</v>
      </c>
      <c r="B1315" s="107" t="s">
        <v>13695</v>
      </c>
      <c r="C1315" s="111">
        <v>16</v>
      </c>
      <c r="D1315" s="124" t="s">
        <v>7484</v>
      </c>
      <c r="E1315" s="112" t="s">
        <v>7572</v>
      </c>
      <c r="F1315" s="129">
        <v>18460</v>
      </c>
      <c r="G1315" s="112" t="s">
        <v>7573</v>
      </c>
      <c r="H1315" s="111">
        <v>2023</v>
      </c>
      <c r="I1315" s="112" t="s">
        <v>7574</v>
      </c>
      <c r="J1315" s="113">
        <v>259812.1</v>
      </c>
      <c r="K1315" s="126" t="s">
        <v>12213</v>
      </c>
      <c r="L1315" s="112" t="s">
        <v>7575</v>
      </c>
      <c r="M1315" s="112" t="s">
        <v>7576</v>
      </c>
      <c r="N1315" s="112" t="s">
        <v>7577</v>
      </c>
      <c r="O1315" s="112" t="s">
        <v>7578</v>
      </c>
      <c r="P1315" s="112" t="s">
        <v>7579</v>
      </c>
      <c r="Q1315" s="108">
        <v>110.56</v>
      </c>
      <c r="R1315" s="108">
        <v>30.56</v>
      </c>
      <c r="S1315" s="108">
        <v>35</v>
      </c>
      <c r="T1315" s="108">
        <v>45</v>
      </c>
      <c r="U1315" s="108">
        <f t="shared" si="91"/>
        <v>110.56</v>
      </c>
      <c r="V1315" s="109">
        <v>100</v>
      </c>
      <c r="W1315" s="109">
        <v>21.52</v>
      </c>
      <c r="X1315" s="127" t="s">
        <v>7580</v>
      </c>
      <c r="Y1315" s="107">
        <v>6</v>
      </c>
      <c r="Z1315" s="107">
        <v>1</v>
      </c>
      <c r="AA1315" s="107">
        <v>1</v>
      </c>
      <c r="AB1315" s="111">
        <v>19</v>
      </c>
      <c r="AC1315" s="107">
        <v>63</v>
      </c>
      <c r="AD1315" s="108">
        <v>120</v>
      </c>
      <c r="AE1315" s="107">
        <v>0.2</v>
      </c>
      <c r="AF1315" s="111">
        <v>100</v>
      </c>
      <c r="AG1315" s="111" t="s">
        <v>7484</v>
      </c>
      <c r="AH1315" s="111" t="s">
        <v>7581</v>
      </c>
      <c r="AI1315" s="111">
        <v>60</v>
      </c>
      <c r="AJ1315" s="111"/>
      <c r="AK1315" s="111"/>
      <c r="AL1315" s="111"/>
      <c r="AM1315" s="111"/>
      <c r="AN1315" s="111"/>
      <c r="AO1315" s="111"/>
      <c r="AP1315" s="111"/>
      <c r="AQ1315" s="111"/>
      <c r="AR1315" s="111"/>
      <c r="AS1315" s="111" t="s">
        <v>7492</v>
      </c>
      <c r="AT1315" s="111" t="s">
        <v>7582</v>
      </c>
      <c r="AU1315" s="111">
        <v>30</v>
      </c>
      <c r="AV1315" s="111"/>
      <c r="AW1315" s="111"/>
      <c r="AX1315" s="111"/>
      <c r="AY1315"/>
      <c r="AZ1315"/>
      <c r="BA1315"/>
      <c r="BB1315"/>
      <c r="BC1315"/>
      <c r="BD1315"/>
    </row>
    <row r="1316" spans="1:56" s="110" customFormat="1" ht="409.6">
      <c r="A1316" s="107">
        <v>1538</v>
      </c>
      <c r="B1316" s="107" t="s">
        <v>13695</v>
      </c>
      <c r="C1316" s="111">
        <v>16</v>
      </c>
      <c r="D1316" s="124" t="s">
        <v>7484</v>
      </c>
      <c r="E1316" s="112" t="s">
        <v>7485</v>
      </c>
      <c r="F1316" s="129">
        <v>16386</v>
      </c>
      <c r="G1316" s="112" t="s">
        <v>7583</v>
      </c>
      <c r="H1316" s="111">
        <v>2023</v>
      </c>
      <c r="I1316" s="112" t="s">
        <v>7584</v>
      </c>
      <c r="J1316" s="113">
        <v>172076.93</v>
      </c>
      <c r="K1316" s="126" t="s">
        <v>12213</v>
      </c>
      <c r="L1316" s="112" t="s">
        <v>7585</v>
      </c>
      <c r="M1316" s="112" t="s">
        <v>7586</v>
      </c>
      <c r="N1316" s="112" t="s">
        <v>7587</v>
      </c>
      <c r="O1316" s="112" t="s">
        <v>7588</v>
      </c>
      <c r="P1316" s="112" t="s">
        <v>7589</v>
      </c>
      <c r="Q1316" s="108">
        <v>100.24</v>
      </c>
      <c r="R1316" s="108">
        <v>20.239999999999998</v>
      </c>
      <c r="S1316" s="108">
        <v>35</v>
      </c>
      <c r="T1316" s="108">
        <v>45</v>
      </c>
      <c r="U1316" s="108">
        <f t="shared" si="91"/>
        <v>100.24</v>
      </c>
      <c r="V1316" s="109">
        <v>100</v>
      </c>
      <c r="W1316" s="109">
        <v>24.12</v>
      </c>
      <c r="X1316" s="127" t="s">
        <v>7490</v>
      </c>
      <c r="Y1316" s="107">
        <v>6</v>
      </c>
      <c r="Z1316" s="107">
        <v>1</v>
      </c>
      <c r="AA1316" s="107">
        <v>5</v>
      </c>
      <c r="AB1316" s="111">
        <v>19</v>
      </c>
      <c r="AC1316" s="107">
        <v>60</v>
      </c>
      <c r="AD1316" s="108">
        <v>120</v>
      </c>
      <c r="AE1316" s="107">
        <v>0.2</v>
      </c>
      <c r="AF1316" s="111">
        <v>100</v>
      </c>
      <c r="AG1316" s="111" t="s">
        <v>7484</v>
      </c>
      <c r="AH1316" s="111" t="s">
        <v>7485</v>
      </c>
      <c r="AI1316" s="111">
        <v>70</v>
      </c>
      <c r="AJ1316" s="111"/>
      <c r="AK1316" s="111"/>
      <c r="AL1316" s="111"/>
      <c r="AM1316" s="111"/>
      <c r="AN1316" s="111"/>
      <c r="AO1316" s="111"/>
      <c r="AP1316" s="111"/>
      <c r="AQ1316" s="111"/>
      <c r="AR1316" s="111"/>
      <c r="AS1316" s="111" t="s">
        <v>7492</v>
      </c>
      <c r="AT1316" s="111" t="s">
        <v>7590</v>
      </c>
      <c r="AU1316" s="111">
        <v>30</v>
      </c>
      <c r="AV1316" s="111"/>
      <c r="AW1316" s="111"/>
      <c r="AX1316" s="111"/>
      <c r="AY1316"/>
      <c r="AZ1316"/>
      <c r="BA1316"/>
      <c r="BB1316"/>
      <c r="BC1316"/>
      <c r="BD1316"/>
    </row>
    <row r="1317" spans="1:56" s="110" customFormat="1" ht="174.9">
      <c r="A1317" s="107">
        <v>1538</v>
      </c>
      <c r="B1317" s="107" t="s">
        <v>13695</v>
      </c>
      <c r="C1317" s="111">
        <v>30</v>
      </c>
      <c r="D1317" s="124" t="s">
        <v>7207</v>
      </c>
      <c r="E1317" s="112" t="s">
        <v>7591</v>
      </c>
      <c r="F1317" s="129">
        <v>36460</v>
      </c>
      <c r="G1317" s="112" t="s">
        <v>7592</v>
      </c>
      <c r="H1317" s="111">
        <v>2023</v>
      </c>
      <c r="I1317" s="112" t="s">
        <v>7593</v>
      </c>
      <c r="J1317" s="113">
        <v>332434.05</v>
      </c>
      <c r="K1317" s="126" t="s">
        <v>12213</v>
      </c>
      <c r="L1317" s="112" t="s">
        <v>7594</v>
      </c>
      <c r="M1317" s="112" t="s">
        <v>7595</v>
      </c>
      <c r="N1317" s="112" t="s">
        <v>7596</v>
      </c>
      <c r="O1317" s="112" t="s">
        <v>7597</v>
      </c>
      <c r="P1317" s="112" t="s">
        <v>7598</v>
      </c>
      <c r="Q1317" s="108">
        <v>119.1</v>
      </c>
      <c r="R1317" s="108">
        <v>39.1</v>
      </c>
      <c r="S1317" s="108">
        <v>35</v>
      </c>
      <c r="T1317" s="108">
        <v>45</v>
      </c>
      <c r="U1317" s="108">
        <f t="shared" si="91"/>
        <v>119.1</v>
      </c>
      <c r="V1317" s="109">
        <v>0</v>
      </c>
      <c r="W1317" s="109">
        <v>16.34</v>
      </c>
      <c r="X1317" s="127" t="s">
        <v>7204</v>
      </c>
      <c r="Y1317" s="107" t="s">
        <v>7599</v>
      </c>
      <c r="Z1317" s="107" t="s">
        <v>7600</v>
      </c>
      <c r="AA1317" s="107" t="s">
        <v>7601</v>
      </c>
      <c r="AB1317" s="111">
        <v>44</v>
      </c>
      <c r="AC1317" s="107">
        <v>65</v>
      </c>
      <c r="AD1317" s="108">
        <v>60</v>
      </c>
      <c r="AE1317" s="107">
        <v>0.2</v>
      </c>
      <c r="AF1317" s="111">
        <v>50</v>
      </c>
      <c r="AG1317" s="111" t="s">
        <v>7207</v>
      </c>
      <c r="AH1317" s="111" t="s">
        <v>7602</v>
      </c>
      <c r="AI1317" s="111">
        <v>50</v>
      </c>
      <c r="AJ1317" s="111"/>
      <c r="AK1317" s="111"/>
      <c r="AL1317" s="111"/>
      <c r="AM1317" s="111"/>
      <c r="AN1317" s="111"/>
      <c r="AO1317" s="111"/>
      <c r="AP1317" s="111"/>
      <c r="AQ1317" s="111"/>
      <c r="AR1317" s="111"/>
      <c r="AS1317" s="111"/>
      <c r="AT1317" s="111"/>
      <c r="AU1317" s="111"/>
      <c r="AV1317" s="111"/>
      <c r="AW1317" s="111"/>
      <c r="AX1317" s="111"/>
      <c r="AY1317"/>
      <c r="AZ1317"/>
      <c r="BA1317"/>
      <c r="BB1317"/>
      <c r="BC1317"/>
      <c r="BD1317"/>
    </row>
    <row r="1318" spans="1:56" s="110" customFormat="1" ht="370.3">
      <c r="A1318" s="107">
        <v>1538</v>
      </c>
      <c r="B1318" s="107" t="s">
        <v>13695</v>
      </c>
      <c r="C1318" s="111">
        <v>30</v>
      </c>
      <c r="D1318" s="124" t="s">
        <v>7207</v>
      </c>
      <c r="E1318" s="112" t="s">
        <v>7603</v>
      </c>
      <c r="F1318" s="129">
        <v>19221</v>
      </c>
      <c r="G1318" s="112" t="s">
        <v>7604</v>
      </c>
      <c r="H1318" s="111">
        <v>2023</v>
      </c>
      <c r="I1318" s="112" t="s">
        <v>7605</v>
      </c>
      <c r="J1318" s="113">
        <v>309569.44</v>
      </c>
      <c r="K1318" s="126" t="s">
        <v>12213</v>
      </c>
      <c r="L1318" s="112" t="s">
        <v>7606</v>
      </c>
      <c r="M1318" s="112" t="s">
        <v>7607</v>
      </c>
      <c r="N1318" s="112" t="s">
        <v>7608</v>
      </c>
      <c r="O1318" s="112" t="s">
        <v>7609</v>
      </c>
      <c r="P1318" s="112" t="s">
        <v>7610</v>
      </c>
      <c r="Q1318" s="108">
        <v>116.41</v>
      </c>
      <c r="R1318" s="108">
        <v>36.409999999999997</v>
      </c>
      <c r="S1318" s="108">
        <v>35</v>
      </c>
      <c r="T1318" s="108">
        <v>45</v>
      </c>
      <c r="U1318" s="108">
        <f t="shared" si="91"/>
        <v>116.41</v>
      </c>
      <c r="V1318" s="109">
        <v>0</v>
      </c>
      <c r="W1318" s="109">
        <v>23.64</v>
      </c>
      <c r="X1318" s="127" t="s">
        <v>7204</v>
      </c>
      <c r="Y1318" s="107" t="s">
        <v>7611</v>
      </c>
      <c r="Z1318" s="107" t="s">
        <v>7612</v>
      </c>
      <c r="AA1318" s="107" t="s">
        <v>7613</v>
      </c>
      <c r="AB1318" s="111" t="s">
        <v>7614</v>
      </c>
      <c r="AC1318" s="107">
        <v>66</v>
      </c>
      <c r="AD1318" s="108">
        <v>60</v>
      </c>
      <c r="AE1318" s="107">
        <v>0.2</v>
      </c>
      <c r="AF1318" s="111" t="s">
        <v>7615</v>
      </c>
      <c r="AG1318" s="111" t="s">
        <v>7207</v>
      </c>
      <c r="AH1318" s="111" t="s">
        <v>7206</v>
      </c>
      <c r="AI1318" s="111">
        <v>30</v>
      </c>
      <c r="AJ1318" s="111"/>
      <c r="AK1318" s="111"/>
      <c r="AL1318" s="111"/>
      <c r="AM1318" s="111"/>
      <c r="AN1318" s="111"/>
      <c r="AO1318" s="111"/>
      <c r="AP1318" s="111"/>
      <c r="AQ1318" s="111"/>
      <c r="AR1318" s="111"/>
      <c r="AS1318" s="111"/>
      <c r="AT1318" s="111"/>
      <c r="AU1318" s="111"/>
      <c r="AV1318" s="111"/>
      <c r="AW1318" s="111"/>
      <c r="AX1318" s="111"/>
      <c r="AY1318"/>
      <c r="AZ1318"/>
      <c r="BA1318"/>
      <c r="BB1318"/>
      <c r="BC1318"/>
      <c r="BD1318"/>
    </row>
    <row r="1319" spans="1:56" s="110" customFormat="1" ht="257.14999999999998">
      <c r="A1319" s="107">
        <v>1538</v>
      </c>
      <c r="B1319" s="107" t="s">
        <v>13695</v>
      </c>
      <c r="C1319" s="111">
        <v>21</v>
      </c>
      <c r="D1319" s="124" t="s">
        <v>7616</v>
      </c>
      <c r="E1319" s="112" t="s">
        <v>7617</v>
      </c>
      <c r="F1319" s="129">
        <v>11262</v>
      </c>
      <c r="G1319" s="112" t="s">
        <v>7618</v>
      </c>
      <c r="H1319" s="111">
        <v>2023</v>
      </c>
      <c r="I1319" s="112" t="s">
        <v>7619</v>
      </c>
      <c r="J1319" s="113">
        <v>119578.18</v>
      </c>
      <c r="K1319" s="126" t="s">
        <v>12213</v>
      </c>
      <c r="L1319" s="112" t="s">
        <v>7620</v>
      </c>
      <c r="M1319" s="112" t="s">
        <v>7621</v>
      </c>
      <c r="N1319" s="112" t="s">
        <v>7622</v>
      </c>
      <c r="O1319" s="112" t="s">
        <v>7623</v>
      </c>
      <c r="P1319" s="112" t="s">
        <v>7624</v>
      </c>
      <c r="Q1319" s="108">
        <v>94.06</v>
      </c>
      <c r="R1319" s="108">
        <v>14.06</v>
      </c>
      <c r="S1319" s="108">
        <v>35</v>
      </c>
      <c r="T1319" s="108">
        <v>45</v>
      </c>
      <c r="U1319" s="108">
        <f t="shared" si="91"/>
        <v>94.06</v>
      </c>
      <c r="V1319" s="109">
        <v>100</v>
      </c>
      <c r="W1319" s="109">
        <v>26.67</v>
      </c>
      <c r="X1319" s="127" t="s">
        <v>7625</v>
      </c>
      <c r="Y1319" s="107">
        <v>4</v>
      </c>
      <c r="Z1319" s="107">
        <v>2</v>
      </c>
      <c r="AA1319" s="107">
        <v>4</v>
      </c>
      <c r="AB1319" s="111">
        <v>30</v>
      </c>
      <c r="AC1319" s="107">
        <v>83</v>
      </c>
      <c r="AD1319" s="108">
        <v>150</v>
      </c>
      <c r="AE1319" s="107">
        <v>0.2</v>
      </c>
      <c r="AF1319" s="111">
        <v>100</v>
      </c>
      <c r="AG1319" s="111" t="s">
        <v>7616</v>
      </c>
      <c r="AH1319" s="111" t="s">
        <v>4597</v>
      </c>
      <c r="AI1319" s="111"/>
      <c r="AJ1319" s="111"/>
      <c r="AK1319" s="111"/>
      <c r="AL1319" s="111"/>
      <c r="AM1319" s="111"/>
      <c r="AN1319" s="111"/>
      <c r="AO1319" s="111"/>
      <c r="AP1319" s="111"/>
      <c r="AQ1319" s="111"/>
      <c r="AR1319" s="111"/>
      <c r="AS1319" s="111"/>
      <c r="AT1319" s="111"/>
      <c r="AU1319" s="111"/>
      <c r="AV1319" s="111"/>
      <c r="AW1319" s="111"/>
      <c r="AX1319" s="111"/>
      <c r="AY1319"/>
      <c r="AZ1319"/>
      <c r="BA1319"/>
      <c r="BB1319"/>
      <c r="BC1319"/>
      <c r="BD1319"/>
    </row>
    <row r="1320" spans="1:56" s="110" customFormat="1" ht="409.6">
      <c r="A1320" s="107">
        <v>1538</v>
      </c>
      <c r="B1320" s="107" t="s">
        <v>13695</v>
      </c>
      <c r="C1320" s="111">
        <v>16</v>
      </c>
      <c r="D1320" s="124" t="s">
        <v>7484</v>
      </c>
      <c r="E1320" s="112" t="s">
        <v>7626</v>
      </c>
      <c r="F1320" s="129">
        <v>16386</v>
      </c>
      <c r="G1320" s="112" t="s">
        <v>7627</v>
      </c>
      <c r="H1320" s="111">
        <v>2024</v>
      </c>
      <c r="I1320" s="112" t="s">
        <v>7628</v>
      </c>
      <c r="J1320" s="113">
        <v>196969</v>
      </c>
      <c r="K1320" s="126" t="s">
        <v>12213</v>
      </c>
      <c r="L1320" s="112" t="s">
        <v>7585</v>
      </c>
      <c r="M1320" s="112" t="s">
        <v>7586</v>
      </c>
      <c r="N1320" s="112" t="s">
        <v>7629</v>
      </c>
      <c r="O1320" s="112" t="s">
        <v>7630</v>
      </c>
      <c r="P1320" s="112">
        <v>39641</v>
      </c>
      <c r="Q1320" s="108">
        <f>+R1320+S1320+T1320</f>
        <v>103.17</v>
      </c>
      <c r="R1320" s="108">
        <v>23.17</v>
      </c>
      <c r="S1320" s="108">
        <v>35</v>
      </c>
      <c r="T1320" s="108">
        <v>45</v>
      </c>
      <c r="U1320" s="108">
        <f t="shared" si="91"/>
        <v>103.17</v>
      </c>
      <c r="V1320" s="109">
        <v>100</v>
      </c>
      <c r="W1320" s="109">
        <v>4.17</v>
      </c>
      <c r="X1320" s="127" t="s">
        <v>7490</v>
      </c>
      <c r="Y1320" s="107">
        <v>6</v>
      </c>
      <c r="Z1320" s="107" t="s">
        <v>7631</v>
      </c>
      <c r="AA1320" s="107" t="s">
        <v>7632</v>
      </c>
      <c r="AB1320" s="111">
        <v>63</v>
      </c>
      <c r="AC1320" s="107">
        <v>64</v>
      </c>
      <c r="AD1320" s="108">
        <v>120</v>
      </c>
      <c r="AE1320" s="107">
        <v>0.5</v>
      </c>
      <c r="AF1320" s="111">
        <v>100</v>
      </c>
      <c r="AG1320" s="111" t="s">
        <v>7484</v>
      </c>
      <c r="AH1320" s="111" t="s">
        <v>7485</v>
      </c>
      <c r="AI1320" s="111">
        <v>70</v>
      </c>
      <c r="AJ1320" s="111"/>
      <c r="AK1320" s="111"/>
      <c r="AL1320" s="111"/>
      <c r="AM1320" s="111"/>
      <c r="AN1320" s="111"/>
      <c r="AO1320" s="111"/>
      <c r="AP1320" s="111"/>
      <c r="AQ1320" s="111"/>
      <c r="AR1320" s="111"/>
      <c r="AS1320" s="111"/>
      <c r="AT1320" s="111"/>
      <c r="AU1320" s="111"/>
      <c r="AV1320" s="111"/>
      <c r="AW1320" s="111"/>
      <c r="AX1320" s="111"/>
      <c r="AY1320"/>
      <c r="AZ1320"/>
      <c r="BA1320"/>
      <c r="BB1320"/>
      <c r="BC1320"/>
      <c r="BD1320"/>
    </row>
    <row r="1321" spans="1:56" s="110" customFormat="1" ht="318.89999999999998">
      <c r="A1321" s="107">
        <v>1538</v>
      </c>
      <c r="B1321" s="107" t="s">
        <v>13695</v>
      </c>
      <c r="C1321" s="111">
        <v>4</v>
      </c>
      <c r="D1321" s="124" t="s">
        <v>1630</v>
      </c>
      <c r="E1321" s="112" t="s">
        <v>7633</v>
      </c>
      <c r="F1321" s="129">
        <v>10268</v>
      </c>
      <c r="G1321" s="112" t="s">
        <v>7634</v>
      </c>
      <c r="H1321" s="111">
        <v>2024</v>
      </c>
      <c r="I1321" s="112" t="s">
        <v>7635</v>
      </c>
      <c r="J1321" s="113">
        <v>37088</v>
      </c>
      <c r="K1321" s="126" t="s">
        <v>12213</v>
      </c>
      <c r="L1321" s="112" t="s">
        <v>7357</v>
      </c>
      <c r="M1321" s="112" t="s">
        <v>7358</v>
      </c>
      <c r="N1321" s="112" t="s">
        <v>7636</v>
      </c>
      <c r="O1321" s="112" t="s">
        <v>7637</v>
      </c>
      <c r="P1321" s="112">
        <v>39381</v>
      </c>
      <c r="Q1321" s="108">
        <f t="shared" ref="Q1321:Q1331" si="92">+R1321+S1321+T1321</f>
        <v>84.36</v>
      </c>
      <c r="R1321" s="108">
        <v>4.3600000000000003</v>
      </c>
      <c r="S1321" s="108">
        <v>35</v>
      </c>
      <c r="T1321" s="108">
        <v>45</v>
      </c>
      <c r="U1321" s="108">
        <f t="shared" si="91"/>
        <v>84.36</v>
      </c>
      <c r="V1321" s="109">
        <v>16</v>
      </c>
      <c r="W1321" s="109">
        <v>10</v>
      </c>
      <c r="X1321" s="127" t="s">
        <v>7287</v>
      </c>
      <c r="Y1321" s="107">
        <v>6</v>
      </c>
      <c r="Z1321" s="107">
        <v>4</v>
      </c>
      <c r="AA1321" s="107">
        <v>2</v>
      </c>
      <c r="AB1321" s="111">
        <v>11</v>
      </c>
      <c r="AC1321" s="107">
        <v>89</v>
      </c>
      <c r="AD1321" s="108">
        <v>32</v>
      </c>
      <c r="AE1321" s="107">
        <v>0.2</v>
      </c>
      <c r="AF1321" s="111">
        <v>20</v>
      </c>
      <c r="AG1321" s="111" t="s">
        <v>1630</v>
      </c>
      <c r="AH1321" s="111" t="s">
        <v>7638</v>
      </c>
      <c r="AI1321" s="111">
        <v>50</v>
      </c>
      <c r="AJ1321" s="111" t="s">
        <v>7639</v>
      </c>
      <c r="AK1321" s="111" t="s">
        <v>7640</v>
      </c>
      <c r="AL1321" s="111">
        <v>50</v>
      </c>
      <c r="AM1321" s="111"/>
      <c r="AN1321" s="111"/>
      <c r="AO1321" s="111"/>
      <c r="AP1321" s="111"/>
      <c r="AQ1321" s="111"/>
      <c r="AR1321" s="111"/>
      <c r="AS1321" s="111"/>
      <c r="AT1321" s="111"/>
      <c r="AU1321" s="111"/>
      <c r="AV1321" s="111"/>
      <c r="AW1321" s="111"/>
      <c r="AX1321" s="111"/>
      <c r="AY1321"/>
      <c r="AZ1321"/>
      <c r="BA1321"/>
      <c r="BB1321"/>
      <c r="BC1321"/>
      <c r="BD1321"/>
    </row>
    <row r="1322" spans="1:56" s="110" customFormat="1" ht="409.6">
      <c r="A1322" s="107">
        <v>1538</v>
      </c>
      <c r="B1322" s="107" t="s">
        <v>13695</v>
      </c>
      <c r="C1322" s="111">
        <v>4</v>
      </c>
      <c r="D1322" s="124" t="s">
        <v>1630</v>
      </c>
      <c r="E1322" s="112" t="s">
        <v>7641</v>
      </c>
      <c r="F1322" s="129">
        <v>35414</v>
      </c>
      <c r="G1322" s="112" t="s">
        <v>7642</v>
      </c>
      <c r="H1322" s="111">
        <v>2024</v>
      </c>
      <c r="I1322" s="112" t="s">
        <v>7643</v>
      </c>
      <c r="J1322" s="113">
        <v>209555.25</v>
      </c>
      <c r="K1322" s="126" t="s">
        <v>12213</v>
      </c>
      <c r="L1322" s="112" t="s">
        <v>7357</v>
      </c>
      <c r="M1322" s="112" t="s">
        <v>7358</v>
      </c>
      <c r="N1322" s="112" t="s">
        <v>7644</v>
      </c>
      <c r="O1322" s="112" t="s">
        <v>7645</v>
      </c>
      <c r="P1322" s="112">
        <v>39516</v>
      </c>
      <c r="Q1322" s="108">
        <f t="shared" si="92"/>
        <v>104.65</v>
      </c>
      <c r="R1322" s="108">
        <v>24.65</v>
      </c>
      <c r="S1322" s="108">
        <v>35</v>
      </c>
      <c r="T1322" s="108">
        <v>45</v>
      </c>
      <c r="U1322" s="108">
        <f t="shared" si="91"/>
        <v>104.65</v>
      </c>
      <c r="V1322" s="109">
        <v>12</v>
      </c>
      <c r="W1322" s="109">
        <v>5</v>
      </c>
      <c r="X1322" s="127" t="s">
        <v>7287</v>
      </c>
      <c r="Y1322" s="107">
        <v>4</v>
      </c>
      <c r="Z1322" s="107">
        <v>7</v>
      </c>
      <c r="AA1322" s="107">
        <v>5</v>
      </c>
      <c r="AB1322" s="111">
        <v>11</v>
      </c>
      <c r="AC1322" s="107">
        <v>97</v>
      </c>
      <c r="AD1322" s="108">
        <v>32</v>
      </c>
      <c r="AE1322" s="107">
        <v>0.2</v>
      </c>
      <c r="AF1322" s="111">
        <v>12</v>
      </c>
      <c r="AG1322" s="111" t="s">
        <v>7420</v>
      </c>
      <c r="AH1322" s="111" t="s">
        <v>7646</v>
      </c>
      <c r="AI1322" s="111">
        <v>100</v>
      </c>
      <c r="AJ1322" s="111"/>
      <c r="AK1322" s="111"/>
      <c r="AL1322" s="111"/>
      <c r="AM1322" s="111"/>
      <c r="AN1322" s="111"/>
      <c r="AO1322" s="111"/>
      <c r="AP1322" s="111"/>
      <c r="AQ1322" s="111"/>
      <c r="AR1322" s="111"/>
      <c r="AS1322" s="111"/>
      <c r="AT1322" s="111"/>
      <c r="AU1322" s="111"/>
      <c r="AV1322" s="111"/>
      <c r="AW1322" s="111"/>
      <c r="AX1322" s="111"/>
      <c r="AY1322"/>
      <c r="AZ1322"/>
      <c r="BA1322"/>
      <c r="BB1322"/>
      <c r="BC1322"/>
      <c r="BD1322"/>
    </row>
    <row r="1323" spans="1:56" s="110" customFormat="1" ht="277.75">
      <c r="A1323" s="107">
        <v>1538</v>
      </c>
      <c r="B1323" s="107" t="s">
        <v>13695</v>
      </c>
      <c r="C1323" s="111">
        <v>10</v>
      </c>
      <c r="D1323" s="124" t="s">
        <v>7387</v>
      </c>
      <c r="E1323" s="112" t="s">
        <v>7647</v>
      </c>
      <c r="F1323" s="129">
        <v>30678</v>
      </c>
      <c r="G1323" s="112" t="s">
        <v>7648</v>
      </c>
      <c r="H1323" s="111">
        <v>2024</v>
      </c>
      <c r="I1323" s="112" t="s">
        <v>7649</v>
      </c>
      <c r="J1323" s="113">
        <v>33903.800000000003</v>
      </c>
      <c r="K1323" s="126" t="s">
        <v>12213</v>
      </c>
      <c r="L1323" s="112" t="s">
        <v>7650</v>
      </c>
      <c r="M1323" s="112" t="s">
        <v>7651</v>
      </c>
      <c r="N1323" s="112" t="s">
        <v>7652</v>
      </c>
      <c r="O1323" s="112" t="s">
        <v>7653</v>
      </c>
      <c r="P1323" s="112" t="s">
        <v>7654</v>
      </c>
      <c r="Q1323" s="108">
        <f t="shared" si="92"/>
        <v>83.990000000000009</v>
      </c>
      <c r="R1323" s="108">
        <v>3.99</v>
      </c>
      <c r="S1323" s="108">
        <v>35</v>
      </c>
      <c r="T1323" s="108">
        <v>45</v>
      </c>
      <c r="U1323" s="108">
        <f t="shared" si="91"/>
        <v>83.990000000000009</v>
      </c>
      <c r="V1323" s="109">
        <v>100</v>
      </c>
      <c r="W1323" s="109">
        <v>11.67</v>
      </c>
      <c r="X1323" s="127" t="s">
        <v>7442</v>
      </c>
      <c r="Y1323" s="107">
        <v>4</v>
      </c>
      <c r="Z1323" s="107">
        <v>2</v>
      </c>
      <c r="AA1323" s="107">
        <v>1</v>
      </c>
      <c r="AB1323" s="111">
        <v>31</v>
      </c>
      <c r="AC1323" s="107">
        <v>117</v>
      </c>
      <c r="AD1323" s="108">
        <v>120</v>
      </c>
      <c r="AE1323" s="107">
        <v>0.2</v>
      </c>
      <c r="AF1323" s="111">
        <v>100</v>
      </c>
      <c r="AG1323" s="111" t="s">
        <v>7387</v>
      </c>
      <c r="AH1323" s="111" t="s">
        <v>7547</v>
      </c>
      <c r="AI1323" s="111">
        <v>80</v>
      </c>
      <c r="AJ1323" s="111"/>
      <c r="AK1323" s="111"/>
      <c r="AL1323" s="111"/>
      <c r="AM1323" s="111"/>
      <c r="AN1323" s="111"/>
      <c r="AO1323" s="111"/>
      <c r="AP1323" s="111"/>
      <c r="AQ1323" s="111"/>
      <c r="AR1323" s="111"/>
      <c r="AS1323" s="111"/>
      <c r="AT1323" s="111"/>
      <c r="AU1323" s="111"/>
      <c r="AV1323" s="111"/>
      <c r="AW1323" s="111"/>
      <c r="AX1323" s="111"/>
      <c r="AY1323"/>
      <c r="AZ1323"/>
      <c r="BA1323"/>
      <c r="BB1323"/>
      <c r="BC1323"/>
      <c r="BD1323"/>
    </row>
    <row r="1324" spans="1:56" s="110" customFormat="1" ht="360">
      <c r="A1324" s="107">
        <v>1538</v>
      </c>
      <c r="B1324" s="107" t="s">
        <v>13695</v>
      </c>
      <c r="C1324" s="111">
        <v>30</v>
      </c>
      <c r="D1324" s="124" t="s">
        <v>7207</v>
      </c>
      <c r="E1324" s="112" t="s">
        <v>7655</v>
      </c>
      <c r="F1324" s="129">
        <v>19221</v>
      </c>
      <c r="G1324" s="112" t="s">
        <v>7656</v>
      </c>
      <c r="H1324" s="111">
        <v>2024</v>
      </c>
      <c r="I1324" s="112" t="s">
        <v>7657</v>
      </c>
      <c r="J1324" s="113">
        <v>91689.14</v>
      </c>
      <c r="K1324" s="126" t="s">
        <v>12213</v>
      </c>
      <c r="L1324" s="112" t="s">
        <v>7658</v>
      </c>
      <c r="M1324" s="112" t="s">
        <v>7659</v>
      </c>
      <c r="N1324" s="112" t="s">
        <v>7660</v>
      </c>
      <c r="O1324" s="112" t="s">
        <v>7661</v>
      </c>
      <c r="P1324" s="112" t="s">
        <v>7662</v>
      </c>
      <c r="Q1324" s="108">
        <f t="shared" si="92"/>
        <v>90.789999999999992</v>
      </c>
      <c r="R1324" s="108">
        <v>10.79</v>
      </c>
      <c r="S1324" s="108">
        <v>35</v>
      </c>
      <c r="T1324" s="108">
        <v>45</v>
      </c>
      <c r="U1324" s="108">
        <f t="shared" si="91"/>
        <v>90.789999999999992</v>
      </c>
      <c r="V1324" s="109">
        <v>9</v>
      </c>
      <c r="W1324" s="109">
        <v>6.51</v>
      </c>
      <c r="X1324" s="127" t="s">
        <v>7204</v>
      </c>
      <c r="Y1324" s="107" t="s">
        <v>7611</v>
      </c>
      <c r="Z1324" s="107" t="s">
        <v>7612</v>
      </c>
      <c r="AA1324" s="107" t="s">
        <v>7613</v>
      </c>
      <c r="AB1324" s="111" t="s">
        <v>7614</v>
      </c>
      <c r="AC1324" s="107">
        <v>124</v>
      </c>
      <c r="AD1324" s="108">
        <v>60</v>
      </c>
      <c r="AE1324" s="107">
        <v>0.2</v>
      </c>
      <c r="AF1324" s="111" t="s">
        <v>7663</v>
      </c>
      <c r="AG1324" s="111" t="s">
        <v>7207</v>
      </c>
      <c r="AH1324" s="111" t="s">
        <v>7206</v>
      </c>
      <c r="AI1324" s="111">
        <v>30</v>
      </c>
      <c r="AJ1324" s="111"/>
      <c r="AK1324" s="111"/>
      <c r="AL1324" s="111"/>
      <c r="AM1324" s="111"/>
      <c r="AN1324" s="111"/>
      <c r="AO1324" s="111"/>
      <c r="AP1324" s="111"/>
      <c r="AQ1324" s="111"/>
      <c r="AR1324" s="111"/>
      <c r="AS1324" s="111"/>
      <c r="AT1324" s="111"/>
      <c r="AU1324" s="111"/>
      <c r="AV1324" s="111"/>
      <c r="AW1324" s="111"/>
      <c r="AX1324" s="111"/>
      <c r="AY1324"/>
      <c r="AZ1324"/>
      <c r="BA1324"/>
      <c r="BB1324"/>
      <c r="BC1324"/>
      <c r="BD1324"/>
    </row>
    <row r="1325" spans="1:56" s="110" customFormat="1" ht="226.3">
      <c r="A1325" s="107">
        <v>1538</v>
      </c>
      <c r="B1325" s="107" t="s">
        <v>13695</v>
      </c>
      <c r="C1325" s="111">
        <v>25</v>
      </c>
      <c r="D1325" s="124" t="s">
        <v>7166</v>
      </c>
      <c r="E1325" s="112" t="s">
        <v>7664</v>
      </c>
      <c r="F1325" s="129">
        <v>15901</v>
      </c>
      <c r="G1325" s="112" t="s">
        <v>7665</v>
      </c>
      <c r="H1325" s="111">
        <v>2024</v>
      </c>
      <c r="I1325" s="112" t="s">
        <v>7666</v>
      </c>
      <c r="J1325" s="113">
        <v>180180.91</v>
      </c>
      <c r="K1325" s="126" t="s">
        <v>12213</v>
      </c>
      <c r="L1325" s="112" t="s">
        <v>7667</v>
      </c>
      <c r="M1325" s="112" t="s">
        <v>7400</v>
      </c>
      <c r="N1325" s="112" t="s">
        <v>7401</v>
      </c>
      <c r="O1325" s="112" t="s">
        <v>7402</v>
      </c>
      <c r="P1325" s="112" t="s">
        <v>7668</v>
      </c>
      <c r="Q1325" s="108">
        <f t="shared" si="92"/>
        <v>101.2</v>
      </c>
      <c r="R1325" s="108">
        <v>21.2</v>
      </c>
      <c r="S1325" s="108">
        <v>35</v>
      </c>
      <c r="T1325" s="108">
        <v>45</v>
      </c>
      <c r="U1325" s="108">
        <f t="shared" si="91"/>
        <v>101.2</v>
      </c>
      <c r="V1325" s="109"/>
      <c r="W1325" s="109">
        <v>5.65</v>
      </c>
      <c r="X1325" s="127" t="s">
        <v>7458</v>
      </c>
      <c r="Y1325" s="107">
        <v>3</v>
      </c>
      <c r="Z1325" s="107">
        <v>9</v>
      </c>
      <c r="AA1325" s="107">
        <v>4</v>
      </c>
      <c r="AB1325" s="111">
        <v>60</v>
      </c>
      <c r="AC1325" s="107">
        <v>150</v>
      </c>
      <c r="AD1325" s="108">
        <v>250</v>
      </c>
      <c r="AE1325" s="107">
        <v>0.2</v>
      </c>
      <c r="AF1325" s="111">
        <v>100</v>
      </c>
      <c r="AG1325" s="111" t="s">
        <v>7166</v>
      </c>
      <c r="AH1325" s="111" t="s">
        <v>7396</v>
      </c>
      <c r="AI1325" s="111">
        <v>1</v>
      </c>
      <c r="AJ1325" s="111"/>
      <c r="AK1325" s="111"/>
      <c r="AL1325" s="111"/>
      <c r="AM1325" s="111"/>
      <c r="AN1325" s="111"/>
      <c r="AO1325" s="111"/>
      <c r="AP1325" s="111"/>
      <c r="AQ1325" s="111"/>
      <c r="AR1325" s="111"/>
      <c r="AS1325" s="111"/>
      <c r="AT1325" s="111"/>
      <c r="AU1325" s="111"/>
      <c r="AV1325" s="111"/>
      <c r="AW1325" s="111"/>
      <c r="AX1325" s="111"/>
      <c r="AY1325"/>
      <c r="AZ1325"/>
      <c r="BA1325"/>
      <c r="BB1325"/>
      <c r="BC1325"/>
      <c r="BD1325"/>
    </row>
    <row r="1326" spans="1:56" s="110" customFormat="1" ht="298.3">
      <c r="A1326" s="107">
        <v>1538</v>
      </c>
      <c r="B1326" s="107" t="s">
        <v>13695</v>
      </c>
      <c r="C1326" s="111">
        <v>21</v>
      </c>
      <c r="D1326" s="124" t="s">
        <v>7616</v>
      </c>
      <c r="E1326" s="112" t="s">
        <v>7669</v>
      </c>
      <c r="F1326" s="129">
        <v>7131</v>
      </c>
      <c r="G1326" s="112" t="s">
        <v>7670</v>
      </c>
      <c r="H1326" s="111">
        <v>2024</v>
      </c>
      <c r="I1326" s="112" t="s">
        <v>7671</v>
      </c>
      <c r="J1326" s="113">
        <v>116653.67</v>
      </c>
      <c r="K1326" s="126" t="s">
        <v>12213</v>
      </c>
      <c r="L1326" s="112" t="s">
        <v>7672</v>
      </c>
      <c r="M1326" s="112" t="s">
        <v>7673</v>
      </c>
      <c r="N1326" s="112" t="s">
        <v>7674</v>
      </c>
      <c r="O1326" s="112" t="s">
        <v>7675</v>
      </c>
      <c r="P1326" s="112" t="s">
        <v>7676</v>
      </c>
      <c r="Q1326" s="108">
        <f t="shared" si="92"/>
        <v>93.72</v>
      </c>
      <c r="R1326" s="108">
        <v>13.72</v>
      </c>
      <c r="S1326" s="108">
        <v>35</v>
      </c>
      <c r="T1326" s="108">
        <v>45</v>
      </c>
      <c r="U1326" s="108">
        <f t="shared" si="91"/>
        <v>93.72</v>
      </c>
      <c r="V1326" s="109">
        <v>100</v>
      </c>
      <c r="W1326" s="109">
        <v>8.83</v>
      </c>
      <c r="X1326" s="127" t="s">
        <v>7625</v>
      </c>
      <c r="Y1326" s="107">
        <v>4</v>
      </c>
      <c r="Z1326" s="107">
        <v>2</v>
      </c>
      <c r="AA1326" s="107">
        <v>4</v>
      </c>
      <c r="AB1326" s="111">
        <v>30</v>
      </c>
      <c r="AC1326" s="107">
        <v>183</v>
      </c>
      <c r="AD1326" s="108">
        <v>150</v>
      </c>
      <c r="AE1326" s="107">
        <v>0.2</v>
      </c>
      <c r="AF1326" s="111">
        <v>100</v>
      </c>
      <c r="AG1326" s="111" t="s">
        <v>7616</v>
      </c>
      <c r="AH1326" s="111" t="s">
        <v>4597</v>
      </c>
      <c r="AI1326" s="111"/>
      <c r="AJ1326" s="111"/>
      <c r="AK1326" s="111"/>
      <c r="AL1326" s="111"/>
      <c r="AM1326" s="111"/>
      <c r="AN1326" s="111"/>
      <c r="AO1326" s="111"/>
      <c r="AP1326" s="111"/>
      <c r="AQ1326" s="111"/>
      <c r="AR1326" s="111"/>
      <c r="AS1326" s="111"/>
      <c r="AT1326" s="111"/>
      <c r="AU1326" s="111"/>
      <c r="AV1326" s="111"/>
      <c r="AW1326" s="111"/>
      <c r="AX1326" s="111"/>
      <c r="AY1326"/>
      <c r="AZ1326"/>
      <c r="BA1326"/>
      <c r="BB1326"/>
      <c r="BC1326"/>
      <c r="BD1326"/>
    </row>
    <row r="1327" spans="1:56" s="110" customFormat="1" ht="123.45">
      <c r="A1327" s="107">
        <v>1538</v>
      </c>
      <c r="B1327" s="107" t="s">
        <v>13695</v>
      </c>
      <c r="C1327" s="111">
        <v>25</v>
      </c>
      <c r="D1327" s="124" t="s">
        <v>7166</v>
      </c>
      <c r="E1327" s="112" t="s">
        <v>7677</v>
      </c>
      <c r="F1327" s="129">
        <v>18280</v>
      </c>
      <c r="G1327" s="112" t="s">
        <v>7678</v>
      </c>
      <c r="H1327" s="111">
        <v>2024</v>
      </c>
      <c r="I1327" s="112" t="s">
        <v>7679</v>
      </c>
      <c r="J1327" s="113">
        <v>228035.06</v>
      </c>
      <c r="K1327" s="126" t="s">
        <v>12213</v>
      </c>
      <c r="L1327" s="112" t="s">
        <v>7496</v>
      </c>
      <c r="M1327" s="112" t="s">
        <v>7524</v>
      </c>
      <c r="N1327" s="112" t="s">
        <v>7680</v>
      </c>
      <c r="O1327" s="112" t="s">
        <v>7681</v>
      </c>
      <c r="P1327" s="112" t="s">
        <v>7682</v>
      </c>
      <c r="Q1327" s="108">
        <f t="shared" si="92"/>
        <v>106.83</v>
      </c>
      <c r="R1327" s="108">
        <v>26.83</v>
      </c>
      <c r="S1327" s="108">
        <v>35</v>
      </c>
      <c r="T1327" s="108">
        <v>45</v>
      </c>
      <c r="U1327" s="108">
        <f t="shared" si="91"/>
        <v>106.83</v>
      </c>
      <c r="V1327" s="109"/>
      <c r="W1327" s="109">
        <v>4.37</v>
      </c>
      <c r="X1327" s="127" t="s">
        <v>7458</v>
      </c>
      <c r="Y1327" s="107">
        <v>3</v>
      </c>
      <c r="Z1327" s="107">
        <v>9</v>
      </c>
      <c r="AA1327" s="107">
        <v>2</v>
      </c>
      <c r="AB1327" s="111">
        <v>60</v>
      </c>
      <c r="AC1327" s="107">
        <v>226</v>
      </c>
      <c r="AD1327" s="108">
        <v>150</v>
      </c>
      <c r="AE1327" s="107">
        <v>0.2</v>
      </c>
      <c r="AF1327" s="111">
        <v>100</v>
      </c>
      <c r="AG1327" s="111" t="s">
        <v>7166</v>
      </c>
      <c r="AH1327" s="111" t="s">
        <v>7459</v>
      </c>
      <c r="AI1327" s="111" t="s">
        <v>7683</v>
      </c>
      <c r="AJ1327" s="111" t="s">
        <v>7518</v>
      </c>
      <c r="AK1327" s="111" t="s">
        <v>7684</v>
      </c>
      <c r="AL1327" s="111">
        <v>0.4</v>
      </c>
      <c r="AM1327" s="111"/>
      <c r="AN1327" s="111"/>
      <c r="AO1327" s="111"/>
      <c r="AP1327" s="111"/>
      <c r="AQ1327" s="111"/>
      <c r="AR1327" s="111"/>
      <c r="AS1327" s="111"/>
      <c r="AT1327" s="111"/>
      <c r="AU1327" s="111"/>
      <c r="AV1327" s="111"/>
      <c r="AW1327" s="111"/>
      <c r="AX1327" s="111"/>
      <c r="AY1327"/>
      <c r="AZ1327"/>
      <c r="BA1327"/>
      <c r="BB1327"/>
      <c r="BC1327"/>
      <c r="BD1327"/>
    </row>
    <row r="1328" spans="1:56" s="110" customFormat="1" ht="123.45">
      <c r="A1328" s="107">
        <v>1538</v>
      </c>
      <c r="B1328" s="107" t="s">
        <v>13695</v>
      </c>
      <c r="C1328" s="111">
        <v>30</v>
      </c>
      <c r="D1328" s="124" t="s">
        <v>7207</v>
      </c>
      <c r="E1328" s="112" t="s">
        <v>7685</v>
      </c>
      <c r="F1328" s="129">
        <v>36460</v>
      </c>
      <c r="G1328" s="112" t="s">
        <v>7686</v>
      </c>
      <c r="H1328" s="111">
        <v>2024</v>
      </c>
      <c r="I1328" s="112" t="s">
        <v>7687</v>
      </c>
      <c r="J1328" s="113">
        <v>67438.570000000007</v>
      </c>
      <c r="K1328" s="126" t="s">
        <v>12213</v>
      </c>
      <c r="L1328" s="112" t="s">
        <v>7594</v>
      </c>
      <c r="M1328" s="112" t="s">
        <v>7595</v>
      </c>
      <c r="N1328" s="112" t="s">
        <v>7688</v>
      </c>
      <c r="O1328" s="112" t="s">
        <v>7689</v>
      </c>
      <c r="P1328" s="112" t="s">
        <v>7690</v>
      </c>
      <c r="Q1328" s="108">
        <f t="shared" si="92"/>
        <v>87.93</v>
      </c>
      <c r="R1328" s="108">
        <v>7.93</v>
      </c>
      <c r="S1328" s="108">
        <v>35</v>
      </c>
      <c r="T1328" s="108">
        <v>45</v>
      </c>
      <c r="U1328" s="108">
        <f t="shared" si="91"/>
        <v>87.93</v>
      </c>
      <c r="V1328" s="109"/>
      <c r="W1328" s="109">
        <v>4.46</v>
      </c>
      <c r="X1328" s="127" t="s">
        <v>7204</v>
      </c>
      <c r="Y1328" s="107">
        <v>1</v>
      </c>
      <c r="Z1328" s="107">
        <v>8</v>
      </c>
      <c r="AA1328" s="107">
        <v>1</v>
      </c>
      <c r="AB1328" s="111">
        <v>44</v>
      </c>
      <c r="AC1328" s="107">
        <v>229</v>
      </c>
      <c r="AD1328" s="108">
        <v>60</v>
      </c>
      <c r="AE1328" s="107">
        <v>0.2</v>
      </c>
      <c r="AF1328" s="111">
        <v>30</v>
      </c>
      <c r="AG1328" s="111" t="s">
        <v>7207</v>
      </c>
      <c r="AH1328" s="111" t="s">
        <v>7206</v>
      </c>
      <c r="AI1328" s="111">
        <v>30</v>
      </c>
      <c r="AJ1328" s="111"/>
      <c r="AK1328" s="111"/>
      <c r="AL1328" s="111"/>
      <c r="AM1328" s="111"/>
      <c r="AN1328" s="111"/>
      <c r="AO1328" s="111"/>
      <c r="AP1328" s="111"/>
      <c r="AQ1328" s="111"/>
      <c r="AR1328" s="111"/>
      <c r="AS1328" s="111"/>
      <c r="AT1328" s="111"/>
      <c r="AU1328" s="111"/>
      <c r="AV1328" s="111"/>
      <c r="AW1328" s="111"/>
      <c r="AX1328" s="111"/>
      <c r="AY1328"/>
      <c r="AZ1328"/>
      <c r="BA1328"/>
      <c r="BB1328"/>
      <c r="BC1328"/>
      <c r="BD1328"/>
    </row>
    <row r="1329" spans="1:56" s="110" customFormat="1" ht="226.3">
      <c r="A1329" s="107">
        <v>1538</v>
      </c>
      <c r="B1329" s="107" t="s">
        <v>13695</v>
      </c>
      <c r="C1329" s="111">
        <v>24</v>
      </c>
      <c r="D1329" s="124" t="s">
        <v>7240</v>
      </c>
      <c r="E1329" s="112" t="s">
        <v>7691</v>
      </c>
      <c r="F1329" s="129">
        <v>12660</v>
      </c>
      <c r="G1329" s="112" t="s">
        <v>7692</v>
      </c>
      <c r="H1329" s="111">
        <v>2024</v>
      </c>
      <c r="I1329" s="112" t="s">
        <v>7693</v>
      </c>
      <c r="J1329" s="113">
        <v>366000</v>
      </c>
      <c r="K1329" s="126" t="s">
        <v>12213</v>
      </c>
      <c r="L1329" s="112" t="s">
        <v>7694</v>
      </c>
      <c r="M1329" s="112" t="s">
        <v>7695</v>
      </c>
      <c r="N1329" s="112"/>
      <c r="O1329" s="112"/>
      <c r="P1329" s="112">
        <v>39652</v>
      </c>
      <c r="Q1329" s="108">
        <f t="shared" si="92"/>
        <v>123.06</v>
      </c>
      <c r="R1329" s="108">
        <v>43.06</v>
      </c>
      <c r="S1329" s="108">
        <v>35</v>
      </c>
      <c r="T1329" s="108">
        <v>45</v>
      </c>
      <c r="U1329" s="108">
        <f t="shared" si="91"/>
        <v>123.06</v>
      </c>
      <c r="V1329" s="109">
        <v>100</v>
      </c>
      <c r="W1329" s="109">
        <v>3.33</v>
      </c>
      <c r="X1329" s="127" t="s">
        <v>7696</v>
      </c>
      <c r="Y1329" s="107">
        <v>1</v>
      </c>
      <c r="Z1329" s="107">
        <v>1</v>
      </c>
      <c r="AA1329" s="107">
        <v>4</v>
      </c>
      <c r="AB1329" s="111">
        <v>30</v>
      </c>
      <c r="AC1329" s="107">
        <v>240</v>
      </c>
      <c r="AD1329" s="108">
        <v>80</v>
      </c>
      <c r="AE1329" s="107">
        <v>0.2</v>
      </c>
      <c r="AF1329" s="111">
        <v>100</v>
      </c>
      <c r="AG1329" s="111" t="s">
        <v>7697</v>
      </c>
      <c r="AH1329" s="111" t="s">
        <v>7698</v>
      </c>
      <c r="AI1329" s="111"/>
      <c r="AJ1329" s="111" t="s">
        <v>7699</v>
      </c>
      <c r="AK1329" s="111" t="s">
        <v>7698</v>
      </c>
      <c r="AL1329" s="111"/>
      <c r="AM1329" s="111" t="s">
        <v>7240</v>
      </c>
      <c r="AN1329" s="111" t="s">
        <v>7241</v>
      </c>
      <c r="AO1329" s="111"/>
      <c r="AP1329" s="111"/>
      <c r="AQ1329" s="111"/>
      <c r="AR1329" s="111"/>
      <c r="AS1329" s="111"/>
      <c r="AT1329" s="111"/>
      <c r="AU1329" s="111"/>
      <c r="AV1329" s="111"/>
      <c r="AW1329" s="111"/>
      <c r="AX1329" s="111"/>
      <c r="AY1329"/>
      <c r="AZ1329"/>
      <c r="BA1329"/>
      <c r="BB1329"/>
      <c r="BC1329"/>
      <c r="BD1329"/>
    </row>
    <row r="1330" spans="1:56" s="110" customFormat="1" ht="41.15">
      <c r="A1330" s="107">
        <v>1538</v>
      </c>
      <c r="B1330" s="107" t="s">
        <v>13695</v>
      </c>
      <c r="C1330" s="111">
        <v>14</v>
      </c>
      <c r="D1330" s="124" t="s">
        <v>7207</v>
      </c>
      <c r="E1330" s="112" t="s">
        <v>7700</v>
      </c>
      <c r="F1330" s="129">
        <v>1927</v>
      </c>
      <c r="G1330" s="112" t="s">
        <v>7701</v>
      </c>
      <c r="H1330" s="111">
        <v>2024</v>
      </c>
      <c r="I1330" s="112" t="s">
        <v>7702</v>
      </c>
      <c r="J1330" s="113">
        <v>39526.54</v>
      </c>
      <c r="K1330" s="126" t="s">
        <v>12213</v>
      </c>
      <c r="L1330" s="112" t="s">
        <v>7703</v>
      </c>
      <c r="M1330" s="112" t="s">
        <v>7704</v>
      </c>
      <c r="N1330" s="112" t="s">
        <v>7705</v>
      </c>
      <c r="O1330" s="112" t="s">
        <v>7706</v>
      </c>
      <c r="P1330" s="112">
        <v>39584</v>
      </c>
      <c r="Q1330" s="108">
        <f t="shared" si="92"/>
        <v>84.65</v>
      </c>
      <c r="R1330" s="108">
        <v>4.6500000000000004</v>
      </c>
      <c r="S1330" s="108">
        <v>35</v>
      </c>
      <c r="T1330" s="108">
        <v>45</v>
      </c>
      <c r="U1330" s="108">
        <f t="shared" si="91"/>
        <v>84.65</v>
      </c>
      <c r="V1330" s="109">
        <v>100</v>
      </c>
      <c r="W1330" s="109">
        <v>3.33</v>
      </c>
      <c r="X1330" s="127" t="s">
        <v>7411</v>
      </c>
      <c r="Y1330" s="107">
        <v>3</v>
      </c>
      <c r="Z1330" s="107">
        <v>11</v>
      </c>
      <c r="AA1330" s="107">
        <v>1</v>
      </c>
      <c r="AB1330" s="111">
        <v>62</v>
      </c>
      <c r="AC1330" s="107">
        <v>258</v>
      </c>
      <c r="AD1330" s="108">
        <v>0</v>
      </c>
      <c r="AE1330" s="107">
        <v>0.2</v>
      </c>
      <c r="AF1330" s="111">
        <v>100</v>
      </c>
      <c r="AG1330" s="111" t="s">
        <v>7207</v>
      </c>
      <c r="AH1330" s="111" t="s">
        <v>7412</v>
      </c>
      <c r="AI1330" s="111">
        <v>90</v>
      </c>
      <c r="AJ1330" s="111" t="s">
        <v>7707</v>
      </c>
      <c r="AK1330" s="111" t="s">
        <v>7412</v>
      </c>
      <c r="AL1330" s="111">
        <v>10</v>
      </c>
      <c r="AM1330" s="111"/>
      <c r="AN1330" s="111"/>
      <c r="AO1330" s="111"/>
      <c r="AP1330" s="111"/>
      <c r="AQ1330" s="111"/>
      <c r="AR1330" s="111"/>
      <c r="AS1330" s="111"/>
      <c r="AT1330" s="111"/>
      <c r="AU1330" s="111"/>
      <c r="AV1330" s="111"/>
      <c r="AW1330" s="111"/>
      <c r="AX1330" s="111"/>
      <c r="AY1330"/>
      <c r="AZ1330"/>
      <c r="BA1330"/>
      <c r="BB1330"/>
      <c r="BC1330"/>
      <c r="BD1330"/>
    </row>
    <row r="1331" spans="1:56" s="110" customFormat="1" ht="123.45">
      <c r="A1331" s="107">
        <v>1538</v>
      </c>
      <c r="B1331" s="107" t="s">
        <v>13695</v>
      </c>
      <c r="C1331" s="111">
        <v>30</v>
      </c>
      <c r="D1331" s="124" t="s">
        <v>7207</v>
      </c>
      <c r="E1331" s="112" t="s">
        <v>7197</v>
      </c>
      <c r="F1331" s="129">
        <v>12609</v>
      </c>
      <c r="G1331" s="112" t="s">
        <v>7708</v>
      </c>
      <c r="H1331" s="111">
        <v>2024</v>
      </c>
      <c r="I1331" s="112" t="s">
        <v>7709</v>
      </c>
      <c r="J1331" s="113">
        <v>806044.12</v>
      </c>
      <c r="K1331" s="126" t="s">
        <v>12213</v>
      </c>
      <c r="L1331" s="112" t="s">
        <v>7710</v>
      </c>
      <c r="M1331" s="112" t="s">
        <v>7711</v>
      </c>
      <c r="N1331" s="112" t="s">
        <v>7712</v>
      </c>
      <c r="O1331" s="112" t="s">
        <v>7713</v>
      </c>
      <c r="P1331" s="112">
        <v>39407</v>
      </c>
      <c r="Q1331" s="108">
        <f t="shared" si="92"/>
        <v>174.82999999999998</v>
      </c>
      <c r="R1331" s="108">
        <v>94.83</v>
      </c>
      <c r="S1331" s="108">
        <v>35</v>
      </c>
      <c r="T1331" s="108">
        <v>45</v>
      </c>
      <c r="U1331" s="108">
        <f t="shared" si="91"/>
        <v>174.82999999999998</v>
      </c>
      <c r="V1331" s="109">
        <v>100</v>
      </c>
      <c r="W1331" s="109">
        <v>8.33</v>
      </c>
      <c r="X1331" s="127" t="s">
        <v>7411</v>
      </c>
      <c r="Y1331" s="107">
        <v>1</v>
      </c>
      <c r="Z1331" s="107">
        <v>1</v>
      </c>
      <c r="AA1331" s="107">
        <v>5</v>
      </c>
      <c r="AB1331" s="111">
        <v>47</v>
      </c>
      <c r="AC1331" s="107">
        <v>59</v>
      </c>
      <c r="AD1331" s="108">
        <v>140</v>
      </c>
      <c r="AE1331" s="107">
        <v>0.2</v>
      </c>
      <c r="AF1331" s="111">
        <v>100</v>
      </c>
      <c r="AG1331" s="111" t="s">
        <v>7207</v>
      </c>
      <c r="AH1331" s="111" t="s">
        <v>7412</v>
      </c>
      <c r="AI1331" s="111">
        <v>90</v>
      </c>
      <c r="AJ1331" s="111" t="s">
        <v>7707</v>
      </c>
      <c r="AK1331" s="111" t="s">
        <v>7412</v>
      </c>
      <c r="AL1331" s="111">
        <v>10</v>
      </c>
      <c r="AM1331" s="111"/>
      <c r="AN1331" s="111"/>
      <c r="AO1331" s="111"/>
      <c r="AP1331" s="111"/>
      <c r="AQ1331" s="111"/>
      <c r="AR1331" s="111"/>
      <c r="AS1331" s="111"/>
      <c r="AT1331" s="111"/>
      <c r="AU1331" s="111"/>
      <c r="AV1331" s="111"/>
      <c r="AW1331" s="111"/>
      <c r="AX1331" s="111"/>
      <c r="AY1331"/>
      <c r="AZ1331"/>
      <c r="BA1331"/>
      <c r="BB1331"/>
      <c r="BC1331"/>
      <c r="BD1331"/>
    </row>
    <row r="1332" spans="1:56" s="110" customFormat="1" ht="82.3">
      <c r="A1332" s="107">
        <v>1539</v>
      </c>
      <c r="B1332" s="107" t="s">
        <v>12414</v>
      </c>
      <c r="C1332" s="111" t="s">
        <v>12415</v>
      </c>
      <c r="D1332" s="124" t="s">
        <v>12416</v>
      </c>
      <c r="E1332" s="112" t="s">
        <v>12417</v>
      </c>
      <c r="F1332" s="129">
        <v>34398</v>
      </c>
      <c r="G1332" s="112" t="s">
        <v>12418</v>
      </c>
      <c r="H1332" s="111">
        <v>2023</v>
      </c>
      <c r="I1332" s="112" t="s">
        <v>12419</v>
      </c>
      <c r="J1332" s="113">
        <v>171200.16</v>
      </c>
      <c r="K1332" s="126" t="s">
        <v>12213</v>
      </c>
      <c r="L1332" s="112" t="s">
        <v>12420</v>
      </c>
      <c r="M1332" s="112" t="s">
        <v>3311</v>
      </c>
      <c r="N1332" s="112" t="s">
        <v>12421</v>
      </c>
      <c r="O1332" s="112" t="s">
        <v>12422</v>
      </c>
      <c r="P1332" s="112" t="s">
        <v>12423</v>
      </c>
      <c r="Q1332" s="108">
        <v>111</v>
      </c>
      <c r="R1332" s="108">
        <v>41</v>
      </c>
      <c r="S1332" s="108">
        <v>35</v>
      </c>
      <c r="T1332" s="108">
        <v>45</v>
      </c>
      <c r="U1332" s="108">
        <v>121</v>
      </c>
      <c r="V1332" s="109">
        <v>80</v>
      </c>
      <c r="W1332" s="109">
        <v>12</v>
      </c>
      <c r="X1332" s="127" t="s">
        <v>12424</v>
      </c>
      <c r="Y1332" s="107">
        <v>6</v>
      </c>
      <c r="Z1332" s="107">
        <v>1</v>
      </c>
      <c r="AA1332" s="107">
        <v>1</v>
      </c>
      <c r="AB1332" s="111">
        <v>14</v>
      </c>
      <c r="AC1332" s="107">
        <v>1</v>
      </c>
      <c r="AD1332" s="108">
        <v>90</v>
      </c>
      <c r="AE1332" s="107">
        <v>2</v>
      </c>
      <c r="AF1332" s="111">
        <v>0.8</v>
      </c>
      <c r="AG1332" s="111" t="s">
        <v>12415</v>
      </c>
      <c r="AH1332" s="111" t="s">
        <v>12425</v>
      </c>
      <c r="AI1332" s="111">
        <v>0.6</v>
      </c>
      <c r="AJ1332" s="111"/>
      <c r="AK1332" s="111"/>
      <c r="AL1332" s="111"/>
      <c r="AM1332" s="111"/>
      <c r="AN1332" s="111"/>
      <c r="AO1332" s="111"/>
      <c r="AP1332" s="111"/>
      <c r="AQ1332" s="111"/>
      <c r="AR1332" s="111"/>
      <c r="AS1332" s="111" t="s">
        <v>12426</v>
      </c>
      <c r="AT1332" s="111" t="s">
        <v>12427</v>
      </c>
      <c r="AU1332" s="111">
        <v>0.2</v>
      </c>
      <c r="AV1332" s="111"/>
      <c r="AW1332" s="111"/>
      <c r="AX1332" s="111"/>
      <c r="AY1332"/>
      <c r="AZ1332"/>
      <c r="BA1332"/>
      <c r="BB1332"/>
      <c r="BC1332"/>
      <c r="BD1332"/>
    </row>
    <row r="1333" spans="1:56" s="110" customFormat="1" ht="288">
      <c r="A1333" s="107">
        <v>1539</v>
      </c>
      <c r="B1333" s="107" t="s">
        <v>12414</v>
      </c>
      <c r="C1333" s="111" t="s">
        <v>12428</v>
      </c>
      <c r="D1333" s="124" t="s">
        <v>12429</v>
      </c>
      <c r="E1333" s="112" t="s">
        <v>12430</v>
      </c>
      <c r="F1333" s="129">
        <v>11077</v>
      </c>
      <c r="G1333" s="112" t="s">
        <v>12431</v>
      </c>
      <c r="H1333" s="111">
        <v>2023</v>
      </c>
      <c r="I1333" s="112" t="s">
        <v>12431</v>
      </c>
      <c r="J1333" s="113">
        <v>120048.25</v>
      </c>
      <c r="K1333" s="126" t="s">
        <v>12213</v>
      </c>
      <c r="L1333" s="112" t="s">
        <v>12432</v>
      </c>
      <c r="M1333" s="112" t="s">
        <v>12433</v>
      </c>
      <c r="N1333" s="112" t="s">
        <v>12434</v>
      </c>
      <c r="O1333" s="112" t="s">
        <v>12435</v>
      </c>
      <c r="P1333" s="112" t="s">
        <v>12436</v>
      </c>
      <c r="Q1333" s="108">
        <v>110</v>
      </c>
      <c r="R1333" s="108">
        <v>28.86</v>
      </c>
      <c r="S1333" s="108">
        <v>35</v>
      </c>
      <c r="T1333" s="108">
        <v>45</v>
      </c>
      <c r="U1333" s="108">
        <v>108.86</v>
      </c>
      <c r="V1333" s="109">
        <v>80</v>
      </c>
      <c r="W1333" s="109">
        <v>12</v>
      </c>
      <c r="X1333" s="127" t="s">
        <v>12437</v>
      </c>
      <c r="Y1333" s="107">
        <v>6</v>
      </c>
      <c r="Z1333" s="107">
        <v>1</v>
      </c>
      <c r="AA1333" s="107">
        <v>5</v>
      </c>
      <c r="AB1333" s="111">
        <v>4</v>
      </c>
      <c r="AC1333" s="107">
        <v>1</v>
      </c>
      <c r="AD1333" s="108">
        <v>90</v>
      </c>
      <c r="AE1333" s="107">
        <v>2</v>
      </c>
      <c r="AF1333" s="111">
        <v>0.9</v>
      </c>
      <c r="AG1333" s="111" t="s">
        <v>13705</v>
      </c>
      <c r="AH1333" s="111" t="s">
        <v>12438</v>
      </c>
      <c r="AI1333" s="111">
        <v>0.65</v>
      </c>
      <c r="AJ1333" s="111"/>
      <c r="AK1333" s="111"/>
      <c r="AL1333" s="111"/>
      <c r="AM1333" s="111"/>
      <c r="AN1333" s="111"/>
      <c r="AO1333" s="111"/>
      <c r="AP1333" s="111"/>
      <c r="AQ1333" s="111"/>
      <c r="AR1333" s="111"/>
      <c r="AS1333" s="111" t="s">
        <v>12439</v>
      </c>
      <c r="AT1333" s="111" t="s">
        <v>12440</v>
      </c>
      <c r="AU1333" s="111">
        <v>0.25</v>
      </c>
      <c r="AV1333" s="111"/>
      <c r="AW1333" s="111"/>
      <c r="AX1333" s="111"/>
      <c r="AY1333"/>
      <c r="AZ1333"/>
      <c r="BA1333"/>
      <c r="BB1333"/>
      <c r="BC1333"/>
      <c r="BD1333"/>
    </row>
    <row r="1334" spans="1:56" s="110" customFormat="1" ht="267.45">
      <c r="A1334" s="107">
        <v>1539</v>
      </c>
      <c r="B1334" s="107" t="s">
        <v>12414</v>
      </c>
      <c r="C1334" s="111" t="s">
        <v>8242</v>
      </c>
      <c r="D1334" s="124" t="s">
        <v>12441</v>
      </c>
      <c r="E1334" s="112" t="s">
        <v>12442</v>
      </c>
      <c r="F1334" s="129">
        <v>20389</v>
      </c>
      <c r="G1334" s="112" t="s">
        <v>12443</v>
      </c>
      <c r="H1334" s="111">
        <v>2023</v>
      </c>
      <c r="I1334" s="112" t="s">
        <v>12444</v>
      </c>
      <c r="J1334" s="113">
        <v>133512.07</v>
      </c>
      <c r="K1334" s="126" t="s">
        <v>12213</v>
      </c>
      <c r="L1334" s="112" t="s">
        <v>12445</v>
      </c>
      <c r="M1334" s="112" t="s">
        <v>12446</v>
      </c>
      <c r="N1334" s="112" t="s">
        <v>12447</v>
      </c>
      <c r="O1334" s="112" t="s">
        <v>12448</v>
      </c>
      <c r="P1334" s="112" t="s">
        <v>12449</v>
      </c>
      <c r="Q1334" s="108">
        <v>77</v>
      </c>
      <c r="R1334" s="108">
        <v>32</v>
      </c>
      <c r="S1334" s="108">
        <v>10</v>
      </c>
      <c r="T1334" s="108">
        <v>45</v>
      </c>
      <c r="U1334" s="108">
        <v>87</v>
      </c>
      <c r="V1334" s="109">
        <v>80</v>
      </c>
      <c r="W1334" s="109">
        <v>12</v>
      </c>
      <c r="X1334" s="127" t="s">
        <v>12424</v>
      </c>
      <c r="Y1334" s="107">
        <v>6</v>
      </c>
      <c r="Z1334" s="107">
        <v>1</v>
      </c>
      <c r="AA1334" s="107">
        <v>5</v>
      </c>
      <c r="AB1334" s="111">
        <v>25</v>
      </c>
      <c r="AC1334" s="107">
        <v>1</v>
      </c>
      <c r="AD1334" s="108">
        <v>90</v>
      </c>
      <c r="AE1334" s="107">
        <v>2</v>
      </c>
      <c r="AF1334" s="111">
        <v>0.9</v>
      </c>
      <c r="AG1334" s="111" t="s">
        <v>12415</v>
      </c>
      <c r="AH1334" s="111" t="s">
        <v>12450</v>
      </c>
      <c r="AI1334" s="111">
        <v>0.3</v>
      </c>
      <c r="AJ1334" s="111" t="s">
        <v>12451</v>
      </c>
      <c r="AK1334" s="111" t="s">
        <v>12452</v>
      </c>
      <c r="AL1334" s="111">
        <v>0.4</v>
      </c>
      <c r="AM1334" s="111"/>
      <c r="AN1334" s="111"/>
      <c r="AO1334" s="111"/>
      <c r="AP1334" s="111"/>
      <c r="AQ1334" s="111"/>
      <c r="AR1334" s="111"/>
      <c r="AS1334" s="111" t="s">
        <v>12439</v>
      </c>
      <c r="AT1334" s="111" t="s">
        <v>12440</v>
      </c>
      <c r="AU1334" s="111">
        <v>0.2</v>
      </c>
      <c r="AV1334" s="111"/>
      <c r="AW1334" s="111"/>
      <c r="AX1334" s="111"/>
      <c r="AY1334"/>
      <c r="AZ1334"/>
      <c r="BA1334"/>
      <c r="BB1334"/>
      <c r="BC1334"/>
      <c r="BD1334"/>
    </row>
    <row r="1335" spans="1:56" s="110" customFormat="1" ht="82.3">
      <c r="A1335" s="107">
        <v>1540</v>
      </c>
      <c r="B1335" s="107" t="s">
        <v>2133</v>
      </c>
      <c r="C1335" s="111" t="s">
        <v>2134</v>
      </c>
      <c r="D1335" s="124" t="s">
        <v>2135</v>
      </c>
      <c r="E1335" s="112" t="s">
        <v>2136</v>
      </c>
      <c r="F1335" s="129">
        <v>22305</v>
      </c>
      <c r="G1335" s="112" t="s">
        <v>2137</v>
      </c>
      <c r="H1335" s="111">
        <v>2022</v>
      </c>
      <c r="I1335" s="112" t="s">
        <v>2138</v>
      </c>
      <c r="J1335" s="113">
        <v>108356.62</v>
      </c>
      <c r="K1335" s="126" t="s">
        <v>12213</v>
      </c>
      <c r="L1335" s="112" t="s">
        <v>2139</v>
      </c>
      <c r="M1335" s="112" t="s">
        <v>2140</v>
      </c>
      <c r="N1335" s="112" t="s">
        <v>2141</v>
      </c>
      <c r="O1335" s="112" t="s">
        <v>2142</v>
      </c>
      <c r="P1335" s="112">
        <v>8656</v>
      </c>
      <c r="Q1335" s="108">
        <v>18.18</v>
      </c>
      <c r="R1335" s="108">
        <v>12.44</v>
      </c>
      <c r="S1335" s="108">
        <v>5.74</v>
      </c>
      <c r="T1335" s="108">
        <v>30.72</v>
      </c>
      <c r="U1335" s="108">
        <v>48.9</v>
      </c>
      <c r="V1335" s="109">
        <v>25</v>
      </c>
      <c r="W1335" s="109">
        <v>5</v>
      </c>
      <c r="X1335" s="127" t="s">
        <v>2143</v>
      </c>
      <c r="Y1335" s="107">
        <v>1</v>
      </c>
      <c r="Z1335" s="107">
        <v>1</v>
      </c>
      <c r="AA1335" s="107">
        <v>1</v>
      </c>
      <c r="AB1335" s="111">
        <v>60</v>
      </c>
      <c r="AC1335" s="107" t="s">
        <v>2144</v>
      </c>
      <c r="AD1335" s="108">
        <v>30.72</v>
      </c>
      <c r="AE1335" s="107">
        <v>5</v>
      </c>
      <c r="AF1335" s="111">
        <v>100</v>
      </c>
      <c r="AG1335" s="111" t="s">
        <v>2145</v>
      </c>
      <c r="AH1335" s="111" t="s">
        <v>2136</v>
      </c>
      <c r="AI1335" s="111">
        <v>100</v>
      </c>
      <c r="AJ1335" s="111"/>
      <c r="AK1335" s="111"/>
      <c r="AL1335" s="111"/>
      <c r="AM1335" s="111"/>
      <c r="AN1335" s="111"/>
      <c r="AO1335" s="111"/>
      <c r="AP1335" s="111"/>
      <c r="AQ1335" s="111"/>
      <c r="AR1335" s="111"/>
      <c r="AS1335" s="111"/>
      <c r="AT1335" s="111"/>
      <c r="AU1335" s="111"/>
      <c r="AV1335" s="111"/>
      <c r="AW1335" s="111"/>
      <c r="AX1335" s="111"/>
      <c r="AY1335"/>
      <c r="AZ1335"/>
      <c r="BA1335"/>
      <c r="BB1335"/>
      <c r="BC1335"/>
      <c r="BD1335"/>
    </row>
    <row r="1336" spans="1:56" s="110" customFormat="1" ht="30.9">
      <c r="A1336" s="107">
        <v>1540</v>
      </c>
      <c r="B1336" s="107" t="s">
        <v>2133</v>
      </c>
      <c r="C1336" s="111" t="s">
        <v>2134</v>
      </c>
      <c r="D1336" s="124" t="s">
        <v>2145</v>
      </c>
      <c r="E1336" s="112" t="s">
        <v>2146</v>
      </c>
      <c r="F1336" s="129">
        <v>39934</v>
      </c>
      <c r="G1336" s="112" t="s">
        <v>2147</v>
      </c>
      <c r="H1336" s="111">
        <v>2019</v>
      </c>
      <c r="I1336" s="112" t="s">
        <v>2148</v>
      </c>
      <c r="J1336" s="113">
        <v>175139</v>
      </c>
      <c r="K1336" s="126" t="s">
        <v>12213</v>
      </c>
      <c r="L1336" s="112" t="s">
        <v>2149</v>
      </c>
      <c r="M1336" s="112" t="s">
        <v>2150</v>
      </c>
      <c r="N1336" s="112" t="s">
        <v>2151</v>
      </c>
      <c r="O1336" s="112" t="s">
        <v>2152</v>
      </c>
      <c r="P1336" s="112">
        <v>7256</v>
      </c>
      <c r="Q1336" s="108">
        <v>18.239999999999998</v>
      </c>
      <c r="R1336" s="108">
        <v>16.600000000000001</v>
      </c>
      <c r="S1336" s="108">
        <v>1.64</v>
      </c>
      <c r="T1336" s="108">
        <v>0</v>
      </c>
      <c r="U1336" s="108">
        <v>18.239999999999998</v>
      </c>
      <c r="V1336" s="109">
        <v>100</v>
      </c>
      <c r="W1336" s="109">
        <v>20</v>
      </c>
      <c r="X1336" s="127" t="s">
        <v>2153</v>
      </c>
      <c r="Y1336" s="107">
        <v>1</v>
      </c>
      <c r="Z1336" s="107">
        <v>2</v>
      </c>
      <c r="AA1336" s="107">
        <v>1</v>
      </c>
      <c r="AB1336" s="111">
        <v>47</v>
      </c>
      <c r="AC1336" s="107"/>
      <c r="AD1336" s="108">
        <v>28.44</v>
      </c>
      <c r="AE1336" s="107">
        <v>5</v>
      </c>
      <c r="AF1336" s="111">
        <v>100</v>
      </c>
      <c r="AG1336" s="111" t="s">
        <v>2145</v>
      </c>
      <c r="AH1336" s="111" t="s">
        <v>2154</v>
      </c>
      <c r="AI1336" s="111">
        <v>100</v>
      </c>
      <c r="AJ1336" s="111"/>
      <c r="AK1336" s="111"/>
      <c r="AL1336" s="111"/>
      <c r="AM1336" s="111"/>
      <c r="AN1336" s="111"/>
      <c r="AO1336" s="111"/>
      <c r="AP1336" s="111"/>
      <c r="AQ1336" s="111"/>
      <c r="AR1336" s="111"/>
      <c r="AS1336" s="111"/>
      <c r="AT1336" s="111"/>
      <c r="AU1336" s="111"/>
      <c r="AV1336" s="111"/>
      <c r="AW1336" s="111"/>
      <c r="AX1336" s="111"/>
      <c r="AY1336"/>
      <c r="AZ1336"/>
      <c r="BA1336"/>
      <c r="BB1336"/>
      <c r="BC1336"/>
      <c r="BD1336"/>
    </row>
    <row r="1337" spans="1:56" s="110" customFormat="1" ht="30.9">
      <c r="A1337" s="107">
        <v>1540</v>
      </c>
      <c r="B1337" s="107" t="s">
        <v>2133</v>
      </c>
      <c r="C1337" s="111" t="s">
        <v>2134</v>
      </c>
      <c r="D1337" s="124" t="s">
        <v>2145</v>
      </c>
      <c r="E1337" s="112" t="s">
        <v>2136</v>
      </c>
      <c r="F1337" s="129">
        <v>22305</v>
      </c>
      <c r="G1337" s="112" t="s">
        <v>1017</v>
      </c>
      <c r="H1337" s="111">
        <v>2009</v>
      </c>
      <c r="I1337" s="112" t="s">
        <v>1017</v>
      </c>
      <c r="J1337" s="113">
        <v>54832</v>
      </c>
      <c r="K1337" s="126" t="s">
        <v>12213</v>
      </c>
      <c r="L1337" s="112" t="s">
        <v>2149</v>
      </c>
      <c r="M1337" s="112" t="s">
        <v>2150</v>
      </c>
      <c r="N1337" s="112" t="s">
        <v>2155</v>
      </c>
      <c r="O1337" s="112" t="s">
        <v>2156</v>
      </c>
      <c r="P1337" s="112">
        <v>4196</v>
      </c>
      <c r="Q1337" s="108">
        <v>37.1</v>
      </c>
      <c r="R1337" s="108">
        <v>0</v>
      </c>
      <c r="S1337" s="108">
        <v>12.6</v>
      </c>
      <c r="T1337" s="108">
        <v>24.5</v>
      </c>
      <c r="U1337" s="108">
        <v>37.1</v>
      </c>
      <c r="V1337" s="109">
        <v>100</v>
      </c>
      <c r="W1337" s="109">
        <v>100</v>
      </c>
      <c r="X1337" s="127" t="s">
        <v>2157</v>
      </c>
      <c r="Y1337" s="107">
        <v>4</v>
      </c>
      <c r="Z1337" s="107">
        <v>4</v>
      </c>
      <c r="AA1337" s="107">
        <v>1</v>
      </c>
      <c r="AB1337" s="111">
        <v>44</v>
      </c>
      <c r="AC1337" s="107"/>
      <c r="AD1337" s="108">
        <v>24.5</v>
      </c>
      <c r="AE1337" s="107">
        <v>3</v>
      </c>
      <c r="AF1337" s="111">
        <v>100</v>
      </c>
      <c r="AG1337" s="111" t="s">
        <v>2145</v>
      </c>
      <c r="AH1337" s="111" t="s">
        <v>2136</v>
      </c>
      <c r="AI1337" s="111">
        <v>100</v>
      </c>
      <c r="AJ1337" s="111"/>
      <c r="AK1337" s="111"/>
      <c r="AL1337" s="111"/>
      <c r="AM1337" s="111"/>
      <c r="AN1337" s="111"/>
      <c r="AO1337" s="111"/>
      <c r="AP1337" s="111"/>
      <c r="AQ1337" s="111"/>
      <c r="AR1337" s="111"/>
      <c r="AS1337" s="111"/>
      <c r="AT1337" s="111"/>
      <c r="AU1337" s="111"/>
      <c r="AV1337" s="111"/>
      <c r="AW1337" s="111"/>
      <c r="AX1337" s="111"/>
      <c r="AY1337"/>
      <c r="AZ1337"/>
      <c r="BA1337"/>
      <c r="BB1337"/>
      <c r="BC1337"/>
      <c r="BD1337"/>
    </row>
    <row r="1338" spans="1:56" s="110" customFormat="1" ht="236.6">
      <c r="A1338" s="107">
        <v>1540</v>
      </c>
      <c r="B1338" s="107" t="s">
        <v>2133</v>
      </c>
      <c r="C1338" s="111" t="s">
        <v>2158</v>
      </c>
      <c r="D1338" s="124" t="s">
        <v>2159</v>
      </c>
      <c r="E1338" s="112" t="s">
        <v>2160</v>
      </c>
      <c r="F1338" s="129">
        <v>11991</v>
      </c>
      <c r="G1338" s="112" t="s">
        <v>2161</v>
      </c>
      <c r="H1338" s="111">
        <v>2021</v>
      </c>
      <c r="I1338" s="112" t="s">
        <v>2162</v>
      </c>
      <c r="J1338" s="113">
        <v>366775</v>
      </c>
      <c r="K1338" s="126" t="s">
        <v>12213</v>
      </c>
      <c r="L1338" s="112" t="s">
        <v>2163</v>
      </c>
      <c r="M1338" s="112" t="s">
        <v>2164</v>
      </c>
      <c r="N1338" s="112" t="s">
        <v>2165</v>
      </c>
      <c r="O1338" s="112" t="s">
        <v>2166</v>
      </c>
      <c r="P1338" s="112">
        <v>8263</v>
      </c>
      <c r="Q1338" s="108">
        <v>61.66</v>
      </c>
      <c r="R1338" s="108">
        <v>39.26</v>
      </c>
      <c r="S1338" s="108">
        <v>9.18</v>
      </c>
      <c r="T1338" s="108">
        <v>37.01</v>
      </c>
      <c r="U1338" s="108">
        <f>R1338+S1338</f>
        <v>48.44</v>
      </c>
      <c r="V1338" s="109">
        <v>41</v>
      </c>
      <c r="W1338" s="109">
        <v>61.66</v>
      </c>
      <c r="X1338" s="127" t="s">
        <v>2167</v>
      </c>
      <c r="Y1338" s="107">
        <v>3</v>
      </c>
      <c r="Z1338" s="107">
        <v>6</v>
      </c>
      <c r="AA1338" s="107">
        <v>1</v>
      </c>
      <c r="AB1338" s="111">
        <v>4</v>
      </c>
      <c r="AC1338" s="107">
        <v>22</v>
      </c>
      <c r="AD1338" s="108">
        <v>37.01</v>
      </c>
      <c r="AE1338" s="107">
        <v>5</v>
      </c>
      <c r="AF1338" s="111">
        <v>17</v>
      </c>
      <c r="AG1338" s="111" t="s">
        <v>2168</v>
      </c>
      <c r="AH1338" s="111" t="s">
        <v>2169</v>
      </c>
      <c r="AI1338" s="111">
        <v>40</v>
      </c>
      <c r="AJ1338" s="111" t="s">
        <v>2159</v>
      </c>
      <c r="AK1338" s="111" t="s">
        <v>2170</v>
      </c>
      <c r="AL1338" s="111">
        <v>30</v>
      </c>
      <c r="AM1338" s="111" t="s">
        <v>2171</v>
      </c>
      <c r="AN1338" s="111" t="s">
        <v>2172</v>
      </c>
      <c r="AO1338" s="111">
        <v>30</v>
      </c>
      <c r="AP1338" s="111"/>
      <c r="AQ1338" s="111"/>
      <c r="AR1338" s="111"/>
      <c r="AS1338" s="111"/>
      <c r="AT1338" s="111"/>
      <c r="AU1338" s="111"/>
      <c r="AV1338" s="111"/>
      <c r="AW1338" s="111"/>
      <c r="AX1338" s="111"/>
      <c r="AY1338"/>
      <c r="AZ1338"/>
      <c r="BA1338"/>
      <c r="BB1338"/>
      <c r="BC1338"/>
      <c r="BD1338"/>
    </row>
    <row r="1339" spans="1:56" s="110" customFormat="1" ht="51.45">
      <c r="A1339" s="107">
        <v>1540</v>
      </c>
      <c r="B1339" s="107" t="s">
        <v>2133</v>
      </c>
      <c r="C1339" s="111">
        <v>2</v>
      </c>
      <c r="D1339" s="124" t="s">
        <v>2173</v>
      </c>
      <c r="E1339" s="112" t="s">
        <v>2174</v>
      </c>
      <c r="F1339" s="129">
        <v>14573</v>
      </c>
      <c r="G1339" s="112" t="s">
        <v>2175</v>
      </c>
      <c r="H1339" s="111">
        <v>2010</v>
      </c>
      <c r="I1339" s="112" t="s">
        <v>2176</v>
      </c>
      <c r="J1339" s="113">
        <v>110000</v>
      </c>
      <c r="K1339" s="126" t="s">
        <v>12213</v>
      </c>
      <c r="L1339" s="112" t="s">
        <v>2177</v>
      </c>
      <c r="M1339" s="112" t="s">
        <v>2178</v>
      </c>
      <c r="N1339" s="112" t="s">
        <v>2179</v>
      </c>
      <c r="O1339" s="112" t="s">
        <v>2180</v>
      </c>
      <c r="P1339" s="112" t="s">
        <v>2181</v>
      </c>
      <c r="Q1339" s="108">
        <v>55</v>
      </c>
      <c r="R1339" s="108" t="s">
        <v>2182</v>
      </c>
      <c r="S1339" s="108" t="s">
        <v>2183</v>
      </c>
      <c r="T1339" s="108" t="s">
        <v>2184</v>
      </c>
      <c r="U1339" s="108" t="s">
        <v>2185</v>
      </c>
      <c r="V1339" s="109">
        <v>1</v>
      </c>
      <c r="W1339" s="109">
        <v>1</v>
      </c>
      <c r="X1339" s="127" t="s">
        <v>2186</v>
      </c>
      <c r="Y1339" s="107">
        <v>6</v>
      </c>
      <c r="Z1339" s="107">
        <v>1</v>
      </c>
      <c r="AA1339" s="107">
        <v>1</v>
      </c>
      <c r="AB1339" s="111">
        <v>26</v>
      </c>
      <c r="AC1339" s="107" t="s">
        <v>208</v>
      </c>
      <c r="AD1339" s="108">
        <v>0</v>
      </c>
      <c r="AE1339" s="107">
        <v>2</v>
      </c>
      <c r="AF1339" s="111">
        <v>1</v>
      </c>
      <c r="AG1339" s="111" t="s">
        <v>2173</v>
      </c>
      <c r="AH1339" s="111" t="s">
        <v>2187</v>
      </c>
      <c r="AI1339" s="111">
        <v>1</v>
      </c>
      <c r="AJ1339" s="111"/>
      <c r="AK1339" s="111"/>
      <c r="AL1339" s="111"/>
      <c r="AM1339" s="111"/>
      <c r="AN1339" s="111"/>
      <c r="AO1339" s="111"/>
      <c r="AP1339" s="111"/>
      <c r="AQ1339" s="111"/>
      <c r="AR1339" s="111"/>
      <c r="AS1339" s="111"/>
      <c r="AT1339" s="111"/>
      <c r="AU1339" s="111"/>
      <c r="AV1339" s="111"/>
      <c r="AW1339" s="111"/>
      <c r="AX1339" s="111"/>
      <c r="AY1339"/>
      <c r="AZ1339"/>
      <c r="BA1339"/>
      <c r="BB1339"/>
      <c r="BC1339"/>
      <c r="BD1339"/>
    </row>
    <row r="1340" spans="1:56" s="110" customFormat="1" ht="41.15">
      <c r="A1340" s="107">
        <v>1540</v>
      </c>
      <c r="B1340" s="107" t="s">
        <v>2188</v>
      </c>
      <c r="C1340" s="111">
        <v>2</v>
      </c>
      <c r="D1340" s="124" t="s">
        <v>2189</v>
      </c>
      <c r="E1340" s="112" t="s">
        <v>2174</v>
      </c>
      <c r="F1340" s="129">
        <v>14573</v>
      </c>
      <c r="G1340" s="112" t="s">
        <v>2190</v>
      </c>
      <c r="H1340" s="111">
        <v>2016</v>
      </c>
      <c r="I1340" s="112" t="s">
        <v>2191</v>
      </c>
      <c r="J1340" s="113">
        <v>46238</v>
      </c>
      <c r="K1340" s="126" t="s">
        <v>12213</v>
      </c>
      <c r="L1340" s="112" t="s">
        <v>2192</v>
      </c>
      <c r="M1340" s="112" t="s">
        <v>2193</v>
      </c>
      <c r="N1340" s="112" t="s">
        <v>2194</v>
      </c>
      <c r="O1340" s="112" t="s">
        <v>2195</v>
      </c>
      <c r="P1340" s="112">
        <v>6282</v>
      </c>
      <c r="Q1340" s="108">
        <v>45</v>
      </c>
      <c r="R1340" s="108" t="s">
        <v>2182</v>
      </c>
      <c r="S1340" s="108" t="s">
        <v>2183</v>
      </c>
      <c r="T1340" s="108" t="s">
        <v>2184</v>
      </c>
      <c r="U1340" s="108" t="s">
        <v>2196</v>
      </c>
      <c r="V1340" s="109">
        <v>1</v>
      </c>
      <c r="W1340" s="109">
        <v>1</v>
      </c>
      <c r="X1340" s="127" t="s">
        <v>2197</v>
      </c>
      <c r="Y1340" s="107">
        <v>6</v>
      </c>
      <c r="Z1340" s="107">
        <v>1</v>
      </c>
      <c r="AA1340" s="107">
        <v>1</v>
      </c>
      <c r="AB1340" s="111">
        <v>7</v>
      </c>
      <c r="AC1340" s="107" t="s">
        <v>2198</v>
      </c>
      <c r="AD1340" s="108">
        <v>0</v>
      </c>
      <c r="AE1340" s="107">
        <v>5</v>
      </c>
      <c r="AF1340" s="111">
        <v>1</v>
      </c>
      <c r="AG1340" s="111" t="s">
        <v>2189</v>
      </c>
      <c r="AH1340" s="111" t="s">
        <v>2199</v>
      </c>
      <c r="AI1340" s="111">
        <v>0.5</v>
      </c>
      <c r="AJ1340" s="111" t="s">
        <v>2173</v>
      </c>
      <c r="AK1340" s="111" t="s">
        <v>2200</v>
      </c>
      <c r="AL1340" s="111">
        <v>0.5</v>
      </c>
      <c r="AM1340" s="111"/>
      <c r="AN1340" s="111"/>
      <c r="AO1340" s="111"/>
      <c r="AP1340" s="111"/>
      <c r="AQ1340" s="111"/>
      <c r="AR1340" s="111"/>
      <c r="AS1340" s="111"/>
      <c r="AT1340" s="111"/>
      <c r="AU1340" s="111"/>
      <c r="AV1340" s="111"/>
      <c r="AW1340" s="111"/>
      <c r="AX1340" s="111"/>
      <c r="AY1340"/>
      <c r="AZ1340"/>
      <c r="BA1340"/>
      <c r="BB1340"/>
      <c r="BC1340"/>
      <c r="BD1340"/>
    </row>
    <row r="1341" spans="1:56" s="110" customFormat="1" ht="41.15">
      <c r="A1341" s="107">
        <v>1540</v>
      </c>
      <c r="B1341" s="107" t="s">
        <v>2133</v>
      </c>
      <c r="C1341" s="111">
        <v>2</v>
      </c>
      <c r="D1341" s="124" t="s">
        <v>2173</v>
      </c>
      <c r="E1341" s="112" t="s">
        <v>2174</v>
      </c>
      <c r="F1341" s="129">
        <v>14573</v>
      </c>
      <c r="G1341" s="112" t="s">
        <v>2201</v>
      </c>
      <c r="H1341" s="111">
        <v>2021</v>
      </c>
      <c r="I1341" s="112" t="s">
        <v>2202</v>
      </c>
      <c r="J1341" s="113">
        <v>87267</v>
      </c>
      <c r="K1341" s="126" t="s">
        <v>12213</v>
      </c>
      <c r="L1341" s="112" t="s">
        <v>2192</v>
      </c>
      <c r="M1341" s="112" t="s">
        <v>2193</v>
      </c>
      <c r="N1341" s="112" t="s">
        <v>2203</v>
      </c>
      <c r="O1341" s="112" t="s">
        <v>2204</v>
      </c>
      <c r="P1341" s="112" t="s">
        <v>2205</v>
      </c>
      <c r="Q1341" s="108">
        <v>55</v>
      </c>
      <c r="R1341" s="108" t="s">
        <v>2206</v>
      </c>
      <c r="S1341" s="108" t="s">
        <v>2207</v>
      </c>
      <c r="T1341" s="108" t="s">
        <v>2184</v>
      </c>
      <c r="U1341" s="108" t="s">
        <v>2185</v>
      </c>
      <c r="V1341" s="109">
        <v>1</v>
      </c>
      <c r="W1341" s="109">
        <v>1</v>
      </c>
      <c r="X1341" s="127" t="s">
        <v>2208</v>
      </c>
      <c r="Y1341" s="107">
        <v>6</v>
      </c>
      <c r="Z1341" s="107">
        <v>4</v>
      </c>
      <c r="AA1341" s="107">
        <v>7</v>
      </c>
      <c r="AB1341" s="111">
        <v>7</v>
      </c>
      <c r="AC1341" s="107" t="s">
        <v>2209</v>
      </c>
      <c r="AD1341" s="108">
        <v>0</v>
      </c>
      <c r="AE1341" s="107">
        <v>5</v>
      </c>
      <c r="AF1341" s="111">
        <v>1</v>
      </c>
      <c r="AG1341" s="111" t="s">
        <v>2173</v>
      </c>
      <c r="AH1341" s="111" t="s">
        <v>2210</v>
      </c>
      <c r="AI1341" s="111">
        <v>1</v>
      </c>
      <c r="AJ1341" s="111"/>
      <c r="AK1341" s="111"/>
      <c r="AL1341" s="111"/>
      <c r="AM1341" s="111"/>
      <c r="AN1341" s="111"/>
      <c r="AO1341" s="111"/>
      <c r="AP1341" s="111"/>
      <c r="AQ1341" s="111"/>
      <c r="AR1341" s="111"/>
      <c r="AS1341" s="111"/>
      <c r="AT1341" s="111"/>
      <c r="AU1341" s="111"/>
      <c r="AV1341" s="111"/>
      <c r="AW1341" s="111"/>
      <c r="AX1341" s="111"/>
      <c r="AY1341"/>
      <c r="AZ1341"/>
      <c r="BA1341"/>
      <c r="BB1341"/>
      <c r="BC1341"/>
      <c r="BD1341"/>
    </row>
    <row r="1342" spans="1:56" s="110" customFormat="1" ht="174.9">
      <c r="A1342" s="107">
        <v>1540</v>
      </c>
      <c r="B1342" s="107" t="s">
        <v>2133</v>
      </c>
      <c r="C1342" s="111" t="s">
        <v>2158</v>
      </c>
      <c r="D1342" s="124"/>
      <c r="E1342" s="112" t="s">
        <v>2211</v>
      </c>
      <c r="F1342" s="129" t="s">
        <v>2212</v>
      </c>
      <c r="G1342" s="112" t="s">
        <v>2213</v>
      </c>
      <c r="H1342" s="111">
        <v>2022</v>
      </c>
      <c r="I1342" s="112" t="s">
        <v>2214</v>
      </c>
      <c r="J1342" s="113">
        <v>161596</v>
      </c>
      <c r="K1342" s="126" t="s">
        <v>12213</v>
      </c>
      <c r="L1342" s="112" t="s">
        <v>2215</v>
      </c>
      <c r="M1342" s="112" t="s">
        <v>2216</v>
      </c>
      <c r="N1342" s="112" t="s">
        <v>2217</v>
      </c>
      <c r="O1342" s="112" t="s">
        <v>2218</v>
      </c>
      <c r="P1342" s="112">
        <v>8662</v>
      </c>
      <c r="Q1342" s="108">
        <v>62.78</v>
      </c>
      <c r="R1342" s="108">
        <v>19.010000000000002</v>
      </c>
      <c r="S1342" s="108">
        <v>6.76</v>
      </c>
      <c r="T1342" s="108">
        <v>37.01</v>
      </c>
      <c r="U1342" s="108">
        <v>62.78</v>
      </c>
      <c r="V1342" s="109">
        <v>1</v>
      </c>
      <c r="W1342" s="109"/>
      <c r="X1342" s="127" t="s">
        <v>2219</v>
      </c>
      <c r="Y1342" s="107">
        <v>3</v>
      </c>
      <c r="Z1342" s="107">
        <v>7</v>
      </c>
      <c r="AA1342" s="107">
        <v>2</v>
      </c>
      <c r="AB1342" s="111">
        <v>44</v>
      </c>
      <c r="AC1342" s="107" t="s">
        <v>2220</v>
      </c>
      <c r="AD1342" s="108">
        <v>37.01</v>
      </c>
      <c r="AE1342" s="107">
        <v>5</v>
      </c>
      <c r="AF1342" s="111">
        <v>1</v>
      </c>
      <c r="AG1342" s="111" t="s">
        <v>2221</v>
      </c>
      <c r="AH1342" s="111" t="s">
        <v>2211</v>
      </c>
      <c r="AI1342" s="111">
        <v>0.5</v>
      </c>
      <c r="AJ1342" s="111" t="s">
        <v>2159</v>
      </c>
      <c r="AK1342" s="111" t="s">
        <v>2222</v>
      </c>
      <c r="AL1342" s="111">
        <v>0.45</v>
      </c>
      <c r="AM1342" s="111" t="s">
        <v>2168</v>
      </c>
      <c r="AN1342" s="111" t="s">
        <v>2222</v>
      </c>
      <c r="AO1342" s="111">
        <v>0.05</v>
      </c>
      <c r="AP1342" s="111"/>
      <c r="AQ1342" s="111"/>
      <c r="AR1342" s="111"/>
      <c r="AS1342" s="111"/>
      <c r="AT1342" s="111"/>
      <c r="AU1342" s="111"/>
      <c r="AV1342" s="111"/>
      <c r="AW1342" s="111"/>
      <c r="AX1342" s="111"/>
      <c r="AY1342"/>
      <c r="AZ1342"/>
      <c r="BA1342"/>
      <c r="BB1342"/>
      <c r="BC1342"/>
      <c r="BD1342"/>
    </row>
    <row r="1343" spans="1:56" s="110" customFormat="1" ht="41.15">
      <c r="A1343" s="107">
        <v>1540</v>
      </c>
      <c r="B1343" s="107" t="s">
        <v>2133</v>
      </c>
      <c r="C1343" s="111" t="s">
        <v>2223</v>
      </c>
      <c r="D1343" s="124" t="s">
        <v>2224</v>
      </c>
      <c r="E1343" s="112" t="s">
        <v>2225</v>
      </c>
      <c r="F1343" s="129">
        <v>29437</v>
      </c>
      <c r="G1343" s="112" t="s">
        <v>2226</v>
      </c>
      <c r="H1343" s="111">
        <v>2021</v>
      </c>
      <c r="I1343" s="112" t="s">
        <v>2227</v>
      </c>
      <c r="J1343" s="113">
        <v>244000</v>
      </c>
      <c r="K1343" s="126" t="s">
        <v>12213</v>
      </c>
      <c r="L1343" s="112" t="s">
        <v>2192</v>
      </c>
      <c r="M1343" s="112" t="s">
        <v>2193</v>
      </c>
      <c r="N1343" s="112" t="s">
        <v>2228</v>
      </c>
      <c r="O1343" s="112" t="s">
        <v>2229</v>
      </c>
      <c r="P1343" s="112">
        <v>8313</v>
      </c>
      <c r="Q1343" s="108" t="s">
        <v>2230</v>
      </c>
      <c r="R1343" s="108" t="s">
        <v>2231</v>
      </c>
      <c r="S1343" s="108" t="s">
        <v>2207</v>
      </c>
      <c r="T1343" s="108" t="s">
        <v>2184</v>
      </c>
      <c r="U1343" s="108" t="s">
        <v>2230</v>
      </c>
      <c r="V1343" s="109">
        <v>1</v>
      </c>
      <c r="W1343" s="109">
        <v>1</v>
      </c>
      <c r="X1343" s="127" t="s">
        <v>2232</v>
      </c>
      <c r="Y1343" s="107">
        <v>3</v>
      </c>
      <c r="Z1343" s="107">
        <v>1</v>
      </c>
      <c r="AA1343" s="107">
        <v>7</v>
      </c>
      <c r="AB1343" s="111">
        <v>44</v>
      </c>
      <c r="AC1343" s="107" t="s">
        <v>2233</v>
      </c>
      <c r="AD1343" s="108">
        <v>0</v>
      </c>
      <c r="AE1343" s="107"/>
      <c r="AF1343" s="111">
        <v>0.5</v>
      </c>
      <c r="AG1343" s="111" t="s">
        <v>2224</v>
      </c>
      <c r="AH1343" s="111" t="s">
        <v>2225</v>
      </c>
      <c r="AI1343" s="111">
        <v>0.5</v>
      </c>
      <c r="AJ1343" s="111"/>
      <c r="AK1343" s="111"/>
      <c r="AL1343" s="111"/>
      <c r="AM1343" s="111"/>
      <c r="AN1343" s="111"/>
      <c r="AO1343" s="111"/>
      <c r="AP1343" s="111"/>
      <c r="AQ1343" s="111"/>
      <c r="AR1343" s="111"/>
      <c r="AS1343" s="111"/>
      <c r="AT1343" s="111"/>
      <c r="AU1343" s="111"/>
      <c r="AV1343" s="111"/>
      <c r="AW1343" s="111"/>
      <c r="AX1343" s="111"/>
      <c r="AY1343"/>
      <c r="AZ1343"/>
      <c r="BA1343"/>
      <c r="BB1343"/>
      <c r="BC1343"/>
      <c r="BD1343"/>
    </row>
    <row r="1344" spans="1:56" s="110" customFormat="1" ht="257.14999999999998">
      <c r="A1344" s="107">
        <v>1540</v>
      </c>
      <c r="B1344" s="107" t="s">
        <v>2133</v>
      </c>
      <c r="C1344" s="111" t="s">
        <v>2223</v>
      </c>
      <c r="D1344" s="124" t="s">
        <v>2135</v>
      </c>
      <c r="E1344" s="112" t="s">
        <v>2234</v>
      </c>
      <c r="F1344" s="129">
        <v>35595</v>
      </c>
      <c r="G1344" s="112" t="s">
        <v>2235</v>
      </c>
      <c r="H1344" s="111" t="s">
        <v>10696</v>
      </c>
      <c r="I1344" s="112" t="s">
        <v>2236</v>
      </c>
      <c r="J1344" s="113">
        <v>559389.17000000004</v>
      </c>
      <c r="K1344" s="126" t="s">
        <v>12213</v>
      </c>
      <c r="L1344" s="112" t="s">
        <v>2237</v>
      </c>
      <c r="M1344" s="112" t="s">
        <v>2238</v>
      </c>
      <c r="N1344" s="112" t="s">
        <v>2239</v>
      </c>
      <c r="O1344" s="112" t="s">
        <v>2240</v>
      </c>
      <c r="P1344" s="112">
        <v>9242</v>
      </c>
      <c r="Q1344" s="108">
        <v>112.17</v>
      </c>
      <c r="R1344" s="108">
        <v>65.569999999999993</v>
      </c>
      <c r="S1344" s="108">
        <v>9.59</v>
      </c>
      <c r="T1344" s="108">
        <v>37.01</v>
      </c>
      <c r="U1344" s="108">
        <v>37.01</v>
      </c>
      <c r="V1344" s="109">
        <v>0</v>
      </c>
      <c r="W1344" s="109">
        <v>0</v>
      </c>
      <c r="X1344" s="127" t="s">
        <v>2241</v>
      </c>
      <c r="Y1344" s="107">
        <v>1</v>
      </c>
      <c r="Z1344" s="107">
        <v>1</v>
      </c>
      <c r="AA1344" s="107">
        <v>7</v>
      </c>
      <c r="AB1344" s="111">
        <v>44</v>
      </c>
      <c r="AC1344" s="107">
        <v>43</v>
      </c>
      <c r="AD1344" s="108">
        <v>30.72</v>
      </c>
      <c r="AE1344" s="107">
        <v>5</v>
      </c>
      <c r="AF1344" s="111">
        <v>0.5</v>
      </c>
      <c r="AG1344" s="111" t="s">
        <v>2135</v>
      </c>
      <c r="AH1344" s="111" t="s">
        <v>2234</v>
      </c>
      <c r="AI1344" s="111">
        <v>0.5</v>
      </c>
      <c r="AJ1344" s="111" t="s">
        <v>2159</v>
      </c>
      <c r="AK1344" s="111" t="s">
        <v>2172</v>
      </c>
      <c r="AL1344" s="111">
        <v>50</v>
      </c>
      <c r="AM1344" s="111"/>
      <c r="AN1344" s="111"/>
      <c r="AO1344" s="111"/>
      <c r="AP1344" s="111"/>
      <c r="AQ1344" s="111"/>
      <c r="AR1344" s="111"/>
      <c r="AS1344" s="111"/>
      <c r="AT1344" s="111"/>
      <c r="AU1344" s="111"/>
      <c r="AV1344" s="111"/>
      <c r="AW1344" s="111"/>
      <c r="AX1344" s="111"/>
      <c r="AY1344"/>
      <c r="AZ1344"/>
      <c r="BA1344"/>
      <c r="BB1344"/>
      <c r="BC1344"/>
      <c r="BD1344"/>
    </row>
    <row r="1345" spans="1:56" s="110" customFormat="1" ht="113.15">
      <c r="A1345" s="107">
        <v>1540</v>
      </c>
      <c r="B1345" s="107" t="s">
        <v>2133</v>
      </c>
      <c r="C1345" s="111" t="s">
        <v>2242</v>
      </c>
      <c r="D1345" s="124" t="s">
        <v>236</v>
      </c>
      <c r="E1345" s="112" t="s">
        <v>2243</v>
      </c>
      <c r="F1345" s="129">
        <v>21387</v>
      </c>
      <c r="G1345" s="112" t="s">
        <v>2244</v>
      </c>
      <c r="H1345" s="111">
        <v>2020</v>
      </c>
      <c r="I1345" s="112" t="s">
        <v>2245</v>
      </c>
      <c r="J1345" s="113">
        <v>185142.88</v>
      </c>
      <c r="K1345" s="126" t="s">
        <v>12213</v>
      </c>
      <c r="L1345" s="112" t="s">
        <v>2192</v>
      </c>
      <c r="M1345" s="112" t="s">
        <v>2193</v>
      </c>
      <c r="N1345" s="112" t="s">
        <v>2246</v>
      </c>
      <c r="O1345" s="112" t="s">
        <v>2247</v>
      </c>
      <c r="P1345" s="112">
        <v>7992</v>
      </c>
      <c r="Q1345" s="108">
        <v>64.099999999999994</v>
      </c>
      <c r="R1345" s="108">
        <v>0</v>
      </c>
      <c r="S1345" s="108">
        <v>4.4000000000000004</v>
      </c>
      <c r="T1345" s="108">
        <v>48.2</v>
      </c>
      <c r="U1345" s="108">
        <v>52.6</v>
      </c>
      <c r="V1345" s="109">
        <v>100</v>
      </c>
      <c r="W1345" s="109">
        <v>100</v>
      </c>
      <c r="X1345" s="127" t="s">
        <v>2248</v>
      </c>
      <c r="Y1345" s="107">
        <v>3</v>
      </c>
      <c r="Z1345" s="107">
        <v>11</v>
      </c>
      <c r="AA1345" s="107">
        <v>5</v>
      </c>
      <c r="AB1345" s="111">
        <v>4</v>
      </c>
      <c r="AC1345" s="107" t="s">
        <v>2249</v>
      </c>
      <c r="AD1345" s="108">
        <v>30.57</v>
      </c>
      <c r="AE1345" s="107">
        <v>3</v>
      </c>
      <c r="AF1345" s="111">
        <v>100</v>
      </c>
      <c r="AG1345" s="111" t="s">
        <v>236</v>
      </c>
      <c r="AH1345" s="111" t="s">
        <v>2250</v>
      </c>
      <c r="AI1345" s="111">
        <v>100</v>
      </c>
      <c r="AJ1345" s="111"/>
      <c r="AK1345" s="111"/>
      <c r="AL1345" s="111"/>
      <c r="AM1345" s="111"/>
      <c r="AN1345" s="111"/>
      <c r="AO1345" s="111"/>
      <c r="AP1345" s="111"/>
      <c r="AQ1345" s="111"/>
      <c r="AR1345" s="111"/>
      <c r="AS1345" s="111"/>
      <c r="AT1345" s="111"/>
      <c r="AU1345" s="111"/>
      <c r="AV1345" s="111"/>
      <c r="AW1345" s="111"/>
      <c r="AX1345" s="111"/>
      <c r="AY1345"/>
      <c r="AZ1345"/>
      <c r="BA1345"/>
      <c r="BB1345"/>
      <c r="BC1345"/>
      <c r="BD1345"/>
    </row>
    <row r="1346" spans="1:56" s="110" customFormat="1" ht="41.15">
      <c r="A1346" s="107">
        <v>1540</v>
      </c>
      <c r="B1346" s="107" t="s">
        <v>2133</v>
      </c>
      <c r="C1346" s="111" t="s">
        <v>2251</v>
      </c>
      <c r="D1346" s="124" t="s">
        <v>2252</v>
      </c>
      <c r="E1346" s="112" t="s">
        <v>2253</v>
      </c>
      <c r="F1346" s="129">
        <v>32943</v>
      </c>
      <c r="G1346" s="112" t="s">
        <v>2254</v>
      </c>
      <c r="H1346" s="111">
        <v>2021</v>
      </c>
      <c r="I1346" s="112" t="s">
        <v>2255</v>
      </c>
      <c r="J1346" s="113">
        <v>78145.88</v>
      </c>
      <c r="K1346" s="126" t="s">
        <v>12213</v>
      </c>
      <c r="L1346" s="112" t="s">
        <v>2192</v>
      </c>
      <c r="M1346" s="112" t="s">
        <v>2193</v>
      </c>
      <c r="N1346" s="112" t="s">
        <v>2256</v>
      </c>
      <c r="O1346" s="112" t="s">
        <v>2257</v>
      </c>
      <c r="P1346" s="112">
        <v>8002</v>
      </c>
      <c r="Q1346" s="108">
        <v>42.5</v>
      </c>
      <c r="R1346" s="108" t="s">
        <v>2206</v>
      </c>
      <c r="S1346" s="108">
        <v>3</v>
      </c>
      <c r="T1346" s="108">
        <v>10.4</v>
      </c>
      <c r="U1346" s="108">
        <v>15.8</v>
      </c>
      <c r="V1346" s="109">
        <v>1</v>
      </c>
      <c r="W1346" s="109">
        <v>0.78300000000000003</v>
      </c>
      <c r="X1346" s="127" t="s">
        <v>2258</v>
      </c>
      <c r="Y1346" s="107">
        <v>2</v>
      </c>
      <c r="Z1346" s="107">
        <v>5</v>
      </c>
      <c r="AA1346" s="107">
        <v>4</v>
      </c>
      <c r="AB1346" s="111">
        <v>11</v>
      </c>
      <c r="AC1346" s="107" t="s">
        <v>2259</v>
      </c>
      <c r="AD1346" s="108">
        <v>21.3</v>
      </c>
      <c r="AE1346" s="107">
        <v>5</v>
      </c>
      <c r="AF1346" s="111">
        <v>0.5</v>
      </c>
      <c r="AG1346" s="111" t="s">
        <v>2260</v>
      </c>
      <c r="AH1346" s="111" t="s">
        <v>2253</v>
      </c>
      <c r="AI1346" s="111">
        <v>0.5</v>
      </c>
      <c r="AJ1346" s="111"/>
      <c r="AK1346" s="111"/>
      <c r="AL1346" s="111"/>
      <c r="AM1346" s="111"/>
      <c r="AN1346" s="111"/>
      <c r="AO1346" s="111"/>
      <c r="AP1346" s="111"/>
      <c r="AQ1346" s="111"/>
      <c r="AR1346" s="111"/>
      <c r="AS1346" s="111"/>
      <c r="AT1346" s="111"/>
      <c r="AU1346" s="111"/>
      <c r="AV1346" s="111"/>
      <c r="AW1346" s="111"/>
      <c r="AX1346" s="111"/>
      <c r="AY1346"/>
      <c r="AZ1346"/>
      <c r="BA1346"/>
      <c r="BB1346"/>
      <c r="BC1346"/>
      <c r="BD1346"/>
    </row>
    <row r="1347" spans="1:56" s="110" customFormat="1" ht="61.75">
      <c r="A1347" s="107">
        <v>1540</v>
      </c>
      <c r="B1347" s="107" t="s">
        <v>2133</v>
      </c>
      <c r="C1347" s="111" t="s">
        <v>2251</v>
      </c>
      <c r="D1347" s="124" t="s">
        <v>113</v>
      </c>
      <c r="E1347" s="112" t="s">
        <v>2261</v>
      </c>
      <c r="F1347" s="129">
        <v>31463</v>
      </c>
      <c r="G1347" s="112" t="s">
        <v>2262</v>
      </c>
      <c r="H1347" s="111">
        <v>2021</v>
      </c>
      <c r="I1347" s="112" t="s">
        <v>2263</v>
      </c>
      <c r="J1347" s="113">
        <v>96926</v>
      </c>
      <c r="K1347" s="126" t="s">
        <v>12213</v>
      </c>
      <c r="L1347" s="112" t="s">
        <v>2192</v>
      </c>
      <c r="M1347" s="112" t="s">
        <v>2193</v>
      </c>
      <c r="N1347" s="112" t="s">
        <v>2264</v>
      </c>
      <c r="O1347" s="112" t="s">
        <v>2265</v>
      </c>
      <c r="P1347" s="112">
        <v>8085</v>
      </c>
      <c r="Q1347" s="108">
        <v>68.400000000000006</v>
      </c>
      <c r="R1347" s="108" t="s">
        <v>2206</v>
      </c>
      <c r="S1347" s="108">
        <v>23</v>
      </c>
      <c r="T1347" s="108">
        <v>10.4</v>
      </c>
      <c r="U1347" s="108">
        <v>41.8</v>
      </c>
      <c r="V1347" s="109">
        <v>1</v>
      </c>
      <c r="W1347" s="109">
        <v>0.63300000000000001</v>
      </c>
      <c r="X1347" s="127" t="s">
        <v>2258</v>
      </c>
      <c r="Y1347" s="107">
        <v>3</v>
      </c>
      <c r="Z1347" s="107">
        <v>1</v>
      </c>
      <c r="AA1347" s="107">
        <v>4</v>
      </c>
      <c r="AB1347" s="111">
        <v>4</v>
      </c>
      <c r="AC1347" s="107" t="s">
        <v>2266</v>
      </c>
      <c r="AD1347" s="108">
        <v>31.7</v>
      </c>
      <c r="AE1347" s="107">
        <v>5</v>
      </c>
      <c r="AF1347" s="111">
        <v>0.8</v>
      </c>
      <c r="AG1347" s="111" t="s">
        <v>113</v>
      </c>
      <c r="AH1347" s="111" t="s">
        <v>2261</v>
      </c>
      <c r="AI1347" s="111">
        <v>0.8</v>
      </c>
      <c r="AJ1347" s="111"/>
      <c r="AK1347" s="111"/>
      <c r="AL1347" s="111"/>
      <c r="AM1347" s="111"/>
      <c r="AN1347" s="111"/>
      <c r="AO1347" s="111"/>
      <c r="AP1347" s="111"/>
      <c r="AQ1347" s="111"/>
      <c r="AR1347" s="111"/>
      <c r="AS1347" s="111"/>
      <c r="AT1347" s="111"/>
      <c r="AU1347" s="111"/>
      <c r="AV1347" s="111"/>
      <c r="AW1347" s="111"/>
      <c r="AX1347" s="111"/>
      <c r="AY1347"/>
      <c r="AZ1347"/>
      <c r="BA1347"/>
      <c r="BB1347"/>
      <c r="BC1347"/>
      <c r="BD1347"/>
    </row>
    <row r="1348" spans="1:56" s="110" customFormat="1" ht="195.45">
      <c r="A1348" s="107">
        <v>1540</v>
      </c>
      <c r="B1348" s="107" t="s">
        <v>2133</v>
      </c>
      <c r="C1348" s="111" t="s">
        <v>2251</v>
      </c>
      <c r="D1348" s="124" t="s">
        <v>236</v>
      </c>
      <c r="E1348" s="112" t="s">
        <v>2267</v>
      </c>
      <c r="F1348" s="129">
        <v>53286</v>
      </c>
      <c r="G1348" s="112" t="s">
        <v>2268</v>
      </c>
      <c r="H1348" s="111">
        <v>2022</v>
      </c>
      <c r="I1348" s="112" t="s">
        <v>2269</v>
      </c>
      <c r="J1348" s="113">
        <v>51588</v>
      </c>
      <c r="K1348" s="126" t="s">
        <v>12213</v>
      </c>
      <c r="L1348" s="112" t="s">
        <v>2270</v>
      </c>
      <c r="M1348" s="112" t="s">
        <v>2271</v>
      </c>
      <c r="N1348" s="112" t="s">
        <v>2272</v>
      </c>
      <c r="O1348" s="112" t="s">
        <v>2273</v>
      </c>
      <c r="P1348" s="112">
        <v>8658</v>
      </c>
      <c r="Q1348" s="108">
        <v>25</v>
      </c>
      <c r="R1348" s="108">
        <v>2.14</v>
      </c>
      <c r="S1348" s="108">
        <v>3.5</v>
      </c>
      <c r="T1348" s="108">
        <v>12.2</v>
      </c>
      <c r="U1348" s="108">
        <v>25</v>
      </c>
      <c r="V1348" s="109">
        <v>1</v>
      </c>
      <c r="W1348" s="109">
        <v>0.433</v>
      </c>
      <c r="X1348" s="127" t="s">
        <v>2274</v>
      </c>
      <c r="Y1348" s="107">
        <v>4</v>
      </c>
      <c r="Z1348" s="107">
        <v>9</v>
      </c>
      <c r="AA1348" s="107">
        <v>3</v>
      </c>
      <c r="AB1348" s="111">
        <v>4</v>
      </c>
      <c r="AC1348" s="107" t="s">
        <v>2275</v>
      </c>
      <c r="AD1348" s="108">
        <v>25</v>
      </c>
      <c r="AE1348" s="107">
        <v>5</v>
      </c>
      <c r="AF1348" s="111">
        <v>1</v>
      </c>
      <c r="AG1348" s="111" t="s">
        <v>236</v>
      </c>
      <c r="AH1348" s="111" t="s">
        <v>2267</v>
      </c>
      <c r="AI1348" s="111">
        <v>1</v>
      </c>
      <c r="AJ1348" s="111"/>
      <c r="AK1348" s="111"/>
      <c r="AL1348" s="111"/>
      <c r="AM1348" s="111"/>
      <c r="AN1348" s="111"/>
      <c r="AO1348" s="111"/>
      <c r="AP1348" s="111"/>
      <c r="AQ1348" s="111"/>
      <c r="AR1348" s="111"/>
      <c r="AS1348" s="111"/>
      <c r="AT1348" s="111"/>
      <c r="AU1348" s="111"/>
      <c r="AV1348" s="111"/>
      <c r="AW1348" s="111"/>
      <c r="AX1348" s="111"/>
      <c r="AY1348"/>
      <c r="AZ1348"/>
      <c r="BA1348"/>
      <c r="BB1348"/>
      <c r="BC1348"/>
      <c r="BD1348"/>
    </row>
    <row r="1349" spans="1:56" s="110" customFormat="1" ht="102.9">
      <c r="A1349" s="107">
        <v>1540</v>
      </c>
      <c r="B1349" s="107" t="s">
        <v>2133</v>
      </c>
      <c r="C1349" s="111" t="s">
        <v>2276</v>
      </c>
      <c r="D1349" s="124" t="s">
        <v>2189</v>
      </c>
      <c r="E1349" s="112" t="s">
        <v>2277</v>
      </c>
      <c r="F1349" s="129">
        <v>53286</v>
      </c>
      <c r="G1349" s="112" t="s">
        <v>2278</v>
      </c>
      <c r="H1349" s="111">
        <v>2023</v>
      </c>
      <c r="I1349" s="112" t="s">
        <v>2279</v>
      </c>
      <c r="J1349" s="113" t="s">
        <v>2280</v>
      </c>
      <c r="K1349" s="126" t="s">
        <v>12213</v>
      </c>
      <c r="L1349" s="112" t="s">
        <v>2281</v>
      </c>
      <c r="M1349" s="112" t="s">
        <v>2282</v>
      </c>
      <c r="N1349" s="112" t="s">
        <v>2283</v>
      </c>
      <c r="O1349" s="112" t="s">
        <v>2284</v>
      </c>
      <c r="P1349" s="112">
        <v>8992</v>
      </c>
      <c r="Q1349" s="108">
        <v>76</v>
      </c>
      <c r="R1349" s="108">
        <v>15.14</v>
      </c>
      <c r="S1349" s="108">
        <v>44.5</v>
      </c>
      <c r="T1349" s="108">
        <v>16.3</v>
      </c>
      <c r="U1349" s="108">
        <v>75.95</v>
      </c>
      <c r="V1349" s="109">
        <v>1</v>
      </c>
      <c r="W1349" s="109">
        <v>0.23300000000000001</v>
      </c>
      <c r="X1349" s="127" t="s">
        <v>2285</v>
      </c>
      <c r="Y1349" s="107">
        <v>3</v>
      </c>
      <c r="Z1349" s="107">
        <v>2</v>
      </c>
      <c r="AA1349" s="107">
        <v>3</v>
      </c>
      <c r="AB1349" s="111">
        <v>4</v>
      </c>
      <c r="AC1349" s="107" t="s">
        <v>2286</v>
      </c>
      <c r="AD1349" s="108">
        <v>17</v>
      </c>
      <c r="AE1349" s="107">
        <v>5</v>
      </c>
      <c r="AF1349" s="111">
        <v>1</v>
      </c>
      <c r="AG1349" s="111" t="s">
        <v>2189</v>
      </c>
      <c r="AH1349" s="111" t="s">
        <v>2287</v>
      </c>
      <c r="AI1349" s="111">
        <v>0.5</v>
      </c>
      <c r="AJ1349" s="111" t="s">
        <v>236</v>
      </c>
      <c r="AK1349" s="111" t="s">
        <v>2267</v>
      </c>
      <c r="AL1349" s="111">
        <v>0.5</v>
      </c>
      <c r="AM1349" s="111"/>
      <c r="AN1349" s="111"/>
      <c r="AO1349" s="111"/>
      <c r="AP1349" s="111"/>
      <c r="AQ1349" s="111"/>
      <c r="AR1349" s="111"/>
      <c r="AS1349" s="111"/>
      <c r="AT1349" s="111"/>
      <c r="AU1349" s="111"/>
      <c r="AV1349" s="111"/>
      <c r="AW1349" s="111"/>
      <c r="AX1349" s="111"/>
      <c r="AY1349"/>
      <c r="AZ1349"/>
      <c r="BA1349"/>
      <c r="BB1349"/>
      <c r="BC1349"/>
      <c r="BD1349"/>
    </row>
    <row r="1350" spans="1:56" s="110" customFormat="1" ht="329.15">
      <c r="A1350" s="107">
        <v>1540</v>
      </c>
      <c r="B1350" s="107" t="s">
        <v>2133</v>
      </c>
      <c r="C1350" s="111" t="s">
        <v>2288</v>
      </c>
      <c r="D1350" s="124" t="s">
        <v>2289</v>
      </c>
      <c r="E1350" s="112" t="s">
        <v>2290</v>
      </c>
      <c r="F1350" s="129">
        <v>20044</v>
      </c>
      <c r="G1350" s="112" t="s">
        <v>2291</v>
      </c>
      <c r="H1350" s="111">
        <v>2016</v>
      </c>
      <c r="I1350" s="112" t="s">
        <v>2292</v>
      </c>
      <c r="J1350" s="113">
        <v>40000</v>
      </c>
      <c r="K1350" s="126" t="s">
        <v>12213</v>
      </c>
      <c r="L1350" s="112" t="s">
        <v>2293</v>
      </c>
      <c r="M1350" s="112" t="s">
        <v>2294</v>
      </c>
      <c r="N1350" s="112" t="s">
        <v>2295</v>
      </c>
      <c r="O1350" s="112" t="s">
        <v>2296</v>
      </c>
      <c r="P1350" s="112">
        <v>6286</v>
      </c>
      <c r="Q1350" s="108">
        <f>(R1350+S1350+T1350+U1350)*1.22</f>
        <v>91.1584</v>
      </c>
      <c r="R1350" s="108">
        <v>7.84</v>
      </c>
      <c r="S1350" s="108">
        <v>2</v>
      </c>
      <c r="T1350" s="108">
        <v>31.44</v>
      </c>
      <c r="U1350" s="108">
        <v>33.44</v>
      </c>
      <c r="V1350" s="109">
        <v>30</v>
      </c>
      <c r="W1350" s="109">
        <v>100</v>
      </c>
      <c r="X1350" s="127" t="s">
        <v>2297</v>
      </c>
      <c r="Y1350" s="107">
        <v>6</v>
      </c>
      <c r="Z1350" s="107">
        <v>4</v>
      </c>
      <c r="AA1350" s="107">
        <v>7</v>
      </c>
      <c r="AB1350" s="111">
        <v>60</v>
      </c>
      <c r="AC1350" s="107" t="s">
        <v>2298</v>
      </c>
      <c r="AD1350" s="108">
        <v>25.6</v>
      </c>
      <c r="AE1350" s="107">
        <v>3</v>
      </c>
      <c r="AF1350" s="111">
        <v>30</v>
      </c>
      <c r="AG1350" s="111" t="s">
        <v>2289</v>
      </c>
      <c r="AH1350" s="111" t="s">
        <v>2290</v>
      </c>
      <c r="AI1350" s="111">
        <v>50</v>
      </c>
      <c r="AJ1350" s="111"/>
      <c r="AK1350" s="111"/>
      <c r="AL1350" s="111"/>
      <c r="AM1350" s="111"/>
      <c r="AN1350" s="111"/>
      <c r="AO1350" s="111"/>
      <c r="AP1350" s="111"/>
      <c r="AQ1350" s="111"/>
      <c r="AR1350" s="111"/>
      <c r="AS1350" s="111"/>
      <c r="AT1350" s="111"/>
      <c r="AU1350" s="111"/>
      <c r="AV1350" s="111"/>
      <c r="AW1350" s="111"/>
      <c r="AX1350" s="111"/>
      <c r="AY1350"/>
      <c r="AZ1350"/>
      <c r="BA1350"/>
      <c r="BB1350"/>
      <c r="BC1350"/>
      <c r="BD1350"/>
    </row>
    <row r="1351" spans="1:56" s="110" customFormat="1" ht="329.15">
      <c r="A1351" s="107">
        <v>1540</v>
      </c>
      <c r="B1351" s="107" t="s">
        <v>2133</v>
      </c>
      <c r="C1351" s="111" t="s">
        <v>2288</v>
      </c>
      <c r="D1351" s="124" t="s">
        <v>2289</v>
      </c>
      <c r="E1351" s="112" t="s">
        <v>2299</v>
      </c>
      <c r="F1351" s="129">
        <v>31177</v>
      </c>
      <c r="G1351" s="112" t="s">
        <v>2300</v>
      </c>
      <c r="H1351" s="111">
        <v>2019</v>
      </c>
      <c r="I1351" s="112" t="s">
        <v>2301</v>
      </c>
      <c r="J1351" s="113">
        <v>40748</v>
      </c>
      <c r="K1351" s="126" t="s">
        <v>12213</v>
      </c>
      <c r="L1351" s="112" t="s">
        <v>2293</v>
      </c>
      <c r="M1351" s="112" t="s">
        <v>2294</v>
      </c>
      <c r="N1351" s="112" t="s">
        <v>2302</v>
      </c>
      <c r="O1351" s="112" t="s">
        <v>2303</v>
      </c>
      <c r="P1351" s="112">
        <v>7441</v>
      </c>
      <c r="Q1351" s="108">
        <f>(R1351+S1351+T1351+U1351)*1.22</f>
        <v>98.466200000000001</v>
      </c>
      <c r="R1351" s="108">
        <v>4.79</v>
      </c>
      <c r="S1351" s="108">
        <v>5</v>
      </c>
      <c r="T1351" s="108">
        <v>34.46</v>
      </c>
      <c r="U1351" s="108">
        <v>36.46</v>
      </c>
      <c r="V1351" s="109">
        <v>20</v>
      </c>
      <c r="W1351" s="109">
        <v>100</v>
      </c>
      <c r="X1351" s="127" t="s">
        <v>2297</v>
      </c>
      <c r="Y1351" s="107">
        <v>4</v>
      </c>
      <c r="Z1351" s="107">
        <v>7</v>
      </c>
      <c r="AA1351" s="107">
        <v>5</v>
      </c>
      <c r="AB1351" s="111">
        <v>60</v>
      </c>
      <c r="AC1351" s="107" t="s">
        <v>2304</v>
      </c>
      <c r="AD1351" s="108">
        <v>25.6</v>
      </c>
      <c r="AE1351" s="107">
        <v>5</v>
      </c>
      <c r="AF1351" s="111">
        <v>40</v>
      </c>
      <c r="AG1351" s="111" t="s">
        <v>2289</v>
      </c>
      <c r="AH1351" s="111" t="s">
        <v>2299</v>
      </c>
      <c r="AI1351" s="111">
        <v>40</v>
      </c>
      <c r="AJ1351" s="111"/>
      <c r="AK1351" s="111"/>
      <c r="AL1351" s="111"/>
      <c r="AM1351" s="111"/>
      <c r="AN1351" s="111"/>
      <c r="AO1351" s="111"/>
      <c r="AP1351" s="111"/>
      <c r="AQ1351" s="111"/>
      <c r="AR1351" s="111"/>
      <c r="AS1351" s="111"/>
      <c r="AT1351" s="111"/>
      <c r="AU1351" s="111"/>
      <c r="AV1351" s="111"/>
      <c r="AW1351" s="111"/>
      <c r="AX1351" s="111"/>
      <c r="AY1351"/>
      <c r="AZ1351"/>
      <c r="BA1351"/>
      <c r="BB1351"/>
      <c r="BC1351"/>
      <c r="BD1351"/>
    </row>
    <row r="1352" spans="1:56" s="110" customFormat="1" ht="82.3">
      <c r="A1352" s="107">
        <v>1554</v>
      </c>
      <c r="B1352" s="107" t="s">
        <v>3305</v>
      </c>
      <c r="C1352" s="111">
        <v>5</v>
      </c>
      <c r="D1352" s="124" t="s">
        <v>3306</v>
      </c>
      <c r="E1352" s="112" t="s">
        <v>3307</v>
      </c>
      <c r="F1352" s="129">
        <v>25670</v>
      </c>
      <c r="G1352" s="112" t="s">
        <v>3308</v>
      </c>
      <c r="H1352" s="111">
        <v>2007</v>
      </c>
      <c r="I1352" s="112" t="s">
        <v>3309</v>
      </c>
      <c r="J1352" s="113">
        <v>90544.69</v>
      </c>
      <c r="K1352" s="126" t="s">
        <v>12213</v>
      </c>
      <c r="L1352" s="112" t="s">
        <v>3310</v>
      </c>
      <c r="M1352" s="112" t="s">
        <v>3311</v>
      </c>
      <c r="N1352" s="112" t="s">
        <v>3312</v>
      </c>
      <c r="O1352" s="112" t="s">
        <v>3313</v>
      </c>
      <c r="P1352" s="112">
        <v>1690</v>
      </c>
      <c r="Q1352" s="108">
        <v>0</v>
      </c>
      <c r="R1352" s="108">
        <v>13.32</v>
      </c>
      <c r="S1352" s="108">
        <v>11.442352941176473</v>
      </c>
      <c r="T1352" s="108">
        <v>34.520000000000003</v>
      </c>
      <c r="U1352" s="108">
        <v>59.282352941176477</v>
      </c>
      <c r="V1352" s="109">
        <v>96</v>
      </c>
      <c r="W1352" s="109">
        <v>100</v>
      </c>
      <c r="X1352" s="127" t="s">
        <v>3314</v>
      </c>
      <c r="Y1352" s="107">
        <v>6</v>
      </c>
      <c r="Z1352" s="107">
        <v>1</v>
      </c>
      <c r="AA1352" s="107">
        <v>4</v>
      </c>
      <c r="AB1352" s="111">
        <v>14</v>
      </c>
      <c r="AC1352" s="107">
        <v>106</v>
      </c>
      <c r="AD1352" s="108">
        <v>34.520000000000003</v>
      </c>
      <c r="AE1352" s="107">
        <v>48</v>
      </c>
      <c r="AF1352" s="111">
        <v>100</v>
      </c>
      <c r="AG1352" s="111" t="s">
        <v>2145</v>
      </c>
      <c r="AH1352" s="111" t="s">
        <v>3315</v>
      </c>
      <c r="AI1352" s="111">
        <v>2</v>
      </c>
      <c r="AJ1352" s="111" t="s">
        <v>3306</v>
      </c>
      <c r="AK1352" s="111" t="s">
        <v>3307</v>
      </c>
      <c r="AL1352" s="111">
        <v>16</v>
      </c>
      <c r="AM1352" s="111" t="s">
        <v>3316</v>
      </c>
      <c r="AN1352" s="111" t="s">
        <v>3317</v>
      </c>
      <c r="AO1352" s="111">
        <v>4</v>
      </c>
      <c r="AP1352" s="111" t="s">
        <v>3318</v>
      </c>
      <c r="AQ1352" s="111" t="s">
        <v>3307</v>
      </c>
      <c r="AR1352" s="111">
        <v>78</v>
      </c>
      <c r="AS1352" s="111"/>
      <c r="AT1352" s="111"/>
      <c r="AU1352" s="111"/>
      <c r="AV1352" s="111"/>
      <c r="AW1352" s="111"/>
      <c r="AX1352" s="111"/>
      <c r="AY1352"/>
      <c r="AZ1352"/>
      <c r="BA1352"/>
      <c r="BB1352"/>
      <c r="BC1352"/>
      <c r="BD1352"/>
    </row>
    <row r="1353" spans="1:56" s="110" customFormat="1" ht="82.3">
      <c r="A1353" s="107">
        <v>1554</v>
      </c>
      <c r="B1353" s="107" t="s">
        <v>3305</v>
      </c>
      <c r="C1353" s="111">
        <v>5</v>
      </c>
      <c r="D1353" s="124" t="s">
        <v>3306</v>
      </c>
      <c r="E1353" s="112" t="s">
        <v>3307</v>
      </c>
      <c r="F1353" s="129">
        <v>25670</v>
      </c>
      <c r="G1353" s="112" t="s">
        <v>3319</v>
      </c>
      <c r="H1353" s="111">
        <v>2016</v>
      </c>
      <c r="I1353" s="112" t="s">
        <v>3320</v>
      </c>
      <c r="J1353" s="113">
        <v>102363.7</v>
      </c>
      <c r="K1353" s="126" t="s">
        <v>12213</v>
      </c>
      <c r="L1353" s="112" t="s">
        <v>3310</v>
      </c>
      <c r="M1353" s="112" t="s">
        <v>3311</v>
      </c>
      <c r="N1353" s="112" t="s">
        <v>3321</v>
      </c>
      <c r="O1353" s="112" t="s">
        <v>3322</v>
      </c>
      <c r="P1353" s="112">
        <v>11375</v>
      </c>
      <c r="Q1353" s="108">
        <v>0</v>
      </c>
      <c r="R1353" s="108">
        <v>14.91</v>
      </c>
      <c r="S1353" s="108">
        <v>10.652941176470591</v>
      </c>
      <c r="T1353" s="108">
        <v>34.520000000000003</v>
      </c>
      <c r="U1353" s="108">
        <v>60.082941176470598</v>
      </c>
      <c r="V1353" s="109">
        <v>96</v>
      </c>
      <c r="W1353" s="109">
        <v>100</v>
      </c>
      <c r="X1353" s="127" t="s">
        <v>3314</v>
      </c>
      <c r="Y1353" s="107">
        <v>6</v>
      </c>
      <c r="Z1353" s="107">
        <v>1</v>
      </c>
      <c r="AA1353" s="107">
        <v>4</v>
      </c>
      <c r="AB1353" s="111">
        <v>14</v>
      </c>
      <c r="AC1353" s="107">
        <v>75</v>
      </c>
      <c r="AD1353" s="108">
        <v>34.520000000000003</v>
      </c>
      <c r="AE1353" s="107">
        <v>48</v>
      </c>
      <c r="AF1353" s="111">
        <v>100</v>
      </c>
      <c r="AG1353" s="111" t="s">
        <v>3306</v>
      </c>
      <c r="AH1353" s="111" t="s">
        <v>3307</v>
      </c>
      <c r="AI1353" s="111">
        <v>25</v>
      </c>
      <c r="AJ1353" s="111" t="s">
        <v>3323</v>
      </c>
      <c r="AK1353" s="111" t="s">
        <v>3324</v>
      </c>
      <c r="AL1353" s="111">
        <v>8</v>
      </c>
      <c r="AM1353" s="111" t="s">
        <v>3316</v>
      </c>
      <c r="AN1353" s="111" t="s">
        <v>3317</v>
      </c>
      <c r="AO1353" s="111">
        <v>15</v>
      </c>
      <c r="AP1353" s="111" t="s">
        <v>3318</v>
      </c>
      <c r="AQ1353" s="111" t="s">
        <v>3307</v>
      </c>
      <c r="AR1353" s="111">
        <v>41</v>
      </c>
      <c r="AS1353" s="111" t="s">
        <v>3325</v>
      </c>
      <c r="AT1353" s="111" t="s">
        <v>3326</v>
      </c>
      <c r="AU1353" s="111">
        <v>11</v>
      </c>
      <c r="AV1353" s="111"/>
      <c r="AW1353" s="111"/>
      <c r="AX1353" s="111"/>
      <c r="AY1353"/>
      <c r="AZ1353"/>
      <c r="BA1353"/>
      <c r="BB1353"/>
      <c r="BC1353"/>
      <c r="BD1353"/>
    </row>
    <row r="1354" spans="1:56" s="110" customFormat="1" ht="82.3">
      <c r="A1354" s="107">
        <v>1554</v>
      </c>
      <c r="B1354" s="107" t="s">
        <v>3305</v>
      </c>
      <c r="C1354" s="111">
        <v>8</v>
      </c>
      <c r="D1354" s="124" t="s">
        <v>3327</v>
      </c>
      <c r="E1354" s="112" t="s">
        <v>3324</v>
      </c>
      <c r="F1354" s="129">
        <v>12279</v>
      </c>
      <c r="G1354" s="112" t="s">
        <v>3328</v>
      </c>
      <c r="H1354" s="111">
        <v>2008</v>
      </c>
      <c r="I1354" s="112" t="s">
        <v>3329</v>
      </c>
      <c r="J1354" s="113">
        <v>58348.58</v>
      </c>
      <c r="K1354" s="126" t="s">
        <v>12213</v>
      </c>
      <c r="L1354" s="112" t="s">
        <v>3310</v>
      </c>
      <c r="M1354" s="112" t="s">
        <v>3311</v>
      </c>
      <c r="N1354" s="112" t="s">
        <v>3330</v>
      </c>
      <c r="O1354" s="112" t="s">
        <v>3331</v>
      </c>
      <c r="P1354" s="112">
        <v>1656</v>
      </c>
      <c r="Q1354" s="108">
        <v>0</v>
      </c>
      <c r="R1354" s="108">
        <v>8.58</v>
      </c>
      <c r="S1354" s="108">
        <v>9.5358823529411794</v>
      </c>
      <c r="T1354" s="108">
        <v>34.520000000000003</v>
      </c>
      <c r="U1354" s="108">
        <v>52.635882352941181</v>
      </c>
      <c r="V1354" s="109">
        <v>96</v>
      </c>
      <c r="W1354" s="109">
        <v>100</v>
      </c>
      <c r="X1354" s="127" t="s">
        <v>3314</v>
      </c>
      <c r="Y1354" s="107">
        <v>6</v>
      </c>
      <c r="Z1354" s="107">
        <v>1</v>
      </c>
      <c r="AA1354" s="107">
        <v>4</v>
      </c>
      <c r="AB1354" s="111">
        <v>14</v>
      </c>
      <c r="AC1354" s="107"/>
      <c r="AD1354" s="108">
        <v>34.520000000000003</v>
      </c>
      <c r="AE1354" s="107">
        <v>48</v>
      </c>
      <c r="AF1354" s="111">
        <v>100</v>
      </c>
      <c r="AG1354" s="111" t="s">
        <v>3323</v>
      </c>
      <c r="AH1354" s="111" t="s">
        <v>3324</v>
      </c>
      <c r="AI1354" s="111">
        <v>12</v>
      </c>
      <c r="AJ1354" s="111" t="s">
        <v>2145</v>
      </c>
      <c r="AK1354" s="111" t="s">
        <v>3315</v>
      </c>
      <c r="AL1354" s="111">
        <v>9</v>
      </c>
      <c r="AM1354" s="111" t="s">
        <v>3327</v>
      </c>
      <c r="AN1354" s="111" t="s">
        <v>3332</v>
      </c>
      <c r="AO1354" s="111">
        <v>33</v>
      </c>
      <c r="AP1354" s="111" t="s">
        <v>3318</v>
      </c>
      <c r="AQ1354" s="111" t="s">
        <v>3307</v>
      </c>
      <c r="AR1354" s="111">
        <v>46</v>
      </c>
      <c r="AS1354" s="111"/>
      <c r="AT1354" s="111"/>
      <c r="AU1354" s="111"/>
      <c r="AV1354" s="111"/>
      <c r="AW1354" s="111"/>
      <c r="AX1354" s="111"/>
      <c r="AY1354"/>
      <c r="AZ1354"/>
      <c r="BA1354"/>
      <c r="BB1354"/>
      <c r="BC1354"/>
      <c r="BD1354"/>
    </row>
    <row r="1355" spans="1:56" s="110" customFormat="1" ht="82.3">
      <c r="A1355" s="107">
        <v>1554</v>
      </c>
      <c r="B1355" s="107" t="s">
        <v>3305</v>
      </c>
      <c r="C1355" s="111">
        <v>5</v>
      </c>
      <c r="D1355" s="124" t="s">
        <v>3306</v>
      </c>
      <c r="E1355" s="112" t="s">
        <v>3307</v>
      </c>
      <c r="F1355" s="129">
        <v>25670</v>
      </c>
      <c r="G1355" s="112" t="s">
        <v>3333</v>
      </c>
      <c r="H1355" s="111">
        <v>2010</v>
      </c>
      <c r="I1355" s="112" t="s">
        <v>3334</v>
      </c>
      <c r="J1355" s="113">
        <v>18196.560000000001</v>
      </c>
      <c r="K1355" s="126" t="s">
        <v>12213</v>
      </c>
      <c r="L1355" s="112" t="s">
        <v>3310</v>
      </c>
      <c r="M1355" s="112" t="s">
        <v>3311</v>
      </c>
      <c r="N1355" s="112" t="s">
        <v>3335</v>
      </c>
      <c r="O1355" s="112" t="s">
        <v>3336</v>
      </c>
      <c r="P1355" s="112">
        <v>1653</v>
      </c>
      <c r="Q1355" s="108">
        <v>0</v>
      </c>
      <c r="R1355" s="108">
        <v>2.68</v>
      </c>
      <c r="S1355" s="108">
        <v>9.874705882352945</v>
      </c>
      <c r="T1355" s="108">
        <v>34.520000000000003</v>
      </c>
      <c r="U1355" s="108">
        <v>47.074705882352944</v>
      </c>
      <c r="V1355" s="109">
        <v>95</v>
      </c>
      <c r="W1355" s="109">
        <v>100</v>
      </c>
      <c r="X1355" s="127" t="s">
        <v>3314</v>
      </c>
      <c r="Y1355" s="107">
        <v>6</v>
      </c>
      <c r="Z1355" s="107">
        <v>1</v>
      </c>
      <c r="AA1355" s="107">
        <v>4</v>
      </c>
      <c r="AB1355" s="111">
        <v>14</v>
      </c>
      <c r="AC1355" s="107"/>
      <c r="AD1355" s="108">
        <v>34.520000000000003</v>
      </c>
      <c r="AE1355" s="107">
        <v>48</v>
      </c>
      <c r="AF1355" s="111">
        <v>100</v>
      </c>
      <c r="AG1355" s="111" t="s">
        <v>3306</v>
      </c>
      <c r="AH1355" s="111" t="s">
        <v>3307</v>
      </c>
      <c r="AI1355" s="111">
        <v>100</v>
      </c>
      <c r="AJ1355" s="111"/>
      <c r="AK1355" s="111"/>
      <c r="AL1355" s="111"/>
      <c r="AM1355" s="111"/>
      <c r="AN1355" s="111"/>
      <c r="AO1355" s="111"/>
      <c r="AP1355" s="111"/>
      <c r="AQ1355" s="111"/>
      <c r="AR1355" s="111"/>
      <c r="AS1355" s="111"/>
      <c r="AT1355" s="111"/>
      <c r="AU1355" s="111"/>
      <c r="AV1355" s="111"/>
      <c r="AW1355" s="111"/>
      <c r="AX1355" s="111"/>
      <c r="AY1355"/>
      <c r="AZ1355"/>
      <c r="BA1355"/>
      <c r="BB1355"/>
      <c r="BC1355"/>
      <c r="BD1355"/>
    </row>
    <row r="1356" spans="1:56" s="110" customFormat="1" ht="82.3">
      <c r="A1356" s="107">
        <v>1554</v>
      </c>
      <c r="B1356" s="107" t="s">
        <v>3305</v>
      </c>
      <c r="C1356" s="111">
        <v>5</v>
      </c>
      <c r="D1356" s="124" t="s">
        <v>3306</v>
      </c>
      <c r="E1356" s="112" t="s">
        <v>3307</v>
      </c>
      <c r="F1356" s="129">
        <v>25670</v>
      </c>
      <c r="G1356" s="112" t="s">
        <v>3337</v>
      </c>
      <c r="H1356" s="111">
        <v>2018</v>
      </c>
      <c r="I1356" s="112" t="s">
        <v>3320</v>
      </c>
      <c r="J1356" s="113">
        <v>90443.18</v>
      </c>
      <c r="K1356" s="126" t="s">
        <v>12213</v>
      </c>
      <c r="L1356" s="112" t="s">
        <v>3310</v>
      </c>
      <c r="M1356" s="112" t="s">
        <v>3311</v>
      </c>
      <c r="N1356" s="112" t="s">
        <v>3338</v>
      </c>
      <c r="O1356" s="112" t="s">
        <v>3339</v>
      </c>
      <c r="P1356" s="112">
        <v>12126</v>
      </c>
      <c r="Q1356" s="108">
        <v>0</v>
      </c>
      <c r="R1356" s="108">
        <v>13</v>
      </c>
      <c r="S1356" s="108">
        <v>11.69588235294118</v>
      </c>
      <c r="T1356" s="108">
        <v>34.520000000000003</v>
      </c>
      <c r="U1356" s="108">
        <v>59.215882352941179</v>
      </c>
      <c r="V1356" s="109">
        <v>95</v>
      </c>
      <c r="W1356" s="109">
        <v>97</v>
      </c>
      <c r="X1356" s="127" t="s">
        <v>3314</v>
      </c>
      <c r="Y1356" s="107">
        <v>6</v>
      </c>
      <c r="Z1356" s="107">
        <v>1</v>
      </c>
      <c r="AA1356" s="107">
        <v>4</v>
      </c>
      <c r="AB1356" s="111">
        <v>14</v>
      </c>
      <c r="AC1356" s="107">
        <v>38</v>
      </c>
      <c r="AD1356" s="108">
        <v>34.520000000000003</v>
      </c>
      <c r="AE1356" s="107">
        <v>48</v>
      </c>
      <c r="AF1356" s="111">
        <v>100</v>
      </c>
      <c r="AG1356" s="111" t="s">
        <v>3306</v>
      </c>
      <c r="AH1356" s="111" t="s">
        <v>3307</v>
      </c>
      <c r="AI1356" s="111">
        <v>51</v>
      </c>
      <c r="AJ1356" s="111" t="s">
        <v>3316</v>
      </c>
      <c r="AK1356" s="111" t="s">
        <v>3340</v>
      </c>
      <c r="AL1356" s="111">
        <v>28</v>
      </c>
      <c r="AM1356" s="111" t="s">
        <v>3341</v>
      </c>
      <c r="AN1356" s="111" t="s">
        <v>3342</v>
      </c>
      <c r="AO1356" s="111">
        <v>14</v>
      </c>
      <c r="AP1356" s="111" t="s">
        <v>2145</v>
      </c>
      <c r="AQ1356" s="111" t="s">
        <v>3315</v>
      </c>
      <c r="AR1356" s="111">
        <v>7</v>
      </c>
      <c r="AS1356" s="111"/>
      <c r="AT1356" s="111"/>
      <c r="AU1356" s="111"/>
      <c r="AV1356" s="111"/>
      <c r="AW1356" s="111"/>
      <c r="AX1356" s="111"/>
      <c r="AY1356"/>
      <c r="AZ1356"/>
      <c r="BA1356"/>
      <c r="BB1356"/>
      <c r="BC1356"/>
      <c r="BD1356"/>
    </row>
    <row r="1357" spans="1:56" s="110" customFormat="1" ht="82.3">
      <c r="A1357" s="107">
        <v>1554</v>
      </c>
      <c r="B1357" s="107" t="s">
        <v>3305</v>
      </c>
      <c r="C1357" s="111">
        <v>5</v>
      </c>
      <c r="D1357" s="124" t="s">
        <v>3306</v>
      </c>
      <c r="E1357" s="112" t="s">
        <v>3343</v>
      </c>
      <c r="F1357" s="129">
        <v>17046</v>
      </c>
      <c r="G1357" s="112" t="s">
        <v>3344</v>
      </c>
      <c r="H1357" s="111" t="s">
        <v>3345</v>
      </c>
      <c r="I1357" s="112" t="s">
        <v>3346</v>
      </c>
      <c r="J1357" s="113">
        <v>58079.32</v>
      </c>
      <c r="K1357" s="126" t="s">
        <v>12213</v>
      </c>
      <c r="L1357" s="112" t="s">
        <v>3310</v>
      </c>
      <c r="M1357" s="112" t="s">
        <v>3311</v>
      </c>
      <c r="N1357" s="112" t="s">
        <v>3347</v>
      </c>
      <c r="O1357" s="112" t="s">
        <v>3348</v>
      </c>
      <c r="P1357" s="112">
        <v>12345</v>
      </c>
      <c r="Q1357" s="108">
        <v>0</v>
      </c>
      <c r="R1357" s="108">
        <v>15.3</v>
      </c>
      <c r="S1357" s="108">
        <v>10.72</v>
      </c>
      <c r="T1357" s="108">
        <v>34.520000000000003</v>
      </c>
      <c r="U1357" s="108">
        <v>60.540000000000006</v>
      </c>
      <c r="V1357" s="109">
        <v>100</v>
      </c>
      <c r="W1357" s="109">
        <v>95</v>
      </c>
      <c r="X1357" s="127" t="s">
        <v>3314</v>
      </c>
      <c r="Y1357" s="107">
        <v>6</v>
      </c>
      <c r="Z1357" s="107">
        <v>1</v>
      </c>
      <c r="AA1357" s="107">
        <v>4</v>
      </c>
      <c r="AB1357" s="111">
        <v>14</v>
      </c>
      <c r="AC1357" s="107"/>
      <c r="AD1357" s="108">
        <v>34.520000000000003</v>
      </c>
      <c r="AE1357" s="107">
        <v>48</v>
      </c>
      <c r="AF1357" s="111">
        <v>100</v>
      </c>
      <c r="AG1357" s="111" t="s">
        <v>3306</v>
      </c>
      <c r="AH1357" s="111" t="s">
        <v>3307</v>
      </c>
      <c r="AI1357" s="111">
        <v>100</v>
      </c>
      <c r="AJ1357" s="111"/>
      <c r="AK1357" s="111"/>
      <c r="AL1357" s="111"/>
      <c r="AM1357" s="111"/>
      <c r="AN1357" s="111"/>
      <c r="AO1357" s="111"/>
      <c r="AP1357" s="111"/>
      <c r="AQ1357" s="111"/>
      <c r="AR1357" s="111"/>
      <c r="AS1357" s="111"/>
      <c r="AT1357" s="111"/>
      <c r="AU1357" s="111"/>
      <c r="AV1357" s="111"/>
      <c r="AW1357" s="111"/>
      <c r="AX1357" s="111"/>
      <c r="AY1357"/>
      <c r="AZ1357"/>
      <c r="BA1357"/>
      <c r="BB1357"/>
      <c r="BC1357"/>
      <c r="BD1357"/>
    </row>
    <row r="1358" spans="1:56" s="110" customFormat="1" ht="154.30000000000001">
      <c r="A1358" s="107">
        <v>1554</v>
      </c>
      <c r="B1358" s="107" t="s">
        <v>3305</v>
      </c>
      <c r="C1358" s="111">
        <v>5</v>
      </c>
      <c r="D1358" s="124" t="s">
        <v>3316</v>
      </c>
      <c r="E1358" s="112" t="s">
        <v>3349</v>
      </c>
      <c r="F1358" s="129">
        <v>35896</v>
      </c>
      <c r="G1358" s="112" t="s">
        <v>3350</v>
      </c>
      <c r="H1358" s="111">
        <v>2020</v>
      </c>
      <c r="I1358" s="112" t="s">
        <v>3351</v>
      </c>
      <c r="J1358" s="113">
        <v>49578.26</v>
      </c>
      <c r="K1358" s="126" t="s">
        <v>12213</v>
      </c>
      <c r="L1358" s="112" t="s">
        <v>3352</v>
      </c>
      <c r="M1358" s="112" t="s">
        <v>3353</v>
      </c>
      <c r="N1358" s="112" t="s">
        <v>3354</v>
      </c>
      <c r="O1358" s="112" t="s">
        <v>3355</v>
      </c>
      <c r="P1358" s="112">
        <v>12905</v>
      </c>
      <c r="Q1358" s="108">
        <v>0</v>
      </c>
      <c r="R1358" s="108">
        <v>7.29</v>
      </c>
      <c r="S1358" s="108">
        <v>9.3082352941176509</v>
      </c>
      <c r="T1358" s="108">
        <v>34.520000000000003</v>
      </c>
      <c r="U1358" s="108">
        <v>51.118235294117653</v>
      </c>
      <c r="V1358" s="109">
        <v>95</v>
      </c>
      <c r="W1358" s="109">
        <v>71</v>
      </c>
      <c r="X1358" s="127" t="s">
        <v>3314</v>
      </c>
      <c r="Y1358" s="107">
        <v>6</v>
      </c>
      <c r="Z1358" s="107">
        <v>1</v>
      </c>
      <c r="AA1358" s="107">
        <v>5</v>
      </c>
      <c r="AB1358" s="111">
        <v>25</v>
      </c>
      <c r="AC1358" s="107">
        <v>44</v>
      </c>
      <c r="AD1358" s="108">
        <v>34.520000000000003</v>
      </c>
      <c r="AE1358" s="107">
        <v>48</v>
      </c>
      <c r="AF1358" s="111">
        <v>100</v>
      </c>
      <c r="AG1358" s="111" t="s">
        <v>3306</v>
      </c>
      <c r="AH1358" s="111" t="s">
        <v>3307</v>
      </c>
      <c r="AI1358" s="111">
        <v>33</v>
      </c>
      <c r="AJ1358" s="111" t="s">
        <v>3316</v>
      </c>
      <c r="AK1358" s="111" t="s">
        <v>3340</v>
      </c>
      <c r="AL1358" s="111">
        <v>67</v>
      </c>
      <c r="AM1358" s="111"/>
      <c r="AN1358" s="111"/>
      <c r="AO1358" s="111"/>
      <c r="AP1358" s="111"/>
      <c r="AQ1358" s="111"/>
      <c r="AR1358" s="111"/>
      <c r="AS1358" s="111"/>
      <c r="AT1358" s="111"/>
      <c r="AU1358" s="111"/>
      <c r="AV1358" s="111"/>
      <c r="AW1358" s="111"/>
      <c r="AX1358" s="111"/>
      <c r="AY1358"/>
      <c r="AZ1358"/>
      <c r="BA1358"/>
      <c r="BB1358"/>
      <c r="BC1358"/>
      <c r="BD1358"/>
    </row>
    <row r="1359" spans="1:56" s="110" customFormat="1" ht="205.75">
      <c r="A1359" s="107">
        <v>1554</v>
      </c>
      <c r="B1359" s="107" t="s">
        <v>3305</v>
      </c>
      <c r="C1359" s="111">
        <v>5</v>
      </c>
      <c r="D1359" s="124" t="s">
        <v>3325</v>
      </c>
      <c r="E1359" s="112" t="s">
        <v>3326</v>
      </c>
      <c r="F1359" s="129">
        <v>22288</v>
      </c>
      <c r="G1359" s="112" t="s">
        <v>3356</v>
      </c>
      <c r="H1359" s="111">
        <v>2020</v>
      </c>
      <c r="I1359" s="112" t="s">
        <v>3357</v>
      </c>
      <c r="J1359" s="113">
        <v>19618.330000000002</v>
      </c>
      <c r="K1359" s="126" t="s">
        <v>12213</v>
      </c>
      <c r="L1359" s="112" t="s">
        <v>3358</v>
      </c>
      <c r="M1359" s="112" t="s">
        <v>3359</v>
      </c>
      <c r="N1359" s="112" t="s">
        <v>3360</v>
      </c>
      <c r="O1359" s="112" t="s">
        <v>3361</v>
      </c>
      <c r="P1359" s="112">
        <v>12924</v>
      </c>
      <c r="Q1359" s="108">
        <v>0</v>
      </c>
      <c r="R1359" s="108">
        <v>2.31</v>
      </c>
      <c r="S1359" s="108">
        <v>8.4294117647058826</v>
      </c>
      <c r="T1359" s="108">
        <v>34.520000000000003</v>
      </c>
      <c r="U1359" s="108">
        <v>45.259411764705888</v>
      </c>
      <c r="V1359" s="109">
        <v>95</v>
      </c>
      <c r="W1359" s="109">
        <v>57</v>
      </c>
      <c r="X1359" s="127" t="s">
        <v>3314</v>
      </c>
      <c r="Y1359" s="107">
        <v>6</v>
      </c>
      <c r="Z1359" s="107">
        <v>1</v>
      </c>
      <c r="AA1359" s="107">
        <v>5</v>
      </c>
      <c r="AB1359" s="111">
        <v>25</v>
      </c>
      <c r="AC1359" s="107">
        <v>44</v>
      </c>
      <c r="AD1359" s="108">
        <v>34.520000000000003</v>
      </c>
      <c r="AE1359" s="107">
        <v>60</v>
      </c>
      <c r="AF1359" s="111">
        <v>100</v>
      </c>
      <c r="AG1359" s="111" t="s">
        <v>3325</v>
      </c>
      <c r="AH1359" s="111" t="s">
        <v>3326</v>
      </c>
      <c r="AI1359" s="111">
        <v>100</v>
      </c>
      <c r="AJ1359" s="111"/>
      <c r="AK1359" s="111"/>
      <c r="AL1359" s="111"/>
      <c r="AM1359" s="111"/>
      <c r="AN1359" s="111"/>
      <c r="AO1359" s="111"/>
      <c r="AP1359" s="111"/>
      <c r="AQ1359" s="111"/>
      <c r="AR1359" s="111"/>
      <c r="AS1359" s="111"/>
      <c r="AT1359" s="111"/>
      <c r="AU1359" s="111"/>
      <c r="AV1359" s="111"/>
      <c r="AW1359" s="111"/>
      <c r="AX1359" s="111"/>
      <c r="AY1359"/>
      <c r="AZ1359"/>
      <c r="BA1359"/>
      <c r="BB1359"/>
      <c r="BC1359"/>
      <c r="BD1359"/>
    </row>
    <row r="1360" spans="1:56" s="110" customFormat="1" ht="82.3">
      <c r="A1360" s="107">
        <v>1554</v>
      </c>
      <c r="B1360" s="107" t="s">
        <v>3305</v>
      </c>
      <c r="C1360" s="111">
        <v>5</v>
      </c>
      <c r="D1360" s="124" t="s">
        <v>3306</v>
      </c>
      <c r="E1360" s="112" t="s">
        <v>3343</v>
      </c>
      <c r="F1360" s="129">
        <v>17046</v>
      </c>
      <c r="G1360" s="112" t="s">
        <v>3362</v>
      </c>
      <c r="H1360" s="111" t="s">
        <v>3363</v>
      </c>
      <c r="I1360" s="112" t="s">
        <v>3364</v>
      </c>
      <c r="J1360" s="113">
        <v>41483.550000000003</v>
      </c>
      <c r="K1360" s="126" t="s">
        <v>12213</v>
      </c>
      <c r="L1360" s="112" t="s">
        <v>3310</v>
      </c>
      <c r="M1360" s="112" t="s">
        <v>3311</v>
      </c>
      <c r="N1360" s="112" t="s">
        <v>3365</v>
      </c>
      <c r="O1360" s="112" t="s">
        <v>3366</v>
      </c>
      <c r="P1360" s="112">
        <v>13851</v>
      </c>
      <c r="Q1360" s="108">
        <v>0</v>
      </c>
      <c r="R1360" s="108">
        <v>12.03</v>
      </c>
      <c r="S1360" s="108">
        <v>10.144705882352945</v>
      </c>
      <c r="T1360" s="108">
        <v>34.520000000000003</v>
      </c>
      <c r="U1360" s="108">
        <v>56.694705882352949</v>
      </c>
      <c r="V1360" s="109">
        <v>100</v>
      </c>
      <c r="W1360" s="109">
        <v>93</v>
      </c>
      <c r="X1360" s="127" t="s">
        <v>3314</v>
      </c>
      <c r="Y1360" s="107">
        <v>6</v>
      </c>
      <c r="Z1360" s="107">
        <v>1</v>
      </c>
      <c r="AA1360" s="107">
        <v>4</v>
      </c>
      <c r="AB1360" s="111">
        <v>14</v>
      </c>
      <c r="AC1360" s="107"/>
      <c r="AD1360" s="108">
        <v>34.520000000000003</v>
      </c>
      <c r="AE1360" s="107">
        <v>48</v>
      </c>
      <c r="AF1360" s="111">
        <v>100</v>
      </c>
      <c r="AG1360" s="111" t="s">
        <v>3306</v>
      </c>
      <c r="AH1360" s="111" t="s">
        <v>3307</v>
      </c>
      <c r="AI1360" s="111">
        <v>100</v>
      </c>
      <c r="AJ1360" s="111"/>
      <c r="AK1360" s="111"/>
      <c r="AL1360" s="111"/>
      <c r="AM1360" s="111"/>
      <c r="AN1360" s="111"/>
      <c r="AO1360" s="111"/>
      <c r="AP1360" s="111"/>
      <c r="AQ1360" s="111"/>
      <c r="AR1360" s="111"/>
      <c r="AS1360" s="111"/>
      <c r="AT1360" s="111"/>
      <c r="AU1360" s="111"/>
      <c r="AV1360" s="111"/>
      <c r="AW1360" s="111"/>
      <c r="AX1360" s="111"/>
      <c r="AY1360"/>
      <c r="AZ1360"/>
      <c r="BA1360"/>
      <c r="BB1360"/>
      <c r="BC1360"/>
      <c r="BD1360"/>
    </row>
    <row r="1361" spans="1:56" s="110" customFormat="1" ht="82.3">
      <c r="A1361" s="107">
        <v>1554</v>
      </c>
      <c r="B1361" s="107" t="s">
        <v>3305</v>
      </c>
      <c r="C1361" s="111">
        <v>5</v>
      </c>
      <c r="D1361" s="124" t="s">
        <v>3367</v>
      </c>
      <c r="E1361" s="112" t="s">
        <v>3368</v>
      </c>
      <c r="F1361" s="129">
        <v>14080</v>
      </c>
      <c r="G1361" s="112" t="s">
        <v>3369</v>
      </c>
      <c r="H1361" s="111">
        <v>2021</v>
      </c>
      <c r="I1361" s="112" t="s">
        <v>3370</v>
      </c>
      <c r="J1361" s="113">
        <v>64979.66</v>
      </c>
      <c r="K1361" s="126" t="s">
        <v>12213</v>
      </c>
      <c r="L1361" s="112" t="s">
        <v>3310</v>
      </c>
      <c r="M1361" s="112" t="s">
        <v>3311</v>
      </c>
      <c r="N1361" s="112" t="s">
        <v>3371</v>
      </c>
      <c r="O1361" s="112" t="s">
        <v>3372</v>
      </c>
      <c r="P1361" s="112">
        <v>14065</v>
      </c>
      <c r="Q1361" s="108">
        <v>0</v>
      </c>
      <c r="R1361" s="108">
        <v>7.96</v>
      </c>
      <c r="S1361" s="108">
        <v>9.426470588235297</v>
      </c>
      <c r="T1361" s="108">
        <v>34.520000000000003</v>
      </c>
      <c r="U1361" s="108">
        <v>51.906470588235301</v>
      </c>
      <c r="V1361" s="109">
        <v>95</v>
      </c>
      <c r="W1361" s="109">
        <v>27</v>
      </c>
      <c r="X1361" s="127" t="s">
        <v>3314</v>
      </c>
      <c r="Y1361" s="107">
        <v>6</v>
      </c>
      <c r="Z1361" s="107">
        <v>4</v>
      </c>
      <c r="AA1361" s="107">
        <v>7</v>
      </c>
      <c r="AB1361" s="111">
        <v>41</v>
      </c>
      <c r="AC1361" s="107">
        <v>110</v>
      </c>
      <c r="AD1361" s="108">
        <v>34.520000000000003</v>
      </c>
      <c r="AE1361" s="107">
        <v>48</v>
      </c>
      <c r="AF1361" s="111">
        <v>100</v>
      </c>
      <c r="AG1361" s="111" t="s">
        <v>3373</v>
      </c>
      <c r="AH1361" s="111" t="s">
        <v>3374</v>
      </c>
      <c r="AI1361" s="111">
        <v>60</v>
      </c>
      <c r="AJ1361" s="111" t="s">
        <v>3375</v>
      </c>
      <c r="AK1361" s="111" t="s">
        <v>3376</v>
      </c>
      <c r="AL1361" s="111">
        <v>20</v>
      </c>
      <c r="AM1361" s="111" t="s">
        <v>3367</v>
      </c>
      <c r="AN1361" s="111" t="s">
        <v>3368</v>
      </c>
      <c r="AO1361" s="111">
        <v>20</v>
      </c>
      <c r="AP1361" s="111"/>
      <c r="AQ1361" s="111"/>
      <c r="AR1361" s="111"/>
      <c r="AS1361" s="111"/>
      <c r="AT1361" s="111"/>
      <c r="AU1361" s="111"/>
      <c r="AV1361" s="111"/>
      <c r="AW1361" s="111"/>
      <c r="AX1361" s="111"/>
      <c r="AY1361"/>
      <c r="AZ1361"/>
      <c r="BA1361"/>
      <c r="BB1361"/>
      <c r="BC1361"/>
      <c r="BD1361"/>
    </row>
    <row r="1362" spans="1:56" s="110" customFormat="1" ht="82.3">
      <c r="A1362" s="107">
        <v>1554</v>
      </c>
      <c r="B1362" s="107" t="s">
        <v>3305</v>
      </c>
      <c r="C1362" s="111">
        <v>5</v>
      </c>
      <c r="D1362" s="124" t="s">
        <v>3306</v>
      </c>
      <c r="E1362" s="112" t="s">
        <v>3307</v>
      </c>
      <c r="F1362" s="129">
        <v>25670</v>
      </c>
      <c r="G1362" s="112" t="s">
        <v>3377</v>
      </c>
      <c r="H1362" s="111">
        <v>2022</v>
      </c>
      <c r="I1362" s="112" t="s">
        <v>3378</v>
      </c>
      <c r="J1362" s="113">
        <v>291418.21000000002</v>
      </c>
      <c r="K1362" s="126" t="s">
        <v>12213</v>
      </c>
      <c r="L1362" s="112" t="s">
        <v>3310</v>
      </c>
      <c r="M1362" s="112" t="s">
        <v>3311</v>
      </c>
      <c r="N1362" s="112" t="s">
        <v>3379</v>
      </c>
      <c r="O1362" s="112" t="s">
        <v>3380</v>
      </c>
      <c r="P1362" s="112">
        <v>14567</v>
      </c>
      <c r="Q1362" s="108">
        <v>0</v>
      </c>
      <c r="R1362" s="108">
        <v>78.13</v>
      </c>
      <c r="S1362" s="108">
        <v>21.809411764705885</v>
      </c>
      <c r="T1362" s="108">
        <v>34.520000000000003</v>
      </c>
      <c r="U1362" s="108">
        <v>134.45941176470589</v>
      </c>
      <c r="V1362" s="109">
        <v>95</v>
      </c>
      <c r="W1362" s="109">
        <v>21</v>
      </c>
      <c r="X1362" s="127" t="s">
        <v>3314</v>
      </c>
      <c r="Y1362" s="107">
        <v>6</v>
      </c>
      <c r="Z1362" s="107">
        <v>1</v>
      </c>
      <c r="AA1362" s="107">
        <v>4</v>
      </c>
      <c r="AB1362" s="111">
        <v>14</v>
      </c>
      <c r="AC1362" s="107">
        <v>119</v>
      </c>
      <c r="AD1362" s="108">
        <v>34.520000000000003</v>
      </c>
      <c r="AE1362" s="107">
        <v>48</v>
      </c>
      <c r="AF1362" s="111">
        <v>100</v>
      </c>
      <c r="AG1362" s="111" t="s">
        <v>3306</v>
      </c>
      <c r="AH1362" s="111" t="s">
        <v>3307</v>
      </c>
      <c r="AI1362" s="111">
        <v>30</v>
      </c>
      <c r="AJ1362" s="111" t="s">
        <v>3323</v>
      </c>
      <c r="AK1362" s="111" t="s">
        <v>3324</v>
      </c>
      <c r="AL1362" s="111">
        <v>30</v>
      </c>
      <c r="AM1362" s="111" t="s">
        <v>3316</v>
      </c>
      <c r="AN1362" s="111" t="s">
        <v>3381</v>
      </c>
      <c r="AO1362" s="111">
        <v>15</v>
      </c>
      <c r="AP1362" s="111" t="s">
        <v>3318</v>
      </c>
      <c r="AQ1362" s="111" t="s">
        <v>3307</v>
      </c>
      <c r="AR1362" s="111">
        <v>25</v>
      </c>
      <c r="AS1362" s="111"/>
      <c r="AT1362" s="111"/>
      <c r="AU1362" s="111"/>
      <c r="AV1362" s="111"/>
      <c r="AW1362" s="111"/>
      <c r="AX1362" s="111"/>
      <c r="AY1362"/>
      <c r="AZ1362"/>
      <c r="BA1362"/>
      <c r="BB1362"/>
      <c r="BC1362"/>
      <c r="BD1362"/>
    </row>
    <row r="1363" spans="1:56" s="110" customFormat="1" ht="409.6">
      <c r="A1363" s="107">
        <v>1554</v>
      </c>
      <c r="B1363" s="107" t="s">
        <v>3305</v>
      </c>
      <c r="C1363" s="111">
        <v>6</v>
      </c>
      <c r="D1363" s="124" t="s">
        <v>3382</v>
      </c>
      <c r="E1363" s="112" t="s">
        <v>3383</v>
      </c>
      <c r="F1363" s="129">
        <v>10373</v>
      </c>
      <c r="G1363" s="112" t="s">
        <v>3384</v>
      </c>
      <c r="H1363" s="111">
        <v>2023</v>
      </c>
      <c r="I1363" s="112" t="s">
        <v>3385</v>
      </c>
      <c r="J1363" s="113">
        <v>411115.26</v>
      </c>
      <c r="K1363" s="126" t="s">
        <v>12213</v>
      </c>
      <c r="L1363" s="112" t="s">
        <v>3386</v>
      </c>
      <c r="M1363" s="112" t="s">
        <v>3387</v>
      </c>
      <c r="N1363" s="112" t="s">
        <v>3388</v>
      </c>
      <c r="O1363" s="112" t="s">
        <v>3389</v>
      </c>
      <c r="P1363" s="112" t="s">
        <v>3390</v>
      </c>
      <c r="Q1363" s="108">
        <v>0</v>
      </c>
      <c r="R1363" s="108">
        <v>120.83</v>
      </c>
      <c r="S1363" s="108">
        <v>5</v>
      </c>
      <c r="T1363" s="108">
        <v>35.049999999999997</v>
      </c>
      <c r="U1363" s="108">
        <f>+SUM(Q1363:T1363)</f>
        <v>160.88</v>
      </c>
      <c r="V1363" s="109">
        <v>100</v>
      </c>
      <c r="W1363" s="109">
        <v>6.9</v>
      </c>
      <c r="X1363" s="127" t="s">
        <v>3391</v>
      </c>
      <c r="Y1363" s="107">
        <v>3</v>
      </c>
      <c r="Z1363" s="107" t="s">
        <v>3392</v>
      </c>
      <c r="AA1363" s="107" t="s">
        <v>3393</v>
      </c>
      <c r="AB1363" s="111">
        <v>60</v>
      </c>
      <c r="AC1363" s="107">
        <v>108</v>
      </c>
      <c r="AD1363" s="108">
        <f>+T1363</f>
        <v>35.049999999999997</v>
      </c>
      <c r="AE1363" s="107">
        <v>60</v>
      </c>
      <c r="AF1363" s="111">
        <v>100</v>
      </c>
      <c r="AG1363" s="111" t="s">
        <v>3382</v>
      </c>
      <c r="AH1363" s="111" t="s">
        <v>3394</v>
      </c>
      <c r="AI1363" s="111">
        <v>55</v>
      </c>
      <c r="AJ1363" s="111" t="s">
        <v>3325</v>
      </c>
      <c r="AK1363" s="111" t="s">
        <v>3326</v>
      </c>
      <c r="AL1363" s="111">
        <v>25</v>
      </c>
      <c r="AM1363" s="111" t="s">
        <v>2224</v>
      </c>
      <c r="AN1363" s="111" t="s">
        <v>3395</v>
      </c>
      <c r="AO1363" s="111">
        <v>20</v>
      </c>
      <c r="AP1363" s="111"/>
      <c r="AQ1363" s="111"/>
      <c r="AR1363" s="111"/>
      <c r="AS1363" s="111"/>
      <c r="AT1363" s="111"/>
      <c r="AU1363" s="111"/>
      <c r="AV1363" s="111"/>
      <c r="AW1363" s="111"/>
      <c r="AX1363" s="111"/>
      <c r="AY1363"/>
      <c r="AZ1363"/>
      <c r="BA1363"/>
      <c r="BB1363"/>
      <c r="BC1363"/>
      <c r="BD1363"/>
    </row>
    <row r="1364" spans="1:56" s="110" customFormat="1" ht="174.9">
      <c r="A1364" s="107">
        <v>1554</v>
      </c>
      <c r="B1364" s="107" t="s">
        <v>3305</v>
      </c>
      <c r="C1364" s="111">
        <v>6</v>
      </c>
      <c r="D1364" s="124" t="s">
        <v>3382</v>
      </c>
      <c r="E1364" s="112" t="s">
        <v>3396</v>
      </c>
      <c r="F1364" s="129">
        <v>25669</v>
      </c>
      <c r="G1364" s="112" t="s">
        <v>3397</v>
      </c>
      <c r="H1364" s="111">
        <v>2023</v>
      </c>
      <c r="I1364" s="112" t="s">
        <v>3398</v>
      </c>
      <c r="J1364" s="113">
        <v>137322.07</v>
      </c>
      <c r="K1364" s="126" t="s">
        <v>12213</v>
      </c>
      <c r="L1364" s="112" t="s">
        <v>3310</v>
      </c>
      <c r="M1364" s="112" t="s">
        <v>3311</v>
      </c>
      <c r="N1364" s="112" t="s">
        <v>3399</v>
      </c>
      <c r="O1364" s="112" t="s">
        <v>3400</v>
      </c>
      <c r="P1364" s="112" t="s">
        <v>3401</v>
      </c>
      <c r="Q1364" s="108">
        <v>0</v>
      </c>
      <c r="R1364" s="108">
        <v>39.97</v>
      </c>
      <c r="S1364" s="108">
        <v>20</v>
      </c>
      <c r="T1364" s="108">
        <v>30</v>
      </c>
      <c r="U1364" s="108">
        <v>90</v>
      </c>
      <c r="V1364" s="109">
        <v>10</v>
      </c>
      <c r="W1364" s="109">
        <v>7.5</v>
      </c>
      <c r="X1364" s="127" t="s">
        <v>3402</v>
      </c>
      <c r="Y1364" s="107">
        <v>1</v>
      </c>
      <c r="Z1364" s="107">
        <v>2</v>
      </c>
      <c r="AA1364" s="107">
        <v>1</v>
      </c>
      <c r="AB1364" s="111">
        <v>47</v>
      </c>
      <c r="AC1364" s="107">
        <v>110</v>
      </c>
      <c r="AD1364" s="108">
        <f>+T1364</f>
        <v>30</v>
      </c>
      <c r="AE1364" s="107">
        <v>60</v>
      </c>
      <c r="AF1364" s="111">
        <v>100</v>
      </c>
      <c r="AG1364" s="111" t="s">
        <v>3382</v>
      </c>
      <c r="AH1364" s="111" t="s">
        <v>3396</v>
      </c>
      <c r="AI1364" s="111">
        <v>100</v>
      </c>
      <c r="AJ1364" s="111"/>
      <c r="AK1364" s="111"/>
      <c r="AL1364" s="111"/>
      <c r="AM1364" s="111"/>
      <c r="AN1364" s="111"/>
      <c r="AO1364" s="111"/>
      <c r="AP1364" s="111"/>
      <c r="AQ1364" s="111"/>
      <c r="AR1364" s="111"/>
      <c r="AS1364" s="111"/>
      <c r="AT1364" s="111"/>
      <c r="AU1364" s="111"/>
      <c r="AV1364" s="111"/>
      <c r="AW1364" s="111"/>
      <c r="AX1364" s="111"/>
      <c r="AY1364"/>
      <c r="AZ1364"/>
      <c r="BA1364"/>
      <c r="BB1364"/>
      <c r="BC1364"/>
      <c r="BD1364"/>
    </row>
    <row r="1365" spans="1:56" s="110" customFormat="1" ht="164.6">
      <c r="A1365" s="107">
        <v>1554</v>
      </c>
      <c r="B1365" s="107" t="s">
        <v>3305</v>
      </c>
      <c r="C1365" s="111">
        <v>5</v>
      </c>
      <c r="D1365" s="124" t="s">
        <v>3306</v>
      </c>
      <c r="E1365" s="112" t="s">
        <v>3307</v>
      </c>
      <c r="F1365" s="129">
        <v>31156</v>
      </c>
      <c r="G1365" s="112" t="s">
        <v>3403</v>
      </c>
      <c r="H1365" s="111">
        <v>2023</v>
      </c>
      <c r="I1365" s="112" t="s">
        <v>3404</v>
      </c>
      <c r="J1365" s="113">
        <v>337698.38</v>
      </c>
      <c r="K1365" s="126" t="s">
        <v>12213</v>
      </c>
      <c r="L1365" s="112" t="s">
        <v>3405</v>
      </c>
      <c r="M1365" s="112" t="s">
        <v>3406</v>
      </c>
      <c r="N1365" s="112" t="s">
        <v>3407</v>
      </c>
      <c r="O1365" s="112" t="s">
        <v>3408</v>
      </c>
      <c r="P1365" s="112" t="s">
        <v>3409</v>
      </c>
      <c r="Q1365" s="108">
        <v>0</v>
      </c>
      <c r="R1365" s="108">
        <v>40.39</v>
      </c>
      <c r="S1365" s="108">
        <f>((R1365+T1365)/0.85)-R1365-T1365+1.93</f>
        <v>13.240000000000006</v>
      </c>
      <c r="T1365" s="108">
        <v>23.7</v>
      </c>
      <c r="U1365" s="108">
        <f>+SUM(Q1365:T1365)</f>
        <v>77.330000000000013</v>
      </c>
      <c r="V1365" s="109">
        <v>100</v>
      </c>
      <c r="W1365" s="109">
        <v>25</v>
      </c>
      <c r="X1365" s="127" t="s">
        <v>3410</v>
      </c>
      <c r="Y1365" s="107">
        <v>6</v>
      </c>
      <c r="Z1365" s="107" t="s">
        <v>3411</v>
      </c>
      <c r="AA1365" s="107" t="s">
        <v>3412</v>
      </c>
      <c r="AB1365" s="111">
        <v>14</v>
      </c>
      <c r="AC1365" s="107">
        <v>109</v>
      </c>
      <c r="AD1365" s="108">
        <f>+T1365</f>
        <v>23.7</v>
      </c>
      <c r="AE1365" s="107">
        <v>60</v>
      </c>
      <c r="AF1365" s="111">
        <v>100</v>
      </c>
      <c r="AG1365" s="111" t="s">
        <v>3306</v>
      </c>
      <c r="AH1365" s="111" t="s">
        <v>3307</v>
      </c>
      <c r="AI1365" s="111">
        <v>26.88</v>
      </c>
      <c r="AJ1365" s="111" t="s">
        <v>3413</v>
      </c>
      <c r="AK1365" s="111" t="s">
        <v>3324</v>
      </c>
      <c r="AL1365" s="111">
        <v>26.88</v>
      </c>
      <c r="AM1365" s="111" t="s">
        <v>3316</v>
      </c>
      <c r="AN1365" s="111" t="s">
        <v>3381</v>
      </c>
      <c r="AO1365" s="111">
        <v>9.9700000000000006</v>
      </c>
      <c r="AP1365" s="111" t="s">
        <v>3414</v>
      </c>
      <c r="AQ1365" s="111" t="s">
        <v>3415</v>
      </c>
      <c r="AR1365" s="111">
        <v>8.27</v>
      </c>
      <c r="AS1365" s="111" t="s">
        <v>3416</v>
      </c>
      <c r="AT1365" s="111" t="s">
        <v>3417</v>
      </c>
      <c r="AU1365" s="111">
        <v>8.06</v>
      </c>
      <c r="AV1365" s="111" t="s">
        <v>3418</v>
      </c>
      <c r="AW1365" s="111" t="s">
        <v>3419</v>
      </c>
      <c r="AX1365" s="111">
        <v>19.940000000000001</v>
      </c>
      <c r="AY1365"/>
      <c r="AZ1365"/>
      <c r="BA1365"/>
      <c r="BB1365"/>
      <c r="BC1365"/>
      <c r="BD1365"/>
    </row>
    <row r="1366" spans="1:56" s="110" customFormat="1" ht="409.6">
      <c r="A1366" s="107">
        <v>1554</v>
      </c>
      <c r="B1366" s="107" t="s">
        <v>3305</v>
      </c>
      <c r="C1366" s="111">
        <v>12</v>
      </c>
      <c r="D1366" s="124" t="s">
        <v>3325</v>
      </c>
      <c r="E1366" s="112" t="s">
        <v>3342</v>
      </c>
      <c r="F1366" s="129">
        <v>27760</v>
      </c>
      <c r="G1366" s="112" t="s">
        <v>3420</v>
      </c>
      <c r="H1366" s="111">
        <v>2023</v>
      </c>
      <c r="I1366" s="112" t="s">
        <v>3421</v>
      </c>
      <c r="J1366" s="113">
        <v>120265.60000000001</v>
      </c>
      <c r="K1366" s="126" t="s">
        <v>12213</v>
      </c>
      <c r="L1366" s="112" t="s">
        <v>3422</v>
      </c>
      <c r="M1366" s="112" t="s">
        <v>3423</v>
      </c>
      <c r="N1366" s="112" t="s">
        <v>3424</v>
      </c>
      <c r="O1366" s="112" t="s">
        <v>3425</v>
      </c>
      <c r="P1366" s="112" t="s">
        <v>3426</v>
      </c>
      <c r="Q1366" s="108">
        <v>0</v>
      </c>
      <c r="R1366" s="108">
        <v>35.08</v>
      </c>
      <c r="S1366" s="108">
        <f>((R1366+T1366)/0.85)-R1366-T1366+1.93</f>
        <v>12.959411764705884</v>
      </c>
      <c r="T1366" s="108">
        <v>27.42</v>
      </c>
      <c r="U1366" s="108">
        <f>+SUM(Q1366:T1366)</f>
        <v>75.459411764705891</v>
      </c>
      <c r="V1366" s="109">
        <v>100</v>
      </c>
      <c r="W1366" s="109">
        <v>6.3</v>
      </c>
      <c r="X1366" s="127" t="s">
        <v>3427</v>
      </c>
      <c r="Y1366" s="107">
        <v>3</v>
      </c>
      <c r="Z1366" s="107">
        <v>4</v>
      </c>
      <c r="AA1366" s="107">
        <v>7</v>
      </c>
      <c r="AB1366" s="111">
        <v>10</v>
      </c>
      <c r="AC1366" s="107">
        <v>110</v>
      </c>
      <c r="AD1366" s="108">
        <f>+T1366</f>
        <v>27.42</v>
      </c>
      <c r="AE1366" s="107">
        <v>60</v>
      </c>
      <c r="AF1366" s="111">
        <v>100</v>
      </c>
      <c r="AG1366" s="111" t="s">
        <v>3325</v>
      </c>
      <c r="AH1366" s="111" t="s">
        <v>3342</v>
      </c>
      <c r="AI1366" s="111"/>
      <c r="AJ1366" s="111"/>
      <c r="AK1366" s="111"/>
      <c r="AL1366" s="111"/>
      <c r="AM1366" s="111"/>
      <c r="AN1366" s="111"/>
      <c r="AO1366" s="111"/>
      <c r="AP1366" s="111"/>
      <c r="AQ1366" s="111"/>
      <c r="AR1366" s="111"/>
      <c r="AS1366" s="111"/>
      <c r="AT1366" s="111"/>
      <c r="AU1366" s="111"/>
      <c r="AV1366" s="111"/>
      <c r="AW1366" s="111"/>
      <c r="AX1366" s="111"/>
      <c r="AY1366"/>
      <c r="AZ1366"/>
      <c r="BA1366"/>
      <c r="BB1366"/>
      <c r="BC1366"/>
      <c r="BD1366"/>
    </row>
    <row r="1367" spans="1:56" s="110" customFormat="1" ht="133.75">
      <c r="A1367" s="107">
        <v>1554</v>
      </c>
      <c r="B1367" s="107" t="s">
        <v>3305</v>
      </c>
      <c r="C1367" s="111">
        <v>3</v>
      </c>
      <c r="D1367" s="124" t="s">
        <v>3316</v>
      </c>
      <c r="E1367" s="112" t="s">
        <v>3381</v>
      </c>
      <c r="F1367" s="129">
        <v>8000</v>
      </c>
      <c r="G1367" s="112" t="s">
        <v>3428</v>
      </c>
      <c r="H1367" s="111">
        <v>2023</v>
      </c>
      <c r="I1367" s="112" t="s">
        <v>3429</v>
      </c>
      <c r="J1367" s="113">
        <v>274019.61</v>
      </c>
      <c r="K1367" s="126" t="s">
        <v>12213</v>
      </c>
      <c r="L1367" s="112" t="s">
        <v>3310</v>
      </c>
      <c r="M1367" s="112" t="s">
        <v>3311</v>
      </c>
      <c r="N1367" s="112" t="s">
        <v>3430</v>
      </c>
      <c r="O1367" s="112" t="s">
        <v>3431</v>
      </c>
      <c r="P1367" s="112">
        <v>15212</v>
      </c>
      <c r="Q1367" s="108">
        <v>0</v>
      </c>
      <c r="R1367" s="108">
        <v>11.1</v>
      </c>
      <c r="S1367" s="108">
        <f>((R1367+T1367)/0.85)-R1367-T1367+1.93</f>
        <v>8.071176470588231</v>
      </c>
      <c r="T1367" s="108">
        <v>23.7</v>
      </c>
      <c r="U1367" s="108">
        <f>+SUM(Q1367:T1367)</f>
        <v>42.871176470588225</v>
      </c>
      <c r="V1367" s="109">
        <v>100</v>
      </c>
      <c r="W1367" s="109">
        <v>0</v>
      </c>
      <c r="X1367" s="127" t="s">
        <v>3432</v>
      </c>
      <c r="Y1367" s="107">
        <v>3</v>
      </c>
      <c r="Z1367" s="107">
        <v>2</v>
      </c>
      <c r="AA1367" s="107">
        <v>1</v>
      </c>
      <c r="AB1367" s="111">
        <v>69</v>
      </c>
      <c r="AC1367" s="107">
        <v>111</v>
      </c>
      <c r="AD1367" s="108">
        <f>+T1367</f>
        <v>23.7</v>
      </c>
      <c r="AE1367" s="107">
        <v>60</v>
      </c>
      <c r="AF1367" s="111">
        <v>100</v>
      </c>
      <c r="AG1367" s="111" t="s">
        <v>3316</v>
      </c>
      <c r="AH1367" s="111" t="s">
        <v>3433</v>
      </c>
      <c r="AI1367" s="111"/>
      <c r="AJ1367" s="111"/>
      <c r="AK1367" s="111"/>
      <c r="AL1367" s="111"/>
      <c r="AM1367" s="111"/>
      <c r="AN1367" s="111"/>
      <c r="AO1367" s="111"/>
      <c r="AP1367" s="111"/>
      <c r="AQ1367" s="111"/>
      <c r="AR1367" s="111"/>
      <c r="AS1367" s="111"/>
      <c r="AT1367" s="111"/>
      <c r="AU1367" s="111"/>
      <c r="AV1367" s="111"/>
      <c r="AW1367" s="111"/>
      <c r="AX1367" s="111"/>
      <c r="AY1367"/>
      <c r="AZ1367"/>
      <c r="BA1367"/>
      <c r="BB1367"/>
      <c r="BC1367"/>
      <c r="BD1367"/>
    </row>
    <row r="1368" spans="1:56" s="110" customFormat="1" ht="154.30000000000001">
      <c r="A1368" s="107">
        <v>1554</v>
      </c>
      <c r="B1368" s="107" t="s">
        <v>3305</v>
      </c>
      <c r="C1368" s="111"/>
      <c r="D1368" s="124" t="s">
        <v>3367</v>
      </c>
      <c r="E1368" s="112" t="s">
        <v>3434</v>
      </c>
      <c r="F1368" s="129">
        <v>14080</v>
      </c>
      <c r="G1368" s="112" t="s">
        <v>3435</v>
      </c>
      <c r="H1368" s="111">
        <v>2024</v>
      </c>
      <c r="I1368" s="112"/>
      <c r="J1368" s="113">
        <v>797561.6</v>
      </c>
      <c r="K1368" s="126" t="s">
        <v>12213</v>
      </c>
      <c r="L1368" s="112" t="s">
        <v>3436</v>
      </c>
      <c r="M1368" s="112" t="s">
        <v>3437</v>
      </c>
      <c r="N1368" s="112" t="s">
        <v>3438</v>
      </c>
      <c r="O1368" s="112" t="s">
        <v>3439</v>
      </c>
      <c r="P1368" s="112">
        <v>16522</v>
      </c>
      <c r="Q1368" s="108">
        <v>246.85</v>
      </c>
      <c r="R1368" s="108">
        <v>185.48</v>
      </c>
      <c r="S1368" s="108">
        <v>23.4</v>
      </c>
      <c r="T1368" s="108">
        <v>37.97</v>
      </c>
      <c r="U1368" s="108">
        <v>246.85</v>
      </c>
      <c r="V1368" s="109">
        <v>100</v>
      </c>
      <c r="W1368" s="109">
        <v>0</v>
      </c>
      <c r="X1368" s="127" t="s">
        <v>3440</v>
      </c>
      <c r="Y1368" s="107">
        <v>3</v>
      </c>
      <c r="Z1368" s="107">
        <v>9</v>
      </c>
      <c r="AA1368" s="107">
        <v>2</v>
      </c>
      <c r="AB1368" s="111">
        <v>44</v>
      </c>
      <c r="AC1368" s="107">
        <v>61</v>
      </c>
      <c r="AD1368" s="108">
        <v>23.7</v>
      </c>
      <c r="AE1368" s="107">
        <v>60</v>
      </c>
      <c r="AF1368" s="111">
        <v>100</v>
      </c>
      <c r="AG1368" s="111" t="s">
        <v>3367</v>
      </c>
      <c r="AH1368" s="111" t="s">
        <v>3368</v>
      </c>
      <c r="AI1368" s="111"/>
      <c r="AJ1368" s="111"/>
      <c r="AK1368" s="111"/>
      <c r="AL1368" s="111"/>
      <c r="AM1368" s="111"/>
      <c r="AN1368" s="111"/>
      <c r="AO1368" s="111"/>
      <c r="AP1368" s="111"/>
      <c r="AQ1368" s="111"/>
      <c r="AR1368" s="111"/>
      <c r="AS1368" s="111"/>
      <c r="AT1368" s="111"/>
      <c r="AU1368" s="111"/>
      <c r="AV1368" s="111"/>
      <c r="AW1368" s="111"/>
      <c r="AX1368" s="111"/>
      <c r="AY1368"/>
      <c r="AZ1368"/>
      <c r="BA1368"/>
      <c r="BB1368"/>
      <c r="BC1368"/>
      <c r="BD1368"/>
    </row>
    <row r="1369" spans="1:56" s="110" customFormat="1" ht="216">
      <c r="A1369" s="107">
        <v>1554</v>
      </c>
      <c r="B1369" s="107" t="s">
        <v>3305</v>
      </c>
      <c r="C1369" s="111"/>
      <c r="D1369" s="124" t="s">
        <v>3306</v>
      </c>
      <c r="E1369" s="112" t="s">
        <v>3441</v>
      </c>
      <c r="F1369" s="129">
        <v>25670</v>
      </c>
      <c r="G1369" s="112" t="s">
        <v>3442</v>
      </c>
      <c r="H1369" s="111">
        <v>2024</v>
      </c>
      <c r="I1369" s="112"/>
      <c r="J1369" s="113">
        <v>58149.95</v>
      </c>
      <c r="K1369" s="126" t="s">
        <v>12213</v>
      </c>
      <c r="L1369" s="112" t="s">
        <v>3443</v>
      </c>
      <c r="M1369" s="112" t="s">
        <v>3444</v>
      </c>
      <c r="N1369" s="112" t="s">
        <v>3445</v>
      </c>
      <c r="O1369" s="112" t="s">
        <v>3446</v>
      </c>
      <c r="P1369" s="112" t="s">
        <v>3447</v>
      </c>
      <c r="Q1369" s="108">
        <v>76.61</v>
      </c>
      <c r="R1369" s="108">
        <v>24.79</v>
      </c>
      <c r="S1369" s="108">
        <v>13.85</v>
      </c>
      <c r="T1369" s="108">
        <v>37.97</v>
      </c>
      <c r="U1369" s="108">
        <v>76.61</v>
      </c>
      <c r="V1369" s="109"/>
      <c r="W1369" s="109"/>
      <c r="X1369" s="127" t="s">
        <v>3448</v>
      </c>
      <c r="Y1369" s="107"/>
      <c r="Z1369" s="107"/>
      <c r="AA1369" s="107"/>
      <c r="AB1369" s="111"/>
      <c r="AC1369" s="107">
        <v>62</v>
      </c>
      <c r="AD1369" s="108"/>
      <c r="AE1369" s="107">
        <v>24</v>
      </c>
      <c r="AF1369" s="111">
        <v>100</v>
      </c>
      <c r="AG1369" s="111" t="s">
        <v>3316</v>
      </c>
      <c r="AH1369" s="111" t="s">
        <v>3381</v>
      </c>
      <c r="AI1369" s="111">
        <v>30</v>
      </c>
      <c r="AJ1369" s="111" t="s">
        <v>3306</v>
      </c>
      <c r="AK1369" s="111" t="s">
        <v>3307</v>
      </c>
      <c r="AL1369" s="111">
        <v>50</v>
      </c>
      <c r="AM1369" s="111" t="s">
        <v>3416</v>
      </c>
      <c r="AN1369" s="111" t="s">
        <v>3417</v>
      </c>
      <c r="AO1369" s="111">
        <v>10</v>
      </c>
      <c r="AP1369" s="111"/>
      <c r="AQ1369" s="111"/>
      <c r="AR1369" s="111"/>
      <c r="AS1369" s="111" t="s">
        <v>3418</v>
      </c>
      <c r="AT1369" s="111"/>
      <c r="AU1369" s="111">
        <v>10</v>
      </c>
      <c r="AV1369" s="111"/>
      <c r="AW1369" s="111"/>
      <c r="AX1369" s="111"/>
      <c r="AY1369"/>
      <c r="AZ1369"/>
      <c r="BA1369"/>
      <c r="BB1369"/>
      <c r="BC1369"/>
      <c r="BD1369"/>
    </row>
    <row r="1370" spans="1:56" s="110" customFormat="1" ht="409.6">
      <c r="A1370" s="107">
        <v>1554</v>
      </c>
      <c r="B1370" s="107" t="s">
        <v>3305</v>
      </c>
      <c r="C1370" s="111"/>
      <c r="D1370" s="124" t="s">
        <v>3373</v>
      </c>
      <c r="E1370" s="112" t="s">
        <v>3449</v>
      </c>
      <c r="F1370" s="129">
        <v>53022</v>
      </c>
      <c r="G1370" s="112" t="s">
        <v>3450</v>
      </c>
      <c r="H1370" s="111">
        <v>2024</v>
      </c>
      <c r="I1370" s="112" t="s">
        <v>3451</v>
      </c>
      <c r="J1370" s="113">
        <v>90275.9</v>
      </c>
      <c r="K1370" s="126" t="s">
        <v>12213</v>
      </c>
      <c r="L1370" s="112" t="s">
        <v>3422</v>
      </c>
      <c r="M1370" s="112" t="s">
        <v>3423</v>
      </c>
      <c r="N1370" s="112" t="s">
        <v>3452</v>
      </c>
      <c r="O1370" s="112" t="s">
        <v>3453</v>
      </c>
      <c r="P1370" s="112" t="s">
        <v>3454</v>
      </c>
      <c r="Q1370" s="108">
        <v>91.91</v>
      </c>
      <c r="R1370" s="108">
        <v>26.24</v>
      </c>
      <c r="S1370" s="108">
        <v>27.7</v>
      </c>
      <c r="T1370" s="108">
        <v>37.97</v>
      </c>
      <c r="U1370" s="108">
        <v>91.91</v>
      </c>
      <c r="V1370" s="109"/>
      <c r="W1370" s="109"/>
      <c r="X1370" s="127" t="s">
        <v>3455</v>
      </c>
      <c r="Y1370" s="107"/>
      <c r="Z1370" s="107"/>
      <c r="AA1370" s="107"/>
      <c r="AB1370" s="111"/>
      <c r="AC1370" s="107">
        <v>63</v>
      </c>
      <c r="AD1370" s="108"/>
      <c r="AE1370" s="107">
        <v>60</v>
      </c>
      <c r="AF1370" s="111"/>
      <c r="AG1370" s="111"/>
      <c r="AH1370" s="111"/>
      <c r="AI1370" s="111"/>
      <c r="AJ1370" s="111"/>
      <c r="AK1370" s="111"/>
      <c r="AL1370" s="111"/>
      <c r="AM1370" s="111"/>
      <c r="AN1370" s="111"/>
      <c r="AO1370" s="111"/>
      <c r="AP1370" s="111"/>
      <c r="AQ1370" s="111"/>
      <c r="AR1370" s="111"/>
      <c r="AS1370" s="111"/>
      <c r="AT1370" s="111"/>
      <c r="AU1370" s="111"/>
      <c r="AV1370" s="111"/>
      <c r="AW1370" s="111"/>
      <c r="AX1370" s="111"/>
      <c r="AY1370"/>
      <c r="AZ1370"/>
      <c r="BA1370"/>
      <c r="BB1370"/>
      <c r="BC1370"/>
      <c r="BD1370"/>
    </row>
    <row r="1371" spans="1:56" s="110" customFormat="1" ht="185.15">
      <c r="A1371" s="107">
        <v>1554</v>
      </c>
      <c r="B1371" s="107" t="s">
        <v>3305</v>
      </c>
      <c r="C1371" s="111"/>
      <c r="D1371" s="124" t="s">
        <v>3325</v>
      </c>
      <c r="E1371" s="112" t="s">
        <v>3456</v>
      </c>
      <c r="F1371" s="129">
        <v>22288</v>
      </c>
      <c r="G1371" s="112" t="s">
        <v>3457</v>
      </c>
      <c r="H1371" s="111">
        <v>2024</v>
      </c>
      <c r="I1371" s="112"/>
      <c r="J1371" s="113">
        <v>65700.31</v>
      </c>
      <c r="K1371" s="126" t="s">
        <v>12213</v>
      </c>
      <c r="L1371" s="112" t="s">
        <v>3458</v>
      </c>
      <c r="M1371" s="112" t="s">
        <v>3459</v>
      </c>
      <c r="N1371" s="112" t="s">
        <v>3460</v>
      </c>
      <c r="O1371" s="112" t="s">
        <v>3461</v>
      </c>
      <c r="P1371" s="112" t="s">
        <v>3462</v>
      </c>
      <c r="Q1371" s="108">
        <v>82.68</v>
      </c>
      <c r="R1371" s="108">
        <v>30.86</v>
      </c>
      <c r="S1371" s="108">
        <v>13.85</v>
      </c>
      <c r="T1371" s="108">
        <v>37.97</v>
      </c>
      <c r="U1371" s="108">
        <v>82.68</v>
      </c>
      <c r="V1371" s="109"/>
      <c r="W1371" s="109"/>
      <c r="X1371" s="127" t="s">
        <v>3463</v>
      </c>
      <c r="Y1371" s="107"/>
      <c r="Z1371" s="107"/>
      <c r="AA1371" s="107"/>
      <c r="AB1371" s="111"/>
      <c r="AC1371" s="107">
        <v>64</v>
      </c>
      <c r="AD1371" s="108"/>
      <c r="AE1371" s="107">
        <v>24</v>
      </c>
      <c r="AF1371" s="111">
        <v>100</v>
      </c>
      <c r="AG1371" s="111" t="s">
        <v>3325</v>
      </c>
      <c r="AH1371" s="111" t="s">
        <v>3326</v>
      </c>
      <c r="AI1371" s="111">
        <v>100</v>
      </c>
      <c r="AJ1371" s="111"/>
      <c r="AK1371" s="111"/>
      <c r="AL1371" s="111"/>
      <c r="AM1371" s="111"/>
      <c r="AN1371" s="111"/>
      <c r="AO1371" s="111"/>
      <c r="AP1371" s="111"/>
      <c r="AQ1371" s="111"/>
      <c r="AR1371" s="111"/>
      <c r="AS1371" s="111"/>
      <c r="AT1371" s="111"/>
      <c r="AU1371" s="111"/>
      <c r="AV1371" s="111"/>
      <c r="AW1371" s="111"/>
      <c r="AX1371" s="111"/>
      <c r="AY1371"/>
      <c r="AZ1371"/>
      <c r="BA1371"/>
      <c r="BB1371"/>
      <c r="BC1371"/>
      <c r="BD1371"/>
    </row>
    <row r="1372" spans="1:56" s="110" customFormat="1" ht="102.9">
      <c r="A1372" s="107">
        <v>1555</v>
      </c>
      <c r="B1372" s="107" t="s">
        <v>13699</v>
      </c>
      <c r="C1372" s="111">
        <v>11</v>
      </c>
      <c r="D1372" s="124"/>
      <c r="E1372" s="112" t="s">
        <v>4084</v>
      </c>
      <c r="F1372" s="129">
        <v>24022</v>
      </c>
      <c r="G1372" s="112" t="s">
        <v>4085</v>
      </c>
      <c r="H1372" s="111">
        <v>2005</v>
      </c>
      <c r="I1372" s="112" t="s">
        <v>4086</v>
      </c>
      <c r="J1372" s="113">
        <v>144973.34</v>
      </c>
      <c r="K1372" s="126" t="s">
        <v>12213</v>
      </c>
      <c r="L1372" s="112" t="s">
        <v>4087</v>
      </c>
      <c r="M1372" s="112" t="s">
        <v>4088</v>
      </c>
      <c r="N1372" s="112" t="s">
        <v>4089</v>
      </c>
      <c r="O1372" s="112" t="s">
        <v>4090</v>
      </c>
      <c r="P1372" s="112">
        <v>901580</v>
      </c>
      <c r="Q1372" s="108">
        <v>10.130000000000001</v>
      </c>
      <c r="R1372" s="108">
        <v>0</v>
      </c>
      <c r="S1372" s="108">
        <v>2.0299999999999998</v>
      </c>
      <c r="T1372" s="108">
        <v>8.09</v>
      </c>
      <c r="U1372" s="108">
        <v>10.130000000000001</v>
      </c>
      <c r="V1372" s="109">
        <v>7.1649999999999991</v>
      </c>
      <c r="W1372" s="109">
        <v>100</v>
      </c>
      <c r="X1372" s="127" t="s">
        <v>4091</v>
      </c>
      <c r="Y1372" s="107">
        <v>3</v>
      </c>
      <c r="Z1372" s="107">
        <v>5</v>
      </c>
      <c r="AA1372" s="107">
        <v>1</v>
      </c>
      <c r="AB1372" s="111">
        <v>4</v>
      </c>
      <c r="AC1372" s="107">
        <v>100</v>
      </c>
      <c r="AD1372" s="108">
        <v>8.09</v>
      </c>
      <c r="AE1372" s="107">
        <v>5</v>
      </c>
      <c r="AF1372" s="111">
        <v>3.8</v>
      </c>
      <c r="AG1372" s="111" t="s">
        <v>4092</v>
      </c>
      <c r="AH1372" s="111"/>
      <c r="AI1372" s="111">
        <v>0.7</v>
      </c>
      <c r="AJ1372" s="111"/>
      <c r="AK1372" s="111"/>
      <c r="AL1372" s="111"/>
      <c r="AM1372" s="111"/>
      <c r="AN1372" s="111"/>
      <c r="AO1372" s="111"/>
      <c r="AP1372" s="111"/>
      <c r="AQ1372" s="111"/>
      <c r="AR1372" s="111"/>
      <c r="AS1372" s="111"/>
      <c r="AT1372" s="111"/>
      <c r="AU1372" s="111"/>
      <c r="AV1372" s="111" t="s">
        <v>4093</v>
      </c>
      <c r="AW1372" s="111" t="s">
        <v>4094</v>
      </c>
      <c r="AX1372" s="111">
        <v>3.1</v>
      </c>
      <c r="AY1372"/>
      <c r="AZ1372"/>
      <c r="BA1372"/>
      <c r="BB1372"/>
      <c r="BC1372"/>
      <c r="BD1372"/>
    </row>
    <row r="1373" spans="1:56" s="110" customFormat="1" ht="409.6">
      <c r="A1373" s="107">
        <v>1555</v>
      </c>
      <c r="B1373" s="107" t="s">
        <v>13699</v>
      </c>
      <c r="C1373" s="111">
        <v>2</v>
      </c>
      <c r="D1373" s="124"/>
      <c r="E1373" s="112" t="s">
        <v>4095</v>
      </c>
      <c r="F1373" s="129">
        <v>11625</v>
      </c>
      <c r="G1373" s="112" t="s">
        <v>4096</v>
      </c>
      <c r="H1373" s="111">
        <v>2003</v>
      </c>
      <c r="I1373" s="112" t="s">
        <v>4097</v>
      </c>
      <c r="J1373" s="113">
        <v>156338.93</v>
      </c>
      <c r="K1373" s="126" t="s">
        <v>12213</v>
      </c>
      <c r="L1373" s="112" t="s">
        <v>4098</v>
      </c>
      <c r="M1373" s="112" t="s">
        <v>4099</v>
      </c>
      <c r="N1373" s="112" t="s">
        <v>4100</v>
      </c>
      <c r="O1373" s="112" t="s">
        <v>4101</v>
      </c>
      <c r="P1373" s="112" t="s">
        <v>4102</v>
      </c>
      <c r="Q1373" s="108">
        <v>34.270000000000003</v>
      </c>
      <c r="R1373" s="108">
        <v>0.28000000000000003</v>
      </c>
      <c r="S1373" s="108">
        <v>7.8</v>
      </c>
      <c r="T1373" s="108">
        <v>26.2</v>
      </c>
      <c r="U1373" s="108">
        <v>34.270000000000003</v>
      </c>
      <c r="V1373" s="109">
        <v>84.166666666666671</v>
      </c>
      <c r="W1373" s="109">
        <v>100</v>
      </c>
      <c r="X1373" s="127" t="s">
        <v>4091</v>
      </c>
      <c r="Y1373" s="107">
        <v>3</v>
      </c>
      <c r="Z1373" s="107">
        <v>12</v>
      </c>
      <c r="AA1373" s="107">
        <v>3</v>
      </c>
      <c r="AB1373" s="111">
        <v>4</v>
      </c>
      <c r="AC1373" s="107">
        <v>180.3</v>
      </c>
      <c r="AD1373" s="108">
        <v>26.2</v>
      </c>
      <c r="AE1373" s="107">
        <v>5</v>
      </c>
      <c r="AF1373" s="111">
        <v>88</v>
      </c>
      <c r="AG1373" s="111" t="s">
        <v>4103</v>
      </c>
      <c r="AH1373" s="111"/>
      <c r="AI1373" s="111">
        <v>44</v>
      </c>
      <c r="AJ1373" s="111"/>
      <c r="AK1373" s="111"/>
      <c r="AL1373" s="111"/>
      <c r="AM1373" s="111"/>
      <c r="AN1373" s="111"/>
      <c r="AO1373" s="111"/>
      <c r="AP1373" s="111"/>
      <c r="AQ1373" s="111"/>
      <c r="AR1373" s="111"/>
      <c r="AS1373" s="111" t="s">
        <v>4104</v>
      </c>
      <c r="AT1373" s="111" t="s">
        <v>4105</v>
      </c>
      <c r="AU1373" s="111">
        <v>19</v>
      </c>
      <c r="AV1373" s="111" t="s">
        <v>4106</v>
      </c>
      <c r="AW1373" s="111"/>
      <c r="AX1373" s="111">
        <v>25</v>
      </c>
      <c r="AY1373"/>
      <c r="AZ1373"/>
      <c r="BA1373"/>
      <c r="BB1373"/>
      <c r="BC1373"/>
      <c r="BD1373"/>
    </row>
    <row r="1374" spans="1:56" s="110" customFormat="1" ht="154.30000000000001">
      <c r="A1374" s="107">
        <v>1555</v>
      </c>
      <c r="B1374" s="107" t="s">
        <v>13699</v>
      </c>
      <c r="C1374" s="111">
        <v>13</v>
      </c>
      <c r="D1374" s="124"/>
      <c r="E1374" s="112" t="s">
        <v>4107</v>
      </c>
      <c r="F1374" s="129">
        <v>8610</v>
      </c>
      <c r="G1374" s="112" t="s">
        <v>4108</v>
      </c>
      <c r="H1374" s="111">
        <v>2004</v>
      </c>
      <c r="I1374" s="112" t="s">
        <v>4109</v>
      </c>
      <c r="J1374" s="113">
        <v>156503.16</v>
      </c>
      <c r="K1374" s="126" t="s">
        <v>12213</v>
      </c>
      <c r="L1374" s="112" t="s">
        <v>4087</v>
      </c>
      <c r="M1374" s="112" t="s">
        <v>4088</v>
      </c>
      <c r="N1374" s="112" t="s">
        <v>4110</v>
      </c>
      <c r="O1374" s="112" t="s">
        <v>4111</v>
      </c>
      <c r="P1374" s="112">
        <v>901593</v>
      </c>
      <c r="Q1374" s="108">
        <v>31.43</v>
      </c>
      <c r="R1374" s="108">
        <v>0</v>
      </c>
      <c r="S1374" s="108">
        <v>1.39</v>
      </c>
      <c r="T1374" s="108">
        <v>30.05</v>
      </c>
      <c r="U1374" s="108">
        <v>31.43</v>
      </c>
      <c r="V1374" s="109">
        <v>15.0625</v>
      </c>
      <c r="W1374" s="109">
        <v>100</v>
      </c>
      <c r="X1374" s="127" t="s">
        <v>4091</v>
      </c>
      <c r="Y1374" s="107">
        <v>3</v>
      </c>
      <c r="Z1374" s="107">
        <v>10</v>
      </c>
      <c r="AA1374" s="107">
        <v>1</v>
      </c>
      <c r="AB1374" s="111">
        <v>4</v>
      </c>
      <c r="AC1374" s="107">
        <v>99.1</v>
      </c>
      <c r="AD1374" s="108">
        <v>8.09</v>
      </c>
      <c r="AE1374" s="107">
        <v>5</v>
      </c>
      <c r="AF1374" s="111">
        <v>7.5</v>
      </c>
      <c r="AG1374" s="111"/>
      <c r="AH1374" s="111"/>
      <c r="AI1374" s="111"/>
      <c r="AJ1374" s="111"/>
      <c r="AK1374" s="111"/>
      <c r="AL1374" s="111"/>
      <c r="AM1374" s="111"/>
      <c r="AN1374" s="111"/>
      <c r="AO1374" s="111"/>
      <c r="AP1374" s="111"/>
      <c r="AQ1374" s="111"/>
      <c r="AR1374" s="111"/>
      <c r="AS1374" s="111" t="s">
        <v>4104</v>
      </c>
      <c r="AT1374" s="111"/>
      <c r="AU1374" s="111">
        <v>7.5</v>
      </c>
      <c r="AV1374" s="111"/>
      <c r="AW1374" s="111"/>
      <c r="AX1374" s="111"/>
      <c r="AY1374"/>
      <c r="AZ1374"/>
      <c r="BA1374"/>
      <c r="BB1374"/>
      <c r="BC1374"/>
      <c r="BD1374"/>
    </row>
    <row r="1375" spans="1:56" s="110" customFormat="1" ht="216">
      <c r="A1375" s="107">
        <v>1555</v>
      </c>
      <c r="B1375" s="107" t="s">
        <v>13699</v>
      </c>
      <c r="C1375" s="111">
        <v>11</v>
      </c>
      <c r="D1375" s="124"/>
      <c r="E1375" s="112" t="s">
        <v>4112</v>
      </c>
      <c r="F1375" s="129">
        <v>11411</v>
      </c>
      <c r="G1375" s="112" t="s">
        <v>4113</v>
      </c>
      <c r="H1375" s="111">
        <v>2003</v>
      </c>
      <c r="I1375" s="112" t="s">
        <v>4114</v>
      </c>
      <c r="J1375" s="113">
        <v>58828.49</v>
      </c>
      <c r="K1375" s="126" t="s">
        <v>12213</v>
      </c>
      <c r="L1375" s="112" t="s">
        <v>4087</v>
      </c>
      <c r="M1375" s="112" t="s">
        <v>4088</v>
      </c>
      <c r="N1375" s="112" t="s">
        <v>4115</v>
      </c>
      <c r="O1375" s="112" t="s">
        <v>4116</v>
      </c>
      <c r="P1375" s="112">
        <v>901540</v>
      </c>
      <c r="Q1375" s="108">
        <v>26.72</v>
      </c>
      <c r="R1375" s="108">
        <v>0</v>
      </c>
      <c r="S1375" s="108">
        <v>3.33</v>
      </c>
      <c r="T1375" s="108">
        <v>23.39</v>
      </c>
      <c r="U1375" s="108">
        <v>26.72</v>
      </c>
      <c r="V1375" s="109">
        <v>24.27</v>
      </c>
      <c r="W1375" s="109">
        <v>100</v>
      </c>
      <c r="X1375" s="127" t="s">
        <v>4091</v>
      </c>
      <c r="Y1375" s="107">
        <v>1</v>
      </c>
      <c r="Z1375" s="107">
        <v>9</v>
      </c>
      <c r="AA1375" s="107">
        <v>1</v>
      </c>
      <c r="AB1375" s="111">
        <v>4</v>
      </c>
      <c r="AC1375" s="107">
        <v>101</v>
      </c>
      <c r="AD1375" s="108">
        <v>23.39</v>
      </c>
      <c r="AE1375" s="107">
        <v>2</v>
      </c>
      <c r="AF1375" s="111">
        <v>0</v>
      </c>
      <c r="AG1375" s="111"/>
      <c r="AH1375" s="111"/>
      <c r="AI1375" s="111"/>
      <c r="AJ1375" s="111"/>
      <c r="AK1375" s="111"/>
      <c r="AL1375" s="111"/>
      <c r="AM1375" s="111"/>
      <c r="AN1375" s="111"/>
      <c r="AO1375" s="111"/>
      <c r="AP1375" s="111"/>
      <c r="AQ1375" s="111"/>
      <c r="AR1375" s="111"/>
      <c r="AS1375" s="111"/>
      <c r="AT1375" s="111"/>
      <c r="AU1375" s="111"/>
      <c r="AV1375" s="111"/>
      <c r="AW1375" s="111"/>
      <c r="AX1375" s="111"/>
      <c r="AY1375"/>
      <c r="AZ1375"/>
      <c r="BA1375"/>
      <c r="BB1375"/>
      <c r="BC1375"/>
      <c r="BD1375"/>
    </row>
    <row r="1376" spans="1:56" s="110" customFormat="1" ht="185.15">
      <c r="A1376" s="107">
        <v>1555</v>
      </c>
      <c r="B1376" s="107" t="s">
        <v>13699</v>
      </c>
      <c r="C1376" s="111">
        <v>3</v>
      </c>
      <c r="D1376" s="124"/>
      <c r="E1376" s="112" t="s">
        <v>4117</v>
      </c>
      <c r="F1376" s="129">
        <v>18565</v>
      </c>
      <c r="G1376" s="112" t="s">
        <v>4118</v>
      </c>
      <c r="H1376" s="111">
        <v>2005</v>
      </c>
      <c r="I1376" s="112" t="s">
        <v>4119</v>
      </c>
      <c r="J1376" s="113">
        <v>63642.400000000001</v>
      </c>
      <c r="K1376" s="126" t="s">
        <v>12213</v>
      </c>
      <c r="L1376" s="112" t="s">
        <v>4098</v>
      </c>
      <c r="M1376" s="112" t="s">
        <v>4099</v>
      </c>
      <c r="N1376" s="112" t="s">
        <v>4120</v>
      </c>
      <c r="O1376" s="112" t="s">
        <v>4121</v>
      </c>
      <c r="P1376" s="112">
        <v>260465</v>
      </c>
      <c r="Q1376" s="108">
        <v>35.229999999999997</v>
      </c>
      <c r="R1376" s="108">
        <v>0</v>
      </c>
      <c r="S1376" s="108">
        <v>0</v>
      </c>
      <c r="T1376" s="108">
        <v>35.229999999999997</v>
      </c>
      <c r="U1376" s="108">
        <v>35.229999999999997</v>
      </c>
      <c r="V1376" s="109">
        <v>23.708333333333332</v>
      </c>
      <c r="W1376" s="109">
        <v>100</v>
      </c>
      <c r="X1376" s="127" t="s">
        <v>4091</v>
      </c>
      <c r="Y1376" s="107">
        <v>3</v>
      </c>
      <c r="Z1376" s="107">
        <v>4</v>
      </c>
      <c r="AA1376" s="107">
        <v>4</v>
      </c>
      <c r="AB1376" s="111">
        <v>44</v>
      </c>
      <c r="AC1376" s="107">
        <v>328</v>
      </c>
      <c r="AD1376" s="108">
        <v>33.06</v>
      </c>
      <c r="AE1376" s="107">
        <v>5</v>
      </c>
      <c r="AF1376" s="111">
        <v>27.5</v>
      </c>
      <c r="AG1376" s="111" t="s">
        <v>4122</v>
      </c>
      <c r="AH1376" s="111"/>
      <c r="AI1376" s="111">
        <v>16.25</v>
      </c>
      <c r="AJ1376" s="111" t="s">
        <v>4123</v>
      </c>
      <c r="AK1376" s="111"/>
      <c r="AL1376" s="111">
        <v>11.25</v>
      </c>
      <c r="AM1376" s="111"/>
      <c r="AN1376" s="111"/>
      <c r="AO1376" s="111"/>
      <c r="AP1376" s="111"/>
      <c r="AQ1376" s="111"/>
      <c r="AR1376" s="111"/>
      <c r="AS1376" s="111"/>
      <c r="AT1376" s="111"/>
      <c r="AU1376" s="111"/>
      <c r="AV1376" s="111"/>
      <c r="AW1376" s="111"/>
      <c r="AX1376" s="111"/>
      <c r="AY1376"/>
      <c r="AZ1376"/>
      <c r="BA1376"/>
      <c r="BB1376"/>
      <c r="BC1376"/>
      <c r="BD1376"/>
    </row>
    <row r="1377" spans="1:56" s="110" customFormat="1" ht="61.75">
      <c r="A1377" s="107">
        <v>1555</v>
      </c>
      <c r="B1377" s="107" t="s">
        <v>13699</v>
      </c>
      <c r="C1377" s="111">
        <v>5</v>
      </c>
      <c r="D1377" s="124"/>
      <c r="E1377" s="112" t="s">
        <v>4124</v>
      </c>
      <c r="F1377" s="129">
        <v>24381</v>
      </c>
      <c r="G1377" s="112" t="s">
        <v>4125</v>
      </c>
      <c r="H1377" s="111">
        <v>2002</v>
      </c>
      <c r="I1377" s="112" t="s">
        <v>4126</v>
      </c>
      <c r="J1377" s="113">
        <v>155206.16</v>
      </c>
      <c r="K1377" s="126" t="s">
        <v>12213</v>
      </c>
      <c r="L1377" s="112" t="s">
        <v>4098</v>
      </c>
      <c r="M1377" s="112" t="s">
        <v>4127</v>
      </c>
      <c r="N1377" s="112" t="s">
        <v>4128</v>
      </c>
      <c r="O1377" s="112" t="s">
        <v>4129</v>
      </c>
      <c r="P1377" s="112">
        <v>260307</v>
      </c>
      <c r="Q1377" s="108">
        <v>18.72</v>
      </c>
      <c r="R1377" s="108">
        <v>0</v>
      </c>
      <c r="S1377" s="108">
        <v>5.0599999999999996</v>
      </c>
      <c r="T1377" s="108">
        <v>13.66</v>
      </c>
      <c r="U1377" s="108">
        <v>18.72</v>
      </c>
      <c r="V1377" s="109">
        <v>0</v>
      </c>
      <c r="W1377" s="109">
        <v>100</v>
      </c>
      <c r="X1377" s="127" t="s">
        <v>4091</v>
      </c>
      <c r="Y1377" s="107">
        <v>3</v>
      </c>
      <c r="Z1377" s="107">
        <v>5</v>
      </c>
      <c r="AA1377" s="107">
        <v>1</v>
      </c>
      <c r="AB1377" s="111">
        <v>44</v>
      </c>
      <c r="AC1377" s="107">
        <v>204</v>
      </c>
      <c r="AD1377" s="108">
        <v>41</v>
      </c>
      <c r="AE1377" s="107">
        <v>5</v>
      </c>
      <c r="AF1377" s="111">
        <v>0</v>
      </c>
      <c r="AG1377" s="111"/>
      <c r="AH1377" s="111"/>
      <c r="AI1377" s="111"/>
      <c r="AJ1377" s="111"/>
      <c r="AK1377" s="111"/>
      <c r="AL1377" s="111"/>
      <c r="AM1377" s="111"/>
      <c r="AN1377" s="111"/>
      <c r="AO1377" s="111"/>
      <c r="AP1377" s="111"/>
      <c r="AQ1377" s="111"/>
      <c r="AR1377" s="111"/>
      <c r="AS1377" s="111"/>
      <c r="AT1377" s="111"/>
      <c r="AU1377" s="111"/>
      <c r="AV1377" s="111"/>
      <c r="AW1377" s="111"/>
      <c r="AX1377" s="111"/>
      <c r="AY1377"/>
      <c r="AZ1377"/>
      <c r="BA1377"/>
      <c r="BB1377"/>
      <c r="BC1377"/>
      <c r="BD1377"/>
    </row>
    <row r="1378" spans="1:56" s="110" customFormat="1" ht="195.45">
      <c r="A1378" s="107">
        <v>1555</v>
      </c>
      <c r="B1378" s="107" t="s">
        <v>13699</v>
      </c>
      <c r="C1378" s="111">
        <v>3</v>
      </c>
      <c r="D1378" s="124"/>
      <c r="E1378" s="112" t="s">
        <v>4117</v>
      </c>
      <c r="F1378" s="129">
        <v>18565</v>
      </c>
      <c r="G1378" s="112" t="s">
        <v>4130</v>
      </c>
      <c r="H1378" s="111">
        <v>2008</v>
      </c>
      <c r="I1378" s="112" t="s">
        <v>4131</v>
      </c>
      <c r="J1378" s="113">
        <v>149413.79</v>
      </c>
      <c r="K1378" s="126" t="s">
        <v>12213</v>
      </c>
      <c r="L1378" s="112" t="s">
        <v>4098</v>
      </c>
      <c r="M1378" s="112" t="s">
        <v>4098</v>
      </c>
      <c r="N1378" s="112" t="s">
        <v>4132</v>
      </c>
      <c r="O1378" s="112" t="s">
        <v>4133</v>
      </c>
      <c r="P1378" s="112">
        <v>260648</v>
      </c>
      <c r="Q1378" s="108">
        <v>125.37</v>
      </c>
      <c r="R1378" s="108">
        <v>0</v>
      </c>
      <c r="S1378" s="108">
        <v>109.42</v>
      </c>
      <c r="T1378" s="108">
        <v>15.95</v>
      </c>
      <c r="U1378" s="108">
        <v>125.37</v>
      </c>
      <c r="V1378" s="109">
        <v>0</v>
      </c>
      <c r="W1378" s="109">
        <v>100</v>
      </c>
      <c r="X1378" s="127" t="s">
        <v>4091</v>
      </c>
      <c r="Y1378" s="107">
        <v>1</v>
      </c>
      <c r="Z1378" s="107">
        <v>4</v>
      </c>
      <c r="AA1378" s="107">
        <v>1</v>
      </c>
      <c r="AB1378" s="111">
        <v>44</v>
      </c>
      <c r="AC1378" s="107">
        <v>163</v>
      </c>
      <c r="AD1378" s="108">
        <v>15.95</v>
      </c>
      <c r="AE1378" s="107">
        <v>5</v>
      </c>
      <c r="AF1378" s="111">
        <v>0</v>
      </c>
      <c r="AG1378" s="111"/>
      <c r="AH1378" s="111"/>
      <c r="AI1378" s="111"/>
      <c r="AJ1378" s="111"/>
      <c r="AK1378" s="111"/>
      <c r="AL1378" s="111"/>
      <c r="AM1378" s="111"/>
      <c r="AN1378" s="111"/>
      <c r="AO1378" s="111"/>
      <c r="AP1378" s="111"/>
      <c r="AQ1378" s="111"/>
      <c r="AR1378" s="111"/>
      <c r="AS1378" s="111"/>
      <c r="AT1378" s="111"/>
      <c r="AU1378" s="111"/>
      <c r="AV1378" s="111"/>
      <c r="AW1378" s="111"/>
      <c r="AX1378" s="111"/>
      <c r="AY1378"/>
      <c r="AZ1378"/>
      <c r="BA1378"/>
      <c r="BB1378"/>
      <c r="BC1378"/>
      <c r="BD1378"/>
    </row>
    <row r="1379" spans="1:56" s="110" customFormat="1" ht="329.15">
      <c r="A1379" s="107">
        <v>1555</v>
      </c>
      <c r="B1379" s="107" t="s">
        <v>13699</v>
      </c>
      <c r="C1379" s="111">
        <v>5</v>
      </c>
      <c r="D1379" s="124"/>
      <c r="E1379" s="112" t="s">
        <v>4134</v>
      </c>
      <c r="F1379" s="129">
        <v>16115</v>
      </c>
      <c r="G1379" s="112" t="s">
        <v>4135</v>
      </c>
      <c r="H1379" s="111">
        <v>2008</v>
      </c>
      <c r="I1379" s="112" t="s">
        <v>4136</v>
      </c>
      <c r="J1379" s="113">
        <v>50008.959999999999</v>
      </c>
      <c r="K1379" s="126" t="s">
        <v>12213</v>
      </c>
      <c r="L1379" s="112" t="s">
        <v>4137</v>
      </c>
      <c r="M1379" s="112" t="s">
        <v>4138</v>
      </c>
      <c r="N1379" s="112" t="s">
        <v>4139</v>
      </c>
      <c r="O1379" s="112" t="s">
        <v>4140</v>
      </c>
      <c r="P1379" s="112">
        <v>250000</v>
      </c>
      <c r="Q1379" s="108">
        <v>34.909999999999997</v>
      </c>
      <c r="R1379" s="108">
        <v>0</v>
      </c>
      <c r="S1379" s="108">
        <v>0</v>
      </c>
      <c r="T1379" s="108">
        <v>34.909999999999997</v>
      </c>
      <c r="U1379" s="108">
        <v>34.909999999999997</v>
      </c>
      <c r="V1379" s="109">
        <v>19.166666666666668</v>
      </c>
      <c r="W1379" s="109">
        <v>100</v>
      </c>
      <c r="X1379" s="127" t="s">
        <v>4091</v>
      </c>
      <c r="Y1379" s="107">
        <v>3</v>
      </c>
      <c r="Z1379" s="107">
        <v>5</v>
      </c>
      <c r="AA1379" s="107">
        <v>1</v>
      </c>
      <c r="AB1379" s="111">
        <v>4</v>
      </c>
      <c r="AC1379" s="107"/>
      <c r="AD1379" s="108">
        <v>34.909999999999997</v>
      </c>
      <c r="AE1379" s="107">
        <v>5</v>
      </c>
      <c r="AF1379" s="111">
        <v>9</v>
      </c>
      <c r="AG1379" s="111" t="s">
        <v>4141</v>
      </c>
      <c r="AH1379" s="111"/>
      <c r="AI1379" s="111">
        <v>9</v>
      </c>
      <c r="AJ1379" s="111"/>
      <c r="AK1379" s="111"/>
      <c r="AL1379" s="111"/>
      <c r="AM1379" s="111"/>
      <c r="AN1379" s="111"/>
      <c r="AO1379" s="111"/>
      <c r="AP1379" s="111"/>
      <c r="AQ1379" s="111"/>
      <c r="AR1379" s="111"/>
      <c r="AS1379" s="111"/>
      <c r="AT1379" s="111"/>
      <c r="AU1379" s="111"/>
      <c r="AV1379" s="111"/>
      <c r="AW1379" s="111"/>
      <c r="AX1379" s="111"/>
      <c r="AY1379"/>
      <c r="AZ1379"/>
      <c r="BA1379"/>
      <c r="BB1379"/>
      <c r="BC1379"/>
      <c r="BD1379"/>
    </row>
    <row r="1380" spans="1:56" s="110" customFormat="1" ht="144">
      <c r="A1380" s="107">
        <v>1555</v>
      </c>
      <c r="B1380" s="107" t="s">
        <v>13699</v>
      </c>
      <c r="C1380" s="111">
        <v>6</v>
      </c>
      <c r="D1380" s="124"/>
      <c r="E1380" s="112" t="s">
        <v>4142</v>
      </c>
      <c r="F1380" s="129">
        <v>21372</v>
      </c>
      <c r="G1380" s="112" t="s">
        <v>4143</v>
      </c>
      <c r="H1380" s="111">
        <v>2008</v>
      </c>
      <c r="I1380" s="112" t="s">
        <v>4144</v>
      </c>
      <c r="J1380" s="113">
        <v>72637.05</v>
      </c>
      <c r="K1380" s="126" t="s">
        <v>12213</v>
      </c>
      <c r="L1380" s="112" t="s">
        <v>4145</v>
      </c>
      <c r="M1380" s="112" t="s">
        <v>4146</v>
      </c>
      <c r="N1380" s="112" t="s">
        <v>4147</v>
      </c>
      <c r="O1380" s="112" t="s">
        <v>4148</v>
      </c>
      <c r="P1380" s="112">
        <v>340688</v>
      </c>
      <c r="Q1380" s="108">
        <v>12.76</v>
      </c>
      <c r="R1380" s="108">
        <v>0</v>
      </c>
      <c r="S1380" s="108">
        <v>0</v>
      </c>
      <c r="T1380" s="108">
        <v>12.76</v>
      </c>
      <c r="U1380" s="108">
        <v>12.76</v>
      </c>
      <c r="V1380" s="109">
        <v>26.095833333333335</v>
      </c>
      <c r="W1380" s="109">
        <v>100</v>
      </c>
      <c r="X1380" s="127" t="s">
        <v>4091</v>
      </c>
      <c r="Y1380" s="107">
        <v>3</v>
      </c>
      <c r="Z1380" s="107">
        <v>4</v>
      </c>
      <c r="AA1380" s="107">
        <v>3</v>
      </c>
      <c r="AB1380" s="111">
        <v>4</v>
      </c>
      <c r="AC1380" s="107"/>
      <c r="AD1380" s="108">
        <v>22.05</v>
      </c>
      <c r="AE1380" s="107">
        <v>5</v>
      </c>
      <c r="AF1380" s="111">
        <v>31.25</v>
      </c>
      <c r="AG1380" s="111"/>
      <c r="AH1380" s="111"/>
      <c r="AI1380" s="111"/>
      <c r="AJ1380" s="111"/>
      <c r="AK1380" s="111"/>
      <c r="AL1380" s="111"/>
      <c r="AM1380" s="111"/>
      <c r="AN1380" s="111"/>
      <c r="AO1380" s="111"/>
      <c r="AP1380" s="111"/>
      <c r="AQ1380" s="111"/>
      <c r="AR1380" s="111"/>
      <c r="AS1380" s="111"/>
      <c r="AT1380" s="111"/>
      <c r="AU1380" s="111"/>
      <c r="AV1380" s="111"/>
      <c r="AW1380" s="111"/>
      <c r="AX1380" s="111"/>
      <c r="AY1380"/>
      <c r="AZ1380"/>
      <c r="BA1380"/>
      <c r="BB1380"/>
      <c r="BC1380"/>
      <c r="BD1380"/>
    </row>
    <row r="1381" spans="1:56" s="110" customFormat="1" ht="154.30000000000001">
      <c r="A1381" s="107">
        <v>1555</v>
      </c>
      <c r="B1381" s="107" t="s">
        <v>13699</v>
      </c>
      <c r="C1381" s="111">
        <v>11</v>
      </c>
      <c r="D1381" s="124"/>
      <c r="E1381" s="112" t="s">
        <v>4084</v>
      </c>
      <c r="F1381" s="129">
        <v>24022</v>
      </c>
      <c r="G1381" s="112" t="s">
        <v>4149</v>
      </c>
      <c r="H1381" s="111">
        <v>2007</v>
      </c>
      <c r="I1381" s="112" t="s">
        <v>4150</v>
      </c>
      <c r="J1381" s="113">
        <v>117171.25</v>
      </c>
      <c r="K1381" s="126" t="s">
        <v>12213</v>
      </c>
      <c r="L1381" s="112" t="s">
        <v>4087</v>
      </c>
      <c r="M1381" s="112" t="s">
        <v>4151</v>
      </c>
      <c r="N1381" s="112" t="s">
        <v>4152</v>
      </c>
      <c r="O1381" s="112" t="s">
        <v>4153</v>
      </c>
      <c r="P1381" s="112">
        <v>901927</v>
      </c>
      <c r="Q1381" s="108">
        <v>19.309999999999999</v>
      </c>
      <c r="R1381" s="108">
        <v>0</v>
      </c>
      <c r="S1381" s="108">
        <v>1.93</v>
      </c>
      <c r="T1381" s="108">
        <v>17.38</v>
      </c>
      <c r="U1381" s="108">
        <v>19.309999999999999</v>
      </c>
      <c r="V1381" s="109">
        <v>8.4999999999999982</v>
      </c>
      <c r="W1381" s="109">
        <v>100</v>
      </c>
      <c r="X1381" s="127" t="s">
        <v>4091</v>
      </c>
      <c r="Y1381" s="107">
        <v>3</v>
      </c>
      <c r="Z1381" s="107">
        <v>10</v>
      </c>
      <c r="AA1381" s="107">
        <v>1</v>
      </c>
      <c r="AB1381" s="111">
        <v>4</v>
      </c>
      <c r="AC1381" s="107">
        <v>100</v>
      </c>
      <c r="AD1381" s="108">
        <v>17.38</v>
      </c>
      <c r="AE1381" s="107">
        <v>5</v>
      </c>
      <c r="AF1381" s="111">
        <v>9.6999999999999993</v>
      </c>
      <c r="AG1381" s="111"/>
      <c r="AH1381" s="111"/>
      <c r="AI1381" s="111"/>
      <c r="AJ1381" s="111"/>
      <c r="AK1381" s="111"/>
      <c r="AL1381" s="111"/>
      <c r="AM1381" s="111"/>
      <c r="AN1381" s="111"/>
      <c r="AO1381" s="111"/>
      <c r="AP1381" s="111"/>
      <c r="AQ1381" s="111"/>
      <c r="AR1381" s="111"/>
      <c r="AS1381" s="111" t="s">
        <v>4104</v>
      </c>
      <c r="AT1381" s="111" t="s">
        <v>4154</v>
      </c>
      <c r="AU1381" s="111">
        <v>2.5</v>
      </c>
      <c r="AV1381" s="111" t="s">
        <v>4093</v>
      </c>
      <c r="AW1381" s="111" t="s">
        <v>4094</v>
      </c>
      <c r="AX1381" s="111">
        <v>7.2</v>
      </c>
      <c r="AY1381"/>
      <c r="AZ1381"/>
      <c r="BA1381"/>
      <c r="BB1381"/>
      <c r="BC1381"/>
      <c r="BD1381"/>
    </row>
    <row r="1382" spans="1:56" s="110" customFormat="1" ht="102.9">
      <c r="A1382" s="107">
        <v>1555</v>
      </c>
      <c r="B1382" s="107" t="s">
        <v>13699</v>
      </c>
      <c r="C1382" s="111">
        <v>13</v>
      </c>
      <c r="D1382" s="124"/>
      <c r="E1382" s="112" t="s">
        <v>4155</v>
      </c>
      <c r="F1382" s="129">
        <v>22912</v>
      </c>
      <c r="G1382" s="112" t="s">
        <v>4156</v>
      </c>
      <c r="H1382" s="111">
        <v>2010</v>
      </c>
      <c r="I1382" s="112" t="s">
        <v>4157</v>
      </c>
      <c r="J1382" s="113">
        <v>77458</v>
      </c>
      <c r="K1382" s="126" t="s">
        <v>12213</v>
      </c>
      <c r="L1382" s="112" t="s">
        <v>4159</v>
      </c>
      <c r="M1382" s="112" t="s">
        <v>4160</v>
      </c>
      <c r="N1382" s="112" t="s">
        <v>4161</v>
      </c>
      <c r="O1382" s="112" t="s">
        <v>4162</v>
      </c>
      <c r="P1382" s="112">
        <v>902490</v>
      </c>
      <c r="Q1382" s="108">
        <v>31.67</v>
      </c>
      <c r="R1382" s="108">
        <v>0</v>
      </c>
      <c r="S1382" s="108">
        <v>0.42</v>
      </c>
      <c r="T1382" s="108">
        <v>31.25</v>
      </c>
      <c r="U1382" s="108">
        <v>31.67</v>
      </c>
      <c r="V1382" s="109">
        <v>2.850833333333334</v>
      </c>
      <c r="W1382" s="109">
        <v>100</v>
      </c>
      <c r="X1382" s="127" t="s">
        <v>4091</v>
      </c>
      <c r="Y1382" s="107">
        <v>6</v>
      </c>
      <c r="Z1382" s="107">
        <v>3</v>
      </c>
      <c r="AA1382" s="107">
        <v>9</v>
      </c>
      <c r="AB1382" s="111">
        <v>46</v>
      </c>
      <c r="AC1382" s="107"/>
      <c r="AD1382" s="108">
        <v>0</v>
      </c>
      <c r="AE1382" s="107">
        <v>5</v>
      </c>
      <c r="AF1382" s="111">
        <v>4.4000000000000004</v>
      </c>
      <c r="AG1382" s="111"/>
      <c r="AH1382" s="111"/>
      <c r="AI1382" s="111"/>
      <c r="AJ1382" s="111"/>
      <c r="AK1382" s="111"/>
      <c r="AL1382" s="111"/>
      <c r="AM1382" s="111"/>
      <c r="AN1382" s="111"/>
      <c r="AO1382" s="111"/>
      <c r="AP1382" s="111"/>
      <c r="AQ1382" s="111"/>
      <c r="AR1382" s="111"/>
      <c r="AS1382" s="111" t="s">
        <v>4104</v>
      </c>
      <c r="AT1382" s="111" t="s">
        <v>4163</v>
      </c>
      <c r="AU1382" s="111">
        <v>4.4000000000000004</v>
      </c>
      <c r="AV1382" s="111"/>
      <c r="AW1382" s="111"/>
      <c r="AX1382" s="111"/>
      <c r="AY1382"/>
      <c r="AZ1382"/>
      <c r="BA1382"/>
      <c r="BB1382"/>
      <c r="BC1382"/>
      <c r="BD1382"/>
    </row>
    <row r="1383" spans="1:56" s="110" customFormat="1" ht="154.30000000000001">
      <c r="A1383" s="107">
        <v>1555</v>
      </c>
      <c r="B1383" s="107" t="s">
        <v>13699</v>
      </c>
      <c r="C1383" s="111">
        <v>1</v>
      </c>
      <c r="D1383" s="124"/>
      <c r="E1383" s="112" t="s">
        <v>4164</v>
      </c>
      <c r="F1383" s="129">
        <v>15886</v>
      </c>
      <c r="G1383" s="112" t="s">
        <v>4165</v>
      </c>
      <c r="H1383" s="111" t="s">
        <v>4166</v>
      </c>
      <c r="I1383" s="112" t="s">
        <v>4165</v>
      </c>
      <c r="J1383" s="113">
        <v>36038.65</v>
      </c>
      <c r="K1383" s="126" t="s">
        <v>12213</v>
      </c>
      <c r="L1383" s="112" t="s">
        <v>4167</v>
      </c>
      <c r="M1383" s="112" t="s">
        <v>4168</v>
      </c>
      <c r="N1383" s="112" t="s">
        <v>4169</v>
      </c>
      <c r="O1383" s="112" t="s">
        <v>4170</v>
      </c>
      <c r="P1383" s="112">
        <v>150800</v>
      </c>
      <c r="Q1383" s="108">
        <v>38.020000000000003</v>
      </c>
      <c r="R1383" s="108">
        <v>0</v>
      </c>
      <c r="S1383" s="108">
        <v>4.5599999999999996</v>
      </c>
      <c r="T1383" s="108">
        <v>33.46</v>
      </c>
      <c r="U1383" s="108">
        <v>38.020000000000003</v>
      </c>
      <c r="V1383" s="109">
        <v>0</v>
      </c>
      <c r="W1383" s="109">
        <v>100</v>
      </c>
      <c r="X1383" s="127" t="s">
        <v>4091</v>
      </c>
      <c r="Y1383" s="107"/>
      <c r="Z1383" s="107"/>
      <c r="AA1383" s="107"/>
      <c r="AB1383" s="111">
        <v>39</v>
      </c>
      <c r="AC1383" s="107"/>
      <c r="AD1383" s="108">
        <v>0</v>
      </c>
      <c r="AE1383" s="107">
        <v>5</v>
      </c>
      <c r="AF1383" s="111">
        <v>0</v>
      </c>
      <c r="AG1383" s="111"/>
      <c r="AH1383" s="111"/>
      <c r="AI1383" s="111"/>
      <c r="AJ1383" s="111"/>
      <c r="AK1383" s="111"/>
      <c r="AL1383" s="111"/>
      <c r="AM1383" s="111"/>
      <c r="AN1383" s="111"/>
      <c r="AO1383" s="111"/>
      <c r="AP1383" s="111"/>
      <c r="AQ1383" s="111"/>
      <c r="AR1383" s="111"/>
      <c r="AS1383" s="111"/>
      <c r="AT1383" s="111"/>
      <c r="AU1383" s="111"/>
      <c r="AV1383" s="111"/>
      <c r="AW1383" s="111"/>
      <c r="AX1383" s="111"/>
      <c r="AY1383"/>
      <c r="AZ1383"/>
      <c r="BA1383"/>
      <c r="BB1383"/>
      <c r="BC1383"/>
      <c r="BD1383"/>
    </row>
    <row r="1384" spans="1:56" s="110" customFormat="1" ht="72">
      <c r="A1384" s="107">
        <v>1555</v>
      </c>
      <c r="B1384" s="107" t="s">
        <v>13699</v>
      </c>
      <c r="C1384" s="111">
        <v>2</v>
      </c>
      <c r="D1384" s="124"/>
      <c r="E1384" s="112" t="s">
        <v>4095</v>
      </c>
      <c r="F1384" s="129">
        <v>11625</v>
      </c>
      <c r="G1384" s="112" t="s">
        <v>4171</v>
      </c>
      <c r="H1384" s="111">
        <v>2012</v>
      </c>
      <c r="I1384" s="112" t="s">
        <v>4172</v>
      </c>
      <c r="J1384" s="113">
        <v>63332.78</v>
      </c>
      <c r="K1384" s="126" t="s">
        <v>12213</v>
      </c>
      <c r="L1384" s="112" t="s">
        <v>4098</v>
      </c>
      <c r="M1384" s="112" t="s">
        <v>4099</v>
      </c>
      <c r="N1384" s="112" t="s">
        <v>4173</v>
      </c>
      <c r="O1384" s="112" t="s">
        <v>4174</v>
      </c>
      <c r="P1384" s="112">
        <v>260301</v>
      </c>
      <c r="Q1384" s="108">
        <v>1.1299999999999999</v>
      </c>
      <c r="R1384" s="108">
        <v>1.1299999999999999</v>
      </c>
      <c r="S1384" s="108">
        <v>0</v>
      </c>
      <c r="T1384" s="108">
        <v>0</v>
      </c>
      <c r="U1384" s="108">
        <v>1.1299999999999999</v>
      </c>
      <c r="V1384" s="109">
        <v>83.833333333333329</v>
      </c>
      <c r="W1384" s="109">
        <v>100</v>
      </c>
      <c r="X1384" s="127" t="s">
        <v>4091</v>
      </c>
      <c r="Y1384" s="107">
        <v>6</v>
      </c>
      <c r="Z1384" s="107">
        <v>1</v>
      </c>
      <c r="AA1384" s="107">
        <v>5</v>
      </c>
      <c r="AB1384" s="111">
        <v>24</v>
      </c>
      <c r="AC1384" s="107"/>
      <c r="AD1384" s="108">
        <v>38.58</v>
      </c>
      <c r="AE1384" s="107">
        <v>5</v>
      </c>
      <c r="AF1384" s="111">
        <v>87</v>
      </c>
      <c r="AG1384" s="111" t="s">
        <v>4123</v>
      </c>
      <c r="AH1384" s="111"/>
      <c r="AI1384" s="111">
        <v>31</v>
      </c>
      <c r="AJ1384" s="111"/>
      <c r="AK1384" s="111"/>
      <c r="AL1384" s="111"/>
      <c r="AM1384" s="111"/>
      <c r="AN1384" s="111"/>
      <c r="AO1384" s="111"/>
      <c r="AP1384" s="111"/>
      <c r="AQ1384" s="111"/>
      <c r="AR1384" s="111"/>
      <c r="AS1384" s="111" t="s">
        <v>4104</v>
      </c>
      <c r="AT1384" s="111" t="s">
        <v>4105</v>
      </c>
      <c r="AU1384" s="111">
        <v>31</v>
      </c>
      <c r="AV1384" s="111" t="s">
        <v>4106</v>
      </c>
      <c r="AW1384" s="111"/>
      <c r="AX1384" s="111">
        <v>25</v>
      </c>
      <c r="AY1384"/>
      <c r="AZ1384"/>
      <c r="BA1384"/>
      <c r="BB1384"/>
      <c r="BC1384"/>
      <c r="BD1384"/>
    </row>
    <row r="1385" spans="1:56" s="110" customFormat="1" ht="133.75">
      <c r="A1385" s="107">
        <v>1555</v>
      </c>
      <c r="B1385" s="107" t="s">
        <v>13699</v>
      </c>
      <c r="C1385" s="111">
        <v>5</v>
      </c>
      <c r="D1385" s="124"/>
      <c r="E1385" s="112" t="s">
        <v>4175</v>
      </c>
      <c r="F1385" s="129">
        <v>16115</v>
      </c>
      <c r="G1385" s="112" t="s">
        <v>4176</v>
      </c>
      <c r="H1385" s="111">
        <v>2008</v>
      </c>
      <c r="I1385" s="112" t="s">
        <v>4177</v>
      </c>
      <c r="J1385" s="113">
        <v>36826.050000000003</v>
      </c>
      <c r="K1385" s="126" t="s">
        <v>12213</v>
      </c>
      <c r="L1385" s="112" t="s">
        <v>4178</v>
      </c>
      <c r="M1385" s="112" t="s">
        <v>4179</v>
      </c>
      <c r="N1385" s="112" t="s">
        <v>4180</v>
      </c>
      <c r="O1385" s="112" t="s">
        <v>4181</v>
      </c>
      <c r="P1385" s="112">
        <v>260646</v>
      </c>
      <c r="Q1385" s="108">
        <v>34.909999999999997</v>
      </c>
      <c r="R1385" s="108">
        <v>0</v>
      </c>
      <c r="S1385" s="108">
        <v>0</v>
      </c>
      <c r="T1385" s="108">
        <v>34.909999999999997</v>
      </c>
      <c r="U1385" s="108">
        <v>34.909999999999997</v>
      </c>
      <c r="V1385" s="109">
        <v>74.5</v>
      </c>
      <c r="W1385" s="109">
        <v>100</v>
      </c>
      <c r="X1385" s="127" t="s">
        <v>4091</v>
      </c>
      <c r="Y1385" s="107">
        <v>3</v>
      </c>
      <c r="Z1385" s="107">
        <v>4</v>
      </c>
      <c r="AA1385" s="107">
        <v>4</v>
      </c>
      <c r="AB1385" s="111">
        <v>4</v>
      </c>
      <c r="AC1385" s="107"/>
      <c r="AD1385" s="108">
        <v>34.909999999999997</v>
      </c>
      <c r="AE1385" s="107">
        <v>5</v>
      </c>
      <c r="AF1385" s="111">
        <v>64</v>
      </c>
      <c r="AG1385" s="111" t="s">
        <v>4141</v>
      </c>
      <c r="AH1385" s="111"/>
      <c r="AI1385" s="111">
        <v>18</v>
      </c>
      <c r="AJ1385" s="111" t="s">
        <v>4182</v>
      </c>
      <c r="AK1385" s="111"/>
      <c r="AL1385" s="111">
        <v>27</v>
      </c>
      <c r="AM1385" s="111"/>
      <c r="AN1385" s="111"/>
      <c r="AO1385" s="111"/>
      <c r="AP1385" s="111"/>
      <c r="AQ1385" s="111"/>
      <c r="AR1385" s="111"/>
      <c r="AS1385" s="111" t="s">
        <v>4104</v>
      </c>
      <c r="AT1385" s="111" t="s">
        <v>4183</v>
      </c>
      <c r="AU1385" s="111">
        <v>19</v>
      </c>
      <c r="AV1385" s="111"/>
      <c r="AW1385" s="111"/>
      <c r="AX1385" s="111"/>
      <c r="AY1385"/>
      <c r="AZ1385"/>
      <c r="BA1385"/>
      <c r="BB1385"/>
      <c r="BC1385"/>
      <c r="BD1385"/>
    </row>
    <row r="1386" spans="1:56" s="110" customFormat="1" ht="102.9">
      <c r="A1386" s="107">
        <v>1555</v>
      </c>
      <c r="B1386" s="107" t="s">
        <v>13699</v>
      </c>
      <c r="C1386" s="111">
        <v>2</v>
      </c>
      <c r="D1386" s="124"/>
      <c r="E1386" s="112" t="s">
        <v>4184</v>
      </c>
      <c r="F1386" s="129">
        <v>11624</v>
      </c>
      <c r="G1386" s="112" t="s">
        <v>4185</v>
      </c>
      <c r="H1386" s="111">
        <v>2010</v>
      </c>
      <c r="I1386" s="112" t="s">
        <v>4186</v>
      </c>
      <c r="J1386" s="113">
        <v>20121.060000000001</v>
      </c>
      <c r="K1386" s="126" t="s">
        <v>12213</v>
      </c>
      <c r="L1386" s="112" t="s">
        <v>4187</v>
      </c>
      <c r="M1386" s="112" t="s">
        <v>4188</v>
      </c>
      <c r="N1386" s="112" t="s">
        <v>4189</v>
      </c>
      <c r="O1386" s="112" t="s">
        <v>4190</v>
      </c>
      <c r="P1386" s="112">
        <v>260696</v>
      </c>
      <c r="Q1386" s="108">
        <v>18.739999999999998</v>
      </c>
      <c r="R1386" s="108">
        <v>0</v>
      </c>
      <c r="S1386" s="108">
        <v>1.18</v>
      </c>
      <c r="T1386" s="108">
        <v>17.57</v>
      </c>
      <c r="U1386" s="108">
        <v>18.739999999999998</v>
      </c>
      <c r="V1386" s="109">
        <v>6.4349999999999996</v>
      </c>
      <c r="W1386" s="109">
        <v>100</v>
      </c>
      <c r="X1386" s="127" t="s">
        <v>4091</v>
      </c>
      <c r="Y1386" s="107">
        <v>3</v>
      </c>
      <c r="Z1386" s="107">
        <v>12</v>
      </c>
      <c r="AA1386" s="107">
        <v>3</v>
      </c>
      <c r="AB1386" s="111">
        <v>31</v>
      </c>
      <c r="AC1386" s="107"/>
      <c r="AD1386" s="108">
        <v>25.56</v>
      </c>
      <c r="AE1386" s="107">
        <v>5</v>
      </c>
      <c r="AF1386" s="111">
        <v>8.75</v>
      </c>
      <c r="AG1386" s="111"/>
      <c r="AH1386" s="111"/>
      <c r="AI1386" s="111"/>
      <c r="AJ1386" s="111"/>
      <c r="AK1386" s="111"/>
      <c r="AL1386" s="111"/>
      <c r="AM1386" s="111"/>
      <c r="AN1386" s="111"/>
      <c r="AO1386" s="111"/>
      <c r="AP1386" s="111"/>
      <c r="AQ1386" s="111"/>
      <c r="AR1386" s="111"/>
      <c r="AS1386" s="111" t="s">
        <v>4104</v>
      </c>
      <c r="AT1386" s="111" t="s">
        <v>4191</v>
      </c>
      <c r="AU1386" s="111">
        <v>4.6900000000000004</v>
      </c>
      <c r="AV1386" s="111" t="s">
        <v>4192</v>
      </c>
      <c r="AW1386" s="111"/>
      <c r="AX1386" s="111" t="s">
        <v>4193</v>
      </c>
      <c r="AY1386"/>
      <c r="AZ1386"/>
      <c r="BA1386"/>
      <c r="BB1386"/>
      <c r="BC1386"/>
      <c r="BD1386"/>
    </row>
    <row r="1387" spans="1:56" s="110" customFormat="1" ht="92.6">
      <c r="A1387" s="107">
        <v>1555</v>
      </c>
      <c r="B1387" s="107" t="s">
        <v>13699</v>
      </c>
      <c r="C1387" s="111">
        <v>5</v>
      </c>
      <c r="D1387" s="124"/>
      <c r="E1387" s="112" t="s">
        <v>4194</v>
      </c>
      <c r="F1387" s="129">
        <v>51976</v>
      </c>
      <c r="G1387" s="112" t="s">
        <v>4195</v>
      </c>
      <c r="H1387" s="111">
        <v>2010</v>
      </c>
      <c r="I1387" s="112" t="s">
        <v>4196</v>
      </c>
      <c r="J1387" s="113">
        <v>23867.29</v>
      </c>
      <c r="K1387" s="126" t="s">
        <v>12213</v>
      </c>
      <c r="L1387" s="112" t="s">
        <v>4197</v>
      </c>
      <c r="M1387" s="112" t="s">
        <v>4198</v>
      </c>
      <c r="N1387" s="112" t="s">
        <v>4199</v>
      </c>
      <c r="O1387" s="112" t="s">
        <v>4200</v>
      </c>
      <c r="P1387" s="112">
        <v>260715</v>
      </c>
      <c r="Q1387" s="108">
        <v>27.41</v>
      </c>
      <c r="R1387" s="108">
        <v>0</v>
      </c>
      <c r="S1387" s="108">
        <v>0</v>
      </c>
      <c r="T1387" s="108">
        <v>27.41</v>
      </c>
      <c r="U1387" s="108">
        <v>27.41</v>
      </c>
      <c r="V1387" s="109">
        <v>0</v>
      </c>
      <c r="W1387" s="109">
        <v>100</v>
      </c>
      <c r="X1387" s="127" t="s">
        <v>4091</v>
      </c>
      <c r="Y1387" s="107">
        <v>3</v>
      </c>
      <c r="Z1387" s="107">
        <v>12</v>
      </c>
      <c r="AA1387" s="107">
        <v>4</v>
      </c>
      <c r="AB1387" s="111">
        <v>44</v>
      </c>
      <c r="AC1387" s="107"/>
      <c r="AD1387" s="108">
        <v>0</v>
      </c>
      <c r="AE1387" s="107">
        <v>5</v>
      </c>
      <c r="AF1387" s="111">
        <v>0</v>
      </c>
      <c r="AG1387" s="111"/>
      <c r="AH1387" s="111"/>
      <c r="AI1387" s="111"/>
      <c r="AJ1387" s="111"/>
      <c r="AK1387" s="111"/>
      <c r="AL1387" s="111"/>
      <c r="AM1387" s="111"/>
      <c r="AN1387" s="111"/>
      <c r="AO1387" s="111"/>
      <c r="AP1387" s="111"/>
      <c r="AQ1387" s="111"/>
      <c r="AR1387" s="111"/>
      <c r="AS1387" s="111"/>
      <c r="AT1387" s="111"/>
      <c r="AU1387" s="111"/>
      <c r="AV1387" s="111"/>
      <c r="AW1387" s="111"/>
      <c r="AX1387" s="111"/>
      <c r="AY1387"/>
      <c r="AZ1387"/>
      <c r="BA1387"/>
      <c r="BB1387"/>
      <c r="BC1387"/>
      <c r="BD1387"/>
    </row>
    <row r="1388" spans="1:56" s="110" customFormat="1" ht="102.9">
      <c r="A1388" s="107">
        <v>1555</v>
      </c>
      <c r="B1388" s="107" t="s">
        <v>13699</v>
      </c>
      <c r="C1388" s="111">
        <v>2</v>
      </c>
      <c r="D1388" s="124" t="s">
        <v>4201</v>
      </c>
      <c r="E1388" s="112" t="s">
        <v>4184</v>
      </c>
      <c r="F1388" s="129">
        <v>11624</v>
      </c>
      <c r="G1388" s="112" t="s">
        <v>4202</v>
      </c>
      <c r="H1388" s="111">
        <v>2016</v>
      </c>
      <c r="I1388" s="112" t="s">
        <v>4203</v>
      </c>
      <c r="J1388" s="113">
        <v>67560.73</v>
      </c>
      <c r="K1388" s="126" t="s">
        <v>12213</v>
      </c>
      <c r="L1388" s="112" t="s">
        <v>4187</v>
      </c>
      <c r="M1388" s="112" t="s">
        <v>4188</v>
      </c>
      <c r="N1388" s="112" t="s">
        <v>4189</v>
      </c>
      <c r="O1388" s="112" t="s">
        <v>4190</v>
      </c>
      <c r="P1388" s="112">
        <v>260944</v>
      </c>
      <c r="Q1388" s="108">
        <v>198.22</v>
      </c>
      <c r="R1388" s="108">
        <v>0</v>
      </c>
      <c r="S1388" s="108">
        <v>148.04</v>
      </c>
      <c r="T1388" s="108">
        <v>50.19</v>
      </c>
      <c r="U1388" s="108">
        <v>198.22</v>
      </c>
      <c r="V1388" s="109">
        <v>5.9991666666666674</v>
      </c>
      <c r="W1388" s="109">
        <v>100</v>
      </c>
      <c r="X1388" s="127" t="s">
        <v>4091</v>
      </c>
      <c r="Y1388" s="107">
        <v>3</v>
      </c>
      <c r="Z1388" s="107">
        <v>12</v>
      </c>
      <c r="AA1388" s="107">
        <v>3</v>
      </c>
      <c r="AB1388" s="111">
        <v>44</v>
      </c>
      <c r="AC1388" s="107">
        <v>13</v>
      </c>
      <c r="AD1388" s="108">
        <v>29.95</v>
      </c>
      <c r="AE1388" s="107">
        <v>5</v>
      </c>
      <c r="AF1388" s="111">
        <v>5.65</v>
      </c>
      <c r="AG1388" s="111" t="s">
        <v>4204</v>
      </c>
      <c r="AH1388" s="111"/>
      <c r="AI1388" s="111">
        <v>2.5</v>
      </c>
      <c r="AJ1388" s="111"/>
      <c r="AK1388" s="111"/>
      <c r="AL1388" s="111"/>
      <c r="AM1388" s="111"/>
      <c r="AN1388" s="111"/>
      <c r="AO1388" s="111"/>
      <c r="AP1388" s="111"/>
      <c r="AQ1388" s="111"/>
      <c r="AR1388" s="111"/>
      <c r="AS1388" s="111" t="s">
        <v>4104</v>
      </c>
      <c r="AT1388" s="111" t="s">
        <v>4205</v>
      </c>
      <c r="AU1388" s="111">
        <v>1.57</v>
      </c>
      <c r="AV1388" s="111" t="s">
        <v>4206</v>
      </c>
      <c r="AW1388" s="111"/>
      <c r="AX1388" s="111">
        <v>1.56</v>
      </c>
      <c r="AY1388"/>
      <c r="AZ1388"/>
      <c r="BA1388"/>
      <c r="BB1388"/>
      <c r="BC1388"/>
      <c r="BD1388"/>
    </row>
    <row r="1389" spans="1:56" s="110" customFormat="1" ht="185.15">
      <c r="A1389" s="107">
        <v>1555</v>
      </c>
      <c r="B1389" s="107" t="s">
        <v>13699</v>
      </c>
      <c r="C1389" s="111">
        <v>11</v>
      </c>
      <c r="D1389" s="124" t="s">
        <v>4207</v>
      </c>
      <c r="E1389" s="112" t="s">
        <v>4208</v>
      </c>
      <c r="F1389" s="129">
        <v>8393</v>
      </c>
      <c r="G1389" s="112" t="s">
        <v>4209</v>
      </c>
      <c r="H1389" s="111">
        <v>2017</v>
      </c>
      <c r="I1389" s="112" t="s">
        <v>4210</v>
      </c>
      <c r="J1389" s="113">
        <v>95460.73</v>
      </c>
      <c r="K1389" s="126" t="s">
        <v>12213</v>
      </c>
      <c r="L1389" s="112" t="s">
        <v>4087</v>
      </c>
      <c r="M1389" s="112" t="s">
        <v>4151</v>
      </c>
      <c r="N1389" s="112" t="s">
        <v>4211</v>
      </c>
      <c r="O1389" s="112" t="s">
        <v>4212</v>
      </c>
      <c r="P1389" s="112" t="s">
        <v>4213</v>
      </c>
      <c r="Q1389" s="108">
        <v>83.16</v>
      </c>
      <c r="R1389" s="108">
        <v>0</v>
      </c>
      <c r="S1389" s="108">
        <v>0.19</v>
      </c>
      <c r="T1389" s="108">
        <v>82.97</v>
      </c>
      <c r="U1389" s="108">
        <v>83.16</v>
      </c>
      <c r="V1389" s="109">
        <v>6.8550000000000004</v>
      </c>
      <c r="W1389" s="109">
        <v>100</v>
      </c>
      <c r="X1389" s="127" t="s">
        <v>4091</v>
      </c>
      <c r="Y1389" s="107">
        <v>1</v>
      </c>
      <c r="Z1389" s="107">
        <v>9</v>
      </c>
      <c r="AA1389" s="107">
        <v>1</v>
      </c>
      <c r="AB1389" s="111">
        <v>46</v>
      </c>
      <c r="AC1389" s="107">
        <v>109</v>
      </c>
      <c r="AD1389" s="108">
        <v>55.23</v>
      </c>
      <c r="AE1389" s="107">
        <v>5</v>
      </c>
      <c r="AF1389" s="111">
        <v>0</v>
      </c>
      <c r="AG1389" s="111"/>
      <c r="AH1389" s="111"/>
      <c r="AI1389" s="111"/>
      <c r="AJ1389" s="111"/>
      <c r="AK1389" s="111"/>
      <c r="AL1389" s="111"/>
      <c r="AM1389" s="111"/>
      <c r="AN1389" s="111"/>
      <c r="AO1389" s="111"/>
      <c r="AP1389" s="111"/>
      <c r="AQ1389" s="111"/>
      <c r="AR1389" s="111"/>
      <c r="AS1389" s="111"/>
      <c r="AT1389" s="111"/>
      <c r="AU1389" s="111"/>
      <c r="AV1389" s="111"/>
      <c r="AW1389" s="111"/>
      <c r="AX1389" s="111"/>
      <c r="AY1389"/>
      <c r="AZ1389"/>
      <c r="BA1389"/>
      <c r="BB1389"/>
      <c r="BC1389"/>
      <c r="BD1389"/>
    </row>
    <row r="1390" spans="1:56" s="110" customFormat="1" ht="144">
      <c r="A1390" s="107">
        <v>1555</v>
      </c>
      <c r="B1390" s="107" t="s">
        <v>13699</v>
      </c>
      <c r="C1390" s="111">
        <v>5</v>
      </c>
      <c r="D1390" s="124" t="s">
        <v>4214</v>
      </c>
      <c r="E1390" s="112" t="s">
        <v>4124</v>
      </c>
      <c r="F1390" s="129">
        <v>24381</v>
      </c>
      <c r="G1390" s="112" t="s">
        <v>4215</v>
      </c>
      <c r="H1390" s="111">
        <v>2018</v>
      </c>
      <c r="I1390" s="112" t="s">
        <v>4216</v>
      </c>
      <c r="J1390" s="113">
        <v>354932.87</v>
      </c>
      <c r="K1390" s="126" t="s">
        <v>12213</v>
      </c>
      <c r="L1390" s="112" t="s">
        <v>4098</v>
      </c>
      <c r="M1390" s="112" t="s">
        <v>4217</v>
      </c>
      <c r="N1390" s="112" t="s">
        <v>4218</v>
      </c>
      <c r="O1390" s="112" t="s">
        <v>4219</v>
      </c>
      <c r="P1390" s="112">
        <v>260997</v>
      </c>
      <c r="Q1390" s="108" t="s">
        <v>4220</v>
      </c>
      <c r="R1390" s="108">
        <v>29.42</v>
      </c>
      <c r="S1390" s="108">
        <v>150.88</v>
      </c>
      <c r="T1390" s="108">
        <v>38.36</v>
      </c>
      <c r="U1390" s="108" t="s">
        <v>4220</v>
      </c>
      <c r="V1390" s="109">
        <v>66.645833333333329</v>
      </c>
      <c r="W1390" s="109">
        <v>97</v>
      </c>
      <c r="X1390" s="127" t="s">
        <v>4091</v>
      </c>
      <c r="Y1390" s="107">
        <v>3</v>
      </c>
      <c r="Z1390" s="107">
        <v>5</v>
      </c>
      <c r="AA1390" s="107">
        <v>1</v>
      </c>
      <c r="AB1390" s="111">
        <v>4</v>
      </c>
      <c r="AC1390" s="107">
        <v>19</v>
      </c>
      <c r="AD1390" s="108">
        <v>38.36</v>
      </c>
      <c r="AE1390" s="107">
        <v>5</v>
      </c>
      <c r="AF1390" s="111">
        <v>93</v>
      </c>
      <c r="AG1390" s="111" t="s">
        <v>4103</v>
      </c>
      <c r="AH1390" s="111"/>
      <c r="AI1390" s="111">
        <v>13</v>
      </c>
      <c r="AJ1390" s="111" t="s">
        <v>4221</v>
      </c>
      <c r="AK1390" s="111"/>
      <c r="AL1390" s="111">
        <v>1</v>
      </c>
      <c r="AM1390" s="111"/>
      <c r="AN1390" s="111"/>
      <c r="AO1390" s="111"/>
      <c r="AP1390" s="111"/>
      <c r="AQ1390" s="111"/>
      <c r="AR1390" s="111"/>
      <c r="AS1390" s="111" t="s">
        <v>4104</v>
      </c>
      <c r="AT1390" s="111" t="s">
        <v>4222</v>
      </c>
      <c r="AU1390" s="111">
        <v>2</v>
      </c>
      <c r="AV1390" s="111" t="s">
        <v>4223</v>
      </c>
      <c r="AW1390" s="111" t="s">
        <v>4224</v>
      </c>
      <c r="AX1390" s="111" t="s">
        <v>4225</v>
      </c>
      <c r="AY1390"/>
      <c r="AZ1390"/>
      <c r="BA1390"/>
      <c r="BB1390"/>
      <c r="BC1390"/>
      <c r="BD1390"/>
    </row>
    <row r="1391" spans="1:56" s="110" customFormat="1" ht="154.30000000000001">
      <c r="A1391" s="107">
        <v>1555</v>
      </c>
      <c r="B1391" s="107" t="s">
        <v>13699</v>
      </c>
      <c r="C1391" s="111">
        <v>6</v>
      </c>
      <c r="D1391" s="124" t="s">
        <v>4103</v>
      </c>
      <c r="E1391" s="112" t="s">
        <v>4226</v>
      </c>
      <c r="F1391" s="129">
        <v>20249</v>
      </c>
      <c r="G1391" s="112" t="s">
        <v>4227</v>
      </c>
      <c r="H1391" s="111">
        <v>2020</v>
      </c>
      <c r="I1391" s="112" t="s">
        <v>4228</v>
      </c>
      <c r="J1391" s="113">
        <v>68621.94</v>
      </c>
      <c r="K1391" s="126" t="s">
        <v>12213</v>
      </c>
      <c r="L1391" s="112" t="s">
        <v>4229</v>
      </c>
      <c r="M1391" s="112" t="s">
        <v>4230</v>
      </c>
      <c r="N1391" s="112" t="s">
        <v>4231</v>
      </c>
      <c r="O1391" s="112" t="s">
        <v>4232</v>
      </c>
      <c r="P1391" s="112">
        <v>341309</v>
      </c>
      <c r="Q1391" s="108">
        <v>32.51</v>
      </c>
      <c r="R1391" s="108">
        <v>0</v>
      </c>
      <c r="S1391" s="108">
        <v>0</v>
      </c>
      <c r="T1391" s="108">
        <v>32.51</v>
      </c>
      <c r="U1391" s="108">
        <v>32.51</v>
      </c>
      <c r="V1391" s="109">
        <v>4.2416666666666671</v>
      </c>
      <c r="W1391" s="109">
        <v>75</v>
      </c>
      <c r="X1391" s="127" t="s">
        <v>4233</v>
      </c>
      <c r="Y1391" s="107">
        <v>4</v>
      </c>
      <c r="Z1391" s="107">
        <v>4</v>
      </c>
      <c r="AA1391" s="107">
        <v>1</v>
      </c>
      <c r="AB1391" s="111">
        <v>4</v>
      </c>
      <c r="AC1391" s="107">
        <v>15</v>
      </c>
      <c r="AD1391" s="108">
        <v>36.57</v>
      </c>
      <c r="AE1391" s="107">
        <v>5</v>
      </c>
      <c r="AF1391" s="111">
        <v>5.3</v>
      </c>
      <c r="AG1391" s="111" t="s">
        <v>4234</v>
      </c>
      <c r="AH1391" s="111"/>
      <c r="AI1391" s="111">
        <v>1.2</v>
      </c>
      <c r="AJ1391" s="111"/>
      <c r="AK1391" s="111"/>
      <c r="AL1391" s="111"/>
      <c r="AM1391" s="111"/>
      <c r="AN1391" s="111"/>
      <c r="AO1391" s="111"/>
      <c r="AP1391" s="111"/>
      <c r="AQ1391" s="111"/>
      <c r="AR1391" s="111"/>
      <c r="AS1391" s="111" t="s">
        <v>4235</v>
      </c>
      <c r="AT1391" s="111"/>
      <c r="AU1391" s="111">
        <v>1.2</v>
      </c>
      <c r="AV1391" s="111" t="s">
        <v>4236</v>
      </c>
      <c r="AW1391" s="111"/>
      <c r="AX1391" s="111">
        <v>2.9</v>
      </c>
      <c r="AY1391"/>
      <c r="AZ1391"/>
      <c r="BA1391"/>
      <c r="BB1391"/>
      <c r="BC1391"/>
      <c r="BD1391"/>
    </row>
    <row r="1392" spans="1:56" s="110" customFormat="1" ht="144">
      <c r="A1392" s="107">
        <v>1555</v>
      </c>
      <c r="B1392" s="107" t="s">
        <v>13699</v>
      </c>
      <c r="C1392" s="111">
        <v>11</v>
      </c>
      <c r="D1392" s="124"/>
      <c r="E1392" s="112" t="s">
        <v>4208</v>
      </c>
      <c r="F1392" s="129">
        <v>8393</v>
      </c>
      <c r="G1392" s="112" t="s">
        <v>4237</v>
      </c>
      <c r="H1392" s="111">
        <v>2020</v>
      </c>
      <c r="I1392" s="112" t="s">
        <v>4238</v>
      </c>
      <c r="J1392" s="113">
        <v>20730.57</v>
      </c>
      <c r="K1392" s="126" t="s">
        <v>12213</v>
      </c>
      <c r="L1392" s="112" t="s">
        <v>4239</v>
      </c>
      <c r="M1392" s="112" t="s">
        <v>4240</v>
      </c>
      <c r="N1392" s="112" t="s">
        <v>4241</v>
      </c>
      <c r="O1392" s="112" t="s">
        <v>4242</v>
      </c>
      <c r="P1392" s="112">
        <v>903269</v>
      </c>
      <c r="Q1392" s="108">
        <v>95.34</v>
      </c>
      <c r="R1392" s="108">
        <v>0</v>
      </c>
      <c r="S1392" s="108">
        <v>3.58</v>
      </c>
      <c r="T1392" s="108">
        <v>91.76</v>
      </c>
      <c r="U1392" s="108">
        <v>95.34</v>
      </c>
      <c r="V1392" s="109">
        <v>18.650833333333335</v>
      </c>
      <c r="W1392" s="109">
        <v>75</v>
      </c>
      <c r="X1392" s="127" t="s">
        <v>4233</v>
      </c>
      <c r="Y1392" s="107">
        <v>1</v>
      </c>
      <c r="Z1392" s="107">
        <v>7</v>
      </c>
      <c r="AA1392" s="107">
        <v>3</v>
      </c>
      <c r="AB1392" s="111">
        <v>44</v>
      </c>
      <c r="AC1392" s="107"/>
      <c r="AD1392" s="108">
        <v>26.16</v>
      </c>
      <c r="AE1392" s="107">
        <v>5</v>
      </c>
      <c r="AF1392" s="111">
        <v>0</v>
      </c>
      <c r="AG1392" s="111"/>
      <c r="AH1392" s="111"/>
      <c r="AI1392" s="111"/>
      <c r="AJ1392" s="111"/>
      <c r="AK1392" s="111"/>
      <c r="AL1392" s="111"/>
      <c r="AM1392" s="111"/>
      <c r="AN1392" s="111"/>
      <c r="AO1392" s="111"/>
      <c r="AP1392" s="111"/>
      <c r="AQ1392" s="111"/>
      <c r="AR1392" s="111"/>
      <c r="AS1392" s="111"/>
      <c r="AT1392" s="111"/>
      <c r="AU1392" s="111"/>
      <c r="AV1392" s="111"/>
      <c r="AW1392" s="111"/>
      <c r="AX1392" s="111"/>
      <c r="AY1392"/>
      <c r="AZ1392"/>
      <c r="BA1392"/>
      <c r="BB1392"/>
      <c r="BC1392"/>
      <c r="BD1392"/>
    </row>
    <row r="1393" spans="1:56" s="110" customFormat="1" ht="133.75">
      <c r="A1393" s="107">
        <v>1555</v>
      </c>
      <c r="B1393" s="107" t="s">
        <v>13699</v>
      </c>
      <c r="C1393" s="111">
        <v>6</v>
      </c>
      <c r="D1393" s="124"/>
      <c r="E1393" s="112" t="s">
        <v>4226</v>
      </c>
      <c r="F1393" s="129">
        <v>20249</v>
      </c>
      <c r="G1393" s="112" t="s">
        <v>4243</v>
      </c>
      <c r="H1393" s="111">
        <v>2020</v>
      </c>
      <c r="I1393" s="112" t="s">
        <v>4244</v>
      </c>
      <c r="J1393" s="113">
        <v>18738.48</v>
      </c>
      <c r="K1393" s="126" t="s">
        <v>12213</v>
      </c>
      <c r="L1393" s="112" t="s">
        <v>4245</v>
      </c>
      <c r="M1393" s="112" t="s">
        <v>4246</v>
      </c>
      <c r="N1393" s="112" t="s">
        <v>4247</v>
      </c>
      <c r="O1393" s="112" t="s">
        <v>4248</v>
      </c>
      <c r="P1393" s="112">
        <v>341301</v>
      </c>
      <c r="Q1393" s="108">
        <v>172.78</v>
      </c>
      <c r="R1393" s="108">
        <v>1.29</v>
      </c>
      <c r="S1393" s="108">
        <v>33.33</v>
      </c>
      <c r="T1393" s="108">
        <v>138.16</v>
      </c>
      <c r="U1393" s="108">
        <v>172.78</v>
      </c>
      <c r="V1393" s="109">
        <v>0</v>
      </c>
      <c r="W1393" s="109">
        <v>72</v>
      </c>
      <c r="X1393" s="127" t="s">
        <v>4233</v>
      </c>
      <c r="Y1393" s="107">
        <v>4</v>
      </c>
      <c r="Z1393" s="107">
        <v>9</v>
      </c>
      <c r="AA1393" s="107">
        <v>1</v>
      </c>
      <c r="AB1393" s="111">
        <v>36</v>
      </c>
      <c r="AC1393" s="107"/>
      <c r="AD1393" s="108">
        <v>51.48</v>
      </c>
      <c r="AE1393" s="107">
        <v>5</v>
      </c>
      <c r="AF1393" s="111">
        <v>0</v>
      </c>
      <c r="AG1393" s="111"/>
      <c r="AH1393" s="111"/>
      <c r="AI1393" s="111"/>
      <c r="AJ1393" s="111"/>
      <c r="AK1393" s="111"/>
      <c r="AL1393" s="111"/>
      <c r="AM1393" s="111"/>
      <c r="AN1393" s="111"/>
      <c r="AO1393" s="111"/>
      <c r="AP1393" s="111"/>
      <c r="AQ1393" s="111"/>
      <c r="AR1393" s="111"/>
      <c r="AS1393" s="111"/>
      <c r="AT1393" s="111"/>
      <c r="AU1393" s="111"/>
      <c r="AV1393" s="111"/>
      <c r="AW1393" s="111"/>
      <c r="AX1393" s="111"/>
      <c r="AY1393"/>
      <c r="AZ1393"/>
      <c r="BA1393"/>
      <c r="BB1393"/>
      <c r="BC1393"/>
      <c r="BD1393"/>
    </row>
    <row r="1394" spans="1:56" s="110" customFormat="1" ht="205.75">
      <c r="A1394" s="107">
        <v>1555</v>
      </c>
      <c r="B1394" s="107" t="s">
        <v>13699</v>
      </c>
      <c r="C1394" s="111">
        <v>13</v>
      </c>
      <c r="D1394" s="124"/>
      <c r="E1394" s="112" t="s">
        <v>4249</v>
      </c>
      <c r="F1394" s="129">
        <v>20447</v>
      </c>
      <c r="G1394" s="112" t="s">
        <v>4250</v>
      </c>
      <c r="H1394" s="111">
        <v>2020</v>
      </c>
      <c r="I1394" s="112" t="s">
        <v>4251</v>
      </c>
      <c r="J1394" s="113">
        <v>28677.58</v>
      </c>
      <c r="K1394" s="126" t="s">
        <v>12213</v>
      </c>
      <c r="L1394" s="112" t="s">
        <v>4252</v>
      </c>
      <c r="M1394" s="112" t="s">
        <v>4253</v>
      </c>
      <c r="N1394" s="112" t="s">
        <v>4254</v>
      </c>
      <c r="O1394" s="112" t="s">
        <v>4255</v>
      </c>
      <c r="P1394" s="112">
        <v>903276</v>
      </c>
      <c r="Q1394" s="108">
        <v>16.91</v>
      </c>
      <c r="R1394" s="108">
        <v>0</v>
      </c>
      <c r="S1394" s="108">
        <v>0</v>
      </c>
      <c r="T1394" s="108">
        <v>16.91</v>
      </c>
      <c r="U1394" s="108">
        <v>16.91</v>
      </c>
      <c r="V1394" s="109">
        <v>0</v>
      </c>
      <c r="W1394" s="109">
        <v>83</v>
      </c>
      <c r="X1394" s="127" t="s">
        <v>4233</v>
      </c>
      <c r="Y1394" s="107">
        <v>4</v>
      </c>
      <c r="Z1394" s="107">
        <v>3</v>
      </c>
      <c r="AA1394" s="107">
        <v>3</v>
      </c>
      <c r="AB1394" s="111"/>
      <c r="AC1394" s="107"/>
      <c r="AD1394" s="108">
        <v>16.91</v>
      </c>
      <c r="AE1394" s="107">
        <v>5</v>
      </c>
      <c r="AF1394" s="111">
        <v>0</v>
      </c>
      <c r="AG1394" s="111"/>
      <c r="AH1394" s="111"/>
      <c r="AI1394" s="111"/>
      <c r="AJ1394" s="111"/>
      <c r="AK1394" s="111"/>
      <c r="AL1394" s="111"/>
      <c r="AM1394" s="111"/>
      <c r="AN1394" s="111"/>
      <c r="AO1394" s="111"/>
      <c r="AP1394" s="111"/>
      <c r="AQ1394" s="111"/>
      <c r="AR1394" s="111"/>
      <c r="AS1394" s="111"/>
      <c r="AT1394" s="111"/>
      <c r="AU1394" s="111"/>
      <c r="AV1394" s="111"/>
      <c r="AW1394" s="111"/>
      <c r="AX1394" s="111"/>
      <c r="AY1394"/>
      <c r="AZ1394"/>
      <c r="BA1394"/>
      <c r="BB1394"/>
      <c r="BC1394"/>
      <c r="BD1394"/>
    </row>
    <row r="1395" spans="1:56" s="110" customFormat="1" ht="164.6">
      <c r="A1395" s="107">
        <v>1555</v>
      </c>
      <c r="B1395" s="107" t="s">
        <v>13699</v>
      </c>
      <c r="C1395" s="111">
        <v>5</v>
      </c>
      <c r="D1395" s="124" t="s">
        <v>4256</v>
      </c>
      <c r="E1395" s="112" t="s">
        <v>4134</v>
      </c>
      <c r="F1395" s="129">
        <v>16115</v>
      </c>
      <c r="G1395" s="112" t="s">
        <v>4257</v>
      </c>
      <c r="H1395" s="111">
        <v>2021</v>
      </c>
      <c r="I1395" s="112" t="s">
        <v>4258</v>
      </c>
      <c r="J1395" s="113">
        <v>47876.37</v>
      </c>
      <c r="K1395" s="126" t="s">
        <v>12213</v>
      </c>
      <c r="L1395" s="112" t="s">
        <v>4259</v>
      </c>
      <c r="M1395" s="112" t="s">
        <v>4260</v>
      </c>
      <c r="N1395" s="112" t="s">
        <v>4261</v>
      </c>
      <c r="O1395" s="112" t="s">
        <v>4262</v>
      </c>
      <c r="P1395" s="112">
        <v>261082</v>
      </c>
      <c r="Q1395" s="108" t="s">
        <v>4263</v>
      </c>
      <c r="R1395" s="108" t="s">
        <v>4264</v>
      </c>
      <c r="S1395" s="108" t="s">
        <v>4265</v>
      </c>
      <c r="T1395" s="108" t="s">
        <v>4266</v>
      </c>
      <c r="U1395" s="108" t="s">
        <v>4263</v>
      </c>
      <c r="V1395" s="109">
        <v>0.83333333333333337</v>
      </c>
      <c r="W1395" s="109">
        <v>55</v>
      </c>
      <c r="X1395" s="127" t="s">
        <v>4233</v>
      </c>
      <c r="Y1395" s="107">
        <v>1</v>
      </c>
      <c r="Z1395" s="107">
        <v>4</v>
      </c>
      <c r="AA1395" s="107">
        <v>1</v>
      </c>
      <c r="AB1395" s="111"/>
      <c r="AC1395" s="107"/>
      <c r="AD1395" s="108" t="s">
        <v>4267</v>
      </c>
      <c r="AE1395" s="107">
        <v>5</v>
      </c>
      <c r="AF1395" s="111">
        <v>7</v>
      </c>
      <c r="AG1395" s="111" t="s">
        <v>4103</v>
      </c>
      <c r="AH1395" s="111"/>
      <c r="AI1395" s="111">
        <v>7</v>
      </c>
      <c r="AJ1395" s="111"/>
      <c r="AK1395" s="111"/>
      <c r="AL1395" s="111"/>
      <c r="AM1395" s="111"/>
      <c r="AN1395" s="111"/>
      <c r="AO1395" s="111"/>
      <c r="AP1395" s="111"/>
      <c r="AQ1395" s="111"/>
      <c r="AR1395" s="111"/>
      <c r="AS1395" s="111"/>
      <c r="AT1395" s="111"/>
      <c r="AU1395" s="111"/>
      <c r="AV1395" s="111"/>
      <c r="AW1395" s="111"/>
      <c r="AX1395" s="111"/>
      <c r="AY1395"/>
      <c r="AZ1395"/>
      <c r="BA1395"/>
      <c r="BB1395"/>
      <c r="BC1395"/>
      <c r="BD1395"/>
    </row>
    <row r="1396" spans="1:56" s="110" customFormat="1" ht="133.75">
      <c r="A1396" s="107">
        <v>1555</v>
      </c>
      <c r="B1396" s="107" t="s">
        <v>13699</v>
      </c>
      <c r="C1396" s="111">
        <v>11</v>
      </c>
      <c r="D1396" s="124"/>
      <c r="E1396" s="112" t="s">
        <v>4268</v>
      </c>
      <c r="F1396" s="129">
        <v>29378</v>
      </c>
      <c r="G1396" s="112" t="s">
        <v>4269</v>
      </c>
      <c r="H1396" s="111">
        <v>2020</v>
      </c>
      <c r="I1396" s="112" t="s">
        <v>4270</v>
      </c>
      <c r="J1396" s="113">
        <v>33139.18</v>
      </c>
      <c r="K1396" s="126" t="s">
        <v>12213</v>
      </c>
      <c r="L1396" s="112" t="s">
        <v>4087</v>
      </c>
      <c r="M1396" s="112" t="s">
        <v>4151</v>
      </c>
      <c r="N1396" s="112" t="s">
        <v>4271</v>
      </c>
      <c r="O1396" s="112" t="s">
        <v>4272</v>
      </c>
      <c r="P1396" s="112">
        <v>903328</v>
      </c>
      <c r="Q1396" s="108">
        <v>13.26</v>
      </c>
      <c r="R1396" s="108">
        <v>0</v>
      </c>
      <c r="S1396" s="108">
        <v>0.25</v>
      </c>
      <c r="T1396" s="108">
        <v>13.01</v>
      </c>
      <c r="U1396" s="108">
        <v>13.26</v>
      </c>
      <c r="V1396" s="109">
        <v>6.5041666666666655</v>
      </c>
      <c r="W1396" s="109">
        <v>60</v>
      </c>
      <c r="X1396" s="127" t="s">
        <v>4233</v>
      </c>
      <c r="Y1396" s="107">
        <v>3</v>
      </c>
      <c r="Z1396" s="107">
        <v>1</v>
      </c>
      <c r="AA1396" s="107">
        <v>2</v>
      </c>
      <c r="AB1396" s="111">
        <v>4</v>
      </c>
      <c r="AC1396" s="107"/>
      <c r="AD1396" s="108" t="s">
        <v>4273</v>
      </c>
      <c r="AE1396" s="107">
        <v>5</v>
      </c>
      <c r="AF1396" s="111">
        <v>3.75</v>
      </c>
      <c r="AG1396" s="111"/>
      <c r="AH1396" s="111"/>
      <c r="AI1396" s="111"/>
      <c r="AJ1396" s="111"/>
      <c r="AK1396" s="111"/>
      <c r="AL1396" s="111"/>
      <c r="AM1396" s="111"/>
      <c r="AN1396" s="111"/>
      <c r="AO1396" s="111"/>
      <c r="AP1396" s="111"/>
      <c r="AQ1396" s="111"/>
      <c r="AR1396" s="111"/>
      <c r="AS1396" s="111" t="s">
        <v>4104</v>
      </c>
      <c r="AT1396" s="111"/>
      <c r="AU1396" s="111">
        <v>3.75</v>
      </c>
      <c r="AV1396" s="111"/>
      <c r="AW1396" s="111"/>
      <c r="AX1396" s="111"/>
      <c r="AY1396"/>
      <c r="AZ1396"/>
      <c r="BA1396"/>
      <c r="BB1396"/>
      <c r="BC1396"/>
      <c r="BD1396"/>
    </row>
    <row r="1397" spans="1:56" s="110" customFormat="1" ht="133.75">
      <c r="A1397" s="107">
        <v>1555</v>
      </c>
      <c r="B1397" s="107" t="s">
        <v>13699</v>
      </c>
      <c r="C1397" s="111">
        <v>6</v>
      </c>
      <c r="D1397" s="124"/>
      <c r="E1397" s="112" t="s">
        <v>4274</v>
      </c>
      <c r="F1397" s="129">
        <v>14134</v>
      </c>
      <c r="G1397" s="112" t="s">
        <v>4275</v>
      </c>
      <c r="H1397" s="111">
        <v>2021</v>
      </c>
      <c r="I1397" s="112" t="s">
        <v>4276</v>
      </c>
      <c r="J1397" s="113">
        <v>31485.14</v>
      </c>
      <c r="K1397" s="126" t="s">
        <v>12213</v>
      </c>
      <c r="L1397" s="112" t="s">
        <v>4245</v>
      </c>
      <c r="M1397" s="112" t="s">
        <v>4246</v>
      </c>
      <c r="N1397" s="112" t="s">
        <v>4277</v>
      </c>
      <c r="O1397" s="112" t="s">
        <v>4278</v>
      </c>
      <c r="P1397" s="112">
        <v>341383</v>
      </c>
      <c r="Q1397" s="108"/>
      <c r="R1397" s="108"/>
      <c r="S1397" s="108"/>
      <c r="T1397" s="108"/>
      <c r="U1397" s="108"/>
      <c r="V1397" s="109">
        <v>0</v>
      </c>
      <c r="W1397" s="109">
        <v>57</v>
      </c>
      <c r="X1397" s="127" t="s">
        <v>4233</v>
      </c>
      <c r="Y1397" s="107">
        <v>4</v>
      </c>
      <c r="Z1397" s="107">
        <v>9</v>
      </c>
      <c r="AA1397" s="107">
        <v>2</v>
      </c>
      <c r="AB1397" s="111"/>
      <c r="AC1397" s="107"/>
      <c r="AD1397" s="108"/>
      <c r="AE1397" s="107">
        <v>5</v>
      </c>
      <c r="AF1397" s="111"/>
      <c r="AG1397" s="111"/>
      <c r="AH1397" s="111"/>
      <c r="AI1397" s="111"/>
      <c r="AJ1397" s="111"/>
      <c r="AK1397" s="111"/>
      <c r="AL1397" s="111"/>
      <c r="AM1397" s="111"/>
      <c r="AN1397" s="111"/>
      <c r="AO1397" s="111"/>
      <c r="AP1397" s="111"/>
      <c r="AQ1397" s="111"/>
      <c r="AR1397" s="111"/>
      <c r="AS1397" s="111"/>
      <c r="AT1397" s="111"/>
      <c r="AU1397" s="111"/>
      <c r="AV1397" s="111"/>
      <c r="AW1397" s="111"/>
      <c r="AX1397" s="111"/>
      <c r="AY1397"/>
      <c r="AZ1397"/>
      <c r="BA1397"/>
      <c r="BB1397"/>
      <c r="BC1397"/>
      <c r="BD1397"/>
    </row>
    <row r="1398" spans="1:56" s="110" customFormat="1" ht="195.45">
      <c r="A1398" s="107">
        <v>1555</v>
      </c>
      <c r="B1398" s="107" t="s">
        <v>13699</v>
      </c>
      <c r="C1398" s="111">
        <v>13</v>
      </c>
      <c r="D1398" s="124"/>
      <c r="E1398" s="112" t="s">
        <v>4279</v>
      </c>
      <c r="F1398" s="129">
        <v>35332</v>
      </c>
      <c r="G1398" s="112" t="s">
        <v>4280</v>
      </c>
      <c r="H1398" s="111">
        <v>2021</v>
      </c>
      <c r="I1398" s="112" t="s">
        <v>4281</v>
      </c>
      <c r="J1398" s="113">
        <v>25505.45</v>
      </c>
      <c r="K1398" s="126" t="s">
        <v>12213</v>
      </c>
      <c r="L1398" s="112" t="s">
        <v>4282</v>
      </c>
      <c r="M1398" s="112" t="s">
        <v>4283</v>
      </c>
      <c r="N1398" s="112" t="s">
        <v>4284</v>
      </c>
      <c r="O1398" s="112" t="s">
        <v>4285</v>
      </c>
      <c r="P1398" s="112">
        <v>903393</v>
      </c>
      <c r="Q1398" s="108" t="s">
        <v>4286</v>
      </c>
      <c r="R1398" s="108">
        <v>0</v>
      </c>
      <c r="S1398" s="108" t="s">
        <v>4287</v>
      </c>
      <c r="T1398" s="108" t="s">
        <v>4288</v>
      </c>
      <c r="U1398" s="108" t="s">
        <v>4286</v>
      </c>
      <c r="V1398" s="109">
        <v>4.7925000000000004</v>
      </c>
      <c r="W1398" s="109">
        <v>48</v>
      </c>
      <c r="X1398" s="127" t="s">
        <v>4233</v>
      </c>
      <c r="Y1398" s="107">
        <v>3</v>
      </c>
      <c r="Z1398" s="107">
        <v>2</v>
      </c>
      <c r="AA1398" s="107">
        <v>1</v>
      </c>
      <c r="AB1398" s="111">
        <v>4</v>
      </c>
      <c r="AC1398" s="107"/>
      <c r="AD1398" s="108" t="s">
        <v>4288</v>
      </c>
      <c r="AE1398" s="107">
        <v>5</v>
      </c>
      <c r="AF1398" s="111">
        <v>2.5</v>
      </c>
      <c r="AG1398" s="111"/>
      <c r="AH1398" s="111"/>
      <c r="AI1398" s="111"/>
      <c r="AJ1398" s="111"/>
      <c r="AK1398" s="111"/>
      <c r="AL1398" s="111"/>
      <c r="AM1398" s="111"/>
      <c r="AN1398" s="111"/>
      <c r="AO1398" s="111"/>
      <c r="AP1398" s="111"/>
      <c r="AQ1398" s="111"/>
      <c r="AR1398" s="111"/>
      <c r="AS1398" s="111" t="s">
        <v>4104</v>
      </c>
      <c r="AT1398" s="111"/>
      <c r="AU1398" s="111">
        <v>1.25</v>
      </c>
      <c r="AV1398" s="111" t="s">
        <v>4093</v>
      </c>
      <c r="AW1398" s="111" t="s">
        <v>4289</v>
      </c>
      <c r="AX1398" s="111">
        <v>1.25</v>
      </c>
      <c r="AY1398"/>
      <c r="AZ1398"/>
      <c r="BA1398"/>
      <c r="BB1398"/>
      <c r="BC1398"/>
      <c r="BD1398"/>
    </row>
    <row r="1399" spans="1:56" s="110" customFormat="1" ht="185.15">
      <c r="A1399" s="107">
        <v>1555</v>
      </c>
      <c r="B1399" s="107" t="s">
        <v>13699</v>
      </c>
      <c r="C1399" s="111">
        <v>6</v>
      </c>
      <c r="D1399" s="124"/>
      <c r="E1399" s="112" t="s">
        <v>4142</v>
      </c>
      <c r="F1399" s="129">
        <v>21372</v>
      </c>
      <c r="G1399" s="112" t="s">
        <v>4290</v>
      </c>
      <c r="H1399" s="111">
        <v>2021</v>
      </c>
      <c r="I1399" s="112" t="s">
        <v>4291</v>
      </c>
      <c r="J1399" s="113">
        <v>41000.33</v>
      </c>
      <c r="K1399" s="126" t="s">
        <v>12213</v>
      </c>
      <c r="L1399" s="112" t="s">
        <v>4292</v>
      </c>
      <c r="M1399" s="112" t="s">
        <v>4293</v>
      </c>
      <c r="N1399" s="112" t="s">
        <v>4294</v>
      </c>
      <c r="O1399" s="112" t="s">
        <v>4295</v>
      </c>
      <c r="P1399" s="112">
        <v>341384</v>
      </c>
      <c r="Q1399" s="108">
        <v>9.1999999999999993</v>
      </c>
      <c r="R1399" s="108">
        <v>0</v>
      </c>
      <c r="S1399" s="108">
        <v>2.65</v>
      </c>
      <c r="T1399" s="108">
        <v>6.55</v>
      </c>
      <c r="U1399" s="108">
        <v>9.1999999999999993</v>
      </c>
      <c r="V1399" s="109">
        <v>3.2249999999999996</v>
      </c>
      <c r="W1399" s="109">
        <v>48</v>
      </c>
      <c r="X1399" s="127" t="s">
        <v>4233</v>
      </c>
      <c r="Y1399" s="107">
        <v>3</v>
      </c>
      <c r="Z1399" s="107">
        <v>1</v>
      </c>
      <c r="AA1399" s="107">
        <v>7</v>
      </c>
      <c r="AB1399" s="111">
        <v>4</v>
      </c>
      <c r="AC1399" s="107"/>
      <c r="AD1399" s="108">
        <v>15.74</v>
      </c>
      <c r="AE1399" s="107">
        <v>5</v>
      </c>
      <c r="AF1399" s="111">
        <v>10.3</v>
      </c>
      <c r="AG1399" s="111" t="s">
        <v>4103</v>
      </c>
      <c r="AH1399" s="111"/>
      <c r="AI1399" s="111">
        <v>5.5</v>
      </c>
      <c r="AJ1399" s="111" t="s">
        <v>4296</v>
      </c>
      <c r="AK1399" s="111"/>
      <c r="AL1399" s="111">
        <v>4.8</v>
      </c>
      <c r="AM1399" s="111"/>
      <c r="AN1399" s="111"/>
      <c r="AO1399" s="111"/>
      <c r="AP1399" s="111"/>
      <c r="AQ1399" s="111"/>
      <c r="AR1399" s="111"/>
      <c r="AS1399" s="111"/>
      <c r="AT1399" s="111"/>
      <c r="AU1399" s="111"/>
      <c r="AV1399" s="111"/>
      <c r="AW1399" s="111"/>
      <c r="AX1399" s="111"/>
      <c r="AY1399"/>
      <c r="AZ1399"/>
      <c r="BA1399"/>
      <c r="BB1399"/>
      <c r="BC1399"/>
      <c r="BD1399"/>
    </row>
    <row r="1400" spans="1:56" s="110" customFormat="1" ht="164.6">
      <c r="A1400" s="107">
        <v>1555</v>
      </c>
      <c r="B1400" s="107" t="s">
        <v>13699</v>
      </c>
      <c r="C1400" s="111">
        <v>11</v>
      </c>
      <c r="D1400" s="124"/>
      <c r="E1400" s="112" t="s">
        <v>4297</v>
      </c>
      <c r="F1400" s="129">
        <v>27963</v>
      </c>
      <c r="G1400" s="112" t="s">
        <v>4298</v>
      </c>
      <c r="H1400" s="111">
        <v>2021</v>
      </c>
      <c r="I1400" s="112" t="s">
        <v>4299</v>
      </c>
      <c r="J1400" s="113">
        <v>41380.04</v>
      </c>
      <c r="K1400" s="126" t="s">
        <v>12213</v>
      </c>
      <c r="L1400" s="112" t="s">
        <v>4300</v>
      </c>
      <c r="M1400" s="112" t="s">
        <v>4301</v>
      </c>
      <c r="N1400" s="112" t="s">
        <v>4302</v>
      </c>
      <c r="O1400" s="112" t="s">
        <v>4303</v>
      </c>
      <c r="P1400" s="112">
        <v>903400</v>
      </c>
      <c r="Q1400" s="108" t="s">
        <v>4304</v>
      </c>
      <c r="R1400" s="108">
        <v>0</v>
      </c>
      <c r="S1400" s="108" t="s">
        <v>4305</v>
      </c>
      <c r="T1400" s="108" t="s">
        <v>4288</v>
      </c>
      <c r="U1400" s="108" t="s">
        <v>4304</v>
      </c>
      <c r="V1400" s="109">
        <v>8.6558333333333337</v>
      </c>
      <c r="W1400" s="109">
        <v>48</v>
      </c>
      <c r="X1400" s="127" t="s">
        <v>4233</v>
      </c>
      <c r="Y1400" s="107">
        <v>3</v>
      </c>
      <c r="Z1400" s="107">
        <v>2</v>
      </c>
      <c r="AA1400" s="107">
        <v>1</v>
      </c>
      <c r="AB1400" s="111">
        <v>4</v>
      </c>
      <c r="AC1400" s="107"/>
      <c r="AD1400" s="108" t="s">
        <v>4288</v>
      </c>
      <c r="AE1400" s="107">
        <v>5</v>
      </c>
      <c r="AF1400" s="111">
        <v>36.869999999999997</v>
      </c>
      <c r="AG1400" s="111" t="s">
        <v>4306</v>
      </c>
      <c r="AH1400" s="111"/>
      <c r="AI1400" s="111">
        <v>23.75</v>
      </c>
      <c r="AJ1400" s="111"/>
      <c r="AK1400" s="111"/>
      <c r="AL1400" s="111"/>
      <c r="AM1400" s="111"/>
      <c r="AN1400" s="111"/>
      <c r="AO1400" s="111"/>
      <c r="AP1400" s="111"/>
      <c r="AQ1400" s="111"/>
      <c r="AR1400" s="111"/>
      <c r="AS1400" s="111" t="s">
        <v>4104</v>
      </c>
      <c r="AT1400" s="111"/>
      <c r="AU1400" s="111">
        <v>13.12</v>
      </c>
      <c r="AV1400" s="111"/>
      <c r="AW1400" s="111"/>
      <c r="AX1400" s="111"/>
      <c r="AY1400"/>
      <c r="AZ1400"/>
      <c r="BA1400"/>
      <c r="BB1400"/>
      <c r="BC1400"/>
      <c r="BD1400"/>
    </row>
    <row r="1401" spans="1:56" s="110" customFormat="1" ht="102.9">
      <c r="A1401" s="107">
        <v>1555</v>
      </c>
      <c r="B1401" s="107" t="s">
        <v>13699</v>
      </c>
      <c r="C1401" s="111">
        <v>2</v>
      </c>
      <c r="D1401" s="124"/>
      <c r="E1401" s="112" t="s">
        <v>4307</v>
      </c>
      <c r="F1401" s="129">
        <v>11625</v>
      </c>
      <c r="G1401" s="112" t="s">
        <v>4308</v>
      </c>
      <c r="H1401" s="111">
        <v>2021</v>
      </c>
      <c r="I1401" s="112" t="s">
        <v>4309</v>
      </c>
      <c r="J1401" s="113">
        <v>48214.92</v>
      </c>
      <c r="K1401" s="126" t="s">
        <v>12213</v>
      </c>
      <c r="L1401" s="112" t="s">
        <v>4310</v>
      </c>
      <c r="M1401" s="112" t="s">
        <v>4311</v>
      </c>
      <c r="N1401" s="112" t="s">
        <v>4312</v>
      </c>
      <c r="O1401" s="112" t="s">
        <v>4313</v>
      </c>
      <c r="P1401" s="112">
        <v>261092</v>
      </c>
      <c r="Q1401" s="108">
        <v>9.8800000000000008</v>
      </c>
      <c r="R1401" s="108">
        <v>1.78</v>
      </c>
      <c r="S1401" s="108">
        <v>6.45</v>
      </c>
      <c r="T1401" s="108">
        <v>1.65</v>
      </c>
      <c r="U1401" s="108">
        <v>9.8800000000000008</v>
      </c>
      <c r="V1401" s="109">
        <v>80.75</v>
      </c>
      <c r="W1401" s="109">
        <v>55</v>
      </c>
      <c r="X1401" s="127" t="s">
        <v>4233</v>
      </c>
      <c r="Y1401" s="107">
        <v>3</v>
      </c>
      <c r="Z1401" s="107">
        <v>12</v>
      </c>
      <c r="AA1401" s="107">
        <v>3</v>
      </c>
      <c r="AB1401" s="111">
        <v>44</v>
      </c>
      <c r="AC1401" s="107"/>
      <c r="AD1401" s="108">
        <v>4.95</v>
      </c>
      <c r="AE1401" s="107">
        <v>5</v>
      </c>
      <c r="AF1401" s="111">
        <v>81</v>
      </c>
      <c r="AG1401" s="111" t="s">
        <v>4103</v>
      </c>
      <c r="AH1401" s="111"/>
      <c r="AI1401" s="111">
        <v>31</v>
      </c>
      <c r="AJ1401" s="111"/>
      <c r="AK1401" s="111"/>
      <c r="AL1401" s="111"/>
      <c r="AM1401" s="111"/>
      <c r="AN1401" s="111"/>
      <c r="AO1401" s="111"/>
      <c r="AP1401" s="111"/>
      <c r="AQ1401" s="111"/>
      <c r="AR1401" s="111"/>
      <c r="AS1401" s="111" t="s">
        <v>4104</v>
      </c>
      <c r="AT1401" s="111" t="s">
        <v>4105</v>
      </c>
      <c r="AU1401" s="111">
        <v>31</v>
      </c>
      <c r="AV1401" s="111" t="s">
        <v>4106</v>
      </c>
      <c r="AW1401" s="111"/>
      <c r="AX1401" s="111">
        <v>19</v>
      </c>
      <c r="AY1401"/>
      <c r="AZ1401"/>
      <c r="BA1401"/>
      <c r="BB1401"/>
      <c r="BC1401"/>
      <c r="BD1401"/>
    </row>
    <row r="1402" spans="1:56" s="110" customFormat="1" ht="102.9">
      <c r="A1402" s="107">
        <v>1555</v>
      </c>
      <c r="B1402" s="107" t="s">
        <v>13699</v>
      </c>
      <c r="C1402" s="111">
        <v>2</v>
      </c>
      <c r="D1402" s="124"/>
      <c r="E1402" s="112" t="s">
        <v>4307</v>
      </c>
      <c r="F1402" s="129">
        <v>11625</v>
      </c>
      <c r="G1402" s="112" t="s">
        <v>4314</v>
      </c>
      <c r="H1402" s="111">
        <v>2021</v>
      </c>
      <c r="I1402" s="112" t="s">
        <v>4315</v>
      </c>
      <c r="J1402" s="113">
        <v>45923.86</v>
      </c>
      <c r="K1402" s="126" t="s">
        <v>12213</v>
      </c>
      <c r="L1402" s="112" t="s">
        <v>4310</v>
      </c>
      <c r="M1402" s="112" t="s">
        <v>4311</v>
      </c>
      <c r="N1402" s="112" t="s">
        <v>4312</v>
      </c>
      <c r="O1402" s="112" t="s">
        <v>4313</v>
      </c>
      <c r="P1402" s="112">
        <v>261100</v>
      </c>
      <c r="Q1402" s="108">
        <v>13.45</v>
      </c>
      <c r="R1402" s="108">
        <v>5.4</v>
      </c>
      <c r="S1402" s="108">
        <v>6.4</v>
      </c>
      <c r="T1402" s="108">
        <v>1.65</v>
      </c>
      <c r="U1402" s="108">
        <v>13.45</v>
      </c>
      <c r="V1402" s="109">
        <v>81.083333333333329</v>
      </c>
      <c r="W1402" s="109">
        <v>52</v>
      </c>
      <c r="X1402" s="127" t="s">
        <v>4233</v>
      </c>
      <c r="Y1402" s="107">
        <v>3</v>
      </c>
      <c r="Z1402" s="107">
        <v>12</v>
      </c>
      <c r="AA1402" s="107">
        <v>3</v>
      </c>
      <c r="AB1402" s="111">
        <v>44</v>
      </c>
      <c r="AC1402" s="107"/>
      <c r="AD1402" s="108">
        <v>4.95</v>
      </c>
      <c r="AE1402" s="107">
        <v>5</v>
      </c>
      <c r="AF1402" s="111">
        <v>82</v>
      </c>
      <c r="AG1402" s="111" t="s">
        <v>4103</v>
      </c>
      <c r="AH1402" s="111"/>
      <c r="AI1402" s="111">
        <v>19</v>
      </c>
      <c r="AJ1402" s="111"/>
      <c r="AK1402" s="111"/>
      <c r="AL1402" s="111"/>
      <c r="AM1402" s="111"/>
      <c r="AN1402" s="111"/>
      <c r="AO1402" s="111"/>
      <c r="AP1402" s="111"/>
      <c r="AQ1402" s="111"/>
      <c r="AR1402" s="111"/>
      <c r="AS1402" s="111" t="s">
        <v>4104</v>
      </c>
      <c r="AT1402" s="111" t="s">
        <v>4105</v>
      </c>
      <c r="AU1402" s="111">
        <v>44</v>
      </c>
      <c r="AV1402" s="111" t="s">
        <v>4106</v>
      </c>
      <c r="AW1402" s="111"/>
      <c r="AX1402" s="111">
        <v>19</v>
      </c>
      <c r="AY1402"/>
      <c r="AZ1402"/>
      <c r="BA1402"/>
      <c r="BB1402"/>
      <c r="BC1402"/>
      <c r="BD1402"/>
    </row>
    <row r="1403" spans="1:56" s="110" customFormat="1" ht="144">
      <c r="A1403" s="107">
        <v>1555</v>
      </c>
      <c r="B1403" s="107" t="s">
        <v>13699</v>
      </c>
      <c r="C1403" s="111">
        <v>6</v>
      </c>
      <c r="D1403" s="124"/>
      <c r="E1403" s="112" t="s">
        <v>4142</v>
      </c>
      <c r="F1403" s="129">
        <v>21372</v>
      </c>
      <c r="G1403" s="112" t="s">
        <v>4316</v>
      </c>
      <c r="H1403" s="111">
        <v>2022</v>
      </c>
      <c r="I1403" s="112" t="s">
        <v>4316</v>
      </c>
      <c r="J1403" s="113">
        <f>41710.5+13927.68</f>
        <v>55638.18</v>
      </c>
      <c r="K1403" s="126" t="s">
        <v>12213</v>
      </c>
      <c r="L1403" s="112" t="s">
        <v>4317</v>
      </c>
      <c r="M1403" s="112" t="s">
        <v>4318</v>
      </c>
      <c r="N1403" s="112" t="s">
        <v>4319</v>
      </c>
      <c r="O1403" s="112" t="s">
        <v>4320</v>
      </c>
      <c r="P1403" s="112">
        <v>341410</v>
      </c>
      <c r="Q1403" s="108" t="s">
        <v>4321</v>
      </c>
      <c r="R1403" s="108"/>
      <c r="S1403" s="108"/>
      <c r="T1403" s="108"/>
      <c r="U1403" s="108"/>
      <c r="V1403" s="109">
        <v>8.6766666666666659</v>
      </c>
      <c r="W1403" s="109">
        <v>25</v>
      </c>
      <c r="X1403" s="127" t="s">
        <v>4322</v>
      </c>
      <c r="Y1403" s="107">
        <v>6</v>
      </c>
      <c r="Z1403" s="107">
        <v>4</v>
      </c>
      <c r="AA1403" s="107">
        <v>7</v>
      </c>
      <c r="AB1403" s="111">
        <v>4</v>
      </c>
      <c r="AC1403" s="107"/>
      <c r="AD1403" s="108"/>
      <c r="AE1403" s="107">
        <v>5</v>
      </c>
      <c r="AF1403" s="111">
        <v>0</v>
      </c>
      <c r="AG1403" s="111"/>
      <c r="AH1403" s="111"/>
      <c r="AI1403" s="111"/>
      <c r="AJ1403" s="111"/>
      <c r="AK1403" s="111"/>
      <c r="AL1403" s="111"/>
      <c r="AM1403" s="111"/>
      <c r="AN1403" s="111"/>
      <c r="AO1403" s="111"/>
      <c r="AP1403" s="111"/>
      <c r="AQ1403" s="111"/>
      <c r="AR1403" s="111"/>
      <c r="AS1403" s="111"/>
      <c r="AT1403" s="111"/>
      <c r="AU1403" s="111"/>
      <c r="AV1403" s="111"/>
      <c r="AW1403" s="111"/>
      <c r="AX1403" s="111"/>
      <c r="AY1403"/>
      <c r="AZ1403"/>
      <c r="BA1403"/>
      <c r="BB1403"/>
      <c r="BC1403"/>
      <c r="BD1403"/>
    </row>
    <row r="1404" spans="1:56" s="110" customFormat="1" ht="102.9">
      <c r="A1404" s="107">
        <v>1555</v>
      </c>
      <c r="B1404" s="107" t="s">
        <v>13699</v>
      </c>
      <c r="C1404" s="111">
        <v>11</v>
      </c>
      <c r="D1404" s="124"/>
      <c r="E1404" s="112" t="s">
        <v>4268</v>
      </c>
      <c r="F1404" s="129">
        <v>29378</v>
      </c>
      <c r="G1404" s="112" t="s">
        <v>4323</v>
      </c>
      <c r="H1404" s="111">
        <v>2024</v>
      </c>
      <c r="I1404" s="112" t="s">
        <v>4324</v>
      </c>
      <c r="J1404" s="113">
        <v>98859.3</v>
      </c>
      <c r="K1404" s="126" t="s">
        <v>12213</v>
      </c>
      <c r="L1404" s="112" t="s">
        <v>4325</v>
      </c>
      <c r="M1404" s="112" t="s">
        <v>4151</v>
      </c>
      <c r="N1404" s="112" t="s">
        <v>4326</v>
      </c>
      <c r="O1404" s="112" t="s">
        <v>4327</v>
      </c>
      <c r="P1404" s="112" t="s">
        <v>4328</v>
      </c>
      <c r="Q1404" s="108">
        <v>35.6</v>
      </c>
      <c r="R1404" s="108">
        <v>2.82</v>
      </c>
      <c r="S1404" s="108">
        <v>3.9</v>
      </c>
      <c r="T1404" s="108">
        <v>28.89</v>
      </c>
      <c r="U1404" s="108">
        <v>35.6</v>
      </c>
      <c r="V1404" s="109"/>
      <c r="W1404" s="109"/>
      <c r="X1404" s="127" t="s">
        <v>4322</v>
      </c>
      <c r="Y1404" s="107">
        <v>3</v>
      </c>
      <c r="Z1404" s="107">
        <v>12</v>
      </c>
      <c r="AA1404" s="107">
        <v>6</v>
      </c>
      <c r="AB1404" s="111">
        <v>4</v>
      </c>
      <c r="AC1404" s="107"/>
      <c r="AD1404" s="108">
        <v>28.89</v>
      </c>
      <c r="AE1404" s="107">
        <v>5</v>
      </c>
      <c r="AF1404" s="111">
        <v>270</v>
      </c>
      <c r="AG1404" s="111"/>
      <c r="AH1404" s="111"/>
      <c r="AI1404" s="111"/>
      <c r="AJ1404" s="111"/>
      <c r="AK1404" s="111"/>
      <c r="AL1404" s="111"/>
      <c r="AM1404" s="111"/>
      <c r="AN1404" s="111"/>
      <c r="AO1404" s="111"/>
      <c r="AP1404" s="111"/>
      <c r="AQ1404" s="111"/>
      <c r="AR1404" s="111"/>
      <c r="AS1404" s="111" t="s">
        <v>4104</v>
      </c>
      <c r="AT1404" s="111"/>
      <c r="AU1404" s="111">
        <v>270</v>
      </c>
      <c r="AV1404" s="111"/>
      <c r="AW1404" s="111"/>
      <c r="AX1404" s="111"/>
      <c r="AY1404"/>
      <c r="AZ1404"/>
      <c r="BA1404"/>
      <c r="BB1404"/>
      <c r="BC1404"/>
      <c r="BD1404"/>
    </row>
    <row r="1405" spans="1:56" s="110" customFormat="1" ht="164.6">
      <c r="A1405" s="107">
        <v>1555</v>
      </c>
      <c r="B1405" s="107" t="s">
        <v>13699</v>
      </c>
      <c r="C1405" s="111">
        <v>5</v>
      </c>
      <c r="D1405" s="124"/>
      <c r="E1405" s="112" t="s">
        <v>4124</v>
      </c>
      <c r="F1405" s="129">
        <v>24381</v>
      </c>
      <c r="G1405" s="112" t="s">
        <v>4329</v>
      </c>
      <c r="H1405" s="111">
        <v>2024</v>
      </c>
      <c r="I1405" s="112" t="s">
        <v>4330</v>
      </c>
      <c r="J1405" s="113">
        <v>80812.44</v>
      </c>
      <c r="K1405" s="126" t="s">
        <v>12213</v>
      </c>
      <c r="L1405" s="112" t="s">
        <v>4331</v>
      </c>
      <c r="M1405" s="112" t="s">
        <v>4332</v>
      </c>
      <c r="N1405" s="112" t="s">
        <v>4333</v>
      </c>
      <c r="O1405" s="112" t="s">
        <v>4334</v>
      </c>
      <c r="P1405" s="112" t="s">
        <v>4335</v>
      </c>
      <c r="Q1405" s="108">
        <v>71.819999999999993</v>
      </c>
      <c r="R1405" s="108">
        <v>3.42</v>
      </c>
      <c r="S1405" s="108">
        <v>0</v>
      </c>
      <c r="T1405" s="108">
        <v>68.400000000000006</v>
      </c>
      <c r="U1405" s="108">
        <v>71.819999999999993</v>
      </c>
      <c r="V1405" s="109"/>
      <c r="W1405" s="109"/>
      <c r="X1405" s="127" t="s">
        <v>4322</v>
      </c>
      <c r="Y1405" s="107">
        <v>3</v>
      </c>
      <c r="Z1405" s="107">
        <v>4</v>
      </c>
      <c r="AA1405" s="107">
        <v>4</v>
      </c>
      <c r="AB1405" s="111">
        <v>4</v>
      </c>
      <c r="AC1405" s="107"/>
      <c r="AD1405" s="108">
        <v>159.54</v>
      </c>
      <c r="AE1405" s="107">
        <v>5</v>
      </c>
      <c r="AF1405" s="111">
        <v>30</v>
      </c>
      <c r="AG1405" s="111" t="s">
        <v>4103</v>
      </c>
      <c r="AH1405" s="111"/>
      <c r="AI1405" s="111">
        <v>5</v>
      </c>
      <c r="AJ1405" s="111" t="s">
        <v>4221</v>
      </c>
      <c r="AK1405" s="111"/>
      <c r="AL1405" s="111">
        <v>12</v>
      </c>
      <c r="AM1405" s="111"/>
      <c r="AN1405" s="111"/>
      <c r="AO1405" s="111"/>
      <c r="AP1405" s="111"/>
      <c r="AQ1405" s="111"/>
      <c r="AR1405" s="111"/>
      <c r="AS1405" s="111" t="s">
        <v>4104</v>
      </c>
      <c r="AT1405" s="111" t="s">
        <v>4336</v>
      </c>
      <c r="AU1405" s="111">
        <v>11</v>
      </c>
      <c r="AV1405" s="111" t="s">
        <v>4337</v>
      </c>
      <c r="AW1405" s="111"/>
      <c r="AX1405" s="111">
        <v>2</v>
      </c>
      <c r="AY1405"/>
      <c r="AZ1405"/>
      <c r="BA1405"/>
      <c r="BB1405"/>
      <c r="BC1405"/>
      <c r="BD1405"/>
    </row>
    <row r="1406" spans="1:56" s="110" customFormat="1" ht="339.45">
      <c r="A1406" s="107">
        <v>1555</v>
      </c>
      <c r="B1406" s="107" t="s">
        <v>13699</v>
      </c>
      <c r="C1406" s="111">
        <v>6</v>
      </c>
      <c r="D1406" s="124"/>
      <c r="E1406" s="112" t="s">
        <v>4142</v>
      </c>
      <c r="F1406" s="129">
        <v>21372</v>
      </c>
      <c r="G1406" s="112" t="s">
        <v>4338</v>
      </c>
      <c r="H1406" s="111">
        <v>2024</v>
      </c>
      <c r="I1406" s="112" t="s">
        <v>4339</v>
      </c>
      <c r="J1406" s="113">
        <v>225049.18</v>
      </c>
      <c r="K1406" s="126" t="s">
        <v>12213</v>
      </c>
      <c r="L1406" s="112" t="s">
        <v>4340</v>
      </c>
      <c r="M1406" s="112" t="s">
        <v>4341</v>
      </c>
      <c r="N1406" s="112" t="s">
        <v>4342</v>
      </c>
      <c r="O1406" s="112" t="s">
        <v>4343</v>
      </c>
      <c r="P1406" s="112" t="s">
        <v>4344</v>
      </c>
      <c r="Q1406" s="108">
        <v>148.25</v>
      </c>
      <c r="R1406" s="108">
        <v>0.49</v>
      </c>
      <c r="S1406" s="108">
        <v>0.88</v>
      </c>
      <c r="T1406" s="108">
        <v>146.88</v>
      </c>
      <c r="U1406" s="108">
        <v>148.25</v>
      </c>
      <c r="V1406" s="109"/>
      <c r="W1406" s="109"/>
      <c r="X1406" s="127" t="s">
        <v>4322</v>
      </c>
      <c r="Y1406" s="107">
        <v>3</v>
      </c>
      <c r="Z1406" s="107">
        <v>8</v>
      </c>
      <c r="AA1406" s="107">
        <v>1</v>
      </c>
      <c r="AB1406" s="111">
        <v>4</v>
      </c>
      <c r="AC1406" s="107"/>
      <c r="AD1406" s="108">
        <v>146.88</v>
      </c>
      <c r="AE1406" s="107">
        <v>5</v>
      </c>
      <c r="AF1406" s="111">
        <v>40.299999999999997</v>
      </c>
      <c r="AG1406" s="111" t="s">
        <v>4103</v>
      </c>
      <c r="AH1406" s="111"/>
      <c r="AI1406" s="111">
        <v>2.7</v>
      </c>
      <c r="AJ1406" s="111" t="s">
        <v>4296</v>
      </c>
      <c r="AK1406" s="111"/>
      <c r="AL1406" s="111">
        <v>8.3000000000000007</v>
      </c>
      <c r="AM1406" s="111"/>
      <c r="AN1406" s="111"/>
      <c r="AO1406" s="111"/>
      <c r="AP1406" s="111"/>
      <c r="AQ1406" s="111"/>
      <c r="AR1406" s="111"/>
      <c r="AS1406" s="111" t="s">
        <v>4104</v>
      </c>
      <c r="AT1406" s="111"/>
      <c r="AU1406" s="111">
        <v>13</v>
      </c>
      <c r="AV1406" s="111" t="s">
        <v>4345</v>
      </c>
      <c r="AW1406" s="111"/>
      <c r="AX1406" s="111" t="s">
        <v>4346</v>
      </c>
      <c r="AY1406"/>
      <c r="AZ1406"/>
      <c r="BA1406"/>
      <c r="BB1406"/>
      <c r="BC1406"/>
      <c r="BD1406"/>
    </row>
    <row r="1407" spans="1:56" s="110" customFormat="1" ht="61.75">
      <c r="A1407" s="107">
        <v>1613</v>
      </c>
      <c r="B1407" s="107" t="s">
        <v>12453</v>
      </c>
      <c r="C1407" s="111">
        <v>1</v>
      </c>
      <c r="D1407" s="124"/>
      <c r="E1407" s="112" t="s">
        <v>12454</v>
      </c>
      <c r="F1407" s="129" t="s">
        <v>12455</v>
      </c>
      <c r="G1407" s="112" t="s">
        <v>12456</v>
      </c>
      <c r="H1407" s="111">
        <v>2009</v>
      </c>
      <c r="I1407" s="112" t="s">
        <v>12456</v>
      </c>
      <c r="J1407" s="113">
        <v>33915</v>
      </c>
      <c r="K1407" s="126" t="s">
        <v>12213</v>
      </c>
      <c r="L1407" s="112" t="s">
        <v>12457</v>
      </c>
      <c r="M1407" s="112" t="s">
        <v>12458</v>
      </c>
      <c r="N1407" s="112" t="s">
        <v>12459</v>
      </c>
      <c r="O1407" s="112" t="s">
        <v>12460</v>
      </c>
      <c r="P1407" s="112">
        <v>9936</v>
      </c>
      <c r="Q1407" s="108">
        <v>44.54</v>
      </c>
      <c r="R1407" s="108">
        <v>0</v>
      </c>
      <c r="S1407" s="108">
        <v>8.91</v>
      </c>
      <c r="T1407" s="108">
        <v>35.630000000000003</v>
      </c>
      <c r="U1407" s="108">
        <v>44.540000000000006</v>
      </c>
      <c r="V1407" s="109">
        <v>100</v>
      </c>
      <c r="W1407" s="109">
        <v>100</v>
      </c>
      <c r="X1407" s="127" t="s">
        <v>12461</v>
      </c>
      <c r="Y1407" s="107">
        <v>3</v>
      </c>
      <c r="Z1407" s="107">
        <v>4</v>
      </c>
      <c r="AA1407" s="107">
        <v>6</v>
      </c>
      <c r="AB1407" s="111"/>
      <c r="AC1407" s="107"/>
      <c r="AD1407" s="108">
        <v>18.55</v>
      </c>
      <c r="AE1407" s="107">
        <v>5</v>
      </c>
      <c r="AF1407" s="111">
        <v>100</v>
      </c>
      <c r="AG1407" s="111" t="s">
        <v>12462</v>
      </c>
      <c r="AH1407" s="111" t="s">
        <v>12463</v>
      </c>
      <c r="AI1407" s="111">
        <v>100</v>
      </c>
      <c r="AJ1407" s="111"/>
      <c r="AK1407" s="111"/>
      <c r="AL1407" s="111"/>
      <c r="AM1407" s="111"/>
      <c r="AN1407" s="111"/>
      <c r="AO1407" s="111"/>
      <c r="AP1407" s="111"/>
      <c r="AQ1407" s="111"/>
      <c r="AR1407" s="111"/>
      <c r="AS1407" s="111"/>
      <c r="AT1407" s="111"/>
      <c r="AU1407" s="111"/>
      <c r="AV1407" s="111"/>
      <c r="AW1407" s="111"/>
      <c r="AX1407" s="111"/>
      <c r="AY1407"/>
      <c r="AZ1407"/>
      <c r="BA1407"/>
      <c r="BB1407"/>
      <c r="BC1407"/>
      <c r="BD1407"/>
    </row>
    <row r="1408" spans="1:56" s="110" customFormat="1" ht="61.75">
      <c r="A1408" s="107">
        <v>1613</v>
      </c>
      <c r="B1408" s="107" t="s">
        <v>12453</v>
      </c>
      <c r="C1408" s="111">
        <v>1</v>
      </c>
      <c r="D1408" s="124"/>
      <c r="E1408" s="112" t="s">
        <v>12454</v>
      </c>
      <c r="F1408" s="129" t="s">
        <v>12455</v>
      </c>
      <c r="G1408" s="112" t="s">
        <v>12464</v>
      </c>
      <c r="H1408" s="111">
        <v>2007</v>
      </c>
      <c r="I1408" s="112" t="s">
        <v>12465</v>
      </c>
      <c r="J1408" s="113">
        <v>11761</v>
      </c>
      <c r="K1408" s="126" t="s">
        <v>12213</v>
      </c>
      <c r="L1408" s="112" t="s">
        <v>12457</v>
      </c>
      <c r="M1408" s="112" t="s">
        <v>12458</v>
      </c>
      <c r="N1408" s="112" t="s">
        <v>12459</v>
      </c>
      <c r="O1408" s="112" t="s">
        <v>12460</v>
      </c>
      <c r="P1408" s="112">
        <v>7730</v>
      </c>
      <c r="Q1408" s="108">
        <v>20.72</v>
      </c>
      <c r="R1408" s="108">
        <v>0</v>
      </c>
      <c r="S1408" s="108">
        <v>4.1399999999999997</v>
      </c>
      <c r="T1408" s="108">
        <v>16.579999999999998</v>
      </c>
      <c r="U1408" s="108">
        <v>20.72</v>
      </c>
      <c r="V1408" s="109">
        <v>100</v>
      </c>
      <c r="W1408" s="109">
        <v>100</v>
      </c>
      <c r="X1408" s="127" t="s">
        <v>12461</v>
      </c>
      <c r="Y1408" s="107">
        <v>2</v>
      </c>
      <c r="Z1408" s="107">
        <v>2</v>
      </c>
      <c r="AA1408" s="107">
        <v>1</v>
      </c>
      <c r="AB1408" s="111">
        <v>17</v>
      </c>
      <c r="AC1408" s="107" t="s">
        <v>12466</v>
      </c>
      <c r="AD1408" s="108">
        <v>16.579999999999998</v>
      </c>
      <c r="AE1408" s="107">
        <v>5</v>
      </c>
      <c r="AF1408" s="111">
        <v>100</v>
      </c>
      <c r="AG1408" s="111" t="s">
        <v>12462</v>
      </c>
      <c r="AH1408" s="111" t="s">
        <v>12463</v>
      </c>
      <c r="AI1408" s="111">
        <v>60</v>
      </c>
      <c r="AJ1408" s="111" t="s">
        <v>12467</v>
      </c>
      <c r="AK1408" s="111" t="s">
        <v>12468</v>
      </c>
      <c r="AL1408" s="111">
        <v>20</v>
      </c>
      <c r="AM1408" s="111" t="s">
        <v>12469</v>
      </c>
      <c r="AN1408" s="111" t="s">
        <v>12454</v>
      </c>
      <c r="AO1408" s="111">
        <v>20</v>
      </c>
      <c r="AP1408" s="111"/>
      <c r="AQ1408" s="111"/>
      <c r="AR1408" s="111"/>
      <c r="AS1408" s="111"/>
      <c r="AT1408" s="111"/>
      <c r="AU1408" s="111"/>
      <c r="AV1408" s="111"/>
      <c r="AW1408" s="111"/>
      <c r="AX1408" s="111"/>
      <c r="AY1408"/>
      <c r="AZ1408"/>
      <c r="BA1408"/>
      <c r="BB1408"/>
      <c r="BC1408"/>
      <c r="BD1408"/>
    </row>
    <row r="1409" spans="1:56" s="110" customFormat="1" ht="61.75">
      <c r="A1409" s="107">
        <v>1613</v>
      </c>
      <c r="B1409" s="107" t="s">
        <v>12453</v>
      </c>
      <c r="C1409" s="111">
        <v>1</v>
      </c>
      <c r="D1409" s="124"/>
      <c r="E1409" s="112" t="s">
        <v>12454</v>
      </c>
      <c r="F1409" s="129" t="s">
        <v>12455</v>
      </c>
      <c r="G1409" s="112" t="s">
        <v>12464</v>
      </c>
      <c r="H1409" s="111">
        <v>2007</v>
      </c>
      <c r="I1409" s="112" t="s">
        <v>12470</v>
      </c>
      <c r="J1409" s="113">
        <v>45120</v>
      </c>
      <c r="K1409" s="126" t="s">
        <v>12213</v>
      </c>
      <c r="L1409" s="112" t="s">
        <v>12457</v>
      </c>
      <c r="M1409" s="112" t="s">
        <v>12458</v>
      </c>
      <c r="N1409" s="112" t="s">
        <v>12459</v>
      </c>
      <c r="O1409" s="112" t="s">
        <v>12460</v>
      </c>
      <c r="P1409" s="112">
        <v>7777</v>
      </c>
      <c r="Q1409" s="108">
        <v>20.77</v>
      </c>
      <c r="R1409" s="108">
        <v>0</v>
      </c>
      <c r="S1409" s="108">
        <v>5.76</v>
      </c>
      <c r="T1409" s="108">
        <v>15.01</v>
      </c>
      <c r="U1409" s="108">
        <v>20.77</v>
      </c>
      <c r="V1409" s="109">
        <v>100</v>
      </c>
      <c r="W1409" s="109">
        <v>100</v>
      </c>
      <c r="X1409" s="127" t="s">
        <v>12461</v>
      </c>
      <c r="Y1409" s="107">
        <v>4</v>
      </c>
      <c r="Z1409" s="107">
        <v>6</v>
      </c>
      <c r="AA1409" s="107">
        <v>2</v>
      </c>
      <c r="AB1409" s="111">
        <v>17</v>
      </c>
      <c r="AC1409" s="107" t="s">
        <v>12466</v>
      </c>
      <c r="AD1409" s="108">
        <v>15.01</v>
      </c>
      <c r="AE1409" s="107">
        <v>5</v>
      </c>
      <c r="AF1409" s="111">
        <v>100</v>
      </c>
      <c r="AG1409" s="111" t="s">
        <v>12462</v>
      </c>
      <c r="AH1409" s="111" t="s">
        <v>12463</v>
      </c>
      <c r="AI1409" s="111">
        <v>40</v>
      </c>
      <c r="AJ1409" s="111" t="s">
        <v>12467</v>
      </c>
      <c r="AK1409" s="111" t="s">
        <v>12468</v>
      </c>
      <c r="AL1409" s="111">
        <v>20</v>
      </c>
      <c r="AM1409" s="111" t="s">
        <v>12469</v>
      </c>
      <c r="AN1409" s="111" t="s">
        <v>12454</v>
      </c>
      <c r="AO1409" s="111">
        <v>20</v>
      </c>
      <c r="AP1409" s="111"/>
      <c r="AQ1409" s="111"/>
      <c r="AR1409" s="111"/>
      <c r="AS1409" s="111" t="s">
        <v>12471</v>
      </c>
      <c r="AT1409" s="111" t="s">
        <v>12472</v>
      </c>
      <c r="AU1409" s="111">
        <v>20</v>
      </c>
      <c r="AV1409" s="111"/>
      <c r="AW1409" s="111"/>
      <c r="AX1409" s="111"/>
      <c r="AY1409"/>
      <c r="AZ1409"/>
      <c r="BA1409"/>
      <c r="BB1409"/>
      <c r="BC1409"/>
      <c r="BD1409"/>
    </row>
    <row r="1410" spans="1:56" s="110" customFormat="1" ht="82.3">
      <c r="A1410" s="107">
        <v>1613</v>
      </c>
      <c r="B1410" s="107" t="s">
        <v>12453</v>
      </c>
      <c r="C1410" s="111">
        <v>1</v>
      </c>
      <c r="D1410" s="124"/>
      <c r="E1410" s="112" t="s">
        <v>12454</v>
      </c>
      <c r="F1410" s="129" t="s">
        <v>12455</v>
      </c>
      <c r="G1410" s="112" t="s">
        <v>12473</v>
      </c>
      <c r="H1410" s="111">
        <v>2008</v>
      </c>
      <c r="I1410" s="112" t="s">
        <v>12474</v>
      </c>
      <c r="J1410" s="113">
        <v>26800</v>
      </c>
      <c r="K1410" s="126" t="s">
        <v>12213</v>
      </c>
      <c r="L1410" s="112" t="s">
        <v>12457</v>
      </c>
      <c r="M1410" s="112" t="s">
        <v>12458</v>
      </c>
      <c r="N1410" s="112" t="s">
        <v>12459</v>
      </c>
      <c r="O1410" s="112" t="s">
        <v>12460</v>
      </c>
      <c r="P1410" s="112">
        <v>9018</v>
      </c>
      <c r="Q1410" s="108">
        <v>40.57</v>
      </c>
      <c r="R1410" s="108">
        <v>0</v>
      </c>
      <c r="S1410" s="108">
        <v>8.11</v>
      </c>
      <c r="T1410" s="108">
        <v>32.46</v>
      </c>
      <c r="U1410" s="108">
        <v>40.57</v>
      </c>
      <c r="V1410" s="109">
        <v>100</v>
      </c>
      <c r="W1410" s="109">
        <v>10</v>
      </c>
      <c r="X1410" s="127" t="s">
        <v>12461</v>
      </c>
      <c r="Y1410" s="107">
        <v>3</v>
      </c>
      <c r="Z1410" s="107">
        <v>4</v>
      </c>
      <c r="AA1410" s="107">
        <v>6</v>
      </c>
      <c r="AB1410" s="111">
        <v>11</v>
      </c>
      <c r="AC1410" s="107" t="s">
        <v>12466</v>
      </c>
      <c r="AD1410" s="108">
        <v>32.46</v>
      </c>
      <c r="AE1410" s="107">
        <v>5</v>
      </c>
      <c r="AF1410" s="111">
        <v>100</v>
      </c>
      <c r="AG1410" s="111" t="s">
        <v>12462</v>
      </c>
      <c r="AH1410" s="111" t="s">
        <v>12463</v>
      </c>
      <c r="AI1410" s="111">
        <v>70</v>
      </c>
      <c r="AJ1410" s="111"/>
      <c r="AK1410" s="111"/>
      <c r="AL1410" s="111"/>
      <c r="AM1410" s="111" t="s">
        <v>12469</v>
      </c>
      <c r="AN1410" s="111" t="s">
        <v>12454</v>
      </c>
      <c r="AO1410" s="111">
        <v>10</v>
      </c>
      <c r="AP1410" s="111"/>
      <c r="AQ1410" s="111"/>
      <c r="AR1410" s="111"/>
      <c r="AS1410" s="111" t="s">
        <v>12475</v>
      </c>
      <c r="AT1410" s="111" t="s">
        <v>12476</v>
      </c>
      <c r="AU1410" s="111">
        <v>20</v>
      </c>
      <c r="AV1410" s="111"/>
      <c r="AW1410" s="111"/>
      <c r="AX1410" s="111"/>
      <c r="AY1410"/>
      <c r="AZ1410"/>
      <c r="BA1410"/>
      <c r="BB1410"/>
      <c r="BC1410"/>
      <c r="BD1410"/>
    </row>
    <row r="1411" spans="1:56" s="110" customFormat="1" ht="82.3">
      <c r="A1411" s="107">
        <v>1613</v>
      </c>
      <c r="B1411" s="107" t="s">
        <v>12453</v>
      </c>
      <c r="C1411" s="111">
        <v>1</v>
      </c>
      <c r="D1411" s="124"/>
      <c r="E1411" s="112" t="s">
        <v>12454</v>
      </c>
      <c r="F1411" s="129">
        <v>22807</v>
      </c>
      <c r="G1411" s="112" t="s">
        <v>12477</v>
      </c>
      <c r="H1411" s="111">
        <v>2015</v>
      </c>
      <c r="I1411" s="112" t="s">
        <v>12478</v>
      </c>
      <c r="J1411" s="113">
        <v>117934.3</v>
      </c>
      <c r="K1411" s="126" t="s">
        <v>12213</v>
      </c>
      <c r="L1411" s="112" t="s">
        <v>12457</v>
      </c>
      <c r="M1411" s="112" t="s">
        <v>12458</v>
      </c>
      <c r="N1411" s="112" t="s">
        <v>12459</v>
      </c>
      <c r="O1411" s="112" t="s">
        <v>12460</v>
      </c>
      <c r="P1411" s="112">
        <v>13668</v>
      </c>
      <c r="Q1411" s="108">
        <v>30.47</v>
      </c>
      <c r="R1411" s="108">
        <v>0</v>
      </c>
      <c r="S1411" s="108">
        <v>8.74</v>
      </c>
      <c r="T1411" s="108">
        <v>21.73</v>
      </c>
      <c r="U1411" s="108">
        <v>30.47</v>
      </c>
      <c r="V1411" s="109">
        <v>100</v>
      </c>
      <c r="W1411" s="109">
        <v>100</v>
      </c>
      <c r="X1411" s="127" t="s">
        <v>12461</v>
      </c>
      <c r="Y1411" s="107">
        <v>4</v>
      </c>
      <c r="Z1411" s="107">
        <v>6</v>
      </c>
      <c r="AA1411" s="107">
        <v>2</v>
      </c>
      <c r="AB1411" s="111"/>
      <c r="AC1411" s="107" t="s">
        <v>12479</v>
      </c>
      <c r="AD1411" s="108">
        <v>21.73</v>
      </c>
      <c r="AE1411" s="107">
        <v>5</v>
      </c>
      <c r="AF1411" s="111">
        <v>100</v>
      </c>
      <c r="AG1411" s="111" t="s">
        <v>12462</v>
      </c>
      <c r="AH1411" s="111" t="s">
        <v>12463</v>
      </c>
      <c r="AI1411" s="111">
        <v>40</v>
      </c>
      <c r="AJ1411" s="111" t="s">
        <v>12467</v>
      </c>
      <c r="AK1411" s="111" t="s">
        <v>12468</v>
      </c>
      <c r="AL1411" s="111">
        <v>20</v>
      </c>
      <c r="AM1411" s="111" t="s">
        <v>12469</v>
      </c>
      <c r="AN1411" s="111" t="s">
        <v>12454</v>
      </c>
      <c r="AO1411" s="111">
        <v>20</v>
      </c>
      <c r="AP1411" s="111"/>
      <c r="AQ1411" s="111"/>
      <c r="AR1411" s="111"/>
      <c r="AS1411" s="111" t="s">
        <v>12480</v>
      </c>
      <c r="AT1411" s="111" t="s">
        <v>12481</v>
      </c>
      <c r="AU1411" s="111">
        <v>20</v>
      </c>
      <c r="AV1411" s="111"/>
      <c r="AW1411" s="111"/>
      <c r="AX1411" s="111"/>
      <c r="AY1411"/>
      <c r="AZ1411"/>
      <c r="BA1411"/>
      <c r="BB1411"/>
      <c r="BC1411"/>
      <c r="BD1411"/>
    </row>
    <row r="1412" spans="1:56" s="110" customFormat="1" ht="82.3">
      <c r="A1412" s="107">
        <v>1613</v>
      </c>
      <c r="B1412" s="107" t="s">
        <v>12453</v>
      </c>
      <c r="C1412" s="111">
        <v>1</v>
      </c>
      <c r="D1412" s="124"/>
      <c r="E1412" s="112" t="s">
        <v>12454</v>
      </c>
      <c r="F1412" s="129">
        <v>22807</v>
      </c>
      <c r="G1412" s="112" t="s">
        <v>12482</v>
      </c>
      <c r="H1412" s="111">
        <v>2022</v>
      </c>
      <c r="I1412" s="112" t="s">
        <v>12483</v>
      </c>
      <c r="J1412" s="113">
        <v>147881.67000000001</v>
      </c>
      <c r="K1412" s="126" t="s">
        <v>12213</v>
      </c>
      <c r="L1412" s="112" t="s">
        <v>12457</v>
      </c>
      <c r="M1412" s="112" t="s">
        <v>12458</v>
      </c>
      <c r="N1412" s="112" t="s">
        <v>12459</v>
      </c>
      <c r="O1412" s="112" t="s">
        <v>12460</v>
      </c>
      <c r="P1412" s="112">
        <v>17431</v>
      </c>
      <c r="Q1412" s="108">
        <v>54.6</v>
      </c>
      <c r="R1412" s="108">
        <v>9.93</v>
      </c>
      <c r="S1412" s="108">
        <v>25.89</v>
      </c>
      <c r="T1412" s="108">
        <v>18.78</v>
      </c>
      <c r="U1412" s="108">
        <v>54.6</v>
      </c>
      <c r="V1412" s="109">
        <v>100</v>
      </c>
      <c r="W1412" s="109">
        <v>40</v>
      </c>
      <c r="X1412" s="127" t="s">
        <v>12461</v>
      </c>
      <c r="Y1412" s="107">
        <v>4</v>
      </c>
      <c r="Z1412" s="107">
        <v>6</v>
      </c>
      <c r="AA1412" s="107">
        <v>2</v>
      </c>
      <c r="AB1412" s="111">
        <v>35</v>
      </c>
      <c r="AC1412" s="107" t="s">
        <v>12484</v>
      </c>
      <c r="AD1412" s="108">
        <v>18.78</v>
      </c>
      <c r="AE1412" s="107">
        <v>5</v>
      </c>
      <c r="AF1412" s="111">
        <v>100</v>
      </c>
      <c r="AG1412" s="111" t="s">
        <v>12462</v>
      </c>
      <c r="AH1412" s="111" t="s">
        <v>12463</v>
      </c>
      <c r="AI1412" s="111">
        <v>40</v>
      </c>
      <c r="AJ1412" s="111" t="s">
        <v>12467</v>
      </c>
      <c r="AK1412" s="111" t="s">
        <v>12468</v>
      </c>
      <c r="AL1412" s="111">
        <v>20</v>
      </c>
      <c r="AM1412" s="111" t="s">
        <v>12469</v>
      </c>
      <c r="AN1412" s="111" t="s">
        <v>12454</v>
      </c>
      <c r="AO1412" s="111">
        <v>20</v>
      </c>
      <c r="AP1412" s="111"/>
      <c r="AQ1412" s="111"/>
      <c r="AR1412" s="111"/>
      <c r="AS1412" s="111" t="s">
        <v>12480</v>
      </c>
      <c r="AT1412" s="111" t="s">
        <v>12481</v>
      </c>
      <c r="AU1412" s="111">
        <v>20</v>
      </c>
      <c r="AV1412" s="111"/>
      <c r="AW1412" s="111"/>
      <c r="AX1412" s="111"/>
      <c r="AY1412"/>
      <c r="AZ1412"/>
      <c r="BA1412"/>
      <c r="BB1412"/>
      <c r="BC1412"/>
      <c r="BD1412"/>
    </row>
    <row r="1413" spans="1:56" s="110" customFormat="1" ht="82.3">
      <c r="A1413" s="107">
        <v>1613</v>
      </c>
      <c r="B1413" s="107" t="s">
        <v>12453</v>
      </c>
      <c r="C1413" s="111">
        <v>1</v>
      </c>
      <c r="D1413" s="124"/>
      <c r="E1413" s="112" t="s">
        <v>12454</v>
      </c>
      <c r="F1413" s="129">
        <v>22807</v>
      </c>
      <c r="G1413" s="112" t="s">
        <v>12485</v>
      </c>
      <c r="H1413" s="111">
        <v>2023</v>
      </c>
      <c r="I1413" s="112" t="s">
        <v>12486</v>
      </c>
      <c r="J1413" s="113">
        <v>76483.02</v>
      </c>
      <c r="K1413" s="126" t="s">
        <v>12213</v>
      </c>
      <c r="L1413" s="112" t="s">
        <v>12457</v>
      </c>
      <c r="M1413" s="112" t="s">
        <v>12458</v>
      </c>
      <c r="N1413" s="112" t="s">
        <v>12459</v>
      </c>
      <c r="O1413" s="112" t="s">
        <v>12460</v>
      </c>
      <c r="P1413" s="112">
        <v>18158</v>
      </c>
      <c r="Q1413" s="108">
        <v>28.49</v>
      </c>
      <c r="R1413" s="108">
        <v>7.24</v>
      </c>
      <c r="S1413" s="108">
        <v>8.75</v>
      </c>
      <c r="T1413" s="108">
        <v>12.5</v>
      </c>
      <c r="U1413" s="108">
        <v>28.490000000000002</v>
      </c>
      <c r="V1413" s="109">
        <v>100</v>
      </c>
      <c r="W1413" s="109">
        <v>7</v>
      </c>
      <c r="X1413" s="127" t="s">
        <v>12461</v>
      </c>
      <c r="Y1413" s="107"/>
      <c r="Z1413" s="107"/>
      <c r="AA1413" s="107"/>
      <c r="AB1413" s="111"/>
      <c r="AC1413" s="107" t="s">
        <v>12487</v>
      </c>
      <c r="AD1413" s="108">
        <v>12.5</v>
      </c>
      <c r="AE1413" s="107">
        <v>5</v>
      </c>
      <c r="AF1413" s="111">
        <v>100</v>
      </c>
      <c r="AG1413" s="111" t="s">
        <v>12462</v>
      </c>
      <c r="AH1413" s="111" t="s">
        <v>12463</v>
      </c>
      <c r="AI1413" s="111">
        <v>40</v>
      </c>
      <c r="AJ1413" s="111" t="s">
        <v>12467</v>
      </c>
      <c r="AK1413" s="111" t="s">
        <v>12468</v>
      </c>
      <c r="AL1413" s="111">
        <v>20</v>
      </c>
      <c r="AM1413" s="111" t="s">
        <v>12469</v>
      </c>
      <c r="AN1413" s="111" t="s">
        <v>12454</v>
      </c>
      <c r="AO1413" s="111">
        <v>20</v>
      </c>
      <c r="AP1413" s="111"/>
      <c r="AQ1413" s="111"/>
      <c r="AR1413" s="111"/>
      <c r="AS1413" s="111" t="s">
        <v>12480</v>
      </c>
      <c r="AT1413" s="111" t="s">
        <v>12481</v>
      </c>
      <c r="AU1413" s="111">
        <v>20</v>
      </c>
      <c r="AV1413" s="111"/>
      <c r="AW1413" s="111"/>
      <c r="AX1413" s="111"/>
      <c r="AY1413"/>
      <c r="AZ1413"/>
      <c r="BA1413"/>
      <c r="BB1413"/>
      <c r="BC1413"/>
      <c r="BD1413"/>
    </row>
    <row r="1414" spans="1:56" s="110" customFormat="1" ht="82.3">
      <c r="A1414" s="107">
        <v>1613</v>
      </c>
      <c r="B1414" s="107" t="s">
        <v>12453</v>
      </c>
      <c r="C1414" s="111">
        <v>1</v>
      </c>
      <c r="D1414" s="124"/>
      <c r="E1414" s="112" t="s">
        <v>12454</v>
      </c>
      <c r="F1414" s="129">
        <v>22807</v>
      </c>
      <c r="G1414" s="112" t="s">
        <v>12488</v>
      </c>
      <c r="H1414" s="111">
        <v>2023</v>
      </c>
      <c r="I1414" s="112" t="s">
        <v>12489</v>
      </c>
      <c r="J1414" s="113">
        <v>37371.53</v>
      </c>
      <c r="K1414" s="126" t="s">
        <v>12213</v>
      </c>
      <c r="L1414" s="112" t="s">
        <v>12457</v>
      </c>
      <c r="M1414" s="112" t="s">
        <v>12458</v>
      </c>
      <c r="N1414" s="112" t="s">
        <v>12459</v>
      </c>
      <c r="O1414" s="112" t="s">
        <v>12460</v>
      </c>
      <c r="P1414" s="112">
        <v>18149</v>
      </c>
      <c r="Q1414" s="108">
        <v>27.06</v>
      </c>
      <c r="R1414" s="108">
        <v>3.53</v>
      </c>
      <c r="S1414" s="108">
        <v>11.03</v>
      </c>
      <c r="T1414" s="108">
        <v>12.5</v>
      </c>
      <c r="U1414" s="108">
        <v>27.060000000000002</v>
      </c>
      <c r="V1414" s="109">
        <v>100</v>
      </c>
      <c r="W1414" s="109">
        <v>8</v>
      </c>
      <c r="X1414" s="127" t="s">
        <v>12461</v>
      </c>
      <c r="Y1414" s="107"/>
      <c r="Z1414" s="107"/>
      <c r="AA1414" s="107"/>
      <c r="AB1414" s="111"/>
      <c r="AC1414" s="107" t="s">
        <v>12487</v>
      </c>
      <c r="AD1414" s="108">
        <v>12.5</v>
      </c>
      <c r="AE1414" s="107">
        <v>5</v>
      </c>
      <c r="AF1414" s="111">
        <v>100</v>
      </c>
      <c r="AG1414" s="111" t="s">
        <v>12462</v>
      </c>
      <c r="AH1414" s="111" t="s">
        <v>12463</v>
      </c>
      <c r="AI1414" s="111">
        <v>40</v>
      </c>
      <c r="AJ1414" s="111" t="s">
        <v>12467</v>
      </c>
      <c r="AK1414" s="111" t="s">
        <v>12468</v>
      </c>
      <c r="AL1414" s="111">
        <v>20</v>
      </c>
      <c r="AM1414" s="111" t="s">
        <v>12469</v>
      </c>
      <c r="AN1414" s="111" t="s">
        <v>12454</v>
      </c>
      <c r="AO1414" s="111">
        <v>20</v>
      </c>
      <c r="AP1414" s="111"/>
      <c r="AQ1414" s="111"/>
      <c r="AR1414" s="111"/>
      <c r="AS1414" s="111" t="s">
        <v>12480</v>
      </c>
      <c r="AT1414" s="111" t="s">
        <v>12481</v>
      </c>
      <c r="AU1414" s="111">
        <v>20</v>
      </c>
      <c r="AV1414" s="111"/>
      <c r="AW1414" s="111"/>
      <c r="AX1414" s="111"/>
      <c r="AY1414"/>
      <c r="AZ1414"/>
      <c r="BA1414"/>
      <c r="BB1414"/>
      <c r="BC1414"/>
      <c r="BD1414"/>
    </row>
    <row r="1415" spans="1:56" s="110" customFormat="1" ht="61.75">
      <c r="A1415" s="107">
        <v>1613</v>
      </c>
      <c r="B1415" s="107" t="s">
        <v>12453</v>
      </c>
      <c r="C1415" s="111">
        <v>1</v>
      </c>
      <c r="D1415" s="124"/>
      <c r="E1415" s="112" t="s">
        <v>12490</v>
      </c>
      <c r="F1415" s="129">
        <v>15710</v>
      </c>
      <c r="G1415" s="112" t="s">
        <v>12491</v>
      </c>
      <c r="H1415" s="111">
        <v>2023</v>
      </c>
      <c r="I1415" s="112" t="s">
        <v>12492</v>
      </c>
      <c r="J1415" s="113">
        <v>8378.7999999999993</v>
      </c>
      <c r="K1415" s="126" t="s">
        <v>12213</v>
      </c>
      <c r="L1415" s="112" t="s">
        <v>12457</v>
      </c>
      <c r="M1415" s="112" t="s">
        <v>12458</v>
      </c>
      <c r="N1415" s="112" t="s">
        <v>12459</v>
      </c>
      <c r="O1415" s="112" t="s">
        <v>12460</v>
      </c>
      <c r="P1415" s="112">
        <v>18199</v>
      </c>
      <c r="Q1415" s="108">
        <v>42.18</v>
      </c>
      <c r="R1415" s="108">
        <v>0.79</v>
      </c>
      <c r="S1415" s="108">
        <v>18.579999999999998</v>
      </c>
      <c r="T1415" s="108">
        <v>22.81</v>
      </c>
      <c r="U1415" s="108">
        <v>42.18</v>
      </c>
      <c r="V1415" s="109">
        <v>100</v>
      </c>
      <c r="W1415" s="109">
        <v>3</v>
      </c>
      <c r="X1415" s="127" t="s">
        <v>12461</v>
      </c>
      <c r="Y1415" s="107"/>
      <c r="Z1415" s="107"/>
      <c r="AA1415" s="107"/>
      <c r="AB1415" s="111"/>
      <c r="AC1415" s="107" t="s">
        <v>12487</v>
      </c>
      <c r="AD1415" s="108">
        <v>22.81</v>
      </c>
      <c r="AE1415" s="107">
        <v>5</v>
      </c>
      <c r="AF1415" s="111">
        <v>100</v>
      </c>
      <c r="AG1415" s="111" t="s">
        <v>12462</v>
      </c>
      <c r="AH1415" s="111" t="s">
        <v>12463</v>
      </c>
      <c r="AI1415" s="111">
        <v>80</v>
      </c>
      <c r="AJ1415" s="111"/>
      <c r="AK1415" s="111"/>
      <c r="AL1415" s="111"/>
      <c r="AM1415" s="111"/>
      <c r="AN1415" s="111"/>
      <c r="AO1415" s="111"/>
      <c r="AP1415" s="111"/>
      <c r="AQ1415" s="111"/>
      <c r="AR1415" s="111"/>
      <c r="AS1415" s="111" t="s">
        <v>12493</v>
      </c>
      <c r="AT1415" s="111" t="s">
        <v>12494</v>
      </c>
      <c r="AU1415" s="111">
        <v>20</v>
      </c>
      <c r="AV1415" s="111"/>
      <c r="AW1415" s="111"/>
      <c r="AX1415" s="111"/>
      <c r="AY1415"/>
      <c r="AZ1415"/>
      <c r="BA1415"/>
      <c r="BB1415"/>
      <c r="BC1415"/>
      <c r="BD1415"/>
    </row>
    <row r="1416" spans="1:56" s="110" customFormat="1" ht="154.30000000000001">
      <c r="A1416" s="107">
        <v>1683</v>
      </c>
      <c r="B1416" s="107" t="s">
        <v>12495</v>
      </c>
      <c r="C1416" s="111">
        <v>1</v>
      </c>
      <c r="D1416" s="124" t="s">
        <v>7824</v>
      </c>
      <c r="E1416" s="112" t="s">
        <v>9659</v>
      </c>
      <c r="F1416" s="129" t="s">
        <v>12496</v>
      </c>
      <c r="G1416" s="112" t="s">
        <v>12497</v>
      </c>
      <c r="H1416" s="111">
        <v>2011</v>
      </c>
      <c r="I1416" s="112" t="s">
        <v>12498</v>
      </c>
      <c r="J1416" s="113">
        <v>27931.5</v>
      </c>
      <c r="K1416" s="126" t="s">
        <v>12213</v>
      </c>
      <c r="L1416" s="112" t="s">
        <v>9804</v>
      </c>
      <c r="M1416" s="112" t="s">
        <v>9805</v>
      </c>
      <c r="N1416" s="112" t="s">
        <v>9963</v>
      </c>
      <c r="O1416" s="112" t="s">
        <v>9964</v>
      </c>
      <c r="P1416" s="112">
        <v>186</v>
      </c>
      <c r="Q1416" s="108" t="s">
        <v>12499</v>
      </c>
      <c r="R1416" s="108">
        <v>3.2</v>
      </c>
      <c r="S1416" s="108">
        <v>3.4</v>
      </c>
      <c r="T1416" s="108">
        <v>25</v>
      </c>
      <c r="U1416" s="108">
        <v>31.6</v>
      </c>
      <c r="V1416" s="109">
        <v>100</v>
      </c>
      <c r="W1416" s="109">
        <v>100</v>
      </c>
      <c r="X1416" s="127" t="s">
        <v>12500</v>
      </c>
      <c r="Y1416" s="107">
        <v>4</v>
      </c>
      <c r="Z1416" s="107">
        <v>5</v>
      </c>
      <c r="AA1416" s="107">
        <v>5</v>
      </c>
      <c r="AB1416" s="111">
        <v>10</v>
      </c>
      <c r="AC1416" s="107"/>
      <c r="AD1416" s="108">
        <v>25</v>
      </c>
      <c r="AE1416" s="107">
        <v>5</v>
      </c>
      <c r="AF1416" s="111">
        <v>100</v>
      </c>
      <c r="AG1416" s="111" t="s">
        <v>7824</v>
      </c>
      <c r="AH1416" s="111" t="s">
        <v>4597</v>
      </c>
      <c r="AI1416" s="111">
        <v>70</v>
      </c>
      <c r="AJ1416" s="111"/>
      <c r="AK1416" s="111"/>
      <c r="AL1416" s="111"/>
      <c r="AM1416" s="111"/>
      <c r="AN1416" s="111"/>
      <c r="AO1416" s="111"/>
      <c r="AP1416" s="111"/>
      <c r="AQ1416" s="111"/>
      <c r="AR1416" s="111"/>
      <c r="AS1416" s="111"/>
      <c r="AT1416" s="111"/>
      <c r="AU1416" s="111"/>
      <c r="AV1416" s="111"/>
      <c r="AW1416" s="111"/>
      <c r="AX1416" s="111"/>
      <c r="AY1416"/>
      <c r="AZ1416"/>
      <c r="BA1416"/>
      <c r="BB1416"/>
      <c r="BC1416"/>
      <c r="BD1416"/>
    </row>
    <row r="1417" spans="1:56" s="110" customFormat="1" ht="154.30000000000001">
      <c r="A1417" s="107">
        <v>1683</v>
      </c>
      <c r="B1417" s="107" t="s">
        <v>12495</v>
      </c>
      <c r="C1417" s="111">
        <v>2</v>
      </c>
      <c r="D1417" s="124" t="s">
        <v>7824</v>
      </c>
      <c r="E1417" s="112" t="s">
        <v>9659</v>
      </c>
      <c r="F1417" s="129" t="s">
        <v>12496</v>
      </c>
      <c r="G1417" s="112" t="s">
        <v>12501</v>
      </c>
      <c r="H1417" s="111">
        <v>2011</v>
      </c>
      <c r="I1417" s="112" t="s">
        <v>12502</v>
      </c>
      <c r="J1417" s="113">
        <v>43817.25</v>
      </c>
      <c r="K1417" s="126" t="s">
        <v>12213</v>
      </c>
      <c r="L1417" s="112" t="s">
        <v>9804</v>
      </c>
      <c r="M1417" s="112" t="s">
        <v>9805</v>
      </c>
      <c r="N1417" s="112" t="s">
        <v>9963</v>
      </c>
      <c r="O1417" s="112" t="s">
        <v>9964</v>
      </c>
      <c r="P1417" s="112">
        <v>187</v>
      </c>
      <c r="Q1417" s="108" t="s">
        <v>12499</v>
      </c>
      <c r="R1417" s="108">
        <v>5.05</v>
      </c>
      <c r="S1417" s="108">
        <v>3.4</v>
      </c>
      <c r="T1417" s="108">
        <v>25</v>
      </c>
      <c r="U1417" s="108">
        <v>33.450000000000003</v>
      </c>
      <c r="V1417" s="109">
        <v>100</v>
      </c>
      <c r="W1417" s="109">
        <v>100</v>
      </c>
      <c r="X1417" s="127" t="s">
        <v>12500</v>
      </c>
      <c r="Y1417" s="107">
        <v>4</v>
      </c>
      <c r="Z1417" s="107">
        <v>5</v>
      </c>
      <c r="AA1417" s="107">
        <v>5</v>
      </c>
      <c r="AB1417" s="111">
        <v>10</v>
      </c>
      <c r="AC1417" s="107"/>
      <c r="AD1417" s="108">
        <v>25</v>
      </c>
      <c r="AE1417" s="107">
        <v>5</v>
      </c>
      <c r="AF1417" s="111">
        <v>100</v>
      </c>
      <c r="AG1417" s="111" t="s">
        <v>7824</v>
      </c>
      <c r="AH1417" s="111" t="s">
        <v>4597</v>
      </c>
      <c r="AI1417" s="111">
        <v>70</v>
      </c>
      <c r="AJ1417" s="111"/>
      <c r="AK1417" s="111"/>
      <c r="AL1417" s="111"/>
      <c r="AM1417" s="111"/>
      <c r="AN1417" s="111"/>
      <c r="AO1417" s="111"/>
      <c r="AP1417" s="111"/>
      <c r="AQ1417" s="111"/>
      <c r="AR1417" s="111"/>
      <c r="AS1417" s="111"/>
      <c r="AT1417" s="111"/>
      <c r="AU1417" s="111"/>
      <c r="AV1417" s="111"/>
      <c r="AW1417" s="111"/>
      <c r="AX1417" s="111"/>
      <c r="AY1417"/>
      <c r="AZ1417"/>
      <c r="BA1417"/>
      <c r="BB1417"/>
      <c r="BC1417"/>
      <c r="BD1417"/>
    </row>
    <row r="1418" spans="1:56" s="110" customFormat="1" ht="154.30000000000001">
      <c r="A1418" s="107">
        <v>1683</v>
      </c>
      <c r="B1418" s="107" t="s">
        <v>12495</v>
      </c>
      <c r="C1418" s="111">
        <v>3</v>
      </c>
      <c r="D1418" s="124" t="s">
        <v>7824</v>
      </c>
      <c r="E1418" s="112" t="s">
        <v>9659</v>
      </c>
      <c r="F1418" s="129" t="s">
        <v>12496</v>
      </c>
      <c r="G1418" s="112" t="s">
        <v>12503</v>
      </c>
      <c r="H1418" s="111">
        <v>2011</v>
      </c>
      <c r="I1418" s="112" t="s">
        <v>12504</v>
      </c>
      <c r="J1418" s="113">
        <v>21658.89</v>
      </c>
      <c r="K1418" s="126" t="s">
        <v>12213</v>
      </c>
      <c r="L1418" s="112" t="s">
        <v>9804</v>
      </c>
      <c r="M1418" s="112" t="s">
        <v>9805</v>
      </c>
      <c r="N1418" s="112" t="s">
        <v>9963</v>
      </c>
      <c r="O1418" s="112" t="s">
        <v>9964</v>
      </c>
      <c r="P1418" s="112">
        <v>177</v>
      </c>
      <c r="Q1418" s="108" t="s">
        <v>12499</v>
      </c>
      <c r="R1418" s="108">
        <v>2.5</v>
      </c>
      <c r="S1418" s="108">
        <v>3.4</v>
      </c>
      <c r="T1418" s="108">
        <v>25</v>
      </c>
      <c r="U1418" s="108">
        <v>30.9</v>
      </c>
      <c r="V1418" s="109">
        <v>100</v>
      </c>
      <c r="W1418" s="109">
        <v>100</v>
      </c>
      <c r="X1418" s="127" t="s">
        <v>12500</v>
      </c>
      <c r="Y1418" s="107">
        <v>4</v>
      </c>
      <c r="Z1418" s="107">
        <v>5</v>
      </c>
      <c r="AA1418" s="107">
        <v>5</v>
      </c>
      <c r="AB1418" s="111">
        <v>10</v>
      </c>
      <c r="AC1418" s="107"/>
      <c r="AD1418" s="108">
        <v>25</v>
      </c>
      <c r="AE1418" s="107">
        <v>5</v>
      </c>
      <c r="AF1418" s="111">
        <v>100</v>
      </c>
      <c r="AG1418" s="111" t="s">
        <v>7824</v>
      </c>
      <c r="AH1418" s="111" t="s">
        <v>4597</v>
      </c>
      <c r="AI1418" s="111">
        <v>70</v>
      </c>
      <c r="AJ1418" s="111"/>
      <c r="AK1418" s="111"/>
      <c r="AL1418" s="111"/>
      <c r="AM1418" s="111"/>
      <c r="AN1418" s="111"/>
      <c r="AO1418" s="111"/>
      <c r="AP1418" s="111"/>
      <c r="AQ1418" s="111"/>
      <c r="AR1418" s="111"/>
      <c r="AS1418" s="111"/>
      <c r="AT1418" s="111"/>
      <c r="AU1418" s="111"/>
      <c r="AV1418" s="111"/>
      <c r="AW1418" s="111"/>
      <c r="AX1418" s="111"/>
      <c r="AY1418"/>
      <c r="AZ1418"/>
      <c r="BA1418"/>
      <c r="BB1418"/>
      <c r="BC1418"/>
      <c r="BD1418"/>
    </row>
    <row r="1419" spans="1:56" s="110" customFormat="1" ht="154.30000000000001">
      <c r="A1419" s="107">
        <v>1683</v>
      </c>
      <c r="B1419" s="107" t="s">
        <v>12495</v>
      </c>
      <c r="C1419" s="111">
        <v>4</v>
      </c>
      <c r="D1419" s="124" t="s">
        <v>7824</v>
      </c>
      <c r="E1419" s="112" t="s">
        <v>9659</v>
      </c>
      <c r="F1419" s="129" t="s">
        <v>12496</v>
      </c>
      <c r="G1419" s="112" t="s">
        <v>12505</v>
      </c>
      <c r="H1419" s="111">
        <v>2016</v>
      </c>
      <c r="I1419" s="112" t="s">
        <v>12506</v>
      </c>
      <c r="J1419" s="113">
        <v>66687.460000000006</v>
      </c>
      <c r="K1419" s="126" t="s">
        <v>12213</v>
      </c>
      <c r="L1419" s="112" t="s">
        <v>9804</v>
      </c>
      <c r="M1419" s="112" t="s">
        <v>9805</v>
      </c>
      <c r="N1419" s="112" t="s">
        <v>9963</v>
      </c>
      <c r="O1419" s="112" t="s">
        <v>9964</v>
      </c>
      <c r="P1419" s="112">
        <v>280</v>
      </c>
      <c r="Q1419" s="108" t="s">
        <v>12499</v>
      </c>
      <c r="R1419" s="108">
        <v>7.64</v>
      </c>
      <c r="S1419" s="108">
        <v>3.4</v>
      </c>
      <c r="T1419" s="108">
        <v>25</v>
      </c>
      <c r="U1419" s="108">
        <v>36.04</v>
      </c>
      <c r="V1419" s="109">
        <v>100</v>
      </c>
      <c r="W1419" s="109">
        <v>100</v>
      </c>
      <c r="X1419" s="127" t="s">
        <v>12500</v>
      </c>
      <c r="Y1419" s="107">
        <v>4</v>
      </c>
      <c r="Z1419" s="107">
        <v>5</v>
      </c>
      <c r="AA1419" s="107">
        <v>5</v>
      </c>
      <c r="AB1419" s="111">
        <v>10</v>
      </c>
      <c r="AC1419" s="107"/>
      <c r="AD1419" s="108">
        <v>25</v>
      </c>
      <c r="AE1419" s="107">
        <v>5</v>
      </c>
      <c r="AF1419" s="111">
        <v>100</v>
      </c>
      <c r="AG1419" s="111" t="s">
        <v>7824</v>
      </c>
      <c r="AH1419" s="111" t="s">
        <v>4597</v>
      </c>
      <c r="AI1419" s="111">
        <v>70</v>
      </c>
      <c r="AJ1419" s="111"/>
      <c r="AK1419" s="111"/>
      <c r="AL1419" s="111"/>
      <c r="AM1419" s="111"/>
      <c r="AN1419" s="111"/>
      <c r="AO1419" s="111"/>
      <c r="AP1419" s="111"/>
      <c r="AQ1419" s="111"/>
      <c r="AR1419" s="111"/>
      <c r="AS1419" s="111"/>
      <c r="AT1419" s="111"/>
      <c r="AU1419" s="111"/>
      <c r="AV1419" s="111"/>
      <c r="AW1419" s="111"/>
      <c r="AX1419" s="111"/>
      <c r="AY1419"/>
      <c r="AZ1419"/>
      <c r="BA1419"/>
      <c r="BB1419"/>
      <c r="BC1419"/>
      <c r="BD1419"/>
    </row>
    <row r="1420" spans="1:56" s="110" customFormat="1" ht="154.30000000000001">
      <c r="A1420" s="107">
        <v>1683</v>
      </c>
      <c r="B1420" s="107" t="s">
        <v>12495</v>
      </c>
      <c r="C1420" s="111">
        <v>5</v>
      </c>
      <c r="D1420" s="124" t="s">
        <v>7824</v>
      </c>
      <c r="E1420" s="112" t="s">
        <v>9659</v>
      </c>
      <c r="F1420" s="129" t="s">
        <v>12496</v>
      </c>
      <c r="G1420" s="112" t="s">
        <v>12507</v>
      </c>
      <c r="H1420" s="111">
        <v>2020</v>
      </c>
      <c r="I1420" s="112" t="s">
        <v>12508</v>
      </c>
      <c r="J1420" s="113">
        <v>105168.75</v>
      </c>
      <c r="K1420" s="126" t="s">
        <v>12213</v>
      </c>
      <c r="L1420" s="112" t="s">
        <v>9804</v>
      </c>
      <c r="M1420" s="112" t="s">
        <v>9805</v>
      </c>
      <c r="N1420" s="112" t="s">
        <v>9963</v>
      </c>
      <c r="O1420" s="112" t="s">
        <v>9964</v>
      </c>
      <c r="P1420" s="112">
        <v>302</v>
      </c>
      <c r="Q1420" s="108" t="s">
        <v>12499</v>
      </c>
      <c r="R1420" s="108">
        <v>12.37</v>
      </c>
      <c r="S1420" s="108">
        <v>3.4</v>
      </c>
      <c r="T1420" s="108">
        <v>25</v>
      </c>
      <c r="U1420" s="108">
        <v>40.770000000000003</v>
      </c>
      <c r="V1420" s="109">
        <v>100</v>
      </c>
      <c r="W1420" s="109">
        <v>10</v>
      </c>
      <c r="X1420" s="127" t="s">
        <v>12500</v>
      </c>
      <c r="Y1420" s="107">
        <v>4</v>
      </c>
      <c r="Z1420" s="107">
        <v>5</v>
      </c>
      <c r="AA1420" s="107">
        <v>5</v>
      </c>
      <c r="AB1420" s="111">
        <v>10</v>
      </c>
      <c r="AC1420" s="107"/>
      <c r="AD1420" s="108">
        <v>25</v>
      </c>
      <c r="AE1420" s="107">
        <v>5</v>
      </c>
      <c r="AF1420" s="111">
        <v>100</v>
      </c>
      <c r="AG1420" s="111" t="s">
        <v>7824</v>
      </c>
      <c r="AH1420" s="111" t="s">
        <v>4597</v>
      </c>
      <c r="AI1420" s="111">
        <v>70</v>
      </c>
      <c r="AJ1420" s="111"/>
      <c r="AK1420" s="111"/>
      <c r="AL1420" s="111"/>
      <c r="AM1420" s="111"/>
      <c r="AN1420" s="111"/>
      <c r="AO1420" s="111"/>
      <c r="AP1420" s="111"/>
      <c r="AQ1420" s="111"/>
      <c r="AR1420" s="111"/>
      <c r="AS1420" s="111"/>
      <c r="AT1420" s="111"/>
      <c r="AU1420" s="111"/>
      <c r="AV1420" s="111"/>
      <c r="AW1420" s="111"/>
      <c r="AX1420" s="111"/>
      <c r="AY1420"/>
      <c r="AZ1420"/>
      <c r="BA1420"/>
      <c r="BB1420"/>
      <c r="BC1420"/>
      <c r="BD1420"/>
    </row>
    <row r="1421" spans="1:56" s="110" customFormat="1" ht="92.6">
      <c r="A1421" s="107">
        <v>1669</v>
      </c>
      <c r="B1421" s="107" t="s">
        <v>12509</v>
      </c>
      <c r="C1421" s="111">
        <v>1</v>
      </c>
      <c r="D1421" s="124" t="s">
        <v>12510</v>
      </c>
      <c r="E1421" s="112" t="s">
        <v>12511</v>
      </c>
      <c r="F1421" s="129">
        <v>1941</v>
      </c>
      <c r="G1421" s="112" t="s">
        <v>12512</v>
      </c>
      <c r="H1421" s="111">
        <v>2007</v>
      </c>
      <c r="I1421" s="112" t="s">
        <v>12513</v>
      </c>
      <c r="J1421" s="113">
        <v>52168.59</v>
      </c>
      <c r="K1421" s="126" t="s">
        <v>12213</v>
      </c>
      <c r="L1421" s="112" t="s">
        <v>12514</v>
      </c>
      <c r="M1421" s="112" t="s">
        <v>12515</v>
      </c>
      <c r="N1421" s="112" t="s">
        <v>12516</v>
      </c>
      <c r="O1421" s="112" t="s">
        <v>12517</v>
      </c>
      <c r="P1421" s="112" t="s">
        <v>12518</v>
      </c>
      <c r="Q1421" s="108">
        <v>45.61</v>
      </c>
      <c r="R1421" s="108">
        <v>0</v>
      </c>
      <c r="S1421" s="108">
        <v>0.31</v>
      </c>
      <c r="T1421" s="108">
        <v>45.3</v>
      </c>
      <c r="U1421" s="108">
        <v>45.61</v>
      </c>
      <c r="V1421" s="109">
        <v>300</v>
      </c>
      <c r="W1421" s="109">
        <v>100</v>
      </c>
      <c r="X1421" s="127" t="s">
        <v>12519</v>
      </c>
      <c r="Y1421" s="107">
        <v>6</v>
      </c>
      <c r="Z1421" s="107">
        <v>4</v>
      </c>
      <c r="AA1421" s="107">
        <v>8</v>
      </c>
      <c r="AB1421" s="111">
        <v>32</v>
      </c>
      <c r="AC1421" s="107"/>
      <c r="AD1421" s="108"/>
      <c r="AE1421" s="107">
        <v>9</v>
      </c>
      <c r="AF1421" s="111">
        <v>300</v>
      </c>
      <c r="AG1421" s="111"/>
      <c r="AH1421" s="111"/>
      <c r="AI1421" s="111"/>
      <c r="AJ1421" s="111"/>
      <c r="AK1421" s="111"/>
      <c r="AL1421" s="111"/>
      <c r="AM1421" s="111"/>
      <c r="AN1421" s="111"/>
      <c r="AO1421" s="111"/>
      <c r="AP1421" s="111"/>
      <c r="AQ1421" s="111"/>
      <c r="AR1421" s="111"/>
      <c r="AS1421" s="111" t="s">
        <v>12520</v>
      </c>
      <c r="AT1421" s="111" t="s">
        <v>12521</v>
      </c>
      <c r="AU1421" s="111"/>
      <c r="AV1421" s="111"/>
      <c r="AW1421" s="111"/>
      <c r="AX1421" s="111"/>
      <c r="AY1421"/>
      <c r="AZ1421"/>
      <c r="BA1421"/>
      <c r="BB1421"/>
      <c r="BC1421"/>
      <c r="BD1421"/>
    </row>
    <row r="1422" spans="1:56" s="110" customFormat="1" ht="51.45">
      <c r="A1422" s="107">
        <v>2294</v>
      </c>
      <c r="B1422" s="107" t="s">
        <v>12522</v>
      </c>
      <c r="C1422" s="111" t="s">
        <v>12523</v>
      </c>
      <c r="D1422" s="124"/>
      <c r="E1422" s="112" t="s">
        <v>12524</v>
      </c>
      <c r="F1422" s="129" t="s">
        <v>12525</v>
      </c>
      <c r="G1422" s="112" t="s">
        <v>12526</v>
      </c>
      <c r="H1422" s="111">
        <v>2009</v>
      </c>
      <c r="I1422" s="112" t="s">
        <v>12526</v>
      </c>
      <c r="J1422" s="113">
        <v>105355</v>
      </c>
      <c r="K1422" s="126" t="s">
        <v>12213</v>
      </c>
      <c r="L1422" s="112" t="s">
        <v>12527</v>
      </c>
      <c r="M1422" s="112" t="s">
        <v>12528</v>
      </c>
      <c r="N1422" s="112" t="s">
        <v>12529</v>
      </c>
      <c r="O1422" s="112" t="s">
        <v>12530</v>
      </c>
      <c r="P1422" s="112">
        <v>209</v>
      </c>
      <c r="Q1422" s="108">
        <v>29.81</v>
      </c>
      <c r="R1422" s="108">
        <v>10.97</v>
      </c>
      <c r="S1422" s="108">
        <v>1.56</v>
      </c>
      <c r="T1422" s="108">
        <v>17.28</v>
      </c>
      <c r="U1422" s="108">
        <v>29.810000000000002</v>
      </c>
      <c r="V1422" s="109">
        <v>100</v>
      </c>
      <c r="W1422" s="109">
        <v>100</v>
      </c>
      <c r="X1422" s="127" t="s">
        <v>12531</v>
      </c>
      <c r="Y1422" s="107">
        <v>6</v>
      </c>
      <c r="Z1422" s="107">
        <v>3</v>
      </c>
      <c r="AA1422" s="107">
        <v>1</v>
      </c>
      <c r="AB1422" s="111">
        <v>44</v>
      </c>
      <c r="AC1422" s="107"/>
      <c r="AD1422" s="108"/>
      <c r="AE1422" s="107">
        <v>5</v>
      </c>
      <c r="AF1422" s="111">
        <v>100</v>
      </c>
      <c r="AG1422" s="111"/>
      <c r="AH1422" s="111" t="s">
        <v>12532</v>
      </c>
      <c r="AI1422" s="111">
        <v>100</v>
      </c>
      <c r="AJ1422" s="111"/>
      <c r="AK1422" s="111"/>
      <c r="AL1422" s="111"/>
      <c r="AM1422" s="111"/>
      <c r="AN1422" s="111"/>
      <c r="AO1422" s="111"/>
      <c r="AP1422" s="111"/>
      <c r="AQ1422" s="111"/>
      <c r="AR1422" s="111"/>
      <c r="AS1422" s="111"/>
      <c r="AT1422" s="111"/>
      <c r="AU1422" s="111"/>
      <c r="AV1422" s="111"/>
      <c r="AW1422" s="111"/>
      <c r="AX1422" s="111"/>
      <c r="AY1422"/>
      <c r="AZ1422"/>
      <c r="BA1422"/>
      <c r="BB1422"/>
      <c r="BC1422"/>
      <c r="BD1422"/>
    </row>
    <row r="1423" spans="1:56" s="110" customFormat="1" ht="185.15">
      <c r="A1423" s="107">
        <v>2316</v>
      </c>
      <c r="B1423" s="107" t="s">
        <v>12533</v>
      </c>
      <c r="C1423" s="111">
        <v>1</v>
      </c>
      <c r="D1423" s="124" t="s">
        <v>12534</v>
      </c>
      <c r="E1423" s="112" t="s">
        <v>12535</v>
      </c>
      <c r="F1423" s="129">
        <v>28079</v>
      </c>
      <c r="G1423" s="112" t="s">
        <v>12536</v>
      </c>
      <c r="H1423" s="111">
        <v>2008</v>
      </c>
      <c r="I1423" s="112" t="s">
        <v>12537</v>
      </c>
      <c r="J1423" s="113">
        <v>205835.45</v>
      </c>
      <c r="K1423" s="126" t="s">
        <v>117</v>
      </c>
      <c r="L1423" s="112" t="s">
        <v>12538</v>
      </c>
      <c r="M1423" s="112" t="s">
        <v>12539</v>
      </c>
      <c r="N1423" s="112" t="s">
        <v>12540</v>
      </c>
      <c r="O1423" s="112"/>
      <c r="P1423" s="112"/>
      <c r="Q1423" s="108" t="s">
        <v>12541</v>
      </c>
      <c r="R1423" s="108">
        <v>41.16</v>
      </c>
      <c r="S1423" s="108">
        <v>21.7</v>
      </c>
      <c r="T1423" s="108">
        <v>37.14</v>
      </c>
      <c r="U1423" s="108">
        <v>100</v>
      </c>
      <c r="V1423" s="109">
        <v>80</v>
      </c>
      <c r="W1423" s="109">
        <v>91.67</v>
      </c>
      <c r="X1423" s="127" t="s">
        <v>12542</v>
      </c>
      <c r="Y1423" s="107">
        <v>3</v>
      </c>
      <c r="Z1423" s="107">
        <v>1</v>
      </c>
      <c r="AA1423" s="107">
        <v>1</v>
      </c>
      <c r="AB1423" s="111">
        <v>60</v>
      </c>
      <c r="AC1423" s="107"/>
      <c r="AD1423" s="108">
        <v>0</v>
      </c>
      <c r="AE1423" s="107">
        <v>5</v>
      </c>
      <c r="AF1423" s="111"/>
      <c r="AG1423" s="111"/>
      <c r="AH1423" s="111"/>
      <c r="AI1423" s="111"/>
      <c r="AJ1423" s="111"/>
      <c r="AK1423" s="111"/>
      <c r="AL1423" s="111"/>
      <c r="AM1423" s="111"/>
      <c r="AN1423" s="111"/>
      <c r="AO1423" s="111"/>
      <c r="AP1423" s="111"/>
      <c r="AQ1423" s="111"/>
      <c r="AR1423" s="111"/>
      <c r="AS1423" s="111"/>
      <c r="AT1423" s="111"/>
      <c r="AU1423" s="111"/>
      <c r="AV1423" s="111"/>
      <c r="AW1423" s="111"/>
      <c r="AX1423" s="111"/>
      <c r="AY1423"/>
      <c r="AZ1423"/>
      <c r="BA1423"/>
      <c r="BB1423"/>
      <c r="BC1423"/>
      <c r="BD1423"/>
    </row>
    <row r="1424" spans="1:56" s="110" customFormat="1" ht="185.15">
      <c r="A1424" s="107">
        <v>2316</v>
      </c>
      <c r="B1424" s="107" t="s">
        <v>12533</v>
      </c>
      <c r="C1424" s="111">
        <v>1</v>
      </c>
      <c r="D1424" s="124" t="s">
        <v>12534</v>
      </c>
      <c r="E1424" s="112" t="s">
        <v>12535</v>
      </c>
      <c r="F1424" s="129">
        <v>28079</v>
      </c>
      <c r="G1424" s="112" t="s">
        <v>12543</v>
      </c>
      <c r="H1424" s="111">
        <v>2008</v>
      </c>
      <c r="I1424" s="112" t="s">
        <v>12537</v>
      </c>
      <c r="J1424" s="113">
        <v>84134.7</v>
      </c>
      <c r="K1424" s="126" t="s">
        <v>117</v>
      </c>
      <c r="L1424" s="112" t="s">
        <v>12538</v>
      </c>
      <c r="M1424" s="112" t="s">
        <v>12539</v>
      </c>
      <c r="N1424" s="112" t="s">
        <v>12540</v>
      </c>
      <c r="O1424" s="112"/>
      <c r="P1424" s="112"/>
      <c r="Q1424" s="108" t="s">
        <v>12544</v>
      </c>
      <c r="R1424" s="108">
        <v>16.82</v>
      </c>
      <c r="S1424" s="108">
        <v>16.04</v>
      </c>
      <c r="T1424" s="108">
        <v>37.14</v>
      </c>
      <c r="U1424" s="108">
        <v>70</v>
      </c>
      <c r="V1424" s="109">
        <v>80</v>
      </c>
      <c r="W1424" s="109">
        <v>96.67</v>
      </c>
      <c r="X1424" s="127" t="s">
        <v>12542</v>
      </c>
      <c r="Y1424" s="107">
        <v>3</v>
      </c>
      <c r="Z1424" s="107">
        <v>1</v>
      </c>
      <c r="AA1424" s="107">
        <v>2</v>
      </c>
      <c r="AB1424" s="111">
        <v>60</v>
      </c>
      <c r="AC1424" s="107"/>
      <c r="AD1424" s="108">
        <v>0</v>
      </c>
      <c r="AE1424" s="107">
        <v>5</v>
      </c>
      <c r="AF1424" s="111"/>
      <c r="AG1424" s="111"/>
      <c r="AH1424" s="111"/>
      <c r="AI1424" s="111"/>
      <c r="AJ1424" s="111"/>
      <c r="AK1424" s="111"/>
      <c r="AL1424" s="111"/>
      <c r="AM1424" s="111"/>
      <c r="AN1424" s="111"/>
      <c r="AO1424" s="111"/>
      <c r="AP1424" s="111"/>
      <c r="AQ1424" s="111"/>
      <c r="AR1424" s="111"/>
      <c r="AS1424" s="111"/>
      <c r="AT1424" s="111"/>
      <c r="AU1424" s="111"/>
      <c r="AV1424" s="111"/>
      <c r="AW1424" s="111"/>
      <c r="AX1424" s="111"/>
      <c r="AY1424"/>
      <c r="AZ1424"/>
      <c r="BA1424"/>
      <c r="BB1424"/>
      <c r="BC1424"/>
      <c r="BD1424"/>
    </row>
    <row r="1425" spans="1:56" s="110" customFormat="1" ht="154.30000000000001">
      <c r="A1425" s="107">
        <v>2334</v>
      </c>
      <c r="B1425" s="107" t="s">
        <v>7823</v>
      </c>
      <c r="C1425" s="111">
        <v>3</v>
      </c>
      <c r="D1425" s="124" t="s">
        <v>7824</v>
      </c>
      <c r="E1425" s="112" t="s">
        <v>7825</v>
      </c>
      <c r="F1425" s="129">
        <v>12266</v>
      </c>
      <c r="G1425" s="112" t="s">
        <v>7826</v>
      </c>
      <c r="H1425" s="111">
        <v>2008</v>
      </c>
      <c r="I1425" s="112" t="s">
        <v>7827</v>
      </c>
      <c r="J1425" s="113">
        <v>131417</v>
      </c>
      <c r="K1425" s="126" t="s">
        <v>7828</v>
      </c>
      <c r="L1425" s="112" t="s">
        <v>7829</v>
      </c>
      <c r="M1425" s="112" t="s">
        <v>7830</v>
      </c>
      <c r="N1425" s="112" t="s">
        <v>7831</v>
      </c>
      <c r="O1425" s="112" t="s">
        <v>7832</v>
      </c>
      <c r="P1425" s="112" t="s">
        <v>7833</v>
      </c>
      <c r="Q1425" s="108">
        <v>37.78</v>
      </c>
      <c r="R1425" s="108">
        <v>0</v>
      </c>
      <c r="S1425" s="108"/>
      <c r="T1425" s="108">
        <v>37.78</v>
      </c>
      <c r="U1425" s="108">
        <v>37.78</v>
      </c>
      <c r="V1425" s="109">
        <v>80</v>
      </c>
      <c r="W1425" s="109">
        <v>100</v>
      </c>
      <c r="X1425" s="127" t="s">
        <v>7834</v>
      </c>
      <c r="Y1425" s="107">
        <v>3</v>
      </c>
      <c r="Z1425" s="107">
        <v>4</v>
      </c>
      <c r="AA1425" s="107">
        <v>1</v>
      </c>
      <c r="AB1425" s="111">
        <v>60</v>
      </c>
      <c r="AC1425" s="107"/>
      <c r="AD1425" s="108">
        <v>37.78</v>
      </c>
      <c r="AE1425" s="107">
        <v>5</v>
      </c>
      <c r="AF1425" s="111">
        <v>100</v>
      </c>
      <c r="AG1425" s="111" t="s">
        <v>7835</v>
      </c>
      <c r="AH1425" s="111" t="s">
        <v>7836</v>
      </c>
      <c r="AI1425" s="111">
        <v>10</v>
      </c>
      <c r="AJ1425" s="111" t="s">
        <v>7837</v>
      </c>
      <c r="AK1425" s="111" t="s">
        <v>7836</v>
      </c>
      <c r="AL1425" s="111">
        <v>90</v>
      </c>
      <c r="AM1425" s="111"/>
      <c r="AN1425" s="111"/>
      <c r="AO1425" s="111"/>
      <c r="AP1425" s="111"/>
      <c r="AQ1425" s="111"/>
      <c r="AR1425" s="111"/>
      <c r="AS1425" s="111"/>
      <c r="AT1425" s="111"/>
      <c r="AU1425" s="111"/>
      <c r="AV1425" s="111"/>
      <c r="AW1425" s="111"/>
      <c r="AX1425" s="111"/>
      <c r="AY1425"/>
      <c r="AZ1425"/>
      <c r="BA1425"/>
      <c r="BB1425"/>
      <c r="BC1425"/>
      <c r="BD1425"/>
    </row>
    <row r="1426" spans="1:56" s="110" customFormat="1" ht="154.30000000000001">
      <c r="A1426" s="107">
        <v>2334</v>
      </c>
      <c r="B1426" s="107" t="s">
        <v>7823</v>
      </c>
      <c r="C1426" s="111">
        <v>3</v>
      </c>
      <c r="D1426" s="124" t="s">
        <v>7824</v>
      </c>
      <c r="E1426" s="112" t="s">
        <v>7825</v>
      </c>
      <c r="F1426" s="129">
        <v>12266</v>
      </c>
      <c r="G1426" s="112" t="s">
        <v>7838</v>
      </c>
      <c r="H1426" s="111">
        <v>2010</v>
      </c>
      <c r="I1426" s="112" t="s">
        <v>7839</v>
      </c>
      <c r="J1426" s="113">
        <v>585556</v>
      </c>
      <c r="K1426" s="126" t="s">
        <v>117</v>
      </c>
      <c r="L1426" s="112" t="s">
        <v>7829</v>
      </c>
      <c r="M1426" s="112" t="s">
        <v>7830</v>
      </c>
      <c r="N1426" s="112" t="s">
        <v>7840</v>
      </c>
      <c r="O1426" s="112" t="s">
        <v>7841</v>
      </c>
      <c r="P1426" s="112" t="s">
        <v>7842</v>
      </c>
      <c r="Q1426" s="108">
        <v>37.78</v>
      </c>
      <c r="R1426" s="108">
        <v>0</v>
      </c>
      <c r="S1426" s="108"/>
      <c r="T1426" s="108">
        <v>37.78</v>
      </c>
      <c r="U1426" s="108">
        <v>37.78</v>
      </c>
      <c r="V1426" s="109">
        <v>80</v>
      </c>
      <c r="W1426" s="109">
        <v>100</v>
      </c>
      <c r="X1426" s="127" t="s">
        <v>7834</v>
      </c>
      <c r="Y1426" s="107">
        <v>3</v>
      </c>
      <c r="Z1426" s="107">
        <v>4</v>
      </c>
      <c r="AA1426" s="107">
        <v>1</v>
      </c>
      <c r="AB1426" s="111">
        <v>60</v>
      </c>
      <c r="AC1426" s="107" t="s">
        <v>117</v>
      </c>
      <c r="AD1426" s="108">
        <v>37.78</v>
      </c>
      <c r="AE1426" s="107">
        <v>5</v>
      </c>
      <c r="AF1426" s="111">
        <v>100</v>
      </c>
      <c r="AG1426" s="111" t="s">
        <v>7835</v>
      </c>
      <c r="AH1426" s="111" t="s">
        <v>7836</v>
      </c>
      <c r="AI1426" s="111">
        <v>10</v>
      </c>
      <c r="AJ1426" s="111" t="s">
        <v>7837</v>
      </c>
      <c r="AK1426" s="111" t="s">
        <v>7836</v>
      </c>
      <c r="AL1426" s="111">
        <v>90</v>
      </c>
      <c r="AM1426" s="111"/>
      <c r="AN1426" s="111"/>
      <c r="AO1426" s="111"/>
      <c r="AP1426" s="111"/>
      <c r="AQ1426" s="111"/>
      <c r="AR1426" s="111"/>
      <c r="AS1426" s="111"/>
      <c r="AT1426" s="111"/>
      <c r="AU1426" s="111"/>
      <c r="AV1426" s="111"/>
      <c r="AW1426" s="111"/>
      <c r="AX1426" s="111"/>
      <c r="AY1426"/>
      <c r="AZ1426"/>
      <c r="BA1426"/>
      <c r="BB1426"/>
      <c r="BC1426"/>
      <c r="BD1426"/>
    </row>
    <row r="1427" spans="1:56" s="110" customFormat="1" ht="154.30000000000001">
      <c r="A1427" s="107">
        <v>2334</v>
      </c>
      <c r="B1427" s="107" t="s">
        <v>7823</v>
      </c>
      <c r="C1427" s="111">
        <v>1</v>
      </c>
      <c r="D1427" s="124" t="s">
        <v>5851</v>
      </c>
      <c r="E1427" s="112" t="s">
        <v>7843</v>
      </c>
      <c r="F1427" s="129">
        <v>30850</v>
      </c>
      <c r="G1427" s="112" t="s">
        <v>7844</v>
      </c>
      <c r="H1427" s="111">
        <v>2020</v>
      </c>
      <c r="I1427" s="112" t="s">
        <v>7845</v>
      </c>
      <c r="J1427" s="113">
        <v>23910.05</v>
      </c>
      <c r="K1427" s="126" t="s">
        <v>12213</v>
      </c>
      <c r="L1427" s="112" t="s">
        <v>7846</v>
      </c>
      <c r="M1427" s="112" t="s">
        <v>7847</v>
      </c>
      <c r="N1427" s="112" t="s">
        <v>7848</v>
      </c>
      <c r="O1427" s="112" t="s">
        <v>7849</v>
      </c>
      <c r="P1427" s="112">
        <v>8167</v>
      </c>
      <c r="Q1427" s="108">
        <v>33.119999999999997</v>
      </c>
      <c r="R1427" s="108">
        <v>0.54</v>
      </c>
      <c r="S1427" s="108">
        <v>0</v>
      </c>
      <c r="T1427" s="108">
        <v>32.590000000000003</v>
      </c>
      <c r="U1427" s="108">
        <v>33.119999999999997</v>
      </c>
      <c r="V1427" s="109">
        <v>80</v>
      </c>
      <c r="W1427" s="109">
        <v>82</v>
      </c>
      <c r="X1427" s="127" t="s">
        <v>7850</v>
      </c>
      <c r="Y1427" s="107">
        <v>6</v>
      </c>
      <c r="Z1427" s="107">
        <v>4</v>
      </c>
      <c r="AA1427" s="107">
        <v>2</v>
      </c>
      <c r="AB1427" s="111">
        <v>11</v>
      </c>
      <c r="AC1427" s="107" t="s">
        <v>208</v>
      </c>
      <c r="AD1427" s="108">
        <v>32.590000000000003</v>
      </c>
      <c r="AE1427" s="107">
        <v>5</v>
      </c>
      <c r="AF1427" s="111">
        <v>0.8</v>
      </c>
      <c r="AG1427" s="111" t="s">
        <v>7851</v>
      </c>
      <c r="AH1427" s="111" t="s">
        <v>7852</v>
      </c>
      <c r="AI1427" s="111"/>
      <c r="AJ1427" s="111"/>
      <c r="AK1427" s="111"/>
      <c r="AL1427" s="111"/>
      <c r="AM1427" s="111"/>
      <c r="AN1427" s="111"/>
      <c r="AO1427" s="111"/>
      <c r="AP1427" s="111"/>
      <c r="AQ1427" s="111"/>
      <c r="AR1427" s="111"/>
      <c r="AS1427" s="111"/>
      <c r="AT1427" s="111"/>
      <c r="AU1427" s="111"/>
      <c r="AV1427" s="111"/>
      <c r="AW1427" s="111"/>
      <c r="AX1427" s="111"/>
      <c r="AY1427"/>
      <c r="AZ1427"/>
      <c r="BA1427"/>
      <c r="BB1427"/>
      <c r="BC1427"/>
      <c r="BD1427"/>
    </row>
    <row r="1428" spans="1:56" s="110" customFormat="1" ht="257.14999999999998">
      <c r="A1428" s="107">
        <v>2334</v>
      </c>
      <c r="B1428" s="107" t="s">
        <v>7823</v>
      </c>
      <c r="C1428" s="111">
        <v>1</v>
      </c>
      <c r="D1428" s="124" t="s">
        <v>5851</v>
      </c>
      <c r="E1428" s="112" t="s">
        <v>7843</v>
      </c>
      <c r="F1428" s="129">
        <v>30850</v>
      </c>
      <c r="G1428" s="112" t="s">
        <v>7853</v>
      </c>
      <c r="H1428" s="111">
        <v>2021</v>
      </c>
      <c r="I1428" s="112" t="s">
        <v>7854</v>
      </c>
      <c r="J1428" s="113">
        <v>28545.82</v>
      </c>
      <c r="K1428" s="126" t="s">
        <v>1711</v>
      </c>
      <c r="L1428" s="112" t="s">
        <v>7846</v>
      </c>
      <c r="M1428" s="112" t="s">
        <v>7847</v>
      </c>
      <c r="N1428" s="112" t="s">
        <v>7855</v>
      </c>
      <c r="O1428" s="112" t="s">
        <v>7856</v>
      </c>
      <c r="P1428" s="112">
        <v>8255</v>
      </c>
      <c r="Q1428" s="108">
        <v>34.69</v>
      </c>
      <c r="R1428" s="108">
        <v>2.11</v>
      </c>
      <c r="S1428" s="108"/>
      <c r="T1428" s="108">
        <v>32.590000000000003</v>
      </c>
      <c r="U1428" s="108">
        <v>34.69</v>
      </c>
      <c r="V1428" s="109">
        <v>80</v>
      </c>
      <c r="W1428" s="109">
        <v>73</v>
      </c>
      <c r="X1428" s="127" t="s">
        <v>7850</v>
      </c>
      <c r="Y1428" s="107">
        <v>2</v>
      </c>
      <c r="Z1428" s="107">
        <v>5</v>
      </c>
      <c r="AA1428" s="107">
        <v>6</v>
      </c>
      <c r="AB1428" s="111">
        <v>11</v>
      </c>
      <c r="AC1428" s="107" t="s">
        <v>1711</v>
      </c>
      <c r="AD1428" s="108">
        <v>32.590000000000003</v>
      </c>
      <c r="AE1428" s="107">
        <v>5</v>
      </c>
      <c r="AF1428" s="111">
        <v>0.8</v>
      </c>
      <c r="AG1428" s="111" t="s">
        <v>7851</v>
      </c>
      <c r="AH1428" s="111" t="s">
        <v>7852</v>
      </c>
      <c r="AI1428" s="111"/>
      <c r="AJ1428" s="111"/>
      <c r="AK1428" s="111"/>
      <c r="AL1428" s="111"/>
      <c r="AM1428" s="111"/>
      <c r="AN1428" s="111"/>
      <c r="AO1428" s="111"/>
      <c r="AP1428" s="111"/>
      <c r="AQ1428" s="111"/>
      <c r="AR1428" s="111"/>
      <c r="AS1428" s="111"/>
      <c r="AT1428" s="111"/>
      <c r="AU1428" s="111"/>
      <c r="AV1428" s="111"/>
      <c r="AW1428" s="111"/>
      <c r="AX1428" s="111"/>
      <c r="AY1428"/>
      <c r="AZ1428"/>
      <c r="BA1428"/>
      <c r="BB1428"/>
      <c r="BC1428"/>
      <c r="BD1428"/>
    </row>
    <row r="1429" spans="1:56" s="110" customFormat="1" ht="205.75">
      <c r="A1429" s="107">
        <v>2334</v>
      </c>
      <c r="B1429" s="107" t="s">
        <v>7823</v>
      </c>
      <c r="C1429" s="111">
        <v>1</v>
      </c>
      <c r="D1429" s="124" t="s">
        <v>5851</v>
      </c>
      <c r="E1429" s="112" t="s">
        <v>7843</v>
      </c>
      <c r="F1429" s="129">
        <v>30850</v>
      </c>
      <c r="G1429" s="112" t="s">
        <v>7857</v>
      </c>
      <c r="H1429" s="111">
        <v>2021</v>
      </c>
      <c r="I1429" s="112" t="s">
        <v>7858</v>
      </c>
      <c r="J1429" s="113">
        <v>28053.81</v>
      </c>
      <c r="K1429" s="126" t="s">
        <v>1711</v>
      </c>
      <c r="L1429" s="112" t="s">
        <v>7846</v>
      </c>
      <c r="M1429" s="112" t="s">
        <v>7847</v>
      </c>
      <c r="N1429" s="112" t="s">
        <v>7859</v>
      </c>
      <c r="O1429" s="112" t="s">
        <v>7860</v>
      </c>
      <c r="P1429" s="112">
        <v>8261</v>
      </c>
      <c r="Q1429" s="108">
        <v>33.11</v>
      </c>
      <c r="R1429" s="108">
        <v>0.52</v>
      </c>
      <c r="S1429" s="108"/>
      <c r="T1429" s="108">
        <v>32.590000000000003</v>
      </c>
      <c r="U1429" s="108">
        <v>33.11</v>
      </c>
      <c r="V1429" s="109">
        <v>80</v>
      </c>
      <c r="W1429" s="109">
        <v>73</v>
      </c>
      <c r="X1429" s="127" t="s">
        <v>7850</v>
      </c>
      <c r="Y1429" s="107">
        <v>2</v>
      </c>
      <c r="Z1429" s="107">
        <v>3</v>
      </c>
      <c r="AA1429" s="107">
        <v>2</v>
      </c>
      <c r="AB1429" s="111">
        <v>11</v>
      </c>
      <c r="AC1429" s="107" t="s">
        <v>1711</v>
      </c>
      <c r="AD1429" s="108">
        <v>32.590000000000003</v>
      </c>
      <c r="AE1429" s="107">
        <v>5</v>
      </c>
      <c r="AF1429" s="111">
        <v>0.8</v>
      </c>
      <c r="AG1429" s="111" t="s">
        <v>7851</v>
      </c>
      <c r="AH1429" s="111" t="s">
        <v>7852</v>
      </c>
      <c r="AI1429" s="111"/>
      <c r="AJ1429" s="111"/>
      <c r="AK1429" s="111"/>
      <c r="AL1429" s="111"/>
      <c r="AM1429" s="111"/>
      <c r="AN1429" s="111"/>
      <c r="AO1429" s="111"/>
      <c r="AP1429" s="111"/>
      <c r="AQ1429" s="111"/>
      <c r="AR1429" s="111"/>
      <c r="AS1429" s="111"/>
      <c r="AT1429" s="111"/>
      <c r="AU1429" s="111"/>
      <c r="AV1429" s="111"/>
      <c r="AW1429" s="111"/>
      <c r="AX1429" s="111"/>
      <c r="AY1429"/>
      <c r="AZ1429"/>
      <c r="BA1429"/>
      <c r="BB1429"/>
      <c r="BC1429"/>
      <c r="BD1429"/>
    </row>
    <row r="1430" spans="1:56" s="110" customFormat="1" ht="185.15">
      <c r="A1430" s="107">
        <v>2334</v>
      </c>
      <c r="B1430" s="107" t="s">
        <v>7823</v>
      </c>
      <c r="C1430" s="111">
        <v>1</v>
      </c>
      <c r="D1430" s="124" t="s">
        <v>5851</v>
      </c>
      <c r="E1430" s="112" t="s">
        <v>7861</v>
      </c>
      <c r="F1430" s="129">
        <v>50121</v>
      </c>
      <c r="G1430" s="112" t="s">
        <v>7862</v>
      </c>
      <c r="H1430" s="111">
        <v>2022</v>
      </c>
      <c r="I1430" s="112" t="s">
        <v>7863</v>
      </c>
      <c r="J1430" s="113">
        <v>55357.440000000002</v>
      </c>
      <c r="K1430" s="126" t="s">
        <v>1977</v>
      </c>
      <c r="L1430" s="112" t="s">
        <v>7865</v>
      </c>
      <c r="M1430" s="112" t="s">
        <v>7866</v>
      </c>
      <c r="N1430" s="112" t="s">
        <v>7867</v>
      </c>
      <c r="O1430" s="112" t="s">
        <v>7868</v>
      </c>
      <c r="P1430" s="112">
        <v>8500</v>
      </c>
      <c r="Q1430" s="108">
        <v>24.98</v>
      </c>
      <c r="R1430" s="108">
        <v>0</v>
      </c>
      <c r="S1430" s="108">
        <v>0</v>
      </c>
      <c r="T1430" s="108">
        <v>24.98</v>
      </c>
      <c r="U1430" s="108">
        <v>24.98</v>
      </c>
      <c r="V1430" s="109">
        <v>100</v>
      </c>
      <c r="W1430" s="109">
        <v>50</v>
      </c>
      <c r="X1430" s="127" t="s">
        <v>7850</v>
      </c>
      <c r="Y1430" s="107">
        <v>3</v>
      </c>
      <c r="Z1430" s="107">
        <v>4</v>
      </c>
      <c r="AA1430" s="107">
        <v>7</v>
      </c>
      <c r="AB1430" s="111">
        <v>11</v>
      </c>
      <c r="AC1430" s="107" t="s">
        <v>7864</v>
      </c>
      <c r="AD1430" s="108">
        <v>24.98</v>
      </c>
      <c r="AE1430" s="107">
        <v>5</v>
      </c>
      <c r="AF1430" s="111">
        <v>1</v>
      </c>
      <c r="AG1430" s="111" t="s">
        <v>7851</v>
      </c>
      <c r="AH1430" s="111" t="s">
        <v>7852</v>
      </c>
      <c r="AI1430" s="111"/>
      <c r="AJ1430" s="111"/>
      <c r="AK1430" s="111"/>
      <c r="AL1430" s="111"/>
      <c r="AM1430" s="111"/>
      <c r="AN1430" s="111"/>
      <c r="AO1430" s="111"/>
      <c r="AP1430" s="111"/>
      <c r="AQ1430" s="111"/>
      <c r="AR1430" s="111"/>
      <c r="AS1430" s="111"/>
      <c r="AT1430" s="111"/>
      <c r="AU1430" s="111"/>
      <c r="AV1430" s="111"/>
      <c r="AW1430" s="111"/>
      <c r="AX1430" s="111"/>
      <c r="AY1430"/>
      <c r="AZ1430"/>
      <c r="BA1430"/>
      <c r="BB1430"/>
      <c r="BC1430"/>
      <c r="BD1430"/>
    </row>
    <row r="1431" spans="1:56" s="110" customFormat="1" ht="133.75">
      <c r="A1431" s="107">
        <v>2334</v>
      </c>
      <c r="B1431" s="107" t="s">
        <v>7823</v>
      </c>
      <c r="C1431" s="111">
        <v>3</v>
      </c>
      <c r="D1431" s="124" t="s">
        <v>7837</v>
      </c>
      <c r="E1431" s="112" t="s">
        <v>7869</v>
      </c>
      <c r="F1431" s="129">
        <v>32132</v>
      </c>
      <c r="G1431" s="112" t="s">
        <v>7870</v>
      </c>
      <c r="H1431" s="111">
        <v>2022</v>
      </c>
      <c r="I1431" s="112" t="s">
        <v>7871</v>
      </c>
      <c r="J1431" s="113">
        <v>91983.48</v>
      </c>
      <c r="K1431" s="126" t="s">
        <v>12213</v>
      </c>
      <c r="L1431" s="112" t="s">
        <v>7872</v>
      </c>
      <c r="M1431" s="112" t="s">
        <v>7873</v>
      </c>
      <c r="N1431" s="112" t="s">
        <v>7874</v>
      </c>
      <c r="O1431" s="112" t="s">
        <v>7875</v>
      </c>
      <c r="P1431" s="112">
        <v>8418</v>
      </c>
      <c r="Q1431" s="108">
        <v>43.36</v>
      </c>
      <c r="R1431" s="108">
        <v>5.58</v>
      </c>
      <c r="S1431" s="108">
        <v>0</v>
      </c>
      <c r="T1431" s="108">
        <v>37.78</v>
      </c>
      <c r="U1431" s="108">
        <v>43.36</v>
      </c>
      <c r="V1431" s="109">
        <v>50</v>
      </c>
      <c r="W1431" s="109">
        <v>57</v>
      </c>
      <c r="X1431" s="127" t="s">
        <v>7834</v>
      </c>
      <c r="Y1431" s="107">
        <v>3</v>
      </c>
      <c r="Z1431" s="107">
        <v>4</v>
      </c>
      <c r="AA1431" s="107">
        <v>7</v>
      </c>
      <c r="AB1431" s="111">
        <v>60</v>
      </c>
      <c r="AC1431" s="107"/>
      <c r="AD1431" s="108">
        <v>37.78</v>
      </c>
      <c r="AE1431" s="107">
        <v>5</v>
      </c>
      <c r="AF1431" s="111">
        <v>100</v>
      </c>
      <c r="AG1431" s="111" t="s">
        <v>7837</v>
      </c>
      <c r="AH1431" s="111" t="s">
        <v>7836</v>
      </c>
      <c r="AI1431" s="111">
        <v>90</v>
      </c>
      <c r="AJ1431" s="111" t="s">
        <v>7876</v>
      </c>
      <c r="AK1431" s="111" t="s">
        <v>7836</v>
      </c>
      <c r="AL1431" s="111">
        <v>10</v>
      </c>
      <c r="AM1431" s="111"/>
      <c r="AN1431" s="111"/>
      <c r="AO1431" s="111"/>
      <c r="AP1431" s="111"/>
      <c r="AQ1431" s="111"/>
      <c r="AR1431" s="111"/>
      <c r="AS1431" s="111"/>
      <c r="AT1431" s="111"/>
      <c r="AU1431" s="111"/>
      <c r="AV1431" s="111"/>
      <c r="AW1431" s="111"/>
      <c r="AX1431" s="111"/>
      <c r="AY1431"/>
      <c r="AZ1431"/>
      <c r="BA1431"/>
      <c r="BB1431"/>
      <c r="BC1431"/>
      <c r="BD1431"/>
    </row>
    <row r="1432" spans="1:56" s="110" customFormat="1" ht="133.75">
      <c r="A1432" s="107">
        <v>2334</v>
      </c>
      <c r="B1432" s="107" t="s">
        <v>7823</v>
      </c>
      <c r="C1432" s="111">
        <v>3</v>
      </c>
      <c r="D1432" s="124" t="s">
        <v>7837</v>
      </c>
      <c r="E1432" s="112" t="s">
        <v>7869</v>
      </c>
      <c r="F1432" s="129">
        <v>32132</v>
      </c>
      <c r="G1432" s="112" t="s">
        <v>7877</v>
      </c>
      <c r="H1432" s="111">
        <v>2021</v>
      </c>
      <c r="I1432" s="112" t="s">
        <v>7878</v>
      </c>
      <c r="J1432" s="113">
        <v>37039.760000000002</v>
      </c>
      <c r="K1432" s="126" t="s">
        <v>13681</v>
      </c>
      <c r="L1432" s="112" t="s">
        <v>7872</v>
      </c>
      <c r="M1432" s="112" t="s">
        <v>7873</v>
      </c>
      <c r="N1432" s="112" t="s">
        <v>7879</v>
      </c>
      <c r="O1432" s="112" t="s">
        <v>7880</v>
      </c>
      <c r="P1432" s="112">
        <v>8383</v>
      </c>
      <c r="Q1432" s="108">
        <v>37.78</v>
      </c>
      <c r="R1432" s="108"/>
      <c r="S1432" s="108"/>
      <c r="T1432" s="108">
        <v>37.78</v>
      </c>
      <c r="U1432" s="108">
        <v>37.78</v>
      </c>
      <c r="V1432" s="109">
        <v>50</v>
      </c>
      <c r="W1432" s="109">
        <v>60</v>
      </c>
      <c r="X1432" s="127" t="s">
        <v>7834</v>
      </c>
      <c r="Y1432" s="107">
        <v>3</v>
      </c>
      <c r="Z1432" s="107">
        <v>4</v>
      </c>
      <c r="AA1432" s="107">
        <v>3</v>
      </c>
      <c r="AB1432" s="111">
        <v>60</v>
      </c>
      <c r="AC1432" s="107"/>
      <c r="AD1432" s="108">
        <v>37.78</v>
      </c>
      <c r="AE1432" s="107">
        <v>5</v>
      </c>
      <c r="AF1432" s="111">
        <v>100</v>
      </c>
      <c r="AG1432" s="111" t="s">
        <v>7837</v>
      </c>
      <c r="AH1432" s="111" t="s">
        <v>7836</v>
      </c>
      <c r="AI1432" s="111">
        <v>90</v>
      </c>
      <c r="AJ1432" s="111" t="s">
        <v>7876</v>
      </c>
      <c r="AK1432" s="111" t="s">
        <v>7836</v>
      </c>
      <c r="AL1432" s="111">
        <v>10</v>
      </c>
      <c r="AM1432" s="111"/>
      <c r="AN1432" s="111"/>
      <c r="AO1432" s="111"/>
      <c r="AP1432" s="111"/>
      <c r="AQ1432" s="111"/>
      <c r="AR1432" s="111"/>
      <c r="AS1432" s="111"/>
      <c r="AT1432" s="111"/>
      <c r="AU1432" s="111"/>
      <c r="AV1432" s="111"/>
      <c r="AW1432" s="111"/>
      <c r="AX1432" s="111"/>
      <c r="AY1432"/>
      <c r="AZ1432"/>
      <c r="BA1432"/>
      <c r="BB1432"/>
      <c r="BC1432"/>
      <c r="BD1432"/>
    </row>
    <row r="1433" spans="1:56" s="110" customFormat="1" ht="216">
      <c r="A1433" s="107">
        <v>2334</v>
      </c>
      <c r="B1433" s="107" t="s">
        <v>7823</v>
      </c>
      <c r="C1433" s="111">
        <v>1</v>
      </c>
      <c r="D1433" s="124" t="s">
        <v>5851</v>
      </c>
      <c r="E1433" s="112" t="s">
        <v>7843</v>
      </c>
      <c r="F1433" s="129">
        <v>30850</v>
      </c>
      <c r="G1433" s="112" t="s">
        <v>7881</v>
      </c>
      <c r="H1433" s="111">
        <v>2023</v>
      </c>
      <c r="I1433" s="112" t="s">
        <v>7882</v>
      </c>
      <c r="J1433" s="113">
        <v>144435.6</v>
      </c>
      <c r="K1433" s="126" t="s">
        <v>12213</v>
      </c>
      <c r="L1433" s="112" t="s">
        <v>7883</v>
      </c>
      <c r="M1433" s="112" t="s">
        <v>7884</v>
      </c>
      <c r="N1433" s="112" t="s">
        <v>7885</v>
      </c>
      <c r="O1433" s="112" t="s">
        <v>7886</v>
      </c>
      <c r="P1433" s="112">
        <v>8652</v>
      </c>
      <c r="Q1433" s="108">
        <v>38.65</v>
      </c>
      <c r="R1433" s="108">
        <v>6.06</v>
      </c>
      <c r="S1433" s="108"/>
      <c r="T1433" s="108">
        <v>32.590000000000003</v>
      </c>
      <c r="U1433" s="108">
        <v>38.65</v>
      </c>
      <c r="V1433" s="109">
        <v>80</v>
      </c>
      <c r="W1433" s="109">
        <v>32</v>
      </c>
      <c r="X1433" s="127" t="s">
        <v>7850</v>
      </c>
      <c r="Y1433" s="107">
        <v>6</v>
      </c>
      <c r="Z1433" s="107">
        <v>4</v>
      </c>
      <c r="AA1433" s="107">
        <v>2</v>
      </c>
      <c r="AB1433" s="111">
        <v>11</v>
      </c>
      <c r="AC1433" s="107" t="s">
        <v>208</v>
      </c>
      <c r="AD1433" s="108">
        <v>38.65</v>
      </c>
      <c r="AE1433" s="107">
        <v>5</v>
      </c>
      <c r="AF1433" s="111">
        <v>0.8</v>
      </c>
      <c r="AG1433" s="111" t="s">
        <v>7851</v>
      </c>
      <c r="AH1433" s="111" t="s">
        <v>7852</v>
      </c>
      <c r="AI1433" s="111"/>
      <c r="AJ1433" s="111"/>
      <c r="AK1433" s="111"/>
      <c r="AL1433" s="111"/>
      <c r="AM1433" s="111"/>
      <c r="AN1433" s="111"/>
      <c r="AO1433" s="111"/>
      <c r="AP1433" s="111"/>
      <c r="AQ1433" s="111"/>
      <c r="AR1433" s="111"/>
      <c r="AS1433" s="111"/>
      <c r="AT1433" s="111"/>
      <c r="AU1433" s="111"/>
      <c r="AV1433" s="111"/>
      <c r="AW1433" s="111"/>
      <c r="AX1433" s="111"/>
      <c r="AY1433"/>
      <c r="AZ1433"/>
      <c r="BA1433"/>
      <c r="BB1433"/>
      <c r="BC1433"/>
      <c r="BD1433"/>
    </row>
    <row r="1434" spans="1:56" s="110" customFormat="1" ht="409.6">
      <c r="A1434" s="107">
        <v>2547</v>
      </c>
      <c r="B1434" s="107" t="s">
        <v>12568</v>
      </c>
      <c r="C1434" s="111" t="s">
        <v>5121</v>
      </c>
      <c r="D1434" s="124" t="s">
        <v>5122</v>
      </c>
      <c r="E1434" s="112" t="s">
        <v>5123</v>
      </c>
      <c r="F1434" s="129">
        <v>28407</v>
      </c>
      <c r="G1434" s="112" t="s">
        <v>5124</v>
      </c>
      <c r="H1434" s="111">
        <v>2023</v>
      </c>
      <c r="I1434" s="112" t="s">
        <v>5125</v>
      </c>
      <c r="J1434" s="113">
        <v>4625.37</v>
      </c>
      <c r="K1434" s="126" t="s">
        <v>1992</v>
      </c>
      <c r="L1434" s="112" t="s">
        <v>5126</v>
      </c>
      <c r="M1434" s="112" t="s">
        <v>5127</v>
      </c>
      <c r="N1434" s="112" t="s">
        <v>5128</v>
      </c>
      <c r="O1434" s="112" t="s">
        <v>5129</v>
      </c>
      <c r="P1434" s="112">
        <v>17757</v>
      </c>
      <c r="Q1434" s="108">
        <v>9.07</v>
      </c>
      <c r="R1434" s="108">
        <v>1.42</v>
      </c>
      <c r="S1434" s="108">
        <v>1.17</v>
      </c>
      <c r="T1434" s="108">
        <v>6.48</v>
      </c>
      <c r="U1434" s="108">
        <v>9.07</v>
      </c>
      <c r="V1434" s="109">
        <v>0.25</v>
      </c>
      <c r="W1434" s="109">
        <v>0.5</v>
      </c>
      <c r="X1434" s="127" t="s">
        <v>5130</v>
      </c>
      <c r="Y1434" s="107">
        <v>2</v>
      </c>
      <c r="Z1434" s="107">
        <v>4</v>
      </c>
      <c r="AA1434" s="107">
        <v>2</v>
      </c>
      <c r="AB1434" s="111">
        <v>4</v>
      </c>
      <c r="AC1434" s="107">
        <v>2370028</v>
      </c>
      <c r="AD1434" s="108">
        <v>0</v>
      </c>
      <c r="AE1434" s="107" t="s">
        <v>5131</v>
      </c>
      <c r="AF1434" s="111">
        <v>100</v>
      </c>
      <c r="AG1434" s="111" t="s">
        <v>5121</v>
      </c>
      <c r="AH1434" s="111" t="s">
        <v>5132</v>
      </c>
      <c r="AI1434" s="111">
        <v>60</v>
      </c>
      <c r="AJ1434" s="111"/>
      <c r="AK1434" s="111"/>
      <c r="AL1434" s="111"/>
      <c r="AM1434" s="111"/>
      <c r="AN1434" s="111"/>
      <c r="AO1434" s="111"/>
      <c r="AP1434" s="111"/>
      <c r="AQ1434" s="111"/>
      <c r="AR1434" s="111"/>
      <c r="AS1434" s="111" t="s">
        <v>5133</v>
      </c>
      <c r="AT1434" s="111" t="s">
        <v>5134</v>
      </c>
      <c r="AU1434" s="111">
        <v>40</v>
      </c>
      <c r="AV1434" s="111"/>
      <c r="AW1434" s="111"/>
      <c r="AX1434" s="111"/>
      <c r="AY1434"/>
      <c r="AZ1434"/>
      <c r="BA1434"/>
      <c r="BB1434"/>
      <c r="BC1434"/>
      <c r="BD1434"/>
    </row>
    <row r="1435" spans="1:56" s="110" customFormat="1" ht="318.89999999999998">
      <c r="A1435" s="107">
        <v>2547</v>
      </c>
      <c r="B1435" s="107" t="s">
        <v>12568</v>
      </c>
      <c r="C1435" s="111" t="s">
        <v>5121</v>
      </c>
      <c r="D1435" s="124" t="s">
        <v>5122</v>
      </c>
      <c r="E1435" s="112" t="s">
        <v>5135</v>
      </c>
      <c r="F1435" s="129">
        <v>36395</v>
      </c>
      <c r="G1435" s="112" t="s">
        <v>5136</v>
      </c>
      <c r="H1435" s="111">
        <v>2023</v>
      </c>
      <c r="I1435" s="112" t="s">
        <v>5137</v>
      </c>
      <c r="J1435" s="113">
        <v>2263.2950000000001</v>
      </c>
      <c r="K1435" s="126" t="s">
        <v>1992</v>
      </c>
      <c r="L1435" s="112" t="s">
        <v>5138</v>
      </c>
      <c r="M1435" s="112" t="s">
        <v>5139</v>
      </c>
      <c r="N1435" s="112" t="s">
        <v>5140</v>
      </c>
      <c r="O1435" s="112" t="s">
        <v>5141</v>
      </c>
      <c r="P1435" s="112" t="s">
        <v>5142</v>
      </c>
      <c r="Q1435" s="108">
        <v>2.2189166666666669</v>
      </c>
      <c r="R1435" s="108">
        <f>0.31</f>
        <v>0.31</v>
      </c>
      <c r="S1435" s="108">
        <v>0.28999999999999998</v>
      </c>
      <c r="T1435" s="108">
        <v>1.62</v>
      </c>
      <c r="U1435" s="108">
        <v>2.2200000000000002</v>
      </c>
      <c r="V1435" s="109">
        <v>0.25</v>
      </c>
      <c r="W1435" s="109">
        <v>0.5</v>
      </c>
      <c r="X1435" s="127" t="s">
        <v>5130</v>
      </c>
      <c r="Y1435" s="107">
        <v>3</v>
      </c>
      <c r="Z1435" s="107">
        <v>4</v>
      </c>
      <c r="AA1435" s="107">
        <v>8</v>
      </c>
      <c r="AB1435" s="111">
        <v>4</v>
      </c>
      <c r="AC1435" s="107">
        <v>2370015</v>
      </c>
      <c r="AD1435" s="108">
        <v>0</v>
      </c>
      <c r="AE1435" s="107" t="s">
        <v>5131</v>
      </c>
      <c r="AF1435" s="111">
        <v>100</v>
      </c>
      <c r="AG1435" s="111" t="s">
        <v>5121</v>
      </c>
      <c r="AH1435" s="111" t="s">
        <v>5132</v>
      </c>
      <c r="AI1435" s="111">
        <v>60</v>
      </c>
      <c r="AJ1435" s="111"/>
      <c r="AK1435" s="111"/>
      <c r="AL1435" s="111"/>
      <c r="AM1435" s="111"/>
      <c r="AN1435" s="111"/>
      <c r="AO1435" s="111"/>
      <c r="AP1435" s="111"/>
      <c r="AQ1435" s="111"/>
      <c r="AR1435" s="111"/>
      <c r="AS1435" s="111" t="s">
        <v>5133</v>
      </c>
      <c r="AT1435" s="111" t="s">
        <v>5134</v>
      </c>
      <c r="AU1435" s="111">
        <v>40</v>
      </c>
      <c r="AV1435" s="111"/>
      <c r="AW1435" s="111"/>
      <c r="AX1435" s="111"/>
      <c r="AY1435"/>
      <c r="AZ1435"/>
      <c r="BA1435"/>
      <c r="BB1435"/>
      <c r="BC1435"/>
      <c r="BD1435"/>
    </row>
    <row r="1436" spans="1:56" s="110" customFormat="1" ht="298.3">
      <c r="A1436" s="107">
        <v>2547</v>
      </c>
      <c r="B1436" s="107" t="s">
        <v>12568</v>
      </c>
      <c r="C1436" s="111" t="s">
        <v>5121</v>
      </c>
      <c r="D1436" s="124" t="s">
        <v>5122</v>
      </c>
      <c r="E1436" s="112" t="s">
        <v>5135</v>
      </c>
      <c r="F1436" s="129">
        <v>34734</v>
      </c>
      <c r="G1436" s="112" t="s">
        <v>5143</v>
      </c>
      <c r="H1436" s="111">
        <v>2023</v>
      </c>
      <c r="I1436" s="112" t="s">
        <v>5144</v>
      </c>
      <c r="J1436" s="113">
        <v>1681.14</v>
      </c>
      <c r="K1436" s="126" t="s">
        <v>1992</v>
      </c>
      <c r="L1436" s="112" t="s">
        <v>5145</v>
      </c>
      <c r="M1436" s="112" t="s">
        <v>5146</v>
      </c>
      <c r="N1436" s="112" t="s">
        <v>5147</v>
      </c>
      <c r="O1436" s="112" t="s">
        <v>5148</v>
      </c>
      <c r="P1436" s="112" t="s">
        <v>5149</v>
      </c>
      <c r="Q1436" s="108">
        <v>1.6481764705882354</v>
      </c>
      <c r="R1436" s="108">
        <v>0.52</v>
      </c>
      <c r="S1436" s="108">
        <v>0.49</v>
      </c>
      <c r="T1436" s="108">
        <v>0.64</v>
      </c>
      <c r="U1436" s="108">
        <v>1.65</v>
      </c>
      <c r="V1436" s="109">
        <v>0.25</v>
      </c>
      <c r="W1436" s="109">
        <v>0.5</v>
      </c>
      <c r="X1436" s="127" t="s">
        <v>5130</v>
      </c>
      <c r="Y1436" s="107">
        <v>3</v>
      </c>
      <c r="Z1436" s="107">
        <v>4</v>
      </c>
      <c r="AA1436" s="107">
        <v>1</v>
      </c>
      <c r="AB1436" s="111">
        <v>4</v>
      </c>
      <c r="AC1436" s="107">
        <v>2370016</v>
      </c>
      <c r="AD1436" s="108">
        <v>0</v>
      </c>
      <c r="AE1436" s="107" t="s">
        <v>5131</v>
      </c>
      <c r="AF1436" s="111">
        <v>100</v>
      </c>
      <c r="AG1436" s="111" t="s">
        <v>5121</v>
      </c>
      <c r="AH1436" s="111" t="s">
        <v>5132</v>
      </c>
      <c r="AI1436" s="111">
        <v>60</v>
      </c>
      <c r="AJ1436" s="111"/>
      <c r="AK1436" s="111"/>
      <c r="AL1436" s="111"/>
      <c r="AM1436" s="111"/>
      <c r="AN1436" s="111"/>
      <c r="AO1436" s="111"/>
      <c r="AP1436" s="111"/>
      <c r="AQ1436" s="111"/>
      <c r="AR1436" s="111"/>
      <c r="AS1436" s="111" t="s">
        <v>5133</v>
      </c>
      <c r="AT1436" s="111" t="s">
        <v>5134</v>
      </c>
      <c r="AU1436" s="111">
        <v>40</v>
      </c>
      <c r="AV1436" s="111"/>
      <c r="AW1436" s="111"/>
      <c r="AX1436" s="111"/>
      <c r="AY1436"/>
      <c r="AZ1436"/>
      <c r="BA1436"/>
      <c r="BB1436"/>
      <c r="BC1436"/>
      <c r="BD1436"/>
    </row>
    <row r="1437" spans="1:56" s="110" customFormat="1" ht="409.6">
      <c r="A1437" s="107">
        <v>2547</v>
      </c>
      <c r="B1437" s="107" t="s">
        <v>12568</v>
      </c>
      <c r="C1437" s="111" t="s">
        <v>5121</v>
      </c>
      <c r="D1437" s="124" t="s">
        <v>5122</v>
      </c>
      <c r="E1437" s="112" t="s">
        <v>5150</v>
      </c>
      <c r="F1437" s="129">
        <v>55380</v>
      </c>
      <c r="G1437" s="112" t="s">
        <v>5151</v>
      </c>
      <c r="H1437" s="111">
        <v>2023</v>
      </c>
      <c r="I1437" s="112" t="s">
        <v>5152</v>
      </c>
      <c r="J1437" s="113">
        <v>14470.88</v>
      </c>
      <c r="K1437" s="126" t="s">
        <v>1992</v>
      </c>
      <c r="L1437" s="112" t="s">
        <v>5153</v>
      </c>
      <c r="M1437" s="112" t="s">
        <v>5154</v>
      </c>
      <c r="N1437" s="112" t="s">
        <v>5155</v>
      </c>
      <c r="O1437" s="112" t="s">
        <v>5156</v>
      </c>
      <c r="P1437" s="112">
        <v>17753</v>
      </c>
      <c r="Q1437" s="108">
        <v>15.073833333333333</v>
      </c>
      <c r="R1437" s="108">
        <v>3.55</v>
      </c>
      <c r="S1437" s="108">
        <v>2.96</v>
      </c>
      <c r="T1437" s="108">
        <v>8.56</v>
      </c>
      <c r="U1437" s="108">
        <v>15.07</v>
      </c>
      <c r="V1437" s="109">
        <v>0.25</v>
      </c>
      <c r="W1437" s="109">
        <v>0.5</v>
      </c>
      <c r="X1437" s="127" t="s">
        <v>5130</v>
      </c>
      <c r="Y1437" s="107">
        <v>6</v>
      </c>
      <c r="Z1437" s="107">
        <v>4</v>
      </c>
      <c r="AA1437" s="107">
        <v>1</v>
      </c>
      <c r="AB1437" s="111">
        <v>4</v>
      </c>
      <c r="AC1437" s="107">
        <v>2370026</v>
      </c>
      <c r="AD1437" s="108">
        <v>0</v>
      </c>
      <c r="AE1437" s="107" t="s">
        <v>5131</v>
      </c>
      <c r="AF1437" s="111">
        <v>100</v>
      </c>
      <c r="AG1437" s="111" t="s">
        <v>5121</v>
      </c>
      <c r="AH1437" s="111" t="s">
        <v>5132</v>
      </c>
      <c r="AI1437" s="111">
        <v>60</v>
      </c>
      <c r="AJ1437" s="111"/>
      <c r="AK1437" s="111"/>
      <c r="AL1437" s="111"/>
      <c r="AM1437" s="111"/>
      <c r="AN1437" s="111"/>
      <c r="AO1437" s="111"/>
      <c r="AP1437" s="111"/>
      <c r="AQ1437" s="111"/>
      <c r="AR1437" s="111"/>
      <c r="AS1437" s="111" t="s">
        <v>5133</v>
      </c>
      <c r="AT1437" s="111" t="s">
        <v>5134</v>
      </c>
      <c r="AU1437" s="111">
        <v>40</v>
      </c>
      <c r="AV1437" s="111"/>
      <c r="AW1437" s="111"/>
      <c r="AX1437" s="111"/>
      <c r="AY1437"/>
      <c r="AZ1437"/>
      <c r="BA1437"/>
      <c r="BB1437"/>
      <c r="BC1437"/>
      <c r="BD1437"/>
    </row>
    <row r="1438" spans="1:56" s="110" customFormat="1" ht="409.6">
      <c r="A1438" s="107">
        <v>2547</v>
      </c>
      <c r="B1438" s="107" t="s">
        <v>12568</v>
      </c>
      <c r="C1438" s="111" t="s">
        <v>5121</v>
      </c>
      <c r="D1438" s="124" t="s">
        <v>5122</v>
      </c>
      <c r="E1438" s="112" t="s">
        <v>5150</v>
      </c>
      <c r="F1438" s="129">
        <v>55380</v>
      </c>
      <c r="G1438" s="112" t="s">
        <v>5151</v>
      </c>
      <c r="H1438" s="111">
        <v>2023</v>
      </c>
      <c r="I1438" s="112" t="s">
        <v>5157</v>
      </c>
      <c r="J1438" s="113">
        <v>14470.88</v>
      </c>
      <c r="K1438" s="126" t="s">
        <v>1992</v>
      </c>
      <c r="L1438" s="112" t="s">
        <v>5153</v>
      </c>
      <c r="M1438" s="112" t="s">
        <v>5154</v>
      </c>
      <c r="N1438" s="112" t="s">
        <v>5155</v>
      </c>
      <c r="O1438" s="112" t="s">
        <v>5156</v>
      </c>
      <c r="P1438" s="112">
        <v>17754</v>
      </c>
      <c r="Q1438" s="108">
        <v>15.073833333333333</v>
      </c>
      <c r="R1438" s="108">
        <v>3.55</v>
      </c>
      <c r="S1438" s="108">
        <v>2.96</v>
      </c>
      <c r="T1438" s="108">
        <v>8.56</v>
      </c>
      <c r="U1438" s="108">
        <v>15.07</v>
      </c>
      <c r="V1438" s="109">
        <v>0.25</v>
      </c>
      <c r="W1438" s="109">
        <v>0.5</v>
      </c>
      <c r="X1438" s="127" t="s">
        <v>5130</v>
      </c>
      <c r="Y1438" s="107">
        <v>6</v>
      </c>
      <c r="Z1438" s="107">
        <v>4</v>
      </c>
      <c r="AA1438" s="107">
        <v>1</v>
      </c>
      <c r="AB1438" s="111">
        <v>4</v>
      </c>
      <c r="AC1438" s="107">
        <v>2370026</v>
      </c>
      <c r="AD1438" s="108">
        <v>0</v>
      </c>
      <c r="AE1438" s="107" t="s">
        <v>5131</v>
      </c>
      <c r="AF1438" s="111">
        <v>100</v>
      </c>
      <c r="AG1438" s="111" t="s">
        <v>5121</v>
      </c>
      <c r="AH1438" s="111" t="s">
        <v>5158</v>
      </c>
      <c r="AI1438" s="111">
        <v>60</v>
      </c>
      <c r="AJ1438" s="111"/>
      <c r="AK1438" s="111"/>
      <c r="AL1438" s="111"/>
      <c r="AM1438" s="111"/>
      <c r="AN1438" s="111"/>
      <c r="AO1438" s="111"/>
      <c r="AP1438" s="111"/>
      <c r="AQ1438" s="111"/>
      <c r="AR1438" s="111"/>
      <c r="AS1438" s="111" t="s">
        <v>5133</v>
      </c>
      <c r="AT1438" s="111" t="s">
        <v>5134</v>
      </c>
      <c r="AU1438" s="111">
        <v>40</v>
      </c>
      <c r="AV1438" s="111"/>
      <c r="AW1438" s="111"/>
      <c r="AX1438" s="111"/>
      <c r="AY1438"/>
      <c r="AZ1438"/>
      <c r="BA1438"/>
      <c r="BB1438"/>
      <c r="BC1438"/>
      <c r="BD1438"/>
    </row>
    <row r="1439" spans="1:56" s="110" customFormat="1" ht="277.75">
      <c r="A1439" s="107">
        <v>2547</v>
      </c>
      <c r="B1439" s="107" t="s">
        <v>12568</v>
      </c>
      <c r="C1439" s="111" t="s">
        <v>5121</v>
      </c>
      <c r="D1439" s="124" t="s">
        <v>5122</v>
      </c>
      <c r="E1439" s="112" t="s">
        <v>5159</v>
      </c>
      <c r="F1439" s="129">
        <v>30210</v>
      </c>
      <c r="G1439" s="112" t="s">
        <v>5160</v>
      </c>
      <c r="H1439" s="111">
        <v>2023</v>
      </c>
      <c r="I1439" s="112" t="s">
        <v>5161</v>
      </c>
      <c r="J1439" s="113">
        <v>835.44</v>
      </c>
      <c r="K1439" s="126" t="s">
        <v>1992</v>
      </c>
      <c r="L1439" s="112" t="s">
        <v>5162</v>
      </c>
      <c r="M1439" s="112" t="s">
        <v>5163</v>
      </c>
      <c r="N1439" s="112" t="s">
        <v>5164</v>
      </c>
      <c r="O1439" s="112" t="s">
        <v>5165</v>
      </c>
      <c r="P1439" s="112">
        <v>17749</v>
      </c>
      <c r="Q1439" s="108">
        <v>2.14</v>
      </c>
      <c r="R1439" s="108">
        <v>0.11</v>
      </c>
      <c r="S1439" s="108">
        <v>0.12</v>
      </c>
      <c r="T1439" s="108">
        <v>1.91</v>
      </c>
      <c r="U1439" s="108">
        <v>2.14</v>
      </c>
      <c r="V1439" s="109">
        <v>0.25</v>
      </c>
      <c r="W1439" s="109">
        <v>0.5</v>
      </c>
      <c r="X1439" s="127" t="s">
        <v>5130</v>
      </c>
      <c r="Y1439" s="107">
        <v>4</v>
      </c>
      <c r="Z1439" s="107">
        <v>5</v>
      </c>
      <c r="AA1439" s="107">
        <v>5</v>
      </c>
      <c r="AB1439" s="111">
        <v>4</v>
      </c>
      <c r="AC1439" s="107">
        <v>2370022</v>
      </c>
      <c r="AD1439" s="108">
        <v>0</v>
      </c>
      <c r="AE1439" s="107" t="s">
        <v>5131</v>
      </c>
      <c r="AF1439" s="111">
        <v>80</v>
      </c>
      <c r="AG1439" s="111" t="s">
        <v>5121</v>
      </c>
      <c r="AH1439" s="111" t="s">
        <v>5132</v>
      </c>
      <c r="AI1439" s="111">
        <v>40</v>
      </c>
      <c r="AJ1439" s="111"/>
      <c r="AK1439" s="111"/>
      <c r="AL1439" s="111"/>
      <c r="AM1439" s="111"/>
      <c r="AN1439" s="111"/>
      <c r="AO1439" s="111"/>
      <c r="AP1439" s="111"/>
      <c r="AQ1439" s="111"/>
      <c r="AR1439" s="111"/>
      <c r="AS1439" s="111" t="s">
        <v>5133</v>
      </c>
      <c r="AT1439" s="111" t="s">
        <v>5134</v>
      </c>
      <c r="AU1439" s="111">
        <v>40</v>
      </c>
      <c r="AV1439" s="111"/>
      <c r="AW1439" s="111"/>
      <c r="AX1439" s="111"/>
      <c r="AY1439"/>
      <c r="AZ1439"/>
      <c r="BA1439"/>
      <c r="BB1439"/>
      <c r="BC1439"/>
      <c r="BD1439"/>
    </row>
    <row r="1440" spans="1:56" s="110" customFormat="1" ht="92.6">
      <c r="A1440" s="107">
        <v>2565</v>
      </c>
      <c r="B1440" s="107" t="s">
        <v>7887</v>
      </c>
      <c r="C1440" s="111">
        <v>9</v>
      </c>
      <c r="D1440" s="124" t="s">
        <v>7888</v>
      </c>
      <c r="E1440" s="112" t="s">
        <v>7889</v>
      </c>
      <c r="F1440" s="129">
        <v>54046</v>
      </c>
      <c r="G1440" s="112" t="s">
        <v>7890</v>
      </c>
      <c r="H1440" s="111">
        <v>2021</v>
      </c>
      <c r="I1440" s="112" t="s">
        <v>7891</v>
      </c>
      <c r="J1440" s="113">
        <v>46507.199999999997</v>
      </c>
      <c r="K1440" s="126" t="s">
        <v>13681</v>
      </c>
      <c r="L1440" s="112" t="s">
        <v>7892</v>
      </c>
      <c r="M1440" s="112" t="s">
        <v>7893</v>
      </c>
      <c r="N1440" s="112" t="s">
        <v>7894</v>
      </c>
      <c r="O1440" s="112" t="s">
        <v>7895</v>
      </c>
      <c r="P1440" s="112">
        <v>17819</v>
      </c>
      <c r="Q1440" s="108"/>
      <c r="R1440" s="108">
        <v>0</v>
      </c>
      <c r="S1440" s="108">
        <v>2.16</v>
      </c>
      <c r="T1440" s="108">
        <f>2.5*19.3</f>
        <v>48.25</v>
      </c>
      <c r="U1440" s="108">
        <f>SUM(R1440:T1440)</f>
        <v>50.41</v>
      </c>
      <c r="V1440" s="109">
        <v>0.9</v>
      </c>
      <c r="W1440" s="109">
        <v>0.66669999999999996</v>
      </c>
      <c r="X1440" s="127" t="s">
        <v>7896</v>
      </c>
      <c r="Y1440" s="107">
        <v>4</v>
      </c>
      <c r="Z1440" s="107">
        <v>2</v>
      </c>
      <c r="AA1440" s="107">
        <v>4</v>
      </c>
      <c r="AB1440" s="111">
        <v>10</v>
      </c>
      <c r="AC1440" s="107"/>
      <c r="AD1440" s="108">
        <f>T1440</f>
        <v>48.25</v>
      </c>
      <c r="AE1440" s="107" t="s">
        <v>7897</v>
      </c>
      <c r="AF1440" s="111">
        <v>0.9</v>
      </c>
      <c r="AG1440" s="111" t="s">
        <v>7898</v>
      </c>
      <c r="AH1440" s="111" t="s">
        <v>4640</v>
      </c>
      <c r="AI1440" s="111">
        <v>0.1</v>
      </c>
      <c r="AJ1440" s="111" t="s">
        <v>7899</v>
      </c>
      <c r="AK1440" s="111" t="s">
        <v>4640</v>
      </c>
      <c r="AL1440" s="111">
        <v>0.7</v>
      </c>
      <c r="AM1440" s="111"/>
      <c r="AN1440" s="111"/>
      <c r="AO1440" s="111"/>
      <c r="AP1440" s="111"/>
      <c r="AQ1440" s="111"/>
      <c r="AR1440" s="111"/>
      <c r="AS1440" s="111"/>
      <c r="AT1440" s="111"/>
      <c r="AU1440" s="111"/>
      <c r="AV1440" s="111" t="s">
        <v>7900</v>
      </c>
      <c r="AW1440" s="111" t="s">
        <v>7901</v>
      </c>
      <c r="AX1440" s="111">
        <v>0.1</v>
      </c>
      <c r="AY1440"/>
      <c r="AZ1440"/>
      <c r="BA1440"/>
      <c r="BB1440"/>
      <c r="BC1440"/>
      <c r="BD1440"/>
    </row>
    <row r="1441" spans="1:56" s="110" customFormat="1" ht="318.89999999999998">
      <c r="A1441" s="107">
        <v>2413</v>
      </c>
      <c r="B1441" s="107" t="s">
        <v>12545</v>
      </c>
      <c r="C1441" s="111" t="s">
        <v>12546</v>
      </c>
      <c r="D1441" s="124" t="s">
        <v>12547</v>
      </c>
      <c r="E1441" s="112" t="s">
        <v>12548</v>
      </c>
      <c r="F1441" s="129">
        <v>35374</v>
      </c>
      <c r="G1441" s="112" t="s">
        <v>12549</v>
      </c>
      <c r="H1441" s="111">
        <v>2016</v>
      </c>
      <c r="I1441" s="112" t="s">
        <v>12550</v>
      </c>
      <c r="J1441" s="113">
        <v>29742.62</v>
      </c>
      <c r="K1441" s="126" t="s">
        <v>109</v>
      </c>
      <c r="L1441" s="112" t="s">
        <v>12551</v>
      </c>
      <c r="M1441" s="112" t="s">
        <v>12552</v>
      </c>
      <c r="N1441" s="112" t="s">
        <v>12553</v>
      </c>
      <c r="O1441" s="112" t="s">
        <v>12554</v>
      </c>
      <c r="P1441" s="112">
        <v>1601520</v>
      </c>
      <c r="Q1441" s="108">
        <v>0</v>
      </c>
      <c r="R1441" s="108">
        <v>0</v>
      </c>
      <c r="S1441" s="108">
        <v>0</v>
      </c>
      <c r="T1441" s="108">
        <v>0</v>
      </c>
      <c r="U1441" s="108">
        <v>0</v>
      </c>
      <c r="V1441" s="109">
        <v>50</v>
      </c>
      <c r="W1441" s="109">
        <v>80</v>
      </c>
      <c r="X1441" s="127" t="s">
        <v>12555</v>
      </c>
      <c r="Y1441" s="107">
        <v>2</v>
      </c>
      <c r="Z1441" s="107">
        <v>1</v>
      </c>
      <c r="AA1441" s="107">
        <v>3</v>
      </c>
      <c r="AB1441" s="111">
        <v>11</v>
      </c>
      <c r="AC1441" s="107" t="s">
        <v>12556</v>
      </c>
      <c r="AD1441" s="108">
        <v>0</v>
      </c>
      <c r="AE1441" s="107">
        <v>5</v>
      </c>
      <c r="AF1441" s="111">
        <v>50</v>
      </c>
      <c r="AG1441" s="111" t="s">
        <v>1628</v>
      </c>
      <c r="AH1441" s="111" t="s">
        <v>3273</v>
      </c>
      <c r="AI1441" s="111">
        <v>25</v>
      </c>
      <c r="AJ1441" s="111" t="s">
        <v>1581</v>
      </c>
      <c r="AK1441" s="111" t="s">
        <v>12548</v>
      </c>
      <c r="AL1441" s="111">
        <v>25</v>
      </c>
      <c r="AM1441" s="111"/>
      <c r="AN1441" s="111"/>
      <c r="AO1441" s="111"/>
      <c r="AP1441" s="111"/>
      <c r="AQ1441" s="111"/>
      <c r="AR1441" s="111"/>
      <c r="AS1441" s="111"/>
      <c r="AT1441" s="111"/>
      <c r="AU1441" s="111"/>
      <c r="AV1441" s="111"/>
      <c r="AW1441" s="111"/>
      <c r="AX1441" s="111"/>
      <c r="AY1441"/>
      <c r="AZ1441"/>
      <c r="BA1441"/>
      <c r="BB1441"/>
      <c r="BC1441"/>
      <c r="BD1441"/>
    </row>
    <row r="1442" spans="1:56" s="110" customFormat="1" ht="401.15">
      <c r="A1442" s="107">
        <v>2413</v>
      </c>
      <c r="B1442" s="107" t="s">
        <v>12545</v>
      </c>
      <c r="C1442" s="111" t="s">
        <v>12546</v>
      </c>
      <c r="D1442" s="124" t="s">
        <v>1628</v>
      </c>
      <c r="E1442" s="112" t="s">
        <v>12557</v>
      </c>
      <c r="F1442" s="129">
        <v>21495</v>
      </c>
      <c r="G1442" s="112" t="s">
        <v>12558</v>
      </c>
      <c r="H1442" s="111">
        <v>2020</v>
      </c>
      <c r="I1442" s="112" t="s">
        <v>12559</v>
      </c>
      <c r="J1442" s="113">
        <v>80091.66</v>
      </c>
      <c r="K1442" s="126" t="s">
        <v>204</v>
      </c>
      <c r="L1442" s="112" t="s">
        <v>12560</v>
      </c>
      <c r="M1442" s="112" t="s">
        <v>12561</v>
      </c>
      <c r="N1442" s="112" t="s">
        <v>12562</v>
      </c>
      <c r="O1442" s="112" t="s">
        <v>12563</v>
      </c>
      <c r="P1442" s="112">
        <v>1602906</v>
      </c>
      <c r="Q1442" s="108">
        <v>0</v>
      </c>
      <c r="R1442" s="108">
        <v>0</v>
      </c>
      <c r="S1442" s="108">
        <v>0</v>
      </c>
      <c r="T1442" s="108">
        <v>0</v>
      </c>
      <c r="U1442" s="108">
        <v>0</v>
      </c>
      <c r="V1442" s="109">
        <v>15</v>
      </c>
      <c r="W1442" s="109">
        <v>6</v>
      </c>
      <c r="X1442" s="127" t="s">
        <v>12555</v>
      </c>
      <c r="Y1442" s="107">
        <v>3</v>
      </c>
      <c r="Z1442" s="107">
        <v>3</v>
      </c>
      <c r="AA1442" s="107">
        <v>4</v>
      </c>
      <c r="AB1442" s="111">
        <v>10</v>
      </c>
      <c r="AC1442" s="107" t="s">
        <v>12564</v>
      </c>
      <c r="AD1442" s="108">
        <v>0</v>
      </c>
      <c r="AE1442" s="107">
        <v>5</v>
      </c>
      <c r="AF1442" s="111">
        <v>15</v>
      </c>
      <c r="AG1442" s="111" t="s">
        <v>12315</v>
      </c>
      <c r="AH1442" s="111" t="s">
        <v>12565</v>
      </c>
      <c r="AI1442" s="111">
        <v>5</v>
      </c>
      <c r="AJ1442" s="111" t="s">
        <v>12566</v>
      </c>
      <c r="AK1442" s="111" t="s">
        <v>12567</v>
      </c>
      <c r="AL1442" s="111">
        <v>10</v>
      </c>
      <c r="AM1442" s="111"/>
      <c r="AN1442" s="111"/>
      <c r="AO1442" s="111"/>
      <c r="AP1442" s="111"/>
      <c r="AQ1442" s="111"/>
      <c r="AR1442" s="111"/>
      <c r="AS1442" s="111"/>
      <c r="AT1442" s="111"/>
      <c r="AU1442" s="111"/>
      <c r="AV1442" s="111"/>
      <c r="AW1442" s="111"/>
      <c r="AX1442" s="111"/>
      <c r="AY1442"/>
      <c r="AZ1442"/>
      <c r="BA1442"/>
      <c r="BB1442"/>
      <c r="BC1442"/>
      <c r="BD1442"/>
    </row>
    <row r="1443" spans="1:56" s="110" customFormat="1" ht="174.9">
      <c r="A1443" s="107">
        <v>2547</v>
      </c>
      <c r="B1443" s="107" t="s">
        <v>12568</v>
      </c>
      <c r="C1443" s="111" t="s">
        <v>12569</v>
      </c>
      <c r="D1443" s="124" t="s">
        <v>2145</v>
      </c>
      <c r="E1443" s="112" t="s">
        <v>12570</v>
      </c>
      <c r="F1443" s="129">
        <v>26467</v>
      </c>
      <c r="G1443" s="112" t="s">
        <v>12571</v>
      </c>
      <c r="H1443" s="111">
        <v>2010</v>
      </c>
      <c r="I1443" s="112" t="s">
        <v>12572</v>
      </c>
      <c r="J1443" s="113">
        <v>137287.24</v>
      </c>
      <c r="K1443" s="126" t="s">
        <v>152</v>
      </c>
      <c r="L1443" s="112" t="s">
        <v>12573</v>
      </c>
      <c r="M1443" s="112" t="s">
        <v>12574</v>
      </c>
      <c r="N1443" s="112" t="s">
        <v>12575</v>
      </c>
      <c r="O1443" s="112" t="s">
        <v>12576</v>
      </c>
      <c r="P1443" s="112" t="s">
        <v>12577</v>
      </c>
      <c r="Q1443" s="108">
        <v>30</v>
      </c>
      <c r="R1443" s="108">
        <v>0</v>
      </c>
      <c r="S1443" s="108">
        <v>50</v>
      </c>
      <c r="T1443" s="108">
        <v>38</v>
      </c>
      <c r="U1443" s="108">
        <v>88</v>
      </c>
      <c r="V1443" s="109">
        <v>70</v>
      </c>
      <c r="W1443" s="109">
        <v>100</v>
      </c>
      <c r="X1443" s="127" t="s">
        <v>12578</v>
      </c>
      <c r="Y1443" s="107">
        <v>1</v>
      </c>
      <c r="Z1443" s="107">
        <v>8</v>
      </c>
      <c r="AA1443" s="107">
        <v>1</v>
      </c>
      <c r="AB1443" s="111">
        <v>47</v>
      </c>
      <c r="AC1443" s="107">
        <v>22</v>
      </c>
      <c r="AD1443" s="108">
        <v>30</v>
      </c>
      <c r="AE1443" s="107">
        <v>4</v>
      </c>
      <c r="AF1443" s="111">
        <v>70</v>
      </c>
      <c r="AG1443" s="111" t="s">
        <v>2145</v>
      </c>
      <c r="AH1443" s="111" t="s">
        <v>12579</v>
      </c>
      <c r="AI1443" s="111">
        <v>100</v>
      </c>
      <c r="AJ1443" s="111"/>
      <c r="AK1443" s="111"/>
      <c r="AL1443" s="111"/>
      <c r="AM1443" s="111"/>
      <c r="AN1443" s="111"/>
      <c r="AO1443" s="111"/>
      <c r="AP1443" s="111"/>
      <c r="AQ1443" s="111"/>
      <c r="AR1443" s="111"/>
      <c r="AS1443" s="111"/>
      <c r="AT1443" s="111"/>
      <c r="AU1443" s="111"/>
      <c r="AV1443" s="111"/>
      <c r="AW1443" s="111"/>
      <c r="AX1443" s="111"/>
      <c r="AY1443"/>
      <c r="AZ1443"/>
      <c r="BA1443"/>
      <c r="BB1443"/>
      <c r="BC1443"/>
      <c r="BD1443"/>
    </row>
    <row r="1444" spans="1:56" s="110" customFormat="1" ht="409.6">
      <c r="A1444" s="107">
        <v>2735</v>
      </c>
      <c r="B1444" s="107" t="s">
        <v>12580</v>
      </c>
      <c r="C1444" s="111" t="s">
        <v>12581</v>
      </c>
      <c r="D1444" s="124"/>
      <c r="E1444" s="112" t="s">
        <v>12582</v>
      </c>
      <c r="F1444" s="129" t="s">
        <v>12583</v>
      </c>
      <c r="G1444" s="112" t="s">
        <v>12584</v>
      </c>
      <c r="H1444" s="111">
        <v>2015</v>
      </c>
      <c r="I1444" s="112" t="s">
        <v>12585</v>
      </c>
      <c r="J1444" s="113">
        <v>597065.85</v>
      </c>
      <c r="K1444" s="126" t="s">
        <v>542</v>
      </c>
      <c r="L1444" s="112" t="s">
        <v>12586</v>
      </c>
      <c r="M1444" s="112" t="s">
        <v>12587</v>
      </c>
      <c r="N1444" s="112" t="s">
        <v>12588</v>
      </c>
      <c r="O1444" s="112" t="s">
        <v>12589</v>
      </c>
      <c r="P1444" s="112" t="s">
        <v>12590</v>
      </c>
      <c r="Q1444" s="108"/>
      <c r="R1444" s="108"/>
      <c r="S1444" s="108"/>
      <c r="T1444" s="108"/>
      <c r="U1444" s="108"/>
      <c r="V1444" s="109"/>
      <c r="W1444" s="109">
        <v>100</v>
      </c>
      <c r="X1444" s="127"/>
      <c r="Y1444" s="107"/>
      <c r="Z1444" s="107"/>
      <c r="AA1444" s="107"/>
      <c r="AB1444" s="111">
        <v>31</v>
      </c>
      <c r="AC1444" s="107"/>
      <c r="AD1444" s="108"/>
      <c r="AE1444" s="107">
        <v>5</v>
      </c>
      <c r="AF1444" s="111"/>
      <c r="AG1444" s="111"/>
      <c r="AH1444" s="111"/>
      <c r="AI1444" s="111"/>
      <c r="AJ1444" s="111"/>
      <c r="AK1444" s="111"/>
      <c r="AL1444" s="111"/>
      <c r="AM1444" s="111"/>
      <c r="AN1444" s="111"/>
      <c r="AO1444" s="111"/>
      <c r="AP1444" s="111"/>
      <c r="AQ1444" s="111"/>
      <c r="AR1444" s="111"/>
      <c r="AS1444" s="111"/>
      <c r="AT1444" s="111"/>
      <c r="AU1444" s="111"/>
      <c r="AV1444" s="111"/>
      <c r="AW1444" s="111"/>
      <c r="AX1444" s="111"/>
      <c r="AY1444"/>
      <c r="AZ1444"/>
      <c r="BA1444"/>
      <c r="BB1444"/>
      <c r="BC1444"/>
      <c r="BD1444"/>
    </row>
    <row r="1445" spans="1:56" s="110" customFormat="1" ht="409.6">
      <c r="A1445" s="107">
        <v>2735</v>
      </c>
      <c r="B1445" s="107" t="s">
        <v>12580</v>
      </c>
      <c r="C1445" s="111" t="s">
        <v>12581</v>
      </c>
      <c r="D1445" s="124"/>
      <c r="E1445" s="112" t="s">
        <v>12591</v>
      </c>
      <c r="F1445" s="129">
        <v>10129</v>
      </c>
      <c r="G1445" s="112" t="s">
        <v>12592</v>
      </c>
      <c r="H1445" s="111">
        <v>2015</v>
      </c>
      <c r="I1445" s="112" t="s">
        <v>12593</v>
      </c>
      <c r="J1445" s="113">
        <v>333230.63</v>
      </c>
      <c r="K1445" s="126" t="s">
        <v>542</v>
      </c>
      <c r="L1445" s="112" t="s">
        <v>12594</v>
      </c>
      <c r="M1445" s="112" t="s">
        <v>12595</v>
      </c>
      <c r="N1445" s="112" t="s">
        <v>12596</v>
      </c>
      <c r="O1445" s="112" t="s">
        <v>12597</v>
      </c>
      <c r="P1445" s="112" t="s">
        <v>12598</v>
      </c>
      <c r="Q1445" s="108"/>
      <c r="R1445" s="108"/>
      <c r="S1445" s="108"/>
      <c r="T1445" s="108"/>
      <c r="U1445" s="108"/>
      <c r="V1445" s="109"/>
      <c r="W1445" s="109">
        <v>100</v>
      </c>
      <c r="X1445" s="127"/>
      <c r="Y1445" s="107"/>
      <c r="Z1445" s="107"/>
      <c r="AA1445" s="107"/>
      <c r="AB1445" s="111">
        <v>31</v>
      </c>
      <c r="AC1445" s="107"/>
      <c r="AD1445" s="108"/>
      <c r="AE1445" s="107">
        <v>4</v>
      </c>
      <c r="AF1445" s="111"/>
      <c r="AG1445" s="111"/>
      <c r="AH1445" s="111"/>
      <c r="AI1445" s="111"/>
      <c r="AJ1445" s="111"/>
      <c r="AK1445" s="111"/>
      <c r="AL1445" s="111"/>
      <c r="AM1445" s="111"/>
      <c r="AN1445" s="111"/>
      <c r="AO1445" s="111"/>
      <c r="AP1445" s="111"/>
      <c r="AQ1445" s="111"/>
      <c r="AR1445" s="111"/>
      <c r="AS1445" s="111"/>
      <c r="AT1445" s="111"/>
      <c r="AU1445" s="111"/>
      <c r="AV1445" s="111"/>
      <c r="AW1445" s="111"/>
      <c r="AX1445" s="111"/>
      <c r="AY1445"/>
      <c r="AZ1445"/>
      <c r="BA1445"/>
      <c r="BB1445"/>
      <c r="BC1445"/>
      <c r="BD1445"/>
    </row>
    <row r="1446" spans="1:56" s="110" customFormat="1" ht="409.6">
      <c r="A1446" s="107">
        <v>2735</v>
      </c>
      <c r="B1446" s="107" t="s">
        <v>12580</v>
      </c>
      <c r="C1446" s="111" t="s">
        <v>12581</v>
      </c>
      <c r="D1446" s="124"/>
      <c r="E1446" s="112" t="s">
        <v>12599</v>
      </c>
      <c r="F1446" s="129">
        <v>10827</v>
      </c>
      <c r="G1446" s="112" t="s">
        <v>12600</v>
      </c>
      <c r="H1446" s="111">
        <v>2015</v>
      </c>
      <c r="I1446" s="112" t="s">
        <v>12601</v>
      </c>
      <c r="J1446" s="113">
        <v>305835.89</v>
      </c>
      <c r="K1446" s="126" t="s">
        <v>542</v>
      </c>
      <c r="L1446" s="112" t="s">
        <v>12602</v>
      </c>
      <c r="M1446" s="112" t="s">
        <v>12603</v>
      </c>
      <c r="N1446" s="112" t="s">
        <v>12604</v>
      </c>
      <c r="O1446" s="112" t="s">
        <v>12605</v>
      </c>
      <c r="P1446" s="112" t="s">
        <v>12606</v>
      </c>
      <c r="Q1446" s="108"/>
      <c r="R1446" s="108"/>
      <c r="S1446" s="108"/>
      <c r="T1446" s="108"/>
      <c r="U1446" s="108"/>
      <c r="V1446" s="109"/>
      <c r="W1446" s="109">
        <v>100</v>
      </c>
      <c r="X1446" s="127"/>
      <c r="Y1446" s="107">
        <v>3</v>
      </c>
      <c r="Z1446" s="107">
        <v>11</v>
      </c>
      <c r="AA1446" s="107">
        <v>6</v>
      </c>
      <c r="AB1446" s="111">
        <v>31</v>
      </c>
      <c r="AC1446" s="107"/>
      <c r="AD1446" s="108"/>
      <c r="AE1446" s="107">
        <v>5</v>
      </c>
      <c r="AF1446" s="111"/>
      <c r="AG1446" s="111"/>
      <c r="AH1446" s="111"/>
      <c r="AI1446" s="111"/>
      <c r="AJ1446" s="111"/>
      <c r="AK1446" s="111"/>
      <c r="AL1446" s="111"/>
      <c r="AM1446" s="111"/>
      <c r="AN1446" s="111"/>
      <c r="AO1446" s="111"/>
      <c r="AP1446" s="111"/>
      <c r="AQ1446" s="111"/>
      <c r="AR1446" s="111"/>
      <c r="AS1446" s="111"/>
      <c r="AT1446" s="111"/>
      <c r="AU1446" s="111"/>
      <c r="AV1446" s="111"/>
      <c r="AW1446" s="111"/>
      <c r="AX1446" s="111"/>
      <c r="AY1446"/>
      <c r="AZ1446"/>
      <c r="BA1446"/>
      <c r="BB1446"/>
      <c r="BC1446"/>
      <c r="BD1446"/>
    </row>
    <row r="1447" spans="1:56" s="110" customFormat="1" ht="409.6">
      <c r="A1447" s="107">
        <v>2735</v>
      </c>
      <c r="B1447" s="107" t="s">
        <v>12580</v>
      </c>
      <c r="C1447" s="111" t="s">
        <v>12581</v>
      </c>
      <c r="D1447" s="124"/>
      <c r="E1447" s="112" t="s">
        <v>12607</v>
      </c>
      <c r="F1447" s="129">
        <v>28424</v>
      </c>
      <c r="G1447" s="112" t="s">
        <v>12608</v>
      </c>
      <c r="H1447" s="111">
        <v>2015</v>
      </c>
      <c r="I1447" s="112" t="s">
        <v>12609</v>
      </c>
      <c r="J1447" s="113">
        <v>235856.05</v>
      </c>
      <c r="K1447" s="126" t="s">
        <v>542</v>
      </c>
      <c r="L1447" s="112" t="s">
        <v>12610</v>
      </c>
      <c r="M1447" s="112" t="s">
        <v>12611</v>
      </c>
      <c r="N1447" s="112" t="s">
        <v>12612</v>
      </c>
      <c r="O1447" s="112" t="s">
        <v>12613</v>
      </c>
      <c r="P1447" s="112" t="s">
        <v>12614</v>
      </c>
      <c r="Q1447" s="108"/>
      <c r="R1447" s="108"/>
      <c r="S1447" s="108"/>
      <c r="T1447" s="108"/>
      <c r="U1447" s="108"/>
      <c r="V1447" s="109"/>
      <c r="W1447" s="109">
        <v>100</v>
      </c>
      <c r="X1447" s="127"/>
      <c r="Y1447" s="107"/>
      <c r="Z1447" s="107"/>
      <c r="AA1447" s="107"/>
      <c r="AB1447" s="111">
        <v>31</v>
      </c>
      <c r="AC1447" s="107"/>
      <c r="AD1447" s="108"/>
      <c r="AE1447" s="107">
        <v>5</v>
      </c>
      <c r="AF1447" s="111"/>
      <c r="AG1447" s="111"/>
      <c r="AH1447" s="111"/>
      <c r="AI1447" s="111"/>
      <c r="AJ1447" s="111"/>
      <c r="AK1447" s="111"/>
      <c r="AL1447" s="111"/>
      <c r="AM1447" s="111"/>
      <c r="AN1447" s="111"/>
      <c r="AO1447" s="111"/>
      <c r="AP1447" s="111"/>
      <c r="AQ1447" s="111"/>
      <c r="AR1447" s="111"/>
      <c r="AS1447" s="111"/>
      <c r="AT1447" s="111"/>
      <c r="AU1447" s="111"/>
      <c r="AV1447" s="111"/>
      <c r="AW1447" s="111"/>
      <c r="AX1447" s="111"/>
      <c r="AY1447"/>
      <c r="AZ1447"/>
      <c r="BA1447"/>
      <c r="BB1447"/>
      <c r="BC1447"/>
      <c r="BD1447"/>
    </row>
    <row r="1448" spans="1:56" s="110" customFormat="1" ht="409.6">
      <c r="A1448" s="107">
        <v>2735</v>
      </c>
      <c r="B1448" s="107" t="s">
        <v>12580</v>
      </c>
      <c r="C1448" s="111" t="s">
        <v>12581</v>
      </c>
      <c r="D1448" s="124"/>
      <c r="E1448" s="112" t="s">
        <v>12591</v>
      </c>
      <c r="F1448" s="129">
        <v>10129</v>
      </c>
      <c r="G1448" s="112" t="s">
        <v>12615</v>
      </c>
      <c r="H1448" s="111">
        <v>2015</v>
      </c>
      <c r="I1448" s="112" t="s">
        <v>12616</v>
      </c>
      <c r="J1448" s="113">
        <v>194493.7</v>
      </c>
      <c r="K1448" s="126" t="s">
        <v>542</v>
      </c>
      <c r="L1448" s="112" t="s">
        <v>12594</v>
      </c>
      <c r="M1448" s="112" t="s">
        <v>12595</v>
      </c>
      <c r="N1448" s="112" t="s">
        <v>12617</v>
      </c>
      <c r="O1448" s="112" t="s">
        <v>12618</v>
      </c>
      <c r="P1448" s="112" t="s">
        <v>12619</v>
      </c>
      <c r="Q1448" s="108"/>
      <c r="R1448" s="108"/>
      <c r="S1448" s="108"/>
      <c r="T1448" s="108"/>
      <c r="U1448" s="108"/>
      <c r="V1448" s="109"/>
      <c r="W1448" s="109">
        <v>100</v>
      </c>
      <c r="X1448" s="127"/>
      <c r="Y1448" s="107">
        <v>5</v>
      </c>
      <c r="Z1448" s="107">
        <v>1</v>
      </c>
      <c r="AA1448" s="107"/>
      <c r="AB1448" s="111">
        <v>31</v>
      </c>
      <c r="AC1448" s="107"/>
      <c r="AD1448" s="108"/>
      <c r="AE1448" s="107">
        <v>4</v>
      </c>
      <c r="AF1448" s="111"/>
      <c r="AG1448" s="111"/>
      <c r="AH1448" s="111"/>
      <c r="AI1448" s="111"/>
      <c r="AJ1448" s="111"/>
      <c r="AK1448" s="111"/>
      <c r="AL1448" s="111"/>
      <c r="AM1448" s="111"/>
      <c r="AN1448" s="111"/>
      <c r="AO1448" s="111"/>
      <c r="AP1448" s="111"/>
      <c r="AQ1448" s="111"/>
      <c r="AR1448" s="111"/>
      <c r="AS1448" s="111"/>
      <c r="AT1448" s="111"/>
      <c r="AU1448" s="111"/>
      <c r="AV1448" s="111"/>
      <c r="AW1448" s="111"/>
      <c r="AX1448" s="111"/>
      <c r="AY1448"/>
      <c r="AZ1448"/>
      <c r="BA1448"/>
      <c r="BB1448"/>
      <c r="BC1448"/>
      <c r="BD1448"/>
    </row>
    <row r="1449" spans="1:56" s="110" customFormat="1" ht="409.6">
      <c r="A1449" s="107">
        <v>2735</v>
      </c>
      <c r="B1449" s="107" t="s">
        <v>12580</v>
      </c>
      <c r="C1449" s="111" t="s">
        <v>12581</v>
      </c>
      <c r="D1449" s="124"/>
      <c r="E1449" s="112" t="s">
        <v>12607</v>
      </c>
      <c r="F1449" s="129"/>
      <c r="G1449" s="112" t="s">
        <v>12620</v>
      </c>
      <c r="H1449" s="111">
        <v>2015</v>
      </c>
      <c r="I1449" s="112" t="s">
        <v>12621</v>
      </c>
      <c r="J1449" s="113">
        <v>178485.39</v>
      </c>
      <c r="K1449" s="126" t="s">
        <v>542</v>
      </c>
      <c r="L1449" s="112" t="s">
        <v>12622</v>
      </c>
      <c r="M1449" s="112" t="s">
        <v>12623</v>
      </c>
      <c r="N1449" s="112" t="s">
        <v>12624</v>
      </c>
      <c r="O1449" s="112" t="s">
        <v>12625</v>
      </c>
      <c r="P1449" s="112" t="s">
        <v>12626</v>
      </c>
      <c r="Q1449" s="108"/>
      <c r="R1449" s="108"/>
      <c r="S1449" s="108"/>
      <c r="T1449" s="108"/>
      <c r="U1449" s="108"/>
      <c r="V1449" s="109"/>
      <c r="W1449" s="109">
        <v>100</v>
      </c>
      <c r="X1449" s="127"/>
      <c r="Y1449" s="107">
        <v>6</v>
      </c>
      <c r="Z1449" s="107">
        <v>1</v>
      </c>
      <c r="AA1449" s="107">
        <v>1</v>
      </c>
      <c r="AB1449" s="111">
        <v>14</v>
      </c>
      <c r="AC1449" s="107"/>
      <c r="AD1449" s="108"/>
      <c r="AE1449" s="107">
        <v>4</v>
      </c>
      <c r="AF1449" s="111"/>
      <c r="AG1449" s="111"/>
      <c r="AH1449" s="111"/>
      <c r="AI1449" s="111"/>
      <c r="AJ1449" s="111"/>
      <c r="AK1449" s="111"/>
      <c r="AL1449" s="111"/>
      <c r="AM1449" s="111"/>
      <c r="AN1449" s="111"/>
      <c r="AO1449" s="111"/>
      <c r="AP1449" s="111"/>
      <c r="AQ1449" s="111"/>
      <c r="AR1449" s="111"/>
      <c r="AS1449" s="111"/>
      <c r="AT1449" s="111"/>
      <c r="AU1449" s="111"/>
      <c r="AV1449" s="111"/>
      <c r="AW1449" s="111"/>
      <c r="AX1449" s="111"/>
      <c r="AY1449"/>
      <c r="AZ1449"/>
      <c r="BA1449"/>
      <c r="BB1449"/>
      <c r="BC1449"/>
      <c r="BD1449"/>
    </row>
    <row r="1450" spans="1:56" s="110" customFormat="1" ht="409.6">
      <c r="A1450" s="107">
        <v>2735</v>
      </c>
      <c r="B1450" s="107" t="s">
        <v>12580</v>
      </c>
      <c r="C1450" s="111" t="s">
        <v>12581</v>
      </c>
      <c r="D1450" s="124"/>
      <c r="E1450" s="112" t="s">
        <v>12627</v>
      </c>
      <c r="F1450" s="129">
        <v>8488</v>
      </c>
      <c r="G1450" s="112" t="s">
        <v>12628</v>
      </c>
      <c r="H1450" s="111">
        <v>2015</v>
      </c>
      <c r="I1450" s="112" t="s">
        <v>12629</v>
      </c>
      <c r="J1450" s="113">
        <v>160675.39000000001</v>
      </c>
      <c r="K1450" s="126" t="s">
        <v>542</v>
      </c>
      <c r="L1450" s="112" t="s">
        <v>12630</v>
      </c>
      <c r="M1450" s="112" t="s">
        <v>12631</v>
      </c>
      <c r="N1450" s="112" t="s">
        <v>12632</v>
      </c>
      <c r="O1450" s="112" t="s">
        <v>12633</v>
      </c>
      <c r="P1450" s="112" t="s">
        <v>12634</v>
      </c>
      <c r="Q1450" s="108"/>
      <c r="R1450" s="108"/>
      <c r="S1450" s="108"/>
      <c r="T1450" s="108"/>
      <c r="U1450" s="108"/>
      <c r="V1450" s="109"/>
      <c r="W1450" s="109">
        <v>100</v>
      </c>
      <c r="X1450" s="127"/>
      <c r="Y1450" s="107"/>
      <c r="Z1450" s="107"/>
      <c r="AA1450" s="107"/>
      <c r="AB1450" s="111">
        <v>31</v>
      </c>
      <c r="AC1450" s="107"/>
      <c r="AD1450" s="108"/>
      <c r="AE1450" s="107">
        <v>5</v>
      </c>
      <c r="AF1450" s="111"/>
      <c r="AG1450" s="111"/>
      <c r="AH1450" s="111"/>
      <c r="AI1450" s="111"/>
      <c r="AJ1450" s="111"/>
      <c r="AK1450" s="111"/>
      <c r="AL1450" s="111"/>
      <c r="AM1450" s="111"/>
      <c r="AN1450" s="111"/>
      <c r="AO1450" s="111"/>
      <c r="AP1450" s="111"/>
      <c r="AQ1450" s="111"/>
      <c r="AR1450" s="111"/>
      <c r="AS1450" s="111"/>
      <c r="AT1450" s="111"/>
      <c r="AU1450" s="111"/>
      <c r="AV1450" s="111"/>
      <c r="AW1450" s="111"/>
      <c r="AX1450" s="111"/>
      <c r="AY1450"/>
      <c r="AZ1450"/>
      <c r="BA1450"/>
      <c r="BB1450"/>
      <c r="BC1450"/>
      <c r="BD1450"/>
    </row>
    <row r="1451" spans="1:56" s="110" customFormat="1" ht="409.6">
      <c r="A1451" s="107">
        <v>2735</v>
      </c>
      <c r="B1451" s="107" t="s">
        <v>12580</v>
      </c>
      <c r="C1451" s="111" t="s">
        <v>12581</v>
      </c>
      <c r="D1451" s="124"/>
      <c r="E1451" s="112" t="s">
        <v>12635</v>
      </c>
      <c r="F1451" s="129" t="s">
        <v>12636</v>
      </c>
      <c r="G1451" s="112" t="s">
        <v>12637</v>
      </c>
      <c r="H1451" s="111">
        <v>2015</v>
      </c>
      <c r="I1451" s="112" t="s">
        <v>12638</v>
      </c>
      <c r="J1451" s="113">
        <v>125467.51</v>
      </c>
      <c r="K1451" s="126" t="s">
        <v>542</v>
      </c>
      <c r="L1451" s="112" t="s">
        <v>12639</v>
      </c>
      <c r="M1451" s="112" t="s">
        <v>12640</v>
      </c>
      <c r="N1451" s="112" t="s">
        <v>12641</v>
      </c>
      <c r="O1451" s="112" t="s">
        <v>12642</v>
      </c>
      <c r="P1451" s="112" t="s">
        <v>12643</v>
      </c>
      <c r="Q1451" s="108"/>
      <c r="R1451" s="108"/>
      <c r="S1451" s="108"/>
      <c r="T1451" s="108"/>
      <c r="U1451" s="108"/>
      <c r="V1451" s="109"/>
      <c r="W1451" s="109">
        <v>100</v>
      </c>
      <c r="X1451" s="127"/>
      <c r="Y1451" s="107">
        <v>1</v>
      </c>
      <c r="Z1451" s="107">
        <v>1</v>
      </c>
      <c r="AA1451" s="107"/>
      <c r="AB1451" s="111">
        <v>50</v>
      </c>
      <c r="AC1451" s="107"/>
      <c r="AD1451" s="108"/>
      <c r="AE1451" s="107">
        <v>5</v>
      </c>
      <c r="AF1451" s="111"/>
      <c r="AG1451" s="111"/>
      <c r="AH1451" s="111"/>
      <c r="AI1451" s="111"/>
      <c r="AJ1451" s="111"/>
      <c r="AK1451" s="111"/>
      <c r="AL1451" s="111"/>
      <c r="AM1451" s="111"/>
      <c r="AN1451" s="111"/>
      <c r="AO1451" s="111"/>
      <c r="AP1451" s="111"/>
      <c r="AQ1451" s="111"/>
      <c r="AR1451" s="111"/>
      <c r="AS1451" s="111"/>
      <c r="AT1451" s="111"/>
      <c r="AU1451" s="111"/>
      <c r="AV1451" s="111"/>
      <c r="AW1451" s="111"/>
      <c r="AX1451" s="111"/>
      <c r="AY1451"/>
      <c r="AZ1451"/>
      <c r="BA1451"/>
      <c r="BB1451"/>
      <c r="BC1451"/>
      <c r="BD1451"/>
    </row>
    <row r="1452" spans="1:56" s="110" customFormat="1" ht="409.6">
      <c r="A1452" s="107">
        <v>2735</v>
      </c>
      <c r="B1452" s="107" t="s">
        <v>12580</v>
      </c>
      <c r="C1452" s="111" t="s">
        <v>12581</v>
      </c>
      <c r="D1452" s="124"/>
      <c r="E1452" s="112" t="s">
        <v>12644</v>
      </c>
      <c r="F1452" s="129">
        <v>29577</v>
      </c>
      <c r="G1452" s="112" t="s">
        <v>12645</v>
      </c>
      <c r="H1452" s="111">
        <v>2015</v>
      </c>
      <c r="I1452" s="112" t="s">
        <v>12646</v>
      </c>
      <c r="J1452" s="113">
        <v>108191.2</v>
      </c>
      <c r="K1452" s="126" t="s">
        <v>542</v>
      </c>
      <c r="L1452" s="112" t="s">
        <v>12647</v>
      </c>
      <c r="M1452" s="112" t="s">
        <v>12648</v>
      </c>
      <c r="N1452" s="112" t="s">
        <v>12649</v>
      </c>
      <c r="O1452" s="112" t="s">
        <v>12650</v>
      </c>
      <c r="P1452" s="112" t="s">
        <v>12651</v>
      </c>
      <c r="Q1452" s="108"/>
      <c r="R1452" s="108"/>
      <c r="S1452" s="108"/>
      <c r="T1452" s="108"/>
      <c r="U1452" s="108"/>
      <c r="V1452" s="109"/>
      <c r="W1452" s="109">
        <v>100</v>
      </c>
      <c r="X1452" s="127"/>
      <c r="Y1452" s="107">
        <v>4</v>
      </c>
      <c r="Z1452" s="107">
        <v>3</v>
      </c>
      <c r="AA1452" s="107">
        <v>4</v>
      </c>
      <c r="AB1452" s="111">
        <v>31</v>
      </c>
      <c r="AC1452" s="107"/>
      <c r="AD1452" s="108"/>
      <c r="AE1452" s="107">
        <v>5</v>
      </c>
      <c r="AF1452" s="111"/>
      <c r="AG1452" s="111"/>
      <c r="AH1452" s="111"/>
      <c r="AI1452" s="111"/>
      <c r="AJ1452" s="111"/>
      <c r="AK1452" s="111"/>
      <c r="AL1452" s="111"/>
      <c r="AM1452" s="111"/>
      <c r="AN1452" s="111"/>
      <c r="AO1452" s="111"/>
      <c r="AP1452" s="111"/>
      <c r="AQ1452" s="111"/>
      <c r="AR1452" s="111"/>
      <c r="AS1452" s="111"/>
      <c r="AT1452" s="111"/>
      <c r="AU1452" s="111"/>
      <c r="AV1452" s="111"/>
      <c r="AW1452" s="111"/>
      <c r="AX1452" s="111"/>
      <c r="AY1452"/>
      <c r="AZ1452"/>
      <c r="BA1452"/>
      <c r="BB1452"/>
      <c r="BC1452"/>
      <c r="BD1452"/>
    </row>
    <row r="1453" spans="1:56" s="110" customFormat="1" ht="409.6">
      <c r="A1453" s="107">
        <v>2735</v>
      </c>
      <c r="B1453" s="107" t="s">
        <v>12580</v>
      </c>
      <c r="C1453" s="111" t="s">
        <v>12581</v>
      </c>
      <c r="D1453" s="124"/>
      <c r="E1453" s="112" t="s">
        <v>12652</v>
      </c>
      <c r="F1453" s="129">
        <v>26076</v>
      </c>
      <c r="G1453" s="112" t="s">
        <v>12653</v>
      </c>
      <c r="H1453" s="111">
        <v>2015</v>
      </c>
      <c r="I1453" s="112" t="s">
        <v>12654</v>
      </c>
      <c r="J1453" s="113">
        <v>93395.25</v>
      </c>
      <c r="K1453" s="126" t="s">
        <v>542</v>
      </c>
      <c r="L1453" s="112" t="s">
        <v>12655</v>
      </c>
      <c r="M1453" s="112" t="s">
        <v>12656</v>
      </c>
      <c r="N1453" s="112" t="s">
        <v>12657</v>
      </c>
      <c r="O1453" s="112" t="s">
        <v>12658</v>
      </c>
      <c r="P1453" s="112" t="s">
        <v>12659</v>
      </c>
      <c r="Q1453" s="108"/>
      <c r="R1453" s="108"/>
      <c r="S1453" s="108"/>
      <c r="T1453" s="108"/>
      <c r="U1453" s="108"/>
      <c r="V1453" s="109"/>
      <c r="W1453" s="109">
        <v>100</v>
      </c>
      <c r="X1453" s="127"/>
      <c r="Y1453" s="107"/>
      <c r="Z1453" s="107"/>
      <c r="AA1453" s="107"/>
      <c r="AB1453" s="111">
        <v>31</v>
      </c>
      <c r="AC1453" s="107"/>
      <c r="AD1453" s="108"/>
      <c r="AE1453" s="107">
        <v>5</v>
      </c>
      <c r="AF1453" s="111"/>
      <c r="AG1453" s="111"/>
      <c r="AH1453" s="111"/>
      <c r="AI1453" s="111"/>
      <c r="AJ1453" s="111"/>
      <c r="AK1453" s="111"/>
      <c r="AL1453" s="111"/>
      <c r="AM1453" s="111"/>
      <c r="AN1453" s="111"/>
      <c r="AO1453" s="111"/>
      <c r="AP1453" s="111"/>
      <c r="AQ1453" s="111"/>
      <c r="AR1453" s="111"/>
      <c r="AS1453" s="111"/>
      <c r="AT1453" s="111"/>
      <c r="AU1453" s="111"/>
      <c r="AV1453" s="111"/>
      <c r="AW1453" s="111"/>
      <c r="AX1453" s="111"/>
      <c r="AY1453"/>
      <c r="AZ1453"/>
      <c r="BA1453"/>
      <c r="BB1453"/>
      <c r="BC1453"/>
      <c r="BD1453"/>
    </row>
    <row r="1454" spans="1:56" s="110" customFormat="1" ht="409.6">
      <c r="A1454" s="107">
        <v>2735</v>
      </c>
      <c r="B1454" s="107" t="s">
        <v>12580</v>
      </c>
      <c r="C1454" s="111" t="s">
        <v>12581</v>
      </c>
      <c r="D1454" s="124"/>
      <c r="E1454" s="112" t="s">
        <v>12660</v>
      </c>
      <c r="F1454" s="129" t="s">
        <v>12661</v>
      </c>
      <c r="G1454" s="112" t="s">
        <v>12662</v>
      </c>
      <c r="H1454" s="111">
        <v>2015</v>
      </c>
      <c r="I1454" s="112" t="s">
        <v>12663</v>
      </c>
      <c r="J1454" s="113">
        <v>78836</v>
      </c>
      <c r="K1454" s="126" t="s">
        <v>542</v>
      </c>
      <c r="L1454" s="112" t="s">
        <v>12664</v>
      </c>
      <c r="M1454" s="112" t="s">
        <v>12665</v>
      </c>
      <c r="N1454" s="112" t="s">
        <v>12666</v>
      </c>
      <c r="O1454" s="112" t="s">
        <v>12667</v>
      </c>
      <c r="P1454" s="112" t="s">
        <v>12668</v>
      </c>
      <c r="Q1454" s="108"/>
      <c r="R1454" s="108"/>
      <c r="S1454" s="108"/>
      <c r="T1454" s="108"/>
      <c r="U1454" s="108"/>
      <c r="V1454" s="109"/>
      <c r="W1454" s="109">
        <v>100</v>
      </c>
      <c r="X1454" s="127"/>
      <c r="Y1454" s="107">
        <v>4</v>
      </c>
      <c r="Z1454" s="107">
        <v>3</v>
      </c>
      <c r="AA1454" s="107">
        <v>4</v>
      </c>
      <c r="AB1454" s="111">
        <v>31</v>
      </c>
      <c r="AC1454" s="107"/>
      <c r="AD1454" s="108"/>
      <c r="AE1454" s="107">
        <v>5</v>
      </c>
      <c r="AF1454" s="111"/>
      <c r="AG1454" s="111"/>
      <c r="AH1454" s="111"/>
      <c r="AI1454" s="111"/>
      <c r="AJ1454" s="111"/>
      <c r="AK1454" s="111"/>
      <c r="AL1454" s="111"/>
      <c r="AM1454" s="111"/>
      <c r="AN1454" s="111"/>
      <c r="AO1454" s="111"/>
      <c r="AP1454" s="111"/>
      <c r="AQ1454" s="111"/>
      <c r="AR1454" s="111"/>
      <c r="AS1454" s="111"/>
      <c r="AT1454" s="111"/>
      <c r="AU1454" s="111"/>
      <c r="AV1454" s="111"/>
      <c r="AW1454" s="111"/>
      <c r="AX1454" s="111"/>
      <c r="AY1454"/>
      <c r="AZ1454"/>
      <c r="BA1454"/>
      <c r="BB1454"/>
      <c r="BC1454"/>
      <c r="BD1454"/>
    </row>
    <row r="1455" spans="1:56" s="110" customFormat="1" ht="409.6">
      <c r="A1455" s="107">
        <v>2735</v>
      </c>
      <c r="B1455" s="107" t="s">
        <v>12580</v>
      </c>
      <c r="C1455" s="111" t="s">
        <v>12581</v>
      </c>
      <c r="D1455" s="124"/>
      <c r="E1455" s="112" t="s">
        <v>12652</v>
      </c>
      <c r="F1455" s="129">
        <v>26076</v>
      </c>
      <c r="G1455" s="112" t="s">
        <v>12669</v>
      </c>
      <c r="H1455" s="111">
        <v>2015</v>
      </c>
      <c r="I1455" s="112" t="s">
        <v>12670</v>
      </c>
      <c r="J1455" s="113">
        <v>60643.44</v>
      </c>
      <c r="K1455" s="126" t="s">
        <v>542</v>
      </c>
      <c r="L1455" s="112" t="s">
        <v>12655</v>
      </c>
      <c r="M1455" s="112" t="s">
        <v>12656</v>
      </c>
      <c r="N1455" s="112" t="s">
        <v>12671</v>
      </c>
      <c r="O1455" s="112" t="s">
        <v>12672</v>
      </c>
      <c r="P1455" s="112" t="s">
        <v>12673</v>
      </c>
      <c r="Q1455" s="108"/>
      <c r="R1455" s="108"/>
      <c r="S1455" s="108"/>
      <c r="T1455" s="108"/>
      <c r="U1455" s="108"/>
      <c r="V1455" s="109"/>
      <c r="W1455" s="109">
        <v>100</v>
      </c>
      <c r="X1455" s="127"/>
      <c r="Y1455" s="107"/>
      <c r="Z1455" s="107"/>
      <c r="AA1455" s="107"/>
      <c r="AB1455" s="111">
        <v>31</v>
      </c>
      <c r="AC1455" s="107"/>
      <c r="AD1455" s="108"/>
      <c r="AE1455" s="107">
        <v>5</v>
      </c>
      <c r="AF1455" s="111"/>
      <c r="AG1455" s="111"/>
      <c r="AH1455" s="111"/>
      <c r="AI1455" s="111"/>
      <c r="AJ1455" s="111"/>
      <c r="AK1455" s="111"/>
      <c r="AL1455" s="111"/>
      <c r="AM1455" s="111"/>
      <c r="AN1455" s="111"/>
      <c r="AO1455" s="111"/>
      <c r="AP1455" s="111"/>
      <c r="AQ1455" s="111"/>
      <c r="AR1455" s="111"/>
      <c r="AS1455" s="111"/>
      <c r="AT1455" s="111"/>
      <c r="AU1455" s="111"/>
      <c r="AV1455" s="111"/>
      <c r="AW1455" s="111"/>
      <c r="AX1455" s="111"/>
      <c r="AY1455"/>
      <c r="AZ1455"/>
      <c r="BA1455"/>
      <c r="BB1455"/>
      <c r="BC1455"/>
      <c r="BD1455"/>
    </row>
    <row r="1456" spans="1:56" s="110" customFormat="1" ht="409.6">
      <c r="A1456" s="107">
        <v>2735</v>
      </c>
      <c r="B1456" s="107" t="s">
        <v>12580</v>
      </c>
      <c r="C1456" s="111" t="s">
        <v>12581</v>
      </c>
      <c r="D1456" s="124"/>
      <c r="E1456" s="112" t="s">
        <v>12652</v>
      </c>
      <c r="F1456" s="129">
        <v>26076</v>
      </c>
      <c r="G1456" s="112" t="s">
        <v>12674</v>
      </c>
      <c r="H1456" s="111">
        <v>2015</v>
      </c>
      <c r="I1456" s="112" t="s">
        <v>12675</v>
      </c>
      <c r="J1456" s="113">
        <v>50778</v>
      </c>
      <c r="K1456" s="126" t="s">
        <v>542</v>
      </c>
      <c r="L1456" s="112" t="s">
        <v>12655</v>
      </c>
      <c r="M1456" s="112" t="s">
        <v>12656</v>
      </c>
      <c r="N1456" s="112" t="s">
        <v>12676</v>
      </c>
      <c r="O1456" s="112" t="s">
        <v>12677</v>
      </c>
      <c r="P1456" s="112" t="s">
        <v>12678</v>
      </c>
      <c r="Q1456" s="108"/>
      <c r="R1456" s="108"/>
      <c r="S1456" s="108"/>
      <c r="T1456" s="108"/>
      <c r="U1456" s="108"/>
      <c r="V1456" s="109"/>
      <c r="W1456" s="109">
        <v>100</v>
      </c>
      <c r="X1456" s="127"/>
      <c r="Y1456" s="107"/>
      <c r="Z1456" s="107"/>
      <c r="AA1456" s="107"/>
      <c r="AB1456" s="111">
        <v>31</v>
      </c>
      <c r="AC1456" s="107"/>
      <c r="AD1456" s="108"/>
      <c r="AE1456" s="107">
        <v>5</v>
      </c>
      <c r="AF1456" s="111"/>
      <c r="AG1456" s="111"/>
      <c r="AH1456" s="111"/>
      <c r="AI1456" s="111"/>
      <c r="AJ1456" s="111"/>
      <c r="AK1456" s="111"/>
      <c r="AL1456" s="111"/>
      <c r="AM1456" s="111"/>
      <c r="AN1456" s="111"/>
      <c r="AO1456" s="111"/>
      <c r="AP1456" s="111"/>
      <c r="AQ1456" s="111"/>
      <c r="AR1456" s="111"/>
      <c r="AS1456" s="111"/>
      <c r="AT1456" s="111"/>
      <c r="AU1456" s="111"/>
      <c r="AV1456" s="111"/>
      <c r="AW1456" s="111"/>
      <c r="AX1456" s="111"/>
      <c r="AY1456"/>
      <c r="AZ1456"/>
      <c r="BA1456"/>
      <c r="BB1456"/>
      <c r="BC1456"/>
      <c r="BD1456"/>
    </row>
    <row r="1457" spans="1:56" s="110" customFormat="1" ht="409.6">
      <c r="A1457" s="107">
        <v>2735</v>
      </c>
      <c r="B1457" s="107" t="s">
        <v>12580</v>
      </c>
      <c r="C1457" s="111" t="s">
        <v>12581</v>
      </c>
      <c r="D1457" s="124"/>
      <c r="E1457" s="112" t="s">
        <v>12660</v>
      </c>
      <c r="F1457" s="129" t="s">
        <v>12661</v>
      </c>
      <c r="G1457" s="112" t="s">
        <v>12679</v>
      </c>
      <c r="H1457" s="111">
        <v>2015</v>
      </c>
      <c r="I1457" s="112" t="s">
        <v>12680</v>
      </c>
      <c r="J1457" s="113">
        <v>48744</v>
      </c>
      <c r="K1457" s="126" t="s">
        <v>542</v>
      </c>
      <c r="L1457" s="112" t="s">
        <v>12664</v>
      </c>
      <c r="M1457" s="112" t="s">
        <v>12681</v>
      </c>
      <c r="N1457" s="112" t="s">
        <v>12682</v>
      </c>
      <c r="O1457" s="112" t="s">
        <v>12683</v>
      </c>
      <c r="P1457" s="112" t="s">
        <v>12684</v>
      </c>
      <c r="Q1457" s="108"/>
      <c r="R1457" s="108"/>
      <c r="S1457" s="108"/>
      <c r="T1457" s="108"/>
      <c r="U1457" s="108"/>
      <c r="V1457" s="109"/>
      <c r="W1457" s="109">
        <v>100</v>
      </c>
      <c r="X1457" s="127"/>
      <c r="Y1457" s="107">
        <v>4</v>
      </c>
      <c r="Z1457" s="107">
        <v>3</v>
      </c>
      <c r="AA1457" s="107">
        <v>4</v>
      </c>
      <c r="AB1457" s="111">
        <v>31</v>
      </c>
      <c r="AC1457" s="107"/>
      <c r="AD1457" s="108"/>
      <c r="AE1457" s="107">
        <v>5</v>
      </c>
      <c r="AF1457" s="111"/>
      <c r="AG1457" s="111"/>
      <c r="AH1457" s="111"/>
      <c r="AI1457" s="111"/>
      <c r="AJ1457" s="111"/>
      <c r="AK1457" s="111"/>
      <c r="AL1457" s="111"/>
      <c r="AM1457" s="111"/>
      <c r="AN1457" s="111"/>
      <c r="AO1457" s="111"/>
      <c r="AP1457" s="111"/>
      <c r="AQ1457" s="111"/>
      <c r="AR1457" s="111"/>
      <c r="AS1457" s="111"/>
      <c r="AT1457" s="111"/>
      <c r="AU1457" s="111"/>
      <c r="AV1457" s="111"/>
      <c r="AW1457" s="111"/>
      <c r="AX1457" s="111"/>
      <c r="AY1457"/>
      <c r="AZ1457"/>
      <c r="BA1457"/>
      <c r="BB1457"/>
      <c r="BC1457"/>
      <c r="BD1457"/>
    </row>
    <row r="1458" spans="1:56" s="110" customFormat="1" ht="409.6">
      <c r="A1458" s="107">
        <v>2735</v>
      </c>
      <c r="B1458" s="107" t="s">
        <v>12580</v>
      </c>
      <c r="C1458" s="111" t="s">
        <v>12581</v>
      </c>
      <c r="D1458" s="124"/>
      <c r="E1458" s="112" t="s">
        <v>12635</v>
      </c>
      <c r="F1458" s="129" t="s">
        <v>12636</v>
      </c>
      <c r="G1458" s="112" t="s">
        <v>12685</v>
      </c>
      <c r="H1458" s="111">
        <v>2015</v>
      </c>
      <c r="I1458" s="112" t="s">
        <v>12686</v>
      </c>
      <c r="J1458" s="113">
        <v>46357.02</v>
      </c>
      <c r="K1458" s="126" t="s">
        <v>542</v>
      </c>
      <c r="L1458" s="112" t="s">
        <v>12639</v>
      </c>
      <c r="M1458" s="112" t="s">
        <v>12640</v>
      </c>
      <c r="N1458" s="112" t="s">
        <v>12687</v>
      </c>
      <c r="O1458" s="112" t="s">
        <v>12688</v>
      </c>
      <c r="P1458" s="112" t="s">
        <v>12689</v>
      </c>
      <c r="Q1458" s="108"/>
      <c r="R1458" s="108"/>
      <c r="S1458" s="108"/>
      <c r="T1458" s="108"/>
      <c r="U1458" s="108"/>
      <c r="V1458" s="109"/>
      <c r="W1458" s="109">
        <v>100</v>
      </c>
      <c r="X1458" s="127"/>
      <c r="Y1458" s="107"/>
      <c r="Z1458" s="107"/>
      <c r="AA1458" s="107"/>
      <c r="AB1458" s="111">
        <v>50</v>
      </c>
      <c r="AC1458" s="107"/>
      <c r="AD1458" s="108"/>
      <c r="AE1458" s="107">
        <v>5</v>
      </c>
      <c r="AF1458" s="111"/>
      <c r="AG1458" s="111"/>
      <c r="AH1458" s="111"/>
      <c r="AI1458" s="111"/>
      <c r="AJ1458" s="111"/>
      <c r="AK1458" s="111"/>
      <c r="AL1458" s="111"/>
      <c r="AM1458" s="111"/>
      <c r="AN1458" s="111"/>
      <c r="AO1458" s="111"/>
      <c r="AP1458" s="111"/>
      <c r="AQ1458" s="111"/>
      <c r="AR1458" s="111"/>
      <c r="AS1458" s="111"/>
      <c r="AT1458" s="111"/>
      <c r="AU1458" s="111"/>
      <c r="AV1458" s="111"/>
      <c r="AW1458" s="111"/>
      <c r="AX1458" s="111"/>
      <c r="AY1458"/>
      <c r="AZ1458"/>
      <c r="BA1458"/>
      <c r="BB1458"/>
      <c r="BC1458"/>
      <c r="BD1458"/>
    </row>
    <row r="1459" spans="1:56" s="110" customFormat="1" ht="409.6">
      <c r="A1459" s="107">
        <v>2735</v>
      </c>
      <c r="B1459" s="107" t="s">
        <v>12580</v>
      </c>
      <c r="C1459" s="111" t="s">
        <v>12581</v>
      </c>
      <c r="D1459" s="124"/>
      <c r="E1459" s="112" t="s">
        <v>12635</v>
      </c>
      <c r="F1459" s="129" t="s">
        <v>12636</v>
      </c>
      <c r="G1459" s="112" t="s">
        <v>12690</v>
      </c>
      <c r="H1459" s="111">
        <v>2015</v>
      </c>
      <c r="I1459" s="112" t="s">
        <v>12691</v>
      </c>
      <c r="J1459" s="113">
        <v>40944.959999999999</v>
      </c>
      <c r="K1459" s="126" t="s">
        <v>542</v>
      </c>
      <c r="L1459" s="112" t="s">
        <v>12639</v>
      </c>
      <c r="M1459" s="112" t="s">
        <v>12640</v>
      </c>
      <c r="N1459" s="112" t="s">
        <v>12692</v>
      </c>
      <c r="O1459" s="112" t="s">
        <v>12693</v>
      </c>
      <c r="P1459" s="112" t="s">
        <v>12694</v>
      </c>
      <c r="Q1459" s="108"/>
      <c r="R1459" s="108"/>
      <c r="S1459" s="108"/>
      <c r="T1459" s="108"/>
      <c r="U1459" s="108"/>
      <c r="V1459" s="109"/>
      <c r="W1459" s="109">
        <v>100</v>
      </c>
      <c r="X1459" s="127"/>
      <c r="Y1459" s="107"/>
      <c r="Z1459" s="107"/>
      <c r="AA1459" s="107"/>
      <c r="AB1459" s="111">
        <v>50</v>
      </c>
      <c r="AC1459" s="107"/>
      <c r="AD1459" s="108"/>
      <c r="AE1459" s="107">
        <v>5</v>
      </c>
      <c r="AF1459" s="111"/>
      <c r="AG1459" s="111"/>
      <c r="AH1459" s="111"/>
      <c r="AI1459" s="111"/>
      <c r="AJ1459" s="111"/>
      <c r="AK1459" s="111"/>
      <c r="AL1459" s="111"/>
      <c r="AM1459" s="111"/>
      <c r="AN1459" s="111"/>
      <c r="AO1459" s="111"/>
      <c r="AP1459" s="111"/>
      <c r="AQ1459" s="111"/>
      <c r="AR1459" s="111"/>
      <c r="AS1459" s="111"/>
      <c r="AT1459" s="111"/>
      <c r="AU1459" s="111"/>
      <c r="AV1459" s="111"/>
      <c r="AW1459" s="111"/>
      <c r="AX1459" s="111"/>
      <c r="AY1459"/>
      <c r="AZ1459"/>
      <c r="BA1459"/>
      <c r="BB1459"/>
      <c r="BC1459"/>
      <c r="BD1459"/>
    </row>
    <row r="1460" spans="1:56" s="110" customFormat="1" ht="409.6">
      <c r="A1460" s="107">
        <v>2735</v>
      </c>
      <c r="B1460" s="107" t="s">
        <v>12580</v>
      </c>
      <c r="C1460" s="111" t="s">
        <v>12581</v>
      </c>
      <c r="D1460" s="124"/>
      <c r="E1460" s="112" t="s">
        <v>12695</v>
      </c>
      <c r="F1460" s="129">
        <v>20452</v>
      </c>
      <c r="G1460" s="112" t="s">
        <v>12696</v>
      </c>
      <c r="H1460" s="111">
        <v>2015</v>
      </c>
      <c r="I1460" s="112" t="s">
        <v>12697</v>
      </c>
      <c r="J1460" s="113">
        <v>40349.65</v>
      </c>
      <c r="K1460" s="126" t="s">
        <v>542</v>
      </c>
      <c r="L1460" s="112" t="s">
        <v>12698</v>
      </c>
      <c r="M1460" s="112" t="s">
        <v>12699</v>
      </c>
      <c r="N1460" s="112" t="s">
        <v>12700</v>
      </c>
      <c r="O1460" s="112" t="s">
        <v>12701</v>
      </c>
      <c r="P1460" s="112" t="s">
        <v>12702</v>
      </c>
      <c r="Q1460" s="108"/>
      <c r="R1460" s="108"/>
      <c r="S1460" s="108"/>
      <c r="T1460" s="108"/>
      <c r="U1460" s="108"/>
      <c r="V1460" s="109"/>
      <c r="W1460" s="109">
        <v>100</v>
      </c>
      <c r="X1460" s="127"/>
      <c r="Y1460" s="107">
        <v>4</v>
      </c>
      <c r="Z1460" s="107">
        <v>2</v>
      </c>
      <c r="AA1460" s="107">
        <v>1</v>
      </c>
      <c r="AB1460" s="111">
        <v>31</v>
      </c>
      <c r="AC1460" s="107"/>
      <c r="AD1460" s="108"/>
      <c r="AE1460" s="107">
        <v>5</v>
      </c>
      <c r="AF1460" s="111"/>
      <c r="AG1460" s="111"/>
      <c r="AH1460" s="111"/>
      <c r="AI1460" s="111"/>
      <c r="AJ1460" s="111"/>
      <c r="AK1460" s="111"/>
      <c r="AL1460" s="111"/>
      <c r="AM1460" s="111"/>
      <c r="AN1460" s="111"/>
      <c r="AO1460" s="111"/>
      <c r="AP1460" s="111"/>
      <c r="AQ1460" s="111"/>
      <c r="AR1460" s="111"/>
      <c r="AS1460" s="111"/>
      <c r="AT1460" s="111"/>
      <c r="AU1460" s="111"/>
      <c r="AV1460" s="111"/>
      <c r="AW1460" s="111"/>
      <c r="AX1460" s="111"/>
      <c r="AY1460"/>
      <c r="AZ1460"/>
      <c r="BA1460"/>
      <c r="BB1460"/>
      <c r="BC1460"/>
      <c r="BD1460"/>
    </row>
    <row r="1461" spans="1:56" s="110" customFormat="1" ht="409.6">
      <c r="A1461" s="107">
        <v>2735</v>
      </c>
      <c r="B1461" s="107" t="s">
        <v>12580</v>
      </c>
      <c r="C1461" s="111" t="s">
        <v>12581</v>
      </c>
      <c r="D1461" s="124"/>
      <c r="E1461" s="112" t="s">
        <v>12591</v>
      </c>
      <c r="F1461" s="129">
        <v>10129</v>
      </c>
      <c r="G1461" s="112" t="s">
        <v>12703</v>
      </c>
      <c r="H1461" s="111">
        <v>2015</v>
      </c>
      <c r="I1461" s="112" t="s">
        <v>12704</v>
      </c>
      <c r="J1461" s="113">
        <v>36995.4</v>
      </c>
      <c r="K1461" s="126" t="s">
        <v>542</v>
      </c>
      <c r="L1461" s="112" t="s">
        <v>12594</v>
      </c>
      <c r="M1461" s="112" t="s">
        <v>12595</v>
      </c>
      <c r="N1461" s="112" t="s">
        <v>12705</v>
      </c>
      <c r="O1461" s="112" t="s">
        <v>12706</v>
      </c>
      <c r="P1461" s="112" t="s">
        <v>12707</v>
      </c>
      <c r="Q1461" s="108"/>
      <c r="R1461" s="108"/>
      <c r="S1461" s="108"/>
      <c r="T1461" s="108"/>
      <c r="U1461" s="108"/>
      <c r="V1461" s="109"/>
      <c r="W1461" s="109">
        <v>100</v>
      </c>
      <c r="X1461" s="127"/>
      <c r="Y1461" s="107"/>
      <c r="Z1461" s="107"/>
      <c r="AA1461" s="107"/>
      <c r="AB1461" s="111">
        <v>63</v>
      </c>
      <c r="AC1461" s="107"/>
      <c r="AD1461" s="108"/>
      <c r="AE1461" s="107">
        <v>5</v>
      </c>
      <c r="AF1461" s="111"/>
      <c r="AG1461" s="111"/>
      <c r="AH1461" s="111"/>
      <c r="AI1461" s="111"/>
      <c r="AJ1461" s="111"/>
      <c r="AK1461" s="111"/>
      <c r="AL1461" s="111"/>
      <c r="AM1461" s="111"/>
      <c r="AN1461" s="111"/>
      <c r="AO1461" s="111"/>
      <c r="AP1461" s="111"/>
      <c r="AQ1461" s="111"/>
      <c r="AR1461" s="111"/>
      <c r="AS1461" s="111"/>
      <c r="AT1461" s="111"/>
      <c r="AU1461" s="111"/>
      <c r="AV1461" s="111"/>
      <c r="AW1461" s="111"/>
      <c r="AX1461" s="111"/>
      <c r="AY1461"/>
      <c r="AZ1461"/>
      <c r="BA1461"/>
      <c r="BB1461"/>
      <c r="BC1461"/>
      <c r="BD1461"/>
    </row>
    <row r="1462" spans="1:56" s="110" customFormat="1" ht="409.6">
      <c r="A1462" s="107">
        <v>2735</v>
      </c>
      <c r="B1462" s="107" t="s">
        <v>12580</v>
      </c>
      <c r="C1462" s="111" t="s">
        <v>12581</v>
      </c>
      <c r="D1462" s="124"/>
      <c r="E1462" s="112" t="s">
        <v>12652</v>
      </c>
      <c r="F1462" s="129">
        <v>26076</v>
      </c>
      <c r="G1462" s="112" t="s">
        <v>12708</v>
      </c>
      <c r="H1462" s="111">
        <v>2015</v>
      </c>
      <c r="I1462" s="112" t="s">
        <v>12709</v>
      </c>
      <c r="J1462" s="113">
        <v>35888.68</v>
      </c>
      <c r="K1462" s="126" t="s">
        <v>542</v>
      </c>
      <c r="L1462" s="112" t="s">
        <v>12655</v>
      </c>
      <c r="M1462" s="112" t="s">
        <v>12656</v>
      </c>
      <c r="N1462" s="112" t="s">
        <v>12710</v>
      </c>
      <c r="O1462" s="112" t="s">
        <v>12711</v>
      </c>
      <c r="P1462" s="112" t="s">
        <v>12712</v>
      </c>
      <c r="Q1462" s="108"/>
      <c r="R1462" s="108"/>
      <c r="S1462" s="108"/>
      <c r="T1462" s="108"/>
      <c r="U1462" s="108"/>
      <c r="V1462" s="109"/>
      <c r="W1462" s="109">
        <v>100</v>
      </c>
      <c r="X1462" s="127"/>
      <c r="Y1462" s="107">
        <v>4</v>
      </c>
      <c r="Z1462" s="107">
        <v>2</v>
      </c>
      <c r="AA1462" s="107">
        <v>1</v>
      </c>
      <c r="AB1462" s="111">
        <v>31</v>
      </c>
      <c r="AC1462" s="107"/>
      <c r="AD1462" s="108"/>
      <c r="AE1462" s="107">
        <v>5</v>
      </c>
      <c r="AF1462" s="111"/>
      <c r="AG1462" s="111"/>
      <c r="AH1462" s="111"/>
      <c r="AI1462" s="111"/>
      <c r="AJ1462" s="111"/>
      <c r="AK1462" s="111"/>
      <c r="AL1462" s="111"/>
      <c r="AM1462" s="111"/>
      <c r="AN1462" s="111"/>
      <c r="AO1462" s="111"/>
      <c r="AP1462" s="111"/>
      <c r="AQ1462" s="111"/>
      <c r="AR1462" s="111"/>
      <c r="AS1462" s="111"/>
      <c r="AT1462" s="111"/>
      <c r="AU1462" s="111"/>
      <c r="AV1462" s="111"/>
      <c r="AW1462" s="111"/>
      <c r="AX1462" s="111"/>
      <c r="AY1462"/>
      <c r="AZ1462"/>
      <c r="BA1462"/>
      <c r="BB1462"/>
      <c r="BC1462"/>
      <c r="BD1462"/>
    </row>
    <row r="1463" spans="1:56" s="110" customFormat="1" ht="409.6">
      <c r="A1463" s="107">
        <v>2735</v>
      </c>
      <c r="B1463" s="107" t="s">
        <v>12580</v>
      </c>
      <c r="C1463" s="111" t="s">
        <v>12581</v>
      </c>
      <c r="D1463" s="124"/>
      <c r="E1463" s="112" t="s">
        <v>12695</v>
      </c>
      <c r="F1463" s="129">
        <v>20452</v>
      </c>
      <c r="G1463" s="112" t="s">
        <v>12708</v>
      </c>
      <c r="H1463" s="111">
        <v>2015</v>
      </c>
      <c r="I1463" s="112" t="s">
        <v>12709</v>
      </c>
      <c r="J1463" s="113">
        <v>35888.68</v>
      </c>
      <c r="K1463" s="126" t="s">
        <v>542</v>
      </c>
      <c r="L1463" s="112" t="s">
        <v>12698</v>
      </c>
      <c r="M1463" s="112" t="s">
        <v>12713</v>
      </c>
      <c r="N1463" s="112" t="s">
        <v>12714</v>
      </c>
      <c r="O1463" s="112" t="s">
        <v>12715</v>
      </c>
      <c r="P1463" s="112" t="s">
        <v>12716</v>
      </c>
      <c r="Q1463" s="108"/>
      <c r="R1463" s="108"/>
      <c r="S1463" s="108"/>
      <c r="T1463" s="108"/>
      <c r="U1463" s="108"/>
      <c r="V1463" s="109"/>
      <c r="W1463" s="109">
        <v>100</v>
      </c>
      <c r="X1463" s="127"/>
      <c r="Y1463" s="107">
        <v>4</v>
      </c>
      <c r="Z1463" s="107">
        <v>2</v>
      </c>
      <c r="AA1463" s="107">
        <v>1</v>
      </c>
      <c r="AB1463" s="111">
        <v>31</v>
      </c>
      <c r="AC1463" s="107"/>
      <c r="AD1463" s="108"/>
      <c r="AE1463" s="107">
        <v>5</v>
      </c>
      <c r="AF1463" s="111"/>
      <c r="AG1463" s="111"/>
      <c r="AH1463" s="111"/>
      <c r="AI1463" s="111"/>
      <c r="AJ1463" s="111"/>
      <c r="AK1463" s="111"/>
      <c r="AL1463" s="111"/>
      <c r="AM1463" s="111"/>
      <c r="AN1463" s="111"/>
      <c r="AO1463" s="111"/>
      <c r="AP1463" s="111"/>
      <c r="AQ1463" s="111"/>
      <c r="AR1463" s="111"/>
      <c r="AS1463" s="111"/>
      <c r="AT1463" s="111"/>
      <c r="AU1463" s="111"/>
      <c r="AV1463" s="111"/>
      <c r="AW1463" s="111"/>
      <c r="AX1463" s="111"/>
      <c r="AY1463"/>
      <c r="AZ1463"/>
      <c r="BA1463"/>
      <c r="BB1463"/>
      <c r="BC1463"/>
      <c r="BD1463"/>
    </row>
    <row r="1464" spans="1:56" s="110" customFormat="1" ht="409.6">
      <c r="A1464" s="107">
        <v>2735</v>
      </c>
      <c r="B1464" s="107" t="s">
        <v>12580</v>
      </c>
      <c r="C1464" s="111" t="s">
        <v>12581</v>
      </c>
      <c r="D1464" s="124"/>
      <c r="E1464" s="112" t="s">
        <v>12627</v>
      </c>
      <c r="F1464" s="129" t="s">
        <v>12717</v>
      </c>
      <c r="G1464" s="112" t="s">
        <v>12718</v>
      </c>
      <c r="H1464" s="111">
        <v>2015</v>
      </c>
      <c r="I1464" s="112" t="s">
        <v>12719</v>
      </c>
      <c r="J1464" s="113">
        <v>32766.92</v>
      </c>
      <c r="K1464" s="126" t="s">
        <v>542</v>
      </c>
      <c r="L1464" s="112" t="s">
        <v>12630</v>
      </c>
      <c r="M1464" s="112" t="s">
        <v>12631</v>
      </c>
      <c r="N1464" s="112" t="s">
        <v>12720</v>
      </c>
      <c r="O1464" s="112" t="s">
        <v>12721</v>
      </c>
      <c r="P1464" s="112" t="s">
        <v>12722</v>
      </c>
      <c r="Q1464" s="108"/>
      <c r="R1464" s="108"/>
      <c r="S1464" s="108"/>
      <c r="T1464" s="108"/>
      <c r="U1464" s="108"/>
      <c r="V1464" s="109"/>
      <c r="W1464" s="109">
        <v>100</v>
      </c>
      <c r="X1464" s="127"/>
      <c r="Y1464" s="107">
        <v>3</v>
      </c>
      <c r="Z1464" s="107">
        <v>2</v>
      </c>
      <c r="AA1464" s="107">
        <v>2</v>
      </c>
      <c r="AB1464" s="111">
        <v>31</v>
      </c>
      <c r="AC1464" s="107"/>
      <c r="AD1464" s="108"/>
      <c r="AE1464" s="107">
        <v>5</v>
      </c>
      <c r="AF1464" s="111"/>
      <c r="AG1464" s="111"/>
      <c r="AH1464" s="111"/>
      <c r="AI1464" s="111"/>
      <c r="AJ1464" s="111"/>
      <c r="AK1464" s="111"/>
      <c r="AL1464" s="111"/>
      <c r="AM1464" s="111"/>
      <c r="AN1464" s="111"/>
      <c r="AO1464" s="111"/>
      <c r="AP1464" s="111"/>
      <c r="AQ1464" s="111"/>
      <c r="AR1464" s="111"/>
      <c r="AS1464" s="111"/>
      <c r="AT1464" s="111"/>
      <c r="AU1464" s="111"/>
      <c r="AV1464" s="111"/>
      <c r="AW1464" s="111"/>
      <c r="AX1464" s="111"/>
      <c r="AY1464"/>
      <c r="AZ1464"/>
      <c r="BA1464"/>
      <c r="BB1464"/>
      <c r="BC1464"/>
      <c r="BD1464"/>
    </row>
    <row r="1465" spans="1:56" s="110" customFormat="1" ht="409.6">
      <c r="A1465" s="112">
        <v>2735</v>
      </c>
      <c r="B1465" s="112" t="s">
        <v>12580</v>
      </c>
      <c r="C1465" s="112" t="s">
        <v>12581</v>
      </c>
      <c r="D1465" s="112"/>
      <c r="E1465" s="112" t="s">
        <v>12627</v>
      </c>
      <c r="F1465" s="112" t="s">
        <v>12717</v>
      </c>
      <c r="G1465" s="112" t="s">
        <v>12723</v>
      </c>
      <c r="H1465" s="112">
        <v>2015</v>
      </c>
      <c r="I1465" s="128" t="s">
        <v>12724</v>
      </c>
      <c r="J1465" s="113">
        <v>32198.46</v>
      </c>
      <c r="K1465" s="117" t="s">
        <v>542</v>
      </c>
      <c r="L1465" s="107" t="s">
        <v>12630</v>
      </c>
      <c r="M1465" s="107" t="s">
        <v>12631</v>
      </c>
      <c r="N1465" s="112" t="s">
        <v>12725</v>
      </c>
      <c r="O1465" s="128" t="s">
        <v>12726</v>
      </c>
      <c r="P1465" s="113" t="s">
        <v>12727</v>
      </c>
      <c r="Q1465" s="107"/>
      <c r="R1465" s="107"/>
      <c r="S1465" s="107"/>
      <c r="T1465" s="107"/>
      <c r="U1465" s="107"/>
      <c r="V1465" s="107"/>
      <c r="W1465" s="107">
        <v>100</v>
      </c>
      <c r="X1465" s="107"/>
      <c r="Y1465" s="107">
        <v>3</v>
      </c>
      <c r="Z1465" s="107">
        <v>4</v>
      </c>
      <c r="AA1465" s="107">
        <v>4</v>
      </c>
      <c r="AB1465" s="107">
        <v>31</v>
      </c>
      <c r="AC1465" s="107"/>
      <c r="AD1465" s="107"/>
      <c r="AE1465" s="107">
        <v>5</v>
      </c>
      <c r="AF1465" s="107"/>
      <c r="AG1465" s="107"/>
      <c r="AH1465" s="107"/>
      <c r="AI1465" s="107"/>
      <c r="AJ1465" s="107"/>
      <c r="AK1465" s="107"/>
      <c r="AL1465" s="107"/>
      <c r="AM1465" s="107"/>
      <c r="AN1465" s="107"/>
      <c r="AO1465" s="107"/>
      <c r="AP1465" s="107"/>
      <c r="AQ1465" s="107"/>
      <c r="AR1465" s="107"/>
      <c r="AS1465" s="107"/>
      <c r="AT1465" s="107"/>
      <c r="AU1465" s="107"/>
      <c r="AV1465" s="107"/>
      <c r="AW1465" s="107"/>
      <c r="AX1465" s="107"/>
      <c r="AY1465"/>
      <c r="AZ1465"/>
      <c r="BA1465"/>
      <c r="BB1465"/>
      <c r="BC1465"/>
      <c r="BD1465"/>
    </row>
    <row r="1466" spans="1:56" s="110" customFormat="1" ht="409.6">
      <c r="A1466" s="112">
        <v>2735</v>
      </c>
      <c r="B1466" s="112" t="s">
        <v>12580</v>
      </c>
      <c r="C1466" s="112" t="s">
        <v>12581</v>
      </c>
      <c r="D1466" s="124"/>
      <c r="E1466" s="112" t="s">
        <v>12660</v>
      </c>
      <c r="F1466" s="112" t="s">
        <v>12661</v>
      </c>
      <c r="G1466" s="112" t="s">
        <v>12728</v>
      </c>
      <c r="H1466" s="112">
        <v>2015</v>
      </c>
      <c r="I1466" s="128" t="s">
        <v>12728</v>
      </c>
      <c r="J1466" s="113">
        <v>25605.02</v>
      </c>
      <c r="K1466" s="117" t="s">
        <v>542</v>
      </c>
      <c r="L1466" s="107" t="s">
        <v>12664</v>
      </c>
      <c r="M1466" s="107" t="s">
        <v>12665</v>
      </c>
      <c r="N1466" s="112" t="s">
        <v>12729</v>
      </c>
      <c r="O1466" s="128" t="s">
        <v>12730</v>
      </c>
      <c r="P1466" s="113" t="s">
        <v>12731</v>
      </c>
      <c r="Q1466" s="107"/>
      <c r="R1466" s="107"/>
      <c r="S1466" s="107"/>
      <c r="T1466" s="107"/>
      <c r="U1466" s="107"/>
      <c r="V1466" s="107"/>
      <c r="W1466" s="107">
        <v>100</v>
      </c>
      <c r="X1466" s="107"/>
      <c r="Y1466" s="107"/>
      <c r="Z1466" s="107"/>
      <c r="AA1466" s="107"/>
      <c r="AB1466" s="107">
        <v>31</v>
      </c>
      <c r="AC1466" s="107"/>
      <c r="AD1466" s="107"/>
      <c r="AE1466" s="107">
        <v>5</v>
      </c>
      <c r="AF1466" s="107"/>
      <c r="AG1466" s="107"/>
      <c r="AH1466" s="107"/>
      <c r="AI1466" s="107"/>
      <c r="AJ1466" s="107"/>
      <c r="AK1466" s="107"/>
      <c r="AL1466" s="107"/>
      <c r="AM1466" s="107"/>
      <c r="AN1466" s="107"/>
      <c r="AO1466" s="107"/>
      <c r="AP1466" s="107"/>
      <c r="AQ1466" s="107"/>
      <c r="AR1466" s="107"/>
      <c r="AS1466" s="107"/>
      <c r="AT1466" s="107"/>
      <c r="AU1466" s="107"/>
      <c r="AV1466" s="107"/>
      <c r="AW1466" s="107"/>
      <c r="AX1466" s="107"/>
      <c r="AY1466"/>
      <c r="AZ1466"/>
      <c r="BA1466"/>
      <c r="BB1466"/>
      <c r="BC1466"/>
      <c r="BD1466"/>
    </row>
    <row r="1467" spans="1:56" s="110" customFormat="1" ht="409.6">
      <c r="A1467" s="112">
        <v>2735</v>
      </c>
      <c r="B1467" s="112" t="s">
        <v>12580</v>
      </c>
      <c r="C1467" s="112" t="s">
        <v>12581</v>
      </c>
      <c r="D1467" s="112"/>
      <c r="E1467" s="112" t="s">
        <v>12627</v>
      </c>
      <c r="F1467" s="112" t="s">
        <v>12717</v>
      </c>
      <c r="G1467" s="112" t="s">
        <v>12732</v>
      </c>
      <c r="H1467" s="112">
        <v>2015</v>
      </c>
      <c r="I1467" s="128" t="s">
        <v>12733</v>
      </c>
      <c r="J1467" s="113">
        <v>20275.240000000002</v>
      </c>
      <c r="K1467" s="117" t="s">
        <v>542</v>
      </c>
      <c r="L1467" s="107" t="s">
        <v>12630</v>
      </c>
      <c r="M1467" s="107" t="s">
        <v>12631</v>
      </c>
      <c r="N1467" s="112" t="s">
        <v>12734</v>
      </c>
      <c r="O1467" s="128" t="s">
        <v>12735</v>
      </c>
      <c r="P1467" s="113" t="s">
        <v>12736</v>
      </c>
      <c r="Q1467" s="107"/>
      <c r="R1467" s="107"/>
      <c r="S1467" s="107"/>
      <c r="T1467" s="107"/>
      <c r="U1467" s="107"/>
      <c r="V1467" s="107"/>
      <c r="W1467" s="107">
        <v>100</v>
      </c>
      <c r="X1467" s="107"/>
      <c r="Y1467" s="107">
        <v>3</v>
      </c>
      <c r="Z1467" s="107">
        <v>10</v>
      </c>
      <c r="AA1467" s="107">
        <v>4</v>
      </c>
      <c r="AB1467" s="107">
        <v>31</v>
      </c>
      <c r="AC1467" s="107"/>
      <c r="AD1467" s="107"/>
      <c r="AE1467" s="107">
        <v>5</v>
      </c>
      <c r="AF1467" s="107"/>
      <c r="AG1467" s="107"/>
      <c r="AH1467" s="107"/>
      <c r="AI1467" s="107"/>
      <c r="AJ1467" s="107"/>
      <c r="AK1467" s="107"/>
      <c r="AL1467" s="107"/>
      <c r="AM1467" s="107"/>
      <c r="AN1467" s="107"/>
      <c r="AO1467" s="107"/>
      <c r="AP1467" s="107"/>
      <c r="AQ1467" s="107"/>
      <c r="AR1467" s="107"/>
      <c r="AS1467" s="107"/>
      <c r="AT1467" s="107"/>
      <c r="AU1467" s="107"/>
      <c r="AV1467" s="107"/>
      <c r="AW1467" s="107"/>
      <c r="AX1467" s="107"/>
      <c r="AY1467"/>
      <c r="AZ1467"/>
      <c r="BA1467"/>
      <c r="BB1467"/>
      <c r="BC1467"/>
      <c r="BD1467"/>
    </row>
    <row r="1468" spans="1:56" s="110" customFormat="1" ht="409.6">
      <c r="A1468" s="112">
        <v>2735</v>
      </c>
      <c r="B1468" s="112" t="s">
        <v>12580</v>
      </c>
      <c r="C1468" s="112" t="s">
        <v>12581</v>
      </c>
      <c r="D1468" s="124"/>
      <c r="E1468" s="112" t="s">
        <v>12599</v>
      </c>
      <c r="F1468" s="112">
        <v>10827</v>
      </c>
      <c r="G1468" s="112" t="s">
        <v>12737</v>
      </c>
      <c r="H1468" s="112">
        <v>2015</v>
      </c>
      <c r="I1468" s="128" t="s">
        <v>12738</v>
      </c>
      <c r="J1468" s="113">
        <v>20069.400000000001</v>
      </c>
      <c r="K1468" s="117" t="s">
        <v>542</v>
      </c>
      <c r="L1468" s="107" t="s">
        <v>12602</v>
      </c>
      <c r="M1468" s="107" t="s">
        <v>12603</v>
      </c>
      <c r="N1468" s="112" t="s">
        <v>12739</v>
      </c>
      <c r="O1468" s="128" t="s">
        <v>12740</v>
      </c>
      <c r="P1468" s="113" t="s">
        <v>12741</v>
      </c>
      <c r="Q1468" s="107"/>
      <c r="R1468" s="107"/>
      <c r="S1468" s="107"/>
      <c r="T1468" s="107"/>
      <c r="U1468" s="107"/>
      <c r="V1468" s="107"/>
      <c r="W1468" s="107">
        <v>100</v>
      </c>
      <c r="X1468" s="107"/>
      <c r="Y1468" s="107"/>
      <c r="Z1468" s="107"/>
      <c r="AA1468" s="107"/>
      <c r="AB1468" s="107">
        <v>31</v>
      </c>
      <c r="AC1468" s="107"/>
      <c r="AD1468" s="107"/>
      <c r="AE1468" s="107">
        <v>5</v>
      </c>
      <c r="AF1468" s="107"/>
      <c r="AG1468" s="107"/>
      <c r="AH1468" s="107"/>
      <c r="AI1468" s="107"/>
      <c r="AJ1468" s="107"/>
      <c r="AK1468" s="107"/>
      <c r="AL1468" s="107"/>
      <c r="AM1468" s="107"/>
      <c r="AN1468" s="107"/>
      <c r="AO1468" s="107"/>
      <c r="AP1468" s="107"/>
      <c r="AQ1468" s="107"/>
      <c r="AR1468" s="107"/>
      <c r="AS1468" s="107"/>
      <c r="AT1468" s="107"/>
      <c r="AU1468" s="107"/>
      <c r="AV1468" s="107"/>
      <c r="AW1468" s="107"/>
      <c r="AX1468" s="107"/>
      <c r="AY1468"/>
      <c r="AZ1468"/>
      <c r="BA1468"/>
      <c r="BB1468"/>
      <c r="BC1468"/>
      <c r="BD1468"/>
    </row>
    <row r="1469" spans="1:56" s="110" customFormat="1" ht="144">
      <c r="A1469" s="107">
        <v>2990</v>
      </c>
      <c r="B1469" s="107" t="s">
        <v>12742</v>
      </c>
      <c r="C1469" s="111" t="s">
        <v>12743</v>
      </c>
      <c r="D1469" s="124" t="s">
        <v>12744</v>
      </c>
      <c r="E1469" s="111" t="s">
        <v>8354</v>
      </c>
      <c r="F1469" s="112">
        <v>13301</v>
      </c>
      <c r="G1469" s="112" t="s">
        <v>12745</v>
      </c>
      <c r="H1469" s="111">
        <v>2011</v>
      </c>
      <c r="I1469" s="112" t="s">
        <v>12746</v>
      </c>
      <c r="J1469" s="113">
        <v>161360.82999999999</v>
      </c>
      <c r="K1469" s="126" t="s">
        <v>12747</v>
      </c>
      <c r="L1469" s="112" t="s">
        <v>12748</v>
      </c>
      <c r="M1469" s="112" t="s">
        <v>12749</v>
      </c>
      <c r="N1469" s="112" t="s">
        <v>12750</v>
      </c>
      <c r="O1469" s="112" t="s">
        <v>12751</v>
      </c>
      <c r="P1469" s="112" t="s">
        <v>12752</v>
      </c>
      <c r="Q1469" s="108">
        <v>22.35</v>
      </c>
      <c r="R1469" s="108"/>
      <c r="S1469" s="108">
        <v>2.9310344827586206</v>
      </c>
      <c r="T1469" s="108">
        <v>22.35</v>
      </c>
      <c r="U1469" s="108">
        <v>25.281034482758621</v>
      </c>
      <c r="V1469" s="109">
        <v>100</v>
      </c>
      <c r="W1469" s="109">
        <v>100</v>
      </c>
      <c r="X1469" s="127" t="s">
        <v>12753</v>
      </c>
      <c r="Y1469" s="107"/>
      <c r="Z1469" s="107"/>
      <c r="AA1469" s="107"/>
      <c r="AB1469" s="111">
        <v>10</v>
      </c>
      <c r="AC1469" s="107"/>
      <c r="AD1469" s="108">
        <v>12.57</v>
      </c>
      <c r="AE1469" s="107">
        <v>5</v>
      </c>
      <c r="AF1469" s="111"/>
      <c r="AG1469" s="111"/>
      <c r="AH1469" s="111" t="s">
        <v>12754</v>
      </c>
      <c r="AI1469" s="111"/>
      <c r="AJ1469" s="111"/>
      <c r="AK1469" s="111"/>
      <c r="AL1469" s="111"/>
      <c r="AM1469" s="111"/>
      <c r="AN1469" s="111"/>
      <c r="AO1469" s="111"/>
      <c r="AP1469" s="111"/>
      <c r="AQ1469" s="111"/>
      <c r="AR1469" s="111"/>
      <c r="AS1469" s="111"/>
      <c r="AT1469" s="111"/>
      <c r="AU1469" s="111"/>
      <c r="AV1469" s="111"/>
      <c r="AW1469" s="111"/>
      <c r="AX1469" s="111"/>
      <c r="AY1469"/>
      <c r="AZ1469"/>
      <c r="BA1469"/>
      <c r="BB1469"/>
      <c r="BC1469"/>
      <c r="BD1469"/>
    </row>
    <row r="1470" spans="1:56" s="110" customFormat="1" ht="409.6">
      <c r="A1470" s="107">
        <v>2990</v>
      </c>
      <c r="B1470" s="107" t="s">
        <v>12742</v>
      </c>
      <c r="C1470" s="111" t="s">
        <v>12743</v>
      </c>
      <c r="D1470" s="124" t="s">
        <v>12744</v>
      </c>
      <c r="E1470" s="112" t="s">
        <v>7825</v>
      </c>
      <c r="F1470" s="129" t="s">
        <v>12755</v>
      </c>
      <c r="G1470" s="112" t="s">
        <v>12756</v>
      </c>
      <c r="H1470" s="111">
        <v>2011</v>
      </c>
      <c r="I1470" s="112" t="s">
        <v>12757</v>
      </c>
      <c r="J1470" s="113">
        <v>244920</v>
      </c>
      <c r="K1470" s="126" t="s">
        <v>12747</v>
      </c>
      <c r="L1470" s="112" t="s">
        <v>12758</v>
      </c>
      <c r="M1470" s="112" t="s">
        <v>12759</v>
      </c>
      <c r="N1470" s="112" t="s">
        <v>12760</v>
      </c>
      <c r="O1470" s="112" t="s">
        <v>12761</v>
      </c>
      <c r="P1470" s="112" t="s">
        <v>12762</v>
      </c>
      <c r="Q1470" s="108">
        <v>22.35</v>
      </c>
      <c r="R1470" s="108"/>
      <c r="S1470" s="108">
        <v>2.9310344827586206</v>
      </c>
      <c r="T1470" s="108">
        <v>22.35</v>
      </c>
      <c r="U1470" s="108">
        <v>25.281034482758621</v>
      </c>
      <c r="V1470" s="109">
        <v>100</v>
      </c>
      <c r="W1470" s="109">
        <v>100</v>
      </c>
      <c r="X1470" s="127" t="s">
        <v>12753</v>
      </c>
      <c r="Y1470" s="107"/>
      <c r="Z1470" s="107"/>
      <c r="AA1470" s="107"/>
      <c r="AB1470" s="111">
        <v>66</v>
      </c>
      <c r="AC1470" s="107"/>
      <c r="AD1470" s="108">
        <v>12.57</v>
      </c>
      <c r="AE1470" s="107">
        <v>5</v>
      </c>
      <c r="AF1470" s="111">
        <v>100</v>
      </c>
      <c r="AG1470" s="111" t="s">
        <v>7837</v>
      </c>
      <c r="AH1470" s="111" t="s">
        <v>12763</v>
      </c>
      <c r="AI1470" s="111">
        <v>60</v>
      </c>
      <c r="AJ1470" s="111" t="s">
        <v>12744</v>
      </c>
      <c r="AK1470" s="111" t="s">
        <v>12764</v>
      </c>
      <c r="AL1470" s="111">
        <v>10</v>
      </c>
      <c r="AM1470" s="111" t="s">
        <v>12765</v>
      </c>
      <c r="AN1470" s="111" t="s">
        <v>12763</v>
      </c>
      <c r="AO1470" s="111">
        <v>10</v>
      </c>
      <c r="AP1470" s="111" t="s">
        <v>12766</v>
      </c>
      <c r="AQ1470" s="111" t="s">
        <v>12763</v>
      </c>
      <c r="AR1470" s="111">
        <v>10</v>
      </c>
      <c r="AS1470" s="111" t="s">
        <v>12767</v>
      </c>
      <c r="AT1470" s="111" t="s">
        <v>12763</v>
      </c>
      <c r="AU1470" s="111">
        <v>10</v>
      </c>
      <c r="AV1470" s="111"/>
      <c r="AW1470" s="111"/>
      <c r="AX1470" s="111"/>
      <c r="AY1470"/>
      <c r="AZ1470"/>
      <c r="BA1470"/>
      <c r="BB1470"/>
      <c r="BC1470"/>
      <c r="BD1470"/>
    </row>
    <row r="1471" spans="1:56" s="110" customFormat="1" ht="339.45">
      <c r="A1471" s="107">
        <v>2990</v>
      </c>
      <c r="B1471" s="107" t="s">
        <v>12742</v>
      </c>
      <c r="C1471" s="111" t="s">
        <v>12743</v>
      </c>
      <c r="D1471" s="124" t="s">
        <v>12744</v>
      </c>
      <c r="E1471" s="112" t="s">
        <v>7825</v>
      </c>
      <c r="F1471" s="129" t="s">
        <v>12755</v>
      </c>
      <c r="G1471" s="112" t="s">
        <v>12768</v>
      </c>
      <c r="H1471" s="111">
        <v>2011</v>
      </c>
      <c r="I1471" s="112" t="s">
        <v>12769</v>
      </c>
      <c r="J1471" s="113">
        <v>244920</v>
      </c>
      <c r="K1471" s="126" t="s">
        <v>12747</v>
      </c>
      <c r="L1471" s="112" t="s">
        <v>12758</v>
      </c>
      <c r="M1471" s="112" t="s">
        <v>12759</v>
      </c>
      <c r="N1471" s="112" t="s">
        <v>12770</v>
      </c>
      <c r="O1471" s="112" t="s">
        <v>12771</v>
      </c>
      <c r="P1471" s="112" t="s">
        <v>12772</v>
      </c>
      <c r="Q1471" s="108">
        <v>22.35</v>
      </c>
      <c r="R1471" s="108"/>
      <c r="S1471" s="108">
        <v>2.9310344827586206</v>
      </c>
      <c r="T1471" s="108">
        <v>22.35</v>
      </c>
      <c r="U1471" s="108">
        <v>25.281034482758621</v>
      </c>
      <c r="V1471" s="109">
        <v>100</v>
      </c>
      <c r="W1471" s="109">
        <v>100</v>
      </c>
      <c r="X1471" s="127" t="s">
        <v>12753</v>
      </c>
      <c r="Y1471" s="107"/>
      <c r="Z1471" s="107"/>
      <c r="AA1471" s="107"/>
      <c r="AB1471" s="111">
        <v>66</v>
      </c>
      <c r="AC1471" s="107"/>
      <c r="AD1471" s="108">
        <v>12.57</v>
      </c>
      <c r="AE1471" s="107">
        <v>5</v>
      </c>
      <c r="AF1471" s="111">
        <v>100</v>
      </c>
      <c r="AG1471" s="111" t="s">
        <v>7837</v>
      </c>
      <c r="AH1471" s="111" t="s">
        <v>12763</v>
      </c>
      <c r="AI1471" s="111">
        <v>90</v>
      </c>
      <c r="AJ1471" s="111" t="s">
        <v>12744</v>
      </c>
      <c r="AK1471" s="111" t="s">
        <v>12764</v>
      </c>
      <c r="AL1471" s="111">
        <v>10</v>
      </c>
      <c r="AM1471" s="111"/>
      <c r="AN1471" s="111"/>
      <c r="AO1471" s="111"/>
      <c r="AP1471" s="111"/>
      <c r="AQ1471" s="111"/>
      <c r="AR1471" s="111"/>
      <c r="AS1471" s="111"/>
      <c r="AT1471" s="111"/>
      <c r="AU1471" s="111"/>
      <c r="AV1471" s="111"/>
      <c r="AW1471" s="111"/>
      <c r="AX1471" s="111"/>
      <c r="AY1471"/>
      <c r="AZ1471"/>
      <c r="BA1471"/>
      <c r="BB1471"/>
      <c r="BC1471"/>
      <c r="BD1471"/>
    </row>
    <row r="1472" spans="1:56" s="110" customFormat="1" ht="409.6">
      <c r="A1472" s="107">
        <v>2990</v>
      </c>
      <c r="B1472" s="107" t="s">
        <v>12742</v>
      </c>
      <c r="C1472" s="111" t="s">
        <v>12743</v>
      </c>
      <c r="D1472" s="124" t="s">
        <v>12744</v>
      </c>
      <c r="E1472" s="112" t="s">
        <v>9659</v>
      </c>
      <c r="F1472" s="129" t="s">
        <v>12773</v>
      </c>
      <c r="G1472" s="112" t="s">
        <v>12774</v>
      </c>
      <c r="H1472" s="111">
        <v>2010</v>
      </c>
      <c r="I1472" s="112" t="s">
        <v>12775</v>
      </c>
      <c r="J1472" s="113">
        <v>159981.9</v>
      </c>
      <c r="K1472" s="126" t="s">
        <v>12747</v>
      </c>
      <c r="L1472" s="112" t="s">
        <v>12776</v>
      </c>
      <c r="M1472" s="112" t="s">
        <v>12777</v>
      </c>
      <c r="N1472" s="111" t="s">
        <v>12778</v>
      </c>
      <c r="O1472" s="111" t="s">
        <v>12779</v>
      </c>
      <c r="P1472" s="112" t="s">
        <v>12780</v>
      </c>
      <c r="Q1472" s="108">
        <v>22.35</v>
      </c>
      <c r="R1472" s="108"/>
      <c r="S1472" s="108">
        <v>10.536398467432949</v>
      </c>
      <c r="T1472" s="108">
        <v>22.35</v>
      </c>
      <c r="U1472" s="108">
        <v>32.886398467432954</v>
      </c>
      <c r="V1472" s="109">
        <v>100</v>
      </c>
      <c r="W1472" s="109">
        <v>100</v>
      </c>
      <c r="X1472" s="127" t="s">
        <v>12753</v>
      </c>
      <c r="Y1472" s="107"/>
      <c r="Z1472" s="107"/>
      <c r="AA1472" s="107"/>
      <c r="AB1472" s="111">
        <v>66</v>
      </c>
      <c r="AC1472" s="107"/>
      <c r="AD1472" s="108">
        <v>12.57</v>
      </c>
      <c r="AE1472" s="107">
        <v>3</v>
      </c>
      <c r="AF1472" s="111">
        <v>100</v>
      </c>
      <c r="AG1472" s="111" t="s">
        <v>7824</v>
      </c>
      <c r="AH1472" s="111" t="s">
        <v>12781</v>
      </c>
      <c r="AI1472" s="111">
        <v>90</v>
      </c>
      <c r="AJ1472" s="111" t="s">
        <v>12744</v>
      </c>
      <c r="AK1472" s="111" t="s">
        <v>12764</v>
      </c>
      <c r="AL1472" s="111">
        <v>10</v>
      </c>
      <c r="AM1472" s="111"/>
      <c r="AN1472" s="111"/>
      <c r="AO1472" s="111"/>
      <c r="AP1472" s="111"/>
      <c r="AQ1472" s="111"/>
      <c r="AR1472" s="111"/>
      <c r="AS1472" s="111"/>
      <c r="AT1472" s="111"/>
      <c r="AU1472" s="111"/>
      <c r="AV1472" s="111"/>
      <c r="AW1472" s="111"/>
      <c r="AX1472" s="111"/>
      <c r="AY1472"/>
      <c r="AZ1472"/>
      <c r="BA1472"/>
      <c r="BB1472"/>
      <c r="BC1472"/>
      <c r="BD1472"/>
    </row>
    <row r="1473" spans="1:56" s="110" customFormat="1" ht="113.15">
      <c r="A1473" s="107">
        <v>2990</v>
      </c>
      <c r="B1473" s="107" t="s">
        <v>12742</v>
      </c>
      <c r="C1473" s="111" t="s">
        <v>12743</v>
      </c>
      <c r="D1473" s="124" t="s">
        <v>12744</v>
      </c>
      <c r="E1473" s="112" t="s">
        <v>9659</v>
      </c>
      <c r="F1473" s="129" t="s">
        <v>12773</v>
      </c>
      <c r="G1473" s="112" t="s">
        <v>12782</v>
      </c>
      <c r="H1473" s="111">
        <v>2011</v>
      </c>
      <c r="I1473" s="112" t="s">
        <v>12783</v>
      </c>
      <c r="J1473" s="113">
        <v>175336.82</v>
      </c>
      <c r="K1473" s="126" t="s">
        <v>12747</v>
      </c>
      <c r="L1473" s="112" t="s">
        <v>12776</v>
      </c>
      <c r="M1473" s="112" t="s">
        <v>12777</v>
      </c>
      <c r="N1473" s="111" t="s">
        <v>10111</v>
      </c>
      <c r="O1473" s="111" t="s">
        <v>12784</v>
      </c>
      <c r="P1473" s="112" t="s">
        <v>12785</v>
      </c>
      <c r="Q1473" s="108">
        <v>22.35</v>
      </c>
      <c r="R1473" s="108"/>
      <c r="S1473" s="108">
        <v>10.536398467432949</v>
      </c>
      <c r="T1473" s="108">
        <v>22.35</v>
      </c>
      <c r="U1473" s="108">
        <v>32.886398467432954</v>
      </c>
      <c r="V1473" s="109">
        <v>100</v>
      </c>
      <c r="W1473" s="109">
        <v>100</v>
      </c>
      <c r="X1473" s="127" t="s">
        <v>12753</v>
      </c>
      <c r="Y1473" s="107"/>
      <c r="Z1473" s="107"/>
      <c r="AA1473" s="107"/>
      <c r="AB1473" s="111">
        <v>66</v>
      </c>
      <c r="AC1473" s="107"/>
      <c r="AD1473" s="108">
        <v>12.57</v>
      </c>
      <c r="AE1473" s="107">
        <v>5</v>
      </c>
      <c r="AF1473" s="111">
        <v>100</v>
      </c>
      <c r="AG1473" s="111" t="s">
        <v>7824</v>
      </c>
      <c r="AH1473" s="111" t="s">
        <v>12781</v>
      </c>
      <c r="AI1473" s="111">
        <v>90</v>
      </c>
      <c r="AJ1473" s="111" t="s">
        <v>12744</v>
      </c>
      <c r="AK1473" s="111" t="s">
        <v>12764</v>
      </c>
      <c r="AL1473" s="111">
        <v>10</v>
      </c>
      <c r="AM1473" s="111"/>
      <c r="AN1473" s="111"/>
      <c r="AO1473" s="111"/>
      <c r="AP1473" s="111"/>
      <c r="AQ1473" s="111"/>
      <c r="AR1473" s="111"/>
      <c r="AS1473" s="111"/>
      <c r="AT1473" s="111"/>
      <c r="AU1473" s="111"/>
      <c r="AV1473" s="111"/>
      <c r="AW1473" s="111"/>
      <c r="AX1473" s="111"/>
      <c r="AY1473"/>
      <c r="AZ1473"/>
      <c r="BA1473"/>
      <c r="BB1473"/>
      <c r="BC1473"/>
      <c r="BD1473"/>
    </row>
    <row r="1474" spans="1:56" s="110" customFormat="1" ht="113.15">
      <c r="A1474" s="107">
        <v>2990</v>
      </c>
      <c r="B1474" s="107" t="s">
        <v>12742</v>
      </c>
      <c r="C1474" s="111" t="s">
        <v>12743</v>
      </c>
      <c r="D1474" s="124" t="s">
        <v>12744</v>
      </c>
      <c r="E1474" s="112" t="s">
        <v>9659</v>
      </c>
      <c r="F1474" s="129" t="s">
        <v>12773</v>
      </c>
      <c r="G1474" s="112" t="s">
        <v>12786</v>
      </c>
      <c r="H1474" s="111">
        <v>2011</v>
      </c>
      <c r="I1474" s="112" t="s">
        <v>12787</v>
      </c>
      <c r="J1474" s="113">
        <v>179156.45</v>
      </c>
      <c r="K1474" s="126" t="s">
        <v>12747</v>
      </c>
      <c r="L1474" s="112" t="s">
        <v>12776</v>
      </c>
      <c r="M1474" s="112" t="s">
        <v>12777</v>
      </c>
      <c r="N1474" s="111" t="s">
        <v>10111</v>
      </c>
      <c r="O1474" s="111" t="s">
        <v>12784</v>
      </c>
      <c r="P1474" s="112" t="s">
        <v>12788</v>
      </c>
      <c r="Q1474" s="108">
        <v>22.35</v>
      </c>
      <c r="R1474" s="108"/>
      <c r="S1474" s="108">
        <v>10.536398467432949</v>
      </c>
      <c r="T1474" s="108">
        <v>22.35</v>
      </c>
      <c r="U1474" s="108">
        <v>32.886398467432954</v>
      </c>
      <c r="V1474" s="109">
        <v>100</v>
      </c>
      <c r="W1474" s="109">
        <v>100</v>
      </c>
      <c r="X1474" s="127" t="s">
        <v>12753</v>
      </c>
      <c r="Y1474" s="107"/>
      <c r="Z1474" s="107"/>
      <c r="AA1474" s="107"/>
      <c r="AB1474" s="111">
        <v>66</v>
      </c>
      <c r="AC1474" s="107"/>
      <c r="AD1474" s="108">
        <v>12.57</v>
      </c>
      <c r="AE1474" s="107">
        <v>5</v>
      </c>
      <c r="AF1474" s="111">
        <v>100</v>
      </c>
      <c r="AG1474" s="111" t="s">
        <v>7824</v>
      </c>
      <c r="AH1474" s="111" t="s">
        <v>12781</v>
      </c>
      <c r="AI1474" s="111">
        <v>90</v>
      </c>
      <c r="AJ1474" s="111" t="s">
        <v>12744</v>
      </c>
      <c r="AK1474" s="111" t="s">
        <v>12764</v>
      </c>
      <c r="AL1474" s="111">
        <v>10</v>
      </c>
      <c r="AM1474" s="111"/>
      <c r="AN1474" s="111"/>
      <c r="AO1474" s="111"/>
      <c r="AP1474" s="111"/>
      <c r="AQ1474" s="111"/>
      <c r="AR1474" s="111"/>
      <c r="AS1474" s="111"/>
      <c r="AT1474" s="111"/>
      <c r="AU1474" s="111"/>
      <c r="AV1474" s="111"/>
      <c r="AW1474" s="111"/>
      <c r="AX1474" s="111"/>
      <c r="AY1474"/>
      <c r="AZ1474"/>
      <c r="BA1474"/>
      <c r="BB1474"/>
      <c r="BC1474"/>
      <c r="BD1474"/>
    </row>
    <row r="1475" spans="1:56" s="110" customFormat="1" ht="113.15">
      <c r="A1475" s="107">
        <v>2990</v>
      </c>
      <c r="B1475" s="107" t="s">
        <v>12742</v>
      </c>
      <c r="C1475" s="111" t="s">
        <v>12743</v>
      </c>
      <c r="D1475" s="124" t="s">
        <v>12744</v>
      </c>
      <c r="E1475" s="112" t="s">
        <v>9659</v>
      </c>
      <c r="F1475" s="129" t="s">
        <v>12773</v>
      </c>
      <c r="G1475" s="112" t="s">
        <v>12789</v>
      </c>
      <c r="H1475" s="111">
        <v>2011</v>
      </c>
      <c r="I1475" s="112" t="s">
        <v>12790</v>
      </c>
      <c r="J1475" s="113">
        <v>102000</v>
      </c>
      <c r="K1475" s="126" t="s">
        <v>12747</v>
      </c>
      <c r="L1475" s="112" t="s">
        <v>12776</v>
      </c>
      <c r="M1475" s="112" t="s">
        <v>12777</v>
      </c>
      <c r="N1475" s="111" t="s">
        <v>12791</v>
      </c>
      <c r="O1475" s="111" t="s">
        <v>12792</v>
      </c>
      <c r="P1475" s="112" t="s">
        <v>12793</v>
      </c>
      <c r="Q1475" s="108">
        <v>22.35</v>
      </c>
      <c r="R1475" s="108"/>
      <c r="S1475" s="108">
        <v>10.536398467432949</v>
      </c>
      <c r="T1475" s="108">
        <v>22.35</v>
      </c>
      <c r="U1475" s="108">
        <v>32.886398467432954</v>
      </c>
      <c r="V1475" s="109">
        <v>100</v>
      </c>
      <c r="W1475" s="109">
        <v>100</v>
      </c>
      <c r="X1475" s="127" t="s">
        <v>12753</v>
      </c>
      <c r="Y1475" s="107"/>
      <c r="Z1475" s="107"/>
      <c r="AA1475" s="107"/>
      <c r="AB1475" s="111">
        <v>66</v>
      </c>
      <c r="AC1475" s="107"/>
      <c r="AD1475" s="108">
        <v>12.57</v>
      </c>
      <c r="AE1475" s="107">
        <v>5</v>
      </c>
      <c r="AF1475" s="111">
        <v>100</v>
      </c>
      <c r="AG1475" s="111" t="s">
        <v>7824</v>
      </c>
      <c r="AH1475" s="111" t="s">
        <v>12781</v>
      </c>
      <c r="AI1475" s="111">
        <v>90</v>
      </c>
      <c r="AJ1475" s="111" t="s">
        <v>12744</v>
      </c>
      <c r="AK1475" s="111" t="s">
        <v>12764</v>
      </c>
      <c r="AL1475" s="111">
        <v>10</v>
      </c>
      <c r="AM1475" s="111"/>
      <c r="AN1475" s="111"/>
      <c r="AO1475" s="111"/>
      <c r="AP1475" s="111"/>
      <c r="AQ1475" s="111"/>
      <c r="AR1475" s="111"/>
      <c r="AS1475" s="111"/>
      <c r="AT1475" s="111"/>
      <c r="AU1475" s="111"/>
      <c r="AV1475" s="111"/>
      <c r="AW1475" s="111"/>
      <c r="AX1475" s="111"/>
      <c r="AY1475"/>
      <c r="AZ1475"/>
      <c r="BA1475"/>
      <c r="BB1475"/>
      <c r="BC1475"/>
      <c r="BD1475"/>
    </row>
    <row r="1476" spans="1:56" s="110" customFormat="1" ht="113.15">
      <c r="A1476" s="107">
        <v>2990</v>
      </c>
      <c r="B1476" s="107" t="s">
        <v>12742</v>
      </c>
      <c r="C1476" s="111" t="s">
        <v>12743</v>
      </c>
      <c r="D1476" s="124" t="s">
        <v>12744</v>
      </c>
      <c r="E1476" s="112" t="s">
        <v>9659</v>
      </c>
      <c r="F1476" s="129" t="s">
        <v>12773</v>
      </c>
      <c r="G1476" s="112" t="s">
        <v>12794</v>
      </c>
      <c r="H1476" s="111">
        <v>2011</v>
      </c>
      <c r="I1476" s="112" t="s">
        <v>12795</v>
      </c>
      <c r="J1476" s="113">
        <v>584938.55000000005</v>
      </c>
      <c r="K1476" s="126" t="s">
        <v>12747</v>
      </c>
      <c r="L1476" s="112" t="s">
        <v>12776</v>
      </c>
      <c r="M1476" s="112" t="s">
        <v>12777</v>
      </c>
      <c r="N1476" s="111" t="s">
        <v>12796</v>
      </c>
      <c r="O1476" s="111" t="s">
        <v>12797</v>
      </c>
      <c r="P1476" s="112" t="s">
        <v>12798</v>
      </c>
      <c r="Q1476" s="108">
        <v>22.35</v>
      </c>
      <c r="R1476" s="108"/>
      <c r="S1476" s="108">
        <v>10.536398467432949</v>
      </c>
      <c r="T1476" s="108">
        <v>22.35</v>
      </c>
      <c r="U1476" s="108">
        <v>32.886398467432954</v>
      </c>
      <c r="V1476" s="109">
        <v>100</v>
      </c>
      <c r="W1476" s="109">
        <v>100</v>
      </c>
      <c r="X1476" s="127" t="s">
        <v>12753</v>
      </c>
      <c r="Y1476" s="107"/>
      <c r="Z1476" s="107"/>
      <c r="AA1476" s="107"/>
      <c r="AB1476" s="111">
        <v>66</v>
      </c>
      <c r="AC1476" s="107"/>
      <c r="AD1476" s="108">
        <v>12.57</v>
      </c>
      <c r="AE1476" s="107">
        <v>5</v>
      </c>
      <c r="AF1476" s="111">
        <v>100</v>
      </c>
      <c r="AG1476" s="111" t="s">
        <v>7824</v>
      </c>
      <c r="AH1476" s="111" t="s">
        <v>12781</v>
      </c>
      <c r="AI1476" s="111">
        <v>90</v>
      </c>
      <c r="AJ1476" s="111" t="s">
        <v>12744</v>
      </c>
      <c r="AK1476" s="111" t="s">
        <v>12764</v>
      </c>
      <c r="AL1476" s="111">
        <v>10</v>
      </c>
      <c r="AM1476" s="111"/>
      <c r="AN1476" s="111"/>
      <c r="AO1476" s="111"/>
      <c r="AP1476" s="111"/>
      <c r="AQ1476" s="111"/>
      <c r="AR1476" s="111"/>
      <c r="AS1476" s="111"/>
      <c r="AT1476" s="111"/>
      <c r="AU1476" s="111"/>
      <c r="AV1476" s="111"/>
      <c r="AW1476" s="111"/>
      <c r="AX1476" s="111"/>
      <c r="AY1476"/>
      <c r="AZ1476"/>
      <c r="BA1476"/>
      <c r="BB1476"/>
      <c r="BC1476"/>
      <c r="BD1476"/>
    </row>
    <row r="1477" spans="1:56" s="110" customFormat="1" ht="185.15">
      <c r="A1477" s="107">
        <v>2990</v>
      </c>
      <c r="B1477" s="107" t="s">
        <v>12742</v>
      </c>
      <c r="C1477" s="111" t="s">
        <v>12743</v>
      </c>
      <c r="D1477" s="124" t="s">
        <v>12744</v>
      </c>
      <c r="E1477" s="112" t="s">
        <v>8146</v>
      </c>
      <c r="F1477" s="129" t="s">
        <v>12799</v>
      </c>
      <c r="G1477" s="112" t="s">
        <v>12800</v>
      </c>
      <c r="H1477" s="111">
        <v>2011</v>
      </c>
      <c r="I1477" s="112" t="s">
        <v>12801</v>
      </c>
      <c r="J1477" s="113">
        <v>174000</v>
      </c>
      <c r="K1477" s="126" t="s">
        <v>12747</v>
      </c>
      <c r="L1477" s="112" t="s">
        <v>12802</v>
      </c>
      <c r="M1477" s="112" t="s">
        <v>12803</v>
      </c>
      <c r="N1477" s="112" t="s">
        <v>12804</v>
      </c>
      <c r="O1477" s="112" t="s">
        <v>12805</v>
      </c>
      <c r="P1477" s="112" t="s">
        <v>12806</v>
      </c>
      <c r="Q1477" s="108">
        <v>22.35</v>
      </c>
      <c r="R1477" s="108"/>
      <c r="S1477" s="108">
        <v>5.0268199233716473</v>
      </c>
      <c r="T1477" s="108">
        <v>22.35</v>
      </c>
      <c r="U1477" s="108">
        <v>27.376819923371649</v>
      </c>
      <c r="V1477" s="109">
        <v>100</v>
      </c>
      <c r="W1477" s="109">
        <v>100</v>
      </c>
      <c r="X1477" s="127" t="s">
        <v>12753</v>
      </c>
      <c r="Y1477" s="107"/>
      <c r="Z1477" s="107"/>
      <c r="AA1477" s="107"/>
      <c r="AB1477" s="111">
        <v>4</v>
      </c>
      <c r="AC1477" s="107"/>
      <c r="AD1477" s="108">
        <v>12.57</v>
      </c>
      <c r="AE1477" s="107">
        <v>5</v>
      </c>
      <c r="AF1477" s="111">
        <v>100</v>
      </c>
      <c r="AG1477" s="111" t="s">
        <v>4478</v>
      </c>
      <c r="AH1477" s="111" t="s">
        <v>12807</v>
      </c>
      <c r="AI1477" s="111">
        <v>20</v>
      </c>
      <c r="AJ1477" s="111" t="s">
        <v>12744</v>
      </c>
      <c r="AK1477" s="111" t="s">
        <v>12764</v>
      </c>
      <c r="AL1477" s="111">
        <v>10</v>
      </c>
      <c r="AM1477" s="111" t="s">
        <v>8147</v>
      </c>
      <c r="AN1477" s="111" t="s">
        <v>12808</v>
      </c>
      <c r="AO1477" s="111">
        <v>40</v>
      </c>
      <c r="AP1477" s="111" t="s">
        <v>12809</v>
      </c>
      <c r="AQ1477" s="111" t="s">
        <v>12810</v>
      </c>
      <c r="AR1477" s="111">
        <v>30</v>
      </c>
      <c r="AS1477" s="111"/>
      <c r="AT1477" s="111"/>
      <c r="AU1477" s="111"/>
      <c r="AV1477" s="111"/>
      <c r="AW1477" s="111"/>
      <c r="AX1477" s="111"/>
      <c r="AY1477"/>
      <c r="AZ1477"/>
      <c r="BA1477"/>
      <c r="BB1477"/>
      <c r="BC1477"/>
      <c r="BD1477"/>
    </row>
    <row r="1478" spans="1:56" s="110" customFormat="1" ht="205.75">
      <c r="A1478" s="107">
        <v>2990</v>
      </c>
      <c r="B1478" s="107" t="s">
        <v>12742</v>
      </c>
      <c r="C1478" s="111" t="s">
        <v>12743</v>
      </c>
      <c r="D1478" s="124" t="s">
        <v>12744</v>
      </c>
      <c r="E1478" s="112" t="s">
        <v>12811</v>
      </c>
      <c r="F1478" s="129" t="s">
        <v>12799</v>
      </c>
      <c r="G1478" s="112" t="s">
        <v>12812</v>
      </c>
      <c r="H1478" s="111">
        <v>2010</v>
      </c>
      <c r="I1478" s="112" t="s">
        <v>12813</v>
      </c>
      <c r="J1478" s="113">
        <v>44714.36</v>
      </c>
      <c r="K1478" s="126" t="s">
        <v>12747</v>
      </c>
      <c r="L1478" s="112" t="s">
        <v>12814</v>
      </c>
      <c r="M1478" s="112" t="s">
        <v>12815</v>
      </c>
      <c r="N1478" s="112" t="s">
        <v>12816</v>
      </c>
      <c r="O1478" s="112" t="s">
        <v>12817</v>
      </c>
      <c r="P1478" s="112" t="s">
        <v>12818</v>
      </c>
      <c r="Q1478" s="108">
        <v>22.35</v>
      </c>
      <c r="R1478" s="108"/>
      <c r="S1478" s="108">
        <v>1.0038314176245211</v>
      </c>
      <c r="T1478" s="108">
        <v>22.35</v>
      </c>
      <c r="U1478" s="108">
        <v>23.353831417624523</v>
      </c>
      <c r="V1478" s="109">
        <v>100</v>
      </c>
      <c r="W1478" s="109">
        <v>100</v>
      </c>
      <c r="X1478" s="127" t="s">
        <v>12753</v>
      </c>
      <c r="Y1478" s="107"/>
      <c r="Z1478" s="107"/>
      <c r="AA1478" s="107"/>
      <c r="AB1478" s="111">
        <v>35</v>
      </c>
      <c r="AC1478" s="107"/>
      <c r="AD1478" s="108"/>
      <c r="AE1478" s="107">
        <v>5</v>
      </c>
      <c r="AF1478" s="111">
        <v>100</v>
      </c>
      <c r="AG1478" s="111" t="s">
        <v>12819</v>
      </c>
      <c r="AH1478" s="111" t="s">
        <v>12820</v>
      </c>
      <c r="AI1478" s="111">
        <v>90</v>
      </c>
      <c r="AJ1478" s="111" t="s">
        <v>12744</v>
      </c>
      <c r="AK1478" s="111" t="s">
        <v>12764</v>
      </c>
      <c r="AL1478" s="111">
        <v>10</v>
      </c>
      <c r="AM1478" s="111"/>
      <c r="AN1478" s="111"/>
      <c r="AO1478" s="111"/>
      <c r="AP1478" s="111"/>
      <c r="AQ1478" s="111"/>
      <c r="AR1478" s="111"/>
      <c r="AS1478" s="111"/>
      <c r="AT1478" s="111"/>
      <c r="AU1478" s="111"/>
      <c r="AV1478" s="111"/>
      <c r="AW1478" s="111"/>
      <c r="AX1478" s="111"/>
      <c r="AY1478"/>
      <c r="AZ1478"/>
      <c r="BA1478"/>
      <c r="BB1478"/>
      <c r="BC1478"/>
      <c r="BD1478"/>
    </row>
    <row r="1479" spans="1:56" s="110" customFormat="1" ht="92.6">
      <c r="A1479" s="107">
        <v>2990</v>
      </c>
      <c r="B1479" s="107" t="s">
        <v>12742</v>
      </c>
      <c r="C1479" s="111" t="s">
        <v>12743</v>
      </c>
      <c r="D1479" s="124" t="s">
        <v>12744</v>
      </c>
      <c r="E1479" s="112" t="s">
        <v>12811</v>
      </c>
      <c r="F1479" s="129" t="s">
        <v>12799</v>
      </c>
      <c r="G1479" s="112" t="s">
        <v>12821</v>
      </c>
      <c r="H1479" s="111">
        <v>2011</v>
      </c>
      <c r="I1479" s="112" t="s">
        <v>12822</v>
      </c>
      <c r="J1479" s="113">
        <v>23501.09</v>
      </c>
      <c r="K1479" s="126" t="s">
        <v>12747</v>
      </c>
      <c r="L1479" s="112" t="s">
        <v>12814</v>
      </c>
      <c r="M1479" s="112" t="s">
        <v>12815</v>
      </c>
      <c r="N1479" s="112" t="s">
        <v>12823</v>
      </c>
      <c r="O1479" s="112" t="s">
        <v>12824</v>
      </c>
      <c r="P1479" s="112" t="s">
        <v>12825</v>
      </c>
      <c r="Q1479" s="108">
        <v>22.35</v>
      </c>
      <c r="R1479" s="108"/>
      <c r="S1479" s="108">
        <v>1.0038314176245211</v>
      </c>
      <c r="T1479" s="108">
        <v>22.35</v>
      </c>
      <c r="U1479" s="108">
        <v>23.353831417624523</v>
      </c>
      <c r="V1479" s="109">
        <v>100</v>
      </c>
      <c r="W1479" s="109">
        <v>100</v>
      </c>
      <c r="X1479" s="127" t="s">
        <v>12753</v>
      </c>
      <c r="Y1479" s="107"/>
      <c r="Z1479" s="107"/>
      <c r="AA1479" s="107"/>
      <c r="AB1479" s="111">
        <v>4</v>
      </c>
      <c r="AC1479" s="107"/>
      <c r="AD1479" s="108"/>
      <c r="AE1479" s="107">
        <v>5</v>
      </c>
      <c r="AF1479" s="111">
        <v>100</v>
      </c>
      <c r="AG1479" s="111" t="s">
        <v>12819</v>
      </c>
      <c r="AH1479" s="111" t="s">
        <v>12820</v>
      </c>
      <c r="AI1479" s="111">
        <v>90</v>
      </c>
      <c r="AJ1479" s="111" t="s">
        <v>12744</v>
      </c>
      <c r="AK1479" s="111" t="s">
        <v>12764</v>
      </c>
      <c r="AL1479" s="111">
        <v>10</v>
      </c>
      <c r="AM1479" s="111"/>
      <c r="AN1479" s="111"/>
      <c r="AO1479" s="111"/>
      <c r="AP1479" s="111"/>
      <c r="AQ1479" s="111"/>
      <c r="AR1479" s="111"/>
      <c r="AS1479" s="111"/>
      <c r="AT1479" s="111"/>
      <c r="AU1479" s="111"/>
      <c r="AV1479" s="111"/>
      <c r="AW1479" s="111"/>
      <c r="AX1479" s="111"/>
      <c r="AY1479"/>
      <c r="AZ1479"/>
      <c r="BA1479"/>
      <c r="BB1479"/>
      <c r="BC1479"/>
      <c r="BD1479"/>
    </row>
    <row r="1480" spans="1:56" s="110" customFormat="1" ht="288">
      <c r="A1480" s="107">
        <v>2990</v>
      </c>
      <c r="B1480" s="107" t="s">
        <v>12742</v>
      </c>
      <c r="C1480" s="111" t="s">
        <v>12743</v>
      </c>
      <c r="D1480" s="124" t="s">
        <v>12744</v>
      </c>
      <c r="E1480" s="112" t="s">
        <v>12826</v>
      </c>
      <c r="F1480" s="129" t="s">
        <v>12827</v>
      </c>
      <c r="G1480" s="112" t="s">
        <v>12828</v>
      </c>
      <c r="H1480" s="111">
        <v>2011</v>
      </c>
      <c r="I1480" s="112" t="s">
        <v>12829</v>
      </c>
      <c r="J1480" s="113">
        <v>118800</v>
      </c>
      <c r="K1480" s="126" t="s">
        <v>12747</v>
      </c>
      <c r="L1480" s="112" t="s">
        <v>12830</v>
      </c>
      <c r="M1480" s="112" t="s">
        <v>12830</v>
      </c>
      <c r="N1480" s="111" t="s">
        <v>12831</v>
      </c>
      <c r="O1480" s="111" t="s">
        <v>12832</v>
      </c>
      <c r="P1480" s="112" t="s">
        <v>12833</v>
      </c>
      <c r="Q1480" s="108">
        <v>22.35</v>
      </c>
      <c r="R1480" s="108"/>
      <c r="S1480" s="108">
        <v>10.737547892720306</v>
      </c>
      <c r="T1480" s="108">
        <v>22.35</v>
      </c>
      <c r="U1480" s="108">
        <v>33.087547892720309</v>
      </c>
      <c r="V1480" s="109">
        <v>100</v>
      </c>
      <c r="W1480" s="109">
        <v>100</v>
      </c>
      <c r="X1480" s="127" t="s">
        <v>12753</v>
      </c>
      <c r="Y1480" s="107"/>
      <c r="Z1480" s="107"/>
      <c r="AA1480" s="107"/>
      <c r="AB1480" s="111">
        <v>11</v>
      </c>
      <c r="AC1480" s="107"/>
      <c r="AD1480" s="108">
        <v>12.57</v>
      </c>
      <c r="AE1480" s="107">
        <v>5</v>
      </c>
      <c r="AF1480" s="111">
        <v>100</v>
      </c>
      <c r="AG1480" s="111" t="s">
        <v>6386</v>
      </c>
      <c r="AH1480" s="111" t="s">
        <v>12834</v>
      </c>
      <c r="AI1480" s="111">
        <v>20</v>
      </c>
      <c r="AJ1480" s="111" t="s">
        <v>12744</v>
      </c>
      <c r="AK1480" s="111" t="s">
        <v>12764</v>
      </c>
      <c r="AL1480" s="111">
        <v>30</v>
      </c>
      <c r="AM1480" s="111" t="s">
        <v>12835</v>
      </c>
      <c r="AN1480" s="111" t="s">
        <v>12836</v>
      </c>
      <c r="AO1480" s="111">
        <v>50</v>
      </c>
      <c r="AP1480" s="111"/>
      <c r="AQ1480" s="111"/>
      <c r="AR1480" s="111"/>
      <c r="AS1480" s="111"/>
      <c r="AT1480" s="111"/>
      <c r="AU1480" s="111"/>
      <c r="AV1480" s="111"/>
      <c r="AW1480" s="111"/>
      <c r="AX1480" s="111"/>
      <c r="AY1480"/>
      <c r="AZ1480"/>
      <c r="BA1480"/>
      <c r="BB1480"/>
      <c r="BC1480"/>
      <c r="BD1480"/>
    </row>
    <row r="1481" spans="1:56" s="110" customFormat="1" ht="288">
      <c r="A1481" s="107">
        <v>2990</v>
      </c>
      <c r="B1481" s="107" t="s">
        <v>12742</v>
      </c>
      <c r="C1481" s="111" t="s">
        <v>12743</v>
      </c>
      <c r="D1481" s="124" t="s">
        <v>12744</v>
      </c>
      <c r="E1481" s="112" t="s">
        <v>12826</v>
      </c>
      <c r="F1481" s="129" t="s">
        <v>12827</v>
      </c>
      <c r="G1481" s="112" t="s">
        <v>12837</v>
      </c>
      <c r="H1481" s="111">
        <v>2011</v>
      </c>
      <c r="I1481" s="112" t="s">
        <v>12838</v>
      </c>
      <c r="J1481" s="113">
        <v>246000</v>
      </c>
      <c r="K1481" s="126" t="s">
        <v>12747</v>
      </c>
      <c r="L1481" s="112" t="s">
        <v>12830</v>
      </c>
      <c r="M1481" s="112" t="s">
        <v>12830</v>
      </c>
      <c r="N1481" s="111" t="s">
        <v>12831</v>
      </c>
      <c r="O1481" s="111" t="s">
        <v>12832</v>
      </c>
      <c r="P1481" s="112" t="s">
        <v>12839</v>
      </c>
      <c r="Q1481" s="108">
        <v>22.35</v>
      </c>
      <c r="R1481" s="108"/>
      <c r="S1481" s="108">
        <v>19.35823754789272</v>
      </c>
      <c r="T1481" s="108">
        <v>44.7</v>
      </c>
      <c r="U1481" s="108">
        <v>64.05823754789273</v>
      </c>
      <c r="V1481" s="109">
        <v>100</v>
      </c>
      <c r="W1481" s="109">
        <v>100</v>
      </c>
      <c r="X1481" s="127" t="s">
        <v>12753</v>
      </c>
      <c r="Y1481" s="107"/>
      <c r="Z1481" s="107"/>
      <c r="AA1481" s="107"/>
      <c r="AB1481" s="111">
        <v>11</v>
      </c>
      <c r="AC1481" s="107"/>
      <c r="AD1481" s="108">
        <v>12.57</v>
      </c>
      <c r="AE1481" s="107">
        <v>5</v>
      </c>
      <c r="AF1481" s="111">
        <v>100</v>
      </c>
      <c r="AG1481" s="111" t="s">
        <v>6386</v>
      </c>
      <c r="AH1481" s="111" t="s">
        <v>12834</v>
      </c>
      <c r="AI1481" s="111">
        <v>20</v>
      </c>
      <c r="AJ1481" s="111" t="s">
        <v>12744</v>
      </c>
      <c r="AK1481" s="111" t="s">
        <v>12764</v>
      </c>
      <c r="AL1481" s="111">
        <v>30</v>
      </c>
      <c r="AM1481" s="111" t="s">
        <v>12835</v>
      </c>
      <c r="AN1481" s="111" t="s">
        <v>12836</v>
      </c>
      <c r="AO1481" s="111">
        <v>50</v>
      </c>
      <c r="AP1481" s="111"/>
      <c r="AQ1481" s="111"/>
      <c r="AR1481" s="111"/>
      <c r="AS1481" s="111"/>
      <c r="AT1481" s="111"/>
      <c r="AU1481" s="111"/>
      <c r="AV1481" s="111"/>
      <c r="AW1481" s="111"/>
      <c r="AX1481" s="111"/>
      <c r="AY1481"/>
      <c r="AZ1481"/>
      <c r="BA1481"/>
      <c r="BB1481"/>
      <c r="BC1481"/>
      <c r="BD1481"/>
    </row>
    <row r="1482" spans="1:56" s="110" customFormat="1" ht="288">
      <c r="A1482" s="107">
        <v>2990</v>
      </c>
      <c r="B1482" s="107" t="s">
        <v>12742</v>
      </c>
      <c r="C1482" s="111" t="s">
        <v>12743</v>
      </c>
      <c r="D1482" s="124" t="s">
        <v>12744</v>
      </c>
      <c r="E1482" s="112" t="s">
        <v>12826</v>
      </c>
      <c r="F1482" s="129" t="s">
        <v>12827</v>
      </c>
      <c r="G1482" s="112" t="s">
        <v>12840</v>
      </c>
      <c r="H1482" s="111">
        <v>2011</v>
      </c>
      <c r="I1482" s="112" t="s">
        <v>12841</v>
      </c>
      <c r="J1482" s="113">
        <v>200400</v>
      </c>
      <c r="K1482" s="126" t="s">
        <v>12747</v>
      </c>
      <c r="L1482" s="112" t="s">
        <v>12830</v>
      </c>
      <c r="M1482" s="112" t="s">
        <v>12830</v>
      </c>
      <c r="N1482" s="111" t="s">
        <v>12831</v>
      </c>
      <c r="O1482" s="111" t="s">
        <v>12832</v>
      </c>
      <c r="P1482" s="112" t="s">
        <v>12842</v>
      </c>
      <c r="Q1482" s="108">
        <v>22.35</v>
      </c>
      <c r="R1482" s="108"/>
      <c r="S1482" s="108">
        <v>19.35823754789272</v>
      </c>
      <c r="T1482" s="108">
        <v>44.7</v>
      </c>
      <c r="U1482" s="108">
        <v>64.05823754789273</v>
      </c>
      <c r="V1482" s="109">
        <v>100</v>
      </c>
      <c r="W1482" s="109">
        <v>100</v>
      </c>
      <c r="X1482" s="127" t="s">
        <v>12753</v>
      </c>
      <c r="Y1482" s="107"/>
      <c r="Z1482" s="107"/>
      <c r="AA1482" s="107"/>
      <c r="AB1482" s="111">
        <v>11</v>
      </c>
      <c r="AC1482" s="107"/>
      <c r="AD1482" s="108">
        <v>12.57</v>
      </c>
      <c r="AE1482" s="107">
        <v>5</v>
      </c>
      <c r="AF1482" s="111">
        <v>100</v>
      </c>
      <c r="AG1482" s="111" t="s">
        <v>6386</v>
      </c>
      <c r="AH1482" s="111" t="s">
        <v>12834</v>
      </c>
      <c r="AI1482" s="111">
        <v>20</v>
      </c>
      <c r="AJ1482" s="111" t="s">
        <v>12744</v>
      </c>
      <c r="AK1482" s="111" t="s">
        <v>12764</v>
      </c>
      <c r="AL1482" s="111">
        <v>30</v>
      </c>
      <c r="AM1482" s="111" t="s">
        <v>12835</v>
      </c>
      <c r="AN1482" s="111" t="s">
        <v>12836</v>
      </c>
      <c r="AO1482" s="111">
        <v>50</v>
      </c>
      <c r="AP1482" s="111"/>
      <c r="AQ1482" s="111"/>
      <c r="AR1482" s="111"/>
      <c r="AS1482" s="111"/>
      <c r="AT1482" s="111"/>
      <c r="AU1482" s="111"/>
      <c r="AV1482" s="111"/>
      <c r="AW1482" s="111"/>
      <c r="AX1482" s="111"/>
      <c r="AY1482"/>
      <c r="AZ1482"/>
      <c r="BA1482"/>
      <c r="BB1482"/>
      <c r="BC1482"/>
      <c r="BD1482"/>
    </row>
    <row r="1483" spans="1:56" s="110" customFormat="1" ht="288">
      <c r="A1483" s="107">
        <v>2990</v>
      </c>
      <c r="B1483" s="107" t="s">
        <v>12742</v>
      </c>
      <c r="C1483" s="111" t="s">
        <v>12743</v>
      </c>
      <c r="D1483" s="124" t="s">
        <v>12744</v>
      </c>
      <c r="E1483" s="112" t="s">
        <v>12826</v>
      </c>
      <c r="F1483" s="129" t="s">
        <v>12827</v>
      </c>
      <c r="G1483" s="112" t="s">
        <v>12843</v>
      </c>
      <c r="H1483" s="111">
        <v>2010</v>
      </c>
      <c r="I1483" s="112" t="s">
        <v>12844</v>
      </c>
      <c r="J1483" s="113">
        <v>49098.94</v>
      </c>
      <c r="K1483" s="126" t="s">
        <v>12747</v>
      </c>
      <c r="L1483" s="112" t="s">
        <v>12830</v>
      </c>
      <c r="M1483" s="112" t="s">
        <v>12830</v>
      </c>
      <c r="N1483" s="111" t="s">
        <v>12831</v>
      </c>
      <c r="O1483" s="111" t="s">
        <v>12832</v>
      </c>
      <c r="P1483" s="112" t="s">
        <v>12845</v>
      </c>
      <c r="Q1483" s="108">
        <v>22.35</v>
      </c>
      <c r="R1483" s="108"/>
      <c r="S1483" s="108">
        <v>7.0977011494252871</v>
      </c>
      <c r="T1483" s="108">
        <v>22.35</v>
      </c>
      <c r="U1483" s="108">
        <v>29.447701149425288</v>
      </c>
      <c r="V1483" s="109">
        <v>100</v>
      </c>
      <c r="W1483" s="109">
        <v>100</v>
      </c>
      <c r="X1483" s="127" t="s">
        <v>12753</v>
      </c>
      <c r="Y1483" s="107"/>
      <c r="Z1483" s="107"/>
      <c r="AA1483" s="107"/>
      <c r="AB1483" s="111">
        <v>11</v>
      </c>
      <c r="AC1483" s="107"/>
      <c r="AD1483" s="108">
        <v>12.57</v>
      </c>
      <c r="AE1483" s="107">
        <v>3</v>
      </c>
      <c r="AF1483" s="111">
        <v>100</v>
      </c>
      <c r="AG1483" s="111" t="s">
        <v>6386</v>
      </c>
      <c r="AH1483" s="111" t="s">
        <v>12834</v>
      </c>
      <c r="AI1483" s="111">
        <v>20</v>
      </c>
      <c r="AJ1483" s="111" t="s">
        <v>12744</v>
      </c>
      <c r="AK1483" s="111" t="s">
        <v>12764</v>
      </c>
      <c r="AL1483" s="111">
        <v>30</v>
      </c>
      <c r="AM1483" s="111" t="s">
        <v>12835</v>
      </c>
      <c r="AN1483" s="111" t="s">
        <v>12836</v>
      </c>
      <c r="AO1483" s="111">
        <v>50</v>
      </c>
      <c r="AP1483" s="111"/>
      <c r="AQ1483" s="111"/>
      <c r="AR1483" s="111"/>
      <c r="AS1483" s="111"/>
      <c r="AT1483" s="111"/>
      <c r="AU1483" s="111"/>
      <c r="AV1483" s="111"/>
      <c r="AW1483" s="111"/>
      <c r="AX1483" s="111"/>
      <c r="AY1483"/>
      <c r="AZ1483"/>
      <c r="BA1483"/>
      <c r="BB1483"/>
      <c r="BC1483"/>
      <c r="BD1483"/>
    </row>
    <row r="1484" spans="1:56" s="110" customFormat="1" ht="126.75" customHeight="1">
      <c r="A1484" s="107">
        <v>2990</v>
      </c>
      <c r="B1484" s="107" t="s">
        <v>12742</v>
      </c>
      <c r="C1484" s="111" t="s">
        <v>12743</v>
      </c>
      <c r="D1484" s="124" t="s">
        <v>12744</v>
      </c>
      <c r="E1484" s="112" t="s">
        <v>12826</v>
      </c>
      <c r="F1484" s="129" t="s">
        <v>12827</v>
      </c>
      <c r="G1484" s="112" t="s">
        <v>12846</v>
      </c>
      <c r="H1484" s="111">
        <v>2010</v>
      </c>
      <c r="I1484" s="112" t="s">
        <v>12847</v>
      </c>
      <c r="J1484" s="113">
        <v>41275.199999999997</v>
      </c>
      <c r="K1484" s="126" t="s">
        <v>12747</v>
      </c>
      <c r="L1484" s="112" t="s">
        <v>12830</v>
      </c>
      <c r="M1484" s="112" t="s">
        <v>12830</v>
      </c>
      <c r="N1484" s="111" t="s">
        <v>12831</v>
      </c>
      <c r="O1484" s="111" t="s">
        <v>12832</v>
      </c>
      <c r="P1484" s="112" t="s">
        <v>12848</v>
      </c>
      <c r="Q1484" s="108">
        <v>22.35</v>
      </c>
      <c r="R1484" s="108"/>
      <c r="S1484" s="108">
        <v>3.6494252873563218</v>
      </c>
      <c r="T1484" s="108">
        <v>22.35</v>
      </c>
      <c r="U1484" s="108">
        <v>25.999425287356324</v>
      </c>
      <c r="V1484" s="109">
        <v>100</v>
      </c>
      <c r="W1484" s="109">
        <v>100</v>
      </c>
      <c r="X1484" s="127" t="s">
        <v>12753</v>
      </c>
      <c r="Y1484" s="107"/>
      <c r="Z1484" s="107"/>
      <c r="AA1484" s="107"/>
      <c r="AB1484" s="111">
        <v>11</v>
      </c>
      <c r="AC1484" s="107"/>
      <c r="AD1484" s="108">
        <v>12.57</v>
      </c>
      <c r="AE1484" s="107">
        <v>5</v>
      </c>
      <c r="AF1484" s="111">
        <v>100</v>
      </c>
      <c r="AG1484" s="111" t="s">
        <v>6386</v>
      </c>
      <c r="AH1484" s="111" t="s">
        <v>12834</v>
      </c>
      <c r="AI1484" s="111">
        <v>20</v>
      </c>
      <c r="AJ1484" s="111" t="s">
        <v>12744</v>
      </c>
      <c r="AK1484" s="111" t="s">
        <v>12764</v>
      </c>
      <c r="AL1484" s="111">
        <v>30</v>
      </c>
      <c r="AM1484" s="111" t="s">
        <v>12835</v>
      </c>
      <c r="AN1484" s="111" t="s">
        <v>12836</v>
      </c>
      <c r="AO1484" s="111">
        <v>50</v>
      </c>
      <c r="AP1484" s="111"/>
      <c r="AQ1484" s="111"/>
      <c r="AR1484" s="111"/>
      <c r="AS1484" s="111"/>
      <c r="AT1484" s="111"/>
      <c r="AU1484" s="111"/>
      <c r="AV1484" s="111"/>
      <c r="AW1484" s="111"/>
      <c r="AX1484" s="111"/>
      <c r="AY1484"/>
      <c r="AZ1484"/>
      <c r="BA1484"/>
      <c r="BB1484"/>
      <c r="BC1484"/>
      <c r="BD1484"/>
    </row>
    <row r="1485" spans="1:56" s="110" customFormat="1" ht="108" customHeight="1">
      <c r="A1485" s="107">
        <v>2990</v>
      </c>
      <c r="B1485" s="107" t="s">
        <v>12742</v>
      </c>
      <c r="C1485" s="111" t="s">
        <v>12743</v>
      </c>
      <c r="D1485" s="124" t="s">
        <v>12744</v>
      </c>
      <c r="E1485" s="112" t="s">
        <v>12826</v>
      </c>
      <c r="F1485" s="129" t="s">
        <v>12827</v>
      </c>
      <c r="G1485" s="112" t="s">
        <v>12849</v>
      </c>
      <c r="H1485" s="111">
        <v>2010</v>
      </c>
      <c r="I1485" s="111" t="s">
        <v>12850</v>
      </c>
      <c r="J1485" s="113">
        <v>46198.8</v>
      </c>
      <c r="K1485" s="126" t="s">
        <v>12747</v>
      </c>
      <c r="L1485" s="112" t="s">
        <v>12830</v>
      </c>
      <c r="M1485" s="112" t="s">
        <v>12830</v>
      </c>
      <c r="N1485" s="111" t="s">
        <v>12831</v>
      </c>
      <c r="O1485" s="111" t="s">
        <v>12832</v>
      </c>
      <c r="P1485" s="112" t="s">
        <v>12851</v>
      </c>
      <c r="Q1485" s="108">
        <v>22.35</v>
      </c>
      <c r="R1485" s="108"/>
      <c r="S1485" s="108">
        <v>10.210727969348659</v>
      </c>
      <c r="T1485" s="108">
        <v>22.35</v>
      </c>
      <c r="U1485" s="108">
        <v>32.560727969348662</v>
      </c>
      <c r="V1485" s="109">
        <v>100</v>
      </c>
      <c r="W1485" s="109">
        <v>100</v>
      </c>
      <c r="X1485" s="127" t="s">
        <v>12753</v>
      </c>
      <c r="Y1485" s="107"/>
      <c r="Z1485" s="107"/>
      <c r="AA1485" s="107"/>
      <c r="AB1485" s="111">
        <v>11</v>
      </c>
      <c r="AC1485" s="107"/>
      <c r="AD1485" s="108">
        <v>12.57</v>
      </c>
      <c r="AE1485" s="107">
        <v>3</v>
      </c>
      <c r="AF1485" s="111">
        <v>100</v>
      </c>
      <c r="AG1485" s="111" t="s">
        <v>6386</v>
      </c>
      <c r="AH1485" s="111" t="s">
        <v>12834</v>
      </c>
      <c r="AI1485" s="111">
        <v>20</v>
      </c>
      <c r="AJ1485" s="111" t="s">
        <v>12744</v>
      </c>
      <c r="AK1485" s="111" t="s">
        <v>12764</v>
      </c>
      <c r="AL1485" s="111">
        <v>30</v>
      </c>
      <c r="AM1485" s="111" t="s">
        <v>12835</v>
      </c>
      <c r="AN1485" s="111" t="s">
        <v>12836</v>
      </c>
      <c r="AO1485" s="111">
        <v>50</v>
      </c>
      <c r="AP1485" s="111"/>
      <c r="AQ1485" s="111"/>
      <c r="AR1485" s="111"/>
      <c r="AS1485" s="111"/>
      <c r="AT1485" s="111"/>
      <c r="AU1485" s="111"/>
      <c r="AV1485" s="111"/>
      <c r="AW1485" s="111"/>
      <c r="AX1485" s="111"/>
      <c r="AY1485"/>
      <c r="AZ1485"/>
      <c r="BA1485"/>
      <c r="BB1485"/>
      <c r="BC1485"/>
      <c r="BD1485"/>
    </row>
    <row r="1486" spans="1:56" s="110" customFormat="1" ht="116.25" customHeight="1">
      <c r="A1486" s="107">
        <v>2990</v>
      </c>
      <c r="B1486" s="107" t="s">
        <v>12742</v>
      </c>
      <c r="C1486" s="111" t="s">
        <v>12743</v>
      </c>
      <c r="D1486" s="124" t="s">
        <v>12744</v>
      </c>
      <c r="E1486" s="112" t="s">
        <v>12852</v>
      </c>
      <c r="F1486" s="129" t="s">
        <v>12827</v>
      </c>
      <c r="G1486" s="112" t="s">
        <v>12853</v>
      </c>
      <c r="H1486" s="111">
        <v>2011</v>
      </c>
      <c r="I1486" s="111" t="s">
        <v>12854</v>
      </c>
      <c r="J1486" s="113">
        <v>40992</v>
      </c>
      <c r="K1486" s="126" t="s">
        <v>12747</v>
      </c>
      <c r="L1486" s="112" t="s">
        <v>12855</v>
      </c>
      <c r="M1486" s="112" t="s">
        <v>12855</v>
      </c>
      <c r="N1486" s="111" t="s">
        <v>12856</v>
      </c>
      <c r="O1486" s="111" t="s">
        <v>12857</v>
      </c>
      <c r="P1486" s="112" t="s">
        <v>12858</v>
      </c>
      <c r="Q1486" s="108">
        <v>22.35</v>
      </c>
      <c r="R1486" s="108"/>
      <c r="S1486" s="108">
        <v>5.0871647509578546</v>
      </c>
      <c r="T1486" s="108">
        <v>22.35</v>
      </c>
      <c r="U1486" s="108">
        <v>27.437164750957855</v>
      </c>
      <c r="V1486" s="109">
        <v>100</v>
      </c>
      <c r="W1486" s="109">
        <v>100</v>
      </c>
      <c r="X1486" s="127" t="s">
        <v>12753</v>
      </c>
      <c r="Y1486" s="107"/>
      <c r="Z1486" s="107"/>
      <c r="AA1486" s="107"/>
      <c r="AB1486" s="111">
        <v>11</v>
      </c>
      <c r="AC1486" s="107"/>
      <c r="AD1486" s="108">
        <v>12.57</v>
      </c>
      <c r="AE1486" s="107">
        <v>5</v>
      </c>
      <c r="AF1486" s="111">
        <v>100</v>
      </c>
      <c r="AG1486" s="111" t="s">
        <v>12744</v>
      </c>
      <c r="AH1486" s="111" t="s">
        <v>12764</v>
      </c>
      <c r="AI1486" s="111">
        <v>30</v>
      </c>
      <c r="AJ1486" s="111" t="s">
        <v>12859</v>
      </c>
      <c r="AK1486" s="111" t="s">
        <v>12860</v>
      </c>
      <c r="AL1486" s="111">
        <v>50</v>
      </c>
      <c r="AM1486" s="107"/>
      <c r="AN1486" s="107"/>
      <c r="AO1486" s="107"/>
      <c r="AP1486" s="111"/>
      <c r="AQ1486" s="111"/>
      <c r="AR1486" s="111"/>
      <c r="AS1486" s="111"/>
      <c r="AT1486" s="111"/>
      <c r="AU1486" s="111"/>
      <c r="AV1486" s="111"/>
      <c r="AW1486" s="111"/>
      <c r="AX1486" s="111"/>
      <c r="AY1486"/>
      <c r="AZ1486"/>
      <c r="BA1486"/>
      <c r="BB1486"/>
      <c r="BC1486"/>
      <c r="BD1486"/>
    </row>
    <row r="1487" spans="1:56" s="110" customFormat="1" ht="126.75" customHeight="1">
      <c r="A1487" s="107">
        <v>2990</v>
      </c>
      <c r="B1487" s="107" t="s">
        <v>12742</v>
      </c>
      <c r="C1487" s="111" t="s">
        <v>12743</v>
      </c>
      <c r="D1487" s="124" t="s">
        <v>12744</v>
      </c>
      <c r="E1487" s="112" t="s">
        <v>12852</v>
      </c>
      <c r="F1487" s="129" t="s">
        <v>12861</v>
      </c>
      <c r="G1487" s="112" t="s">
        <v>12862</v>
      </c>
      <c r="H1487" s="111">
        <v>2011</v>
      </c>
      <c r="I1487" s="112" t="s">
        <v>12863</v>
      </c>
      <c r="J1487" s="113">
        <v>43864.62</v>
      </c>
      <c r="K1487" s="126" t="s">
        <v>12747</v>
      </c>
      <c r="L1487" s="112" t="s">
        <v>12855</v>
      </c>
      <c r="M1487" s="112" t="s">
        <v>12855</v>
      </c>
      <c r="N1487" s="111" t="s">
        <v>12864</v>
      </c>
      <c r="O1487" s="112" t="s">
        <v>12865</v>
      </c>
      <c r="P1487" s="112" t="s">
        <v>12866</v>
      </c>
      <c r="Q1487" s="108">
        <v>22.35</v>
      </c>
      <c r="R1487" s="108"/>
      <c r="S1487" s="108">
        <v>4.2241379310344831</v>
      </c>
      <c r="T1487" s="108">
        <v>22.35</v>
      </c>
      <c r="U1487" s="108">
        <v>26.574137931034485</v>
      </c>
      <c r="V1487" s="109">
        <v>100</v>
      </c>
      <c r="W1487" s="109">
        <v>100</v>
      </c>
      <c r="X1487" s="127" t="s">
        <v>12753</v>
      </c>
      <c r="Y1487" s="107"/>
      <c r="Z1487" s="107"/>
      <c r="AA1487" s="107"/>
      <c r="AB1487" s="111">
        <v>44</v>
      </c>
      <c r="AC1487" s="107"/>
      <c r="AD1487" s="108">
        <v>12.57</v>
      </c>
      <c r="AE1487" s="107">
        <v>5</v>
      </c>
      <c r="AF1487" s="111">
        <v>100</v>
      </c>
      <c r="AG1487" s="111" t="s">
        <v>12744</v>
      </c>
      <c r="AH1487" s="111" t="s">
        <v>12764</v>
      </c>
      <c r="AI1487" s="111">
        <v>30</v>
      </c>
      <c r="AJ1487" s="111" t="s">
        <v>12859</v>
      </c>
      <c r="AK1487" s="111" t="s">
        <v>12860</v>
      </c>
      <c r="AL1487" s="111">
        <v>50</v>
      </c>
      <c r="AM1487" s="107"/>
      <c r="AN1487" s="107"/>
      <c r="AO1487" s="107"/>
      <c r="AP1487" s="111"/>
      <c r="AQ1487" s="111"/>
      <c r="AR1487" s="111"/>
      <c r="AS1487" s="111"/>
      <c r="AT1487" s="111"/>
      <c r="AU1487" s="111"/>
      <c r="AV1487" s="111"/>
      <c r="AW1487" s="111"/>
      <c r="AX1487" s="111"/>
      <c r="AY1487"/>
      <c r="AZ1487"/>
      <c r="BA1487"/>
      <c r="BB1487"/>
      <c r="BC1487"/>
      <c r="BD1487"/>
    </row>
    <row r="1488" spans="1:56" s="110" customFormat="1" ht="113.15">
      <c r="A1488" s="107">
        <v>2990</v>
      </c>
      <c r="B1488" s="107" t="s">
        <v>12742</v>
      </c>
      <c r="C1488" s="111" t="s">
        <v>12743</v>
      </c>
      <c r="D1488" s="124" t="s">
        <v>12744</v>
      </c>
      <c r="E1488" s="112" t="s">
        <v>12826</v>
      </c>
      <c r="F1488" s="129" t="s">
        <v>12861</v>
      </c>
      <c r="G1488" s="112" t="s">
        <v>12867</v>
      </c>
      <c r="H1488" s="111">
        <v>2011</v>
      </c>
      <c r="I1488" s="112" t="s">
        <v>12868</v>
      </c>
      <c r="J1488" s="113">
        <v>248943</v>
      </c>
      <c r="K1488" s="126" t="s">
        <v>12747</v>
      </c>
      <c r="L1488" s="112" t="s">
        <v>12830</v>
      </c>
      <c r="M1488" s="112" t="s">
        <v>12830</v>
      </c>
      <c r="N1488" s="112" t="s">
        <v>12869</v>
      </c>
      <c r="O1488" s="112" t="s">
        <v>12870</v>
      </c>
      <c r="P1488" s="112" t="s">
        <v>12871</v>
      </c>
      <c r="Q1488" s="108">
        <v>22.35</v>
      </c>
      <c r="R1488" s="108"/>
      <c r="S1488" s="108">
        <v>11.408045977011493</v>
      </c>
      <c r="T1488" s="108">
        <v>22.35</v>
      </c>
      <c r="U1488" s="108">
        <v>33.758045977011491</v>
      </c>
      <c r="V1488" s="109">
        <v>100</v>
      </c>
      <c r="W1488" s="109">
        <v>100</v>
      </c>
      <c r="X1488" s="127" t="s">
        <v>12753</v>
      </c>
      <c r="Y1488" s="107"/>
      <c r="Z1488" s="107"/>
      <c r="AA1488" s="107"/>
      <c r="AB1488" s="111">
        <v>4</v>
      </c>
      <c r="AC1488" s="107"/>
      <c r="AD1488" s="108">
        <v>12.57</v>
      </c>
      <c r="AE1488" s="107">
        <v>5</v>
      </c>
      <c r="AF1488" s="111">
        <v>100</v>
      </c>
      <c r="AG1488" s="111" t="s">
        <v>6386</v>
      </c>
      <c r="AH1488" s="111" t="s">
        <v>12834</v>
      </c>
      <c r="AI1488" s="111">
        <v>20</v>
      </c>
      <c r="AJ1488" s="111" t="s">
        <v>12744</v>
      </c>
      <c r="AK1488" s="111" t="s">
        <v>12764</v>
      </c>
      <c r="AL1488" s="111">
        <v>30</v>
      </c>
      <c r="AM1488" s="111" t="s">
        <v>12872</v>
      </c>
      <c r="AN1488" s="111" t="s">
        <v>12836</v>
      </c>
      <c r="AO1488" s="111">
        <v>50</v>
      </c>
      <c r="AP1488" s="111"/>
      <c r="AQ1488" s="111"/>
      <c r="AR1488" s="111"/>
      <c r="AS1488" s="111"/>
      <c r="AT1488" s="111"/>
      <c r="AU1488" s="111"/>
      <c r="AV1488" s="111"/>
      <c r="AW1488" s="111"/>
      <c r="AX1488" s="111"/>
      <c r="AY1488"/>
      <c r="AZ1488"/>
      <c r="BA1488"/>
      <c r="BB1488"/>
      <c r="BC1488"/>
      <c r="BD1488"/>
    </row>
    <row r="1489" spans="1:56" s="110" customFormat="1" ht="92.6">
      <c r="A1489" s="107">
        <v>2990</v>
      </c>
      <c r="B1489" s="107" t="s">
        <v>12742</v>
      </c>
      <c r="C1489" s="111" t="s">
        <v>12743</v>
      </c>
      <c r="D1489" s="124" t="s">
        <v>12744</v>
      </c>
      <c r="E1489" s="112" t="s">
        <v>6419</v>
      </c>
      <c r="F1489" s="129" t="s">
        <v>12873</v>
      </c>
      <c r="G1489" s="112" t="s">
        <v>12874</v>
      </c>
      <c r="H1489" s="111">
        <v>2011</v>
      </c>
      <c r="I1489" s="112" t="s">
        <v>12875</v>
      </c>
      <c r="J1489" s="113">
        <v>86193.67</v>
      </c>
      <c r="K1489" s="126" t="s">
        <v>12747</v>
      </c>
      <c r="L1489" s="112" t="s">
        <v>12876</v>
      </c>
      <c r="M1489" s="112" t="s">
        <v>12877</v>
      </c>
      <c r="N1489" s="112" t="s">
        <v>12878</v>
      </c>
      <c r="O1489" s="112" t="s">
        <v>12879</v>
      </c>
      <c r="P1489" s="112" t="s">
        <v>12880</v>
      </c>
      <c r="Q1489" s="108">
        <v>22.35</v>
      </c>
      <c r="R1489" s="108"/>
      <c r="S1489" s="108">
        <v>3.1704980842911876</v>
      </c>
      <c r="T1489" s="108">
        <v>22.35</v>
      </c>
      <c r="U1489" s="108">
        <v>25.520498084291191</v>
      </c>
      <c r="V1489" s="109">
        <v>100</v>
      </c>
      <c r="W1489" s="109">
        <v>100</v>
      </c>
      <c r="X1489" s="127" t="s">
        <v>12753</v>
      </c>
      <c r="Y1489" s="107"/>
      <c r="Z1489" s="107"/>
      <c r="AA1489" s="107"/>
      <c r="AB1489" s="111">
        <v>4</v>
      </c>
      <c r="AC1489" s="107"/>
      <c r="AD1489" s="108">
        <v>12.57</v>
      </c>
      <c r="AE1489" s="107">
        <v>5</v>
      </c>
      <c r="AF1489" s="111">
        <v>100</v>
      </c>
      <c r="AG1489" s="111" t="s">
        <v>6410</v>
      </c>
      <c r="AH1489" s="111" t="s">
        <v>12881</v>
      </c>
      <c r="AI1489" s="111">
        <v>90</v>
      </c>
      <c r="AJ1489" s="111" t="s">
        <v>12744</v>
      </c>
      <c r="AK1489" s="111" t="s">
        <v>12882</v>
      </c>
      <c r="AL1489" s="111">
        <v>10</v>
      </c>
      <c r="AM1489" s="111"/>
      <c r="AN1489" s="111"/>
      <c r="AO1489" s="111"/>
      <c r="AP1489" s="111"/>
      <c r="AQ1489" s="111"/>
      <c r="AR1489" s="111"/>
      <c r="AS1489" s="111"/>
      <c r="AT1489" s="111"/>
      <c r="AU1489" s="111"/>
      <c r="AV1489" s="111"/>
      <c r="AW1489" s="111"/>
      <c r="AX1489" s="111"/>
      <c r="AY1489"/>
      <c r="AZ1489"/>
      <c r="BA1489"/>
      <c r="BB1489"/>
      <c r="BC1489"/>
      <c r="BD1489"/>
    </row>
    <row r="1490" spans="1:56" s="110" customFormat="1" ht="82.3">
      <c r="A1490" s="107">
        <v>2990</v>
      </c>
      <c r="B1490" s="107" t="s">
        <v>12742</v>
      </c>
      <c r="C1490" s="111" t="s">
        <v>12743</v>
      </c>
      <c r="D1490" s="124" t="s">
        <v>12744</v>
      </c>
      <c r="E1490" s="112" t="s">
        <v>12883</v>
      </c>
      <c r="F1490" s="129" t="s">
        <v>12884</v>
      </c>
      <c r="G1490" s="112" t="s">
        <v>12885</v>
      </c>
      <c r="H1490" s="111">
        <v>2011</v>
      </c>
      <c r="I1490" s="112" t="s">
        <v>12886</v>
      </c>
      <c r="J1490" s="113">
        <v>37664.71</v>
      </c>
      <c r="K1490" s="126" t="s">
        <v>12747</v>
      </c>
      <c r="L1490" s="112" t="s">
        <v>12887</v>
      </c>
      <c r="M1490" s="112" t="s">
        <v>12887</v>
      </c>
      <c r="N1490" s="112" t="s">
        <v>12888</v>
      </c>
      <c r="O1490" s="112" t="s">
        <v>12889</v>
      </c>
      <c r="P1490" s="112" t="s">
        <v>12890</v>
      </c>
      <c r="Q1490" s="108">
        <v>22.35</v>
      </c>
      <c r="R1490" s="108"/>
      <c r="S1490" s="108">
        <v>5.9003831417624522</v>
      </c>
      <c r="T1490" s="108">
        <v>22.35</v>
      </c>
      <c r="U1490" s="108">
        <v>28.250383141762455</v>
      </c>
      <c r="V1490" s="109">
        <v>100</v>
      </c>
      <c r="W1490" s="109">
        <v>100</v>
      </c>
      <c r="X1490" s="127" t="s">
        <v>12753</v>
      </c>
      <c r="Y1490" s="107"/>
      <c r="Z1490" s="107"/>
      <c r="AA1490" s="107"/>
      <c r="AB1490" s="111">
        <v>4</v>
      </c>
      <c r="AC1490" s="107"/>
      <c r="AD1490" s="108">
        <v>12.57</v>
      </c>
      <c r="AE1490" s="107">
        <v>5</v>
      </c>
      <c r="AF1490" s="111">
        <v>100</v>
      </c>
      <c r="AG1490" s="111" t="s">
        <v>4363</v>
      </c>
      <c r="AH1490" s="111" t="s">
        <v>12891</v>
      </c>
      <c r="AI1490" s="111">
        <v>60</v>
      </c>
      <c r="AJ1490" s="111" t="s">
        <v>12744</v>
      </c>
      <c r="AK1490" s="111" t="s">
        <v>12882</v>
      </c>
      <c r="AL1490" s="111">
        <v>20</v>
      </c>
      <c r="AM1490" s="111" t="s">
        <v>8331</v>
      </c>
      <c r="AN1490" s="111" t="s">
        <v>12892</v>
      </c>
      <c r="AO1490" s="111">
        <v>10</v>
      </c>
      <c r="AP1490" s="111" t="s">
        <v>113</v>
      </c>
      <c r="AQ1490" s="111" t="s">
        <v>12893</v>
      </c>
      <c r="AR1490" s="111">
        <v>10</v>
      </c>
      <c r="AS1490" s="111"/>
      <c r="AT1490" s="111"/>
      <c r="AU1490" s="111"/>
      <c r="AV1490" s="111"/>
      <c r="AW1490" s="111"/>
      <c r="AX1490" s="111"/>
      <c r="AY1490"/>
      <c r="AZ1490"/>
      <c r="BA1490"/>
      <c r="BB1490"/>
      <c r="BC1490"/>
      <c r="BD1490"/>
    </row>
    <row r="1491" spans="1:56" s="110" customFormat="1" ht="123.45">
      <c r="A1491" s="107">
        <v>2990</v>
      </c>
      <c r="B1491" s="107" t="s">
        <v>12742</v>
      </c>
      <c r="C1491" s="111" t="s">
        <v>12743</v>
      </c>
      <c r="D1491" s="124" t="s">
        <v>12744</v>
      </c>
      <c r="E1491" s="112" t="s">
        <v>12883</v>
      </c>
      <c r="F1491" s="129" t="s">
        <v>12884</v>
      </c>
      <c r="G1491" s="112" t="s">
        <v>12894</v>
      </c>
      <c r="H1491" s="111">
        <v>2011</v>
      </c>
      <c r="I1491" s="112" t="s">
        <v>12895</v>
      </c>
      <c r="J1491" s="113">
        <v>172320</v>
      </c>
      <c r="K1491" s="126" t="s">
        <v>12747</v>
      </c>
      <c r="L1491" s="112" t="s">
        <v>12887</v>
      </c>
      <c r="M1491" s="112" t="s">
        <v>12887</v>
      </c>
      <c r="N1491" s="112" t="s">
        <v>12896</v>
      </c>
      <c r="O1491" s="112" t="s">
        <v>12897</v>
      </c>
      <c r="P1491" s="112" t="s">
        <v>12898</v>
      </c>
      <c r="Q1491" s="108">
        <v>22.35</v>
      </c>
      <c r="R1491" s="108"/>
      <c r="S1491" s="108">
        <v>5.421455938697318</v>
      </c>
      <c r="T1491" s="108">
        <v>22.35</v>
      </c>
      <c r="U1491" s="108">
        <v>27.771455938697319</v>
      </c>
      <c r="V1491" s="109">
        <v>100</v>
      </c>
      <c r="W1491" s="109">
        <v>100</v>
      </c>
      <c r="X1491" s="127" t="s">
        <v>12753</v>
      </c>
      <c r="Y1491" s="107"/>
      <c r="Z1491" s="107"/>
      <c r="AA1491" s="107"/>
      <c r="AB1491" s="111">
        <v>44</v>
      </c>
      <c r="AC1491" s="107"/>
      <c r="AD1491" s="108">
        <v>12.57</v>
      </c>
      <c r="AE1491" s="107">
        <v>5</v>
      </c>
      <c r="AF1491" s="111">
        <v>100</v>
      </c>
      <c r="AG1491" s="111" t="s">
        <v>4363</v>
      </c>
      <c r="AH1491" s="111" t="s">
        <v>12891</v>
      </c>
      <c r="AI1491" s="111">
        <v>60</v>
      </c>
      <c r="AJ1491" s="111" t="s">
        <v>12744</v>
      </c>
      <c r="AK1491" s="111" t="s">
        <v>12882</v>
      </c>
      <c r="AL1491" s="111">
        <v>20</v>
      </c>
      <c r="AM1491" s="111" t="s">
        <v>8331</v>
      </c>
      <c r="AN1491" s="111" t="s">
        <v>12892</v>
      </c>
      <c r="AO1491" s="111">
        <v>10</v>
      </c>
      <c r="AP1491" s="111" t="s">
        <v>113</v>
      </c>
      <c r="AQ1491" s="111" t="s">
        <v>12899</v>
      </c>
      <c r="AR1491" s="111">
        <v>10</v>
      </c>
      <c r="AS1491" s="111"/>
      <c r="AT1491" s="111"/>
      <c r="AU1491" s="111"/>
      <c r="AV1491" s="111"/>
      <c r="AW1491" s="111"/>
      <c r="AX1491" s="111"/>
      <c r="AY1491"/>
      <c r="AZ1491"/>
      <c r="BA1491"/>
      <c r="BB1491"/>
      <c r="BC1491"/>
      <c r="BD1491"/>
    </row>
    <row r="1492" spans="1:56" s="110" customFormat="1" ht="174.9">
      <c r="A1492" s="107">
        <v>2990</v>
      </c>
      <c r="B1492" s="107" t="s">
        <v>12742</v>
      </c>
      <c r="C1492" s="111" t="s">
        <v>12743</v>
      </c>
      <c r="D1492" s="124" t="s">
        <v>12744</v>
      </c>
      <c r="E1492" s="112" t="s">
        <v>8345</v>
      </c>
      <c r="F1492" s="129" t="s">
        <v>12900</v>
      </c>
      <c r="G1492" s="112" t="s">
        <v>12901</v>
      </c>
      <c r="H1492" s="111">
        <v>2013</v>
      </c>
      <c r="I1492" s="112" t="s">
        <v>12902</v>
      </c>
      <c r="J1492" s="113">
        <v>76283.25</v>
      </c>
      <c r="K1492" s="126" t="s">
        <v>12747</v>
      </c>
      <c r="L1492" s="111" t="s">
        <v>12903</v>
      </c>
      <c r="M1492" s="112" t="s">
        <v>12904</v>
      </c>
      <c r="N1492" s="111" t="s">
        <v>12905</v>
      </c>
      <c r="O1492" s="112" t="s">
        <v>12906</v>
      </c>
      <c r="P1492" s="112" t="s">
        <v>12907</v>
      </c>
      <c r="Q1492" s="108">
        <v>22.35</v>
      </c>
      <c r="R1492" s="108"/>
      <c r="S1492" s="108">
        <v>2.9310344827586206</v>
      </c>
      <c r="T1492" s="108">
        <v>22.35</v>
      </c>
      <c r="U1492" s="108">
        <v>25.281034482758621</v>
      </c>
      <c r="V1492" s="109">
        <v>100</v>
      </c>
      <c r="W1492" s="109">
        <v>100</v>
      </c>
      <c r="X1492" s="127" t="s">
        <v>12753</v>
      </c>
      <c r="Y1492" s="107"/>
      <c r="Z1492" s="107"/>
      <c r="AA1492" s="107"/>
      <c r="AB1492" s="111">
        <v>4</v>
      </c>
      <c r="AC1492" s="107"/>
      <c r="AD1492" s="108">
        <v>12.57</v>
      </c>
      <c r="AE1492" s="107">
        <v>5</v>
      </c>
      <c r="AF1492" s="111">
        <v>100</v>
      </c>
      <c r="AG1492" s="111" t="s">
        <v>4533</v>
      </c>
      <c r="AH1492" s="111" t="s">
        <v>12908</v>
      </c>
      <c r="AI1492" s="111">
        <v>70</v>
      </c>
      <c r="AJ1492" s="111" t="s">
        <v>12744</v>
      </c>
      <c r="AK1492" s="111" t="s">
        <v>12882</v>
      </c>
      <c r="AL1492" s="111">
        <v>30</v>
      </c>
      <c r="AM1492" s="111"/>
      <c r="AN1492" s="111"/>
      <c r="AO1492" s="111"/>
      <c r="AP1492" s="111"/>
      <c r="AQ1492" s="111"/>
      <c r="AR1492" s="111"/>
      <c r="AS1492" s="111"/>
      <c r="AT1492" s="111"/>
      <c r="AU1492" s="111"/>
      <c r="AV1492" s="111"/>
      <c r="AW1492" s="111"/>
      <c r="AX1492" s="111"/>
      <c r="AY1492"/>
      <c r="AZ1492"/>
      <c r="BA1492"/>
      <c r="BB1492"/>
      <c r="BC1492"/>
      <c r="BD1492"/>
    </row>
    <row r="1493" spans="1:56" s="110" customFormat="1" ht="144">
      <c r="A1493" s="107">
        <v>2990</v>
      </c>
      <c r="B1493" s="107" t="s">
        <v>12742</v>
      </c>
      <c r="C1493" s="111" t="s">
        <v>12743</v>
      </c>
      <c r="D1493" s="124" t="s">
        <v>12744</v>
      </c>
      <c r="E1493" s="112" t="s">
        <v>8345</v>
      </c>
      <c r="F1493" s="129" t="s">
        <v>12900</v>
      </c>
      <c r="G1493" s="112" t="s">
        <v>12909</v>
      </c>
      <c r="H1493" s="111">
        <v>2012</v>
      </c>
      <c r="I1493" s="112" t="s">
        <v>12910</v>
      </c>
      <c r="J1493" s="113">
        <v>68999.179999999993</v>
      </c>
      <c r="K1493" s="126" t="s">
        <v>12747</v>
      </c>
      <c r="L1493" s="111" t="s">
        <v>12903</v>
      </c>
      <c r="M1493" s="112" t="s">
        <v>12904</v>
      </c>
      <c r="N1493" s="112" t="s">
        <v>12911</v>
      </c>
      <c r="O1493" s="112" t="s">
        <v>12912</v>
      </c>
      <c r="P1493" s="112" t="s">
        <v>12913</v>
      </c>
      <c r="Q1493" s="108">
        <v>22.35</v>
      </c>
      <c r="R1493" s="108"/>
      <c r="S1493" s="108">
        <v>3.3524904214559386</v>
      </c>
      <c r="T1493" s="108">
        <v>22.35</v>
      </c>
      <c r="U1493" s="108">
        <v>25.702490421455941</v>
      </c>
      <c r="V1493" s="109">
        <v>100</v>
      </c>
      <c r="W1493" s="109">
        <v>100</v>
      </c>
      <c r="X1493" s="127" t="s">
        <v>12753</v>
      </c>
      <c r="Y1493" s="107"/>
      <c r="Z1493" s="107"/>
      <c r="AA1493" s="107"/>
      <c r="AB1493" s="111">
        <v>4</v>
      </c>
      <c r="AC1493" s="107"/>
      <c r="AD1493" s="108">
        <v>12.57</v>
      </c>
      <c r="AE1493" s="107">
        <v>5</v>
      </c>
      <c r="AF1493" s="111">
        <v>100</v>
      </c>
      <c r="AG1493" s="111" t="s">
        <v>4533</v>
      </c>
      <c r="AH1493" s="111" t="s">
        <v>12908</v>
      </c>
      <c r="AI1493" s="111">
        <v>80</v>
      </c>
      <c r="AJ1493" s="111" t="s">
        <v>12744</v>
      </c>
      <c r="AK1493" s="111" t="s">
        <v>12882</v>
      </c>
      <c r="AL1493" s="111">
        <v>20</v>
      </c>
      <c r="AM1493" s="111"/>
      <c r="AN1493" s="111"/>
      <c r="AO1493" s="111"/>
      <c r="AP1493" s="111"/>
      <c r="AQ1493" s="111"/>
      <c r="AR1493" s="111"/>
      <c r="AS1493" s="111"/>
      <c r="AT1493" s="111"/>
      <c r="AU1493" s="111"/>
      <c r="AV1493" s="111"/>
      <c r="AW1493" s="111"/>
      <c r="AX1493" s="111"/>
      <c r="AY1493"/>
      <c r="AZ1493"/>
      <c r="BA1493"/>
      <c r="BB1493"/>
      <c r="BC1493"/>
      <c r="BD1493"/>
    </row>
    <row r="1494" spans="1:56" s="110" customFormat="1" ht="370.3">
      <c r="A1494" s="107">
        <v>2990</v>
      </c>
      <c r="B1494" s="107" t="s">
        <v>12742</v>
      </c>
      <c r="C1494" s="111" t="s">
        <v>12743</v>
      </c>
      <c r="D1494" s="124" t="s">
        <v>12744</v>
      </c>
      <c r="E1494" s="112" t="s">
        <v>8345</v>
      </c>
      <c r="F1494" s="129" t="s">
        <v>12900</v>
      </c>
      <c r="G1494" s="112" t="s">
        <v>12914</v>
      </c>
      <c r="H1494" s="111">
        <v>2010</v>
      </c>
      <c r="I1494" s="112" t="s">
        <v>12915</v>
      </c>
      <c r="J1494" s="113">
        <v>28390.84</v>
      </c>
      <c r="K1494" s="126" t="s">
        <v>12747</v>
      </c>
      <c r="L1494" s="111" t="s">
        <v>12903</v>
      </c>
      <c r="M1494" s="112" t="s">
        <v>12904</v>
      </c>
      <c r="N1494" s="112" t="s">
        <v>12916</v>
      </c>
      <c r="O1494" s="112" t="s">
        <v>12917</v>
      </c>
      <c r="P1494" s="112" t="s">
        <v>12918</v>
      </c>
      <c r="Q1494" s="108">
        <v>22.35</v>
      </c>
      <c r="R1494" s="108"/>
      <c r="S1494" s="108">
        <v>2.9310344827586206</v>
      </c>
      <c r="T1494" s="108">
        <v>22.35</v>
      </c>
      <c r="U1494" s="108">
        <v>25.281034482758621</v>
      </c>
      <c r="V1494" s="109">
        <v>100</v>
      </c>
      <c r="W1494" s="109">
        <v>100</v>
      </c>
      <c r="X1494" s="127" t="s">
        <v>12753</v>
      </c>
      <c r="Y1494" s="107"/>
      <c r="Z1494" s="107"/>
      <c r="AA1494" s="107"/>
      <c r="AB1494" s="111">
        <v>66</v>
      </c>
      <c r="AC1494" s="107"/>
      <c r="AD1494" s="108">
        <v>12.57</v>
      </c>
      <c r="AE1494" s="107">
        <v>5</v>
      </c>
      <c r="AF1494" s="111">
        <v>100</v>
      </c>
      <c r="AG1494" s="111" t="s">
        <v>4533</v>
      </c>
      <c r="AH1494" s="111" t="s">
        <v>12908</v>
      </c>
      <c r="AI1494" s="111">
        <v>80</v>
      </c>
      <c r="AJ1494" s="111" t="s">
        <v>12744</v>
      </c>
      <c r="AK1494" s="111" t="s">
        <v>12882</v>
      </c>
      <c r="AL1494" s="111">
        <v>20</v>
      </c>
      <c r="AM1494" s="111"/>
      <c r="AN1494" s="111"/>
      <c r="AO1494" s="111"/>
      <c r="AP1494" s="111"/>
      <c r="AQ1494" s="111"/>
      <c r="AR1494" s="111"/>
      <c r="AS1494" s="111"/>
      <c r="AT1494" s="111"/>
      <c r="AU1494" s="111"/>
      <c r="AV1494" s="111"/>
      <c r="AW1494" s="111"/>
      <c r="AX1494" s="111"/>
      <c r="AY1494"/>
      <c r="AZ1494"/>
      <c r="BA1494"/>
      <c r="BB1494"/>
      <c r="BC1494"/>
      <c r="BD1494"/>
    </row>
    <row r="1495" spans="1:56" s="110" customFormat="1" ht="102.9">
      <c r="A1495" s="107">
        <v>2990</v>
      </c>
      <c r="B1495" s="107" t="s">
        <v>12742</v>
      </c>
      <c r="C1495" s="111" t="s">
        <v>12743</v>
      </c>
      <c r="D1495" s="124" t="s">
        <v>12744</v>
      </c>
      <c r="E1495" s="112" t="s">
        <v>8345</v>
      </c>
      <c r="F1495" s="129" t="s">
        <v>12900</v>
      </c>
      <c r="G1495" s="112" t="s">
        <v>12919</v>
      </c>
      <c r="H1495" s="111">
        <v>2010</v>
      </c>
      <c r="I1495" s="112" t="s">
        <v>12920</v>
      </c>
      <c r="J1495" s="113">
        <v>792044.16</v>
      </c>
      <c r="K1495" s="126" t="s">
        <v>12747</v>
      </c>
      <c r="L1495" s="112" t="s">
        <v>12921</v>
      </c>
      <c r="M1495" s="112" t="s">
        <v>12904</v>
      </c>
      <c r="N1495" s="112" t="s">
        <v>12922</v>
      </c>
      <c r="O1495" s="112" t="s">
        <v>12923</v>
      </c>
      <c r="P1495" s="112" t="s">
        <v>12924</v>
      </c>
      <c r="Q1495" s="108">
        <v>22.35</v>
      </c>
      <c r="R1495" s="108"/>
      <c r="S1495" s="108">
        <v>11.015325670498084</v>
      </c>
      <c r="T1495" s="108">
        <v>22.35</v>
      </c>
      <c r="U1495" s="108">
        <v>33.365325670498088</v>
      </c>
      <c r="V1495" s="109">
        <v>100</v>
      </c>
      <c r="W1495" s="109">
        <v>100</v>
      </c>
      <c r="X1495" s="127" t="s">
        <v>12753</v>
      </c>
      <c r="Y1495" s="107"/>
      <c r="Z1495" s="107"/>
      <c r="AA1495" s="107"/>
      <c r="AB1495" s="111">
        <v>35</v>
      </c>
      <c r="AC1495" s="107"/>
      <c r="AD1495" s="108">
        <v>12.57</v>
      </c>
      <c r="AE1495" s="107">
        <v>3</v>
      </c>
      <c r="AF1495" s="111">
        <v>100</v>
      </c>
      <c r="AG1495" s="111" t="s">
        <v>4533</v>
      </c>
      <c r="AH1495" s="111" t="s">
        <v>12908</v>
      </c>
      <c r="AI1495" s="111">
        <v>80</v>
      </c>
      <c r="AJ1495" s="111" t="s">
        <v>12744</v>
      </c>
      <c r="AK1495" s="111" t="s">
        <v>12882</v>
      </c>
      <c r="AL1495" s="111">
        <v>20</v>
      </c>
      <c r="AM1495" s="111"/>
      <c r="AN1495" s="111"/>
      <c r="AO1495" s="111"/>
      <c r="AP1495" s="111"/>
      <c r="AQ1495" s="111"/>
      <c r="AR1495" s="111"/>
      <c r="AS1495" s="111"/>
      <c r="AT1495" s="111"/>
      <c r="AU1495" s="111"/>
      <c r="AV1495" s="111"/>
      <c r="AW1495" s="111"/>
      <c r="AX1495" s="111"/>
      <c r="AY1495"/>
      <c r="AZ1495"/>
      <c r="BA1495"/>
      <c r="BB1495"/>
      <c r="BC1495"/>
      <c r="BD1495"/>
    </row>
    <row r="1496" spans="1:56" s="110" customFormat="1" ht="154.30000000000001">
      <c r="A1496" s="107">
        <v>2990</v>
      </c>
      <c r="B1496" s="107" t="s">
        <v>12742</v>
      </c>
      <c r="C1496" s="111" t="s">
        <v>12743</v>
      </c>
      <c r="D1496" s="124" t="s">
        <v>12744</v>
      </c>
      <c r="E1496" s="112" t="s">
        <v>8345</v>
      </c>
      <c r="F1496" s="129" t="s">
        <v>12900</v>
      </c>
      <c r="G1496" s="112" t="s">
        <v>12925</v>
      </c>
      <c r="H1496" s="111">
        <v>2010</v>
      </c>
      <c r="I1496" s="112" t="s">
        <v>12926</v>
      </c>
      <c r="J1496" s="113">
        <v>64284</v>
      </c>
      <c r="K1496" s="126" t="s">
        <v>12747</v>
      </c>
      <c r="L1496" s="112" t="s">
        <v>12921</v>
      </c>
      <c r="M1496" s="112" t="s">
        <v>12904</v>
      </c>
      <c r="N1496" s="112" t="s">
        <v>12927</v>
      </c>
      <c r="O1496" s="112" t="s">
        <v>12928</v>
      </c>
      <c r="P1496" s="112" t="s">
        <v>12929</v>
      </c>
      <c r="Q1496" s="108">
        <v>22.35</v>
      </c>
      <c r="R1496" s="108"/>
      <c r="S1496" s="108">
        <v>4.5498084291187739</v>
      </c>
      <c r="T1496" s="108">
        <v>22.35</v>
      </c>
      <c r="U1496" s="108">
        <v>26.899808429118774</v>
      </c>
      <c r="V1496" s="109">
        <v>100</v>
      </c>
      <c r="W1496" s="109">
        <v>100</v>
      </c>
      <c r="X1496" s="127" t="s">
        <v>12753</v>
      </c>
      <c r="Y1496" s="107"/>
      <c r="Z1496" s="107"/>
      <c r="AA1496" s="107"/>
      <c r="AB1496" s="111">
        <v>35</v>
      </c>
      <c r="AC1496" s="107"/>
      <c r="AD1496" s="108">
        <v>12.57</v>
      </c>
      <c r="AE1496" s="107">
        <v>5</v>
      </c>
      <c r="AF1496" s="111">
        <v>100</v>
      </c>
      <c r="AG1496" s="111" t="s">
        <v>4533</v>
      </c>
      <c r="AH1496" s="111" t="s">
        <v>12908</v>
      </c>
      <c r="AI1496" s="111">
        <v>80</v>
      </c>
      <c r="AJ1496" s="111" t="s">
        <v>12744</v>
      </c>
      <c r="AK1496" s="111" t="s">
        <v>12882</v>
      </c>
      <c r="AL1496" s="111">
        <v>20</v>
      </c>
      <c r="AM1496" s="111"/>
      <c r="AN1496" s="111"/>
      <c r="AO1496" s="111"/>
      <c r="AP1496" s="111"/>
      <c r="AQ1496" s="111"/>
      <c r="AR1496" s="111"/>
      <c r="AS1496" s="111"/>
      <c r="AT1496" s="111"/>
      <c r="AU1496" s="111"/>
      <c r="AV1496" s="111"/>
      <c r="AW1496" s="111"/>
      <c r="AX1496" s="111"/>
      <c r="AY1496"/>
      <c r="AZ1496"/>
      <c r="BA1496"/>
      <c r="BB1496"/>
      <c r="BC1496"/>
      <c r="BD1496"/>
    </row>
    <row r="1497" spans="1:56" s="110" customFormat="1" ht="102.9">
      <c r="A1497" s="107">
        <v>2990</v>
      </c>
      <c r="B1497" s="107" t="s">
        <v>12742</v>
      </c>
      <c r="C1497" s="111" t="s">
        <v>12743</v>
      </c>
      <c r="D1497" s="124" t="s">
        <v>12744</v>
      </c>
      <c r="E1497" s="112" t="s">
        <v>8345</v>
      </c>
      <c r="F1497" s="129" t="s">
        <v>12900</v>
      </c>
      <c r="G1497" s="112" t="s">
        <v>12930</v>
      </c>
      <c r="H1497" s="111">
        <v>2013</v>
      </c>
      <c r="I1497" s="112" t="s">
        <v>12931</v>
      </c>
      <c r="J1497" s="108">
        <v>90144.47</v>
      </c>
      <c r="K1497" s="126" t="s">
        <v>12747</v>
      </c>
      <c r="L1497" s="111" t="s">
        <v>12903</v>
      </c>
      <c r="M1497" s="112" t="s">
        <v>12904</v>
      </c>
      <c r="N1497" s="112" t="s">
        <v>12932</v>
      </c>
      <c r="O1497" s="112" t="s">
        <v>12933</v>
      </c>
      <c r="P1497" s="112" t="s">
        <v>12934</v>
      </c>
      <c r="Q1497" s="108">
        <v>22.35</v>
      </c>
      <c r="R1497" s="108"/>
      <c r="S1497" s="108">
        <v>3.3524904214559386</v>
      </c>
      <c r="T1497" s="108">
        <v>22.35</v>
      </c>
      <c r="U1497" s="108">
        <v>25.702490421455941</v>
      </c>
      <c r="V1497" s="109">
        <v>100</v>
      </c>
      <c r="W1497" s="109">
        <v>100</v>
      </c>
      <c r="X1497" s="127" t="s">
        <v>12753</v>
      </c>
      <c r="Y1497" s="107"/>
      <c r="Z1497" s="107"/>
      <c r="AA1497" s="107"/>
      <c r="AB1497" s="111">
        <v>4</v>
      </c>
      <c r="AC1497" s="107"/>
      <c r="AD1497" s="108">
        <v>12.57</v>
      </c>
      <c r="AE1497" s="107">
        <v>5</v>
      </c>
      <c r="AF1497" s="111">
        <v>100</v>
      </c>
      <c r="AG1497" s="111" t="s">
        <v>4533</v>
      </c>
      <c r="AH1497" s="111" t="s">
        <v>12908</v>
      </c>
      <c r="AI1497" s="111">
        <v>60</v>
      </c>
      <c r="AJ1497" s="111" t="s">
        <v>12744</v>
      </c>
      <c r="AK1497" s="111" t="s">
        <v>12882</v>
      </c>
      <c r="AL1497" s="111">
        <v>40</v>
      </c>
      <c r="AM1497" s="111"/>
      <c r="AN1497" s="111"/>
      <c r="AO1497" s="111"/>
      <c r="AP1497" s="111"/>
      <c r="AQ1497" s="111"/>
      <c r="AR1497" s="111"/>
      <c r="AS1497" s="111"/>
      <c r="AT1497" s="111"/>
      <c r="AU1497" s="111"/>
      <c r="AV1497" s="111"/>
      <c r="AW1497" s="111"/>
      <c r="AX1497" s="111"/>
      <c r="AY1497"/>
      <c r="AZ1497"/>
      <c r="BA1497"/>
      <c r="BB1497"/>
      <c r="BC1497"/>
      <c r="BD1497"/>
    </row>
    <row r="1498" spans="1:56" s="110" customFormat="1" ht="61.75">
      <c r="A1498" s="107">
        <v>2990</v>
      </c>
      <c r="B1498" s="107" t="s">
        <v>12742</v>
      </c>
      <c r="C1498" s="111" t="s">
        <v>12743</v>
      </c>
      <c r="D1498" s="124" t="s">
        <v>12744</v>
      </c>
      <c r="E1498" s="112" t="s">
        <v>8146</v>
      </c>
      <c r="F1498" s="129" t="s">
        <v>12935</v>
      </c>
      <c r="G1498" s="112" t="s">
        <v>12936</v>
      </c>
      <c r="H1498" s="111">
        <v>2010</v>
      </c>
      <c r="I1498" s="112" t="s">
        <v>12937</v>
      </c>
      <c r="J1498" s="113">
        <v>111552.17</v>
      </c>
      <c r="K1498" s="126" t="s">
        <v>12747</v>
      </c>
      <c r="L1498" s="112" t="s">
        <v>12802</v>
      </c>
      <c r="M1498" s="112" t="s">
        <v>12803</v>
      </c>
      <c r="N1498" s="112" t="s">
        <v>12938</v>
      </c>
      <c r="O1498" s="112" t="s">
        <v>12939</v>
      </c>
      <c r="P1498" s="112" t="s">
        <v>12940</v>
      </c>
      <c r="Q1498" s="108">
        <v>22.35</v>
      </c>
      <c r="R1498" s="108"/>
      <c r="S1498" s="108">
        <v>10.114942528735632</v>
      </c>
      <c r="T1498" s="108">
        <v>22.35</v>
      </c>
      <c r="U1498" s="108">
        <v>32.464942528735634</v>
      </c>
      <c r="V1498" s="109">
        <v>100</v>
      </c>
      <c r="W1498" s="109">
        <v>100</v>
      </c>
      <c r="X1498" s="127" t="s">
        <v>12753</v>
      </c>
      <c r="Y1498" s="107"/>
      <c r="Z1498" s="107"/>
      <c r="AA1498" s="107"/>
      <c r="AB1498" s="111">
        <v>35</v>
      </c>
      <c r="AC1498" s="107"/>
      <c r="AD1498" s="108"/>
      <c r="AE1498" s="107">
        <v>5</v>
      </c>
      <c r="AF1498" s="111">
        <v>100</v>
      </c>
      <c r="AG1498" s="111" t="s">
        <v>4478</v>
      </c>
      <c r="AH1498" s="111" t="s">
        <v>12807</v>
      </c>
      <c r="AI1498" s="111">
        <v>70</v>
      </c>
      <c r="AJ1498" s="111" t="s">
        <v>12744</v>
      </c>
      <c r="AK1498" s="111" t="s">
        <v>12882</v>
      </c>
      <c r="AL1498" s="111">
        <v>30</v>
      </c>
      <c r="AM1498" s="111"/>
      <c r="AN1498" s="111"/>
      <c r="AO1498" s="111"/>
      <c r="AP1498" s="111"/>
      <c r="AQ1498" s="111"/>
      <c r="AR1498" s="111"/>
      <c r="AS1498" s="111"/>
      <c r="AT1498" s="111"/>
      <c r="AU1498" s="111"/>
      <c r="AV1498" s="111"/>
      <c r="AW1498" s="111"/>
      <c r="AX1498" s="111"/>
      <c r="AY1498"/>
      <c r="AZ1498"/>
      <c r="BA1498"/>
      <c r="BB1498"/>
      <c r="BC1498"/>
      <c r="BD1498"/>
    </row>
    <row r="1499" spans="1:56" s="110" customFormat="1" ht="92.6">
      <c r="A1499" s="107">
        <v>2990</v>
      </c>
      <c r="B1499" s="107" t="s">
        <v>12742</v>
      </c>
      <c r="C1499" s="111" t="s">
        <v>12743</v>
      </c>
      <c r="D1499" s="124" t="s">
        <v>12744</v>
      </c>
      <c r="E1499" s="112" t="s">
        <v>8146</v>
      </c>
      <c r="F1499" s="129" t="s">
        <v>12935</v>
      </c>
      <c r="G1499" s="112" t="s">
        <v>9992</v>
      </c>
      <c r="H1499" s="111">
        <v>2011</v>
      </c>
      <c r="I1499" s="112" t="s">
        <v>12941</v>
      </c>
      <c r="J1499" s="113">
        <v>74940</v>
      </c>
      <c r="K1499" s="126" t="s">
        <v>12747</v>
      </c>
      <c r="L1499" s="112" t="s">
        <v>12802</v>
      </c>
      <c r="M1499" s="112" t="s">
        <v>12942</v>
      </c>
      <c r="N1499" s="112" t="s">
        <v>12943</v>
      </c>
      <c r="O1499" s="112" t="s">
        <v>12944</v>
      </c>
      <c r="P1499" s="112" t="s">
        <v>12945</v>
      </c>
      <c r="Q1499" s="108">
        <v>22.35</v>
      </c>
      <c r="R1499" s="108"/>
      <c r="S1499" s="108">
        <v>6.2835249042145591</v>
      </c>
      <c r="T1499" s="108">
        <v>22.35</v>
      </c>
      <c r="U1499" s="108">
        <v>28.633524904214561</v>
      </c>
      <c r="V1499" s="109">
        <v>100</v>
      </c>
      <c r="W1499" s="109">
        <v>100</v>
      </c>
      <c r="X1499" s="127" t="s">
        <v>12753</v>
      </c>
      <c r="Y1499" s="107"/>
      <c r="Z1499" s="107"/>
      <c r="AA1499" s="107"/>
      <c r="AB1499" s="111">
        <v>4</v>
      </c>
      <c r="AC1499" s="107"/>
      <c r="AD1499" s="108"/>
      <c r="AE1499" s="107">
        <v>5</v>
      </c>
      <c r="AF1499" s="111">
        <v>100</v>
      </c>
      <c r="AG1499" s="111" t="s">
        <v>4478</v>
      </c>
      <c r="AH1499" s="111" t="s">
        <v>12807</v>
      </c>
      <c r="AI1499" s="111">
        <v>20</v>
      </c>
      <c r="AJ1499" s="111" t="s">
        <v>12744</v>
      </c>
      <c r="AK1499" s="111" t="s">
        <v>12882</v>
      </c>
      <c r="AL1499" s="111">
        <v>10</v>
      </c>
      <c r="AM1499" s="111" t="s">
        <v>8147</v>
      </c>
      <c r="AN1499" s="111" t="s">
        <v>12808</v>
      </c>
      <c r="AO1499" s="111">
        <v>40</v>
      </c>
      <c r="AP1499" s="111" t="s">
        <v>12946</v>
      </c>
      <c r="AQ1499" s="111" t="s">
        <v>12947</v>
      </c>
      <c r="AR1499" s="111">
        <v>30</v>
      </c>
      <c r="AS1499" s="111"/>
      <c r="AT1499" s="111"/>
      <c r="AU1499" s="111"/>
      <c r="AV1499" s="111"/>
      <c r="AW1499" s="111"/>
      <c r="AX1499" s="111"/>
      <c r="AY1499"/>
      <c r="AZ1499"/>
      <c r="BA1499"/>
      <c r="BB1499"/>
      <c r="BC1499"/>
      <c r="BD1499"/>
    </row>
    <row r="1500" spans="1:56" s="110" customFormat="1" ht="154.30000000000001">
      <c r="A1500" s="107">
        <v>2990</v>
      </c>
      <c r="B1500" s="107" t="s">
        <v>12742</v>
      </c>
      <c r="C1500" s="111" t="s">
        <v>12743</v>
      </c>
      <c r="D1500" s="124" t="s">
        <v>12744</v>
      </c>
      <c r="E1500" s="112" t="s">
        <v>10192</v>
      </c>
      <c r="F1500" s="118" t="s">
        <v>12948</v>
      </c>
      <c r="G1500" s="112" t="s">
        <v>12949</v>
      </c>
      <c r="H1500" s="111">
        <v>2013</v>
      </c>
      <c r="I1500" s="112" t="s">
        <v>12950</v>
      </c>
      <c r="J1500" s="113">
        <v>51087.6</v>
      </c>
      <c r="K1500" s="126" t="s">
        <v>12747</v>
      </c>
      <c r="L1500" s="112" t="s">
        <v>12951</v>
      </c>
      <c r="M1500" s="112" t="s">
        <v>12952</v>
      </c>
      <c r="N1500" s="112" t="s">
        <v>12953</v>
      </c>
      <c r="O1500" s="112" t="s">
        <v>12954</v>
      </c>
      <c r="P1500" s="112" t="s">
        <v>12955</v>
      </c>
      <c r="Q1500" s="108">
        <v>22.35</v>
      </c>
      <c r="R1500" s="108"/>
      <c r="S1500" s="108">
        <v>2.3448275862068964</v>
      </c>
      <c r="T1500" s="108">
        <v>22.35</v>
      </c>
      <c r="U1500" s="108">
        <v>24.694827586206898</v>
      </c>
      <c r="V1500" s="109">
        <v>100</v>
      </c>
      <c r="W1500" s="109">
        <v>100</v>
      </c>
      <c r="X1500" s="127" t="s">
        <v>12753</v>
      </c>
      <c r="Y1500" s="107"/>
      <c r="Z1500" s="107"/>
      <c r="AA1500" s="107"/>
      <c r="AB1500" s="111">
        <v>11</v>
      </c>
      <c r="AC1500" s="107"/>
      <c r="AD1500" s="108">
        <v>12.57</v>
      </c>
      <c r="AE1500" s="107">
        <v>5</v>
      </c>
      <c r="AF1500" s="111">
        <v>100</v>
      </c>
      <c r="AG1500" s="111" t="s">
        <v>10205</v>
      </c>
      <c r="AH1500" s="111" t="s">
        <v>12956</v>
      </c>
      <c r="AI1500" s="111">
        <v>80</v>
      </c>
      <c r="AJ1500" s="111" t="s">
        <v>12744</v>
      </c>
      <c r="AK1500" s="111" t="s">
        <v>12882</v>
      </c>
      <c r="AL1500" s="111">
        <v>20</v>
      </c>
      <c r="AM1500" s="111"/>
      <c r="AN1500" s="111"/>
      <c r="AO1500" s="111"/>
      <c r="AP1500" s="111"/>
      <c r="AQ1500" s="111"/>
      <c r="AR1500" s="111"/>
      <c r="AS1500" s="111"/>
      <c r="AT1500" s="111"/>
      <c r="AU1500" s="111"/>
      <c r="AV1500" s="111"/>
      <c r="AW1500" s="111"/>
      <c r="AX1500" s="111"/>
      <c r="AY1500"/>
      <c r="AZ1500"/>
      <c r="BA1500"/>
      <c r="BB1500"/>
      <c r="BC1500"/>
      <c r="BD1500"/>
    </row>
    <row r="1501" spans="1:56" s="110" customFormat="1" ht="164.6">
      <c r="A1501" s="107">
        <v>2990</v>
      </c>
      <c r="B1501" s="107" t="s">
        <v>12742</v>
      </c>
      <c r="C1501" s="111" t="s">
        <v>12743</v>
      </c>
      <c r="D1501" s="124" t="s">
        <v>12744</v>
      </c>
      <c r="E1501" s="112" t="s">
        <v>10192</v>
      </c>
      <c r="F1501" s="118" t="s">
        <v>12948</v>
      </c>
      <c r="G1501" s="112" t="s">
        <v>12957</v>
      </c>
      <c r="H1501" s="111">
        <v>2010</v>
      </c>
      <c r="I1501" s="112" t="s">
        <v>12958</v>
      </c>
      <c r="J1501" s="113">
        <v>32368.54</v>
      </c>
      <c r="K1501" s="126" t="s">
        <v>12747</v>
      </c>
      <c r="L1501" s="112" t="s">
        <v>12951</v>
      </c>
      <c r="M1501" s="112" t="s">
        <v>12959</v>
      </c>
      <c r="N1501" s="112" t="s">
        <v>12960</v>
      </c>
      <c r="O1501" s="112" t="s">
        <v>12961</v>
      </c>
      <c r="P1501" s="112" t="s">
        <v>12962</v>
      </c>
      <c r="Q1501" s="108">
        <v>22.35</v>
      </c>
      <c r="R1501" s="108"/>
      <c r="S1501" s="108">
        <v>2.3448275862068964</v>
      </c>
      <c r="T1501" s="108">
        <v>22.35</v>
      </c>
      <c r="U1501" s="108">
        <v>24.694827586206898</v>
      </c>
      <c r="V1501" s="109">
        <v>100</v>
      </c>
      <c r="W1501" s="109">
        <v>100</v>
      </c>
      <c r="X1501" s="127" t="s">
        <v>12753</v>
      </c>
      <c r="Y1501" s="107"/>
      <c r="Z1501" s="107"/>
      <c r="AA1501" s="107"/>
      <c r="AB1501" s="111">
        <v>4</v>
      </c>
      <c r="AC1501" s="107"/>
      <c r="AD1501" s="108">
        <v>12.57</v>
      </c>
      <c r="AE1501" s="107">
        <v>5</v>
      </c>
      <c r="AF1501" s="111">
        <v>100</v>
      </c>
      <c r="AG1501" s="111" t="s">
        <v>10205</v>
      </c>
      <c r="AH1501" s="111" t="s">
        <v>12956</v>
      </c>
      <c r="AI1501" s="111">
        <v>80</v>
      </c>
      <c r="AJ1501" s="111" t="s">
        <v>12744</v>
      </c>
      <c r="AK1501" s="111" t="s">
        <v>12882</v>
      </c>
      <c r="AL1501" s="111">
        <v>20</v>
      </c>
      <c r="AM1501" s="111"/>
      <c r="AN1501" s="111"/>
      <c r="AO1501" s="111"/>
      <c r="AP1501" s="111"/>
      <c r="AQ1501" s="111"/>
      <c r="AR1501" s="111"/>
      <c r="AS1501" s="111"/>
      <c r="AT1501" s="111"/>
      <c r="AU1501" s="111"/>
      <c r="AV1501" s="111"/>
      <c r="AW1501" s="111"/>
      <c r="AX1501" s="111"/>
      <c r="AY1501"/>
      <c r="AZ1501"/>
      <c r="BA1501"/>
      <c r="BB1501"/>
      <c r="BC1501"/>
      <c r="BD1501"/>
    </row>
    <row r="1502" spans="1:56" s="110" customFormat="1" ht="123.45">
      <c r="A1502" s="107">
        <v>2990</v>
      </c>
      <c r="B1502" s="107" t="s">
        <v>12742</v>
      </c>
      <c r="C1502" s="111" t="s">
        <v>12743</v>
      </c>
      <c r="D1502" s="124" t="s">
        <v>12744</v>
      </c>
      <c r="E1502" s="112" t="s">
        <v>12963</v>
      </c>
      <c r="F1502" s="129" t="s">
        <v>12964</v>
      </c>
      <c r="G1502" s="112" t="s">
        <v>12965</v>
      </c>
      <c r="H1502" s="111">
        <v>2013</v>
      </c>
      <c r="I1502" s="111" t="s">
        <v>12966</v>
      </c>
      <c r="J1502" s="113">
        <v>23958</v>
      </c>
      <c r="K1502" s="126" t="s">
        <v>12747</v>
      </c>
      <c r="L1502" s="112" t="s">
        <v>12967</v>
      </c>
      <c r="M1502" s="112" t="s">
        <v>12968</v>
      </c>
      <c r="N1502" s="111" t="s">
        <v>12969</v>
      </c>
      <c r="O1502" s="112" t="s">
        <v>12970</v>
      </c>
      <c r="P1502" s="112" t="s">
        <v>12971</v>
      </c>
      <c r="Q1502" s="108">
        <v>22.35</v>
      </c>
      <c r="R1502" s="108"/>
      <c r="S1502" s="108">
        <v>1.4655172413793103</v>
      </c>
      <c r="T1502" s="108">
        <v>22.35</v>
      </c>
      <c r="U1502" s="108">
        <v>23.815517241379311</v>
      </c>
      <c r="V1502" s="109">
        <v>100</v>
      </c>
      <c r="W1502" s="109">
        <v>100</v>
      </c>
      <c r="X1502" s="127" t="s">
        <v>12753</v>
      </c>
      <c r="Y1502" s="107"/>
      <c r="Z1502" s="107"/>
      <c r="AA1502" s="107"/>
      <c r="AB1502" s="111">
        <v>4</v>
      </c>
      <c r="AC1502" s="107"/>
      <c r="AD1502" s="108">
        <v>12.57</v>
      </c>
      <c r="AE1502" s="107">
        <v>5</v>
      </c>
      <c r="AF1502" s="111">
        <v>100</v>
      </c>
      <c r="AG1502" s="111" t="s">
        <v>12972</v>
      </c>
      <c r="AH1502" s="111" t="s">
        <v>12973</v>
      </c>
      <c r="AI1502" s="111">
        <v>50</v>
      </c>
      <c r="AJ1502" s="111" t="s">
        <v>12744</v>
      </c>
      <c r="AK1502" s="111" t="s">
        <v>12882</v>
      </c>
      <c r="AL1502" s="111">
        <v>50</v>
      </c>
      <c r="AM1502" s="111"/>
      <c r="AN1502" s="111"/>
      <c r="AO1502" s="111"/>
      <c r="AP1502" s="111"/>
      <c r="AQ1502" s="111"/>
      <c r="AR1502" s="111"/>
      <c r="AS1502" s="111"/>
      <c r="AT1502" s="111"/>
      <c r="AU1502" s="111"/>
      <c r="AV1502" s="111"/>
      <c r="AW1502" s="111"/>
      <c r="AX1502" s="111"/>
      <c r="AY1502"/>
      <c r="AZ1502"/>
      <c r="BA1502"/>
      <c r="BB1502"/>
      <c r="BC1502"/>
      <c r="BD1502"/>
    </row>
    <row r="1503" spans="1:56" s="110" customFormat="1" ht="123.45">
      <c r="A1503" s="107">
        <v>2990</v>
      </c>
      <c r="B1503" s="107" t="s">
        <v>12742</v>
      </c>
      <c r="C1503" s="111" t="s">
        <v>12743</v>
      </c>
      <c r="D1503" s="124" t="s">
        <v>12744</v>
      </c>
      <c r="E1503" s="112" t="s">
        <v>12963</v>
      </c>
      <c r="F1503" s="129" t="s">
        <v>12964</v>
      </c>
      <c r="G1503" s="111" t="s">
        <v>12974</v>
      </c>
      <c r="H1503" s="111">
        <v>2012</v>
      </c>
      <c r="I1503" s="112" t="s">
        <v>12975</v>
      </c>
      <c r="J1503" s="113">
        <v>49725.67</v>
      </c>
      <c r="K1503" s="126" t="s">
        <v>12747</v>
      </c>
      <c r="L1503" s="112" t="s">
        <v>12967</v>
      </c>
      <c r="M1503" s="112" t="s">
        <v>12968</v>
      </c>
      <c r="N1503" s="111" t="s">
        <v>12976</v>
      </c>
      <c r="O1503" s="111" t="s">
        <v>12977</v>
      </c>
      <c r="P1503" s="112" t="s">
        <v>12978</v>
      </c>
      <c r="Q1503" s="108">
        <v>22.35</v>
      </c>
      <c r="R1503" s="108"/>
      <c r="S1503" s="108">
        <v>3.2844827586206895</v>
      </c>
      <c r="T1503" s="108">
        <v>22.35</v>
      </c>
      <c r="U1503" s="108">
        <v>25.634482758620692</v>
      </c>
      <c r="V1503" s="109">
        <v>100</v>
      </c>
      <c r="W1503" s="109">
        <v>100</v>
      </c>
      <c r="X1503" s="127" t="s">
        <v>12753</v>
      </c>
      <c r="Y1503" s="107"/>
      <c r="Z1503" s="107"/>
      <c r="AA1503" s="107"/>
      <c r="AB1503" s="111">
        <v>8</v>
      </c>
      <c r="AC1503" s="107"/>
      <c r="AD1503" s="108">
        <v>12.57</v>
      </c>
      <c r="AE1503" s="107">
        <v>5</v>
      </c>
      <c r="AF1503" s="111">
        <v>100</v>
      </c>
      <c r="AG1503" s="111" t="s">
        <v>12972</v>
      </c>
      <c r="AH1503" s="111" t="s">
        <v>12973</v>
      </c>
      <c r="AI1503" s="111">
        <v>50</v>
      </c>
      <c r="AJ1503" s="111" t="s">
        <v>12744</v>
      </c>
      <c r="AK1503" s="111" t="s">
        <v>12882</v>
      </c>
      <c r="AL1503" s="111">
        <v>10</v>
      </c>
      <c r="AM1503" s="107"/>
      <c r="AN1503" s="107"/>
      <c r="AO1503" s="107"/>
      <c r="AP1503" s="111"/>
      <c r="AQ1503" s="111"/>
      <c r="AR1503" s="111"/>
      <c r="AS1503" s="111"/>
      <c r="AT1503" s="111"/>
      <c r="AU1503" s="111"/>
      <c r="AV1503" s="111"/>
      <c r="AW1503" s="111"/>
      <c r="AX1503" s="111"/>
      <c r="AY1503"/>
      <c r="AZ1503"/>
      <c r="BA1503"/>
      <c r="BB1503"/>
      <c r="BC1503"/>
      <c r="BD1503"/>
    </row>
    <row r="1504" spans="1:56" s="110" customFormat="1" ht="72">
      <c r="A1504" s="107">
        <v>2990</v>
      </c>
      <c r="B1504" s="107" t="s">
        <v>12742</v>
      </c>
      <c r="C1504" s="111" t="s">
        <v>12743</v>
      </c>
      <c r="D1504" s="124" t="s">
        <v>12744</v>
      </c>
      <c r="E1504" s="112" t="s">
        <v>8859</v>
      </c>
      <c r="F1504" s="129">
        <v>11130</v>
      </c>
      <c r="G1504" s="112" t="s">
        <v>12979</v>
      </c>
      <c r="H1504" s="111">
        <v>2011</v>
      </c>
      <c r="I1504" s="112" t="s">
        <v>12980</v>
      </c>
      <c r="J1504" s="113">
        <v>71850</v>
      </c>
      <c r="K1504" s="126" t="s">
        <v>12747</v>
      </c>
      <c r="L1504" s="112" t="s">
        <v>12981</v>
      </c>
      <c r="M1504" s="112" t="s">
        <v>12982</v>
      </c>
      <c r="N1504" s="112" t="s">
        <v>12983</v>
      </c>
      <c r="O1504" s="112" t="s">
        <v>12984</v>
      </c>
      <c r="P1504" s="112" t="s">
        <v>12985</v>
      </c>
      <c r="Q1504" s="108">
        <v>22.35</v>
      </c>
      <c r="R1504" s="108"/>
      <c r="S1504" s="108">
        <v>2.2126436781609193</v>
      </c>
      <c r="T1504" s="108">
        <v>22.35</v>
      </c>
      <c r="U1504" s="108">
        <v>24.562643678160921</v>
      </c>
      <c r="V1504" s="109">
        <v>100</v>
      </c>
      <c r="W1504" s="109">
        <v>100</v>
      </c>
      <c r="X1504" s="127" t="s">
        <v>12753</v>
      </c>
      <c r="Y1504" s="107"/>
      <c r="Z1504" s="107"/>
      <c r="AA1504" s="107"/>
      <c r="AB1504" s="111">
        <v>67</v>
      </c>
      <c r="AC1504" s="107"/>
      <c r="AD1504" s="108">
        <v>12.57</v>
      </c>
      <c r="AE1504" s="107">
        <v>5</v>
      </c>
      <c r="AF1504" s="111">
        <v>100</v>
      </c>
      <c r="AG1504" s="111" t="s">
        <v>8201</v>
      </c>
      <c r="AH1504" s="111" t="s">
        <v>12986</v>
      </c>
      <c r="AI1504" s="111">
        <v>85</v>
      </c>
      <c r="AJ1504" s="111" t="s">
        <v>12744</v>
      </c>
      <c r="AK1504" s="111" t="s">
        <v>12882</v>
      </c>
      <c r="AL1504" s="111">
        <v>15</v>
      </c>
      <c r="AM1504" s="111"/>
      <c r="AN1504" s="111"/>
      <c r="AO1504" s="111"/>
      <c r="AP1504" s="111"/>
      <c r="AQ1504" s="111"/>
      <c r="AR1504" s="111"/>
      <c r="AS1504" s="111"/>
      <c r="AT1504" s="111"/>
      <c r="AU1504" s="111"/>
      <c r="AV1504" s="111"/>
      <c r="AW1504" s="111"/>
      <c r="AX1504" s="111"/>
      <c r="AY1504"/>
      <c r="AZ1504"/>
      <c r="BA1504"/>
      <c r="BB1504"/>
      <c r="BC1504"/>
      <c r="BD1504"/>
    </row>
    <row r="1505" spans="1:256" s="110" customFormat="1" ht="72">
      <c r="A1505" s="107">
        <v>2990</v>
      </c>
      <c r="B1505" s="107" t="s">
        <v>12742</v>
      </c>
      <c r="C1505" s="111" t="s">
        <v>12743</v>
      </c>
      <c r="D1505" s="124" t="s">
        <v>12744</v>
      </c>
      <c r="E1505" s="112" t="s">
        <v>8859</v>
      </c>
      <c r="F1505" s="129">
        <v>11130</v>
      </c>
      <c r="G1505" s="112" t="s">
        <v>12987</v>
      </c>
      <c r="H1505" s="111">
        <v>2012</v>
      </c>
      <c r="I1505" s="112" t="s">
        <v>12988</v>
      </c>
      <c r="J1505" s="113">
        <v>61703.199999999997</v>
      </c>
      <c r="K1505" s="126" t="s">
        <v>12747</v>
      </c>
      <c r="L1505" s="112" t="s">
        <v>12981</v>
      </c>
      <c r="M1505" s="112" t="s">
        <v>12982</v>
      </c>
      <c r="N1505" s="112" t="s">
        <v>12983</v>
      </c>
      <c r="O1505" s="112" t="s">
        <v>12984</v>
      </c>
      <c r="P1505" s="112" t="s">
        <v>12989</v>
      </c>
      <c r="Q1505" s="108">
        <v>22.35</v>
      </c>
      <c r="R1505" s="108"/>
      <c r="S1505" s="108">
        <v>2.2126436781609193</v>
      </c>
      <c r="T1505" s="108">
        <v>22.35</v>
      </c>
      <c r="U1505" s="108">
        <v>24.562643678160921</v>
      </c>
      <c r="V1505" s="109">
        <v>100</v>
      </c>
      <c r="W1505" s="109">
        <v>100</v>
      </c>
      <c r="X1505" s="127" t="s">
        <v>12753</v>
      </c>
      <c r="Y1505" s="107"/>
      <c r="Z1505" s="107"/>
      <c r="AA1505" s="107"/>
      <c r="AB1505" s="111">
        <v>67</v>
      </c>
      <c r="AC1505" s="107"/>
      <c r="AD1505" s="108">
        <v>12.57</v>
      </c>
      <c r="AE1505" s="107">
        <v>5</v>
      </c>
      <c r="AF1505" s="111">
        <v>100</v>
      </c>
      <c r="AG1505" s="111" t="s">
        <v>8201</v>
      </c>
      <c r="AH1505" s="111" t="s">
        <v>12986</v>
      </c>
      <c r="AI1505" s="111">
        <v>85</v>
      </c>
      <c r="AJ1505" s="111" t="s">
        <v>12744</v>
      </c>
      <c r="AK1505" s="111" t="s">
        <v>12882</v>
      </c>
      <c r="AL1505" s="111">
        <v>15</v>
      </c>
      <c r="AM1505" s="111"/>
      <c r="AN1505" s="111"/>
      <c r="AO1505" s="111"/>
      <c r="AP1505" s="111"/>
      <c r="AQ1505" s="111"/>
      <c r="AR1505" s="111"/>
      <c r="AS1505" s="111"/>
      <c r="AT1505" s="111"/>
      <c r="AU1505" s="111"/>
      <c r="AV1505" s="111"/>
      <c r="AW1505" s="111"/>
      <c r="AX1505" s="111"/>
      <c r="AY1505"/>
      <c r="AZ1505"/>
      <c r="BA1505"/>
      <c r="BB1505"/>
      <c r="BC1505"/>
      <c r="BD1505"/>
    </row>
    <row r="1506" spans="1:256" s="110" customFormat="1" ht="72">
      <c r="A1506" s="107">
        <v>2990</v>
      </c>
      <c r="B1506" s="107" t="s">
        <v>12742</v>
      </c>
      <c r="C1506" s="111" t="s">
        <v>12743</v>
      </c>
      <c r="D1506" s="124" t="s">
        <v>12744</v>
      </c>
      <c r="E1506" s="112" t="s">
        <v>8859</v>
      </c>
      <c r="F1506" s="129">
        <v>11130</v>
      </c>
      <c r="G1506" s="112" t="s">
        <v>12990</v>
      </c>
      <c r="H1506" s="111">
        <v>2013</v>
      </c>
      <c r="I1506" s="112" t="s">
        <v>12991</v>
      </c>
      <c r="J1506" s="113">
        <v>96044.5</v>
      </c>
      <c r="K1506" s="126" t="s">
        <v>12747</v>
      </c>
      <c r="L1506" s="112" t="s">
        <v>12981</v>
      </c>
      <c r="M1506" s="112" t="s">
        <v>12982</v>
      </c>
      <c r="N1506" s="112" t="s">
        <v>12983</v>
      </c>
      <c r="O1506" s="112" t="s">
        <v>12984</v>
      </c>
      <c r="P1506" s="112" t="s">
        <v>12992</v>
      </c>
      <c r="Q1506" s="108">
        <v>22.35</v>
      </c>
      <c r="R1506" s="108"/>
      <c r="S1506" s="108">
        <v>2.2126436781609193</v>
      </c>
      <c r="T1506" s="108">
        <v>22.35</v>
      </c>
      <c r="U1506" s="108">
        <v>24.562643678160921</v>
      </c>
      <c r="V1506" s="109">
        <v>100</v>
      </c>
      <c r="W1506" s="109">
        <v>100</v>
      </c>
      <c r="X1506" s="127" t="s">
        <v>12753</v>
      </c>
      <c r="Y1506" s="107"/>
      <c r="Z1506" s="107"/>
      <c r="AA1506" s="107"/>
      <c r="AB1506" s="111">
        <v>67</v>
      </c>
      <c r="AC1506" s="107"/>
      <c r="AD1506" s="108">
        <v>12.57</v>
      </c>
      <c r="AE1506" s="107">
        <v>5</v>
      </c>
      <c r="AF1506" s="111">
        <v>100</v>
      </c>
      <c r="AG1506" s="111" t="s">
        <v>8201</v>
      </c>
      <c r="AH1506" s="111" t="s">
        <v>12986</v>
      </c>
      <c r="AI1506" s="111">
        <v>85</v>
      </c>
      <c r="AJ1506" s="111" t="s">
        <v>12744</v>
      </c>
      <c r="AK1506" s="111" t="s">
        <v>12882</v>
      </c>
      <c r="AL1506" s="111">
        <v>15</v>
      </c>
      <c r="AM1506" s="111"/>
      <c r="AN1506" s="111"/>
      <c r="AO1506" s="111"/>
      <c r="AP1506" s="111"/>
      <c r="AQ1506" s="111"/>
      <c r="AR1506" s="111"/>
      <c r="AS1506" s="111"/>
      <c r="AT1506" s="111"/>
      <c r="AU1506" s="111"/>
      <c r="AV1506" s="111"/>
      <c r="AW1506" s="111"/>
      <c r="AX1506" s="111"/>
      <c r="AY1506"/>
      <c r="AZ1506"/>
      <c r="BA1506"/>
      <c r="BB1506"/>
      <c r="BC1506"/>
      <c r="BD1506"/>
    </row>
    <row r="1507" spans="1:256" s="110" customFormat="1" ht="82.3">
      <c r="A1507" s="107">
        <v>2990</v>
      </c>
      <c r="B1507" s="107" t="s">
        <v>12742</v>
      </c>
      <c r="C1507" s="111" t="s">
        <v>12743</v>
      </c>
      <c r="D1507" s="124" t="s">
        <v>12744</v>
      </c>
      <c r="E1507" s="112" t="s">
        <v>8354</v>
      </c>
      <c r="F1507" s="129" t="s">
        <v>12993</v>
      </c>
      <c r="G1507" s="112" t="s">
        <v>12994</v>
      </c>
      <c r="H1507" s="111">
        <v>2012</v>
      </c>
      <c r="I1507" s="111" t="s">
        <v>12994</v>
      </c>
      <c r="J1507" s="113">
        <v>77992.320000000007</v>
      </c>
      <c r="K1507" s="126" t="s">
        <v>12747</v>
      </c>
      <c r="L1507" s="112" t="s">
        <v>12748</v>
      </c>
      <c r="M1507" s="112" t="s">
        <v>12749</v>
      </c>
      <c r="N1507" s="112" t="s">
        <v>12995</v>
      </c>
      <c r="O1507" s="112" t="s">
        <v>12996</v>
      </c>
      <c r="P1507" s="112" t="s">
        <v>12997</v>
      </c>
      <c r="Q1507" s="108">
        <v>22.35</v>
      </c>
      <c r="R1507" s="108"/>
      <c r="S1507" s="108">
        <v>2.7873563218390807</v>
      </c>
      <c r="T1507" s="108">
        <v>22.35</v>
      </c>
      <c r="U1507" s="108">
        <v>25.137356321839082</v>
      </c>
      <c r="V1507" s="109">
        <v>100</v>
      </c>
      <c r="W1507" s="109">
        <v>100</v>
      </c>
      <c r="X1507" s="127" t="s">
        <v>12753</v>
      </c>
      <c r="Y1507" s="107"/>
      <c r="Z1507" s="107"/>
      <c r="AA1507" s="107"/>
      <c r="AB1507" s="111">
        <v>66</v>
      </c>
      <c r="AC1507" s="107"/>
      <c r="AD1507" s="108">
        <v>12.57</v>
      </c>
      <c r="AE1507" s="107">
        <v>5</v>
      </c>
      <c r="AF1507" s="111">
        <v>100</v>
      </c>
      <c r="AG1507" s="111" t="s">
        <v>8675</v>
      </c>
      <c r="AH1507" s="111" t="s">
        <v>12998</v>
      </c>
      <c r="AI1507" s="111">
        <v>70</v>
      </c>
      <c r="AJ1507" s="111" t="s">
        <v>12744</v>
      </c>
      <c r="AK1507" s="111" t="s">
        <v>12882</v>
      </c>
      <c r="AL1507" s="111">
        <v>30</v>
      </c>
      <c r="AM1507" s="111"/>
      <c r="AN1507" s="111"/>
      <c r="AO1507" s="111"/>
      <c r="AP1507" s="111"/>
      <c r="AQ1507" s="111"/>
      <c r="AR1507" s="111"/>
      <c r="AS1507" s="111"/>
      <c r="AT1507" s="111"/>
      <c r="AU1507" s="111"/>
      <c r="AV1507" s="111"/>
      <c r="AW1507" s="111"/>
      <c r="AX1507" s="111"/>
      <c r="AY1507"/>
      <c r="AZ1507"/>
      <c r="BA1507"/>
      <c r="BB1507"/>
      <c r="BC1507"/>
      <c r="BD1507"/>
    </row>
    <row r="1508" spans="1:256" s="110" customFormat="1" ht="102.9">
      <c r="A1508" s="107">
        <v>2990</v>
      </c>
      <c r="B1508" s="107" t="s">
        <v>12742</v>
      </c>
      <c r="C1508" s="111" t="s">
        <v>12743</v>
      </c>
      <c r="D1508" s="124" t="s">
        <v>12744</v>
      </c>
      <c r="E1508" s="112" t="s">
        <v>8354</v>
      </c>
      <c r="F1508" s="129" t="s">
        <v>12993</v>
      </c>
      <c r="G1508" s="112" t="s">
        <v>12999</v>
      </c>
      <c r="H1508" s="111">
        <v>2013</v>
      </c>
      <c r="I1508" s="112" t="s">
        <v>13000</v>
      </c>
      <c r="J1508" s="108">
        <v>532520.57000000007</v>
      </c>
      <c r="K1508" s="126" t="s">
        <v>12747</v>
      </c>
      <c r="L1508" s="112" t="s">
        <v>12748</v>
      </c>
      <c r="M1508" s="112" t="s">
        <v>12749</v>
      </c>
      <c r="N1508" s="112" t="s">
        <v>13001</v>
      </c>
      <c r="O1508" s="111" t="s">
        <v>13002</v>
      </c>
      <c r="P1508" s="112" t="s">
        <v>13003</v>
      </c>
      <c r="Q1508" s="108">
        <v>22.35</v>
      </c>
      <c r="R1508" s="108"/>
      <c r="S1508" s="108">
        <v>2.1551724137931036</v>
      </c>
      <c r="T1508" s="108">
        <v>22.35</v>
      </c>
      <c r="U1508" s="108">
        <v>24.505172413793105</v>
      </c>
      <c r="V1508" s="109">
        <v>100</v>
      </c>
      <c r="W1508" s="109">
        <v>100</v>
      </c>
      <c r="X1508" s="127" t="s">
        <v>12753</v>
      </c>
      <c r="Y1508" s="107"/>
      <c r="Z1508" s="107"/>
      <c r="AA1508" s="107"/>
      <c r="AB1508" s="111">
        <v>66</v>
      </c>
      <c r="AC1508" s="107"/>
      <c r="AD1508" s="108">
        <v>12.57</v>
      </c>
      <c r="AE1508" s="107">
        <v>5</v>
      </c>
      <c r="AF1508" s="111">
        <v>100</v>
      </c>
      <c r="AG1508" s="111" t="s">
        <v>8675</v>
      </c>
      <c r="AH1508" s="111" t="s">
        <v>12998</v>
      </c>
      <c r="AI1508" s="111">
        <v>90</v>
      </c>
      <c r="AJ1508" s="111" t="s">
        <v>12744</v>
      </c>
      <c r="AK1508" s="111" t="s">
        <v>12882</v>
      </c>
      <c r="AL1508" s="111">
        <v>10</v>
      </c>
      <c r="AM1508" s="111"/>
      <c r="AN1508" s="111"/>
      <c r="AO1508" s="111"/>
      <c r="AP1508" s="111"/>
      <c r="AQ1508" s="111"/>
      <c r="AR1508" s="111"/>
      <c r="AS1508" s="111"/>
      <c r="AT1508" s="111"/>
      <c r="AU1508" s="111"/>
      <c r="AV1508" s="111"/>
      <c r="AW1508" s="111"/>
      <c r="AX1508" s="111"/>
      <c r="AY1508"/>
      <c r="AZ1508"/>
      <c r="BA1508"/>
      <c r="BB1508"/>
      <c r="BC1508"/>
      <c r="BD1508"/>
    </row>
    <row r="1509" spans="1:256" s="110" customFormat="1" ht="61.75">
      <c r="A1509" s="107">
        <v>2990</v>
      </c>
      <c r="B1509" s="107" t="s">
        <v>12742</v>
      </c>
      <c r="C1509" s="111" t="s">
        <v>12743</v>
      </c>
      <c r="D1509" s="124" t="s">
        <v>12744</v>
      </c>
      <c r="E1509" s="112" t="s">
        <v>8354</v>
      </c>
      <c r="F1509" s="129" t="s">
        <v>12993</v>
      </c>
      <c r="G1509" s="112" t="s">
        <v>13004</v>
      </c>
      <c r="H1509" s="111">
        <v>2013</v>
      </c>
      <c r="I1509" s="112" t="s">
        <v>13005</v>
      </c>
      <c r="J1509" s="113">
        <v>77689.2</v>
      </c>
      <c r="K1509" s="126" t="s">
        <v>12747</v>
      </c>
      <c r="L1509" s="112" t="s">
        <v>12748</v>
      </c>
      <c r="M1509" s="112" t="s">
        <v>12749</v>
      </c>
      <c r="N1509" s="112" t="s">
        <v>13006</v>
      </c>
      <c r="O1509" s="111" t="s">
        <v>13007</v>
      </c>
      <c r="P1509" s="112" t="s">
        <v>13008</v>
      </c>
      <c r="Q1509" s="108">
        <v>22.35</v>
      </c>
      <c r="R1509" s="108"/>
      <c r="S1509" s="108">
        <v>12.270114942528735</v>
      </c>
      <c r="T1509" s="108">
        <v>22.35</v>
      </c>
      <c r="U1509" s="108">
        <v>34.620114942528737</v>
      </c>
      <c r="V1509" s="109">
        <v>100</v>
      </c>
      <c r="W1509" s="109">
        <v>100</v>
      </c>
      <c r="X1509" s="127" t="s">
        <v>12753</v>
      </c>
      <c r="Y1509" s="107"/>
      <c r="Z1509" s="107"/>
      <c r="AA1509" s="107"/>
      <c r="AB1509" s="111">
        <v>66</v>
      </c>
      <c r="AC1509" s="107"/>
      <c r="AD1509" s="108">
        <v>12.57</v>
      </c>
      <c r="AE1509" s="107">
        <v>5</v>
      </c>
      <c r="AF1509" s="111">
        <v>100</v>
      </c>
      <c r="AG1509" s="111" t="s">
        <v>8675</v>
      </c>
      <c r="AH1509" s="111" t="s">
        <v>12998</v>
      </c>
      <c r="AI1509" s="111">
        <v>70</v>
      </c>
      <c r="AJ1509" s="111" t="s">
        <v>12744</v>
      </c>
      <c r="AK1509" s="111" t="s">
        <v>12882</v>
      </c>
      <c r="AL1509" s="111">
        <v>30</v>
      </c>
      <c r="AM1509" s="111"/>
      <c r="AN1509" s="111"/>
      <c r="AO1509" s="111"/>
      <c r="AP1509" s="111"/>
      <c r="AQ1509" s="111"/>
      <c r="AR1509" s="111"/>
      <c r="AS1509" s="111"/>
      <c r="AT1509" s="111"/>
      <c r="AU1509" s="111"/>
      <c r="AV1509" s="111"/>
      <c r="AW1509" s="111"/>
      <c r="AX1509" s="111"/>
      <c r="AY1509"/>
      <c r="AZ1509"/>
      <c r="BA1509"/>
      <c r="BB1509"/>
      <c r="BC1509"/>
      <c r="BD1509"/>
    </row>
    <row r="1510" spans="1:256" s="110" customFormat="1" ht="82.3">
      <c r="A1510" s="107">
        <v>2990</v>
      </c>
      <c r="B1510" s="107" t="s">
        <v>12742</v>
      </c>
      <c r="C1510" s="111" t="s">
        <v>12743</v>
      </c>
      <c r="D1510" s="124" t="s">
        <v>12744</v>
      </c>
      <c r="E1510" s="112" t="s">
        <v>8354</v>
      </c>
      <c r="F1510" s="129" t="s">
        <v>12993</v>
      </c>
      <c r="G1510" s="112" t="s">
        <v>13009</v>
      </c>
      <c r="H1510" s="111">
        <v>2011</v>
      </c>
      <c r="I1510" s="112" t="s">
        <v>13010</v>
      </c>
      <c r="J1510" s="113">
        <v>621414.93999999994</v>
      </c>
      <c r="K1510" s="126" t="s">
        <v>12747</v>
      </c>
      <c r="L1510" s="112" t="s">
        <v>12748</v>
      </c>
      <c r="M1510" s="112" t="s">
        <v>12749</v>
      </c>
      <c r="N1510" s="112" t="s">
        <v>13011</v>
      </c>
      <c r="O1510" s="112" t="s">
        <v>13012</v>
      </c>
      <c r="P1510" s="112" t="s">
        <v>13013</v>
      </c>
      <c r="Q1510" s="108">
        <v>22.35</v>
      </c>
      <c r="R1510" s="108"/>
      <c r="S1510" s="108">
        <v>14.425287356321839</v>
      </c>
      <c r="T1510" s="108">
        <v>22.35</v>
      </c>
      <c r="U1510" s="108">
        <v>36.77528735632184</v>
      </c>
      <c r="V1510" s="109">
        <v>100</v>
      </c>
      <c r="W1510" s="109">
        <v>100</v>
      </c>
      <c r="X1510" s="127" t="s">
        <v>12753</v>
      </c>
      <c r="Y1510" s="107"/>
      <c r="Z1510" s="107"/>
      <c r="AA1510" s="107"/>
      <c r="AB1510" s="111">
        <v>66</v>
      </c>
      <c r="AC1510" s="107"/>
      <c r="AD1510" s="108">
        <v>12.57</v>
      </c>
      <c r="AE1510" s="107">
        <v>5</v>
      </c>
      <c r="AF1510" s="111">
        <v>100</v>
      </c>
      <c r="AG1510" s="111" t="s">
        <v>8675</v>
      </c>
      <c r="AH1510" s="111" t="s">
        <v>12998</v>
      </c>
      <c r="AI1510" s="111">
        <v>70</v>
      </c>
      <c r="AJ1510" s="111" t="s">
        <v>12744</v>
      </c>
      <c r="AK1510" s="111" t="s">
        <v>12882</v>
      </c>
      <c r="AL1510" s="111">
        <v>30</v>
      </c>
      <c r="AM1510" s="111"/>
      <c r="AN1510" s="111"/>
      <c r="AO1510" s="111"/>
      <c r="AP1510" s="111"/>
      <c r="AQ1510" s="111"/>
      <c r="AR1510" s="111"/>
      <c r="AS1510" s="111"/>
      <c r="AT1510" s="111"/>
      <c r="AU1510" s="111"/>
      <c r="AV1510" s="111"/>
      <c r="AW1510" s="111"/>
      <c r="AX1510" s="111"/>
      <c r="AY1510"/>
      <c r="AZ1510"/>
      <c r="BA1510"/>
      <c r="BB1510"/>
      <c r="BC1510"/>
      <c r="BD1510"/>
    </row>
    <row r="1511" spans="1:256" s="110" customFormat="1" ht="72">
      <c r="A1511" s="107">
        <v>2990</v>
      </c>
      <c r="B1511" s="107" t="s">
        <v>12742</v>
      </c>
      <c r="C1511" s="111" t="s">
        <v>12743</v>
      </c>
      <c r="D1511" s="124" t="s">
        <v>12744</v>
      </c>
      <c r="E1511" s="112" t="s">
        <v>8354</v>
      </c>
      <c r="F1511" s="129" t="s">
        <v>12993</v>
      </c>
      <c r="G1511" s="112" t="s">
        <v>13014</v>
      </c>
      <c r="H1511" s="111">
        <v>2013</v>
      </c>
      <c r="I1511" s="112" t="s">
        <v>13015</v>
      </c>
      <c r="J1511" s="113">
        <v>79588.896000000008</v>
      </c>
      <c r="K1511" s="126" t="s">
        <v>12747</v>
      </c>
      <c r="L1511" s="112" t="s">
        <v>12748</v>
      </c>
      <c r="M1511" s="112" t="s">
        <v>12749</v>
      </c>
      <c r="N1511" s="112" t="s">
        <v>13016</v>
      </c>
      <c r="O1511" s="112" t="s">
        <v>13017</v>
      </c>
      <c r="P1511" s="112" t="s">
        <v>13018</v>
      </c>
      <c r="Q1511" s="108">
        <v>22.35</v>
      </c>
      <c r="R1511" s="108"/>
      <c r="S1511" s="108">
        <v>1.8295019157088122</v>
      </c>
      <c r="T1511" s="108">
        <v>22.35</v>
      </c>
      <c r="U1511" s="108">
        <v>24.179501915708812</v>
      </c>
      <c r="V1511" s="109">
        <v>100</v>
      </c>
      <c r="W1511" s="109">
        <v>100</v>
      </c>
      <c r="X1511" s="127" t="s">
        <v>12753</v>
      </c>
      <c r="Y1511" s="107"/>
      <c r="Z1511" s="107"/>
      <c r="AA1511" s="107"/>
      <c r="AB1511" s="111">
        <v>66</v>
      </c>
      <c r="AC1511" s="107"/>
      <c r="AD1511" s="108">
        <v>12.57</v>
      </c>
      <c r="AE1511" s="107">
        <v>5</v>
      </c>
      <c r="AF1511" s="111">
        <v>100</v>
      </c>
      <c r="AG1511" s="111" t="s">
        <v>8675</v>
      </c>
      <c r="AH1511" s="111" t="s">
        <v>12998</v>
      </c>
      <c r="AI1511" s="111">
        <v>70</v>
      </c>
      <c r="AJ1511" s="111" t="s">
        <v>12744</v>
      </c>
      <c r="AK1511" s="111" t="s">
        <v>12882</v>
      </c>
      <c r="AL1511" s="111">
        <v>30</v>
      </c>
      <c r="AM1511" s="111"/>
      <c r="AN1511" s="111"/>
      <c r="AO1511" s="111"/>
      <c r="AP1511" s="111"/>
      <c r="AQ1511" s="111"/>
      <c r="AR1511" s="111"/>
      <c r="AS1511" s="111"/>
      <c r="AT1511" s="111"/>
      <c r="AU1511" s="111"/>
      <c r="AV1511" s="111"/>
      <c r="AW1511" s="111"/>
      <c r="AX1511" s="111"/>
      <c r="AY1511"/>
      <c r="AZ1511"/>
      <c r="BA1511"/>
      <c r="BB1511"/>
      <c r="BC1511"/>
      <c r="BD1511"/>
    </row>
    <row r="1512" spans="1:256" s="110" customFormat="1" ht="144">
      <c r="A1512" s="107">
        <v>2990</v>
      </c>
      <c r="B1512" s="107" t="s">
        <v>12742</v>
      </c>
      <c r="C1512" s="111" t="s">
        <v>12743</v>
      </c>
      <c r="D1512" s="124" t="s">
        <v>12744</v>
      </c>
      <c r="E1512" s="112" t="s">
        <v>8354</v>
      </c>
      <c r="F1512" s="129" t="s">
        <v>12993</v>
      </c>
      <c r="G1512" s="112" t="s">
        <v>13019</v>
      </c>
      <c r="H1512" s="111">
        <v>2010</v>
      </c>
      <c r="I1512" s="112" t="s">
        <v>13020</v>
      </c>
      <c r="J1512" s="113">
        <v>50389.02</v>
      </c>
      <c r="K1512" s="126" t="s">
        <v>12747</v>
      </c>
      <c r="L1512" s="112" t="s">
        <v>12748</v>
      </c>
      <c r="M1512" s="112" t="s">
        <v>12749</v>
      </c>
      <c r="N1512" s="112" t="s">
        <v>13021</v>
      </c>
      <c r="O1512" s="112" t="s">
        <v>13022</v>
      </c>
      <c r="P1512" s="112" t="s">
        <v>13023</v>
      </c>
      <c r="Q1512" s="108">
        <v>22.35</v>
      </c>
      <c r="R1512" s="108"/>
      <c r="S1512" s="108">
        <v>5.804597701149425</v>
      </c>
      <c r="T1512" s="108">
        <v>22.35</v>
      </c>
      <c r="U1512" s="108">
        <v>28.154597701149427</v>
      </c>
      <c r="V1512" s="109">
        <v>100</v>
      </c>
      <c r="W1512" s="109">
        <v>100</v>
      </c>
      <c r="X1512" s="127" t="s">
        <v>12753</v>
      </c>
      <c r="Y1512" s="107"/>
      <c r="Z1512" s="107"/>
      <c r="AA1512" s="107"/>
      <c r="AB1512" s="111">
        <v>66</v>
      </c>
      <c r="AC1512" s="107"/>
      <c r="AD1512" s="108">
        <v>12.57</v>
      </c>
      <c r="AE1512" s="107">
        <v>5</v>
      </c>
      <c r="AF1512" s="111">
        <v>100</v>
      </c>
      <c r="AG1512" s="111" t="s">
        <v>8675</v>
      </c>
      <c r="AH1512" s="111" t="s">
        <v>12998</v>
      </c>
      <c r="AI1512" s="111">
        <v>90</v>
      </c>
      <c r="AJ1512" s="111" t="s">
        <v>12744</v>
      </c>
      <c r="AK1512" s="111" t="s">
        <v>12882</v>
      </c>
      <c r="AL1512" s="111">
        <v>10</v>
      </c>
      <c r="AM1512" s="111"/>
      <c r="AN1512" s="111"/>
      <c r="AO1512" s="111"/>
      <c r="AP1512" s="111"/>
      <c r="AQ1512" s="111"/>
      <c r="AR1512" s="111"/>
      <c r="AS1512" s="111"/>
      <c r="AT1512" s="111"/>
      <c r="AU1512" s="111"/>
      <c r="AV1512" s="111"/>
      <c r="AW1512" s="111"/>
      <c r="AX1512" s="111"/>
      <c r="AY1512"/>
      <c r="AZ1512"/>
      <c r="BA1512"/>
      <c r="BB1512"/>
      <c r="BC1512"/>
      <c r="BD1512"/>
    </row>
    <row r="1513" spans="1:256" s="110" customFormat="1" ht="144">
      <c r="A1513" s="107">
        <v>2990</v>
      </c>
      <c r="B1513" s="107" t="s">
        <v>12742</v>
      </c>
      <c r="C1513" s="111" t="s">
        <v>12743</v>
      </c>
      <c r="D1513" s="124" t="s">
        <v>12744</v>
      </c>
      <c r="E1513" s="112" t="s">
        <v>8354</v>
      </c>
      <c r="F1513" s="129" t="s">
        <v>12993</v>
      </c>
      <c r="G1513" s="112" t="s">
        <v>13024</v>
      </c>
      <c r="H1513" s="111">
        <v>2010</v>
      </c>
      <c r="I1513" s="112" t="s">
        <v>13025</v>
      </c>
      <c r="J1513" s="113">
        <v>43182.5</v>
      </c>
      <c r="K1513" s="126" t="s">
        <v>12747</v>
      </c>
      <c r="L1513" s="112" t="s">
        <v>12748</v>
      </c>
      <c r="M1513" s="112" t="s">
        <v>12749</v>
      </c>
      <c r="N1513" s="112" t="s">
        <v>13021</v>
      </c>
      <c r="O1513" s="112" t="s">
        <v>13022</v>
      </c>
      <c r="P1513" s="112" t="s">
        <v>13026</v>
      </c>
      <c r="Q1513" s="108">
        <v>22.35</v>
      </c>
      <c r="R1513" s="108"/>
      <c r="S1513" s="108">
        <v>3.1704980842911876</v>
      </c>
      <c r="T1513" s="108">
        <v>22.35</v>
      </c>
      <c r="U1513" s="108">
        <v>25.520498084291191</v>
      </c>
      <c r="V1513" s="109">
        <v>100</v>
      </c>
      <c r="W1513" s="109">
        <v>100</v>
      </c>
      <c r="X1513" s="127" t="s">
        <v>12753</v>
      </c>
      <c r="Y1513" s="107"/>
      <c r="Z1513" s="107"/>
      <c r="AA1513" s="107"/>
      <c r="AB1513" s="111">
        <v>66</v>
      </c>
      <c r="AC1513" s="107"/>
      <c r="AD1513" s="108">
        <v>12.57</v>
      </c>
      <c r="AE1513" s="107">
        <v>3</v>
      </c>
      <c r="AF1513" s="111">
        <v>100</v>
      </c>
      <c r="AG1513" s="111" t="s">
        <v>8675</v>
      </c>
      <c r="AH1513" s="111" t="s">
        <v>12998</v>
      </c>
      <c r="AI1513" s="111">
        <v>90</v>
      </c>
      <c r="AJ1513" s="111" t="s">
        <v>12744</v>
      </c>
      <c r="AK1513" s="111" t="s">
        <v>12882</v>
      </c>
      <c r="AL1513" s="111">
        <v>10</v>
      </c>
      <c r="AM1513" s="111"/>
      <c r="AN1513" s="111"/>
      <c r="AO1513" s="111"/>
      <c r="AP1513" s="111"/>
      <c r="AQ1513" s="111"/>
      <c r="AR1513" s="111"/>
      <c r="AS1513" s="111"/>
      <c r="AT1513" s="111"/>
      <c r="AU1513" s="111"/>
      <c r="AV1513" s="111"/>
      <c r="AW1513" s="111"/>
      <c r="AX1513" s="111"/>
      <c r="AY1513"/>
      <c r="AZ1513"/>
      <c r="BA1513"/>
      <c r="BB1513"/>
      <c r="BC1513"/>
      <c r="BD1513"/>
    </row>
    <row r="1514" spans="1:256" s="110" customFormat="1" ht="144">
      <c r="A1514" s="107">
        <v>2990</v>
      </c>
      <c r="B1514" s="107" t="s">
        <v>12742</v>
      </c>
      <c r="C1514" s="111" t="s">
        <v>12743</v>
      </c>
      <c r="D1514" s="124" t="s">
        <v>12744</v>
      </c>
      <c r="E1514" s="112" t="s">
        <v>8354</v>
      </c>
      <c r="F1514" s="129" t="s">
        <v>12993</v>
      </c>
      <c r="G1514" s="112" t="s">
        <v>13027</v>
      </c>
      <c r="H1514" s="111">
        <v>2010</v>
      </c>
      <c r="I1514" s="111" t="s">
        <v>13028</v>
      </c>
      <c r="J1514" s="113">
        <v>53852.76</v>
      </c>
      <c r="K1514" s="126" t="s">
        <v>12747</v>
      </c>
      <c r="L1514" s="112" t="s">
        <v>12748</v>
      </c>
      <c r="M1514" s="112" t="s">
        <v>12749</v>
      </c>
      <c r="N1514" s="112" t="s">
        <v>13021</v>
      </c>
      <c r="O1514" s="112" t="s">
        <v>13022</v>
      </c>
      <c r="P1514" s="112" t="s">
        <v>13029</v>
      </c>
      <c r="Q1514" s="108">
        <v>22.35</v>
      </c>
      <c r="R1514" s="108"/>
      <c r="S1514" s="108">
        <v>3.1704980842911876</v>
      </c>
      <c r="T1514" s="108">
        <v>22.35</v>
      </c>
      <c r="U1514" s="108">
        <v>25.520498084291191</v>
      </c>
      <c r="V1514" s="109">
        <v>100</v>
      </c>
      <c r="W1514" s="109">
        <v>100</v>
      </c>
      <c r="X1514" s="127" t="s">
        <v>12753</v>
      </c>
      <c r="Y1514" s="107"/>
      <c r="Z1514" s="107"/>
      <c r="AA1514" s="107"/>
      <c r="AB1514" s="111">
        <v>66</v>
      </c>
      <c r="AC1514" s="107"/>
      <c r="AD1514" s="108">
        <v>12.57</v>
      </c>
      <c r="AE1514" s="107">
        <v>5</v>
      </c>
      <c r="AF1514" s="111">
        <v>100</v>
      </c>
      <c r="AG1514" s="111" t="s">
        <v>8675</v>
      </c>
      <c r="AH1514" s="111" t="s">
        <v>12998</v>
      </c>
      <c r="AI1514" s="111">
        <v>70</v>
      </c>
      <c r="AJ1514" s="111" t="s">
        <v>12744</v>
      </c>
      <c r="AK1514" s="111" t="s">
        <v>12882</v>
      </c>
      <c r="AL1514" s="111">
        <v>30</v>
      </c>
      <c r="AM1514" s="111"/>
      <c r="AN1514" s="111"/>
      <c r="AO1514" s="111"/>
      <c r="AP1514" s="111"/>
      <c r="AQ1514" s="111"/>
      <c r="AR1514" s="111"/>
      <c r="AS1514" s="111"/>
      <c r="AT1514" s="111"/>
      <c r="AU1514" s="111"/>
      <c r="AV1514" s="111"/>
      <c r="AW1514" s="111"/>
      <c r="AX1514" s="111"/>
      <c r="AY1514"/>
      <c r="AZ1514"/>
      <c r="BA1514"/>
      <c r="BB1514"/>
      <c r="BC1514"/>
      <c r="BD1514"/>
    </row>
    <row r="1515" spans="1:256" s="110" customFormat="1" ht="102.9">
      <c r="A1515" s="107">
        <v>2990</v>
      </c>
      <c r="B1515" s="107" t="s">
        <v>12742</v>
      </c>
      <c r="C1515" s="111" t="s">
        <v>12743</v>
      </c>
      <c r="D1515" s="124" t="s">
        <v>12744</v>
      </c>
      <c r="E1515" s="112" t="s">
        <v>8354</v>
      </c>
      <c r="F1515" s="129" t="s">
        <v>12993</v>
      </c>
      <c r="G1515" s="112" t="s">
        <v>13030</v>
      </c>
      <c r="H1515" s="111">
        <v>2010</v>
      </c>
      <c r="I1515" s="112" t="s">
        <v>13031</v>
      </c>
      <c r="J1515" s="113">
        <v>41154</v>
      </c>
      <c r="K1515" s="111" t="s">
        <v>10849</v>
      </c>
      <c r="L1515" s="112" t="s">
        <v>12748</v>
      </c>
      <c r="M1515" s="112" t="s">
        <v>12749</v>
      </c>
      <c r="N1515" s="112" t="s">
        <v>13032</v>
      </c>
      <c r="O1515" s="112" t="s">
        <v>13033</v>
      </c>
      <c r="P1515" s="112" t="s">
        <v>13034</v>
      </c>
      <c r="Q1515" s="108">
        <v>22.35</v>
      </c>
      <c r="R1515" s="108"/>
      <c r="S1515" s="108">
        <v>5.804597701149425</v>
      </c>
      <c r="T1515" s="108">
        <v>22.35</v>
      </c>
      <c r="U1515" s="108">
        <v>28.154597701149427</v>
      </c>
      <c r="V1515" s="109">
        <v>100</v>
      </c>
      <c r="W1515" s="109">
        <v>5</v>
      </c>
      <c r="X1515" s="127" t="s">
        <v>12753</v>
      </c>
      <c r="Y1515" s="107"/>
      <c r="Z1515" s="107"/>
      <c r="AA1515" s="107"/>
      <c r="AB1515" s="111">
        <v>66</v>
      </c>
      <c r="AC1515" s="107"/>
      <c r="AD1515" s="108">
        <v>12.57</v>
      </c>
      <c r="AE1515" s="107">
        <v>5</v>
      </c>
      <c r="AF1515" s="111">
        <v>100</v>
      </c>
      <c r="AG1515" s="111" t="s">
        <v>8675</v>
      </c>
      <c r="AH1515" s="111" t="s">
        <v>12998</v>
      </c>
      <c r="AI1515" s="111">
        <v>90</v>
      </c>
      <c r="AJ1515" s="111" t="s">
        <v>12744</v>
      </c>
      <c r="AK1515" s="111" t="s">
        <v>12882</v>
      </c>
      <c r="AL1515" s="111">
        <v>10</v>
      </c>
      <c r="AM1515" s="111"/>
      <c r="AN1515" s="111"/>
      <c r="AO1515" s="111"/>
      <c r="AP1515" s="111"/>
      <c r="AQ1515" s="111"/>
      <c r="AR1515" s="111"/>
      <c r="AS1515" s="111"/>
      <c r="AT1515" s="111"/>
      <c r="AU1515" s="111"/>
      <c r="AV1515" s="111"/>
      <c r="AW1515" s="111"/>
      <c r="AX1515" s="111"/>
      <c r="AY1515"/>
      <c r="AZ1515"/>
      <c r="BA1515"/>
      <c r="BB1515"/>
      <c r="BC1515"/>
      <c r="BD1515"/>
    </row>
    <row r="1516" spans="1:256" s="116" customFormat="1" ht="288">
      <c r="A1516" s="115">
        <v>2991</v>
      </c>
      <c r="B1516" s="115" t="s">
        <v>13035</v>
      </c>
      <c r="C1516" s="115"/>
      <c r="D1516" s="114"/>
      <c r="E1516" s="114" t="s">
        <v>13036</v>
      </c>
      <c r="F1516" s="115" t="s">
        <v>13037</v>
      </c>
      <c r="G1516" s="114" t="s">
        <v>13038</v>
      </c>
      <c r="H1516" s="115">
        <v>2011</v>
      </c>
      <c r="I1516" s="114" t="s">
        <v>13039</v>
      </c>
      <c r="J1516" s="113">
        <v>39840</v>
      </c>
      <c r="K1516" s="126" t="s">
        <v>12747</v>
      </c>
      <c r="L1516" s="114" t="s">
        <v>13040</v>
      </c>
      <c r="M1516" s="114" t="s">
        <v>13041</v>
      </c>
      <c r="N1516" s="114" t="s">
        <v>13042</v>
      </c>
      <c r="O1516" s="114" t="s">
        <v>13043</v>
      </c>
      <c r="P1516" s="115">
        <v>72</v>
      </c>
      <c r="Q1516" s="113">
        <v>4.55</v>
      </c>
      <c r="R1516" s="113"/>
      <c r="S1516" s="113">
        <v>4.55</v>
      </c>
      <c r="T1516" s="113">
        <v>19.5</v>
      </c>
      <c r="U1516" s="113">
        <v>24.05</v>
      </c>
      <c r="V1516" s="115">
        <v>25</v>
      </c>
      <c r="W1516" s="115">
        <v>100</v>
      </c>
      <c r="X1516" s="114" t="s">
        <v>13044</v>
      </c>
      <c r="Y1516" s="115">
        <v>3</v>
      </c>
      <c r="Z1516" s="115">
        <v>7</v>
      </c>
      <c r="AA1516" s="115">
        <v>2</v>
      </c>
      <c r="AB1516" s="115">
        <v>44</v>
      </c>
      <c r="AC1516" s="115"/>
      <c r="AD1516" s="114">
        <v>19.5</v>
      </c>
      <c r="AE1516" s="115">
        <v>4</v>
      </c>
      <c r="AF1516" s="107"/>
      <c r="AG1516" s="107"/>
      <c r="AH1516" s="107"/>
      <c r="AI1516" s="107"/>
      <c r="AJ1516" s="107"/>
      <c r="AK1516" s="107"/>
      <c r="AL1516" s="107"/>
      <c r="AM1516" s="107"/>
      <c r="AN1516" s="107"/>
      <c r="AO1516" s="107"/>
      <c r="AP1516" s="107"/>
      <c r="AQ1516" s="107"/>
      <c r="AR1516" s="107"/>
      <c r="AS1516" s="107"/>
      <c r="AT1516" s="107"/>
      <c r="AU1516" s="107"/>
      <c r="AV1516" s="107"/>
      <c r="AW1516" s="107"/>
      <c r="AX1516" s="107"/>
      <c r="AY1516"/>
      <c r="AZ1516"/>
      <c r="BA1516"/>
      <c r="BB1516"/>
      <c r="BC1516"/>
      <c r="BD1516"/>
      <c r="BE1516" s="110"/>
      <c r="BF1516" s="110"/>
      <c r="BG1516" s="110"/>
      <c r="BH1516" s="110"/>
      <c r="BI1516" s="110"/>
      <c r="BJ1516" s="110"/>
      <c r="BK1516" s="110"/>
      <c r="BL1516" s="110"/>
      <c r="BM1516" s="110"/>
      <c r="BN1516" s="110"/>
      <c r="BO1516" s="110"/>
      <c r="BP1516" s="110"/>
      <c r="BQ1516" s="110"/>
      <c r="BR1516" s="110"/>
      <c r="BS1516" s="110"/>
      <c r="BT1516" s="110"/>
      <c r="BU1516" s="110"/>
      <c r="BV1516" s="110"/>
      <c r="BW1516" s="110"/>
      <c r="BX1516" s="110"/>
      <c r="BY1516" s="110"/>
      <c r="BZ1516" s="110"/>
      <c r="CA1516" s="110"/>
      <c r="CB1516" s="110"/>
      <c r="CC1516" s="110"/>
      <c r="CD1516" s="110"/>
      <c r="CE1516" s="110"/>
      <c r="CF1516" s="110"/>
      <c r="CG1516" s="110"/>
      <c r="CH1516" s="110"/>
      <c r="CI1516" s="110"/>
      <c r="CJ1516" s="110"/>
      <c r="CK1516" s="110"/>
      <c r="CL1516" s="110"/>
      <c r="CM1516" s="110"/>
      <c r="CN1516" s="110"/>
      <c r="CO1516" s="110"/>
      <c r="CP1516" s="110"/>
      <c r="CQ1516" s="110"/>
      <c r="CR1516" s="110"/>
      <c r="CS1516" s="110"/>
      <c r="CT1516" s="110"/>
      <c r="CU1516" s="110"/>
      <c r="CV1516" s="110"/>
      <c r="CW1516" s="110"/>
      <c r="CX1516" s="110"/>
      <c r="CY1516" s="110"/>
      <c r="CZ1516" s="110"/>
      <c r="DA1516" s="110"/>
      <c r="DB1516" s="110"/>
      <c r="DC1516" s="110"/>
      <c r="DD1516" s="110"/>
      <c r="DE1516" s="110"/>
      <c r="DF1516" s="110"/>
      <c r="DG1516" s="110"/>
      <c r="DH1516" s="110"/>
      <c r="DI1516" s="110"/>
      <c r="DJ1516" s="110"/>
      <c r="DK1516" s="110"/>
      <c r="DL1516" s="110"/>
      <c r="DM1516" s="110"/>
      <c r="DN1516" s="110"/>
      <c r="DO1516" s="110"/>
      <c r="DP1516" s="110"/>
      <c r="DQ1516" s="110"/>
      <c r="DR1516" s="110"/>
      <c r="DS1516" s="110"/>
      <c r="DT1516" s="110"/>
      <c r="DU1516" s="110"/>
      <c r="DV1516" s="110"/>
      <c r="DW1516" s="110"/>
      <c r="DX1516" s="110"/>
      <c r="DY1516" s="110"/>
      <c r="DZ1516" s="110"/>
      <c r="EA1516" s="110"/>
      <c r="EB1516" s="110"/>
      <c r="EC1516" s="110"/>
      <c r="ED1516" s="110"/>
      <c r="EE1516" s="110"/>
      <c r="EF1516" s="110"/>
      <c r="EG1516" s="110"/>
      <c r="EH1516" s="110"/>
      <c r="EI1516" s="110"/>
      <c r="EJ1516" s="110"/>
      <c r="EK1516" s="110"/>
      <c r="EL1516" s="110"/>
      <c r="EM1516" s="110"/>
      <c r="EN1516" s="110"/>
      <c r="EO1516" s="110"/>
      <c r="EP1516" s="110"/>
      <c r="EQ1516" s="110"/>
      <c r="ER1516" s="110"/>
      <c r="ES1516" s="110"/>
      <c r="ET1516" s="110"/>
      <c r="EU1516" s="110"/>
      <c r="EV1516" s="110"/>
      <c r="EW1516" s="110"/>
      <c r="EX1516" s="110"/>
      <c r="EY1516" s="110"/>
      <c r="EZ1516" s="110"/>
      <c r="FA1516" s="110"/>
      <c r="FB1516" s="110"/>
      <c r="FC1516" s="110"/>
      <c r="FD1516" s="110"/>
      <c r="FE1516" s="110"/>
      <c r="FF1516" s="110"/>
      <c r="FG1516" s="110"/>
      <c r="FH1516" s="110"/>
      <c r="FI1516" s="110"/>
      <c r="FJ1516" s="110"/>
      <c r="FK1516" s="110"/>
      <c r="FL1516" s="110"/>
      <c r="FM1516" s="110"/>
      <c r="FN1516" s="110"/>
      <c r="FO1516" s="110"/>
      <c r="FP1516" s="110"/>
      <c r="FQ1516" s="110"/>
      <c r="FR1516" s="110"/>
      <c r="FS1516" s="110"/>
      <c r="FT1516" s="110"/>
      <c r="FU1516" s="110"/>
      <c r="FV1516" s="110"/>
      <c r="FW1516" s="110"/>
      <c r="FX1516" s="110"/>
      <c r="FY1516" s="110"/>
      <c r="FZ1516" s="110"/>
      <c r="GA1516" s="110"/>
      <c r="GB1516" s="110"/>
      <c r="GC1516" s="110"/>
      <c r="GD1516" s="110"/>
      <c r="GE1516" s="110"/>
      <c r="GF1516" s="110"/>
      <c r="GG1516" s="110"/>
      <c r="GH1516" s="110"/>
      <c r="GI1516" s="110"/>
      <c r="GJ1516" s="110"/>
      <c r="GK1516" s="110"/>
      <c r="GL1516" s="110"/>
      <c r="GM1516" s="110"/>
      <c r="GN1516" s="110"/>
      <c r="GO1516" s="110"/>
      <c r="GP1516" s="110"/>
      <c r="GQ1516" s="110"/>
      <c r="GR1516" s="110"/>
      <c r="GS1516" s="110"/>
      <c r="GT1516" s="110"/>
      <c r="GU1516" s="110"/>
      <c r="GV1516" s="110"/>
      <c r="GW1516" s="110"/>
      <c r="GX1516" s="110"/>
      <c r="GY1516" s="110"/>
      <c r="GZ1516" s="110"/>
      <c r="HA1516" s="110"/>
      <c r="HB1516" s="110"/>
      <c r="HC1516" s="110"/>
      <c r="HD1516" s="110"/>
      <c r="HE1516" s="110"/>
      <c r="HF1516" s="110"/>
      <c r="HG1516" s="110"/>
      <c r="HH1516" s="110"/>
      <c r="HI1516" s="110"/>
      <c r="HJ1516" s="110"/>
      <c r="HK1516" s="110"/>
      <c r="HL1516" s="110"/>
      <c r="HM1516" s="110"/>
      <c r="HN1516" s="110"/>
      <c r="HO1516" s="110"/>
      <c r="HP1516" s="110"/>
      <c r="HQ1516" s="110"/>
      <c r="HR1516" s="110"/>
      <c r="HS1516" s="110"/>
      <c r="HT1516" s="110"/>
      <c r="HU1516" s="110"/>
      <c r="HV1516" s="110"/>
      <c r="HW1516" s="110"/>
      <c r="HX1516" s="110"/>
      <c r="HY1516" s="110"/>
      <c r="HZ1516" s="110"/>
      <c r="IA1516" s="110"/>
      <c r="IB1516" s="110"/>
      <c r="IC1516" s="110"/>
      <c r="ID1516" s="110"/>
      <c r="IE1516" s="110"/>
      <c r="IF1516" s="110"/>
      <c r="IG1516" s="110"/>
      <c r="IH1516" s="110"/>
      <c r="II1516" s="110"/>
      <c r="IJ1516" s="110"/>
      <c r="IK1516" s="110"/>
      <c r="IL1516" s="110"/>
      <c r="IM1516" s="110"/>
      <c r="IN1516" s="110"/>
      <c r="IO1516" s="110"/>
      <c r="IP1516" s="110"/>
      <c r="IQ1516" s="110"/>
      <c r="IR1516" s="110"/>
      <c r="IS1516" s="110"/>
      <c r="IT1516" s="110"/>
      <c r="IU1516" s="110"/>
      <c r="IV1516" s="110"/>
    </row>
    <row r="1517" spans="1:256" s="116" customFormat="1" ht="288">
      <c r="A1517" s="115">
        <v>2991</v>
      </c>
      <c r="B1517" s="115" t="s">
        <v>13035</v>
      </c>
      <c r="C1517" s="115"/>
      <c r="D1517" s="114"/>
      <c r="E1517" s="114" t="s">
        <v>13045</v>
      </c>
      <c r="F1517" s="115" t="s">
        <v>13046</v>
      </c>
      <c r="G1517" s="114" t="s">
        <v>13047</v>
      </c>
      <c r="H1517" s="115">
        <v>2013</v>
      </c>
      <c r="I1517" s="114" t="s">
        <v>13048</v>
      </c>
      <c r="J1517" s="113">
        <v>24900</v>
      </c>
      <c r="K1517" s="126" t="s">
        <v>12747</v>
      </c>
      <c r="L1517" s="114" t="s">
        <v>13049</v>
      </c>
      <c r="M1517" s="114" t="s">
        <v>13050</v>
      </c>
      <c r="N1517" s="114" t="s">
        <v>13051</v>
      </c>
      <c r="O1517" s="114" t="s">
        <v>13052</v>
      </c>
      <c r="P1517" s="115">
        <v>214</v>
      </c>
      <c r="Q1517" s="113">
        <v>4</v>
      </c>
      <c r="R1517" s="113"/>
      <c r="S1517" s="113">
        <v>4</v>
      </c>
      <c r="T1517" s="113">
        <v>20</v>
      </c>
      <c r="U1517" s="113">
        <v>24</v>
      </c>
      <c r="V1517" s="115">
        <v>0</v>
      </c>
      <c r="W1517" s="115">
        <v>92</v>
      </c>
      <c r="X1517" s="114" t="s">
        <v>13053</v>
      </c>
      <c r="Y1517" s="115">
        <v>1</v>
      </c>
      <c r="Z1517" s="115">
        <v>7</v>
      </c>
      <c r="AA1517" s="115">
        <v>6</v>
      </c>
      <c r="AB1517" s="115">
        <v>44</v>
      </c>
      <c r="AC1517" s="115"/>
      <c r="AD1517" s="114">
        <v>20</v>
      </c>
      <c r="AE1517" s="115">
        <v>4</v>
      </c>
      <c r="AF1517" s="107"/>
      <c r="AG1517" s="107"/>
      <c r="AH1517" s="107"/>
      <c r="AI1517" s="107"/>
      <c r="AJ1517" s="107"/>
      <c r="AK1517" s="107"/>
      <c r="AL1517" s="107"/>
      <c r="AM1517" s="107"/>
      <c r="AN1517" s="107"/>
      <c r="AO1517" s="107"/>
      <c r="AP1517" s="107"/>
      <c r="AQ1517" s="107"/>
      <c r="AR1517" s="107"/>
      <c r="AS1517" s="107"/>
      <c r="AT1517" s="107"/>
      <c r="AU1517" s="107"/>
      <c r="AV1517" s="107"/>
      <c r="AW1517" s="107"/>
      <c r="AX1517" s="107"/>
      <c r="AY1517"/>
      <c r="AZ1517"/>
      <c r="BA1517"/>
      <c r="BB1517"/>
      <c r="BC1517"/>
      <c r="BD1517"/>
      <c r="BE1517" s="110"/>
      <c r="BF1517" s="110"/>
      <c r="BG1517" s="110"/>
      <c r="BH1517" s="110"/>
      <c r="BI1517" s="110"/>
      <c r="BJ1517" s="110"/>
      <c r="BK1517" s="110"/>
      <c r="BL1517" s="110"/>
      <c r="BM1517" s="110"/>
      <c r="BN1517" s="110"/>
      <c r="BO1517" s="110"/>
      <c r="BP1517" s="110"/>
      <c r="BQ1517" s="110"/>
      <c r="BR1517" s="110"/>
      <c r="BS1517" s="110"/>
      <c r="BT1517" s="110"/>
      <c r="BU1517" s="110"/>
      <c r="BV1517" s="110"/>
      <c r="BW1517" s="110"/>
      <c r="BX1517" s="110"/>
      <c r="BY1517" s="110"/>
      <c r="BZ1517" s="110"/>
      <c r="CA1517" s="110"/>
      <c r="CB1517" s="110"/>
      <c r="CC1517" s="110"/>
      <c r="CD1517" s="110"/>
      <c r="CE1517" s="110"/>
      <c r="CF1517" s="110"/>
      <c r="CG1517" s="110"/>
      <c r="CH1517" s="110"/>
      <c r="CI1517" s="110"/>
      <c r="CJ1517" s="110"/>
      <c r="CK1517" s="110"/>
      <c r="CL1517" s="110"/>
      <c r="CM1517" s="110"/>
      <c r="CN1517" s="110"/>
      <c r="CO1517" s="110"/>
      <c r="CP1517" s="110"/>
      <c r="CQ1517" s="110"/>
      <c r="CR1517" s="110"/>
      <c r="CS1517" s="110"/>
      <c r="CT1517" s="110"/>
      <c r="CU1517" s="110"/>
      <c r="CV1517" s="110"/>
      <c r="CW1517" s="110"/>
      <c r="CX1517" s="110"/>
      <c r="CY1517" s="110"/>
      <c r="CZ1517" s="110"/>
      <c r="DA1517" s="110"/>
      <c r="DB1517" s="110"/>
      <c r="DC1517" s="110"/>
      <c r="DD1517" s="110"/>
      <c r="DE1517" s="110"/>
      <c r="DF1517" s="110"/>
      <c r="DG1517" s="110"/>
      <c r="DH1517" s="110"/>
      <c r="DI1517" s="110"/>
      <c r="DJ1517" s="110"/>
      <c r="DK1517" s="110"/>
      <c r="DL1517" s="110"/>
      <c r="DM1517" s="110"/>
      <c r="DN1517" s="110"/>
      <c r="DO1517" s="110"/>
      <c r="DP1517" s="110"/>
      <c r="DQ1517" s="110"/>
      <c r="DR1517" s="110"/>
      <c r="DS1517" s="110"/>
      <c r="DT1517" s="110"/>
      <c r="DU1517" s="110"/>
      <c r="DV1517" s="110"/>
      <c r="DW1517" s="110"/>
      <c r="DX1517" s="110"/>
      <c r="DY1517" s="110"/>
      <c r="DZ1517" s="110"/>
      <c r="EA1517" s="110"/>
      <c r="EB1517" s="110"/>
      <c r="EC1517" s="110"/>
      <c r="ED1517" s="110"/>
      <c r="EE1517" s="110"/>
      <c r="EF1517" s="110"/>
      <c r="EG1517" s="110"/>
      <c r="EH1517" s="110"/>
      <c r="EI1517" s="110"/>
      <c r="EJ1517" s="110"/>
      <c r="EK1517" s="110"/>
      <c r="EL1517" s="110"/>
      <c r="EM1517" s="110"/>
      <c r="EN1517" s="110"/>
      <c r="EO1517" s="110"/>
      <c r="EP1517" s="110"/>
      <c r="EQ1517" s="110"/>
      <c r="ER1517" s="110"/>
      <c r="ES1517" s="110"/>
      <c r="ET1517" s="110"/>
      <c r="EU1517" s="110"/>
      <c r="EV1517" s="110"/>
      <c r="EW1517" s="110"/>
      <c r="EX1517" s="110"/>
      <c r="EY1517" s="110"/>
      <c r="EZ1517" s="110"/>
      <c r="FA1517" s="110"/>
      <c r="FB1517" s="110"/>
      <c r="FC1517" s="110"/>
      <c r="FD1517" s="110"/>
      <c r="FE1517" s="110"/>
      <c r="FF1517" s="110"/>
      <c r="FG1517" s="110"/>
      <c r="FH1517" s="110"/>
      <c r="FI1517" s="110"/>
      <c r="FJ1517" s="110"/>
      <c r="FK1517" s="110"/>
      <c r="FL1517" s="110"/>
      <c r="FM1517" s="110"/>
      <c r="FN1517" s="110"/>
      <c r="FO1517" s="110"/>
      <c r="FP1517" s="110"/>
      <c r="FQ1517" s="110"/>
      <c r="FR1517" s="110"/>
      <c r="FS1517" s="110"/>
      <c r="FT1517" s="110"/>
      <c r="FU1517" s="110"/>
      <c r="FV1517" s="110"/>
      <c r="FW1517" s="110"/>
      <c r="FX1517" s="110"/>
      <c r="FY1517" s="110"/>
      <c r="FZ1517" s="110"/>
      <c r="GA1517" s="110"/>
      <c r="GB1517" s="110"/>
      <c r="GC1517" s="110"/>
      <c r="GD1517" s="110"/>
      <c r="GE1517" s="110"/>
      <c r="GF1517" s="110"/>
      <c r="GG1517" s="110"/>
      <c r="GH1517" s="110"/>
      <c r="GI1517" s="110"/>
      <c r="GJ1517" s="110"/>
      <c r="GK1517" s="110"/>
      <c r="GL1517" s="110"/>
      <c r="GM1517" s="110"/>
      <c r="GN1517" s="110"/>
      <c r="GO1517" s="110"/>
      <c r="GP1517" s="110"/>
      <c r="GQ1517" s="110"/>
      <c r="GR1517" s="110"/>
      <c r="GS1517" s="110"/>
      <c r="GT1517" s="110"/>
      <c r="GU1517" s="110"/>
      <c r="GV1517" s="110"/>
      <c r="GW1517" s="110"/>
      <c r="GX1517" s="110"/>
      <c r="GY1517" s="110"/>
      <c r="GZ1517" s="110"/>
      <c r="HA1517" s="110"/>
      <c r="HB1517" s="110"/>
      <c r="HC1517" s="110"/>
      <c r="HD1517" s="110"/>
      <c r="HE1517" s="110"/>
      <c r="HF1517" s="110"/>
      <c r="HG1517" s="110"/>
      <c r="HH1517" s="110"/>
      <c r="HI1517" s="110"/>
      <c r="HJ1517" s="110"/>
      <c r="HK1517" s="110"/>
      <c r="HL1517" s="110"/>
      <c r="HM1517" s="110"/>
      <c r="HN1517" s="110"/>
      <c r="HO1517" s="110"/>
      <c r="HP1517" s="110"/>
      <c r="HQ1517" s="110"/>
      <c r="HR1517" s="110"/>
      <c r="HS1517" s="110"/>
      <c r="HT1517" s="110"/>
      <c r="HU1517" s="110"/>
      <c r="HV1517" s="110"/>
      <c r="HW1517" s="110"/>
      <c r="HX1517" s="110"/>
      <c r="HY1517" s="110"/>
      <c r="HZ1517" s="110"/>
      <c r="IA1517" s="110"/>
      <c r="IB1517" s="110"/>
      <c r="IC1517" s="110"/>
      <c r="ID1517" s="110"/>
      <c r="IE1517" s="110"/>
      <c r="IF1517" s="110"/>
      <c r="IG1517" s="110"/>
      <c r="IH1517" s="110"/>
      <c r="II1517" s="110"/>
      <c r="IJ1517" s="110"/>
      <c r="IK1517" s="110"/>
      <c r="IL1517" s="110"/>
      <c r="IM1517" s="110"/>
      <c r="IN1517" s="110"/>
      <c r="IO1517" s="110"/>
      <c r="IP1517" s="110"/>
      <c r="IQ1517" s="110"/>
      <c r="IR1517" s="110"/>
      <c r="IS1517" s="110"/>
      <c r="IT1517" s="110"/>
      <c r="IU1517" s="110"/>
      <c r="IV1517" s="110"/>
    </row>
    <row r="1518" spans="1:256" s="116" customFormat="1" ht="288">
      <c r="A1518" s="115">
        <v>2991</v>
      </c>
      <c r="B1518" s="115" t="s">
        <v>13035</v>
      </c>
      <c r="C1518" s="115"/>
      <c r="D1518" s="114"/>
      <c r="E1518" s="114" t="s">
        <v>577</v>
      </c>
      <c r="F1518" s="115">
        <v>17270</v>
      </c>
      <c r="G1518" s="114" t="s">
        <v>13054</v>
      </c>
      <c r="H1518" s="115">
        <v>2011</v>
      </c>
      <c r="I1518" s="114" t="s">
        <v>13055</v>
      </c>
      <c r="J1518" s="113">
        <v>77290.080000000002</v>
      </c>
      <c r="K1518" s="126" t="s">
        <v>12747</v>
      </c>
      <c r="L1518" s="114" t="s">
        <v>13056</v>
      </c>
      <c r="M1518" s="114" t="s">
        <v>13057</v>
      </c>
      <c r="N1518" s="114" t="s">
        <v>13058</v>
      </c>
      <c r="O1518" s="114" t="s">
        <v>13059</v>
      </c>
      <c r="P1518" s="115">
        <v>23</v>
      </c>
      <c r="Q1518" s="113">
        <v>16</v>
      </c>
      <c r="R1518" s="113"/>
      <c r="S1518" s="113">
        <v>16</v>
      </c>
      <c r="T1518" s="113">
        <v>23</v>
      </c>
      <c r="U1518" s="113">
        <v>39</v>
      </c>
      <c r="V1518" s="115">
        <v>2</v>
      </c>
      <c r="W1518" s="115">
        <v>100</v>
      </c>
      <c r="X1518" s="114" t="s">
        <v>13060</v>
      </c>
      <c r="Y1518" s="115">
        <v>3</v>
      </c>
      <c r="Z1518" s="115">
        <v>12</v>
      </c>
      <c r="AA1518" s="115">
        <v>3</v>
      </c>
      <c r="AB1518" s="115">
        <v>44</v>
      </c>
      <c r="AC1518" s="115"/>
      <c r="AD1518" s="114">
        <v>23</v>
      </c>
      <c r="AE1518" s="115">
        <v>4</v>
      </c>
      <c r="AF1518" s="107"/>
      <c r="AG1518" s="107"/>
      <c r="AH1518" s="107"/>
      <c r="AI1518" s="107"/>
      <c r="AJ1518" s="107"/>
      <c r="AK1518" s="107"/>
      <c r="AL1518" s="107"/>
      <c r="AM1518" s="107"/>
      <c r="AN1518" s="107"/>
      <c r="AO1518" s="107"/>
      <c r="AP1518" s="107"/>
      <c r="AQ1518" s="107"/>
      <c r="AR1518" s="107"/>
      <c r="AS1518" s="107"/>
      <c r="AT1518" s="107"/>
      <c r="AU1518" s="107"/>
      <c r="AV1518" s="107"/>
      <c r="AW1518" s="107"/>
      <c r="AX1518" s="107"/>
      <c r="AY1518"/>
      <c r="AZ1518"/>
      <c r="BA1518"/>
      <c r="BB1518"/>
      <c r="BC1518"/>
      <c r="BD1518"/>
      <c r="BE1518" s="110"/>
      <c r="BF1518" s="110"/>
      <c r="BG1518" s="110"/>
      <c r="BH1518" s="110"/>
      <c r="BI1518" s="110"/>
      <c r="BJ1518" s="110"/>
      <c r="BK1518" s="110"/>
      <c r="BL1518" s="110"/>
      <c r="BM1518" s="110"/>
      <c r="BN1518" s="110"/>
      <c r="BO1518" s="110"/>
      <c r="BP1518" s="110"/>
      <c r="BQ1518" s="110"/>
      <c r="BR1518" s="110"/>
      <c r="BS1518" s="110"/>
      <c r="BT1518" s="110"/>
      <c r="BU1518" s="110"/>
      <c r="BV1518" s="110"/>
      <c r="BW1518" s="110"/>
      <c r="BX1518" s="110"/>
      <c r="BY1518" s="110"/>
      <c r="BZ1518" s="110"/>
      <c r="CA1518" s="110"/>
      <c r="CB1518" s="110"/>
      <c r="CC1518" s="110"/>
      <c r="CD1518" s="110"/>
      <c r="CE1518" s="110"/>
      <c r="CF1518" s="110"/>
      <c r="CG1518" s="110"/>
      <c r="CH1518" s="110"/>
      <c r="CI1518" s="110"/>
      <c r="CJ1518" s="110"/>
      <c r="CK1518" s="110"/>
      <c r="CL1518" s="110"/>
      <c r="CM1518" s="110"/>
      <c r="CN1518" s="110"/>
      <c r="CO1518" s="110"/>
      <c r="CP1518" s="110"/>
      <c r="CQ1518" s="110"/>
      <c r="CR1518" s="110"/>
      <c r="CS1518" s="110"/>
      <c r="CT1518" s="110"/>
      <c r="CU1518" s="110"/>
      <c r="CV1518" s="110"/>
      <c r="CW1518" s="110"/>
      <c r="CX1518" s="110"/>
      <c r="CY1518" s="110"/>
      <c r="CZ1518" s="110"/>
      <c r="DA1518" s="110"/>
      <c r="DB1518" s="110"/>
      <c r="DC1518" s="110"/>
      <c r="DD1518" s="110"/>
      <c r="DE1518" s="110"/>
      <c r="DF1518" s="110"/>
      <c r="DG1518" s="110"/>
      <c r="DH1518" s="110"/>
      <c r="DI1518" s="110"/>
      <c r="DJ1518" s="110"/>
      <c r="DK1518" s="110"/>
      <c r="DL1518" s="110"/>
      <c r="DM1518" s="110"/>
      <c r="DN1518" s="110"/>
      <c r="DO1518" s="110"/>
      <c r="DP1518" s="110"/>
      <c r="DQ1518" s="110"/>
      <c r="DR1518" s="110"/>
      <c r="DS1518" s="110"/>
      <c r="DT1518" s="110"/>
      <c r="DU1518" s="110"/>
      <c r="DV1518" s="110"/>
      <c r="DW1518" s="110"/>
      <c r="DX1518" s="110"/>
      <c r="DY1518" s="110"/>
      <c r="DZ1518" s="110"/>
      <c r="EA1518" s="110"/>
      <c r="EB1518" s="110"/>
      <c r="EC1518" s="110"/>
      <c r="ED1518" s="110"/>
      <c r="EE1518" s="110"/>
      <c r="EF1518" s="110"/>
      <c r="EG1518" s="110"/>
      <c r="EH1518" s="110"/>
      <c r="EI1518" s="110"/>
      <c r="EJ1518" s="110"/>
      <c r="EK1518" s="110"/>
      <c r="EL1518" s="110"/>
      <c r="EM1518" s="110"/>
      <c r="EN1518" s="110"/>
      <c r="EO1518" s="110"/>
      <c r="EP1518" s="110"/>
      <c r="EQ1518" s="110"/>
      <c r="ER1518" s="110"/>
      <c r="ES1518" s="110"/>
      <c r="ET1518" s="110"/>
      <c r="EU1518" s="110"/>
      <c r="EV1518" s="110"/>
      <c r="EW1518" s="110"/>
      <c r="EX1518" s="110"/>
      <c r="EY1518" s="110"/>
      <c r="EZ1518" s="110"/>
      <c r="FA1518" s="110"/>
      <c r="FB1518" s="110"/>
      <c r="FC1518" s="110"/>
      <c r="FD1518" s="110"/>
      <c r="FE1518" s="110"/>
      <c r="FF1518" s="110"/>
      <c r="FG1518" s="110"/>
      <c r="FH1518" s="110"/>
      <c r="FI1518" s="110"/>
      <c r="FJ1518" s="110"/>
      <c r="FK1518" s="110"/>
      <c r="FL1518" s="110"/>
      <c r="FM1518" s="110"/>
      <c r="FN1518" s="110"/>
      <c r="FO1518" s="110"/>
      <c r="FP1518" s="110"/>
      <c r="FQ1518" s="110"/>
      <c r="FR1518" s="110"/>
      <c r="FS1518" s="110"/>
      <c r="FT1518" s="110"/>
      <c r="FU1518" s="110"/>
      <c r="FV1518" s="110"/>
      <c r="FW1518" s="110"/>
      <c r="FX1518" s="110"/>
      <c r="FY1518" s="110"/>
      <c r="FZ1518" s="110"/>
      <c r="GA1518" s="110"/>
      <c r="GB1518" s="110"/>
      <c r="GC1518" s="110"/>
      <c r="GD1518" s="110"/>
      <c r="GE1518" s="110"/>
      <c r="GF1518" s="110"/>
      <c r="GG1518" s="110"/>
      <c r="GH1518" s="110"/>
      <c r="GI1518" s="110"/>
      <c r="GJ1518" s="110"/>
      <c r="GK1518" s="110"/>
      <c r="GL1518" s="110"/>
      <c r="GM1518" s="110"/>
      <c r="GN1518" s="110"/>
      <c r="GO1518" s="110"/>
      <c r="GP1518" s="110"/>
      <c r="GQ1518" s="110"/>
      <c r="GR1518" s="110"/>
      <c r="GS1518" s="110"/>
      <c r="GT1518" s="110"/>
      <c r="GU1518" s="110"/>
      <c r="GV1518" s="110"/>
      <c r="GW1518" s="110"/>
      <c r="GX1518" s="110"/>
      <c r="GY1518" s="110"/>
      <c r="GZ1518" s="110"/>
      <c r="HA1518" s="110"/>
      <c r="HB1518" s="110"/>
      <c r="HC1518" s="110"/>
      <c r="HD1518" s="110"/>
      <c r="HE1518" s="110"/>
      <c r="HF1518" s="110"/>
      <c r="HG1518" s="110"/>
      <c r="HH1518" s="110"/>
      <c r="HI1518" s="110"/>
      <c r="HJ1518" s="110"/>
      <c r="HK1518" s="110"/>
      <c r="HL1518" s="110"/>
      <c r="HM1518" s="110"/>
      <c r="HN1518" s="110"/>
      <c r="HO1518" s="110"/>
      <c r="HP1518" s="110"/>
      <c r="HQ1518" s="110"/>
      <c r="HR1518" s="110"/>
      <c r="HS1518" s="110"/>
      <c r="HT1518" s="110"/>
      <c r="HU1518" s="110"/>
      <c r="HV1518" s="110"/>
      <c r="HW1518" s="110"/>
      <c r="HX1518" s="110"/>
      <c r="HY1518" s="110"/>
      <c r="HZ1518" s="110"/>
      <c r="IA1518" s="110"/>
      <c r="IB1518" s="110"/>
      <c r="IC1518" s="110"/>
      <c r="ID1518" s="110"/>
      <c r="IE1518" s="110"/>
      <c r="IF1518" s="110"/>
      <c r="IG1518" s="110"/>
      <c r="IH1518" s="110"/>
      <c r="II1518" s="110"/>
      <c r="IJ1518" s="110"/>
      <c r="IK1518" s="110"/>
      <c r="IL1518" s="110"/>
      <c r="IM1518" s="110"/>
      <c r="IN1518" s="110"/>
      <c r="IO1518" s="110"/>
      <c r="IP1518" s="110"/>
      <c r="IQ1518" s="110"/>
      <c r="IR1518" s="110"/>
      <c r="IS1518" s="110"/>
      <c r="IT1518" s="110"/>
      <c r="IU1518" s="110"/>
      <c r="IV1518" s="110"/>
    </row>
    <row r="1519" spans="1:256" s="116" customFormat="1" ht="288">
      <c r="A1519" s="115">
        <v>2991</v>
      </c>
      <c r="B1519" s="115" t="s">
        <v>13035</v>
      </c>
      <c r="C1519" s="115"/>
      <c r="D1519" s="114"/>
      <c r="E1519" s="114" t="s">
        <v>13061</v>
      </c>
      <c r="F1519" s="115" t="s">
        <v>13062</v>
      </c>
      <c r="G1519" s="114" t="s">
        <v>13063</v>
      </c>
      <c r="H1519" s="115">
        <v>2012</v>
      </c>
      <c r="I1519" s="114" t="s">
        <v>13064</v>
      </c>
      <c r="J1519" s="113">
        <v>202490.82</v>
      </c>
      <c r="K1519" s="126" t="s">
        <v>12747</v>
      </c>
      <c r="L1519" s="114" t="s">
        <v>13065</v>
      </c>
      <c r="M1519" s="114" t="s">
        <v>13066</v>
      </c>
      <c r="N1519" s="114"/>
      <c r="O1519" s="114"/>
      <c r="P1519" s="115">
        <v>201</v>
      </c>
      <c r="Q1519" s="113">
        <v>3</v>
      </c>
      <c r="R1519" s="113"/>
      <c r="S1519" s="113">
        <v>3</v>
      </c>
      <c r="T1519" s="113">
        <v>17</v>
      </c>
      <c r="U1519" s="113">
        <v>20</v>
      </c>
      <c r="V1519" s="115">
        <v>100</v>
      </c>
      <c r="W1519" s="115">
        <v>100</v>
      </c>
      <c r="X1519" s="114" t="s">
        <v>13067</v>
      </c>
      <c r="Y1519" s="115">
        <v>1</v>
      </c>
      <c r="Z1519" s="115">
        <v>2</v>
      </c>
      <c r="AA1519" s="115">
        <v>1</v>
      </c>
      <c r="AB1519" s="115">
        <v>44</v>
      </c>
      <c r="AC1519" s="115"/>
      <c r="AD1519" s="114">
        <v>17</v>
      </c>
      <c r="AE1519" s="115">
        <v>4</v>
      </c>
      <c r="AF1519" s="107"/>
      <c r="AG1519" s="107"/>
      <c r="AH1519" s="107"/>
      <c r="AI1519" s="107"/>
      <c r="AJ1519" s="107"/>
      <c r="AK1519" s="107"/>
      <c r="AL1519" s="107"/>
      <c r="AM1519" s="107"/>
      <c r="AN1519" s="107"/>
      <c r="AO1519" s="107"/>
      <c r="AP1519" s="107"/>
      <c r="AQ1519" s="107"/>
      <c r="AR1519" s="107"/>
      <c r="AS1519" s="107"/>
      <c r="AT1519" s="107"/>
      <c r="AU1519" s="107"/>
      <c r="AV1519" s="107"/>
      <c r="AW1519" s="107"/>
      <c r="AX1519" s="107"/>
      <c r="AY1519"/>
      <c r="AZ1519"/>
      <c r="BA1519"/>
      <c r="BB1519"/>
      <c r="BC1519"/>
      <c r="BD1519"/>
      <c r="BE1519" s="110"/>
      <c r="BF1519" s="110"/>
      <c r="BG1519" s="110"/>
      <c r="BH1519" s="110"/>
      <c r="BI1519" s="110"/>
      <c r="BJ1519" s="110"/>
      <c r="BK1519" s="110"/>
      <c r="BL1519" s="110"/>
      <c r="BM1519" s="110"/>
      <c r="BN1519" s="110"/>
      <c r="BO1519" s="110"/>
      <c r="BP1519" s="110"/>
      <c r="BQ1519" s="110"/>
      <c r="BR1519" s="110"/>
      <c r="BS1519" s="110"/>
      <c r="BT1519" s="110"/>
      <c r="BU1519" s="110"/>
      <c r="BV1519" s="110"/>
      <c r="BW1519" s="110"/>
      <c r="BX1519" s="110"/>
      <c r="BY1519" s="110"/>
      <c r="BZ1519" s="110"/>
      <c r="CA1519" s="110"/>
      <c r="CB1519" s="110"/>
      <c r="CC1519" s="110"/>
      <c r="CD1519" s="110"/>
      <c r="CE1519" s="110"/>
      <c r="CF1519" s="110"/>
      <c r="CG1519" s="110"/>
      <c r="CH1519" s="110"/>
      <c r="CI1519" s="110"/>
      <c r="CJ1519" s="110"/>
      <c r="CK1519" s="110"/>
      <c r="CL1519" s="110"/>
      <c r="CM1519" s="110"/>
      <c r="CN1519" s="110"/>
      <c r="CO1519" s="110"/>
      <c r="CP1519" s="110"/>
      <c r="CQ1519" s="110"/>
      <c r="CR1519" s="110"/>
      <c r="CS1519" s="110"/>
      <c r="CT1519" s="110"/>
      <c r="CU1519" s="110"/>
      <c r="CV1519" s="110"/>
      <c r="CW1519" s="110"/>
      <c r="CX1519" s="110"/>
      <c r="CY1519" s="110"/>
      <c r="CZ1519" s="110"/>
      <c r="DA1519" s="110"/>
      <c r="DB1519" s="110"/>
      <c r="DC1519" s="110"/>
      <c r="DD1519" s="110"/>
      <c r="DE1519" s="110"/>
      <c r="DF1519" s="110"/>
      <c r="DG1519" s="110"/>
      <c r="DH1519" s="110"/>
      <c r="DI1519" s="110"/>
      <c r="DJ1519" s="110"/>
      <c r="DK1519" s="110"/>
      <c r="DL1519" s="110"/>
      <c r="DM1519" s="110"/>
      <c r="DN1519" s="110"/>
      <c r="DO1519" s="110"/>
      <c r="DP1519" s="110"/>
      <c r="DQ1519" s="110"/>
      <c r="DR1519" s="110"/>
      <c r="DS1519" s="110"/>
      <c r="DT1519" s="110"/>
      <c r="DU1519" s="110"/>
      <c r="DV1519" s="110"/>
      <c r="DW1519" s="110"/>
      <c r="DX1519" s="110"/>
      <c r="DY1519" s="110"/>
      <c r="DZ1519" s="110"/>
      <c r="EA1519" s="110"/>
      <c r="EB1519" s="110"/>
      <c r="EC1519" s="110"/>
      <c r="ED1519" s="110"/>
      <c r="EE1519" s="110"/>
      <c r="EF1519" s="110"/>
      <c r="EG1519" s="110"/>
      <c r="EH1519" s="110"/>
      <c r="EI1519" s="110"/>
      <c r="EJ1519" s="110"/>
      <c r="EK1519" s="110"/>
      <c r="EL1519" s="110"/>
      <c r="EM1519" s="110"/>
      <c r="EN1519" s="110"/>
      <c r="EO1519" s="110"/>
      <c r="EP1519" s="110"/>
      <c r="EQ1519" s="110"/>
      <c r="ER1519" s="110"/>
      <c r="ES1519" s="110"/>
      <c r="ET1519" s="110"/>
      <c r="EU1519" s="110"/>
      <c r="EV1519" s="110"/>
      <c r="EW1519" s="110"/>
      <c r="EX1519" s="110"/>
      <c r="EY1519" s="110"/>
      <c r="EZ1519" s="110"/>
      <c r="FA1519" s="110"/>
      <c r="FB1519" s="110"/>
      <c r="FC1519" s="110"/>
      <c r="FD1519" s="110"/>
      <c r="FE1519" s="110"/>
      <c r="FF1519" s="110"/>
      <c r="FG1519" s="110"/>
      <c r="FH1519" s="110"/>
      <c r="FI1519" s="110"/>
      <c r="FJ1519" s="110"/>
      <c r="FK1519" s="110"/>
      <c r="FL1519" s="110"/>
      <c r="FM1519" s="110"/>
      <c r="FN1519" s="110"/>
      <c r="FO1519" s="110"/>
      <c r="FP1519" s="110"/>
      <c r="FQ1519" s="110"/>
      <c r="FR1519" s="110"/>
      <c r="FS1519" s="110"/>
      <c r="FT1519" s="110"/>
      <c r="FU1519" s="110"/>
      <c r="FV1519" s="110"/>
      <c r="FW1519" s="110"/>
      <c r="FX1519" s="110"/>
      <c r="FY1519" s="110"/>
      <c r="FZ1519" s="110"/>
      <c r="GA1519" s="110"/>
      <c r="GB1519" s="110"/>
      <c r="GC1519" s="110"/>
      <c r="GD1519" s="110"/>
      <c r="GE1519" s="110"/>
      <c r="GF1519" s="110"/>
      <c r="GG1519" s="110"/>
      <c r="GH1519" s="110"/>
      <c r="GI1519" s="110"/>
      <c r="GJ1519" s="110"/>
      <c r="GK1519" s="110"/>
      <c r="GL1519" s="110"/>
      <c r="GM1519" s="110"/>
      <c r="GN1519" s="110"/>
      <c r="GO1519" s="110"/>
      <c r="GP1519" s="110"/>
      <c r="GQ1519" s="110"/>
      <c r="GR1519" s="110"/>
      <c r="GS1519" s="110"/>
      <c r="GT1519" s="110"/>
      <c r="GU1519" s="110"/>
      <c r="GV1519" s="110"/>
      <c r="GW1519" s="110"/>
      <c r="GX1519" s="110"/>
      <c r="GY1519" s="110"/>
      <c r="GZ1519" s="110"/>
      <c r="HA1519" s="110"/>
      <c r="HB1519" s="110"/>
      <c r="HC1519" s="110"/>
      <c r="HD1519" s="110"/>
      <c r="HE1519" s="110"/>
      <c r="HF1519" s="110"/>
      <c r="HG1519" s="110"/>
      <c r="HH1519" s="110"/>
      <c r="HI1519" s="110"/>
      <c r="HJ1519" s="110"/>
      <c r="HK1519" s="110"/>
      <c r="HL1519" s="110"/>
      <c r="HM1519" s="110"/>
      <c r="HN1519" s="110"/>
      <c r="HO1519" s="110"/>
      <c r="HP1519" s="110"/>
      <c r="HQ1519" s="110"/>
      <c r="HR1519" s="110"/>
      <c r="HS1519" s="110"/>
      <c r="HT1519" s="110"/>
      <c r="HU1519" s="110"/>
      <c r="HV1519" s="110"/>
      <c r="HW1519" s="110"/>
      <c r="HX1519" s="110"/>
      <c r="HY1519" s="110"/>
      <c r="HZ1519" s="110"/>
      <c r="IA1519" s="110"/>
      <c r="IB1519" s="110"/>
      <c r="IC1519" s="110"/>
      <c r="ID1519" s="110"/>
      <c r="IE1519" s="110"/>
      <c r="IF1519" s="110"/>
      <c r="IG1519" s="110"/>
      <c r="IH1519" s="110"/>
      <c r="II1519" s="110"/>
      <c r="IJ1519" s="110"/>
      <c r="IK1519" s="110"/>
      <c r="IL1519" s="110"/>
      <c r="IM1519" s="110"/>
      <c r="IN1519" s="110"/>
      <c r="IO1519" s="110"/>
      <c r="IP1519" s="110"/>
      <c r="IQ1519" s="110"/>
      <c r="IR1519" s="110"/>
      <c r="IS1519" s="110"/>
      <c r="IT1519" s="110"/>
      <c r="IU1519" s="110"/>
      <c r="IV1519" s="110"/>
    </row>
    <row r="1520" spans="1:256" s="116" customFormat="1" ht="288">
      <c r="A1520" s="115">
        <v>2991</v>
      </c>
      <c r="B1520" s="115" t="s">
        <v>13035</v>
      </c>
      <c r="C1520" s="115"/>
      <c r="D1520" s="114"/>
      <c r="E1520" s="114" t="s">
        <v>13068</v>
      </c>
      <c r="F1520" s="115" t="s">
        <v>13069</v>
      </c>
      <c r="G1520" s="114" t="s">
        <v>13070</v>
      </c>
      <c r="H1520" s="115">
        <v>2011</v>
      </c>
      <c r="I1520" s="114" t="s">
        <v>13071</v>
      </c>
      <c r="J1520" s="113">
        <v>38880</v>
      </c>
      <c r="K1520" s="126" t="s">
        <v>12747</v>
      </c>
      <c r="L1520" s="114" t="s">
        <v>13072</v>
      </c>
      <c r="M1520" s="114" t="s">
        <v>13073</v>
      </c>
      <c r="N1520" s="114" t="s">
        <v>13074</v>
      </c>
      <c r="O1520" s="114" t="s">
        <v>13059</v>
      </c>
      <c r="P1520" s="115">
        <v>84</v>
      </c>
      <c r="Q1520" s="113">
        <v>16</v>
      </c>
      <c r="R1520" s="113"/>
      <c r="S1520" s="113">
        <v>16</v>
      </c>
      <c r="T1520" s="113">
        <v>34</v>
      </c>
      <c r="U1520" s="113">
        <v>50</v>
      </c>
      <c r="V1520" s="115">
        <v>13</v>
      </c>
      <c r="W1520" s="115">
        <v>100</v>
      </c>
      <c r="X1520" s="114" t="s">
        <v>13075</v>
      </c>
      <c r="Y1520" s="115">
        <v>3</v>
      </c>
      <c r="Z1520" s="115">
        <v>12</v>
      </c>
      <c r="AA1520" s="115">
        <v>3</v>
      </c>
      <c r="AB1520" s="115">
        <v>44</v>
      </c>
      <c r="AC1520" s="115"/>
      <c r="AD1520" s="114">
        <v>34</v>
      </c>
      <c r="AE1520" s="115">
        <v>4</v>
      </c>
      <c r="AF1520" s="107"/>
      <c r="AG1520" s="107"/>
      <c r="AH1520" s="107"/>
      <c r="AI1520" s="107"/>
      <c r="AJ1520" s="107"/>
      <c r="AK1520" s="107"/>
      <c r="AL1520" s="107"/>
      <c r="AM1520" s="107"/>
      <c r="AN1520" s="107"/>
      <c r="AO1520" s="107"/>
      <c r="AP1520" s="107"/>
      <c r="AQ1520" s="107"/>
      <c r="AR1520" s="107"/>
      <c r="AS1520" s="107"/>
      <c r="AT1520" s="107"/>
      <c r="AU1520" s="107"/>
      <c r="AV1520" s="107"/>
      <c r="AW1520" s="107"/>
      <c r="AX1520" s="107"/>
      <c r="AY1520"/>
      <c r="AZ1520"/>
      <c r="BA1520"/>
      <c r="BB1520"/>
      <c r="BC1520"/>
      <c r="BD1520"/>
      <c r="BE1520" s="110"/>
      <c r="BF1520" s="110"/>
      <c r="BG1520" s="110"/>
      <c r="BH1520" s="110"/>
      <c r="BI1520" s="110"/>
      <c r="BJ1520" s="110"/>
      <c r="BK1520" s="110"/>
      <c r="BL1520" s="110"/>
      <c r="BM1520" s="110"/>
      <c r="BN1520" s="110"/>
      <c r="BO1520" s="110"/>
      <c r="BP1520" s="110"/>
      <c r="BQ1520" s="110"/>
      <c r="BR1520" s="110"/>
      <c r="BS1520" s="110"/>
      <c r="BT1520" s="110"/>
      <c r="BU1520" s="110"/>
      <c r="BV1520" s="110"/>
      <c r="BW1520" s="110"/>
      <c r="BX1520" s="110"/>
      <c r="BY1520" s="110"/>
      <c r="BZ1520" s="110"/>
      <c r="CA1520" s="110"/>
      <c r="CB1520" s="110"/>
      <c r="CC1520" s="110"/>
      <c r="CD1520" s="110"/>
      <c r="CE1520" s="110"/>
      <c r="CF1520" s="110"/>
      <c r="CG1520" s="110"/>
      <c r="CH1520" s="110"/>
      <c r="CI1520" s="110"/>
      <c r="CJ1520" s="110"/>
      <c r="CK1520" s="110"/>
      <c r="CL1520" s="110"/>
      <c r="CM1520" s="110"/>
      <c r="CN1520" s="110"/>
      <c r="CO1520" s="110"/>
      <c r="CP1520" s="110"/>
      <c r="CQ1520" s="110"/>
      <c r="CR1520" s="110"/>
      <c r="CS1520" s="110"/>
      <c r="CT1520" s="110"/>
      <c r="CU1520" s="110"/>
      <c r="CV1520" s="110"/>
      <c r="CW1520" s="110"/>
      <c r="CX1520" s="110"/>
      <c r="CY1520" s="110"/>
      <c r="CZ1520" s="110"/>
      <c r="DA1520" s="110"/>
      <c r="DB1520" s="110"/>
      <c r="DC1520" s="110"/>
      <c r="DD1520" s="110"/>
      <c r="DE1520" s="110"/>
      <c r="DF1520" s="110"/>
      <c r="DG1520" s="110"/>
      <c r="DH1520" s="110"/>
      <c r="DI1520" s="110"/>
      <c r="DJ1520" s="110"/>
      <c r="DK1520" s="110"/>
      <c r="DL1520" s="110"/>
      <c r="DM1520" s="110"/>
      <c r="DN1520" s="110"/>
      <c r="DO1520" s="110"/>
      <c r="DP1520" s="110"/>
      <c r="DQ1520" s="110"/>
      <c r="DR1520" s="110"/>
      <c r="DS1520" s="110"/>
      <c r="DT1520" s="110"/>
      <c r="DU1520" s="110"/>
      <c r="DV1520" s="110"/>
      <c r="DW1520" s="110"/>
      <c r="DX1520" s="110"/>
      <c r="DY1520" s="110"/>
      <c r="DZ1520" s="110"/>
      <c r="EA1520" s="110"/>
      <c r="EB1520" s="110"/>
      <c r="EC1520" s="110"/>
      <c r="ED1520" s="110"/>
      <c r="EE1520" s="110"/>
      <c r="EF1520" s="110"/>
      <c r="EG1520" s="110"/>
      <c r="EH1520" s="110"/>
      <c r="EI1520" s="110"/>
      <c r="EJ1520" s="110"/>
      <c r="EK1520" s="110"/>
      <c r="EL1520" s="110"/>
      <c r="EM1520" s="110"/>
      <c r="EN1520" s="110"/>
      <c r="EO1520" s="110"/>
      <c r="EP1520" s="110"/>
      <c r="EQ1520" s="110"/>
      <c r="ER1520" s="110"/>
      <c r="ES1520" s="110"/>
      <c r="ET1520" s="110"/>
      <c r="EU1520" s="110"/>
      <c r="EV1520" s="110"/>
      <c r="EW1520" s="110"/>
      <c r="EX1520" s="110"/>
      <c r="EY1520" s="110"/>
      <c r="EZ1520" s="110"/>
      <c r="FA1520" s="110"/>
      <c r="FB1520" s="110"/>
      <c r="FC1520" s="110"/>
      <c r="FD1520" s="110"/>
      <c r="FE1520" s="110"/>
      <c r="FF1520" s="110"/>
      <c r="FG1520" s="110"/>
      <c r="FH1520" s="110"/>
      <c r="FI1520" s="110"/>
      <c r="FJ1520" s="110"/>
      <c r="FK1520" s="110"/>
      <c r="FL1520" s="110"/>
      <c r="FM1520" s="110"/>
      <c r="FN1520" s="110"/>
      <c r="FO1520" s="110"/>
      <c r="FP1520" s="110"/>
      <c r="FQ1520" s="110"/>
      <c r="FR1520" s="110"/>
      <c r="FS1520" s="110"/>
      <c r="FT1520" s="110"/>
      <c r="FU1520" s="110"/>
      <c r="FV1520" s="110"/>
      <c r="FW1520" s="110"/>
      <c r="FX1520" s="110"/>
      <c r="FY1520" s="110"/>
      <c r="FZ1520" s="110"/>
      <c r="GA1520" s="110"/>
      <c r="GB1520" s="110"/>
      <c r="GC1520" s="110"/>
      <c r="GD1520" s="110"/>
      <c r="GE1520" s="110"/>
      <c r="GF1520" s="110"/>
      <c r="GG1520" s="110"/>
      <c r="GH1520" s="110"/>
      <c r="GI1520" s="110"/>
      <c r="GJ1520" s="110"/>
      <c r="GK1520" s="110"/>
      <c r="GL1520" s="110"/>
      <c r="GM1520" s="110"/>
      <c r="GN1520" s="110"/>
      <c r="GO1520" s="110"/>
      <c r="GP1520" s="110"/>
      <c r="GQ1520" s="110"/>
      <c r="GR1520" s="110"/>
      <c r="GS1520" s="110"/>
      <c r="GT1520" s="110"/>
      <c r="GU1520" s="110"/>
      <c r="GV1520" s="110"/>
      <c r="GW1520" s="110"/>
      <c r="GX1520" s="110"/>
      <c r="GY1520" s="110"/>
      <c r="GZ1520" s="110"/>
      <c r="HA1520" s="110"/>
      <c r="HB1520" s="110"/>
      <c r="HC1520" s="110"/>
      <c r="HD1520" s="110"/>
      <c r="HE1520" s="110"/>
      <c r="HF1520" s="110"/>
      <c r="HG1520" s="110"/>
      <c r="HH1520" s="110"/>
      <c r="HI1520" s="110"/>
      <c r="HJ1520" s="110"/>
      <c r="HK1520" s="110"/>
      <c r="HL1520" s="110"/>
      <c r="HM1520" s="110"/>
      <c r="HN1520" s="110"/>
      <c r="HO1520" s="110"/>
      <c r="HP1520" s="110"/>
      <c r="HQ1520" s="110"/>
      <c r="HR1520" s="110"/>
      <c r="HS1520" s="110"/>
      <c r="HT1520" s="110"/>
      <c r="HU1520" s="110"/>
      <c r="HV1520" s="110"/>
      <c r="HW1520" s="110"/>
      <c r="HX1520" s="110"/>
      <c r="HY1520" s="110"/>
      <c r="HZ1520" s="110"/>
      <c r="IA1520" s="110"/>
      <c r="IB1520" s="110"/>
      <c r="IC1520" s="110"/>
      <c r="ID1520" s="110"/>
      <c r="IE1520" s="110"/>
      <c r="IF1520" s="110"/>
      <c r="IG1520" s="110"/>
      <c r="IH1520" s="110"/>
      <c r="II1520" s="110"/>
      <c r="IJ1520" s="110"/>
      <c r="IK1520" s="110"/>
      <c r="IL1520" s="110"/>
      <c r="IM1520" s="110"/>
      <c r="IN1520" s="110"/>
      <c r="IO1520" s="110"/>
      <c r="IP1520" s="110"/>
      <c r="IQ1520" s="110"/>
      <c r="IR1520" s="110"/>
      <c r="IS1520" s="110"/>
      <c r="IT1520" s="110"/>
      <c r="IU1520" s="110"/>
      <c r="IV1520" s="110"/>
    </row>
    <row r="1521" spans="1:256" s="116" customFormat="1" ht="288">
      <c r="A1521" s="115">
        <v>2991</v>
      </c>
      <c r="B1521" s="115" t="s">
        <v>13035</v>
      </c>
      <c r="C1521" s="115"/>
      <c r="D1521" s="114"/>
      <c r="E1521" s="114" t="s">
        <v>13076</v>
      </c>
      <c r="F1521" s="115" t="s">
        <v>13077</v>
      </c>
      <c r="G1521" s="114" t="s">
        <v>13078</v>
      </c>
      <c r="H1521" s="115">
        <v>2011</v>
      </c>
      <c r="I1521" s="114" t="s">
        <v>13079</v>
      </c>
      <c r="J1521" s="113">
        <v>61887</v>
      </c>
      <c r="K1521" s="126" t="s">
        <v>12747</v>
      </c>
      <c r="L1521" s="114" t="s">
        <v>13080</v>
      </c>
      <c r="M1521" s="114" t="s">
        <v>13081</v>
      </c>
      <c r="N1521" s="114" t="s">
        <v>13082</v>
      </c>
      <c r="O1521" s="114" t="s">
        <v>13083</v>
      </c>
      <c r="P1521" s="115">
        <v>78</v>
      </c>
      <c r="Q1521" s="113">
        <v>15.62</v>
      </c>
      <c r="R1521" s="113"/>
      <c r="S1521" s="113">
        <v>15.62</v>
      </c>
      <c r="T1521" s="113">
        <v>24</v>
      </c>
      <c r="U1521" s="113">
        <v>39.619999999999997</v>
      </c>
      <c r="V1521" s="115">
        <v>2</v>
      </c>
      <c r="W1521" s="115">
        <v>100</v>
      </c>
      <c r="X1521" s="114" t="s">
        <v>13084</v>
      </c>
      <c r="Y1521" s="115">
        <v>3</v>
      </c>
      <c r="Z1521" s="115">
        <v>11</v>
      </c>
      <c r="AA1521" s="115">
        <v>4</v>
      </c>
      <c r="AB1521" s="115">
        <v>44</v>
      </c>
      <c r="AC1521" s="115"/>
      <c r="AD1521" s="114">
        <v>24</v>
      </c>
      <c r="AE1521" s="115">
        <v>4</v>
      </c>
      <c r="AF1521" s="107"/>
      <c r="AG1521" s="107"/>
      <c r="AH1521" s="107"/>
      <c r="AI1521" s="107"/>
      <c r="AJ1521" s="107"/>
      <c r="AK1521" s="107"/>
      <c r="AL1521" s="107"/>
      <c r="AM1521" s="107"/>
      <c r="AN1521" s="107"/>
      <c r="AO1521" s="107"/>
      <c r="AP1521" s="107"/>
      <c r="AQ1521" s="107"/>
      <c r="AR1521" s="107"/>
      <c r="AS1521" s="107"/>
      <c r="AT1521" s="107"/>
      <c r="AU1521" s="107"/>
      <c r="AV1521" s="107"/>
      <c r="AW1521" s="107"/>
      <c r="AX1521" s="107"/>
      <c r="AY1521"/>
      <c r="AZ1521"/>
      <c r="BA1521"/>
      <c r="BB1521"/>
      <c r="BC1521"/>
      <c r="BD1521"/>
      <c r="BE1521" s="110"/>
      <c r="BF1521" s="110"/>
      <c r="BG1521" s="110"/>
      <c r="BH1521" s="110"/>
      <c r="BI1521" s="110"/>
      <c r="BJ1521" s="110"/>
      <c r="BK1521" s="110"/>
      <c r="BL1521" s="110"/>
      <c r="BM1521" s="110"/>
      <c r="BN1521" s="110"/>
      <c r="BO1521" s="110"/>
      <c r="BP1521" s="110"/>
      <c r="BQ1521" s="110"/>
      <c r="BR1521" s="110"/>
      <c r="BS1521" s="110"/>
      <c r="BT1521" s="110"/>
      <c r="BU1521" s="110"/>
      <c r="BV1521" s="110"/>
      <c r="BW1521" s="110"/>
      <c r="BX1521" s="110"/>
      <c r="BY1521" s="110"/>
      <c r="BZ1521" s="110"/>
      <c r="CA1521" s="110"/>
      <c r="CB1521" s="110"/>
      <c r="CC1521" s="110"/>
      <c r="CD1521" s="110"/>
      <c r="CE1521" s="110"/>
      <c r="CF1521" s="110"/>
      <c r="CG1521" s="110"/>
      <c r="CH1521" s="110"/>
      <c r="CI1521" s="110"/>
      <c r="CJ1521" s="110"/>
      <c r="CK1521" s="110"/>
      <c r="CL1521" s="110"/>
      <c r="CM1521" s="110"/>
      <c r="CN1521" s="110"/>
      <c r="CO1521" s="110"/>
      <c r="CP1521" s="110"/>
      <c r="CQ1521" s="110"/>
      <c r="CR1521" s="110"/>
      <c r="CS1521" s="110"/>
      <c r="CT1521" s="110"/>
      <c r="CU1521" s="110"/>
      <c r="CV1521" s="110"/>
      <c r="CW1521" s="110"/>
      <c r="CX1521" s="110"/>
      <c r="CY1521" s="110"/>
      <c r="CZ1521" s="110"/>
      <c r="DA1521" s="110"/>
      <c r="DB1521" s="110"/>
      <c r="DC1521" s="110"/>
      <c r="DD1521" s="110"/>
      <c r="DE1521" s="110"/>
      <c r="DF1521" s="110"/>
      <c r="DG1521" s="110"/>
      <c r="DH1521" s="110"/>
      <c r="DI1521" s="110"/>
      <c r="DJ1521" s="110"/>
      <c r="DK1521" s="110"/>
      <c r="DL1521" s="110"/>
      <c r="DM1521" s="110"/>
      <c r="DN1521" s="110"/>
      <c r="DO1521" s="110"/>
      <c r="DP1521" s="110"/>
      <c r="DQ1521" s="110"/>
      <c r="DR1521" s="110"/>
      <c r="DS1521" s="110"/>
      <c r="DT1521" s="110"/>
      <c r="DU1521" s="110"/>
      <c r="DV1521" s="110"/>
      <c r="DW1521" s="110"/>
      <c r="DX1521" s="110"/>
      <c r="DY1521" s="110"/>
      <c r="DZ1521" s="110"/>
      <c r="EA1521" s="110"/>
      <c r="EB1521" s="110"/>
      <c r="EC1521" s="110"/>
      <c r="ED1521" s="110"/>
      <c r="EE1521" s="110"/>
      <c r="EF1521" s="110"/>
      <c r="EG1521" s="110"/>
      <c r="EH1521" s="110"/>
      <c r="EI1521" s="110"/>
      <c r="EJ1521" s="110"/>
      <c r="EK1521" s="110"/>
      <c r="EL1521" s="110"/>
      <c r="EM1521" s="110"/>
      <c r="EN1521" s="110"/>
      <c r="EO1521" s="110"/>
      <c r="EP1521" s="110"/>
      <c r="EQ1521" s="110"/>
      <c r="ER1521" s="110"/>
      <c r="ES1521" s="110"/>
      <c r="ET1521" s="110"/>
      <c r="EU1521" s="110"/>
      <c r="EV1521" s="110"/>
      <c r="EW1521" s="110"/>
      <c r="EX1521" s="110"/>
      <c r="EY1521" s="110"/>
      <c r="EZ1521" s="110"/>
      <c r="FA1521" s="110"/>
      <c r="FB1521" s="110"/>
      <c r="FC1521" s="110"/>
      <c r="FD1521" s="110"/>
      <c r="FE1521" s="110"/>
      <c r="FF1521" s="110"/>
      <c r="FG1521" s="110"/>
      <c r="FH1521" s="110"/>
      <c r="FI1521" s="110"/>
      <c r="FJ1521" s="110"/>
      <c r="FK1521" s="110"/>
      <c r="FL1521" s="110"/>
      <c r="FM1521" s="110"/>
      <c r="FN1521" s="110"/>
      <c r="FO1521" s="110"/>
      <c r="FP1521" s="110"/>
      <c r="FQ1521" s="110"/>
      <c r="FR1521" s="110"/>
      <c r="FS1521" s="110"/>
      <c r="FT1521" s="110"/>
      <c r="FU1521" s="110"/>
      <c r="FV1521" s="110"/>
      <c r="FW1521" s="110"/>
      <c r="FX1521" s="110"/>
      <c r="FY1521" s="110"/>
      <c r="FZ1521" s="110"/>
      <c r="GA1521" s="110"/>
      <c r="GB1521" s="110"/>
      <c r="GC1521" s="110"/>
      <c r="GD1521" s="110"/>
      <c r="GE1521" s="110"/>
      <c r="GF1521" s="110"/>
      <c r="GG1521" s="110"/>
      <c r="GH1521" s="110"/>
      <c r="GI1521" s="110"/>
      <c r="GJ1521" s="110"/>
      <c r="GK1521" s="110"/>
      <c r="GL1521" s="110"/>
      <c r="GM1521" s="110"/>
      <c r="GN1521" s="110"/>
      <c r="GO1521" s="110"/>
      <c r="GP1521" s="110"/>
      <c r="GQ1521" s="110"/>
      <c r="GR1521" s="110"/>
      <c r="GS1521" s="110"/>
      <c r="GT1521" s="110"/>
      <c r="GU1521" s="110"/>
      <c r="GV1521" s="110"/>
      <c r="GW1521" s="110"/>
      <c r="GX1521" s="110"/>
      <c r="GY1521" s="110"/>
      <c r="GZ1521" s="110"/>
      <c r="HA1521" s="110"/>
      <c r="HB1521" s="110"/>
      <c r="HC1521" s="110"/>
      <c r="HD1521" s="110"/>
      <c r="HE1521" s="110"/>
      <c r="HF1521" s="110"/>
      <c r="HG1521" s="110"/>
      <c r="HH1521" s="110"/>
      <c r="HI1521" s="110"/>
      <c r="HJ1521" s="110"/>
      <c r="HK1521" s="110"/>
      <c r="HL1521" s="110"/>
      <c r="HM1521" s="110"/>
      <c r="HN1521" s="110"/>
      <c r="HO1521" s="110"/>
      <c r="HP1521" s="110"/>
      <c r="HQ1521" s="110"/>
      <c r="HR1521" s="110"/>
      <c r="HS1521" s="110"/>
      <c r="HT1521" s="110"/>
      <c r="HU1521" s="110"/>
      <c r="HV1521" s="110"/>
      <c r="HW1521" s="110"/>
      <c r="HX1521" s="110"/>
      <c r="HY1521" s="110"/>
      <c r="HZ1521" s="110"/>
      <c r="IA1521" s="110"/>
      <c r="IB1521" s="110"/>
      <c r="IC1521" s="110"/>
      <c r="ID1521" s="110"/>
      <c r="IE1521" s="110"/>
      <c r="IF1521" s="110"/>
      <c r="IG1521" s="110"/>
      <c r="IH1521" s="110"/>
      <c r="II1521" s="110"/>
      <c r="IJ1521" s="110"/>
      <c r="IK1521" s="110"/>
      <c r="IL1521" s="110"/>
      <c r="IM1521" s="110"/>
      <c r="IN1521" s="110"/>
      <c r="IO1521" s="110"/>
      <c r="IP1521" s="110"/>
      <c r="IQ1521" s="110"/>
      <c r="IR1521" s="110"/>
      <c r="IS1521" s="110"/>
      <c r="IT1521" s="110"/>
      <c r="IU1521" s="110"/>
      <c r="IV1521" s="110"/>
    </row>
    <row r="1522" spans="1:256" s="116" customFormat="1" ht="156.75" customHeight="1">
      <c r="A1522" s="115">
        <v>2991</v>
      </c>
      <c r="B1522" s="115" t="s">
        <v>13035</v>
      </c>
      <c r="C1522" s="115"/>
      <c r="D1522" s="114"/>
      <c r="E1522" s="114" t="s">
        <v>13085</v>
      </c>
      <c r="F1522" s="115">
        <v>6216</v>
      </c>
      <c r="G1522" s="114" t="s">
        <v>13086</v>
      </c>
      <c r="H1522" s="115">
        <v>2011</v>
      </c>
      <c r="I1522" s="114" t="s">
        <v>13087</v>
      </c>
      <c r="J1522" s="113">
        <v>64254.66</v>
      </c>
      <c r="K1522" s="126" t="s">
        <v>12747</v>
      </c>
      <c r="L1522" s="114" t="s">
        <v>13088</v>
      </c>
      <c r="M1522" s="114" t="s">
        <v>13089</v>
      </c>
      <c r="N1522" s="114" t="s">
        <v>13090</v>
      </c>
      <c r="O1522" s="114" t="s">
        <v>13091</v>
      </c>
      <c r="P1522" s="115">
        <v>77</v>
      </c>
      <c r="Q1522" s="113">
        <v>36.9</v>
      </c>
      <c r="R1522" s="113"/>
      <c r="S1522" s="113">
        <v>36.9</v>
      </c>
      <c r="T1522" s="113">
        <v>23</v>
      </c>
      <c r="U1522" s="113">
        <v>59.9</v>
      </c>
      <c r="V1522" s="115">
        <v>5</v>
      </c>
      <c r="W1522" s="115">
        <v>100</v>
      </c>
      <c r="X1522" s="114" t="s">
        <v>13092</v>
      </c>
      <c r="Y1522" s="115">
        <v>3</v>
      </c>
      <c r="Z1522" s="115">
        <v>11</v>
      </c>
      <c r="AA1522" s="115">
        <v>5</v>
      </c>
      <c r="AB1522" s="115">
        <v>44</v>
      </c>
      <c r="AC1522" s="115"/>
      <c r="AD1522" s="114">
        <v>23</v>
      </c>
      <c r="AE1522" s="115">
        <v>4</v>
      </c>
      <c r="AF1522" s="107"/>
      <c r="AG1522" s="107"/>
      <c r="AH1522" s="107"/>
      <c r="AI1522" s="107"/>
      <c r="AJ1522" s="107"/>
      <c r="AK1522" s="107"/>
      <c r="AL1522" s="107"/>
      <c r="AM1522" s="107"/>
      <c r="AN1522" s="107"/>
      <c r="AO1522" s="107"/>
      <c r="AP1522" s="107"/>
      <c r="AQ1522" s="107"/>
      <c r="AR1522" s="107"/>
      <c r="AS1522" s="107"/>
      <c r="AT1522" s="107"/>
      <c r="AU1522" s="107"/>
      <c r="AV1522" s="107"/>
      <c r="AW1522" s="107"/>
      <c r="AX1522" s="107"/>
      <c r="AY1522"/>
      <c r="AZ1522"/>
      <c r="BA1522"/>
      <c r="BB1522"/>
      <c r="BC1522"/>
      <c r="BD1522"/>
      <c r="BE1522" s="110"/>
      <c r="BF1522" s="110"/>
      <c r="BG1522" s="110"/>
      <c r="BH1522" s="110"/>
      <c r="BI1522" s="110"/>
      <c r="BJ1522" s="110"/>
      <c r="BK1522" s="110"/>
      <c r="BL1522" s="110"/>
      <c r="BM1522" s="110"/>
      <c r="BN1522" s="110"/>
      <c r="BO1522" s="110"/>
      <c r="BP1522" s="110"/>
      <c r="BQ1522" s="110"/>
      <c r="BR1522" s="110"/>
      <c r="BS1522" s="110"/>
      <c r="BT1522" s="110"/>
      <c r="BU1522" s="110"/>
      <c r="BV1522" s="110"/>
      <c r="BW1522" s="110"/>
      <c r="BX1522" s="110"/>
      <c r="BY1522" s="110"/>
      <c r="BZ1522" s="110"/>
      <c r="CA1522" s="110"/>
      <c r="CB1522" s="110"/>
      <c r="CC1522" s="110"/>
      <c r="CD1522" s="110"/>
      <c r="CE1522" s="110"/>
      <c r="CF1522" s="110"/>
      <c r="CG1522" s="110"/>
      <c r="CH1522" s="110"/>
      <c r="CI1522" s="110"/>
      <c r="CJ1522" s="110"/>
      <c r="CK1522" s="110"/>
      <c r="CL1522" s="110"/>
      <c r="CM1522" s="110"/>
      <c r="CN1522" s="110"/>
      <c r="CO1522" s="110"/>
      <c r="CP1522" s="110"/>
      <c r="CQ1522" s="110"/>
      <c r="CR1522" s="110"/>
      <c r="CS1522" s="110"/>
      <c r="CT1522" s="110"/>
      <c r="CU1522" s="110"/>
      <c r="CV1522" s="110"/>
      <c r="CW1522" s="110"/>
      <c r="CX1522" s="110"/>
      <c r="CY1522" s="110"/>
      <c r="CZ1522" s="110"/>
      <c r="DA1522" s="110"/>
      <c r="DB1522" s="110"/>
      <c r="DC1522" s="110"/>
      <c r="DD1522" s="110"/>
      <c r="DE1522" s="110"/>
      <c r="DF1522" s="110"/>
      <c r="DG1522" s="110"/>
      <c r="DH1522" s="110"/>
      <c r="DI1522" s="110"/>
      <c r="DJ1522" s="110"/>
      <c r="DK1522" s="110"/>
      <c r="DL1522" s="110"/>
      <c r="DM1522" s="110"/>
      <c r="DN1522" s="110"/>
      <c r="DO1522" s="110"/>
      <c r="DP1522" s="110"/>
      <c r="DQ1522" s="110"/>
      <c r="DR1522" s="110"/>
      <c r="DS1522" s="110"/>
      <c r="DT1522" s="110"/>
      <c r="DU1522" s="110"/>
      <c r="DV1522" s="110"/>
      <c r="DW1522" s="110"/>
      <c r="DX1522" s="110"/>
      <c r="DY1522" s="110"/>
      <c r="DZ1522" s="110"/>
      <c r="EA1522" s="110"/>
      <c r="EB1522" s="110"/>
      <c r="EC1522" s="110"/>
      <c r="ED1522" s="110"/>
      <c r="EE1522" s="110"/>
      <c r="EF1522" s="110"/>
      <c r="EG1522" s="110"/>
      <c r="EH1522" s="110"/>
      <c r="EI1522" s="110"/>
      <c r="EJ1522" s="110"/>
      <c r="EK1522" s="110"/>
      <c r="EL1522" s="110"/>
      <c r="EM1522" s="110"/>
      <c r="EN1522" s="110"/>
      <c r="EO1522" s="110"/>
      <c r="EP1522" s="110"/>
      <c r="EQ1522" s="110"/>
      <c r="ER1522" s="110"/>
      <c r="ES1522" s="110"/>
      <c r="ET1522" s="110"/>
      <c r="EU1522" s="110"/>
      <c r="EV1522" s="110"/>
      <c r="EW1522" s="110"/>
      <c r="EX1522" s="110"/>
      <c r="EY1522" s="110"/>
      <c r="EZ1522" s="110"/>
      <c r="FA1522" s="110"/>
      <c r="FB1522" s="110"/>
      <c r="FC1522" s="110"/>
      <c r="FD1522" s="110"/>
      <c r="FE1522" s="110"/>
      <c r="FF1522" s="110"/>
      <c r="FG1522" s="110"/>
      <c r="FH1522" s="110"/>
      <c r="FI1522" s="110"/>
      <c r="FJ1522" s="110"/>
      <c r="FK1522" s="110"/>
      <c r="FL1522" s="110"/>
      <c r="FM1522" s="110"/>
      <c r="FN1522" s="110"/>
      <c r="FO1522" s="110"/>
      <c r="FP1522" s="110"/>
      <c r="FQ1522" s="110"/>
      <c r="FR1522" s="110"/>
      <c r="FS1522" s="110"/>
      <c r="FT1522" s="110"/>
      <c r="FU1522" s="110"/>
      <c r="FV1522" s="110"/>
      <c r="FW1522" s="110"/>
      <c r="FX1522" s="110"/>
      <c r="FY1522" s="110"/>
      <c r="FZ1522" s="110"/>
      <c r="GA1522" s="110"/>
      <c r="GB1522" s="110"/>
      <c r="GC1522" s="110"/>
      <c r="GD1522" s="110"/>
      <c r="GE1522" s="110"/>
      <c r="GF1522" s="110"/>
      <c r="GG1522" s="110"/>
      <c r="GH1522" s="110"/>
      <c r="GI1522" s="110"/>
      <c r="GJ1522" s="110"/>
      <c r="GK1522" s="110"/>
      <c r="GL1522" s="110"/>
      <c r="GM1522" s="110"/>
      <c r="GN1522" s="110"/>
      <c r="GO1522" s="110"/>
      <c r="GP1522" s="110"/>
      <c r="GQ1522" s="110"/>
      <c r="GR1522" s="110"/>
      <c r="GS1522" s="110"/>
      <c r="GT1522" s="110"/>
      <c r="GU1522" s="110"/>
      <c r="GV1522" s="110"/>
      <c r="GW1522" s="110"/>
      <c r="GX1522" s="110"/>
      <c r="GY1522" s="110"/>
      <c r="GZ1522" s="110"/>
      <c r="HA1522" s="110"/>
      <c r="HB1522" s="110"/>
      <c r="HC1522" s="110"/>
      <c r="HD1522" s="110"/>
      <c r="HE1522" s="110"/>
      <c r="HF1522" s="110"/>
      <c r="HG1522" s="110"/>
      <c r="HH1522" s="110"/>
      <c r="HI1522" s="110"/>
      <c r="HJ1522" s="110"/>
      <c r="HK1522" s="110"/>
      <c r="HL1522" s="110"/>
      <c r="HM1522" s="110"/>
      <c r="HN1522" s="110"/>
      <c r="HO1522" s="110"/>
      <c r="HP1522" s="110"/>
      <c r="HQ1522" s="110"/>
      <c r="HR1522" s="110"/>
      <c r="HS1522" s="110"/>
      <c r="HT1522" s="110"/>
      <c r="HU1522" s="110"/>
      <c r="HV1522" s="110"/>
      <c r="HW1522" s="110"/>
      <c r="HX1522" s="110"/>
      <c r="HY1522" s="110"/>
      <c r="HZ1522" s="110"/>
      <c r="IA1522" s="110"/>
      <c r="IB1522" s="110"/>
      <c r="IC1522" s="110"/>
      <c r="ID1522" s="110"/>
      <c r="IE1522" s="110"/>
      <c r="IF1522" s="110"/>
      <c r="IG1522" s="110"/>
      <c r="IH1522" s="110"/>
      <c r="II1522" s="110"/>
      <c r="IJ1522" s="110"/>
      <c r="IK1522" s="110"/>
      <c r="IL1522" s="110"/>
      <c r="IM1522" s="110"/>
      <c r="IN1522" s="110"/>
      <c r="IO1522" s="110"/>
      <c r="IP1522" s="110"/>
      <c r="IQ1522" s="110"/>
      <c r="IR1522" s="110"/>
      <c r="IS1522" s="110"/>
      <c r="IT1522" s="110"/>
      <c r="IU1522" s="110"/>
      <c r="IV1522" s="110"/>
    </row>
    <row r="1523" spans="1:256" s="116" customFormat="1" ht="288">
      <c r="A1523" s="115">
        <v>2991</v>
      </c>
      <c r="B1523" s="115" t="s">
        <v>13035</v>
      </c>
      <c r="C1523" s="115"/>
      <c r="D1523" s="114"/>
      <c r="E1523" s="114" t="s">
        <v>13093</v>
      </c>
      <c r="F1523" s="115" t="s">
        <v>13094</v>
      </c>
      <c r="G1523" s="114" t="s">
        <v>13095</v>
      </c>
      <c r="H1523" s="115">
        <v>2010</v>
      </c>
      <c r="I1523" s="114" t="s">
        <v>13096</v>
      </c>
      <c r="J1523" s="113">
        <v>30273.62</v>
      </c>
      <c r="K1523" s="126" t="s">
        <v>12747</v>
      </c>
      <c r="L1523" s="114" t="s">
        <v>13097</v>
      </c>
      <c r="M1523" s="114" t="s">
        <v>13098</v>
      </c>
      <c r="N1523" s="114" t="s">
        <v>13099</v>
      </c>
      <c r="O1523" s="114" t="s">
        <v>13100</v>
      </c>
      <c r="P1523" s="115">
        <v>14</v>
      </c>
      <c r="Q1523" s="113">
        <v>5.0999999999999996</v>
      </c>
      <c r="R1523" s="113"/>
      <c r="S1523" s="113">
        <v>5.0999999999999996</v>
      </c>
      <c r="T1523" s="113">
        <v>17</v>
      </c>
      <c r="U1523" s="113">
        <v>22.1</v>
      </c>
      <c r="V1523" s="115">
        <v>1</v>
      </c>
      <c r="W1523" s="115">
        <v>100</v>
      </c>
      <c r="X1523" s="114" t="s">
        <v>13101</v>
      </c>
      <c r="Y1523" s="115">
        <v>1</v>
      </c>
      <c r="Z1523" s="115">
        <v>7</v>
      </c>
      <c r="AA1523" s="115">
        <v>6</v>
      </c>
      <c r="AB1523" s="115">
        <v>44</v>
      </c>
      <c r="AC1523" s="115"/>
      <c r="AD1523" s="114">
        <v>17</v>
      </c>
      <c r="AE1523" s="115">
        <v>5</v>
      </c>
      <c r="AF1523" s="107"/>
      <c r="AG1523" s="107"/>
      <c r="AH1523" s="107"/>
      <c r="AI1523" s="107"/>
      <c r="AJ1523" s="107"/>
      <c r="AK1523" s="107"/>
      <c r="AL1523" s="107"/>
      <c r="AM1523" s="107"/>
      <c r="AN1523" s="107"/>
      <c r="AO1523" s="107"/>
      <c r="AP1523" s="107"/>
      <c r="AQ1523" s="107"/>
      <c r="AR1523" s="107"/>
      <c r="AS1523" s="107"/>
      <c r="AT1523" s="107"/>
      <c r="AU1523" s="107"/>
      <c r="AV1523" s="107"/>
      <c r="AW1523" s="107"/>
      <c r="AX1523" s="107"/>
      <c r="AY1523"/>
      <c r="AZ1523"/>
      <c r="BA1523"/>
      <c r="BB1523"/>
      <c r="BC1523"/>
      <c r="BD1523"/>
      <c r="BE1523" s="110"/>
      <c r="BF1523" s="110"/>
      <c r="BG1523" s="110"/>
      <c r="BH1523" s="110"/>
      <c r="BI1523" s="110"/>
      <c r="BJ1523" s="110"/>
      <c r="BK1523" s="110"/>
      <c r="BL1523" s="110"/>
      <c r="BM1523" s="110"/>
      <c r="BN1523" s="110"/>
      <c r="BO1523" s="110"/>
      <c r="BP1523" s="110"/>
      <c r="BQ1523" s="110"/>
      <c r="BR1523" s="110"/>
      <c r="BS1523" s="110"/>
      <c r="BT1523" s="110"/>
      <c r="BU1523" s="110"/>
      <c r="BV1523" s="110"/>
      <c r="BW1523" s="110"/>
      <c r="BX1523" s="110"/>
      <c r="BY1523" s="110"/>
      <c r="BZ1523" s="110"/>
      <c r="CA1523" s="110"/>
      <c r="CB1523" s="110"/>
      <c r="CC1523" s="110"/>
      <c r="CD1523" s="110"/>
      <c r="CE1523" s="110"/>
      <c r="CF1523" s="110"/>
      <c r="CG1523" s="110"/>
      <c r="CH1523" s="110"/>
      <c r="CI1523" s="110"/>
      <c r="CJ1523" s="110"/>
      <c r="CK1523" s="110"/>
      <c r="CL1523" s="110"/>
      <c r="CM1523" s="110"/>
      <c r="CN1523" s="110"/>
      <c r="CO1523" s="110"/>
      <c r="CP1523" s="110"/>
      <c r="CQ1523" s="110"/>
      <c r="CR1523" s="110"/>
      <c r="CS1523" s="110"/>
      <c r="CT1523" s="110"/>
      <c r="CU1523" s="110"/>
      <c r="CV1523" s="110"/>
      <c r="CW1523" s="110"/>
      <c r="CX1523" s="110"/>
      <c r="CY1523" s="110"/>
      <c r="CZ1523" s="110"/>
      <c r="DA1523" s="110"/>
      <c r="DB1523" s="110"/>
      <c r="DC1523" s="110"/>
      <c r="DD1523" s="110"/>
      <c r="DE1523" s="110"/>
      <c r="DF1523" s="110"/>
      <c r="DG1523" s="110"/>
      <c r="DH1523" s="110"/>
      <c r="DI1523" s="110"/>
      <c r="DJ1523" s="110"/>
      <c r="DK1523" s="110"/>
      <c r="DL1523" s="110"/>
      <c r="DM1523" s="110"/>
      <c r="DN1523" s="110"/>
      <c r="DO1523" s="110"/>
      <c r="DP1523" s="110"/>
      <c r="DQ1523" s="110"/>
      <c r="DR1523" s="110"/>
      <c r="DS1523" s="110"/>
      <c r="DT1523" s="110"/>
      <c r="DU1523" s="110"/>
      <c r="DV1523" s="110"/>
      <c r="DW1523" s="110"/>
      <c r="DX1523" s="110"/>
      <c r="DY1523" s="110"/>
      <c r="DZ1523" s="110"/>
      <c r="EA1523" s="110"/>
      <c r="EB1523" s="110"/>
      <c r="EC1523" s="110"/>
      <c r="ED1523" s="110"/>
      <c r="EE1523" s="110"/>
      <c r="EF1523" s="110"/>
      <c r="EG1523" s="110"/>
      <c r="EH1523" s="110"/>
      <c r="EI1523" s="110"/>
      <c r="EJ1523" s="110"/>
      <c r="EK1523" s="110"/>
      <c r="EL1523" s="110"/>
      <c r="EM1523" s="110"/>
      <c r="EN1523" s="110"/>
      <c r="EO1523" s="110"/>
      <c r="EP1523" s="110"/>
      <c r="EQ1523" s="110"/>
      <c r="ER1523" s="110"/>
      <c r="ES1523" s="110"/>
      <c r="ET1523" s="110"/>
      <c r="EU1523" s="110"/>
      <c r="EV1523" s="110"/>
      <c r="EW1523" s="110"/>
      <c r="EX1523" s="110"/>
      <c r="EY1523" s="110"/>
      <c r="EZ1523" s="110"/>
      <c r="FA1523" s="110"/>
      <c r="FB1523" s="110"/>
      <c r="FC1523" s="110"/>
      <c r="FD1523" s="110"/>
      <c r="FE1523" s="110"/>
      <c r="FF1523" s="110"/>
      <c r="FG1523" s="110"/>
      <c r="FH1523" s="110"/>
      <c r="FI1523" s="110"/>
      <c r="FJ1523" s="110"/>
      <c r="FK1523" s="110"/>
      <c r="FL1523" s="110"/>
      <c r="FM1523" s="110"/>
      <c r="FN1523" s="110"/>
      <c r="FO1523" s="110"/>
      <c r="FP1523" s="110"/>
      <c r="FQ1523" s="110"/>
      <c r="FR1523" s="110"/>
      <c r="FS1523" s="110"/>
      <c r="FT1523" s="110"/>
      <c r="FU1523" s="110"/>
      <c r="FV1523" s="110"/>
      <c r="FW1523" s="110"/>
      <c r="FX1523" s="110"/>
      <c r="FY1523" s="110"/>
      <c r="FZ1523" s="110"/>
      <c r="GA1523" s="110"/>
      <c r="GB1523" s="110"/>
      <c r="GC1523" s="110"/>
      <c r="GD1523" s="110"/>
      <c r="GE1523" s="110"/>
      <c r="GF1523" s="110"/>
      <c r="GG1523" s="110"/>
      <c r="GH1523" s="110"/>
      <c r="GI1523" s="110"/>
      <c r="GJ1523" s="110"/>
      <c r="GK1523" s="110"/>
      <c r="GL1523" s="110"/>
      <c r="GM1523" s="110"/>
      <c r="GN1523" s="110"/>
      <c r="GO1523" s="110"/>
      <c r="GP1523" s="110"/>
      <c r="GQ1523" s="110"/>
      <c r="GR1523" s="110"/>
      <c r="GS1523" s="110"/>
      <c r="GT1523" s="110"/>
      <c r="GU1523" s="110"/>
      <c r="GV1523" s="110"/>
      <c r="GW1523" s="110"/>
      <c r="GX1523" s="110"/>
      <c r="GY1523" s="110"/>
      <c r="GZ1523" s="110"/>
      <c r="HA1523" s="110"/>
      <c r="HB1523" s="110"/>
      <c r="HC1523" s="110"/>
      <c r="HD1523" s="110"/>
      <c r="HE1523" s="110"/>
      <c r="HF1523" s="110"/>
      <c r="HG1523" s="110"/>
      <c r="HH1523" s="110"/>
      <c r="HI1523" s="110"/>
      <c r="HJ1523" s="110"/>
      <c r="HK1523" s="110"/>
      <c r="HL1523" s="110"/>
      <c r="HM1523" s="110"/>
      <c r="HN1523" s="110"/>
      <c r="HO1523" s="110"/>
      <c r="HP1523" s="110"/>
      <c r="HQ1523" s="110"/>
      <c r="HR1523" s="110"/>
      <c r="HS1523" s="110"/>
      <c r="HT1523" s="110"/>
      <c r="HU1523" s="110"/>
      <c r="HV1523" s="110"/>
      <c r="HW1523" s="110"/>
      <c r="HX1523" s="110"/>
      <c r="HY1523" s="110"/>
      <c r="HZ1523" s="110"/>
      <c r="IA1523" s="110"/>
      <c r="IB1523" s="110"/>
      <c r="IC1523" s="110"/>
      <c r="ID1523" s="110"/>
      <c r="IE1523" s="110"/>
      <c r="IF1523" s="110"/>
      <c r="IG1523" s="110"/>
      <c r="IH1523" s="110"/>
      <c r="II1523" s="110"/>
      <c r="IJ1523" s="110"/>
      <c r="IK1523" s="110"/>
      <c r="IL1523" s="110"/>
      <c r="IM1523" s="110"/>
      <c r="IN1523" s="110"/>
      <c r="IO1523" s="110"/>
      <c r="IP1523" s="110"/>
      <c r="IQ1523" s="110"/>
      <c r="IR1523" s="110"/>
      <c r="IS1523" s="110"/>
      <c r="IT1523" s="110"/>
      <c r="IU1523" s="110"/>
      <c r="IV1523" s="110"/>
    </row>
    <row r="1524" spans="1:256" s="110" customFormat="1" ht="288">
      <c r="A1524" s="115">
        <v>2991</v>
      </c>
      <c r="B1524" s="115" t="s">
        <v>13035</v>
      </c>
      <c r="C1524" s="115"/>
      <c r="D1524" s="114"/>
      <c r="E1524" s="114" t="s">
        <v>13102</v>
      </c>
      <c r="F1524" s="115">
        <v>10692</v>
      </c>
      <c r="G1524" s="114" t="s">
        <v>13103</v>
      </c>
      <c r="H1524" s="115">
        <v>2011</v>
      </c>
      <c r="I1524" s="114" t="s">
        <v>13104</v>
      </c>
      <c r="J1524" s="113">
        <v>119994</v>
      </c>
      <c r="K1524" s="126" t="s">
        <v>12747</v>
      </c>
      <c r="L1524" s="114" t="s">
        <v>13105</v>
      </c>
      <c r="M1524" s="114" t="s">
        <v>13106</v>
      </c>
      <c r="N1524" s="114" t="s">
        <v>13107</v>
      </c>
      <c r="O1524" s="114" t="s">
        <v>13108</v>
      </c>
      <c r="P1524" s="115">
        <v>71</v>
      </c>
      <c r="Q1524" s="113">
        <v>12</v>
      </c>
      <c r="R1524" s="113"/>
      <c r="S1524" s="113">
        <v>12</v>
      </c>
      <c r="T1524" s="113">
        <v>24</v>
      </c>
      <c r="U1524" s="113">
        <v>36</v>
      </c>
      <c r="V1524" s="115">
        <v>19</v>
      </c>
      <c r="W1524" s="115">
        <v>100</v>
      </c>
      <c r="X1524" s="114" t="s">
        <v>13109</v>
      </c>
      <c r="Y1524" s="115">
        <v>6</v>
      </c>
      <c r="Z1524" s="115">
        <v>3</v>
      </c>
      <c r="AA1524" s="115">
        <v>1</v>
      </c>
      <c r="AB1524" s="115">
        <v>44</v>
      </c>
      <c r="AC1524" s="115"/>
      <c r="AD1524" s="114">
        <v>24</v>
      </c>
      <c r="AE1524" s="115">
        <v>4</v>
      </c>
      <c r="AF1524" s="107"/>
      <c r="AG1524" s="107"/>
      <c r="AH1524" s="107"/>
      <c r="AI1524" s="107"/>
      <c r="AJ1524" s="107"/>
      <c r="AK1524" s="107"/>
      <c r="AL1524" s="107"/>
      <c r="AM1524" s="107"/>
      <c r="AN1524" s="107"/>
      <c r="AO1524" s="107"/>
      <c r="AP1524" s="107"/>
      <c r="AQ1524" s="107"/>
      <c r="AR1524" s="107"/>
      <c r="AS1524" s="107"/>
      <c r="AT1524" s="107"/>
      <c r="AU1524" s="107"/>
      <c r="AV1524" s="107"/>
      <c r="AW1524" s="107"/>
      <c r="AX1524" s="107"/>
      <c r="AY1524"/>
      <c r="AZ1524"/>
      <c r="BA1524"/>
      <c r="BB1524"/>
      <c r="BC1524"/>
      <c r="BD1524"/>
    </row>
    <row r="1525" spans="1:256" s="110" customFormat="1" ht="288">
      <c r="A1525" s="115">
        <v>2991</v>
      </c>
      <c r="B1525" s="115" t="s">
        <v>13035</v>
      </c>
      <c r="C1525" s="115"/>
      <c r="D1525" s="114"/>
      <c r="E1525" s="114" t="s">
        <v>13093</v>
      </c>
      <c r="F1525" s="115" t="s">
        <v>13094</v>
      </c>
      <c r="G1525" s="114" t="s">
        <v>13110</v>
      </c>
      <c r="H1525" s="115">
        <v>2011</v>
      </c>
      <c r="I1525" s="114" t="s">
        <v>13111</v>
      </c>
      <c r="J1525" s="113">
        <v>33528.199999999997</v>
      </c>
      <c r="K1525" s="126" t="s">
        <v>12747</v>
      </c>
      <c r="L1525" s="114" t="s">
        <v>13097</v>
      </c>
      <c r="M1525" s="114" t="s">
        <v>13098</v>
      </c>
      <c r="N1525" s="114" t="s">
        <v>13112</v>
      </c>
      <c r="O1525" s="114" t="s">
        <v>13113</v>
      </c>
      <c r="P1525" s="115">
        <v>70</v>
      </c>
      <c r="Q1525" s="113">
        <v>4.0999999999999996</v>
      </c>
      <c r="R1525" s="113"/>
      <c r="S1525" s="113">
        <v>4.0999999999999996</v>
      </c>
      <c r="T1525" s="113">
        <v>18</v>
      </c>
      <c r="U1525" s="113">
        <v>22.1</v>
      </c>
      <c r="V1525" s="115">
        <v>1</v>
      </c>
      <c r="W1525" s="115">
        <v>100</v>
      </c>
      <c r="X1525" s="114" t="s">
        <v>13114</v>
      </c>
      <c r="Y1525" s="115">
        <v>1</v>
      </c>
      <c r="Z1525" s="115">
        <v>7</v>
      </c>
      <c r="AA1525" s="115">
        <v>4</v>
      </c>
      <c r="AB1525" s="115">
        <v>44</v>
      </c>
      <c r="AC1525" s="115"/>
      <c r="AD1525" s="114">
        <v>18</v>
      </c>
      <c r="AE1525" s="115">
        <v>4</v>
      </c>
      <c r="AF1525" s="107"/>
      <c r="AG1525" s="107"/>
      <c r="AH1525" s="107"/>
      <c r="AI1525" s="107"/>
      <c r="AJ1525" s="107"/>
      <c r="AK1525" s="107"/>
      <c r="AL1525" s="107"/>
      <c r="AM1525" s="107"/>
      <c r="AN1525" s="107"/>
      <c r="AO1525" s="107"/>
      <c r="AP1525" s="107"/>
      <c r="AQ1525" s="107"/>
      <c r="AR1525" s="107"/>
      <c r="AS1525" s="107"/>
      <c r="AT1525" s="107"/>
      <c r="AU1525" s="107"/>
      <c r="AV1525" s="107"/>
      <c r="AW1525" s="107"/>
      <c r="AX1525" s="107"/>
      <c r="AY1525"/>
      <c r="AZ1525"/>
      <c r="BA1525"/>
      <c r="BB1525"/>
      <c r="BC1525"/>
      <c r="BD1525"/>
    </row>
    <row r="1526" spans="1:256" s="110" customFormat="1" ht="288">
      <c r="A1526" s="115">
        <v>2991</v>
      </c>
      <c r="B1526" s="115" t="s">
        <v>13035</v>
      </c>
      <c r="C1526" s="115"/>
      <c r="D1526" s="114"/>
      <c r="E1526" s="114" t="s">
        <v>13115</v>
      </c>
      <c r="F1526" s="115"/>
      <c r="G1526" s="114" t="s">
        <v>13116</v>
      </c>
      <c r="H1526" s="115">
        <v>2011</v>
      </c>
      <c r="I1526" s="114" t="s">
        <v>13117</v>
      </c>
      <c r="J1526" s="113">
        <v>38760</v>
      </c>
      <c r="K1526" s="126" t="s">
        <v>12747</v>
      </c>
      <c r="L1526" s="114" t="s">
        <v>13118</v>
      </c>
      <c r="M1526" s="114" t="s">
        <v>13119</v>
      </c>
      <c r="N1526" s="114" t="s">
        <v>13120</v>
      </c>
      <c r="O1526" s="114" t="s">
        <v>13121</v>
      </c>
      <c r="P1526" s="115">
        <v>183</v>
      </c>
      <c r="Q1526" s="113">
        <v>6</v>
      </c>
      <c r="R1526" s="113"/>
      <c r="S1526" s="113">
        <v>6</v>
      </c>
      <c r="T1526" s="113">
        <v>17</v>
      </c>
      <c r="U1526" s="113">
        <v>24</v>
      </c>
      <c r="V1526" s="115">
        <v>20</v>
      </c>
      <c r="W1526" s="115">
        <v>100</v>
      </c>
      <c r="X1526" s="114" t="s">
        <v>13122</v>
      </c>
      <c r="Y1526" s="115">
        <v>6</v>
      </c>
      <c r="Z1526" s="115">
        <v>3</v>
      </c>
      <c r="AA1526" s="115">
        <v>1</v>
      </c>
      <c r="AB1526" s="115">
        <v>44</v>
      </c>
      <c r="AC1526" s="115"/>
      <c r="AD1526" s="114">
        <v>17</v>
      </c>
      <c r="AE1526" s="115">
        <v>4</v>
      </c>
      <c r="AF1526" s="107"/>
      <c r="AG1526" s="107"/>
      <c r="AH1526" s="107"/>
      <c r="AI1526" s="107"/>
      <c r="AJ1526" s="107"/>
      <c r="AK1526" s="107"/>
      <c r="AL1526" s="107"/>
      <c r="AM1526" s="107"/>
      <c r="AN1526" s="107"/>
      <c r="AO1526" s="107"/>
      <c r="AP1526" s="107"/>
      <c r="AQ1526" s="107"/>
      <c r="AR1526" s="107"/>
      <c r="AS1526" s="107"/>
      <c r="AT1526" s="107"/>
      <c r="AU1526" s="107"/>
      <c r="AV1526" s="107"/>
      <c r="AW1526" s="107"/>
      <c r="AX1526" s="107"/>
      <c r="AY1526"/>
      <c r="AZ1526"/>
      <c r="BA1526"/>
      <c r="BB1526"/>
      <c r="BC1526"/>
      <c r="BD1526"/>
    </row>
    <row r="1527" spans="1:256" s="110" customFormat="1" ht="288">
      <c r="A1527" s="115">
        <v>2991</v>
      </c>
      <c r="B1527" s="115" t="s">
        <v>13035</v>
      </c>
      <c r="C1527" s="115"/>
      <c r="D1527" s="114"/>
      <c r="E1527" s="114" t="s">
        <v>13102</v>
      </c>
      <c r="F1527" s="115">
        <v>10692</v>
      </c>
      <c r="G1527" s="114" t="s">
        <v>13123</v>
      </c>
      <c r="H1527" s="115">
        <v>2011</v>
      </c>
      <c r="I1527" s="114" t="s">
        <v>13124</v>
      </c>
      <c r="J1527" s="113">
        <v>22794.93</v>
      </c>
      <c r="K1527" s="126" t="s">
        <v>12747</v>
      </c>
      <c r="L1527" s="114" t="s">
        <v>13105</v>
      </c>
      <c r="M1527" s="114" t="s">
        <v>13106</v>
      </c>
      <c r="N1527" s="114" t="s">
        <v>13125</v>
      </c>
      <c r="O1527" s="114" t="s">
        <v>13126</v>
      </c>
      <c r="P1527" s="115">
        <v>188</v>
      </c>
      <c r="Q1527" s="113">
        <v>0.66</v>
      </c>
      <c r="R1527" s="113"/>
      <c r="S1527" s="113">
        <v>0.66</v>
      </c>
      <c r="T1527" s="113">
        <v>0.5</v>
      </c>
      <c r="U1527" s="113">
        <v>1.1599999999999999</v>
      </c>
      <c r="V1527" s="115">
        <v>40</v>
      </c>
      <c r="W1527" s="115">
        <v>100</v>
      </c>
      <c r="X1527" s="114" t="s">
        <v>13127</v>
      </c>
      <c r="Y1527" s="115">
        <v>2</v>
      </c>
      <c r="Z1527" s="115">
        <v>3</v>
      </c>
      <c r="AA1527" s="115">
        <v>5</v>
      </c>
      <c r="AB1527" s="115">
        <v>44</v>
      </c>
      <c r="AC1527" s="115"/>
      <c r="AD1527" s="114">
        <v>0.5</v>
      </c>
      <c r="AE1527" s="115">
        <v>4</v>
      </c>
      <c r="AF1527" s="107"/>
      <c r="AG1527" s="107"/>
      <c r="AH1527" s="107"/>
      <c r="AI1527" s="107"/>
      <c r="AJ1527" s="107"/>
      <c r="AK1527" s="107"/>
      <c r="AL1527" s="107"/>
      <c r="AM1527" s="107"/>
      <c r="AN1527" s="107"/>
      <c r="AO1527" s="107"/>
      <c r="AP1527" s="107"/>
      <c r="AQ1527" s="107"/>
      <c r="AR1527" s="107"/>
      <c r="AS1527" s="107"/>
      <c r="AT1527" s="107"/>
      <c r="AU1527" s="107"/>
      <c r="AV1527" s="107"/>
      <c r="AW1527" s="107"/>
      <c r="AX1527" s="107"/>
      <c r="AY1527"/>
      <c r="AZ1527"/>
      <c r="BA1527"/>
      <c r="BB1527"/>
      <c r="BC1527"/>
      <c r="BD1527"/>
    </row>
    <row r="1528" spans="1:256" s="110" customFormat="1" ht="288">
      <c r="A1528" s="115">
        <v>2991</v>
      </c>
      <c r="B1528" s="115" t="s">
        <v>13035</v>
      </c>
      <c r="C1528" s="115"/>
      <c r="D1528" s="114"/>
      <c r="E1528" s="114" t="s">
        <v>268</v>
      </c>
      <c r="F1528" s="115" t="s">
        <v>13128</v>
      </c>
      <c r="G1528" s="114" t="s">
        <v>13129</v>
      </c>
      <c r="H1528" s="115">
        <v>2011</v>
      </c>
      <c r="I1528" s="114" t="s">
        <v>13130</v>
      </c>
      <c r="J1528" s="113">
        <v>717960</v>
      </c>
      <c r="K1528" s="126" t="s">
        <v>12747</v>
      </c>
      <c r="L1528" s="114" t="s">
        <v>13131</v>
      </c>
      <c r="M1528" s="114" t="s">
        <v>13132</v>
      </c>
      <c r="N1528" s="114" t="s">
        <v>13133</v>
      </c>
      <c r="O1528" s="114" t="s">
        <v>13134</v>
      </c>
      <c r="P1528" s="115">
        <v>87</v>
      </c>
      <c r="Q1528" s="113">
        <v>16</v>
      </c>
      <c r="R1528" s="113"/>
      <c r="S1528" s="113">
        <v>16</v>
      </c>
      <c r="T1528" s="113">
        <v>24</v>
      </c>
      <c r="U1528" s="113">
        <v>40</v>
      </c>
      <c r="V1528" s="115">
        <v>20</v>
      </c>
      <c r="W1528" s="115">
        <v>100</v>
      </c>
      <c r="X1528" s="114" t="s">
        <v>13135</v>
      </c>
      <c r="Y1528" s="115">
        <v>3</v>
      </c>
      <c r="Z1528" s="115">
        <v>2</v>
      </c>
      <c r="AA1528" s="115">
        <v>3</v>
      </c>
      <c r="AB1528" s="115">
        <v>44</v>
      </c>
      <c r="AC1528" s="115"/>
      <c r="AD1528" s="114">
        <v>24</v>
      </c>
      <c r="AE1528" s="115">
        <v>4</v>
      </c>
      <c r="AF1528" s="107"/>
      <c r="AG1528" s="107"/>
      <c r="AH1528" s="107"/>
      <c r="AI1528" s="107"/>
      <c r="AJ1528" s="107"/>
      <c r="AK1528" s="107"/>
      <c r="AL1528" s="107"/>
      <c r="AM1528" s="107"/>
      <c r="AN1528" s="107"/>
      <c r="AO1528" s="107"/>
      <c r="AP1528" s="107"/>
      <c r="AQ1528" s="107"/>
      <c r="AR1528" s="107"/>
      <c r="AS1528" s="107"/>
      <c r="AT1528" s="107"/>
      <c r="AU1528" s="107"/>
      <c r="AV1528" s="107"/>
      <c r="AW1528" s="107"/>
      <c r="AX1528" s="107"/>
      <c r="AY1528"/>
      <c r="AZ1528"/>
      <c r="BA1528"/>
      <c r="BB1528"/>
      <c r="BC1528"/>
      <c r="BD1528"/>
    </row>
    <row r="1529" spans="1:256" s="110" customFormat="1" ht="288">
      <c r="A1529" s="115">
        <v>2991</v>
      </c>
      <c r="B1529" s="115" t="s">
        <v>13035</v>
      </c>
      <c r="C1529" s="115"/>
      <c r="D1529" s="114"/>
      <c r="E1529" s="114" t="s">
        <v>13136</v>
      </c>
      <c r="F1529" s="115" t="s">
        <v>13137</v>
      </c>
      <c r="G1529" s="114" t="s">
        <v>13138</v>
      </c>
      <c r="H1529" s="115">
        <v>2011</v>
      </c>
      <c r="I1529" s="114" t="s">
        <v>13139</v>
      </c>
      <c r="J1529" s="113">
        <v>26278.77</v>
      </c>
      <c r="K1529" s="126" t="s">
        <v>12747</v>
      </c>
      <c r="L1529" s="114" t="s">
        <v>13140</v>
      </c>
      <c r="M1529" s="114" t="s">
        <v>13141</v>
      </c>
      <c r="N1529" s="114" t="s">
        <v>13142</v>
      </c>
      <c r="O1529" s="114" t="s">
        <v>13143</v>
      </c>
      <c r="P1529" s="115">
        <v>80</v>
      </c>
      <c r="Q1529" s="113">
        <v>17.55</v>
      </c>
      <c r="R1529" s="113"/>
      <c r="S1529" s="113">
        <v>17.55</v>
      </c>
      <c r="T1529" s="113">
        <v>22</v>
      </c>
      <c r="U1529" s="113">
        <v>39.549999999999997</v>
      </c>
      <c r="V1529" s="115">
        <v>20</v>
      </c>
      <c r="W1529" s="115">
        <v>100</v>
      </c>
      <c r="X1529" s="114" t="s">
        <v>13144</v>
      </c>
      <c r="Y1529" s="115">
        <v>6</v>
      </c>
      <c r="Z1529" s="115">
        <v>3</v>
      </c>
      <c r="AA1529" s="115">
        <v>1</v>
      </c>
      <c r="AB1529" s="115">
        <v>44</v>
      </c>
      <c r="AC1529" s="115"/>
      <c r="AD1529" s="114">
        <v>22</v>
      </c>
      <c r="AE1529" s="115">
        <v>4</v>
      </c>
      <c r="AF1529" s="107"/>
      <c r="AG1529" s="107"/>
      <c r="AH1529" s="107"/>
      <c r="AI1529" s="107"/>
      <c r="AJ1529" s="107"/>
      <c r="AK1529" s="107"/>
      <c r="AL1529" s="107"/>
      <c r="AM1529" s="107"/>
      <c r="AN1529" s="107"/>
      <c r="AO1529" s="107"/>
      <c r="AP1529" s="107"/>
      <c r="AQ1529" s="107"/>
      <c r="AR1529" s="107"/>
      <c r="AS1529" s="107"/>
      <c r="AT1529" s="107"/>
      <c r="AU1529" s="107"/>
      <c r="AV1529" s="107"/>
      <c r="AW1529" s="107"/>
      <c r="AX1529" s="107"/>
      <c r="AY1529"/>
      <c r="AZ1529"/>
      <c r="BA1529"/>
      <c r="BB1529"/>
      <c r="BC1529"/>
      <c r="BD1529"/>
    </row>
    <row r="1530" spans="1:256" s="110" customFormat="1" ht="288">
      <c r="A1530" s="115">
        <v>2991</v>
      </c>
      <c r="B1530" s="115" t="s">
        <v>13035</v>
      </c>
      <c r="C1530" s="115"/>
      <c r="D1530" s="114"/>
      <c r="E1530" s="114" t="s">
        <v>13068</v>
      </c>
      <c r="F1530" s="115" t="s">
        <v>13069</v>
      </c>
      <c r="G1530" s="114" t="s">
        <v>13145</v>
      </c>
      <c r="H1530" s="115">
        <v>2011</v>
      </c>
      <c r="I1530" s="114" t="s">
        <v>13146</v>
      </c>
      <c r="J1530" s="113">
        <v>43549</v>
      </c>
      <c r="K1530" s="126" t="s">
        <v>12747</v>
      </c>
      <c r="L1530" s="114" t="s">
        <v>13147</v>
      </c>
      <c r="M1530" s="114" t="s">
        <v>13073</v>
      </c>
      <c r="N1530" s="114" t="s">
        <v>13148</v>
      </c>
      <c r="O1530" s="114" t="s">
        <v>13149</v>
      </c>
      <c r="P1530" s="115">
        <v>180</v>
      </c>
      <c r="Q1530" s="113">
        <v>12</v>
      </c>
      <c r="R1530" s="113"/>
      <c r="S1530" s="113">
        <v>12</v>
      </c>
      <c r="T1530" s="113">
        <v>20</v>
      </c>
      <c r="U1530" s="113">
        <v>32</v>
      </c>
      <c r="V1530" s="115">
        <v>20</v>
      </c>
      <c r="W1530" s="115">
        <v>100</v>
      </c>
      <c r="X1530" s="114" t="s">
        <v>13150</v>
      </c>
      <c r="Y1530" s="115">
        <v>3</v>
      </c>
      <c r="Z1530" s="115">
        <v>6</v>
      </c>
      <c r="AA1530" s="115">
        <v>1</v>
      </c>
      <c r="AB1530" s="115">
        <v>44</v>
      </c>
      <c r="AC1530" s="115"/>
      <c r="AD1530" s="114">
        <v>20</v>
      </c>
      <c r="AE1530" s="115">
        <v>4</v>
      </c>
      <c r="AF1530" s="107"/>
      <c r="AG1530" s="107"/>
      <c r="AH1530" s="107"/>
      <c r="AI1530" s="107"/>
      <c r="AJ1530" s="107"/>
      <c r="AK1530" s="107"/>
      <c r="AL1530" s="107"/>
      <c r="AM1530" s="107"/>
      <c r="AN1530" s="107"/>
      <c r="AO1530" s="107"/>
      <c r="AP1530" s="107"/>
      <c r="AQ1530" s="107"/>
      <c r="AR1530" s="107"/>
      <c r="AS1530" s="107"/>
      <c r="AT1530" s="107"/>
      <c r="AU1530" s="107"/>
      <c r="AV1530" s="107"/>
      <c r="AW1530" s="107"/>
      <c r="AX1530" s="107"/>
      <c r="AY1530"/>
      <c r="AZ1530"/>
      <c r="BA1530"/>
      <c r="BB1530"/>
      <c r="BC1530"/>
      <c r="BD1530"/>
    </row>
    <row r="1531" spans="1:256" s="110" customFormat="1" ht="288">
      <c r="A1531" s="115">
        <v>2991</v>
      </c>
      <c r="B1531" s="115" t="s">
        <v>13035</v>
      </c>
      <c r="C1531" s="115"/>
      <c r="D1531" s="114"/>
      <c r="E1531" s="114" t="s">
        <v>13151</v>
      </c>
      <c r="F1531" s="115" t="s">
        <v>13152</v>
      </c>
      <c r="G1531" s="114" t="s">
        <v>13153</v>
      </c>
      <c r="H1531" s="115">
        <v>2011</v>
      </c>
      <c r="I1531" s="114" t="s">
        <v>13154</v>
      </c>
      <c r="J1531" s="113">
        <v>124999.2</v>
      </c>
      <c r="K1531" s="126" t="s">
        <v>12747</v>
      </c>
      <c r="L1531" s="114" t="s">
        <v>13155</v>
      </c>
      <c r="M1531" s="114" t="s">
        <v>13156</v>
      </c>
      <c r="N1531" s="114" t="s">
        <v>13157</v>
      </c>
      <c r="O1531" s="114" t="s">
        <v>13158</v>
      </c>
      <c r="P1531" s="115">
        <v>68</v>
      </c>
      <c r="Q1531" s="113">
        <v>48.16</v>
      </c>
      <c r="R1531" s="113"/>
      <c r="S1531" s="113">
        <v>48.16</v>
      </c>
      <c r="T1531" s="113">
        <v>22.44</v>
      </c>
      <c r="U1531" s="113">
        <v>70.599999999999994</v>
      </c>
      <c r="V1531" s="115">
        <v>2</v>
      </c>
      <c r="W1531" s="115">
        <v>100</v>
      </c>
      <c r="X1531" s="114" t="s">
        <v>13159</v>
      </c>
      <c r="Y1531" s="115">
        <v>3</v>
      </c>
      <c r="Z1531" s="115">
        <v>12</v>
      </c>
      <c r="AA1531" s="115">
        <v>1</v>
      </c>
      <c r="AB1531" s="115">
        <v>44</v>
      </c>
      <c r="AC1531" s="115"/>
      <c r="AD1531" s="114">
        <v>22.44</v>
      </c>
      <c r="AE1531" s="115">
        <v>4</v>
      </c>
      <c r="AF1531" s="107"/>
      <c r="AG1531" s="107"/>
      <c r="AH1531" s="107"/>
      <c r="AI1531" s="107"/>
      <c r="AJ1531" s="107"/>
      <c r="AK1531" s="107"/>
      <c r="AL1531" s="107"/>
      <c r="AM1531" s="107"/>
      <c r="AN1531" s="107"/>
      <c r="AO1531" s="107"/>
      <c r="AP1531" s="107"/>
      <c r="AQ1531" s="107"/>
      <c r="AR1531" s="107"/>
      <c r="AS1531" s="107"/>
      <c r="AT1531" s="107"/>
      <c r="AU1531" s="107"/>
      <c r="AV1531" s="107"/>
      <c r="AW1531" s="107"/>
      <c r="AX1531" s="107"/>
      <c r="AY1531"/>
      <c r="AZ1531"/>
      <c r="BA1531"/>
      <c r="BB1531"/>
      <c r="BC1531"/>
      <c r="BD1531"/>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c r="BY1531" s="116"/>
      <c r="BZ1531" s="116"/>
      <c r="CA1531" s="116"/>
      <c r="CB1531" s="116"/>
      <c r="CC1531" s="116"/>
      <c r="CD1531" s="116"/>
      <c r="CE1531" s="116"/>
      <c r="CF1531" s="116"/>
      <c r="CG1531" s="116"/>
      <c r="CH1531" s="116"/>
      <c r="CI1531" s="116"/>
      <c r="CJ1531" s="116"/>
      <c r="CK1531" s="116"/>
      <c r="CL1531" s="116"/>
      <c r="CM1531" s="116"/>
      <c r="CN1531" s="116"/>
      <c r="CO1531" s="116"/>
      <c r="CP1531" s="116"/>
      <c r="CQ1531" s="116"/>
      <c r="CR1531" s="116"/>
      <c r="CS1531" s="116"/>
      <c r="CT1531" s="116"/>
      <c r="CU1531" s="116"/>
      <c r="CV1531" s="116"/>
      <c r="CW1531" s="116"/>
      <c r="CX1531" s="116"/>
      <c r="CY1531" s="116"/>
      <c r="CZ1531" s="116"/>
      <c r="DA1531" s="116"/>
      <c r="DB1531" s="116"/>
      <c r="DC1531" s="116"/>
      <c r="DD1531" s="116"/>
      <c r="DE1531" s="116"/>
      <c r="DF1531" s="116"/>
      <c r="DG1531" s="116"/>
      <c r="DH1531" s="116"/>
      <c r="DI1531" s="116"/>
      <c r="DJ1531" s="116"/>
      <c r="DK1531" s="116"/>
      <c r="DL1531" s="116"/>
      <c r="DM1531" s="116"/>
      <c r="DN1531" s="116"/>
      <c r="DO1531" s="116"/>
      <c r="DP1531" s="116"/>
      <c r="DQ1531" s="116"/>
      <c r="DR1531" s="116"/>
      <c r="DS1531" s="116"/>
      <c r="DT1531" s="116"/>
      <c r="DU1531" s="116"/>
      <c r="DV1531" s="116"/>
      <c r="DW1531" s="116"/>
      <c r="DX1531" s="116"/>
      <c r="DY1531" s="116"/>
      <c r="DZ1531" s="116"/>
      <c r="EA1531" s="116"/>
      <c r="EB1531" s="116"/>
      <c r="EC1531" s="116"/>
      <c r="ED1531" s="116"/>
      <c r="EE1531" s="116"/>
      <c r="EF1531" s="116"/>
      <c r="EG1531" s="116"/>
      <c r="EH1531" s="116"/>
      <c r="EI1531" s="116"/>
      <c r="EJ1531" s="116"/>
      <c r="EK1531" s="116"/>
      <c r="EL1531" s="116"/>
      <c r="EM1531" s="116"/>
      <c r="EN1531" s="116"/>
      <c r="EO1531" s="116"/>
      <c r="EP1531" s="116"/>
      <c r="EQ1531" s="116"/>
      <c r="ER1531" s="116"/>
      <c r="ES1531" s="116"/>
      <c r="ET1531" s="116"/>
      <c r="EU1531" s="116"/>
      <c r="EV1531" s="116"/>
      <c r="EW1531" s="116"/>
      <c r="EX1531" s="116"/>
      <c r="EY1531" s="116"/>
      <c r="EZ1531" s="116"/>
      <c r="FA1531" s="116"/>
      <c r="FB1531" s="116"/>
      <c r="FC1531" s="116"/>
      <c r="FD1531" s="116"/>
      <c r="FE1531" s="116"/>
      <c r="FF1531" s="116"/>
      <c r="FG1531" s="116"/>
      <c r="FH1531" s="116"/>
      <c r="FI1531" s="116"/>
      <c r="FJ1531" s="116"/>
      <c r="FK1531" s="116"/>
      <c r="FL1531" s="116"/>
      <c r="FM1531" s="116"/>
      <c r="FN1531" s="116"/>
      <c r="FO1531" s="116"/>
      <c r="FP1531" s="116"/>
      <c r="FQ1531" s="116"/>
      <c r="FR1531" s="116"/>
      <c r="FS1531" s="116"/>
      <c r="FT1531" s="116"/>
      <c r="FU1531" s="116"/>
      <c r="FV1531" s="116"/>
      <c r="FW1531" s="116"/>
      <c r="FX1531" s="116"/>
      <c r="FY1531" s="116"/>
      <c r="FZ1531" s="116"/>
      <c r="GA1531" s="116"/>
      <c r="GB1531" s="116"/>
      <c r="GC1531" s="116"/>
      <c r="GD1531" s="116"/>
      <c r="GE1531" s="116"/>
      <c r="GF1531" s="116"/>
      <c r="GG1531" s="116"/>
      <c r="GH1531" s="116"/>
      <c r="GI1531" s="116"/>
      <c r="GJ1531" s="116"/>
      <c r="GK1531" s="116"/>
      <c r="GL1531" s="116"/>
      <c r="GM1531" s="116"/>
      <c r="GN1531" s="116"/>
      <c r="GO1531" s="116"/>
      <c r="GP1531" s="116"/>
      <c r="GQ1531" s="116"/>
      <c r="GR1531" s="116"/>
      <c r="GS1531" s="116"/>
      <c r="GT1531" s="116"/>
      <c r="GU1531" s="116"/>
      <c r="GV1531" s="116"/>
      <c r="GW1531" s="116"/>
      <c r="GX1531" s="116"/>
      <c r="GY1531" s="116"/>
      <c r="GZ1531" s="116"/>
      <c r="HA1531" s="116"/>
      <c r="HB1531" s="116"/>
      <c r="HC1531" s="116"/>
      <c r="HD1531" s="116"/>
      <c r="HE1531" s="116"/>
      <c r="HF1531" s="116"/>
      <c r="HG1531" s="116"/>
      <c r="HH1531" s="116"/>
      <c r="HI1531" s="116"/>
      <c r="HJ1531" s="116"/>
      <c r="HK1531" s="116"/>
      <c r="HL1531" s="116"/>
      <c r="HM1531" s="116"/>
      <c r="HN1531" s="116"/>
      <c r="HO1531" s="116"/>
      <c r="HP1531" s="116"/>
      <c r="HQ1531" s="116"/>
      <c r="HR1531" s="116"/>
      <c r="HS1531" s="116"/>
      <c r="HT1531" s="116"/>
      <c r="HU1531" s="116"/>
      <c r="HV1531" s="116"/>
      <c r="HW1531" s="116"/>
      <c r="HX1531" s="116"/>
      <c r="HY1531" s="116"/>
      <c r="HZ1531" s="116"/>
      <c r="IA1531" s="116"/>
      <c r="IB1531" s="116"/>
      <c r="IC1531" s="116"/>
      <c r="ID1531" s="116"/>
      <c r="IE1531" s="116"/>
      <c r="IF1531" s="116"/>
      <c r="IG1531" s="116"/>
      <c r="IH1531" s="116"/>
      <c r="II1531" s="116"/>
      <c r="IJ1531" s="116"/>
      <c r="IK1531" s="116"/>
      <c r="IL1531" s="116"/>
      <c r="IM1531" s="116"/>
      <c r="IN1531" s="116"/>
      <c r="IO1531" s="116"/>
      <c r="IP1531" s="116"/>
      <c r="IQ1531" s="116"/>
      <c r="IR1531" s="116"/>
      <c r="IS1531" s="116"/>
      <c r="IT1531" s="116"/>
      <c r="IU1531" s="116"/>
      <c r="IV1531" s="116"/>
    </row>
    <row r="1532" spans="1:256" s="110" customFormat="1" ht="288">
      <c r="A1532" s="115">
        <v>2991</v>
      </c>
      <c r="B1532" s="115" t="s">
        <v>13035</v>
      </c>
      <c r="C1532" s="115"/>
      <c r="D1532" s="114"/>
      <c r="E1532" s="114" t="s">
        <v>13160</v>
      </c>
      <c r="F1532" s="115" t="s">
        <v>13161</v>
      </c>
      <c r="G1532" s="114" t="s">
        <v>13162</v>
      </c>
      <c r="H1532" s="115">
        <v>2013</v>
      </c>
      <c r="I1532" s="114" t="s">
        <v>13163</v>
      </c>
      <c r="J1532" s="113">
        <v>86995</v>
      </c>
      <c r="K1532" s="126" t="s">
        <v>12747</v>
      </c>
      <c r="L1532" s="114" t="s">
        <v>13164</v>
      </c>
      <c r="M1532" s="114" t="s">
        <v>13165</v>
      </c>
      <c r="N1532" s="114" t="s">
        <v>13166</v>
      </c>
      <c r="O1532" s="114" t="s">
        <v>13167</v>
      </c>
      <c r="P1532" s="115">
        <v>213</v>
      </c>
      <c r="Q1532" s="113">
        <v>12</v>
      </c>
      <c r="R1532" s="113"/>
      <c r="S1532" s="113">
        <v>12</v>
      </c>
      <c r="T1532" s="113">
        <v>18</v>
      </c>
      <c r="U1532" s="113">
        <v>30</v>
      </c>
      <c r="V1532" s="115">
        <v>14</v>
      </c>
      <c r="W1532" s="115">
        <v>92</v>
      </c>
      <c r="X1532" s="114" t="s">
        <v>13053</v>
      </c>
      <c r="Y1532" s="115">
        <v>3</v>
      </c>
      <c r="Z1532" s="115">
        <v>10</v>
      </c>
      <c r="AA1532" s="115">
        <v>4</v>
      </c>
      <c r="AB1532" s="115">
        <v>44</v>
      </c>
      <c r="AC1532" s="115"/>
      <c r="AD1532" s="114">
        <v>18</v>
      </c>
      <c r="AE1532" s="115">
        <v>4</v>
      </c>
      <c r="AF1532" s="107"/>
      <c r="AG1532" s="107"/>
      <c r="AH1532" s="107"/>
      <c r="AI1532" s="107"/>
      <c r="AJ1532" s="107"/>
      <c r="AK1532" s="107"/>
      <c r="AL1532" s="107"/>
      <c r="AM1532" s="107"/>
      <c r="AN1532" s="107"/>
      <c r="AO1532" s="107"/>
      <c r="AP1532" s="107"/>
      <c r="AQ1532" s="107"/>
      <c r="AR1532" s="107"/>
      <c r="AS1532" s="107"/>
      <c r="AT1532" s="107"/>
      <c r="AU1532" s="107"/>
      <c r="AV1532" s="107"/>
      <c r="AW1532" s="107"/>
      <c r="AX1532" s="107"/>
      <c r="AY1532"/>
      <c r="AZ1532"/>
      <c r="BA1532"/>
      <c r="BB1532"/>
      <c r="BC1532"/>
      <c r="BD1532"/>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c r="BY1532" s="116"/>
      <c r="BZ1532" s="116"/>
      <c r="CA1532" s="116"/>
      <c r="CB1532" s="116"/>
      <c r="CC1532" s="116"/>
      <c r="CD1532" s="116"/>
      <c r="CE1532" s="116"/>
      <c r="CF1532" s="116"/>
      <c r="CG1532" s="116"/>
      <c r="CH1532" s="116"/>
      <c r="CI1532" s="116"/>
      <c r="CJ1532" s="116"/>
      <c r="CK1532" s="116"/>
      <c r="CL1532" s="116"/>
      <c r="CM1532" s="116"/>
      <c r="CN1532" s="116"/>
      <c r="CO1532" s="116"/>
      <c r="CP1532" s="116"/>
      <c r="CQ1532" s="116"/>
      <c r="CR1532" s="116"/>
      <c r="CS1532" s="116"/>
      <c r="CT1532" s="116"/>
      <c r="CU1532" s="116"/>
      <c r="CV1532" s="116"/>
      <c r="CW1532" s="116"/>
      <c r="CX1532" s="116"/>
      <c r="CY1532" s="116"/>
      <c r="CZ1532" s="116"/>
      <c r="DA1532" s="116"/>
      <c r="DB1532" s="116"/>
      <c r="DC1532" s="116"/>
      <c r="DD1532" s="116"/>
      <c r="DE1532" s="116"/>
      <c r="DF1532" s="116"/>
      <c r="DG1532" s="116"/>
      <c r="DH1532" s="116"/>
      <c r="DI1532" s="116"/>
      <c r="DJ1532" s="116"/>
      <c r="DK1532" s="116"/>
      <c r="DL1532" s="116"/>
      <c r="DM1532" s="116"/>
      <c r="DN1532" s="116"/>
      <c r="DO1532" s="116"/>
      <c r="DP1532" s="116"/>
      <c r="DQ1532" s="116"/>
      <c r="DR1532" s="116"/>
      <c r="DS1532" s="116"/>
      <c r="DT1532" s="116"/>
      <c r="DU1532" s="116"/>
      <c r="DV1532" s="116"/>
      <c r="DW1532" s="116"/>
      <c r="DX1532" s="116"/>
      <c r="DY1532" s="116"/>
      <c r="DZ1532" s="116"/>
      <c r="EA1532" s="116"/>
      <c r="EB1532" s="116"/>
      <c r="EC1532" s="116"/>
      <c r="ED1532" s="116"/>
      <c r="EE1532" s="116"/>
      <c r="EF1532" s="116"/>
      <c r="EG1532" s="116"/>
      <c r="EH1532" s="116"/>
      <c r="EI1532" s="116"/>
      <c r="EJ1532" s="116"/>
      <c r="EK1532" s="116"/>
      <c r="EL1532" s="116"/>
      <c r="EM1532" s="116"/>
      <c r="EN1532" s="116"/>
      <c r="EO1532" s="116"/>
      <c r="EP1532" s="116"/>
      <c r="EQ1532" s="116"/>
      <c r="ER1532" s="116"/>
      <c r="ES1532" s="116"/>
      <c r="ET1532" s="116"/>
      <c r="EU1532" s="116"/>
      <c r="EV1532" s="116"/>
      <c r="EW1532" s="116"/>
      <c r="EX1532" s="116"/>
      <c r="EY1532" s="116"/>
      <c r="EZ1532" s="116"/>
      <c r="FA1532" s="116"/>
      <c r="FB1532" s="116"/>
      <c r="FC1532" s="116"/>
      <c r="FD1532" s="116"/>
      <c r="FE1532" s="116"/>
      <c r="FF1532" s="116"/>
      <c r="FG1532" s="116"/>
      <c r="FH1532" s="116"/>
      <c r="FI1532" s="116"/>
      <c r="FJ1532" s="116"/>
      <c r="FK1532" s="116"/>
      <c r="FL1532" s="116"/>
      <c r="FM1532" s="116"/>
      <c r="FN1532" s="116"/>
      <c r="FO1532" s="116"/>
      <c r="FP1532" s="116"/>
      <c r="FQ1532" s="116"/>
      <c r="FR1532" s="116"/>
      <c r="FS1532" s="116"/>
      <c r="FT1532" s="116"/>
      <c r="FU1532" s="116"/>
      <c r="FV1532" s="116"/>
      <c r="FW1532" s="116"/>
      <c r="FX1532" s="116"/>
      <c r="FY1532" s="116"/>
      <c r="FZ1532" s="116"/>
      <c r="GA1532" s="116"/>
      <c r="GB1532" s="116"/>
      <c r="GC1532" s="116"/>
      <c r="GD1532" s="116"/>
      <c r="GE1532" s="116"/>
      <c r="GF1532" s="116"/>
      <c r="GG1532" s="116"/>
      <c r="GH1532" s="116"/>
      <c r="GI1532" s="116"/>
      <c r="GJ1532" s="116"/>
      <c r="GK1532" s="116"/>
      <c r="GL1532" s="116"/>
      <c r="GM1532" s="116"/>
      <c r="GN1532" s="116"/>
      <c r="GO1532" s="116"/>
      <c r="GP1532" s="116"/>
      <c r="GQ1532" s="116"/>
      <c r="GR1532" s="116"/>
      <c r="GS1532" s="116"/>
      <c r="GT1532" s="116"/>
      <c r="GU1532" s="116"/>
      <c r="GV1532" s="116"/>
      <c r="GW1532" s="116"/>
      <c r="GX1532" s="116"/>
      <c r="GY1532" s="116"/>
      <c r="GZ1532" s="116"/>
      <c r="HA1532" s="116"/>
      <c r="HB1532" s="116"/>
      <c r="HC1532" s="116"/>
      <c r="HD1532" s="116"/>
      <c r="HE1532" s="116"/>
      <c r="HF1532" s="116"/>
      <c r="HG1532" s="116"/>
      <c r="HH1532" s="116"/>
      <c r="HI1532" s="116"/>
      <c r="HJ1532" s="116"/>
      <c r="HK1532" s="116"/>
      <c r="HL1532" s="116"/>
      <c r="HM1532" s="116"/>
      <c r="HN1532" s="116"/>
      <c r="HO1532" s="116"/>
      <c r="HP1532" s="116"/>
      <c r="HQ1532" s="116"/>
      <c r="HR1532" s="116"/>
      <c r="HS1532" s="116"/>
      <c r="HT1532" s="116"/>
      <c r="HU1532" s="116"/>
      <c r="HV1532" s="116"/>
      <c r="HW1532" s="116"/>
      <c r="HX1532" s="116"/>
      <c r="HY1532" s="116"/>
      <c r="HZ1532" s="116"/>
      <c r="IA1532" s="116"/>
      <c r="IB1532" s="116"/>
      <c r="IC1532" s="116"/>
      <c r="ID1532" s="116"/>
      <c r="IE1532" s="116"/>
      <c r="IF1532" s="116"/>
      <c r="IG1532" s="116"/>
      <c r="IH1532" s="116"/>
      <c r="II1532" s="116"/>
      <c r="IJ1532" s="116"/>
      <c r="IK1532" s="116"/>
      <c r="IL1532" s="116"/>
      <c r="IM1532" s="116"/>
      <c r="IN1532" s="116"/>
      <c r="IO1532" s="116"/>
      <c r="IP1532" s="116"/>
      <c r="IQ1532" s="116"/>
      <c r="IR1532" s="116"/>
      <c r="IS1532" s="116"/>
      <c r="IT1532" s="116"/>
      <c r="IU1532" s="116"/>
      <c r="IV1532" s="116"/>
    </row>
    <row r="1533" spans="1:256" s="110" customFormat="1" ht="288">
      <c r="A1533" s="115">
        <v>2991</v>
      </c>
      <c r="B1533" s="115" t="s">
        <v>13035</v>
      </c>
      <c r="C1533" s="115"/>
      <c r="D1533" s="114"/>
      <c r="E1533" s="114" t="s">
        <v>13168</v>
      </c>
      <c r="F1533" s="115" t="s">
        <v>13169</v>
      </c>
      <c r="G1533" s="114" t="s">
        <v>13170</v>
      </c>
      <c r="H1533" s="115">
        <v>2011</v>
      </c>
      <c r="I1533" s="114" t="s">
        <v>13171</v>
      </c>
      <c r="J1533" s="113">
        <v>33138</v>
      </c>
      <c r="K1533" s="126" t="s">
        <v>12747</v>
      </c>
      <c r="L1533" s="114" t="s">
        <v>13172</v>
      </c>
      <c r="M1533" s="114" t="s">
        <v>13173</v>
      </c>
      <c r="N1533" s="114" t="s">
        <v>13174</v>
      </c>
      <c r="O1533" s="114" t="s">
        <v>13175</v>
      </c>
      <c r="P1533" s="115">
        <v>30</v>
      </c>
      <c r="Q1533" s="113">
        <v>10</v>
      </c>
      <c r="R1533" s="113"/>
      <c r="S1533" s="113">
        <v>10</v>
      </c>
      <c r="T1533" s="113">
        <v>23</v>
      </c>
      <c r="U1533" s="113">
        <v>33</v>
      </c>
      <c r="V1533" s="115">
        <v>17</v>
      </c>
      <c r="W1533" s="115">
        <v>100</v>
      </c>
      <c r="X1533" s="114" t="s">
        <v>13176</v>
      </c>
      <c r="Y1533" s="115"/>
      <c r="Z1533" s="115"/>
      <c r="AA1533" s="115"/>
      <c r="AB1533" s="115">
        <v>44</v>
      </c>
      <c r="AC1533" s="115"/>
      <c r="AD1533" s="114">
        <v>23</v>
      </c>
      <c r="AE1533" s="115">
        <v>4</v>
      </c>
      <c r="AF1533" s="107"/>
      <c r="AG1533" s="107"/>
      <c r="AH1533" s="107"/>
      <c r="AI1533" s="107"/>
      <c r="AJ1533" s="107"/>
      <c r="AK1533" s="107"/>
      <c r="AL1533" s="107"/>
      <c r="AM1533" s="107"/>
      <c r="AN1533" s="107"/>
      <c r="AO1533" s="107"/>
      <c r="AP1533" s="107"/>
      <c r="AQ1533" s="107"/>
      <c r="AR1533" s="107"/>
      <c r="AS1533" s="107"/>
      <c r="AT1533" s="107"/>
      <c r="AU1533" s="107"/>
      <c r="AV1533" s="107"/>
      <c r="AW1533" s="107"/>
      <c r="AX1533" s="107"/>
      <c r="AY1533"/>
      <c r="AZ1533"/>
      <c r="BA1533"/>
      <c r="BB1533"/>
      <c r="BC1533"/>
      <c r="BD1533"/>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c r="BY1533" s="116"/>
      <c r="BZ1533" s="116"/>
      <c r="CA1533" s="116"/>
      <c r="CB1533" s="116"/>
      <c r="CC1533" s="116"/>
      <c r="CD1533" s="116"/>
      <c r="CE1533" s="116"/>
      <c r="CF1533" s="116"/>
      <c r="CG1533" s="116"/>
      <c r="CH1533" s="116"/>
      <c r="CI1533" s="116"/>
      <c r="CJ1533" s="116"/>
      <c r="CK1533" s="116"/>
      <c r="CL1533" s="116"/>
      <c r="CM1533" s="116"/>
      <c r="CN1533" s="116"/>
      <c r="CO1533" s="116"/>
      <c r="CP1533" s="116"/>
      <c r="CQ1533" s="116"/>
      <c r="CR1533" s="116"/>
      <c r="CS1533" s="116"/>
      <c r="CT1533" s="116"/>
      <c r="CU1533" s="116"/>
      <c r="CV1533" s="116"/>
      <c r="CW1533" s="116"/>
      <c r="CX1533" s="116"/>
      <c r="CY1533" s="116"/>
      <c r="CZ1533" s="116"/>
      <c r="DA1533" s="116"/>
      <c r="DB1533" s="116"/>
      <c r="DC1533" s="116"/>
      <c r="DD1533" s="116"/>
      <c r="DE1533" s="116"/>
      <c r="DF1533" s="116"/>
      <c r="DG1533" s="116"/>
      <c r="DH1533" s="116"/>
      <c r="DI1533" s="116"/>
      <c r="DJ1533" s="116"/>
      <c r="DK1533" s="116"/>
      <c r="DL1533" s="116"/>
      <c r="DM1533" s="116"/>
      <c r="DN1533" s="116"/>
      <c r="DO1533" s="116"/>
      <c r="DP1533" s="116"/>
      <c r="DQ1533" s="116"/>
      <c r="DR1533" s="116"/>
      <c r="DS1533" s="116"/>
      <c r="DT1533" s="116"/>
      <c r="DU1533" s="116"/>
      <c r="DV1533" s="116"/>
      <c r="DW1533" s="116"/>
      <c r="DX1533" s="116"/>
      <c r="DY1533" s="116"/>
      <c r="DZ1533" s="116"/>
      <c r="EA1533" s="116"/>
      <c r="EB1533" s="116"/>
      <c r="EC1533" s="116"/>
      <c r="ED1533" s="116"/>
      <c r="EE1533" s="116"/>
      <c r="EF1533" s="116"/>
      <c r="EG1533" s="116"/>
      <c r="EH1533" s="116"/>
      <c r="EI1533" s="116"/>
      <c r="EJ1533" s="116"/>
      <c r="EK1533" s="116"/>
      <c r="EL1533" s="116"/>
      <c r="EM1533" s="116"/>
      <c r="EN1533" s="116"/>
      <c r="EO1533" s="116"/>
      <c r="EP1533" s="116"/>
      <c r="EQ1533" s="116"/>
      <c r="ER1533" s="116"/>
      <c r="ES1533" s="116"/>
      <c r="ET1533" s="116"/>
      <c r="EU1533" s="116"/>
      <c r="EV1533" s="116"/>
      <c r="EW1533" s="116"/>
      <c r="EX1533" s="116"/>
      <c r="EY1533" s="116"/>
      <c r="EZ1533" s="116"/>
      <c r="FA1533" s="116"/>
      <c r="FB1533" s="116"/>
      <c r="FC1533" s="116"/>
      <c r="FD1533" s="116"/>
      <c r="FE1533" s="116"/>
      <c r="FF1533" s="116"/>
      <c r="FG1533" s="116"/>
      <c r="FH1533" s="116"/>
      <c r="FI1533" s="116"/>
      <c r="FJ1533" s="116"/>
      <c r="FK1533" s="116"/>
      <c r="FL1533" s="116"/>
      <c r="FM1533" s="116"/>
      <c r="FN1533" s="116"/>
      <c r="FO1533" s="116"/>
      <c r="FP1533" s="116"/>
      <c r="FQ1533" s="116"/>
      <c r="FR1533" s="116"/>
      <c r="FS1533" s="116"/>
      <c r="FT1533" s="116"/>
      <c r="FU1533" s="116"/>
      <c r="FV1533" s="116"/>
      <c r="FW1533" s="116"/>
      <c r="FX1533" s="116"/>
      <c r="FY1533" s="116"/>
      <c r="FZ1533" s="116"/>
      <c r="GA1533" s="116"/>
      <c r="GB1533" s="116"/>
      <c r="GC1533" s="116"/>
      <c r="GD1533" s="116"/>
      <c r="GE1533" s="116"/>
      <c r="GF1533" s="116"/>
      <c r="GG1533" s="116"/>
      <c r="GH1533" s="116"/>
      <c r="GI1533" s="116"/>
      <c r="GJ1533" s="116"/>
      <c r="GK1533" s="116"/>
      <c r="GL1533" s="116"/>
      <c r="GM1533" s="116"/>
      <c r="GN1533" s="116"/>
      <c r="GO1533" s="116"/>
      <c r="GP1533" s="116"/>
      <c r="GQ1533" s="116"/>
      <c r="GR1533" s="116"/>
      <c r="GS1533" s="116"/>
      <c r="GT1533" s="116"/>
      <c r="GU1533" s="116"/>
      <c r="GV1533" s="116"/>
      <c r="GW1533" s="116"/>
      <c r="GX1533" s="116"/>
      <c r="GY1533" s="116"/>
      <c r="GZ1533" s="116"/>
      <c r="HA1533" s="116"/>
      <c r="HB1533" s="116"/>
      <c r="HC1533" s="116"/>
      <c r="HD1533" s="116"/>
      <c r="HE1533" s="116"/>
      <c r="HF1533" s="116"/>
      <c r="HG1533" s="116"/>
      <c r="HH1533" s="116"/>
      <c r="HI1533" s="116"/>
      <c r="HJ1533" s="116"/>
      <c r="HK1533" s="116"/>
      <c r="HL1533" s="116"/>
      <c r="HM1533" s="116"/>
      <c r="HN1533" s="116"/>
      <c r="HO1533" s="116"/>
      <c r="HP1533" s="116"/>
      <c r="HQ1533" s="116"/>
      <c r="HR1533" s="116"/>
      <c r="HS1533" s="116"/>
      <c r="HT1533" s="116"/>
      <c r="HU1533" s="116"/>
      <c r="HV1533" s="116"/>
      <c r="HW1533" s="116"/>
      <c r="HX1533" s="116"/>
      <c r="HY1533" s="116"/>
      <c r="HZ1533" s="116"/>
      <c r="IA1533" s="116"/>
      <c r="IB1533" s="116"/>
      <c r="IC1533" s="116"/>
      <c r="ID1533" s="116"/>
      <c r="IE1533" s="116"/>
      <c r="IF1533" s="116"/>
      <c r="IG1533" s="116"/>
      <c r="IH1533" s="116"/>
      <c r="II1533" s="116"/>
      <c r="IJ1533" s="116"/>
      <c r="IK1533" s="116"/>
      <c r="IL1533" s="116"/>
      <c r="IM1533" s="116"/>
      <c r="IN1533" s="116"/>
      <c r="IO1533" s="116"/>
      <c r="IP1533" s="116"/>
      <c r="IQ1533" s="116"/>
      <c r="IR1533" s="116"/>
      <c r="IS1533" s="116"/>
      <c r="IT1533" s="116"/>
      <c r="IU1533" s="116"/>
      <c r="IV1533" s="116"/>
    </row>
    <row r="1534" spans="1:256" s="110" customFormat="1" ht="288">
      <c r="A1534" s="115">
        <v>2991</v>
      </c>
      <c r="B1534" s="115" t="s">
        <v>13035</v>
      </c>
      <c r="C1534" s="115"/>
      <c r="D1534" s="114"/>
      <c r="E1534" s="114" t="s">
        <v>13177</v>
      </c>
      <c r="F1534" s="115" t="s">
        <v>13178</v>
      </c>
      <c r="G1534" s="114" t="s">
        <v>13179</v>
      </c>
      <c r="H1534" s="115">
        <v>2011</v>
      </c>
      <c r="I1534" s="114" t="s">
        <v>13180</v>
      </c>
      <c r="J1534" s="113">
        <v>99492</v>
      </c>
      <c r="K1534" s="126" t="s">
        <v>12747</v>
      </c>
      <c r="L1534" s="114" t="s">
        <v>13181</v>
      </c>
      <c r="M1534" s="114" t="s">
        <v>13182</v>
      </c>
      <c r="N1534" s="114" t="s">
        <v>13183</v>
      </c>
      <c r="O1534" s="114" t="s">
        <v>13184</v>
      </c>
      <c r="P1534" s="115">
        <v>88</v>
      </c>
      <c r="Q1534" s="113">
        <v>48.16</v>
      </c>
      <c r="R1534" s="113"/>
      <c r="S1534" s="113">
        <v>48.16</v>
      </c>
      <c r="T1534" s="113">
        <v>22.44</v>
      </c>
      <c r="U1534" s="113">
        <v>70.599999999999994</v>
      </c>
      <c r="V1534" s="115">
        <v>26</v>
      </c>
      <c r="W1534" s="115">
        <v>100</v>
      </c>
      <c r="X1534" s="114" t="s">
        <v>13185</v>
      </c>
      <c r="Y1534" s="115">
        <v>1</v>
      </c>
      <c r="Z1534" s="115">
        <v>9</v>
      </c>
      <c r="AA1534" s="115">
        <v>1</v>
      </c>
      <c r="AB1534" s="115">
        <v>44</v>
      </c>
      <c r="AC1534" s="115"/>
      <c r="AD1534" s="114">
        <v>22.44</v>
      </c>
      <c r="AE1534" s="115">
        <v>4</v>
      </c>
      <c r="AF1534" s="107"/>
      <c r="AG1534" s="107"/>
      <c r="AH1534" s="107"/>
      <c r="AI1534" s="107"/>
      <c r="AJ1534" s="107"/>
      <c r="AK1534" s="107"/>
      <c r="AL1534" s="107"/>
      <c r="AM1534" s="107"/>
      <c r="AN1534" s="107"/>
      <c r="AO1534" s="107"/>
      <c r="AP1534" s="107"/>
      <c r="AQ1534" s="107"/>
      <c r="AR1534" s="107"/>
      <c r="AS1534" s="107"/>
      <c r="AT1534" s="107"/>
      <c r="AU1534" s="107"/>
      <c r="AV1534" s="107"/>
      <c r="AW1534" s="107"/>
      <c r="AX1534" s="107"/>
      <c r="AY1534"/>
      <c r="AZ1534"/>
      <c r="BA1534"/>
      <c r="BB1534"/>
      <c r="BC1534"/>
      <c r="BD1534"/>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c r="BY1534" s="116"/>
      <c r="BZ1534" s="116"/>
      <c r="CA1534" s="116"/>
      <c r="CB1534" s="116"/>
      <c r="CC1534" s="116"/>
      <c r="CD1534" s="116"/>
      <c r="CE1534" s="116"/>
      <c r="CF1534" s="116"/>
      <c r="CG1534" s="116"/>
      <c r="CH1534" s="116"/>
      <c r="CI1534" s="116"/>
      <c r="CJ1534" s="116"/>
      <c r="CK1534" s="116"/>
      <c r="CL1534" s="116"/>
      <c r="CM1534" s="116"/>
      <c r="CN1534" s="116"/>
      <c r="CO1534" s="116"/>
      <c r="CP1534" s="116"/>
      <c r="CQ1534" s="116"/>
      <c r="CR1534" s="116"/>
      <c r="CS1534" s="116"/>
      <c r="CT1534" s="116"/>
      <c r="CU1534" s="116"/>
      <c r="CV1534" s="116"/>
      <c r="CW1534" s="116"/>
      <c r="CX1534" s="116"/>
      <c r="CY1534" s="116"/>
      <c r="CZ1534" s="116"/>
      <c r="DA1534" s="116"/>
      <c r="DB1534" s="116"/>
      <c r="DC1534" s="116"/>
      <c r="DD1534" s="116"/>
      <c r="DE1534" s="116"/>
      <c r="DF1534" s="116"/>
      <c r="DG1534" s="116"/>
      <c r="DH1534" s="116"/>
      <c r="DI1534" s="116"/>
      <c r="DJ1534" s="116"/>
      <c r="DK1534" s="116"/>
      <c r="DL1534" s="116"/>
      <c r="DM1534" s="116"/>
      <c r="DN1534" s="116"/>
      <c r="DO1534" s="116"/>
      <c r="DP1534" s="116"/>
      <c r="DQ1534" s="116"/>
      <c r="DR1534" s="116"/>
      <c r="DS1534" s="116"/>
      <c r="DT1534" s="116"/>
      <c r="DU1534" s="116"/>
      <c r="DV1534" s="116"/>
      <c r="DW1534" s="116"/>
      <c r="DX1534" s="116"/>
      <c r="DY1534" s="116"/>
      <c r="DZ1534" s="116"/>
      <c r="EA1534" s="116"/>
      <c r="EB1534" s="116"/>
      <c r="EC1534" s="116"/>
      <c r="ED1534" s="116"/>
      <c r="EE1534" s="116"/>
      <c r="EF1534" s="116"/>
      <c r="EG1534" s="116"/>
      <c r="EH1534" s="116"/>
      <c r="EI1534" s="116"/>
      <c r="EJ1534" s="116"/>
      <c r="EK1534" s="116"/>
      <c r="EL1534" s="116"/>
      <c r="EM1534" s="116"/>
      <c r="EN1534" s="116"/>
      <c r="EO1534" s="116"/>
      <c r="EP1534" s="116"/>
      <c r="EQ1534" s="116"/>
      <c r="ER1534" s="116"/>
      <c r="ES1534" s="116"/>
      <c r="ET1534" s="116"/>
      <c r="EU1534" s="116"/>
      <c r="EV1534" s="116"/>
      <c r="EW1534" s="116"/>
      <c r="EX1534" s="116"/>
      <c r="EY1534" s="116"/>
      <c r="EZ1534" s="116"/>
      <c r="FA1534" s="116"/>
      <c r="FB1534" s="116"/>
      <c r="FC1534" s="116"/>
      <c r="FD1534" s="116"/>
      <c r="FE1534" s="116"/>
      <c r="FF1534" s="116"/>
      <c r="FG1534" s="116"/>
      <c r="FH1534" s="116"/>
      <c r="FI1534" s="116"/>
      <c r="FJ1534" s="116"/>
      <c r="FK1534" s="116"/>
      <c r="FL1534" s="116"/>
      <c r="FM1534" s="116"/>
      <c r="FN1534" s="116"/>
      <c r="FO1534" s="116"/>
      <c r="FP1534" s="116"/>
      <c r="FQ1534" s="116"/>
      <c r="FR1534" s="116"/>
      <c r="FS1534" s="116"/>
      <c r="FT1534" s="116"/>
      <c r="FU1534" s="116"/>
      <c r="FV1534" s="116"/>
      <c r="FW1534" s="116"/>
      <c r="FX1534" s="116"/>
      <c r="FY1534" s="116"/>
      <c r="FZ1534" s="116"/>
      <c r="GA1534" s="116"/>
      <c r="GB1534" s="116"/>
      <c r="GC1534" s="116"/>
      <c r="GD1534" s="116"/>
      <c r="GE1534" s="116"/>
      <c r="GF1534" s="116"/>
      <c r="GG1534" s="116"/>
      <c r="GH1534" s="116"/>
      <c r="GI1534" s="116"/>
      <c r="GJ1534" s="116"/>
      <c r="GK1534" s="116"/>
      <c r="GL1534" s="116"/>
      <c r="GM1534" s="116"/>
      <c r="GN1534" s="116"/>
      <c r="GO1534" s="116"/>
      <c r="GP1534" s="116"/>
      <c r="GQ1534" s="116"/>
      <c r="GR1534" s="116"/>
      <c r="GS1534" s="116"/>
      <c r="GT1534" s="116"/>
      <c r="GU1534" s="116"/>
      <c r="GV1534" s="116"/>
      <c r="GW1534" s="116"/>
      <c r="GX1534" s="116"/>
      <c r="GY1534" s="116"/>
      <c r="GZ1534" s="116"/>
      <c r="HA1534" s="116"/>
      <c r="HB1534" s="116"/>
      <c r="HC1534" s="116"/>
      <c r="HD1534" s="116"/>
      <c r="HE1534" s="116"/>
      <c r="HF1534" s="116"/>
      <c r="HG1534" s="116"/>
      <c r="HH1534" s="116"/>
      <c r="HI1534" s="116"/>
      <c r="HJ1534" s="116"/>
      <c r="HK1534" s="116"/>
      <c r="HL1534" s="116"/>
      <c r="HM1534" s="116"/>
      <c r="HN1534" s="116"/>
      <c r="HO1534" s="116"/>
      <c r="HP1534" s="116"/>
      <c r="HQ1534" s="116"/>
      <c r="HR1534" s="116"/>
      <c r="HS1534" s="116"/>
      <c r="HT1534" s="116"/>
      <c r="HU1534" s="116"/>
      <c r="HV1534" s="116"/>
      <c r="HW1534" s="116"/>
      <c r="HX1534" s="116"/>
      <c r="HY1534" s="116"/>
      <c r="HZ1534" s="116"/>
      <c r="IA1534" s="116"/>
      <c r="IB1534" s="116"/>
      <c r="IC1534" s="116"/>
      <c r="ID1534" s="116"/>
      <c r="IE1534" s="116"/>
      <c r="IF1534" s="116"/>
      <c r="IG1534" s="116"/>
      <c r="IH1534" s="116"/>
      <c r="II1534" s="116"/>
      <c r="IJ1534" s="116"/>
      <c r="IK1534" s="116"/>
      <c r="IL1534" s="116"/>
      <c r="IM1534" s="116"/>
      <c r="IN1534" s="116"/>
      <c r="IO1534" s="116"/>
      <c r="IP1534" s="116"/>
      <c r="IQ1534" s="116"/>
      <c r="IR1534" s="116"/>
      <c r="IS1534" s="116"/>
      <c r="IT1534" s="116"/>
      <c r="IU1534" s="116"/>
      <c r="IV1534" s="116"/>
    </row>
    <row r="1535" spans="1:256" s="110" customFormat="1" ht="288">
      <c r="A1535" s="115">
        <v>2991</v>
      </c>
      <c r="B1535" s="115" t="s">
        <v>13035</v>
      </c>
      <c r="C1535" s="115"/>
      <c r="D1535" s="114"/>
      <c r="E1535" s="114" t="s">
        <v>13186</v>
      </c>
      <c r="F1535" s="115">
        <v>30844</v>
      </c>
      <c r="G1535" s="114" t="s">
        <v>13187</v>
      </c>
      <c r="H1535" s="115">
        <v>2010</v>
      </c>
      <c r="I1535" s="114" t="s">
        <v>13188</v>
      </c>
      <c r="J1535" s="113">
        <v>19950</v>
      </c>
      <c r="K1535" s="126" t="s">
        <v>12747</v>
      </c>
      <c r="L1535" s="114" t="s">
        <v>13189</v>
      </c>
      <c r="M1535" s="114" t="s">
        <v>13190</v>
      </c>
      <c r="N1535" s="114" t="s">
        <v>13191</v>
      </c>
      <c r="O1535" s="114" t="s">
        <v>13192</v>
      </c>
      <c r="P1535" s="115">
        <v>11</v>
      </c>
      <c r="Q1535" s="113">
        <v>3</v>
      </c>
      <c r="R1535" s="113"/>
      <c r="S1535" s="113">
        <v>3</v>
      </c>
      <c r="T1535" s="113">
        <v>7</v>
      </c>
      <c r="U1535" s="113">
        <v>10</v>
      </c>
      <c r="V1535" s="115">
        <v>1</v>
      </c>
      <c r="W1535" s="115">
        <v>100</v>
      </c>
      <c r="X1535" s="114" t="s">
        <v>13193</v>
      </c>
      <c r="Y1535" s="115">
        <v>1</v>
      </c>
      <c r="Z1535" s="115">
        <v>7</v>
      </c>
      <c r="AA1535" s="115">
        <v>6</v>
      </c>
      <c r="AB1535" s="115">
        <v>44</v>
      </c>
      <c r="AC1535" s="115"/>
      <c r="AD1535" s="114">
        <v>7</v>
      </c>
      <c r="AE1535" s="115">
        <v>5</v>
      </c>
      <c r="AF1535" s="107"/>
      <c r="AG1535" s="107"/>
      <c r="AH1535" s="107"/>
      <c r="AI1535" s="107"/>
      <c r="AJ1535" s="107"/>
      <c r="AK1535" s="107"/>
      <c r="AL1535" s="107"/>
      <c r="AM1535" s="107"/>
      <c r="AN1535" s="107"/>
      <c r="AO1535" s="107"/>
      <c r="AP1535" s="107"/>
      <c r="AQ1535" s="107"/>
      <c r="AR1535" s="107"/>
      <c r="AS1535" s="107"/>
      <c r="AT1535" s="107"/>
      <c r="AU1535" s="107"/>
      <c r="AV1535" s="107"/>
      <c r="AW1535" s="107"/>
      <c r="AX1535" s="107"/>
      <c r="AY1535"/>
      <c r="AZ1535"/>
      <c r="BA1535"/>
      <c r="BB1535"/>
      <c r="BC1535"/>
      <c r="BD1535"/>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c r="BY1535" s="116"/>
      <c r="BZ1535" s="116"/>
      <c r="CA1535" s="116"/>
      <c r="CB1535" s="116"/>
      <c r="CC1535" s="116"/>
      <c r="CD1535" s="116"/>
      <c r="CE1535" s="116"/>
      <c r="CF1535" s="116"/>
      <c r="CG1535" s="116"/>
      <c r="CH1535" s="116"/>
      <c r="CI1535" s="116"/>
      <c r="CJ1535" s="116"/>
      <c r="CK1535" s="116"/>
      <c r="CL1535" s="116"/>
      <c r="CM1535" s="116"/>
      <c r="CN1535" s="116"/>
      <c r="CO1535" s="116"/>
      <c r="CP1535" s="116"/>
      <c r="CQ1535" s="116"/>
      <c r="CR1535" s="116"/>
      <c r="CS1535" s="116"/>
      <c r="CT1535" s="116"/>
      <c r="CU1535" s="116"/>
      <c r="CV1535" s="116"/>
      <c r="CW1535" s="116"/>
      <c r="CX1535" s="116"/>
      <c r="CY1535" s="116"/>
      <c r="CZ1535" s="116"/>
      <c r="DA1535" s="116"/>
      <c r="DB1535" s="116"/>
      <c r="DC1535" s="116"/>
      <c r="DD1535" s="116"/>
      <c r="DE1535" s="116"/>
      <c r="DF1535" s="116"/>
      <c r="DG1535" s="116"/>
      <c r="DH1535" s="116"/>
      <c r="DI1535" s="116"/>
      <c r="DJ1535" s="116"/>
      <c r="DK1535" s="116"/>
      <c r="DL1535" s="116"/>
      <c r="DM1535" s="116"/>
      <c r="DN1535" s="116"/>
      <c r="DO1535" s="116"/>
      <c r="DP1535" s="116"/>
      <c r="DQ1535" s="116"/>
      <c r="DR1535" s="116"/>
      <c r="DS1535" s="116"/>
      <c r="DT1535" s="116"/>
      <c r="DU1535" s="116"/>
      <c r="DV1535" s="116"/>
      <c r="DW1535" s="116"/>
      <c r="DX1535" s="116"/>
      <c r="DY1535" s="116"/>
      <c r="DZ1535" s="116"/>
      <c r="EA1535" s="116"/>
      <c r="EB1535" s="116"/>
      <c r="EC1535" s="116"/>
      <c r="ED1535" s="116"/>
      <c r="EE1535" s="116"/>
      <c r="EF1535" s="116"/>
      <c r="EG1535" s="116"/>
      <c r="EH1535" s="116"/>
      <c r="EI1535" s="116"/>
      <c r="EJ1535" s="116"/>
      <c r="EK1535" s="116"/>
      <c r="EL1535" s="116"/>
      <c r="EM1535" s="116"/>
      <c r="EN1535" s="116"/>
      <c r="EO1535" s="116"/>
      <c r="EP1535" s="116"/>
      <c r="EQ1535" s="116"/>
      <c r="ER1535" s="116"/>
      <c r="ES1535" s="116"/>
      <c r="ET1535" s="116"/>
      <c r="EU1535" s="116"/>
      <c r="EV1535" s="116"/>
      <c r="EW1535" s="116"/>
      <c r="EX1535" s="116"/>
      <c r="EY1535" s="116"/>
      <c r="EZ1535" s="116"/>
      <c r="FA1535" s="116"/>
      <c r="FB1535" s="116"/>
      <c r="FC1535" s="116"/>
      <c r="FD1535" s="116"/>
      <c r="FE1535" s="116"/>
      <c r="FF1535" s="116"/>
      <c r="FG1535" s="116"/>
      <c r="FH1535" s="116"/>
      <c r="FI1535" s="116"/>
      <c r="FJ1535" s="116"/>
      <c r="FK1535" s="116"/>
      <c r="FL1535" s="116"/>
      <c r="FM1535" s="116"/>
      <c r="FN1535" s="116"/>
      <c r="FO1535" s="116"/>
      <c r="FP1535" s="116"/>
      <c r="FQ1535" s="116"/>
      <c r="FR1535" s="116"/>
      <c r="FS1535" s="116"/>
      <c r="FT1535" s="116"/>
      <c r="FU1535" s="116"/>
      <c r="FV1535" s="116"/>
      <c r="FW1535" s="116"/>
      <c r="FX1535" s="116"/>
      <c r="FY1535" s="116"/>
      <c r="FZ1535" s="116"/>
      <c r="GA1535" s="116"/>
      <c r="GB1535" s="116"/>
      <c r="GC1535" s="116"/>
      <c r="GD1535" s="116"/>
      <c r="GE1535" s="116"/>
      <c r="GF1535" s="116"/>
      <c r="GG1535" s="116"/>
      <c r="GH1535" s="116"/>
      <c r="GI1535" s="116"/>
      <c r="GJ1535" s="116"/>
      <c r="GK1535" s="116"/>
      <c r="GL1535" s="116"/>
      <c r="GM1535" s="116"/>
      <c r="GN1535" s="116"/>
      <c r="GO1535" s="116"/>
      <c r="GP1535" s="116"/>
      <c r="GQ1535" s="116"/>
      <c r="GR1535" s="116"/>
      <c r="GS1535" s="116"/>
      <c r="GT1535" s="116"/>
      <c r="GU1535" s="116"/>
      <c r="GV1535" s="116"/>
      <c r="GW1535" s="116"/>
      <c r="GX1535" s="116"/>
      <c r="GY1535" s="116"/>
      <c r="GZ1535" s="116"/>
      <c r="HA1535" s="116"/>
      <c r="HB1535" s="116"/>
      <c r="HC1535" s="116"/>
      <c r="HD1535" s="116"/>
      <c r="HE1535" s="116"/>
      <c r="HF1535" s="116"/>
      <c r="HG1535" s="116"/>
      <c r="HH1535" s="116"/>
      <c r="HI1535" s="116"/>
      <c r="HJ1535" s="116"/>
      <c r="HK1535" s="116"/>
      <c r="HL1535" s="116"/>
      <c r="HM1535" s="116"/>
      <c r="HN1535" s="116"/>
      <c r="HO1535" s="116"/>
      <c r="HP1535" s="116"/>
      <c r="HQ1535" s="116"/>
      <c r="HR1535" s="116"/>
      <c r="HS1535" s="116"/>
      <c r="HT1535" s="116"/>
      <c r="HU1535" s="116"/>
      <c r="HV1535" s="116"/>
      <c r="HW1535" s="116"/>
      <c r="HX1535" s="116"/>
      <c r="HY1535" s="116"/>
      <c r="HZ1535" s="116"/>
      <c r="IA1535" s="116"/>
      <c r="IB1535" s="116"/>
      <c r="IC1535" s="116"/>
      <c r="ID1535" s="116"/>
      <c r="IE1535" s="116"/>
      <c r="IF1535" s="116"/>
      <c r="IG1535" s="116"/>
      <c r="IH1535" s="116"/>
      <c r="II1535" s="116"/>
      <c r="IJ1535" s="116"/>
      <c r="IK1535" s="116"/>
      <c r="IL1535" s="116"/>
      <c r="IM1535" s="116"/>
      <c r="IN1535" s="116"/>
      <c r="IO1535" s="116"/>
      <c r="IP1535" s="116"/>
      <c r="IQ1535" s="116"/>
      <c r="IR1535" s="116"/>
      <c r="IS1535" s="116"/>
      <c r="IT1535" s="116"/>
      <c r="IU1535" s="116"/>
      <c r="IV1535" s="116"/>
    </row>
    <row r="1536" spans="1:256" s="110" customFormat="1" ht="288">
      <c r="A1536" s="115">
        <v>2991</v>
      </c>
      <c r="B1536" s="115" t="s">
        <v>13035</v>
      </c>
      <c r="C1536" s="115"/>
      <c r="D1536" s="114"/>
      <c r="E1536" s="114" t="s">
        <v>577</v>
      </c>
      <c r="F1536" s="115">
        <v>17270</v>
      </c>
      <c r="G1536" s="114" t="s">
        <v>13194</v>
      </c>
      <c r="H1536" s="115">
        <v>2011</v>
      </c>
      <c r="I1536" s="114" t="s">
        <v>13195</v>
      </c>
      <c r="J1536" s="113">
        <v>62442.720000000001</v>
      </c>
      <c r="K1536" s="126" t="s">
        <v>12747</v>
      </c>
      <c r="L1536" s="114" t="s">
        <v>13196</v>
      </c>
      <c r="M1536" s="114" t="s">
        <v>13057</v>
      </c>
      <c r="N1536" s="114" t="s">
        <v>13197</v>
      </c>
      <c r="O1536" s="114" t="s">
        <v>13198</v>
      </c>
      <c r="P1536" s="115">
        <v>186</v>
      </c>
      <c r="Q1536" s="113">
        <v>14</v>
      </c>
      <c r="R1536" s="113"/>
      <c r="S1536" s="113">
        <v>14</v>
      </c>
      <c r="T1536" s="113">
        <v>23</v>
      </c>
      <c r="U1536" s="113">
        <v>37</v>
      </c>
      <c r="V1536" s="115">
        <v>2</v>
      </c>
      <c r="W1536" s="115">
        <v>100</v>
      </c>
      <c r="X1536" s="114" t="s">
        <v>13053</v>
      </c>
      <c r="Y1536" s="115">
        <v>3</v>
      </c>
      <c r="Z1536" s="115">
        <v>2</v>
      </c>
      <c r="AA1536" s="115">
        <v>3</v>
      </c>
      <c r="AB1536" s="115">
        <v>44</v>
      </c>
      <c r="AC1536" s="115"/>
      <c r="AD1536" s="114">
        <v>23</v>
      </c>
      <c r="AE1536" s="115">
        <v>4</v>
      </c>
      <c r="AF1536" s="107"/>
      <c r="AG1536" s="107"/>
      <c r="AH1536" s="107"/>
      <c r="AI1536" s="107"/>
      <c r="AJ1536" s="107"/>
      <c r="AK1536" s="107"/>
      <c r="AL1536" s="107"/>
      <c r="AM1536" s="107"/>
      <c r="AN1536" s="107"/>
      <c r="AO1536" s="107"/>
      <c r="AP1536" s="107"/>
      <c r="AQ1536" s="107"/>
      <c r="AR1536" s="107"/>
      <c r="AS1536" s="107"/>
      <c r="AT1536" s="107"/>
      <c r="AU1536" s="107"/>
      <c r="AV1536" s="107"/>
      <c r="AW1536" s="107"/>
      <c r="AX1536" s="107"/>
      <c r="AY1536"/>
      <c r="AZ1536"/>
      <c r="BA1536"/>
      <c r="BB1536"/>
      <c r="BC1536"/>
      <c r="BD153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c r="BY1536" s="116"/>
      <c r="BZ1536" s="116"/>
      <c r="CA1536" s="116"/>
      <c r="CB1536" s="116"/>
      <c r="CC1536" s="116"/>
      <c r="CD1536" s="116"/>
      <c r="CE1536" s="116"/>
      <c r="CF1536" s="116"/>
      <c r="CG1536" s="116"/>
      <c r="CH1536" s="116"/>
      <c r="CI1536" s="116"/>
      <c r="CJ1536" s="116"/>
      <c r="CK1536" s="116"/>
      <c r="CL1536" s="116"/>
      <c r="CM1536" s="116"/>
      <c r="CN1536" s="116"/>
      <c r="CO1536" s="116"/>
      <c r="CP1536" s="116"/>
      <c r="CQ1536" s="116"/>
      <c r="CR1536" s="116"/>
      <c r="CS1536" s="116"/>
      <c r="CT1536" s="116"/>
      <c r="CU1536" s="116"/>
      <c r="CV1536" s="116"/>
      <c r="CW1536" s="116"/>
      <c r="CX1536" s="116"/>
      <c r="CY1536" s="116"/>
      <c r="CZ1536" s="116"/>
      <c r="DA1536" s="116"/>
      <c r="DB1536" s="116"/>
      <c r="DC1536" s="116"/>
      <c r="DD1536" s="116"/>
      <c r="DE1536" s="116"/>
      <c r="DF1536" s="116"/>
      <c r="DG1536" s="116"/>
      <c r="DH1536" s="116"/>
      <c r="DI1536" s="116"/>
      <c r="DJ1536" s="116"/>
      <c r="DK1536" s="116"/>
      <c r="DL1536" s="116"/>
      <c r="DM1536" s="116"/>
      <c r="DN1536" s="116"/>
      <c r="DO1536" s="116"/>
      <c r="DP1536" s="116"/>
      <c r="DQ1536" s="116"/>
      <c r="DR1536" s="116"/>
      <c r="DS1536" s="116"/>
      <c r="DT1536" s="116"/>
      <c r="DU1536" s="116"/>
      <c r="DV1536" s="116"/>
      <c r="DW1536" s="116"/>
      <c r="DX1536" s="116"/>
      <c r="DY1536" s="116"/>
      <c r="DZ1536" s="116"/>
      <c r="EA1536" s="116"/>
      <c r="EB1536" s="116"/>
      <c r="EC1536" s="116"/>
      <c r="ED1536" s="116"/>
      <c r="EE1536" s="116"/>
      <c r="EF1536" s="116"/>
      <c r="EG1536" s="116"/>
      <c r="EH1536" s="116"/>
      <c r="EI1536" s="116"/>
      <c r="EJ1536" s="116"/>
      <c r="EK1536" s="116"/>
      <c r="EL1536" s="116"/>
      <c r="EM1536" s="116"/>
      <c r="EN1536" s="116"/>
      <c r="EO1536" s="116"/>
      <c r="EP1536" s="116"/>
      <c r="EQ1536" s="116"/>
      <c r="ER1536" s="116"/>
      <c r="ES1536" s="116"/>
      <c r="ET1536" s="116"/>
      <c r="EU1536" s="116"/>
      <c r="EV1536" s="116"/>
      <c r="EW1536" s="116"/>
      <c r="EX1536" s="116"/>
      <c r="EY1536" s="116"/>
      <c r="EZ1536" s="116"/>
      <c r="FA1536" s="116"/>
      <c r="FB1536" s="116"/>
      <c r="FC1536" s="116"/>
      <c r="FD1536" s="116"/>
      <c r="FE1536" s="116"/>
      <c r="FF1536" s="116"/>
      <c r="FG1536" s="116"/>
      <c r="FH1536" s="116"/>
      <c r="FI1536" s="116"/>
      <c r="FJ1536" s="116"/>
      <c r="FK1536" s="116"/>
      <c r="FL1536" s="116"/>
      <c r="FM1536" s="116"/>
      <c r="FN1536" s="116"/>
      <c r="FO1536" s="116"/>
      <c r="FP1536" s="116"/>
      <c r="FQ1536" s="116"/>
      <c r="FR1536" s="116"/>
      <c r="FS1536" s="116"/>
      <c r="FT1536" s="116"/>
      <c r="FU1536" s="116"/>
      <c r="FV1536" s="116"/>
      <c r="FW1536" s="116"/>
      <c r="FX1536" s="116"/>
      <c r="FY1536" s="116"/>
      <c r="FZ1536" s="116"/>
      <c r="GA1536" s="116"/>
      <c r="GB1536" s="116"/>
      <c r="GC1536" s="116"/>
      <c r="GD1536" s="116"/>
      <c r="GE1536" s="116"/>
      <c r="GF1536" s="116"/>
      <c r="GG1536" s="116"/>
      <c r="GH1536" s="116"/>
      <c r="GI1536" s="116"/>
      <c r="GJ1536" s="116"/>
      <c r="GK1536" s="116"/>
      <c r="GL1536" s="116"/>
      <c r="GM1536" s="116"/>
      <c r="GN1536" s="116"/>
      <c r="GO1536" s="116"/>
      <c r="GP1536" s="116"/>
      <c r="GQ1536" s="116"/>
      <c r="GR1536" s="116"/>
      <c r="GS1536" s="116"/>
      <c r="GT1536" s="116"/>
      <c r="GU1536" s="116"/>
      <c r="GV1536" s="116"/>
      <c r="GW1536" s="116"/>
      <c r="GX1536" s="116"/>
      <c r="GY1536" s="116"/>
      <c r="GZ1536" s="116"/>
      <c r="HA1536" s="116"/>
      <c r="HB1536" s="116"/>
      <c r="HC1536" s="116"/>
      <c r="HD1536" s="116"/>
      <c r="HE1536" s="116"/>
      <c r="HF1536" s="116"/>
      <c r="HG1536" s="116"/>
      <c r="HH1536" s="116"/>
      <c r="HI1536" s="116"/>
      <c r="HJ1536" s="116"/>
      <c r="HK1536" s="116"/>
      <c r="HL1536" s="116"/>
      <c r="HM1536" s="116"/>
      <c r="HN1536" s="116"/>
      <c r="HO1536" s="116"/>
      <c r="HP1536" s="116"/>
      <c r="HQ1536" s="116"/>
      <c r="HR1536" s="116"/>
      <c r="HS1536" s="116"/>
      <c r="HT1536" s="116"/>
      <c r="HU1536" s="116"/>
      <c r="HV1536" s="116"/>
      <c r="HW1536" s="116"/>
      <c r="HX1536" s="116"/>
      <c r="HY1536" s="116"/>
      <c r="HZ1536" s="116"/>
      <c r="IA1536" s="116"/>
      <c r="IB1536" s="116"/>
      <c r="IC1536" s="116"/>
      <c r="ID1536" s="116"/>
      <c r="IE1536" s="116"/>
      <c r="IF1536" s="116"/>
      <c r="IG1536" s="116"/>
      <c r="IH1536" s="116"/>
      <c r="II1536" s="116"/>
      <c r="IJ1536" s="116"/>
      <c r="IK1536" s="116"/>
      <c r="IL1536" s="116"/>
      <c r="IM1536" s="116"/>
      <c r="IN1536" s="116"/>
      <c r="IO1536" s="116"/>
      <c r="IP1536" s="116"/>
      <c r="IQ1536" s="116"/>
      <c r="IR1536" s="116"/>
      <c r="IS1536" s="116"/>
      <c r="IT1536" s="116"/>
      <c r="IU1536" s="116"/>
      <c r="IV1536" s="116"/>
    </row>
    <row r="1537" spans="1:256" s="110" customFormat="1" ht="288">
      <c r="A1537" s="115">
        <v>2991</v>
      </c>
      <c r="B1537" s="115" t="s">
        <v>13035</v>
      </c>
      <c r="C1537" s="115"/>
      <c r="D1537" s="114"/>
      <c r="E1537" s="114" t="s">
        <v>13102</v>
      </c>
      <c r="F1537" s="115">
        <v>10692</v>
      </c>
      <c r="G1537" s="114" t="s">
        <v>13199</v>
      </c>
      <c r="H1537" s="115">
        <v>2012</v>
      </c>
      <c r="I1537" s="114" t="s">
        <v>13200</v>
      </c>
      <c r="J1537" s="113">
        <v>34986</v>
      </c>
      <c r="K1537" s="126" t="s">
        <v>12747</v>
      </c>
      <c r="L1537" s="114" t="s">
        <v>13105</v>
      </c>
      <c r="M1537" s="114" t="s">
        <v>13106</v>
      </c>
      <c r="N1537" s="114" t="s">
        <v>13201</v>
      </c>
      <c r="O1537" s="114" t="s">
        <v>13202</v>
      </c>
      <c r="P1537" s="115">
        <v>199</v>
      </c>
      <c r="Q1537" s="113">
        <v>9</v>
      </c>
      <c r="R1537" s="113"/>
      <c r="S1537" s="113">
        <v>9</v>
      </c>
      <c r="T1537" s="113">
        <v>15</v>
      </c>
      <c r="U1537" s="113">
        <v>24</v>
      </c>
      <c r="V1537" s="115">
        <v>0</v>
      </c>
      <c r="W1537" s="115">
        <v>100</v>
      </c>
      <c r="X1537" s="114" t="s">
        <v>13053</v>
      </c>
      <c r="Y1537" s="115">
        <v>6</v>
      </c>
      <c r="Z1537" s="115">
        <v>3</v>
      </c>
      <c r="AA1537" s="115">
        <v>6</v>
      </c>
      <c r="AB1537" s="115">
        <v>44</v>
      </c>
      <c r="AC1537" s="115"/>
      <c r="AD1537" s="114">
        <v>15</v>
      </c>
      <c r="AE1537" s="115">
        <v>4</v>
      </c>
      <c r="AF1537" s="107"/>
      <c r="AG1537" s="107"/>
      <c r="AH1537" s="107"/>
      <c r="AI1537" s="107"/>
      <c r="AJ1537" s="107"/>
      <c r="AK1537" s="107"/>
      <c r="AL1537" s="107"/>
      <c r="AM1537" s="107"/>
      <c r="AN1537" s="107"/>
      <c r="AO1537" s="107"/>
      <c r="AP1537" s="107"/>
      <c r="AQ1537" s="107"/>
      <c r="AR1537" s="107"/>
      <c r="AS1537" s="107"/>
      <c r="AT1537" s="107"/>
      <c r="AU1537" s="107"/>
      <c r="AV1537" s="107"/>
      <c r="AW1537" s="107"/>
      <c r="AX1537" s="107"/>
      <c r="AY1537"/>
      <c r="AZ1537"/>
      <c r="BA1537"/>
      <c r="BB1537"/>
      <c r="BC1537"/>
      <c r="BD1537"/>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c r="BY1537" s="116"/>
      <c r="BZ1537" s="116"/>
      <c r="CA1537" s="116"/>
      <c r="CB1537" s="116"/>
      <c r="CC1537" s="116"/>
      <c r="CD1537" s="116"/>
      <c r="CE1537" s="116"/>
      <c r="CF1537" s="116"/>
      <c r="CG1537" s="116"/>
      <c r="CH1537" s="116"/>
      <c r="CI1537" s="116"/>
      <c r="CJ1537" s="116"/>
      <c r="CK1537" s="116"/>
      <c r="CL1537" s="116"/>
      <c r="CM1537" s="116"/>
      <c r="CN1537" s="116"/>
      <c r="CO1537" s="116"/>
      <c r="CP1537" s="116"/>
      <c r="CQ1537" s="116"/>
      <c r="CR1537" s="116"/>
      <c r="CS1537" s="116"/>
      <c r="CT1537" s="116"/>
      <c r="CU1537" s="116"/>
      <c r="CV1537" s="116"/>
      <c r="CW1537" s="116"/>
      <c r="CX1537" s="116"/>
      <c r="CY1537" s="116"/>
      <c r="CZ1537" s="116"/>
      <c r="DA1537" s="116"/>
      <c r="DB1537" s="116"/>
      <c r="DC1537" s="116"/>
      <c r="DD1537" s="116"/>
      <c r="DE1537" s="116"/>
      <c r="DF1537" s="116"/>
      <c r="DG1537" s="116"/>
      <c r="DH1537" s="116"/>
      <c r="DI1537" s="116"/>
      <c r="DJ1537" s="116"/>
      <c r="DK1537" s="116"/>
      <c r="DL1537" s="116"/>
      <c r="DM1537" s="116"/>
      <c r="DN1537" s="116"/>
      <c r="DO1537" s="116"/>
      <c r="DP1537" s="116"/>
      <c r="DQ1537" s="116"/>
      <c r="DR1537" s="116"/>
      <c r="DS1537" s="116"/>
      <c r="DT1537" s="116"/>
      <c r="DU1537" s="116"/>
      <c r="DV1537" s="116"/>
      <c r="DW1537" s="116"/>
      <c r="DX1537" s="116"/>
      <c r="DY1537" s="116"/>
      <c r="DZ1537" s="116"/>
      <c r="EA1537" s="116"/>
      <c r="EB1537" s="116"/>
      <c r="EC1537" s="116"/>
      <c r="ED1537" s="116"/>
      <c r="EE1537" s="116"/>
      <c r="EF1537" s="116"/>
      <c r="EG1537" s="116"/>
      <c r="EH1537" s="116"/>
      <c r="EI1537" s="116"/>
      <c r="EJ1537" s="116"/>
      <c r="EK1537" s="116"/>
      <c r="EL1537" s="116"/>
      <c r="EM1537" s="116"/>
      <c r="EN1537" s="116"/>
      <c r="EO1537" s="116"/>
      <c r="EP1537" s="116"/>
      <c r="EQ1537" s="116"/>
      <c r="ER1537" s="116"/>
      <c r="ES1537" s="116"/>
      <c r="ET1537" s="116"/>
      <c r="EU1537" s="116"/>
      <c r="EV1537" s="116"/>
      <c r="EW1537" s="116"/>
      <c r="EX1537" s="116"/>
      <c r="EY1537" s="116"/>
      <c r="EZ1537" s="116"/>
      <c r="FA1537" s="116"/>
      <c r="FB1537" s="116"/>
      <c r="FC1537" s="116"/>
      <c r="FD1537" s="116"/>
      <c r="FE1537" s="116"/>
      <c r="FF1537" s="116"/>
      <c r="FG1537" s="116"/>
      <c r="FH1537" s="116"/>
      <c r="FI1537" s="116"/>
      <c r="FJ1537" s="116"/>
      <c r="FK1537" s="116"/>
      <c r="FL1537" s="116"/>
      <c r="FM1537" s="116"/>
      <c r="FN1537" s="116"/>
      <c r="FO1537" s="116"/>
      <c r="FP1537" s="116"/>
      <c r="FQ1537" s="116"/>
      <c r="FR1537" s="116"/>
      <c r="FS1537" s="116"/>
      <c r="FT1537" s="116"/>
      <c r="FU1537" s="116"/>
      <c r="FV1537" s="116"/>
      <c r="FW1537" s="116"/>
      <c r="FX1537" s="116"/>
      <c r="FY1537" s="116"/>
      <c r="FZ1537" s="116"/>
      <c r="GA1537" s="116"/>
      <c r="GB1537" s="116"/>
      <c r="GC1537" s="116"/>
      <c r="GD1537" s="116"/>
      <c r="GE1537" s="116"/>
      <c r="GF1537" s="116"/>
      <c r="GG1537" s="116"/>
      <c r="GH1537" s="116"/>
      <c r="GI1537" s="116"/>
      <c r="GJ1537" s="116"/>
      <c r="GK1537" s="116"/>
      <c r="GL1537" s="116"/>
      <c r="GM1537" s="116"/>
      <c r="GN1537" s="116"/>
      <c r="GO1537" s="116"/>
      <c r="GP1537" s="116"/>
      <c r="GQ1537" s="116"/>
      <c r="GR1537" s="116"/>
      <c r="GS1537" s="116"/>
      <c r="GT1537" s="116"/>
      <c r="GU1537" s="116"/>
      <c r="GV1537" s="116"/>
      <c r="GW1537" s="116"/>
      <c r="GX1537" s="116"/>
      <c r="GY1537" s="116"/>
      <c r="GZ1537" s="116"/>
      <c r="HA1537" s="116"/>
      <c r="HB1537" s="116"/>
      <c r="HC1537" s="116"/>
      <c r="HD1537" s="116"/>
      <c r="HE1537" s="116"/>
      <c r="HF1537" s="116"/>
      <c r="HG1537" s="116"/>
      <c r="HH1537" s="116"/>
      <c r="HI1537" s="116"/>
      <c r="HJ1537" s="116"/>
      <c r="HK1537" s="116"/>
      <c r="HL1537" s="116"/>
      <c r="HM1537" s="116"/>
      <c r="HN1537" s="116"/>
      <c r="HO1537" s="116"/>
      <c r="HP1537" s="116"/>
      <c r="HQ1537" s="116"/>
      <c r="HR1537" s="116"/>
      <c r="HS1537" s="116"/>
      <c r="HT1537" s="116"/>
      <c r="HU1537" s="116"/>
      <c r="HV1537" s="116"/>
      <c r="HW1537" s="116"/>
      <c r="HX1537" s="116"/>
      <c r="HY1537" s="116"/>
      <c r="HZ1537" s="116"/>
      <c r="IA1537" s="116"/>
      <c r="IB1537" s="116"/>
      <c r="IC1537" s="116"/>
      <c r="ID1537" s="116"/>
      <c r="IE1537" s="116"/>
      <c r="IF1537" s="116"/>
      <c r="IG1537" s="116"/>
      <c r="IH1537" s="116"/>
      <c r="II1537" s="116"/>
      <c r="IJ1537" s="116"/>
      <c r="IK1537" s="116"/>
      <c r="IL1537" s="116"/>
      <c r="IM1537" s="116"/>
      <c r="IN1537" s="116"/>
      <c r="IO1537" s="116"/>
      <c r="IP1537" s="116"/>
      <c r="IQ1537" s="116"/>
      <c r="IR1537" s="116"/>
      <c r="IS1537" s="116"/>
      <c r="IT1537" s="116"/>
      <c r="IU1537" s="116"/>
      <c r="IV1537" s="116"/>
    </row>
    <row r="1538" spans="1:256" s="110" customFormat="1" ht="288">
      <c r="A1538" s="115">
        <v>2991</v>
      </c>
      <c r="B1538" s="115" t="s">
        <v>13035</v>
      </c>
      <c r="C1538" s="115"/>
      <c r="D1538" s="114"/>
      <c r="E1538" s="114" t="s">
        <v>13203</v>
      </c>
      <c r="F1538" s="115">
        <v>25446</v>
      </c>
      <c r="G1538" s="114" t="s">
        <v>13204</v>
      </c>
      <c r="H1538" s="115">
        <v>2010</v>
      </c>
      <c r="I1538" s="114" t="s">
        <v>13205</v>
      </c>
      <c r="J1538" s="113">
        <v>620806.88</v>
      </c>
      <c r="K1538" s="126" t="s">
        <v>12747</v>
      </c>
      <c r="L1538" s="114" t="s">
        <v>13206</v>
      </c>
      <c r="M1538" s="114" t="s">
        <v>13207</v>
      </c>
      <c r="N1538" s="114" t="s">
        <v>13208</v>
      </c>
      <c r="O1538" s="114" t="s">
        <v>13208</v>
      </c>
      <c r="P1538" s="115">
        <v>22</v>
      </c>
      <c r="Q1538" s="113">
        <v>14</v>
      </c>
      <c r="R1538" s="113"/>
      <c r="S1538" s="113">
        <v>14</v>
      </c>
      <c r="T1538" s="113">
        <v>22</v>
      </c>
      <c r="U1538" s="113">
        <v>36</v>
      </c>
      <c r="V1538" s="115">
        <v>9</v>
      </c>
      <c r="W1538" s="115">
        <v>100</v>
      </c>
      <c r="X1538" s="114" t="s">
        <v>13209</v>
      </c>
      <c r="Y1538" s="115">
        <v>1</v>
      </c>
      <c r="Z1538" s="115">
        <v>7</v>
      </c>
      <c r="AA1538" s="115">
        <v>6</v>
      </c>
      <c r="AB1538" s="115">
        <v>44</v>
      </c>
      <c r="AC1538" s="115"/>
      <c r="AD1538" s="114">
        <v>22</v>
      </c>
      <c r="AE1538" s="115">
        <v>4</v>
      </c>
      <c r="AF1538" s="107"/>
      <c r="AG1538" s="107"/>
      <c r="AH1538" s="107"/>
      <c r="AI1538" s="107"/>
      <c r="AJ1538" s="107"/>
      <c r="AK1538" s="107"/>
      <c r="AL1538" s="107"/>
      <c r="AM1538" s="107"/>
      <c r="AN1538" s="107"/>
      <c r="AO1538" s="107"/>
      <c r="AP1538" s="107"/>
      <c r="AQ1538" s="107"/>
      <c r="AR1538" s="107"/>
      <c r="AS1538" s="107"/>
      <c r="AT1538" s="107"/>
      <c r="AU1538" s="107"/>
      <c r="AV1538" s="107"/>
      <c r="AW1538" s="107"/>
      <c r="AX1538" s="107"/>
      <c r="AY1538"/>
      <c r="AZ1538"/>
      <c r="BA1538"/>
      <c r="BB1538"/>
      <c r="BC1538"/>
      <c r="BD1538"/>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c r="BY1538" s="116"/>
      <c r="BZ1538" s="116"/>
      <c r="CA1538" s="116"/>
      <c r="CB1538" s="116"/>
      <c r="CC1538" s="116"/>
      <c r="CD1538" s="116"/>
      <c r="CE1538" s="116"/>
      <c r="CF1538" s="116"/>
      <c r="CG1538" s="116"/>
      <c r="CH1538" s="116"/>
      <c r="CI1538" s="116"/>
      <c r="CJ1538" s="116"/>
      <c r="CK1538" s="116"/>
      <c r="CL1538" s="116"/>
      <c r="CM1538" s="116"/>
      <c r="CN1538" s="116"/>
      <c r="CO1538" s="116"/>
      <c r="CP1538" s="116"/>
      <c r="CQ1538" s="116"/>
      <c r="CR1538" s="116"/>
      <c r="CS1538" s="116"/>
      <c r="CT1538" s="116"/>
      <c r="CU1538" s="116"/>
      <c r="CV1538" s="116"/>
      <c r="CW1538" s="116"/>
      <c r="CX1538" s="116"/>
      <c r="CY1538" s="116"/>
      <c r="CZ1538" s="116"/>
      <c r="DA1538" s="116"/>
      <c r="DB1538" s="116"/>
      <c r="DC1538" s="116"/>
      <c r="DD1538" s="116"/>
      <c r="DE1538" s="116"/>
      <c r="DF1538" s="116"/>
      <c r="DG1538" s="116"/>
      <c r="DH1538" s="116"/>
      <c r="DI1538" s="116"/>
      <c r="DJ1538" s="116"/>
      <c r="DK1538" s="116"/>
      <c r="DL1538" s="116"/>
      <c r="DM1538" s="116"/>
      <c r="DN1538" s="116"/>
      <c r="DO1538" s="116"/>
      <c r="DP1538" s="116"/>
      <c r="DQ1538" s="116"/>
      <c r="DR1538" s="116"/>
      <c r="DS1538" s="116"/>
      <c r="DT1538" s="116"/>
      <c r="DU1538" s="116"/>
      <c r="DV1538" s="116"/>
      <c r="DW1538" s="116"/>
      <c r="DX1538" s="116"/>
      <c r="DY1538" s="116"/>
      <c r="DZ1538" s="116"/>
      <c r="EA1538" s="116"/>
      <c r="EB1538" s="116"/>
      <c r="EC1538" s="116"/>
      <c r="ED1538" s="116"/>
      <c r="EE1538" s="116"/>
      <c r="EF1538" s="116"/>
      <c r="EG1538" s="116"/>
      <c r="EH1538" s="116"/>
      <c r="EI1538" s="116"/>
      <c r="EJ1538" s="116"/>
      <c r="EK1538" s="116"/>
      <c r="EL1538" s="116"/>
      <c r="EM1538" s="116"/>
      <c r="EN1538" s="116"/>
      <c r="EO1538" s="116"/>
      <c r="EP1538" s="116"/>
      <c r="EQ1538" s="116"/>
      <c r="ER1538" s="116"/>
      <c r="ES1538" s="116"/>
      <c r="ET1538" s="116"/>
      <c r="EU1538" s="116"/>
      <c r="EV1538" s="116"/>
      <c r="EW1538" s="116"/>
      <c r="EX1538" s="116"/>
      <c r="EY1538" s="116"/>
      <c r="EZ1538" s="116"/>
      <c r="FA1538" s="116"/>
      <c r="FB1538" s="116"/>
      <c r="FC1538" s="116"/>
      <c r="FD1538" s="116"/>
      <c r="FE1538" s="116"/>
      <c r="FF1538" s="116"/>
      <c r="FG1538" s="116"/>
      <c r="FH1538" s="116"/>
      <c r="FI1538" s="116"/>
      <c r="FJ1538" s="116"/>
      <c r="FK1538" s="116"/>
      <c r="FL1538" s="116"/>
      <c r="FM1538" s="116"/>
      <c r="FN1538" s="116"/>
      <c r="FO1538" s="116"/>
      <c r="FP1538" s="116"/>
      <c r="FQ1538" s="116"/>
      <c r="FR1538" s="116"/>
      <c r="FS1538" s="116"/>
      <c r="FT1538" s="116"/>
      <c r="FU1538" s="116"/>
      <c r="FV1538" s="116"/>
      <c r="FW1538" s="116"/>
      <c r="FX1538" s="116"/>
      <c r="FY1538" s="116"/>
      <c r="FZ1538" s="116"/>
      <c r="GA1538" s="116"/>
      <c r="GB1538" s="116"/>
      <c r="GC1538" s="116"/>
      <c r="GD1538" s="116"/>
      <c r="GE1538" s="116"/>
      <c r="GF1538" s="116"/>
      <c r="GG1538" s="116"/>
      <c r="GH1538" s="116"/>
      <c r="GI1538" s="116"/>
      <c r="GJ1538" s="116"/>
      <c r="GK1538" s="116"/>
      <c r="GL1538" s="116"/>
      <c r="GM1538" s="116"/>
      <c r="GN1538" s="116"/>
      <c r="GO1538" s="116"/>
      <c r="GP1538" s="116"/>
      <c r="GQ1538" s="116"/>
      <c r="GR1538" s="116"/>
      <c r="GS1538" s="116"/>
      <c r="GT1538" s="116"/>
      <c r="GU1538" s="116"/>
      <c r="GV1538" s="116"/>
      <c r="GW1538" s="116"/>
      <c r="GX1538" s="116"/>
      <c r="GY1538" s="116"/>
      <c r="GZ1538" s="116"/>
      <c r="HA1538" s="116"/>
      <c r="HB1538" s="116"/>
      <c r="HC1538" s="116"/>
      <c r="HD1538" s="116"/>
      <c r="HE1538" s="116"/>
      <c r="HF1538" s="116"/>
      <c r="HG1538" s="116"/>
      <c r="HH1538" s="116"/>
      <c r="HI1538" s="116"/>
      <c r="HJ1538" s="116"/>
      <c r="HK1538" s="116"/>
      <c r="HL1538" s="116"/>
      <c r="HM1538" s="116"/>
      <c r="HN1538" s="116"/>
      <c r="HO1538" s="116"/>
      <c r="HP1538" s="116"/>
      <c r="HQ1538" s="116"/>
      <c r="HR1538" s="116"/>
      <c r="HS1538" s="116"/>
      <c r="HT1538" s="116"/>
      <c r="HU1538" s="116"/>
      <c r="HV1538" s="116"/>
      <c r="HW1538" s="116"/>
      <c r="HX1538" s="116"/>
      <c r="HY1538" s="116"/>
      <c r="HZ1538" s="116"/>
      <c r="IA1538" s="116"/>
      <c r="IB1538" s="116"/>
      <c r="IC1538" s="116"/>
      <c r="ID1538" s="116"/>
      <c r="IE1538" s="116"/>
      <c r="IF1538" s="116"/>
      <c r="IG1538" s="116"/>
      <c r="IH1538" s="116"/>
      <c r="II1538" s="116"/>
      <c r="IJ1538" s="116"/>
      <c r="IK1538" s="116"/>
      <c r="IL1538" s="116"/>
      <c r="IM1538" s="116"/>
      <c r="IN1538" s="116"/>
      <c r="IO1538" s="116"/>
      <c r="IP1538" s="116"/>
      <c r="IQ1538" s="116"/>
      <c r="IR1538" s="116"/>
      <c r="IS1538" s="116"/>
      <c r="IT1538" s="116"/>
      <c r="IU1538" s="116"/>
      <c r="IV1538" s="116"/>
    </row>
    <row r="1539" spans="1:256" s="110" customFormat="1" ht="288">
      <c r="A1539" s="115">
        <v>2991</v>
      </c>
      <c r="B1539" s="115" t="s">
        <v>13035</v>
      </c>
      <c r="C1539" s="115"/>
      <c r="D1539" s="114"/>
      <c r="E1539" s="114" t="s">
        <v>13102</v>
      </c>
      <c r="F1539" s="115">
        <v>10692</v>
      </c>
      <c r="G1539" s="114" t="s">
        <v>13210</v>
      </c>
      <c r="H1539" s="115">
        <v>2011</v>
      </c>
      <c r="I1539" s="114" t="s">
        <v>13211</v>
      </c>
      <c r="J1539" s="113">
        <v>39900</v>
      </c>
      <c r="K1539" s="126" t="s">
        <v>12747</v>
      </c>
      <c r="L1539" s="114" t="s">
        <v>13212</v>
      </c>
      <c r="M1539" s="114" t="s">
        <v>13213</v>
      </c>
      <c r="N1539" s="114" t="s">
        <v>13214</v>
      </c>
      <c r="O1539" s="114" t="s">
        <v>13215</v>
      </c>
      <c r="P1539" s="115">
        <v>76</v>
      </c>
      <c r="Q1539" s="113">
        <v>1.4</v>
      </c>
      <c r="R1539" s="113"/>
      <c r="S1539" s="113">
        <v>1.4</v>
      </c>
      <c r="T1539" s="113">
        <v>0.5</v>
      </c>
      <c r="U1539" s="113">
        <v>1.9</v>
      </c>
      <c r="V1539" s="115">
        <v>0</v>
      </c>
      <c r="W1539" s="115">
        <v>100</v>
      </c>
      <c r="X1539" s="114" t="s">
        <v>13216</v>
      </c>
      <c r="Y1539" s="115">
        <v>3</v>
      </c>
      <c r="Z1539" s="115">
        <v>11</v>
      </c>
      <c r="AA1539" s="115">
        <v>1</v>
      </c>
      <c r="AB1539" s="115">
        <v>44</v>
      </c>
      <c r="AC1539" s="115"/>
      <c r="AD1539" s="114">
        <v>0</v>
      </c>
      <c r="AE1539" s="115">
        <v>4</v>
      </c>
      <c r="AF1539" s="107"/>
      <c r="AG1539" s="107"/>
      <c r="AH1539" s="107"/>
      <c r="AI1539" s="107"/>
      <c r="AJ1539" s="107"/>
      <c r="AK1539" s="107"/>
      <c r="AL1539" s="107"/>
      <c r="AM1539" s="107"/>
      <c r="AN1539" s="107"/>
      <c r="AO1539" s="107"/>
      <c r="AP1539" s="107"/>
      <c r="AQ1539" s="107"/>
      <c r="AR1539" s="107"/>
      <c r="AS1539" s="107"/>
      <c r="AT1539" s="107"/>
      <c r="AU1539" s="107"/>
      <c r="AV1539" s="107"/>
      <c r="AW1539" s="107"/>
      <c r="AX1539" s="107"/>
      <c r="AY1539"/>
      <c r="AZ1539"/>
      <c r="BA1539"/>
      <c r="BB1539"/>
      <c r="BC1539"/>
      <c r="BD1539"/>
    </row>
    <row r="1540" spans="1:256" s="110" customFormat="1" ht="288">
      <c r="A1540" s="115">
        <v>2991</v>
      </c>
      <c r="B1540" s="115" t="s">
        <v>13035</v>
      </c>
      <c r="C1540" s="115"/>
      <c r="D1540" s="114"/>
      <c r="E1540" s="114" t="s">
        <v>13045</v>
      </c>
      <c r="F1540" s="115" t="s">
        <v>13046</v>
      </c>
      <c r="G1540" s="114" t="s">
        <v>13217</v>
      </c>
      <c r="H1540" s="115">
        <v>2013</v>
      </c>
      <c r="I1540" s="114" t="s">
        <v>13218</v>
      </c>
      <c r="J1540" s="113">
        <v>34980</v>
      </c>
      <c r="K1540" s="126" t="s">
        <v>12747</v>
      </c>
      <c r="L1540" s="114" t="s">
        <v>13049</v>
      </c>
      <c r="M1540" s="114" t="s">
        <v>13050</v>
      </c>
      <c r="N1540" s="114" t="s">
        <v>13219</v>
      </c>
      <c r="O1540" s="114" t="s">
        <v>13220</v>
      </c>
      <c r="P1540" s="115">
        <v>215</v>
      </c>
      <c r="Q1540" s="113">
        <v>4</v>
      </c>
      <c r="R1540" s="113"/>
      <c r="S1540" s="113">
        <v>4</v>
      </c>
      <c r="T1540" s="113">
        <v>20</v>
      </c>
      <c r="U1540" s="113">
        <v>24</v>
      </c>
      <c r="V1540" s="115">
        <v>0</v>
      </c>
      <c r="W1540" s="115">
        <v>92</v>
      </c>
      <c r="X1540" s="114" t="s">
        <v>13053</v>
      </c>
      <c r="Y1540" s="115"/>
      <c r="Z1540" s="115"/>
      <c r="AA1540" s="115"/>
      <c r="AB1540" s="115">
        <v>44</v>
      </c>
      <c r="AC1540" s="115"/>
      <c r="AD1540" s="114">
        <v>20</v>
      </c>
      <c r="AE1540" s="115">
        <v>4</v>
      </c>
      <c r="AF1540" s="107"/>
      <c r="AG1540" s="107"/>
      <c r="AH1540" s="107"/>
      <c r="AI1540" s="107"/>
      <c r="AJ1540" s="107"/>
      <c r="AK1540" s="107"/>
      <c r="AL1540" s="107"/>
      <c r="AM1540" s="107"/>
      <c r="AN1540" s="107"/>
      <c r="AO1540" s="107"/>
      <c r="AP1540" s="107"/>
      <c r="AQ1540" s="107"/>
      <c r="AR1540" s="107"/>
      <c r="AS1540" s="107"/>
      <c r="AT1540" s="107"/>
      <c r="AU1540" s="107"/>
      <c r="AV1540" s="107"/>
      <c r="AW1540" s="107"/>
      <c r="AX1540" s="107"/>
      <c r="AY1540"/>
      <c r="AZ1540"/>
      <c r="BA1540"/>
      <c r="BB1540"/>
      <c r="BC1540"/>
      <c r="BD1540"/>
    </row>
    <row r="1541" spans="1:256" s="110" customFormat="1" ht="288">
      <c r="A1541" s="115">
        <v>2991</v>
      </c>
      <c r="B1541" s="115" t="s">
        <v>13035</v>
      </c>
      <c r="C1541" s="115"/>
      <c r="D1541" s="114"/>
      <c r="E1541" s="114" t="s">
        <v>13068</v>
      </c>
      <c r="F1541" s="115" t="s">
        <v>13069</v>
      </c>
      <c r="G1541" s="114" t="s">
        <v>13221</v>
      </c>
      <c r="H1541" s="115">
        <v>2010</v>
      </c>
      <c r="I1541" s="114" t="s">
        <v>13222</v>
      </c>
      <c r="J1541" s="113">
        <v>75468</v>
      </c>
      <c r="K1541" s="126" t="s">
        <v>12747</v>
      </c>
      <c r="L1541" s="114" t="s">
        <v>13147</v>
      </c>
      <c r="M1541" s="114" t="s">
        <v>13073</v>
      </c>
      <c r="N1541" s="114" t="s">
        <v>13223</v>
      </c>
      <c r="O1541" s="114" t="s">
        <v>13224</v>
      </c>
      <c r="P1541" s="115">
        <v>20</v>
      </c>
      <c r="Q1541" s="113">
        <v>16</v>
      </c>
      <c r="R1541" s="113"/>
      <c r="S1541" s="113">
        <v>16</v>
      </c>
      <c r="T1541" s="113">
        <v>24</v>
      </c>
      <c r="U1541" s="113">
        <v>40</v>
      </c>
      <c r="V1541" s="115">
        <v>11</v>
      </c>
      <c r="W1541" s="115">
        <v>100</v>
      </c>
      <c r="X1541" s="114" t="s">
        <v>13225</v>
      </c>
      <c r="Y1541" s="115">
        <v>3</v>
      </c>
      <c r="Z1541" s="115">
        <v>12</v>
      </c>
      <c r="AA1541" s="115">
        <v>1</v>
      </c>
      <c r="AB1541" s="115">
        <v>44</v>
      </c>
      <c r="AC1541" s="115"/>
      <c r="AD1541" s="114">
        <v>24</v>
      </c>
      <c r="AE1541" s="115">
        <v>5</v>
      </c>
      <c r="AF1541" s="107"/>
      <c r="AG1541" s="107"/>
      <c r="AH1541" s="107"/>
      <c r="AI1541" s="107"/>
      <c r="AJ1541" s="107"/>
      <c r="AK1541" s="107"/>
      <c r="AL1541" s="107"/>
      <c r="AM1541" s="107"/>
      <c r="AN1541" s="107"/>
      <c r="AO1541" s="107"/>
      <c r="AP1541" s="107"/>
      <c r="AQ1541" s="107"/>
      <c r="AR1541" s="107"/>
      <c r="AS1541" s="107"/>
      <c r="AT1541" s="107"/>
      <c r="AU1541" s="107"/>
      <c r="AV1541" s="107"/>
      <c r="AW1541" s="107"/>
      <c r="AX1541" s="107"/>
      <c r="AY1541"/>
      <c r="AZ1541"/>
      <c r="BA1541"/>
      <c r="BB1541"/>
      <c r="BC1541"/>
      <c r="BD1541"/>
    </row>
    <row r="1542" spans="1:256" s="110" customFormat="1" ht="288">
      <c r="A1542" s="115">
        <v>2991</v>
      </c>
      <c r="B1542" s="115" t="s">
        <v>13035</v>
      </c>
      <c r="C1542" s="115"/>
      <c r="D1542" s="114"/>
      <c r="E1542" s="114" t="s">
        <v>577</v>
      </c>
      <c r="F1542" s="115">
        <v>17270</v>
      </c>
      <c r="G1542" s="114" t="s">
        <v>13226</v>
      </c>
      <c r="H1542" s="115">
        <v>2011</v>
      </c>
      <c r="I1542" s="114" t="s">
        <v>13227</v>
      </c>
      <c r="J1542" s="113">
        <v>46800</v>
      </c>
      <c r="K1542" s="126" t="s">
        <v>12747</v>
      </c>
      <c r="L1542" s="114" t="s">
        <v>13196</v>
      </c>
      <c r="M1542" s="114" t="s">
        <v>13057</v>
      </c>
      <c r="N1542" s="114" t="s">
        <v>13058</v>
      </c>
      <c r="O1542" s="114" t="s">
        <v>13059</v>
      </c>
      <c r="P1542" s="115">
        <v>32</v>
      </c>
      <c r="Q1542" s="113">
        <v>14</v>
      </c>
      <c r="R1542" s="113"/>
      <c r="S1542" s="113">
        <v>14</v>
      </c>
      <c r="T1542" s="113">
        <v>23</v>
      </c>
      <c r="U1542" s="113">
        <v>37</v>
      </c>
      <c r="V1542" s="115">
        <v>16</v>
      </c>
      <c r="W1542" s="115">
        <v>100</v>
      </c>
      <c r="X1542" s="114" t="s">
        <v>13228</v>
      </c>
      <c r="Y1542" s="115">
        <v>3</v>
      </c>
      <c r="Z1542" s="115">
        <v>12</v>
      </c>
      <c r="AA1542" s="115">
        <v>3</v>
      </c>
      <c r="AB1542" s="115">
        <v>44</v>
      </c>
      <c r="AC1542" s="115"/>
      <c r="AD1542" s="114">
        <v>23</v>
      </c>
      <c r="AE1542" s="115">
        <v>4</v>
      </c>
      <c r="AF1542" s="107"/>
      <c r="AG1542" s="107"/>
      <c r="AH1542" s="107"/>
      <c r="AI1542" s="107"/>
      <c r="AJ1542" s="107"/>
      <c r="AK1542" s="107"/>
      <c r="AL1542" s="107"/>
      <c r="AM1542" s="107"/>
      <c r="AN1542" s="107"/>
      <c r="AO1542" s="107"/>
      <c r="AP1542" s="107"/>
      <c r="AQ1542" s="107"/>
      <c r="AR1542" s="107"/>
      <c r="AS1542" s="107"/>
      <c r="AT1542" s="107"/>
      <c r="AU1542" s="107"/>
      <c r="AV1542" s="107"/>
      <c r="AW1542" s="107"/>
      <c r="AX1542" s="107"/>
      <c r="AY1542"/>
      <c r="AZ1542"/>
      <c r="BA1542"/>
      <c r="BB1542"/>
      <c r="BC1542"/>
      <c r="BD1542"/>
    </row>
    <row r="1543" spans="1:256" s="110" customFormat="1" ht="298.3">
      <c r="A1543" s="115">
        <v>2991</v>
      </c>
      <c r="B1543" s="115" t="s">
        <v>13035</v>
      </c>
      <c r="C1543" s="115"/>
      <c r="D1543" s="114"/>
      <c r="E1543" s="114" t="s">
        <v>13229</v>
      </c>
      <c r="F1543" s="115" t="s">
        <v>13230</v>
      </c>
      <c r="G1543" s="114" t="s">
        <v>13231</v>
      </c>
      <c r="H1543" s="115">
        <v>2011</v>
      </c>
      <c r="I1543" s="114" t="s">
        <v>13232</v>
      </c>
      <c r="J1543" s="113">
        <v>105413.15</v>
      </c>
      <c r="K1543" s="126" t="s">
        <v>12747</v>
      </c>
      <c r="L1543" s="114" t="s">
        <v>13233</v>
      </c>
      <c r="M1543" s="114" t="s">
        <v>13234</v>
      </c>
      <c r="N1543" s="114" t="s">
        <v>13235</v>
      </c>
      <c r="O1543" s="114" t="s">
        <v>13236</v>
      </c>
      <c r="P1543" s="115">
        <v>29</v>
      </c>
      <c r="Q1543" s="113">
        <v>12</v>
      </c>
      <c r="R1543" s="113"/>
      <c r="S1543" s="113">
        <v>12</v>
      </c>
      <c r="T1543" s="113">
        <v>18</v>
      </c>
      <c r="U1543" s="113">
        <v>30</v>
      </c>
      <c r="V1543" s="115">
        <v>40</v>
      </c>
      <c r="W1543" s="115">
        <v>100</v>
      </c>
      <c r="X1543" s="114" t="s">
        <v>13237</v>
      </c>
      <c r="Y1543" s="115">
        <v>1</v>
      </c>
      <c r="Z1543" s="115">
        <v>7</v>
      </c>
      <c r="AA1543" s="115">
        <v>6</v>
      </c>
      <c r="AB1543" s="115">
        <v>44</v>
      </c>
      <c r="AC1543" s="115"/>
      <c r="AD1543" s="114">
        <v>18</v>
      </c>
      <c r="AE1543" s="115">
        <v>4</v>
      </c>
      <c r="AF1543" s="107"/>
      <c r="AG1543" s="107"/>
      <c r="AH1543" s="107"/>
      <c r="AI1543" s="107"/>
      <c r="AJ1543" s="107"/>
      <c r="AK1543" s="107"/>
      <c r="AL1543" s="107"/>
      <c r="AM1543" s="107"/>
      <c r="AN1543" s="107"/>
      <c r="AO1543" s="107"/>
      <c r="AP1543" s="107"/>
      <c r="AQ1543" s="107"/>
      <c r="AR1543" s="107"/>
      <c r="AS1543" s="107"/>
      <c r="AT1543" s="107"/>
      <c r="AU1543" s="107"/>
      <c r="AV1543" s="107"/>
      <c r="AW1543" s="107"/>
      <c r="AX1543" s="107"/>
      <c r="AY1543"/>
      <c r="AZ1543"/>
      <c r="BA1543"/>
      <c r="BB1543"/>
      <c r="BC1543"/>
      <c r="BD1543"/>
    </row>
    <row r="1544" spans="1:256" s="110" customFormat="1" ht="144">
      <c r="A1544" s="111">
        <v>2997</v>
      </c>
      <c r="B1544" s="115" t="s">
        <v>13238</v>
      </c>
      <c r="C1544" s="115" t="s">
        <v>13239</v>
      </c>
      <c r="D1544" s="112"/>
      <c r="E1544" s="114" t="s">
        <v>3971</v>
      </c>
      <c r="F1544" s="115" t="s">
        <v>13240</v>
      </c>
      <c r="G1544" s="114" t="s">
        <v>13241</v>
      </c>
      <c r="H1544" s="115">
        <v>2010</v>
      </c>
      <c r="I1544" s="113" t="s">
        <v>13242</v>
      </c>
      <c r="J1544" s="113">
        <v>138328</v>
      </c>
      <c r="K1544" s="126" t="s">
        <v>12747</v>
      </c>
      <c r="L1544" s="114" t="s">
        <v>13243</v>
      </c>
      <c r="M1544" s="114" t="s">
        <v>13244</v>
      </c>
      <c r="N1544" s="114" t="s">
        <v>13245</v>
      </c>
      <c r="O1544" s="114" t="s">
        <v>13246</v>
      </c>
      <c r="P1544" s="115" t="s">
        <v>13247</v>
      </c>
      <c r="Q1544" s="113" t="s">
        <v>13248</v>
      </c>
      <c r="R1544" s="113">
        <v>0</v>
      </c>
      <c r="S1544" s="113"/>
      <c r="T1544" s="113"/>
      <c r="U1544" s="113">
        <v>0</v>
      </c>
      <c r="V1544" s="115">
        <v>50</v>
      </c>
      <c r="W1544" s="115">
        <v>100</v>
      </c>
      <c r="X1544" s="114" t="s">
        <v>13249</v>
      </c>
      <c r="Y1544" s="115">
        <v>50</v>
      </c>
      <c r="Z1544" s="115"/>
      <c r="AA1544" s="115"/>
      <c r="AB1544" s="115"/>
      <c r="AC1544" s="115"/>
      <c r="AD1544" s="114"/>
      <c r="AE1544" s="115"/>
      <c r="AF1544" s="115"/>
      <c r="AG1544" s="114"/>
      <c r="AH1544" s="114"/>
      <c r="AI1544" s="115"/>
      <c r="AJ1544" s="111"/>
      <c r="AK1544" s="111"/>
      <c r="AL1544" s="111"/>
      <c r="AM1544" s="111"/>
      <c r="AN1544" s="111"/>
      <c r="AO1544" s="111"/>
      <c r="AP1544" s="111"/>
      <c r="AQ1544" s="111"/>
      <c r="AR1544" s="115">
        <v>44</v>
      </c>
      <c r="AS1544" s="111"/>
      <c r="AT1544" s="108"/>
      <c r="AU1544" s="108">
        <v>60</v>
      </c>
      <c r="AV1544" s="111"/>
      <c r="AW1544" s="111"/>
      <c r="AX1544" s="111"/>
      <c r="AY1544"/>
      <c r="AZ1544"/>
      <c r="BA1544"/>
      <c r="BB1544"/>
      <c r="BC1544"/>
      <c r="BD1544"/>
    </row>
    <row r="1545" spans="1:256" s="110" customFormat="1" ht="144">
      <c r="A1545" s="111">
        <v>2997</v>
      </c>
      <c r="B1545" s="115" t="s">
        <v>13238</v>
      </c>
      <c r="C1545" s="115" t="s">
        <v>13239</v>
      </c>
      <c r="D1545" s="112"/>
      <c r="E1545" s="114" t="s">
        <v>8171</v>
      </c>
      <c r="F1545" s="115" t="s">
        <v>13250</v>
      </c>
      <c r="G1545" s="114" t="s">
        <v>13251</v>
      </c>
      <c r="H1545" s="115">
        <v>2010</v>
      </c>
      <c r="I1545" s="113" t="s">
        <v>9944</v>
      </c>
      <c r="J1545" s="113">
        <v>110563</v>
      </c>
      <c r="K1545" s="126" t="s">
        <v>12747</v>
      </c>
      <c r="L1545" s="114" t="s">
        <v>13243</v>
      </c>
      <c r="M1545" s="114" t="s">
        <v>13244</v>
      </c>
      <c r="N1545" s="114" t="s">
        <v>13252</v>
      </c>
      <c r="O1545" s="114" t="s">
        <v>13253</v>
      </c>
      <c r="P1545" s="115" t="s">
        <v>13254</v>
      </c>
      <c r="Q1545" s="113" t="s">
        <v>13248</v>
      </c>
      <c r="R1545" s="113">
        <v>0</v>
      </c>
      <c r="S1545" s="113"/>
      <c r="T1545" s="113"/>
      <c r="U1545" s="113">
        <v>0</v>
      </c>
      <c r="V1545" s="115">
        <v>100</v>
      </c>
      <c r="W1545" s="115">
        <v>100</v>
      </c>
      <c r="X1545" s="114" t="s">
        <v>13249</v>
      </c>
      <c r="Y1545" s="115">
        <v>100</v>
      </c>
      <c r="Z1545" s="115"/>
      <c r="AA1545" s="115"/>
      <c r="AB1545" s="115"/>
      <c r="AC1545" s="115"/>
      <c r="AD1545" s="114"/>
      <c r="AE1545" s="115"/>
      <c r="AF1545" s="115"/>
      <c r="AG1545" s="114"/>
      <c r="AH1545" s="114"/>
      <c r="AI1545" s="115"/>
      <c r="AJ1545" s="111"/>
      <c r="AK1545" s="111"/>
      <c r="AL1545" s="111"/>
      <c r="AM1545" s="111"/>
      <c r="AN1545" s="111"/>
      <c r="AO1545" s="111"/>
      <c r="AP1545" s="111"/>
      <c r="AQ1545" s="111"/>
      <c r="AR1545" s="115">
        <v>60</v>
      </c>
      <c r="AS1545" s="111"/>
      <c r="AT1545" s="108"/>
      <c r="AU1545" s="108">
        <v>60</v>
      </c>
      <c r="AV1545" s="111"/>
      <c r="AW1545" s="111"/>
      <c r="AX1545" s="111"/>
      <c r="AY1545"/>
      <c r="AZ1545"/>
      <c r="BA1545"/>
      <c r="BB1545"/>
      <c r="BC1545"/>
      <c r="BD1545"/>
    </row>
    <row r="1546" spans="1:256" s="110" customFormat="1" ht="144">
      <c r="A1546" s="111">
        <v>2997</v>
      </c>
      <c r="B1546" s="115" t="s">
        <v>13238</v>
      </c>
      <c r="C1546" s="115" t="s">
        <v>13239</v>
      </c>
      <c r="D1546" s="112"/>
      <c r="E1546" s="114" t="s">
        <v>8171</v>
      </c>
      <c r="F1546" s="115" t="s">
        <v>13250</v>
      </c>
      <c r="G1546" s="114" t="s">
        <v>13255</v>
      </c>
      <c r="H1546" s="115">
        <v>2011</v>
      </c>
      <c r="I1546" s="113" t="s">
        <v>13256</v>
      </c>
      <c r="J1546" s="113">
        <v>285692</v>
      </c>
      <c r="K1546" s="126" t="s">
        <v>12747</v>
      </c>
      <c r="L1546" s="114" t="s">
        <v>13243</v>
      </c>
      <c r="M1546" s="114" t="s">
        <v>13244</v>
      </c>
      <c r="N1546" s="114" t="s">
        <v>13257</v>
      </c>
      <c r="O1546" s="114" t="s">
        <v>13258</v>
      </c>
      <c r="P1546" s="115" t="s">
        <v>13259</v>
      </c>
      <c r="Q1546" s="113" t="s">
        <v>13248</v>
      </c>
      <c r="R1546" s="113">
        <v>0</v>
      </c>
      <c r="S1546" s="113"/>
      <c r="T1546" s="113"/>
      <c r="U1546" s="113">
        <v>0</v>
      </c>
      <c r="V1546" s="115">
        <v>100</v>
      </c>
      <c r="W1546" s="115">
        <v>100</v>
      </c>
      <c r="X1546" s="114" t="s">
        <v>13249</v>
      </c>
      <c r="Y1546" s="115">
        <v>100</v>
      </c>
      <c r="Z1546" s="115"/>
      <c r="AA1546" s="115"/>
      <c r="AB1546" s="115"/>
      <c r="AC1546" s="115"/>
      <c r="AD1546" s="114"/>
      <c r="AE1546" s="115"/>
      <c r="AF1546" s="115"/>
      <c r="AG1546" s="114"/>
      <c r="AH1546" s="114"/>
      <c r="AI1546" s="115"/>
      <c r="AJ1546" s="111"/>
      <c r="AK1546" s="111"/>
      <c r="AL1546" s="111"/>
      <c r="AM1546" s="111"/>
      <c r="AN1546" s="111"/>
      <c r="AO1546" s="111"/>
      <c r="AP1546" s="111"/>
      <c r="AQ1546" s="111"/>
      <c r="AR1546" s="115">
        <v>60</v>
      </c>
      <c r="AS1546" s="111"/>
      <c r="AT1546" s="108"/>
      <c r="AU1546" s="108">
        <v>60</v>
      </c>
      <c r="AV1546" s="111"/>
      <c r="AW1546" s="111"/>
      <c r="AX1546" s="111"/>
      <c r="AY1546"/>
      <c r="AZ1546"/>
      <c r="BA1546"/>
      <c r="BB1546"/>
      <c r="BC1546"/>
      <c r="BD1546"/>
    </row>
    <row r="1547" spans="1:256" s="110" customFormat="1" ht="144">
      <c r="A1547" s="111">
        <v>2997</v>
      </c>
      <c r="B1547" s="115" t="s">
        <v>13238</v>
      </c>
      <c r="C1547" s="115" t="s">
        <v>13239</v>
      </c>
      <c r="D1547" s="112"/>
      <c r="E1547" s="114" t="s">
        <v>8013</v>
      </c>
      <c r="F1547" s="115" t="s">
        <v>13260</v>
      </c>
      <c r="G1547" s="114" t="s">
        <v>13261</v>
      </c>
      <c r="H1547" s="115">
        <v>2011</v>
      </c>
      <c r="I1547" s="113" t="s">
        <v>13262</v>
      </c>
      <c r="J1547" s="113">
        <v>197520</v>
      </c>
      <c r="K1547" s="126" t="s">
        <v>12747</v>
      </c>
      <c r="L1547" s="114" t="s">
        <v>13243</v>
      </c>
      <c r="M1547" s="114" t="s">
        <v>13244</v>
      </c>
      <c r="N1547" s="114" t="s">
        <v>13263</v>
      </c>
      <c r="O1547" s="114" t="s">
        <v>13264</v>
      </c>
      <c r="P1547" s="115" t="s">
        <v>13265</v>
      </c>
      <c r="Q1547" s="113" t="s">
        <v>13248</v>
      </c>
      <c r="R1547" s="113">
        <v>0</v>
      </c>
      <c r="S1547" s="113"/>
      <c r="T1547" s="113"/>
      <c r="U1547" s="113">
        <v>0</v>
      </c>
      <c r="V1547" s="115">
        <v>30</v>
      </c>
      <c r="W1547" s="115">
        <v>100</v>
      </c>
      <c r="X1547" s="114" t="s">
        <v>13249</v>
      </c>
      <c r="Y1547" s="115">
        <v>30</v>
      </c>
      <c r="Z1547" s="115"/>
      <c r="AA1547" s="115"/>
      <c r="AB1547" s="115"/>
      <c r="AC1547" s="115"/>
      <c r="AD1547" s="114"/>
      <c r="AE1547" s="115"/>
      <c r="AF1547" s="115"/>
      <c r="AG1547" s="114"/>
      <c r="AH1547" s="114"/>
      <c r="AI1547" s="115"/>
      <c r="AJ1547" s="111"/>
      <c r="AK1547" s="111"/>
      <c r="AL1547" s="111"/>
      <c r="AM1547" s="111"/>
      <c r="AN1547" s="111"/>
      <c r="AO1547" s="111"/>
      <c r="AP1547" s="111"/>
      <c r="AQ1547" s="111"/>
      <c r="AR1547" s="115">
        <v>60</v>
      </c>
      <c r="AS1547" s="111"/>
      <c r="AT1547" s="108"/>
      <c r="AU1547" s="108">
        <v>60</v>
      </c>
      <c r="AV1547" s="111"/>
      <c r="AW1547" s="111"/>
      <c r="AX1547" s="111"/>
      <c r="AY1547"/>
      <c r="AZ1547"/>
      <c r="BA1547"/>
      <c r="BB1547"/>
      <c r="BC1547"/>
      <c r="BD1547"/>
    </row>
    <row r="1548" spans="1:256" s="110" customFormat="1" ht="144">
      <c r="A1548" s="111">
        <v>2997</v>
      </c>
      <c r="B1548" s="115" t="s">
        <v>13238</v>
      </c>
      <c r="C1548" s="115" t="s">
        <v>13239</v>
      </c>
      <c r="D1548" s="112"/>
      <c r="E1548" s="114" t="s">
        <v>13266</v>
      </c>
      <c r="F1548" s="115" t="s">
        <v>13267</v>
      </c>
      <c r="G1548" s="114" t="s">
        <v>13268</v>
      </c>
      <c r="H1548" s="115" t="s">
        <v>13269</v>
      </c>
      <c r="I1548" s="113" t="s">
        <v>13270</v>
      </c>
      <c r="J1548" s="113">
        <v>218946</v>
      </c>
      <c r="K1548" s="126" t="s">
        <v>12747</v>
      </c>
      <c r="L1548" s="114" t="s">
        <v>13243</v>
      </c>
      <c r="M1548" s="114" t="s">
        <v>13244</v>
      </c>
      <c r="N1548" s="114" t="s">
        <v>13271</v>
      </c>
      <c r="O1548" s="114" t="s">
        <v>13272</v>
      </c>
      <c r="P1548" s="115" t="s">
        <v>13273</v>
      </c>
      <c r="Q1548" s="113" t="s">
        <v>13248</v>
      </c>
      <c r="R1548" s="113">
        <v>0</v>
      </c>
      <c r="S1548" s="113"/>
      <c r="T1548" s="113"/>
      <c r="U1548" s="113">
        <v>0</v>
      </c>
      <c r="V1548" s="115">
        <v>80</v>
      </c>
      <c r="W1548" s="115">
        <v>100</v>
      </c>
      <c r="X1548" s="114" t="s">
        <v>13249</v>
      </c>
      <c r="Y1548" s="115">
        <v>80</v>
      </c>
      <c r="Z1548" s="115"/>
      <c r="AA1548" s="115"/>
      <c r="AB1548" s="115"/>
      <c r="AC1548" s="115"/>
      <c r="AD1548" s="114"/>
      <c r="AE1548" s="115"/>
      <c r="AF1548" s="115"/>
      <c r="AG1548" s="114"/>
      <c r="AH1548" s="114"/>
      <c r="AI1548" s="115"/>
      <c r="AJ1548" s="111"/>
      <c r="AK1548" s="111"/>
      <c r="AL1548" s="111"/>
      <c r="AM1548" s="111"/>
      <c r="AN1548" s="111"/>
      <c r="AO1548" s="111"/>
      <c r="AP1548" s="111"/>
      <c r="AQ1548" s="111"/>
      <c r="AR1548" s="115">
        <v>60</v>
      </c>
      <c r="AS1548" s="111"/>
      <c r="AT1548" s="108"/>
      <c r="AU1548" s="108">
        <v>60</v>
      </c>
      <c r="AV1548" s="111"/>
      <c r="AW1548" s="111"/>
      <c r="AX1548" s="111"/>
      <c r="AY1548"/>
      <c r="AZ1548"/>
      <c r="BA1548"/>
      <c r="BB1548"/>
      <c r="BC1548"/>
      <c r="BD1548"/>
    </row>
    <row r="1549" spans="1:256" s="110" customFormat="1" ht="144">
      <c r="A1549" s="111">
        <v>2997</v>
      </c>
      <c r="B1549" s="115" t="s">
        <v>13238</v>
      </c>
      <c r="C1549" s="115" t="s">
        <v>13239</v>
      </c>
      <c r="D1549" s="112"/>
      <c r="E1549" s="114" t="s">
        <v>8171</v>
      </c>
      <c r="F1549" s="115" t="s">
        <v>13250</v>
      </c>
      <c r="G1549" s="114" t="s">
        <v>13274</v>
      </c>
      <c r="H1549" s="115">
        <v>2012</v>
      </c>
      <c r="I1549" s="113" t="s">
        <v>13275</v>
      </c>
      <c r="J1549" s="113">
        <v>81600</v>
      </c>
      <c r="K1549" s="126" t="s">
        <v>12747</v>
      </c>
      <c r="L1549" s="114" t="s">
        <v>13243</v>
      </c>
      <c r="M1549" s="114" t="s">
        <v>13244</v>
      </c>
      <c r="N1549" s="114" t="s">
        <v>13276</v>
      </c>
      <c r="O1549" s="114" t="s">
        <v>13277</v>
      </c>
      <c r="P1549" s="115" t="s">
        <v>13278</v>
      </c>
      <c r="Q1549" s="113" t="s">
        <v>13248</v>
      </c>
      <c r="R1549" s="113">
        <v>0</v>
      </c>
      <c r="S1549" s="113"/>
      <c r="T1549" s="113"/>
      <c r="U1549" s="113">
        <v>0</v>
      </c>
      <c r="V1549" s="115">
        <v>50</v>
      </c>
      <c r="W1549" s="115">
        <v>100</v>
      </c>
      <c r="X1549" s="114" t="s">
        <v>13249</v>
      </c>
      <c r="Y1549" s="115">
        <v>50</v>
      </c>
      <c r="Z1549" s="115"/>
      <c r="AA1549" s="115"/>
      <c r="AB1549" s="115"/>
      <c r="AC1549" s="115"/>
      <c r="AD1549" s="114"/>
      <c r="AE1549" s="115"/>
      <c r="AF1549" s="115"/>
      <c r="AG1549" s="114"/>
      <c r="AH1549" s="114"/>
      <c r="AI1549" s="115"/>
      <c r="AJ1549" s="111"/>
      <c r="AK1549" s="111"/>
      <c r="AL1549" s="111"/>
      <c r="AM1549" s="111"/>
      <c r="AN1549" s="111"/>
      <c r="AO1549" s="111"/>
      <c r="AP1549" s="111"/>
      <c r="AQ1549" s="111"/>
      <c r="AR1549" s="115">
        <v>4</v>
      </c>
      <c r="AS1549" s="111"/>
      <c r="AT1549" s="108"/>
      <c r="AU1549" s="108">
        <v>60</v>
      </c>
      <c r="AV1549" s="111"/>
      <c r="AW1549" s="111"/>
      <c r="AX1549" s="111"/>
      <c r="AY1549"/>
      <c r="AZ1549"/>
      <c r="BA1549"/>
      <c r="BB1549"/>
      <c r="BC1549"/>
      <c r="BD1549"/>
    </row>
    <row r="1550" spans="1:256" s="110" customFormat="1" ht="216">
      <c r="A1550" s="111">
        <v>3006</v>
      </c>
      <c r="B1550" s="111" t="s">
        <v>13279</v>
      </c>
      <c r="C1550" s="111"/>
      <c r="D1550" s="124"/>
      <c r="E1550" s="111" t="s">
        <v>890</v>
      </c>
      <c r="F1550" s="118" t="s">
        <v>174</v>
      </c>
      <c r="G1550" s="107" t="s">
        <v>13280</v>
      </c>
      <c r="H1550" s="107">
        <v>2013</v>
      </c>
      <c r="I1550" s="107" t="s">
        <v>176</v>
      </c>
      <c r="J1550" s="108">
        <v>2277900</v>
      </c>
      <c r="K1550" s="126" t="s">
        <v>12747</v>
      </c>
      <c r="L1550" s="107" t="s">
        <v>177</v>
      </c>
      <c r="M1550" s="107" t="s">
        <v>178</v>
      </c>
      <c r="N1550" s="107" t="s">
        <v>179</v>
      </c>
      <c r="O1550" s="107" t="s">
        <v>180</v>
      </c>
      <c r="P1550" s="107">
        <v>65</v>
      </c>
      <c r="Q1550" s="108">
        <v>400</v>
      </c>
      <c r="R1550" s="108">
        <v>0</v>
      </c>
      <c r="S1550" s="108">
        <v>300</v>
      </c>
      <c r="T1550" s="108">
        <v>100</v>
      </c>
      <c r="U1550" s="108">
        <v>400</v>
      </c>
      <c r="V1550" s="109">
        <v>100</v>
      </c>
      <c r="W1550" s="109">
        <v>100</v>
      </c>
      <c r="X1550" s="107" t="s">
        <v>13281</v>
      </c>
      <c r="Y1550" s="111"/>
      <c r="Z1550" s="111"/>
      <c r="AA1550" s="111"/>
      <c r="AB1550" s="111"/>
      <c r="AC1550" s="111"/>
      <c r="AD1550" s="111"/>
      <c r="AE1550" s="111"/>
      <c r="AF1550" s="111"/>
      <c r="AG1550" s="111"/>
      <c r="AH1550" s="111"/>
      <c r="AI1550" s="111"/>
      <c r="AJ1550" s="111"/>
      <c r="AK1550" s="111"/>
      <c r="AL1550" s="111"/>
      <c r="AM1550" s="111"/>
      <c r="AN1550" s="111"/>
      <c r="AO1550" s="111"/>
      <c r="AP1550" s="111"/>
      <c r="AQ1550" s="111"/>
      <c r="AR1550" s="111"/>
      <c r="AS1550" s="111"/>
      <c r="AT1550" s="108"/>
      <c r="AU1550" s="108"/>
      <c r="AV1550" s="111"/>
      <c r="AW1550" s="111"/>
      <c r="AX1550" s="111"/>
      <c r="AY1550"/>
      <c r="AZ1550"/>
      <c r="BA1550"/>
      <c r="BB1550"/>
      <c r="BC1550"/>
      <c r="BD1550"/>
    </row>
    <row r="1551" spans="1:256" s="110" customFormat="1" ht="102.9">
      <c r="A1551" s="111">
        <v>3006</v>
      </c>
      <c r="B1551" s="111" t="s">
        <v>13279</v>
      </c>
      <c r="C1551" s="111"/>
      <c r="D1551" s="112"/>
      <c r="E1551" s="111" t="s">
        <v>13282</v>
      </c>
      <c r="F1551" s="118"/>
      <c r="G1551" s="107" t="s">
        <v>13283</v>
      </c>
      <c r="H1551" s="107">
        <v>2012</v>
      </c>
      <c r="I1551" s="107" t="s">
        <v>13284</v>
      </c>
      <c r="J1551" s="108">
        <v>901896</v>
      </c>
      <c r="K1551" s="126" t="s">
        <v>12747</v>
      </c>
      <c r="L1551" s="107" t="s">
        <v>13285</v>
      </c>
      <c r="M1551" s="107" t="s">
        <v>13286</v>
      </c>
      <c r="N1551" s="107" t="s">
        <v>13287</v>
      </c>
      <c r="O1551" s="107" t="s">
        <v>13288</v>
      </c>
      <c r="P1551" s="107">
        <v>25</v>
      </c>
      <c r="Q1551" s="113" t="s">
        <v>13289</v>
      </c>
      <c r="R1551" s="108">
        <v>0</v>
      </c>
      <c r="S1551" s="108">
        <v>0</v>
      </c>
      <c r="T1551" s="108">
        <v>0</v>
      </c>
      <c r="U1551" s="113">
        <v>0</v>
      </c>
      <c r="V1551" s="115" t="s">
        <v>13289</v>
      </c>
      <c r="W1551" s="109">
        <v>100</v>
      </c>
      <c r="X1551" s="107" t="s">
        <v>13290</v>
      </c>
      <c r="Y1551" s="111"/>
      <c r="Z1551" s="111"/>
      <c r="AA1551" s="111"/>
      <c r="AB1551" s="111"/>
      <c r="AC1551" s="111"/>
      <c r="AD1551" s="111"/>
      <c r="AE1551" s="111"/>
      <c r="AF1551" s="111"/>
      <c r="AG1551" s="111"/>
      <c r="AH1551" s="111"/>
      <c r="AI1551" s="111"/>
      <c r="AJ1551" s="111"/>
      <c r="AK1551" s="111"/>
      <c r="AL1551" s="111"/>
      <c r="AM1551" s="111"/>
      <c r="AN1551" s="111"/>
      <c r="AO1551" s="111"/>
      <c r="AP1551" s="111"/>
      <c r="AQ1551" s="111"/>
      <c r="AR1551" s="111"/>
      <c r="AS1551" s="111"/>
      <c r="AT1551" s="108"/>
      <c r="AU1551" s="108"/>
      <c r="AV1551" s="111"/>
      <c r="AW1551" s="111"/>
      <c r="AX1551" s="111"/>
      <c r="AY1551"/>
      <c r="AZ1551"/>
      <c r="BA1551"/>
      <c r="BB1551"/>
      <c r="BC1551"/>
      <c r="BD1551"/>
    </row>
    <row r="1552" spans="1:256" s="110" customFormat="1" ht="61.75">
      <c r="A1552" s="107">
        <v>3030</v>
      </c>
      <c r="B1552" s="107" t="s">
        <v>13291</v>
      </c>
      <c r="C1552" s="107"/>
      <c r="D1552" s="124"/>
      <c r="E1552" s="111" t="s">
        <v>13292</v>
      </c>
      <c r="F1552" s="111">
        <v>16327</v>
      </c>
      <c r="G1552" s="111" t="s">
        <v>13293</v>
      </c>
      <c r="H1552" s="111">
        <v>2009</v>
      </c>
      <c r="I1552" s="111" t="s">
        <v>13294</v>
      </c>
      <c r="J1552" s="108">
        <v>17388</v>
      </c>
      <c r="K1552" s="126" t="s">
        <v>12747</v>
      </c>
      <c r="L1552" s="111" t="s">
        <v>13295</v>
      </c>
      <c r="M1552" s="111" t="s">
        <v>13296</v>
      </c>
      <c r="N1552" s="111" t="s">
        <v>13297</v>
      </c>
      <c r="O1552" s="111" t="s">
        <v>13298</v>
      </c>
      <c r="P1552" s="111" t="s">
        <v>13299</v>
      </c>
      <c r="Q1552" s="108">
        <v>0.372</v>
      </c>
      <c r="R1552" s="108">
        <v>0</v>
      </c>
      <c r="S1552" s="108">
        <v>1.6655172413793105</v>
      </c>
      <c r="T1552" s="108">
        <v>73.2</v>
      </c>
      <c r="U1552" s="108">
        <v>75.237517241379308</v>
      </c>
      <c r="V1552" s="109">
        <v>100</v>
      </c>
      <c r="W1552" s="109">
        <v>0</v>
      </c>
      <c r="X1552" s="130" t="s">
        <v>13300</v>
      </c>
      <c r="Y1552" s="111"/>
      <c r="Z1552" s="111"/>
      <c r="AA1552" s="111"/>
      <c r="AB1552" s="111"/>
      <c r="AC1552" s="111"/>
      <c r="AD1552" s="111"/>
      <c r="AE1552" s="111"/>
      <c r="AF1552" s="131">
        <v>100</v>
      </c>
      <c r="AG1552" s="111"/>
      <c r="AH1552" s="111" t="s">
        <v>13301</v>
      </c>
      <c r="AI1552" s="131">
        <v>100</v>
      </c>
      <c r="AJ1552" s="111"/>
      <c r="AK1552" s="111"/>
      <c r="AL1552" s="111"/>
      <c r="AM1552" s="111"/>
      <c r="AN1552" s="111"/>
      <c r="AO1552" s="111"/>
      <c r="AP1552" s="111"/>
      <c r="AQ1552" s="111"/>
      <c r="AR1552" s="111"/>
      <c r="AS1552" s="111"/>
      <c r="AT1552" s="111"/>
      <c r="AU1552" s="111"/>
      <c r="AV1552" s="107"/>
      <c r="AW1552" s="107"/>
      <c r="AX1552" s="107"/>
      <c r="AY1552"/>
      <c r="AZ1552"/>
      <c r="BA1552"/>
      <c r="BB1552"/>
      <c r="BC1552"/>
      <c r="BD1552"/>
    </row>
    <row r="1553" spans="1:56" s="110" customFormat="1" ht="113.15">
      <c r="A1553" s="107">
        <v>3030</v>
      </c>
      <c r="B1553" s="107" t="s">
        <v>13291</v>
      </c>
      <c r="C1553" s="107"/>
      <c r="D1553" s="124"/>
      <c r="E1553" s="111" t="s">
        <v>13302</v>
      </c>
      <c r="F1553" s="111">
        <v>50768</v>
      </c>
      <c r="G1553" s="111" t="s">
        <v>13303</v>
      </c>
      <c r="H1553" s="111">
        <v>2010</v>
      </c>
      <c r="I1553" s="111" t="s">
        <v>13304</v>
      </c>
      <c r="J1553" s="108">
        <v>43337</v>
      </c>
      <c r="K1553" s="126" t="s">
        <v>12747</v>
      </c>
      <c r="L1553" s="111" t="s">
        <v>13295</v>
      </c>
      <c r="M1553" s="111" t="s">
        <v>13296</v>
      </c>
      <c r="N1553" s="111" t="s">
        <v>13305</v>
      </c>
      <c r="O1553" s="111" t="s">
        <v>13306</v>
      </c>
      <c r="P1553" s="111" t="s">
        <v>13307</v>
      </c>
      <c r="Q1553" s="108">
        <v>0.92700000000000005</v>
      </c>
      <c r="R1553" s="108">
        <v>0</v>
      </c>
      <c r="S1553" s="108">
        <v>4.1510536398467428</v>
      </c>
      <c r="T1553" s="108">
        <v>73.2</v>
      </c>
      <c r="U1553" s="108">
        <v>78.278053639846746</v>
      </c>
      <c r="V1553" s="109">
        <v>100</v>
      </c>
      <c r="W1553" s="109">
        <v>0</v>
      </c>
      <c r="X1553" s="130" t="s">
        <v>13300</v>
      </c>
      <c r="Y1553" s="111"/>
      <c r="Z1553" s="111"/>
      <c r="AA1553" s="111"/>
      <c r="AB1553" s="111">
        <v>4</v>
      </c>
      <c r="AC1553" s="111"/>
      <c r="AD1553" s="111"/>
      <c r="AE1553" s="111"/>
      <c r="AF1553" s="131">
        <v>100</v>
      </c>
      <c r="AG1553" s="111" t="s">
        <v>13308</v>
      </c>
      <c r="AH1553" s="111" t="s">
        <v>13301</v>
      </c>
      <c r="AI1553" s="115">
        <v>20</v>
      </c>
      <c r="AJ1553" s="132" t="s">
        <v>13309</v>
      </c>
      <c r="AK1553" s="111" t="s">
        <v>13301</v>
      </c>
      <c r="AL1553" s="111">
        <v>50</v>
      </c>
      <c r="AM1553" s="111"/>
      <c r="AN1553" s="111"/>
      <c r="AO1553" s="111"/>
      <c r="AP1553" s="111"/>
      <c r="AQ1553" s="111"/>
      <c r="AR1553" s="111"/>
      <c r="AS1553" s="107" t="s">
        <v>13310</v>
      </c>
      <c r="AT1553" s="111" t="s">
        <v>13301</v>
      </c>
      <c r="AU1553" s="111">
        <v>30</v>
      </c>
      <c r="AV1553" s="107"/>
      <c r="AW1553" s="111"/>
      <c r="AX1553" s="107"/>
      <c r="AY1553"/>
      <c r="AZ1553"/>
      <c r="BA1553"/>
      <c r="BB1553"/>
      <c r="BC1553"/>
      <c r="BD1553"/>
    </row>
    <row r="1554" spans="1:56" s="110" customFormat="1" ht="133.75">
      <c r="A1554" s="107">
        <v>3030</v>
      </c>
      <c r="B1554" s="107" t="s">
        <v>13291</v>
      </c>
      <c r="C1554" s="107"/>
      <c r="D1554" s="124"/>
      <c r="E1554" s="111" t="s">
        <v>4714</v>
      </c>
      <c r="F1554" s="111">
        <v>12728</v>
      </c>
      <c r="G1554" s="111" t="s">
        <v>13311</v>
      </c>
      <c r="H1554" s="111">
        <v>2010</v>
      </c>
      <c r="I1554" s="111" t="s">
        <v>13312</v>
      </c>
      <c r="J1554" s="108">
        <v>231332</v>
      </c>
      <c r="K1554" s="126" t="s">
        <v>12747</v>
      </c>
      <c r="L1554" s="111" t="s">
        <v>13295</v>
      </c>
      <c r="M1554" s="111" t="s">
        <v>13296</v>
      </c>
      <c r="N1554" s="111" t="s">
        <v>13313</v>
      </c>
      <c r="O1554" s="111" t="s">
        <v>13314</v>
      </c>
      <c r="P1554" s="111" t="s">
        <v>13315</v>
      </c>
      <c r="Q1554" s="108">
        <v>4.9459999999999997</v>
      </c>
      <c r="R1554" s="108">
        <v>0</v>
      </c>
      <c r="S1554" s="108">
        <v>22.158237547892721</v>
      </c>
      <c r="T1554" s="108">
        <v>73.2</v>
      </c>
      <c r="U1554" s="108">
        <v>100.30423754789273</v>
      </c>
      <c r="V1554" s="109">
        <v>100</v>
      </c>
      <c r="W1554" s="109">
        <v>0</v>
      </c>
      <c r="X1554" s="130" t="s">
        <v>13300</v>
      </c>
      <c r="Y1554" s="111"/>
      <c r="Z1554" s="111"/>
      <c r="AA1554" s="111"/>
      <c r="AB1554" s="111">
        <v>30</v>
      </c>
      <c r="AC1554" s="111"/>
      <c r="AD1554" s="111"/>
      <c r="AE1554" s="111"/>
      <c r="AF1554" s="131">
        <v>100</v>
      </c>
      <c r="AG1554" s="111" t="s">
        <v>13316</v>
      </c>
      <c r="AH1554" s="111" t="s">
        <v>13301</v>
      </c>
      <c r="AI1554" s="115">
        <v>50</v>
      </c>
      <c r="AJ1554" s="111" t="s">
        <v>13317</v>
      </c>
      <c r="AK1554" s="111" t="s">
        <v>13301</v>
      </c>
      <c r="AL1554" s="111">
        <v>10</v>
      </c>
      <c r="AM1554" s="111"/>
      <c r="AN1554" s="111"/>
      <c r="AO1554" s="111"/>
      <c r="AP1554" s="111"/>
      <c r="AQ1554" s="111"/>
      <c r="AR1554" s="111"/>
      <c r="AS1554" s="107" t="s">
        <v>13310</v>
      </c>
      <c r="AT1554" s="111" t="s">
        <v>13301</v>
      </c>
      <c r="AU1554" s="111">
        <v>40</v>
      </c>
      <c r="AV1554" s="107"/>
      <c r="AW1554" s="107"/>
      <c r="AX1554" s="107"/>
      <c r="AY1554"/>
      <c r="AZ1554"/>
      <c r="BA1554"/>
      <c r="BB1554"/>
      <c r="BC1554"/>
      <c r="BD1554"/>
    </row>
    <row r="1555" spans="1:56" s="110" customFormat="1" ht="298.3">
      <c r="A1555" s="107">
        <v>3030</v>
      </c>
      <c r="B1555" s="107" t="s">
        <v>13291</v>
      </c>
      <c r="C1555" s="107"/>
      <c r="D1555" s="124"/>
      <c r="E1555" s="111" t="s">
        <v>13318</v>
      </c>
      <c r="F1555" s="111">
        <v>53966</v>
      </c>
      <c r="G1555" s="111" t="s">
        <v>13319</v>
      </c>
      <c r="H1555" s="111">
        <v>2010</v>
      </c>
      <c r="I1555" s="111" t="s">
        <v>13320</v>
      </c>
      <c r="J1555" s="108">
        <v>44166</v>
      </c>
      <c r="K1555" s="126" t="s">
        <v>12747</v>
      </c>
      <c r="L1555" s="111" t="s">
        <v>13295</v>
      </c>
      <c r="M1555" s="111" t="s">
        <v>13296</v>
      </c>
      <c r="N1555" s="111" t="s">
        <v>13321</v>
      </c>
      <c r="O1555" s="111" t="s">
        <v>13322</v>
      </c>
      <c r="P1555" s="111" t="s">
        <v>13323</v>
      </c>
      <c r="Q1555" s="108">
        <v>0.94399999999999995</v>
      </c>
      <c r="R1555" s="108">
        <v>0</v>
      </c>
      <c r="S1555" s="108">
        <v>4.2304597701149431</v>
      </c>
      <c r="T1555" s="108">
        <v>73.2</v>
      </c>
      <c r="U1555" s="108">
        <v>78.374459770114953</v>
      </c>
      <c r="V1555" s="109">
        <v>100</v>
      </c>
      <c r="W1555" s="109">
        <v>0</v>
      </c>
      <c r="X1555" s="130" t="s">
        <v>13300</v>
      </c>
      <c r="Y1555" s="111"/>
      <c r="Z1555" s="111"/>
      <c r="AA1555" s="111"/>
      <c r="AB1555" s="111">
        <v>4</v>
      </c>
      <c r="AC1555" s="111"/>
      <c r="AD1555" s="111"/>
      <c r="AE1555" s="111"/>
      <c r="AF1555" s="131">
        <v>100</v>
      </c>
      <c r="AG1555" s="111" t="s">
        <v>13308</v>
      </c>
      <c r="AH1555" s="111" t="s">
        <v>13301</v>
      </c>
      <c r="AI1555" s="133">
        <v>10</v>
      </c>
      <c r="AJ1555" s="132" t="s">
        <v>13309</v>
      </c>
      <c r="AK1555" s="111" t="s">
        <v>13301</v>
      </c>
      <c r="AL1555" s="111">
        <v>50</v>
      </c>
      <c r="AM1555" s="111"/>
      <c r="AN1555" s="111"/>
      <c r="AO1555" s="111"/>
      <c r="AP1555" s="111"/>
      <c r="AQ1555" s="111"/>
      <c r="AR1555" s="111"/>
      <c r="AS1555" s="107" t="s">
        <v>13310</v>
      </c>
      <c r="AT1555" s="111" t="s">
        <v>13301</v>
      </c>
      <c r="AU1555" s="111">
        <v>40</v>
      </c>
      <c r="AV1555" s="107"/>
      <c r="AW1555" s="111"/>
      <c r="AX1555" s="107"/>
      <c r="AY1555"/>
      <c r="AZ1555"/>
      <c r="BA1555"/>
      <c r="BB1555"/>
      <c r="BC1555"/>
      <c r="BD1555"/>
    </row>
    <row r="1556" spans="1:56" s="110" customFormat="1" ht="92.6">
      <c r="A1556" s="107">
        <v>3030</v>
      </c>
      <c r="B1556" s="107" t="s">
        <v>13291</v>
      </c>
      <c r="C1556" s="107"/>
      <c r="D1556" s="124"/>
      <c r="E1556" s="111" t="s">
        <v>4714</v>
      </c>
      <c r="F1556" s="111">
        <v>12728</v>
      </c>
      <c r="G1556" s="111" t="s">
        <v>13324</v>
      </c>
      <c r="H1556" s="111">
        <v>2011</v>
      </c>
      <c r="I1556" s="111" t="s">
        <v>13325</v>
      </c>
      <c r="J1556" s="134">
        <v>43980</v>
      </c>
      <c r="K1556" s="126" t="s">
        <v>12747</v>
      </c>
      <c r="L1556" s="111" t="s">
        <v>13295</v>
      </c>
      <c r="M1556" s="111" t="s">
        <v>13296</v>
      </c>
      <c r="N1556" s="111" t="s">
        <v>13326</v>
      </c>
      <c r="O1556" s="111" t="s">
        <v>13325</v>
      </c>
      <c r="P1556" s="111" t="s">
        <v>13327</v>
      </c>
      <c r="Q1556" s="108">
        <v>0.94</v>
      </c>
      <c r="R1556" s="108">
        <v>0</v>
      </c>
      <c r="S1556" s="108">
        <v>4.2126436781609193</v>
      </c>
      <c r="T1556" s="108">
        <v>73.2</v>
      </c>
      <c r="U1556" s="108">
        <v>78.352643678160916</v>
      </c>
      <c r="V1556" s="109">
        <v>100</v>
      </c>
      <c r="W1556" s="109">
        <v>0</v>
      </c>
      <c r="X1556" s="111" t="s">
        <v>13300</v>
      </c>
      <c r="Y1556" s="111"/>
      <c r="Z1556" s="111"/>
      <c r="AA1556" s="111"/>
      <c r="AB1556" s="111">
        <v>4</v>
      </c>
      <c r="AC1556" s="111"/>
      <c r="AD1556" s="111"/>
      <c r="AE1556" s="111"/>
      <c r="AF1556" s="131">
        <v>100</v>
      </c>
      <c r="AG1556" s="111" t="s">
        <v>13316</v>
      </c>
      <c r="AH1556" s="111" t="s">
        <v>13301</v>
      </c>
      <c r="AI1556" s="111">
        <v>65</v>
      </c>
      <c r="AJ1556" s="111" t="s">
        <v>13317</v>
      </c>
      <c r="AK1556" s="111" t="s">
        <v>13301</v>
      </c>
      <c r="AL1556" s="111">
        <v>35</v>
      </c>
      <c r="AM1556" s="111"/>
      <c r="AN1556" s="111"/>
      <c r="AO1556" s="111"/>
      <c r="AP1556" s="111"/>
      <c r="AQ1556" s="111"/>
      <c r="AR1556" s="111"/>
      <c r="AS1556" s="111"/>
      <c r="AT1556" s="111"/>
      <c r="AU1556" s="111"/>
      <c r="AV1556" s="107"/>
      <c r="AW1556" s="107"/>
      <c r="AX1556" s="107"/>
      <c r="AY1556"/>
      <c r="AZ1556"/>
      <c r="BA1556"/>
      <c r="BB1556"/>
      <c r="BC1556"/>
      <c r="BD1556"/>
    </row>
    <row r="1557" spans="1:56" s="110" customFormat="1" ht="102.9">
      <c r="A1557" s="111">
        <v>3039</v>
      </c>
      <c r="B1557" s="111" t="s">
        <v>13328</v>
      </c>
      <c r="C1557" s="111">
        <v>1</v>
      </c>
      <c r="D1557" s="112" t="s">
        <v>13329</v>
      </c>
      <c r="E1557" s="111" t="s">
        <v>13330</v>
      </c>
      <c r="F1557" s="118" t="s">
        <v>13331</v>
      </c>
      <c r="G1557" s="135" t="s">
        <v>13332</v>
      </c>
      <c r="H1557" s="111">
        <v>2010</v>
      </c>
      <c r="I1557" s="135" t="s">
        <v>13332</v>
      </c>
      <c r="J1557" s="136">
        <v>52279.81</v>
      </c>
      <c r="K1557" s="126" t="s">
        <v>12747</v>
      </c>
      <c r="L1557" s="111" t="s">
        <v>13333</v>
      </c>
      <c r="M1557" s="111" t="s">
        <v>13334</v>
      </c>
      <c r="N1557" s="111" t="s">
        <v>13335</v>
      </c>
      <c r="O1557" s="111" t="s">
        <v>13336</v>
      </c>
      <c r="P1557" s="135" t="s">
        <v>13337</v>
      </c>
      <c r="Q1557" s="108">
        <v>9.6136000000000017</v>
      </c>
      <c r="R1557" s="108">
        <v>0</v>
      </c>
      <c r="S1557" s="108">
        <v>9.6136000000000017</v>
      </c>
      <c r="T1557" s="108">
        <v>0</v>
      </c>
      <c r="U1557" s="108">
        <v>9.6136000000000017</v>
      </c>
      <c r="V1557" s="109">
        <v>23</v>
      </c>
      <c r="W1557" s="109">
        <v>100</v>
      </c>
      <c r="X1557" s="127" t="s">
        <v>13338</v>
      </c>
      <c r="Y1557" s="111"/>
      <c r="Z1557" s="107"/>
      <c r="AA1557" s="111">
        <v>65</v>
      </c>
      <c r="AB1557" s="111"/>
      <c r="AC1557" s="108" t="s">
        <v>13339</v>
      </c>
      <c r="AD1557" s="108">
        <v>60</v>
      </c>
      <c r="AE1557" s="108">
        <v>3</v>
      </c>
      <c r="AF1557" s="107"/>
      <c r="AG1557" s="107"/>
      <c r="AH1557" s="107"/>
      <c r="AI1557" s="107"/>
      <c r="AJ1557" s="107"/>
      <c r="AK1557" s="107"/>
      <c r="AL1557" s="107"/>
      <c r="AM1557" s="107"/>
      <c r="AN1557" s="107"/>
      <c r="AO1557" s="107"/>
      <c r="AP1557" s="107"/>
      <c r="AQ1557" s="107"/>
      <c r="AR1557" s="107"/>
      <c r="AS1557" s="107"/>
      <c r="AT1557" s="107"/>
      <c r="AU1557" s="107"/>
      <c r="AV1557" s="107"/>
      <c r="AW1557" s="107"/>
      <c r="AX1557" s="107"/>
      <c r="AY1557"/>
      <c r="AZ1557"/>
      <c r="BA1557"/>
      <c r="BB1557"/>
      <c r="BC1557"/>
      <c r="BD1557"/>
    </row>
    <row r="1558" spans="1:56" s="110" customFormat="1" ht="236.6">
      <c r="A1558" s="111">
        <v>3039</v>
      </c>
      <c r="B1558" s="111" t="s">
        <v>13328</v>
      </c>
      <c r="C1558" s="111">
        <v>1</v>
      </c>
      <c r="D1558" s="112" t="s">
        <v>13329</v>
      </c>
      <c r="E1558" s="111" t="s">
        <v>13340</v>
      </c>
      <c r="F1558" s="118" t="s">
        <v>13341</v>
      </c>
      <c r="G1558" s="135" t="s">
        <v>13342</v>
      </c>
      <c r="H1558" s="111">
        <v>2010</v>
      </c>
      <c r="I1558" s="135" t="s">
        <v>13342</v>
      </c>
      <c r="J1558" s="136">
        <v>282691.67</v>
      </c>
      <c r="K1558" s="126" t="s">
        <v>12747</v>
      </c>
      <c r="L1558" s="111" t="s">
        <v>13343</v>
      </c>
      <c r="M1558" s="111" t="s">
        <v>13344</v>
      </c>
      <c r="N1558" s="111" t="s">
        <v>13345</v>
      </c>
      <c r="O1558" s="111" t="s">
        <v>13346</v>
      </c>
      <c r="P1558" s="135" t="s">
        <v>13347</v>
      </c>
      <c r="Q1558" s="108">
        <v>6.6702294117647059</v>
      </c>
      <c r="R1558" s="108">
        <v>0</v>
      </c>
      <c r="S1558" s="108">
        <v>6.6702294117647059</v>
      </c>
      <c r="T1558" s="108">
        <v>0</v>
      </c>
      <c r="U1558" s="108">
        <v>6.6702294117647059</v>
      </c>
      <c r="V1558" s="109">
        <v>70</v>
      </c>
      <c r="W1558" s="109">
        <v>100</v>
      </c>
      <c r="X1558" s="127" t="s">
        <v>13338</v>
      </c>
      <c r="Y1558" s="111"/>
      <c r="Z1558" s="107"/>
      <c r="AA1558" s="111">
        <v>65</v>
      </c>
      <c r="AB1558" s="111"/>
      <c r="AC1558" s="108" t="s">
        <v>13348</v>
      </c>
      <c r="AD1558" s="108">
        <v>60</v>
      </c>
      <c r="AE1558" s="108">
        <v>3</v>
      </c>
      <c r="AF1558" s="107"/>
      <c r="AG1558" s="107"/>
      <c r="AH1558" s="107"/>
      <c r="AI1558" s="107"/>
      <c r="AJ1558" s="107"/>
      <c r="AK1558" s="107"/>
      <c r="AL1558" s="107"/>
      <c r="AM1558" s="107"/>
      <c r="AN1558" s="107"/>
      <c r="AO1558" s="107"/>
      <c r="AP1558" s="107"/>
      <c r="AQ1558" s="107"/>
      <c r="AR1558" s="107"/>
      <c r="AS1558" s="107"/>
      <c r="AT1558" s="107"/>
      <c r="AU1558" s="107"/>
      <c r="AV1558" s="107"/>
      <c r="AW1558" s="107"/>
      <c r="AX1558" s="107"/>
      <c r="AY1558"/>
      <c r="AZ1558"/>
      <c r="BA1558"/>
      <c r="BB1558"/>
      <c r="BC1558"/>
      <c r="BD1558"/>
    </row>
    <row r="1559" spans="1:56" s="110" customFormat="1" ht="113.15">
      <c r="A1559" s="111">
        <v>3039</v>
      </c>
      <c r="B1559" s="111" t="s">
        <v>13328</v>
      </c>
      <c r="C1559" s="111">
        <v>1</v>
      </c>
      <c r="D1559" s="112" t="s">
        <v>13329</v>
      </c>
      <c r="E1559" s="111" t="s">
        <v>13340</v>
      </c>
      <c r="F1559" s="118" t="s">
        <v>13349</v>
      </c>
      <c r="G1559" s="135" t="s">
        <v>13350</v>
      </c>
      <c r="H1559" s="111">
        <v>2010</v>
      </c>
      <c r="I1559" s="135" t="s">
        <v>13351</v>
      </c>
      <c r="J1559" s="136">
        <v>88635</v>
      </c>
      <c r="K1559" s="126" t="s">
        <v>12747</v>
      </c>
      <c r="L1559" s="111" t="s">
        <v>13352</v>
      </c>
      <c r="M1559" s="111" t="s">
        <v>13353</v>
      </c>
      <c r="N1559" s="111" t="s">
        <v>13354</v>
      </c>
      <c r="O1559" s="111" t="s">
        <v>13355</v>
      </c>
      <c r="P1559" s="135" t="s">
        <v>13356</v>
      </c>
      <c r="Q1559" s="108">
        <v>8.9318023529411779</v>
      </c>
      <c r="R1559" s="108">
        <v>0</v>
      </c>
      <c r="S1559" s="108">
        <v>8.9318023529411779</v>
      </c>
      <c r="T1559" s="108">
        <v>0</v>
      </c>
      <c r="U1559" s="108">
        <v>8.9318023529411779</v>
      </c>
      <c r="V1559" s="109">
        <v>20</v>
      </c>
      <c r="W1559" s="109">
        <v>100</v>
      </c>
      <c r="X1559" s="127" t="s">
        <v>13338</v>
      </c>
      <c r="Y1559" s="111"/>
      <c r="Z1559" s="107"/>
      <c r="AA1559" s="111">
        <v>47</v>
      </c>
      <c r="AB1559" s="111"/>
      <c r="AC1559" s="108" t="s">
        <v>13357</v>
      </c>
      <c r="AD1559" s="108">
        <v>60</v>
      </c>
      <c r="AE1559" s="108">
        <v>3</v>
      </c>
      <c r="AF1559" s="107"/>
      <c r="AG1559" s="107"/>
      <c r="AH1559" s="107"/>
      <c r="AI1559" s="107"/>
      <c r="AJ1559" s="107"/>
      <c r="AK1559" s="107"/>
      <c r="AL1559" s="107"/>
      <c r="AM1559" s="107"/>
      <c r="AN1559" s="107"/>
      <c r="AO1559" s="107"/>
      <c r="AP1559" s="107"/>
      <c r="AQ1559" s="107"/>
      <c r="AR1559" s="107"/>
      <c r="AS1559" s="107"/>
      <c r="AT1559" s="107"/>
      <c r="AU1559" s="107"/>
      <c r="AV1559" s="107"/>
      <c r="AW1559" s="107"/>
      <c r="AX1559" s="107"/>
      <c r="AY1559"/>
      <c r="AZ1559"/>
      <c r="BA1559"/>
      <c r="BB1559"/>
      <c r="BC1559"/>
      <c r="BD1559"/>
    </row>
    <row r="1560" spans="1:56" s="110" customFormat="1" ht="205.75">
      <c r="A1560" s="111">
        <v>3039</v>
      </c>
      <c r="B1560" s="111" t="s">
        <v>13328</v>
      </c>
      <c r="C1560" s="111">
        <v>1</v>
      </c>
      <c r="D1560" s="112" t="s">
        <v>13329</v>
      </c>
      <c r="E1560" s="111" t="s">
        <v>8013</v>
      </c>
      <c r="F1560" s="118" t="s">
        <v>13358</v>
      </c>
      <c r="G1560" s="135" t="s">
        <v>13359</v>
      </c>
      <c r="H1560" s="111">
        <v>2011</v>
      </c>
      <c r="I1560" s="135" t="s">
        <v>13360</v>
      </c>
      <c r="J1560" s="136">
        <v>75920.320000000007</v>
      </c>
      <c r="K1560" s="126" t="s">
        <v>12747</v>
      </c>
      <c r="L1560" s="111" t="s">
        <v>13343</v>
      </c>
      <c r="M1560" s="111" t="s">
        <v>13344</v>
      </c>
      <c r="N1560" s="111" t="s">
        <v>13361</v>
      </c>
      <c r="O1560" s="111" t="s">
        <v>13362</v>
      </c>
      <c r="P1560" s="135">
        <v>12</v>
      </c>
      <c r="Q1560" s="108">
        <v>8.4745611764705888</v>
      </c>
      <c r="R1560" s="108">
        <v>0</v>
      </c>
      <c r="S1560" s="108">
        <v>8.4745611764705888</v>
      </c>
      <c r="T1560" s="108">
        <v>0</v>
      </c>
      <c r="U1560" s="108">
        <v>8.4745611764705888</v>
      </c>
      <c r="V1560" s="109">
        <v>30</v>
      </c>
      <c r="W1560" s="109">
        <v>100</v>
      </c>
      <c r="X1560" s="127" t="s">
        <v>13338</v>
      </c>
      <c r="Y1560" s="111"/>
      <c r="Z1560" s="107"/>
      <c r="AA1560" s="111">
        <v>65</v>
      </c>
      <c r="AB1560" s="111"/>
      <c r="AC1560" s="108" t="s">
        <v>13363</v>
      </c>
      <c r="AD1560" s="108">
        <v>60</v>
      </c>
      <c r="AE1560" s="108">
        <v>3</v>
      </c>
      <c r="AF1560" s="107"/>
      <c r="AG1560" s="107"/>
      <c r="AH1560" s="107"/>
      <c r="AI1560" s="107"/>
      <c r="AJ1560" s="107"/>
      <c r="AK1560" s="107"/>
      <c r="AL1560" s="107"/>
      <c r="AM1560" s="107"/>
      <c r="AN1560" s="107"/>
      <c r="AO1560" s="107"/>
      <c r="AP1560" s="107"/>
      <c r="AQ1560" s="107"/>
      <c r="AR1560" s="107"/>
      <c r="AS1560" s="107"/>
      <c r="AT1560" s="107"/>
      <c r="AU1560" s="107"/>
      <c r="AV1560" s="107"/>
      <c r="AW1560" s="107"/>
      <c r="AX1560" s="107"/>
      <c r="AY1560"/>
      <c r="AZ1560"/>
      <c r="BA1560"/>
      <c r="BB1560"/>
      <c r="BC1560"/>
      <c r="BD1560"/>
    </row>
    <row r="1561" spans="1:56" s="110" customFormat="1" ht="257.14999999999998">
      <c r="A1561" s="111">
        <v>3039</v>
      </c>
      <c r="B1561" s="111" t="s">
        <v>13328</v>
      </c>
      <c r="C1561" s="111">
        <v>1</v>
      </c>
      <c r="D1561" s="112" t="s">
        <v>13329</v>
      </c>
      <c r="E1561" s="111" t="s">
        <v>13364</v>
      </c>
      <c r="F1561" s="118" t="s">
        <v>13365</v>
      </c>
      <c r="G1561" s="135" t="s">
        <v>13366</v>
      </c>
      <c r="H1561" s="111">
        <v>2011</v>
      </c>
      <c r="I1561" s="135" t="s">
        <v>13367</v>
      </c>
      <c r="J1561" s="136">
        <v>237559.2</v>
      </c>
      <c r="K1561" s="126" t="s">
        <v>12747</v>
      </c>
      <c r="L1561" s="111" t="s">
        <v>13352</v>
      </c>
      <c r="M1561" s="111" t="s">
        <v>13353</v>
      </c>
      <c r="N1561" s="111" t="s">
        <v>13368</v>
      </c>
      <c r="O1561" s="111" t="s">
        <v>13369</v>
      </c>
      <c r="P1561" s="135" t="s">
        <v>13370</v>
      </c>
      <c r="Q1561" s="108">
        <v>18</v>
      </c>
      <c r="R1561" s="108">
        <v>0</v>
      </c>
      <c r="S1561" s="108">
        <v>18</v>
      </c>
      <c r="T1561" s="108">
        <v>0</v>
      </c>
      <c r="U1561" s="108">
        <v>18</v>
      </c>
      <c r="V1561" s="109">
        <v>20</v>
      </c>
      <c r="W1561" s="109">
        <v>100</v>
      </c>
      <c r="X1561" s="127" t="s">
        <v>13338</v>
      </c>
      <c r="Y1561" s="111"/>
      <c r="Z1561" s="107"/>
      <c r="AA1561" s="111">
        <v>44</v>
      </c>
      <c r="AB1561" s="111"/>
      <c r="AC1561" s="108" t="s">
        <v>13371</v>
      </c>
      <c r="AD1561" s="108">
        <v>60</v>
      </c>
      <c r="AE1561" s="108">
        <v>3</v>
      </c>
      <c r="AF1561" s="107"/>
      <c r="AG1561" s="107"/>
      <c r="AH1561" s="107"/>
      <c r="AI1561" s="107"/>
      <c r="AJ1561" s="107"/>
      <c r="AK1561" s="107"/>
      <c r="AL1561" s="107"/>
      <c r="AM1561" s="107"/>
      <c r="AN1561" s="107"/>
      <c r="AO1561" s="107"/>
      <c r="AP1561" s="107"/>
      <c r="AQ1561" s="107"/>
      <c r="AR1561" s="107"/>
      <c r="AS1561" s="107"/>
      <c r="AT1561" s="107"/>
      <c r="AU1561" s="107"/>
      <c r="AV1561" s="107"/>
      <c r="AW1561" s="107"/>
      <c r="AX1561" s="107"/>
      <c r="AY1561"/>
      <c r="AZ1561"/>
      <c r="BA1561"/>
      <c r="BB1561"/>
      <c r="BC1561"/>
      <c r="BD1561"/>
    </row>
    <row r="1562" spans="1:56" s="110" customFormat="1" ht="113.15">
      <c r="A1562" s="111">
        <v>3039</v>
      </c>
      <c r="B1562" s="111" t="s">
        <v>13328</v>
      </c>
      <c r="C1562" s="111">
        <v>1</v>
      </c>
      <c r="D1562" s="112" t="s">
        <v>13329</v>
      </c>
      <c r="E1562" s="111" t="s">
        <v>13372</v>
      </c>
      <c r="F1562" s="118" t="s">
        <v>13358</v>
      </c>
      <c r="G1562" s="135" t="s">
        <v>13373</v>
      </c>
      <c r="H1562" s="111">
        <v>2012</v>
      </c>
      <c r="I1562" s="135" t="s">
        <v>13374</v>
      </c>
      <c r="J1562" s="136">
        <v>755742.39</v>
      </c>
      <c r="K1562" s="126" t="s">
        <v>12747</v>
      </c>
      <c r="L1562" s="111" t="s">
        <v>13352</v>
      </c>
      <c r="M1562" s="111" t="s">
        <v>13353</v>
      </c>
      <c r="N1562" s="111" t="s">
        <v>13375</v>
      </c>
      <c r="O1562" s="111" t="s">
        <v>13376</v>
      </c>
      <c r="P1562" s="135" t="s">
        <v>13377</v>
      </c>
      <c r="Q1562" s="108">
        <v>27.948141176470589</v>
      </c>
      <c r="R1562" s="108">
        <v>0</v>
      </c>
      <c r="S1562" s="108">
        <v>27.948141176470589</v>
      </c>
      <c r="T1562" s="108">
        <v>0</v>
      </c>
      <c r="U1562" s="108">
        <v>27.948141176470589</v>
      </c>
      <c r="V1562" s="109">
        <v>30</v>
      </c>
      <c r="W1562" s="109">
        <v>100</v>
      </c>
      <c r="X1562" s="127" t="s">
        <v>13338</v>
      </c>
      <c r="Y1562" s="111"/>
      <c r="Z1562" s="107"/>
      <c r="AA1562" s="111">
        <v>44</v>
      </c>
      <c r="AB1562" s="111"/>
      <c r="AC1562" s="108" t="s">
        <v>13378</v>
      </c>
      <c r="AD1562" s="108">
        <v>60</v>
      </c>
      <c r="AE1562" s="108">
        <v>3</v>
      </c>
      <c r="AF1562" s="107"/>
      <c r="AG1562" s="107"/>
      <c r="AH1562" s="107"/>
      <c r="AI1562" s="107"/>
      <c r="AJ1562" s="107"/>
      <c r="AK1562" s="107"/>
      <c r="AL1562" s="107"/>
      <c r="AM1562" s="107"/>
      <c r="AN1562" s="107"/>
      <c r="AO1562" s="107"/>
      <c r="AP1562" s="107"/>
      <c r="AQ1562" s="107"/>
      <c r="AR1562" s="107"/>
      <c r="AS1562" s="107"/>
      <c r="AT1562" s="107"/>
      <c r="AU1562" s="107"/>
      <c r="AV1562" s="107"/>
      <c r="AW1562" s="107"/>
      <c r="AX1562" s="107"/>
      <c r="AY1562"/>
      <c r="AZ1562"/>
      <c r="BA1562"/>
      <c r="BB1562"/>
      <c r="BC1562"/>
      <c r="BD1562"/>
    </row>
    <row r="1563" spans="1:56" s="110" customFormat="1" ht="123.45">
      <c r="A1563" s="111">
        <v>3039</v>
      </c>
      <c r="B1563" s="111" t="s">
        <v>13328</v>
      </c>
      <c r="C1563" s="111">
        <v>1</v>
      </c>
      <c r="D1563" s="112" t="s">
        <v>13329</v>
      </c>
      <c r="E1563" s="111" t="s">
        <v>13379</v>
      </c>
      <c r="F1563" s="118" t="s">
        <v>13380</v>
      </c>
      <c r="G1563" s="135" t="s">
        <v>13381</v>
      </c>
      <c r="H1563" s="111">
        <v>2013</v>
      </c>
      <c r="I1563" s="135" t="s">
        <v>13382</v>
      </c>
      <c r="J1563" s="136">
        <v>81715.600000000006</v>
      </c>
      <c r="K1563" s="126" t="s">
        <v>12747</v>
      </c>
      <c r="L1563" s="111" t="s">
        <v>13333</v>
      </c>
      <c r="M1563" s="111" t="s">
        <v>13334</v>
      </c>
      <c r="N1563" s="111" t="s">
        <v>13383</v>
      </c>
      <c r="O1563" s="111" t="s">
        <v>13384</v>
      </c>
      <c r="P1563" s="135" t="s">
        <v>13385</v>
      </c>
      <c r="Q1563" s="108">
        <v>311.68600000000004</v>
      </c>
      <c r="R1563" s="108">
        <v>0</v>
      </c>
      <c r="S1563" s="108">
        <v>311.68600000000004</v>
      </c>
      <c r="T1563" s="108">
        <v>0</v>
      </c>
      <c r="U1563" s="108">
        <v>311.68600000000004</v>
      </c>
      <c r="V1563" s="109">
        <v>10</v>
      </c>
      <c r="W1563" s="109">
        <v>100</v>
      </c>
      <c r="X1563" s="127" t="s">
        <v>13338</v>
      </c>
      <c r="Y1563" s="111"/>
      <c r="Z1563" s="107"/>
      <c r="AA1563" s="111">
        <v>27</v>
      </c>
      <c r="AB1563" s="111"/>
      <c r="AC1563" s="108" t="s">
        <v>13386</v>
      </c>
      <c r="AD1563" s="108">
        <v>60</v>
      </c>
      <c r="AE1563" s="108">
        <v>3</v>
      </c>
      <c r="AF1563" s="107"/>
      <c r="AG1563" s="107"/>
      <c r="AH1563" s="107"/>
      <c r="AI1563" s="107"/>
      <c r="AJ1563" s="107"/>
      <c r="AK1563" s="107"/>
      <c r="AL1563" s="107"/>
      <c r="AM1563" s="107"/>
      <c r="AN1563" s="107"/>
      <c r="AO1563" s="107"/>
      <c r="AP1563" s="107"/>
      <c r="AQ1563" s="107"/>
      <c r="AR1563" s="107"/>
      <c r="AS1563" s="107"/>
      <c r="AT1563" s="107"/>
      <c r="AU1563" s="107"/>
      <c r="AV1563" s="107"/>
      <c r="AW1563" s="107"/>
      <c r="AX1563" s="107"/>
      <c r="AY1563"/>
      <c r="AZ1563"/>
      <c r="BA1563"/>
      <c r="BB1563"/>
      <c r="BC1563"/>
      <c r="BD1563"/>
    </row>
    <row r="1564" spans="1:56" s="110" customFormat="1" ht="174.9">
      <c r="A1564" s="111">
        <v>3039</v>
      </c>
      <c r="B1564" s="111" t="s">
        <v>13328</v>
      </c>
      <c r="C1564" s="111">
        <v>1</v>
      </c>
      <c r="D1564" s="112" t="s">
        <v>13329</v>
      </c>
      <c r="E1564" s="111" t="s">
        <v>13340</v>
      </c>
      <c r="F1564" s="118" t="s">
        <v>13341</v>
      </c>
      <c r="G1564" s="135" t="s">
        <v>13387</v>
      </c>
      <c r="H1564" s="111">
        <v>2013</v>
      </c>
      <c r="I1564" s="135" t="s">
        <v>13388</v>
      </c>
      <c r="J1564" s="136">
        <v>189290</v>
      </c>
      <c r="K1564" s="126" t="s">
        <v>12747</v>
      </c>
      <c r="L1564" s="111" t="s">
        <v>13343</v>
      </c>
      <c r="M1564" s="111" t="s">
        <v>13344</v>
      </c>
      <c r="N1564" s="111" t="s">
        <v>13389</v>
      </c>
      <c r="O1564" s="111" t="s">
        <v>13390</v>
      </c>
      <c r="P1564" s="135" t="s">
        <v>13391</v>
      </c>
      <c r="Q1564" s="108">
        <v>6.1505658823529412</v>
      </c>
      <c r="R1564" s="108">
        <v>0</v>
      </c>
      <c r="S1564" s="108">
        <v>6.1505658823529412</v>
      </c>
      <c r="T1564" s="108">
        <v>0</v>
      </c>
      <c r="U1564" s="108">
        <v>6.1505658823529412</v>
      </c>
      <c r="V1564" s="109">
        <v>15</v>
      </c>
      <c r="W1564" s="109">
        <v>100</v>
      </c>
      <c r="X1564" s="127" t="s">
        <v>13338</v>
      </c>
      <c r="Y1564" s="111"/>
      <c r="Z1564" s="107"/>
      <c r="AA1564" s="111">
        <v>65</v>
      </c>
      <c r="AB1564" s="111"/>
      <c r="AC1564" s="108" t="s">
        <v>13392</v>
      </c>
      <c r="AD1564" s="108">
        <v>60</v>
      </c>
      <c r="AE1564" s="108">
        <v>3</v>
      </c>
      <c r="AF1564" s="107"/>
      <c r="AG1564" s="107"/>
      <c r="AH1564" s="107"/>
      <c r="AI1564" s="107"/>
      <c r="AJ1564" s="107"/>
      <c r="AK1564" s="107"/>
      <c r="AL1564" s="107"/>
      <c r="AM1564" s="107"/>
      <c r="AN1564" s="107"/>
      <c r="AO1564" s="107"/>
      <c r="AP1564" s="107"/>
      <c r="AQ1564" s="107"/>
      <c r="AR1564" s="107"/>
      <c r="AS1564" s="107"/>
      <c r="AT1564" s="107"/>
      <c r="AU1564" s="107"/>
      <c r="AV1564" s="107"/>
      <c r="AW1564" s="107"/>
      <c r="AX1564" s="107"/>
      <c r="AY1564"/>
      <c r="AZ1564"/>
      <c r="BA1564"/>
      <c r="BB1564"/>
      <c r="BC1564"/>
      <c r="BD1564"/>
    </row>
    <row r="1565" spans="1:56" s="110" customFormat="1" ht="102.9">
      <c r="A1565" s="111">
        <v>3039</v>
      </c>
      <c r="B1565" s="111" t="s">
        <v>13328</v>
      </c>
      <c r="C1565" s="111">
        <v>1</v>
      </c>
      <c r="D1565" s="112" t="s">
        <v>13329</v>
      </c>
      <c r="E1565" s="111" t="s">
        <v>13393</v>
      </c>
      <c r="F1565" s="118" t="s">
        <v>13394</v>
      </c>
      <c r="G1565" s="135" t="s">
        <v>13395</v>
      </c>
      <c r="H1565" s="111">
        <v>2013</v>
      </c>
      <c r="I1565" s="135" t="s">
        <v>13395</v>
      </c>
      <c r="J1565" s="136">
        <v>56696.95</v>
      </c>
      <c r="K1565" s="126" t="s">
        <v>12747</v>
      </c>
      <c r="L1565" s="111" t="s">
        <v>13343</v>
      </c>
      <c r="M1565" s="111" t="s">
        <v>13344</v>
      </c>
      <c r="N1565" s="111" t="s">
        <v>13396</v>
      </c>
      <c r="O1565" s="111" t="s">
        <v>13397</v>
      </c>
      <c r="P1565" s="135" t="s">
        <v>13398</v>
      </c>
      <c r="Q1565" s="108">
        <v>10.427647058823529</v>
      </c>
      <c r="R1565" s="108">
        <v>0</v>
      </c>
      <c r="S1565" s="108">
        <v>10.427647058823529</v>
      </c>
      <c r="T1565" s="108">
        <v>0</v>
      </c>
      <c r="U1565" s="108">
        <v>10.427647058823529</v>
      </c>
      <c r="V1565" s="109">
        <v>15</v>
      </c>
      <c r="W1565" s="109">
        <v>100</v>
      </c>
      <c r="X1565" s="127" t="s">
        <v>13338</v>
      </c>
      <c r="Y1565" s="111"/>
      <c r="Z1565" s="107"/>
      <c r="AA1565" s="111">
        <v>24</v>
      </c>
      <c r="AB1565" s="111"/>
      <c r="AC1565" s="108" t="s">
        <v>13399</v>
      </c>
      <c r="AD1565" s="108">
        <v>60</v>
      </c>
      <c r="AE1565" s="108">
        <v>3</v>
      </c>
      <c r="AF1565" s="107"/>
      <c r="AG1565" s="107"/>
      <c r="AH1565" s="107"/>
      <c r="AI1565" s="107"/>
      <c r="AJ1565" s="107"/>
      <c r="AK1565" s="107"/>
      <c r="AL1565" s="107"/>
      <c r="AM1565" s="107"/>
      <c r="AN1565" s="107"/>
      <c r="AO1565" s="107"/>
      <c r="AP1565" s="107"/>
      <c r="AQ1565" s="107"/>
      <c r="AR1565" s="107"/>
      <c r="AS1565" s="107"/>
      <c r="AT1565" s="107"/>
      <c r="AU1565" s="107"/>
      <c r="AV1565" s="107"/>
      <c r="AW1565" s="107"/>
      <c r="AX1565" s="107"/>
      <c r="AY1565"/>
      <c r="AZ1565"/>
      <c r="BA1565"/>
      <c r="BB1565"/>
      <c r="BC1565"/>
      <c r="BD1565"/>
    </row>
    <row r="1566" spans="1:56" s="110" customFormat="1" ht="30.9">
      <c r="A1566" s="111">
        <v>3039</v>
      </c>
      <c r="B1566" s="111" t="s">
        <v>13328</v>
      </c>
      <c r="C1566" s="111">
        <v>1</v>
      </c>
      <c r="D1566" s="112" t="s">
        <v>13329</v>
      </c>
      <c r="E1566" s="111" t="s">
        <v>13393</v>
      </c>
      <c r="F1566" s="118" t="s">
        <v>13349</v>
      </c>
      <c r="G1566" s="135" t="s">
        <v>13400</v>
      </c>
      <c r="H1566" s="111">
        <v>2013</v>
      </c>
      <c r="I1566" s="135" t="s">
        <v>13401</v>
      </c>
      <c r="J1566" s="136">
        <v>72033.77</v>
      </c>
      <c r="K1566" s="126" t="s">
        <v>12747</v>
      </c>
      <c r="L1566" s="111" t="s">
        <v>13402</v>
      </c>
      <c r="M1566" s="111" t="s">
        <v>13403</v>
      </c>
      <c r="N1566" s="111" t="s">
        <v>13404</v>
      </c>
      <c r="O1566" s="111" t="s">
        <v>13405</v>
      </c>
      <c r="P1566" s="135" t="s">
        <v>13406</v>
      </c>
      <c r="Q1566" s="108">
        <v>22.269411764705882</v>
      </c>
      <c r="R1566" s="108">
        <v>0</v>
      </c>
      <c r="S1566" s="108">
        <v>22.269411764705882</v>
      </c>
      <c r="T1566" s="108">
        <v>0</v>
      </c>
      <c r="U1566" s="108">
        <v>22.269411764705882</v>
      </c>
      <c r="V1566" s="109">
        <v>20</v>
      </c>
      <c r="W1566" s="109">
        <v>100</v>
      </c>
      <c r="X1566" s="127" t="s">
        <v>13338</v>
      </c>
      <c r="Y1566" s="111"/>
      <c r="Z1566" s="107"/>
      <c r="AA1566" s="111">
        <v>65</v>
      </c>
      <c r="AB1566" s="111"/>
      <c r="AC1566" s="108" t="s">
        <v>13407</v>
      </c>
      <c r="AD1566" s="108">
        <v>60</v>
      </c>
      <c r="AE1566" s="108">
        <v>3</v>
      </c>
      <c r="AF1566" s="107"/>
      <c r="AG1566" s="107"/>
      <c r="AH1566" s="107"/>
      <c r="AI1566" s="107"/>
      <c r="AJ1566" s="107"/>
      <c r="AK1566" s="107"/>
      <c r="AL1566" s="107"/>
      <c r="AM1566" s="107"/>
      <c r="AN1566" s="107"/>
      <c r="AO1566" s="107"/>
      <c r="AP1566" s="107"/>
      <c r="AQ1566" s="107"/>
      <c r="AR1566" s="107"/>
      <c r="AS1566" s="107"/>
      <c r="AT1566" s="107"/>
      <c r="AU1566" s="107"/>
      <c r="AV1566" s="107"/>
      <c r="AW1566" s="107"/>
      <c r="AX1566" s="107"/>
      <c r="AY1566"/>
      <c r="AZ1566"/>
      <c r="BA1566"/>
      <c r="BB1566"/>
      <c r="BC1566"/>
      <c r="BD1566"/>
    </row>
    <row r="1567" spans="1:56" s="110" customFormat="1" ht="401.15">
      <c r="A1567" s="111">
        <v>3039</v>
      </c>
      <c r="B1567" s="111" t="s">
        <v>13328</v>
      </c>
      <c r="C1567" s="111">
        <v>1</v>
      </c>
      <c r="D1567" s="112" t="s">
        <v>13329</v>
      </c>
      <c r="E1567" s="111" t="s">
        <v>13408</v>
      </c>
      <c r="F1567" s="118" t="s">
        <v>13409</v>
      </c>
      <c r="G1567" s="135" t="s">
        <v>13410</v>
      </c>
      <c r="H1567" s="111">
        <v>2013</v>
      </c>
      <c r="I1567" s="135" t="s">
        <v>13411</v>
      </c>
      <c r="J1567" s="136">
        <v>2649331</v>
      </c>
      <c r="K1567" s="126" t="s">
        <v>12747</v>
      </c>
      <c r="L1567" s="111" t="s">
        <v>13352</v>
      </c>
      <c r="M1567" s="111" t="s">
        <v>13353</v>
      </c>
      <c r="N1567" s="111" t="s">
        <v>13412</v>
      </c>
      <c r="O1567" s="111" t="s">
        <v>13413</v>
      </c>
      <c r="P1567" s="135" t="s">
        <v>13414</v>
      </c>
      <c r="Q1567" s="108">
        <v>15.565303529411764</v>
      </c>
      <c r="R1567" s="108">
        <v>0</v>
      </c>
      <c r="S1567" s="108">
        <v>15.565303529411764</v>
      </c>
      <c r="T1567" s="108">
        <v>0</v>
      </c>
      <c r="U1567" s="108">
        <v>15.565303529411764</v>
      </c>
      <c r="V1567" s="109">
        <v>0</v>
      </c>
      <c r="W1567" s="109">
        <v>100</v>
      </c>
      <c r="X1567" s="127" t="s">
        <v>13338</v>
      </c>
      <c r="Y1567" s="111"/>
      <c r="Z1567" s="107"/>
      <c r="AA1567" s="111">
        <v>19</v>
      </c>
      <c r="AB1567" s="111"/>
      <c r="AC1567" s="108" t="s">
        <v>13415</v>
      </c>
      <c r="AD1567" s="108">
        <v>60</v>
      </c>
      <c r="AE1567" s="108">
        <v>3</v>
      </c>
      <c r="AF1567" s="107"/>
      <c r="AG1567" s="107"/>
      <c r="AH1567" s="107"/>
      <c r="AI1567" s="107"/>
      <c r="AJ1567" s="107"/>
      <c r="AK1567" s="107"/>
      <c r="AL1567" s="107"/>
      <c r="AM1567" s="107"/>
      <c r="AN1567" s="107"/>
      <c r="AO1567" s="107"/>
      <c r="AP1567" s="107"/>
      <c r="AQ1567" s="107"/>
      <c r="AR1567" s="107"/>
      <c r="AS1567" s="107"/>
      <c r="AT1567" s="107"/>
      <c r="AU1567" s="107"/>
      <c r="AV1567" s="107"/>
      <c r="AW1567" s="107"/>
      <c r="AX1567" s="107"/>
      <c r="AY1567"/>
      <c r="AZ1567"/>
      <c r="BA1567"/>
      <c r="BB1567"/>
      <c r="BC1567"/>
      <c r="BD1567"/>
    </row>
    <row r="1568" spans="1:56" s="110" customFormat="1" ht="102.9">
      <c r="A1568" s="111">
        <v>3039</v>
      </c>
      <c r="B1568" s="111" t="s">
        <v>13328</v>
      </c>
      <c r="C1568" s="111">
        <v>1</v>
      </c>
      <c r="D1568" s="112" t="s">
        <v>13329</v>
      </c>
      <c r="E1568" s="111" t="s">
        <v>13416</v>
      </c>
      <c r="F1568" s="118" t="s">
        <v>13417</v>
      </c>
      <c r="G1568" s="135" t="s">
        <v>13418</v>
      </c>
      <c r="H1568" s="111">
        <v>2013</v>
      </c>
      <c r="I1568" s="135" t="s">
        <v>13418</v>
      </c>
      <c r="J1568" s="136">
        <v>132305.07999999999</v>
      </c>
      <c r="K1568" s="126" t="s">
        <v>12747</v>
      </c>
      <c r="L1568" s="111" t="s">
        <v>13352</v>
      </c>
      <c r="M1568" s="111" t="s">
        <v>13353</v>
      </c>
      <c r="N1568" s="111" t="s">
        <v>13419</v>
      </c>
      <c r="O1568" s="111" t="s">
        <v>13420</v>
      </c>
      <c r="P1568" s="135" t="s">
        <v>13421</v>
      </c>
      <c r="Q1568" s="108">
        <v>88.910869411764708</v>
      </c>
      <c r="R1568" s="108">
        <v>0</v>
      </c>
      <c r="S1568" s="108">
        <v>88.910869411764708</v>
      </c>
      <c r="T1568" s="108">
        <v>0</v>
      </c>
      <c r="U1568" s="108">
        <v>88.910869411764708</v>
      </c>
      <c r="V1568" s="109">
        <v>40</v>
      </c>
      <c r="W1568" s="109">
        <v>100</v>
      </c>
      <c r="X1568" s="127" t="s">
        <v>13338</v>
      </c>
      <c r="Y1568" s="111"/>
      <c r="Z1568" s="107"/>
      <c r="AA1568" s="111">
        <v>19</v>
      </c>
      <c r="AB1568" s="111"/>
      <c r="AC1568" s="108" t="s">
        <v>13422</v>
      </c>
      <c r="AD1568" s="108">
        <v>60</v>
      </c>
      <c r="AE1568" s="108">
        <v>3</v>
      </c>
      <c r="AF1568" s="107"/>
      <c r="AG1568" s="107"/>
      <c r="AH1568" s="107"/>
      <c r="AI1568" s="107"/>
      <c r="AJ1568" s="107"/>
      <c r="AK1568" s="107"/>
      <c r="AL1568" s="107"/>
      <c r="AM1568" s="107"/>
      <c r="AN1568" s="107"/>
      <c r="AO1568" s="107"/>
      <c r="AP1568" s="107"/>
      <c r="AQ1568" s="107"/>
      <c r="AR1568" s="107"/>
      <c r="AS1568" s="107"/>
      <c r="AT1568" s="107"/>
      <c r="AU1568" s="107"/>
      <c r="AV1568" s="107"/>
      <c r="AW1568" s="107"/>
      <c r="AX1568" s="107"/>
      <c r="AY1568"/>
      <c r="AZ1568"/>
      <c r="BA1568"/>
      <c r="BB1568"/>
      <c r="BC1568"/>
      <c r="BD1568"/>
    </row>
    <row r="1569" spans="1:256" s="110" customFormat="1" ht="205.5" customHeight="1">
      <c r="A1569" s="111">
        <v>3050</v>
      </c>
      <c r="B1569" s="111" t="s">
        <v>13423</v>
      </c>
      <c r="C1569" s="107"/>
      <c r="D1569" s="124"/>
      <c r="E1569" s="111" t="s">
        <v>8753</v>
      </c>
      <c r="F1569" s="118" t="s">
        <v>13424</v>
      </c>
      <c r="G1569" s="112" t="s">
        <v>13425</v>
      </c>
      <c r="H1569" s="112">
        <v>2012</v>
      </c>
      <c r="I1569" s="112" t="s">
        <v>13426</v>
      </c>
      <c r="J1569" s="108">
        <v>912436</v>
      </c>
      <c r="K1569" s="126" t="s">
        <v>12747</v>
      </c>
      <c r="L1569" s="111" t="s">
        <v>13427</v>
      </c>
      <c r="M1569" s="111" t="s">
        <v>13428</v>
      </c>
      <c r="N1569" s="137" t="s">
        <v>13429</v>
      </c>
      <c r="O1569" s="137" t="s">
        <v>13430</v>
      </c>
      <c r="P1569" s="118">
        <v>1</v>
      </c>
      <c r="Q1569" s="108">
        <v>20</v>
      </c>
      <c r="R1569" s="108">
        <v>0</v>
      </c>
      <c r="S1569" s="108">
        <v>10</v>
      </c>
      <c r="T1569" s="108">
        <v>10</v>
      </c>
      <c r="U1569" s="108">
        <v>20</v>
      </c>
      <c r="V1569" s="109">
        <v>100</v>
      </c>
      <c r="W1569" s="109">
        <v>100</v>
      </c>
      <c r="X1569" s="127" t="s">
        <v>13431</v>
      </c>
      <c r="Y1569" s="111">
        <v>3</v>
      </c>
      <c r="Z1569" s="107"/>
      <c r="AA1569" s="107"/>
      <c r="AB1569" s="111">
        <v>47</v>
      </c>
      <c r="AC1569" s="107"/>
      <c r="AD1569" s="108">
        <v>10</v>
      </c>
      <c r="AE1569" s="108">
        <v>5</v>
      </c>
      <c r="AF1569" s="107"/>
      <c r="AG1569" s="107"/>
      <c r="AH1569" s="107"/>
      <c r="AI1569" s="107"/>
      <c r="AJ1569" s="107"/>
      <c r="AK1569" s="107"/>
      <c r="AL1569" s="107"/>
      <c r="AM1569" s="107"/>
      <c r="AN1569" s="107"/>
      <c r="AO1569" s="107"/>
      <c r="AP1569" s="107"/>
      <c r="AQ1569" s="107"/>
      <c r="AR1569" s="107"/>
      <c r="AS1569" s="107"/>
      <c r="AT1569" s="107"/>
      <c r="AU1569" s="107"/>
      <c r="AV1569" s="107"/>
      <c r="AW1569" s="107"/>
      <c r="AX1569" s="107"/>
      <c r="AY1569"/>
      <c r="AZ1569"/>
      <c r="BA1569"/>
      <c r="BB1569"/>
      <c r="BC1569"/>
      <c r="BD1569"/>
    </row>
    <row r="1570" spans="1:256" s="110" customFormat="1" ht="277.75">
      <c r="A1570" s="111">
        <v>3050</v>
      </c>
      <c r="B1570" s="111" t="s">
        <v>13423</v>
      </c>
      <c r="C1570" s="107"/>
      <c r="D1570" s="124"/>
      <c r="E1570" s="111" t="s">
        <v>8753</v>
      </c>
      <c r="F1570" s="118" t="s">
        <v>13424</v>
      </c>
      <c r="G1570" s="112" t="s">
        <v>13432</v>
      </c>
      <c r="H1570" s="112">
        <v>2012</v>
      </c>
      <c r="I1570" s="112" t="s">
        <v>13433</v>
      </c>
      <c r="J1570" s="108">
        <v>570070</v>
      </c>
      <c r="K1570" s="126" t="s">
        <v>12747</v>
      </c>
      <c r="L1570" s="111" t="s">
        <v>13427</v>
      </c>
      <c r="M1570" s="111" t="s">
        <v>13428</v>
      </c>
      <c r="N1570" s="137" t="s">
        <v>13434</v>
      </c>
      <c r="O1570" s="137" t="s">
        <v>13435</v>
      </c>
      <c r="P1570" s="118" t="s">
        <v>13436</v>
      </c>
      <c r="Q1570" s="108">
        <v>20</v>
      </c>
      <c r="R1570" s="108">
        <v>0</v>
      </c>
      <c r="S1570" s="108">
        <v>10</v>
      </c>
      <c r="T1570" s="108">
        <v>10</v>
      </c>
      <c r="U1570" s="108">
        <v>20</v>
      </c>
      <c r="V1570" s="109">
        <v>100</v>
      </c>
      <c r="W1570" s="109">
        <v>100</v>
      </c>
      <c r="X1570" s="127" t="s">
        <v>13431</v>
      </c>
      <c r="Y1570" s="111">
        <v>3</v>
      </c>
      <c r="Z1570" s="107"/>
      <c r="AA1570" s="107"/>
      <c r="AB1570" s="111">
        <v>47</v>
      </c>
      <c r="AC1570" s="107"/>
      <c r="AD1570" s="108">
        <v>10</v>
      </c>
      <c r="AE1570" s="108">
        <v>5</v>
      </c>
      <c r="AF1570" s="107"/>
      <c r="AG1570" s="107"/>
      <c r="AH1570" s="107"/>
      <c r="AI1570" s="107"/>
      <c r="AJ1570" s="107"/>
      <c r="AK1570" s="107"/>
      <c r="AL1570" s="107"/>
      <c r="AM1570" s="107"/>
      <c r="AN1570" s="107"/>
      <c r="AO1570" s="107"/>
      <c r="AP1570" s="107"/>
      <c r="AQ1570" s="107"/>
      <c r="AR1570" s="107"/>
      <c r="AS1570" s="107"/>
      <c r="AT1570" s="107"/>
      <c r="AU1570" s="107"/>
      <c r="AV1570" s="107"/>
      <c r="AW1570" s="107"/>
      <c r="AX1570" s="107"/>
      <c r="AY1570"/>
      <c r="AZ1570"/>
      <c r="BA1570"/>
      <c r="BB1570"/>
      <c r="BC1570"/>
      <c r="BD1570"/>
    </row>
    <row r="1571" spans="1:256" s="110" customFormat="1" ht="329.15">
      <c r="A1571" s="111">
        <v>3050</v>
      </c>
      <c r="B1571" s="111" t="s">
        <v>13423</v>
      </c>
      <c r="C1571" s="107"/>
      <c r="D1571" s="124"/>
      <c r="E1571" s="111" t="s">
        <v>13437</v>
      </c>
      <c r="F1571" s="118" t="s">
        <v>13438</v>
      </c>
      <c r="G1571" s="112" t="s">
        <v>13439</v>
      </c>
      <c r="H1571" s="112">
        <v>2013</v>
      </c>
      <c r="I1571" s="112" t="s">
        <v>13440</v>
      </c>
      <c r="J1571" s="108">
        <v>404166</v>
      </c>
      <c r="K1571" s="126" t="s">
        <v>12747</v>
      </c>
      <c r="L1571" s="111" t="s">
        <v>13427</v>
      </c>
      <c r="M1571" s="111" t="s">
        <v>13428</v>
      </c>
      <c r="N1571" s="137" t="s">
        <v>13441</v>
      </c>
      <c r="O1571" s="137" t="s">
        <v>13442</v>
      </c>
      <c r="P1571" s="118" t="s">
        <v>13443</v>
      </c>
      <c r="Q1571" s="108">
        <v>20</v>
      </c>
      <c r="R1571" s="108">
        <v>0</v>
      </c>
      <c r="S1571" s="108">
        <v>10</v>
      </c>
      <c r="T1571" s="108">
        <v>10</v>
      </c>
      <c r="U1571" s="108">
        <v>20</v>
      </c>
      <c r="V1571" s="109">
        <v>100</v>
      </c>
      <c r="W1571" s="109">
        <v>100</v>
      </c>
      <c r="X1571" s="127" t="s">
        <v>13431</v>
      </c>
      <c r="Y1571" s="111">
        <v>3</v>
      </c>
      <c r="Z1571" s="107"/>
      <c r="AA1571" s="107"/>
      <c r="AB1571" s="111">
        <v>47</v>
      </c>
      <c r="AC1571" s="107"/>
      <c r="AD1571" s="108">
        <v>10</v>
      </c>
      <c r="AE1571" s="108">
        <v>5</v>
      </c>
      <c r="AF1571" s="107"/>
      <c r="AG1571" s="107"/>
      <c r="AH1571" s="107"/>
      <c r="AI1571" s="107"/>
      <c r="AJ1571" s="107"/>
      <c r="AK1571" s="107"/>
      <c r="AL1571" s="107"/>
      <c r="AM1571" s="107"/>
      <c r="AN1571" s="107"/>
      <c r="AO1571" s="107"/>
      <c r="AP1571" s="107"/>
      <c r="AQ1571" s="107"/>
      <c r="AR1571" s="107"/>
      <c r="AS1571" s="107"/>
      <c r="AT1571" s="107"/>
      <c r="AU1571" s="107"/>
      <c r="AV1571" s="107"/>
      <c r="AW1571" s="107"/>
      <c r="AX1571" s="107"/>
      <c r="AY1571"/>
      <c r="AZ1571"/>
      <c r="BA1571"/>
      <c r="BB1571"/>
      <c r="BC1571"/>
      <c r="BD1571"/>
    </row>
    <row r="1572" spans="1:256" s="110" customFormat="1" ht="113.15">
      <c r="A1572" s="111">
        <v>3050</v>
      </c>
      <c r="B1572" s="111" t="s">
        <v>13423</v>
      </c>
      <c r="C1572" s="107"/>
      <c r="D1572" s="124"/>
      <c r="E1572" s="111" t="s">
        <v>13444</v>
      </c>
      <c r="F1572" s="118" t="s">
        <v>13445</v>
      </c>
      <c r="G1572" s="112" t="s">
        <v>13446</v>
      </c>
      <c r="H1572" s="112">
        <v>2010</v>
      </c>
      <c r="I1572" s="112" t="s">
        <v>13447</v>
      </c>
      <c r="J1572" s="108">
        <v>79454</v>
      </c>
      <c r="K1572" s="126" t="s">
        <v>12747</v>
      </c>
      <c r="L1572" s="111" t="s">
        <v>13427</v>
      </c>
      <c r="M1572" s="111" t="s">
        <v>13428</v>
      </c>
      <c r="N1572" s="137" t="s">
        <v>13448</v>
      </c>
      <c r="O1572" s="137" t="s">
        <v>13449</v>
      </c>
      <c r="P1572" s="118" t="s">
        <v>6090</v>
      </c>
      <c r="Q1572" s="108">
        <v>20</v>
      </c>
      <c r="R1572" s="108">
        <v>0</v>
      </c>
      <c r="S1572" s="108">
        <v>10</v>
      </c>
      <c r="T1572" s="108">
        <v>10</v>
      </c>
      <c r="U1572" s="108">
        <v>20</v>
      </c>
      <c r="V1572" s="109">
        <v>100</v>
      </c>
      <c r="W1572" s="109">
        <v>100</v>
      </c>
      <c r="X1572" s="127" t="s">
        <v>13431</v>
      </c>
      <c r="Y1572" s="111">
        <v>3</v>
      </c>
      <c r="Z1572" s="107"/>
      <c r="AA1572" s="107"/>
      <c r="AB1572" s="111">
        <v>47</v>
      </c>
      <c r="AC1572" s="107"/>
      <c r="AD1572" s="108">
        <v>10</v>
      </c>
      <c r="AE1572" s="108">
        <v>5</v>
      </c>
      <c r="AF1572" s="107"/>
      <c r="AG1572" s="107"/>
      <c r="AH1572" s="107"/>
      <c r="AI1572" s="107"/>
      <c r="AJ1572" s="107"/>
      <c r="AK1572" s="107"/>
      <c r="AL1572" s="107"/>
      <c r="AM1572" s="107"/>
      <c r="AN1572" s="107"/>
      <c r="AO1572" s="107"/>
      <c r="AP1572" s="107"/>
      <c r="AQ1572" s="107"/>
      <c r="AR1572" s="107"/>
      <c r="AS1572" s="107"/>
      <c r="AT1572" s="107"/>
      <c r="AU1572" s="107"/>
      <c r="AV1572" s="107"/>
      <c r="AW1572" s="107"/>
      <c r="AX1572" s="107"/>
      <c r="AY1572"/>
      <c r="AZ1572"/>
      <c r="BA1572"/>
      <c r="BB1572"/>
      <c r="BC1572"/>
      <c r="BD1572"/>
    </row>
    <row r="1573" spans="1:256" s="110" customFormat="1" ht="185.15">
      <c r="A1573" s="111">
        <v>3050</v>
      </c>
      <c r="B1573" s="111" t="s">
        <v>13423</v>
      </c>
      <c r="C1573" s="107"/>
      <c r="D1573" s="124"/>
      <c r="E1573" s="111" t="s">
        <v>8171</v>
      </c>
      <c r="F1573" s="118" t="s">
        <v>13250</v>
      </c>
      <c r="G1573" s="112" t="s">
        <v>13450</v>
      </c>
      <c r="H1573" s="112">
        <v>2013</v>
      </c>
      <c r="I1573" s="112" t="s">
        <v>13451</v>
      </c>
      <c r="J1573" s="108">
        <v>21170</v>
      </c>
      <c r="K1573" s="126" t="s">
        <v>12747</v>
      </c>
      <c r="L1573" s="111" t="s">
        <v>13427</v>
      </c>
      <c r="M1573" s="111" t="s">
        <v>13428</v>
      </c>
      <c r="N1573" s="137" t="s">
        <v>13452</v>
      </c>
      <c r="O1573" s="137" t="s">
        <v>13453</v>
      </c>
      <c r="P1573" s="118" t="s">
        <v>6092</v>
      </c>
      <c r="Q1573" s="108">
        <v>20</v>
      </c>
      <c r="R1573" s="108">
        <v>0</v>
      </c>
      <c r="S1573" s="108">
        <v>10</v>
      </c>
      <c r="T1573" s="108">
        <v>10</v>
      </c>
      <c r="U1573" s="108">
        <v>20</v>
      </c>
      <c r="V1573" s="109">
        <v>100</v>
      </c>
      <c r="W1573" s="109">
        <v>100</v>
      </c>
      <c r="X1573" s="127" t="s">
        <v>13431</v>
      </c>
      <c r="Y1573" s="111">
        <v>3</v>
      </c>
      <c r="Z1573" s="107"/>
      <c r="AA1573" s="107"/>
      <c r="AB1573" s="111">
        <v>47</v>
      </c>
      <c r="AC1573" s="107"/>
      <c r="AD1573" s="108">
        <v>10</v>
      </c>
      <c r="AE1573" s="108">
        <v>5</v>
      </c>
      <c r="AF1573" s="107"/>
      <c r="AG1573" s="107"/>
      <c r="AH1573" s="107"/>
      <c r="AI1573" s="107"/>
      <c r="AJ1573" s="107"/>
      <c r="AK1573" s="107"/>
      <c r="AL1573" s="107"/>
      <c r="AM1573" s="107"/>
      <c r="AN1573" s="107"/>
      <c r="AO1573" s="107"/>
      <c r="AP1573" s="107"/>
      <c r="AQ1573" s="107"/>
      <c r="AR1573" s="107"/>
      <c r="AS1573" s="107"/>
      <c r="AT1573" s="107"/>
      <c r="AU1573" s="107"/>
      <c r="AV1573" s="107"/>
      <c r="AW1573" s="107"/>
      <c r="AX1573" s="107"/>
      <c r="AY1573"/>
      <c r="AZ1573"/>
      <c r="BA1573"/>
      <c r="BB1573"/>
      <c r="BC1573"/>
      <c r="BD1573"/>
    </row>
    <row r="1574" spans="1:256" s="110" customFormat="1" ht="380.6">
      <c r="A1574" s="111">
        <v>3050</v>
      </c>
      <c r="B1574" s="111" t="s">
        <v>13423</v>
      </c>
      <c r="C1574" s="107"/>
      <c r="D1574" s="124"/>
      <c r="E1574" s="111" t="s">
        <v>8171</v>
      </c>
      <c r="F1574" s="118" t="s">
        <v>13250</v>
      </c>
      <c r="G1574" s="112" t="s">
        <v>13454</v>
      </c>
      <c r="H1574" s="112">
        <v>2013</v>
      </c>
      <c r="I1574" s="112" t="s">
        <v>13455</v>
      </c>
      <c r="J1574" s="108">
        <v>49761</v>
      </c>
      <c r="K1574" s="126" t="s">
        <v>12747</v>
      </c>
      <c r="L1574" s="111" t="s">
        <v>13427</v>
      </c>
      <c r="M1574" s="111" t="s">
        <v>13428</v>
      </c>
      <c r="N1574" s="137" t="s">
        <v>13456</v>
      </c>
      <c r="O1574" s="137" t="s">
        <v>13457</v>
      </c>
      <c r="P1574" s="118" t="s">
        <v>6093</v>
      </c>
      <c r="Q1574" s="108">
        <v>20</v>
      </c>
      <c r="R1574" s="108">
        <v>0</v>
      </c>
      <c r="S1574" s="108">
        <v>10</v>
      </c>
      <c r="T1574" s="108">
        <v>10</v>
      </c>
      <c r="U1574" s="108">
        <v>20</v>
      </c>
      <c r="V1574" s="109">
        <v>100</v>
      </c>
      <c r="W1574" s="109">
        <v>100</v>
      </c>
      <c r="X1574" s="127" t="s">
        <v>13431</v>
      </c>
      <c r="Y1574" s="111">
        <v>3</v>
      </c>
      <c r="Z1574" s="107"/>
      <c r="AA1574" s="107"/>
      <c r="AB1574" s="111">
        <v>47</v>
      </c>
      <c r="AC1574" s="107"/>
      <c r="AD1574" s="108">
        <v>10</v>
      </c>
      <c r="AE1574" s="108">
        <v>5</v>
      </c>
      <c r="AF1574" s="107"/>
      <c r="AG1574" s="107"/>
      <c r="AH1574" s="107"/>
      <c r="AI1574" s="107"/>
      <c r="AJ1574" s="107"/>
      <c r="AK1574" s="107"/>
      <c r="AL1574" s="107"/>
      <c r="AM1574" s="107"/>
      <c r="AN1574" s="107"/>
      <c r="AO1574" s="107"/>
      <c r="AP1574" s="107"/>
      <c r="AQ1574" s="107"/>
      <c r="AR1574" s="107"/>
      <c r="AS1574" s="107"/>
      <c r="AT1574" s="107"/>
      <c r="AU1574" s="107"/>
      <c r="AV1574" s="107"/>
      <c r="AW1574" s="107"/>
      <c r="AX1574" s="107"/>
      <c r="AY1574"/>
      <c r="AZ1574"/>
      <c r="BA1574"/>
      <c r="BB1574"/>
      <c r="BC1574"/>
      <c r="BD1574"/>
    </row>
    <row r="1575" spans="1:256" s="110" customFormat="1" ht="409.6">
      <c r="A1575" s="111">
        <v>3050</v>
      </c>
      <c r="B1575" s="111" t="s">
        <v>13423</v>
      </c>
      <c r="C1575" s="107"/>
      <c r="D1575" s="124"/>
      <c r="E1575" s="111" t="s">
        <v>10801</v>
      </c>
      <c r="F1575" s="118" t="s">
        <v>13458</v>
      </c>
      <c r="G1575" s="112" t="s">
        <v>13459</v>
      </c>
      <c r="H1575" s="112">
        <v>2010</v>
      </c>
      <c r="I1575" s="112" t="s">
        <v>13460</v>
      </c>
      <c r="J1575" s="108">
        <v>47499</v>
      </c>
      <c r="K1575" s="126" t="s">
        <v>12747</v>
      </c>
      <c r="L1575" s="111" t="s">
        <v>13427</v>
      </c>
      <c r="M1575" s="111" t="s">
        <v>13428</v>
      </c>
      <c r="N1575" s="137" t="s">
        <v>13461</v>
      </c>
      <c r="O1575" s="137" t="s">
        <v>13462</v>
      </c>
      <c r="P1575" s="118" t="s">
        <v>13463</v>
      </c>
      <c r="Q1575" s="108">
        <v>20</v>
      </c>
      <c r="R1575" s="108">
        <v>0</v>
      </c>
      <c r="S1575" s="108">
        <v>10</v>
      </c>
      <c r="T1575" s="108">
        <v>10</v>
      </c>
      <c r="U1575" s="108">
        <v>20</v>
      </c>
      <c r="V1575" s="109">
        <v>100</v>
      </c>
      <c r="W1575" s="109">
        <v>100</v>
      </c>
      <c r="X1575" s="127" t="s">
        <v>13431</v>
      </c>
      <c r="Y1575" s="111">
        <v>3</v>
      </c>
      <c r="Z1575" s="107"/>
      <c r="AA1575" s="107"/>
      <c r="AB1575" s="111">
        <v>47</v>
      </c>
      <c r="AC1575" s="107"/>
      <c r="AD1575" s="108">
        <v>10</v>
      </c>
      <c r="AE1575" s="108">
        <v>5</v>
      </c>
      <c r="AF1575" s="107"/>
      <c r="AG1575" s="107"/>
      <c r="AH1575" s="107"/>
      <c r="AI1575" s="107"/>
      <c r="AJ1575" s="107"/>
      <c r="AK1575" s="107"/>
      <c r="AL1575" s="107"/>
      <c r="AM1575" s="107"/>
      <c r="AN1575" s="107"/>
      <c r="AO1575" s="107"/>
      <c r="AP1575" s="107"/>
      <c r="AQ1575" s="107"/>
      <c r="AR1575" s="107"/>
      <c r="AS1575" s="107"/>
      <c r="AT1575" s="107"/>
      <c r="AU1575" s="107"/>
      <c r="AV1575" s="107"/>
      <c r="AW1575" s="107"/>
      <c r="AX1575" s="107"/>
      <c r="AY1575"/>
      <c r="AZ1575"/>
      <c r="BA1575"/>
      <c r="BB1575"/>
      <c r="BC1575"/>
      <c r="BD1575"/>
    </row>
    <row r="1576" spans="1:256" s="110" customFormat="1" ht="390.9">
      <c r="A1576" s="111">
        <v>3050</v>
      </c>
      <c r="B1576" s="111" t="s">
        <v>13423</v>
      </c>
      <c r="C1576" s="107"/>
      <c r="D1576" s="124"/>
      <c r="E1576" s="111" t="s">
        <v>12883</v>
      </c>
      <c r="F1576" s="118" t="s">
        <v>13464</v>
      </c>
      <c r="G1576" s="112" t="s">
        <v>13465</v>
      </c>
      <c r="H1576" s="112">
        <v>2013</v>
      </c>
      <c r="I1576" s="112" t="s">
        <v>13466</v>
      </c>
      <c r="J1576" s="108">
        <v>193213</v>
      </c>
      <c r="K1576" s="126" t="s">
        <v>12747</v>
      </c>
      <c r="L1576" s="111" t="s">
        <v>13427</v>
      </c>
      <c r="M1576" s="111" t="s">
        <v>13428</v>
      </c>
      <c r="N1576" s="137" t="s">
        <v>13467</v>
      </c>
      <c r="O1576" s="137" t="s">
        <v>13468</v>
      </c>
      <c r="P1576" s="118" t="s">
        <v>13469</v>
      </c>
      <c r="Q1576" s="108">
        <v>20</v>
      </c>
      <c r="R1576" s="108">
        <v>0</v>
      </c>
      <c r="S1576" s="108">
        <v>10</v>
      </c>
      <c r="T1576" s="108">
        <v>10</v>
      </c>
      <c r="U1576" s="108">
        <v>20</v>
      </c>
      <c r="V1576" s="109">
        <v>100</v>
      </c>
      <c r="W1576" s="109">
        <v>100</v>
      </c>
      <c r="X1576" s="127" t="s">
        <v>13431</v>
      </c>
      <c r="Y1576" s="111">
        <v>3</v>
      </c>
      <c r="Z1576" s="107"/>
      <c r="AA1576" s="107"/>
      <c r="AB1576" s="111">
        <v>47</v>
      </c>
      <c r="AC1576" s="107"/>
      <c r="AD1576" s="108">
        <v>10</v>
      </c>
      <c r="AE1576" s="108">
        <v>5</v>
      </c>
      <c r="AF1576" s="107"/>
      <c r="AG1576" s="107"/>
      <c r="AH1576" s="107"/>
      <c r="AI1576" s="107"/>
      <c r="AJ1576" s="107"/>
      <c r="AK1576" s="107"/>
      <c r="AL1576" s="107"/>
      <c r="AM1576" s="107"/>
      <c r="AN1576" s="107"/>
      <c r="AO1576" s="107"/>
      <c r="AP1576" s="107"/>
      <c r="AQ1576" s="107"/>
      <c r="AR1576" s="107"/>
      <c r="AS1576" s="107"/>
      <c r="AT1576" s="107"/>
      <c r="AU1576" s="107"/>
      <c r="AV1576" s="107"/>
      <c r="AW1576" s="107"/>
      <c r="AX1576" s="107"/>
      <c r="AY1576"/>
      <c r="AZ1576"/>
      <c r="BA1576"/>
      <c r="BB1576"/>
      <c r="BC1576"/>
      <c r="BD1576"/>
    </row>
    <row r="1577" spans="1:256" s="110" customFormat="1" ht="102.9">
      <c r="A1577" s="111">
        <v>3050</v>
      </c>
      <c r="B1577" s="111" t="s">
        <v>13423</v>
      </c>
      <c r="C1577" s="107"/>
      <c r="D1577" s="124"/>
      <c r="E1577" s="111" t="s">
        <v>858</v>
      </c>
      <c r="F1577" s="118" t="s">
        <v>13470</v>
      </c>
      <c r="G1577" s="112" t="s">
        <v>13471</v>
      </c>
      <c r="H1577" s="112">
        <v>2011</v>
      </c>
      <c r="I1577" s="112" t="s">
        <v>13472</v>
      </c>
      <c r="J1577" s="108">
        <v>124487</v>
      </c>
      <c r="K1577" s="126" t="s">
        <v>12747</v>
      </c>
      <c r="L1577" s="111" t="s">
        <v>13427</v>
      </c>
      <c r="M1577" s="111" t="s">
        <v>13428</v>
      </c>
      <c r="N1577" s="137" t="s">
        <v>13473</v>
      </c>
      <c r="O1577" s="137" t="s">
        <v>13474</v>
      </c>
      <c r="P1577" s="118" t="s">
        <v>6169</v>
      </c>
      <c r="Q1577" s="108">
        <v>20</v>
      </c>
      <c r="R1577" s="108">
        <v>0</v>
      </c>
      <c r="S1577" s="108">
        <v>10</v>
      </c>
      <c r="T1577" s="108">
        <v>10</v>
      </c>
      <c r="U1577" s="108">
        <v>20</v>
      </c>
      <c r="V1577" s="109">
        <v>100</v>
      </c>
      <c r="W1577" s="109">
        <v>100</v>
      </c>
      <c r="X1577" s="127" t="s">
        <v>13431</v>
      </c>
      <c r="Y1577" s="111">
        <v>3</v>
      </c>
      <c r="Z1577" s="107"/>
      <c r="AA1577" s="107"/>
      <c r="AB1577" s="111">
        <v>47</v>
      </c>
      <c r="AC1577" s="107"/>
      <c r="AD1577" s="108">
        <v>10</v>
      </c>
      <c r="AE1577" s="108">
        <v>5</v>
      </c>
      <c r="AF1577" s="107"/>
      <c r="AG1577" s="107"/>
      <c r="AH1577" s="107"/>
      <c r="AI1577" s="107"/>
      <c r="AJ1577" s="107"/>
      <c r="AK1577" s="107"/>
      <c r="AL1577" s="107"/>
      <c r="AM1577" s="107"/>
      <c r="AN1577" s="107"/>
      <c r="AO1577" s="107"/>
      <c r="AP1577" s="107"/>
      <c r="AQ1577" s="107"/>
      <c r="AR1577" s="107"/>
      <c r="AS1577" s="107"/>
      <c r="AT1577" s="107"/>
      <c r="AU1577" s="107"/>
      <c r="AV1577" s="107"/>
      <c r="AW1577" s="107"/>
      <c r="AX1577" s="107"/>
      <c r="AY1577"/>
      <c r="AZ1577"/>
      <c r="BA1577"/>
      <c r="BB1577"/>
      <c r="BC1577"/>
      <c r="BD1577"/>
    </row>
    <row r="1578" spans="1:256" s="110" customFormat="1" ht="277.75">
      <c r="A1578" s="111">
        <v>3050</v>
      </c>
      <c r="B1578" s="111" t="s">
        <v>13423</v>
      </c>
      <c r="C1578" s="107"/>
      <c r="D1578" s="124"/>
      <c r="E1578" s="111" t="s">
        <v>13475</v>
      </c>
      <c r="F1578" s="118" t="s">
        <v>174</v>
      </c>
      <c r="G1578" s="112" t="s">
        <v>13476</v>
      </c>
      <c r="H1578" s="112">
        <v>2012</v>
      </c>
      <c r="I1578" s="112" t="s">
        <v>13477</v>
      </c>
      <c r="J1578" s="108">
        <v>1018799</v>
      </c>
      <c r="K1578" s="126" t="s">
        <v>12747</v>
      </c>
      <c r="L1578" s="111" t="s">
        <v>13427</v>
      </c>
      <c r="M1578" s="111" t="s">
        <v>13428</v>
      </c>
      <c r="N1578" s="137" t="s">
        <v>13478</v>
      </c>
      <c r="O1578" s="137" t="s">
        <v>13479</v>
      </c>
      <c r="P1578" s="118" t="s">
        <v>13480</v>
      </c>
      <c r="Q1578" s="108">
        <v>40</v>
      </c>
      <c r="R1578" s="108">
        <v>0</v>
      </c>
      <c r="S1578" s="108">
        <v>20</v>
      </c>
      <c r="T1578" s="108">
        <v>20</v>
      </c>
      <c r="U1578" s="108">
        <v>40</v>
      </c>
      <c r="V1578" s="109">
        <v>100</v>
      </c>
      <c r="W1578" s="109">
        <v>100</v>
      </c>
      <c r="X1578" s="127" t="s">
        <v>13431</v>
      </c>
      <c r="Y1578" s="111">
        <v>3</v>
      </c>
      <c r="Z1578" s="107"/>
      <c r="AA1578" s="107"/>
      <c r="AB1578" s="111">
        <v>47</v>
      </c>
      <c r="AC1578" s="107"/>
      <c r="AD1578" s="108">
        <v>110</v>
      </c>
      <c r="AE1578" s="108">
        <v>5</v>
      </c>
      <c r="AF1578" s="107"/>
      <c r="AG1578" s="107"/>
      <c r="AH1578" s="107"/>
      <c r="AI1578" s="107"/>
      <c r="AJ1578" s="107"/>
      <c r="AK1578" s="107"/>
      <c r="AL1578" s="107"/>
      <c r="AM1578" s="107"/>
      <c r="AN1578" s="107"/>
      <c r="AO1578" s="107"/>
      <c r="AP1578" s="107"/>
      <c r="AQ1578" s="107"/>
      <c r="AR1578" s="107"/>
      <c r="AS1578" s="107"/>
      <c r="AT1578" s="107"/>
      <c r="AU1578" s="107"/>
      <c r="AV1578" s="107"/>
      <c r="AW1578" s="107"/>
      <c r="AX1578" s="107"/>
      <c r="AY1578"/>
      <c r="AZ1578"/>
      <c r="BA1578"/>
      <c r="BB1578"/>
      <c r="BC1578"/>
      <c r="BD1578"/>
    </row>
    <row r="1579" spans="1:256" s="110" customFormat="1" ht="133.75">
      <c r="A1579" s="111">
        <v>3050</v>
      </c>
      <c r="B1579" s="111" t="s">
        <v>13423</v>
      </c>
      <c r="C1579" s="107"/>
      <c r="D1579" s="124"/>
      <c r="E1579" s="111" t="s">
        <v>13481</v>
      </c>
      <c r="F1579" s="118" t="s">
        <v>13482</v>
      </c>
      <c r="G1579" s="112" t="s">
        <v>13483</v>
      </c>
      <c r="H1579" s="112">
        <v>2011</v>
      </c>
      <c r="I1579" s="112" t="s">
        <v>13484</v>
      </c>
      <c r="J1579" s="108">
        <v>80931</v>
      </c>
      <c r="K1579" s="126" t="s">
        <v>12747</v>
      </c>
      <c r="L1579" s="111" t="s">
        <v>13427</v>
      </c>
      <c r="M1579" s="111" t="s">
        <v>13428</v>
      </c>
      <c r="N1579" s="137" t="s">
        <v>13485</v>
      </c>
      <c r="O1579" s="137" t="s">
        <v>13486</v>
      </c>
      <c r="P1579" s="118" t="s">
        <v>13487</v>
      </c>
      <c r="Q1579" s="108">
        <v>20</v>
      </c>
      <c r="R1579" s="108">
        <v>0</v>
      </c>
      <c r="S1579" s="108">
        <v>10</v>
      </c>
      <c r="T1579" s="108">
        <v>10</v>
      </c>
      <c r="U1579" s="108">
        <v>20</v>
      </c>
      <c r="V1579" s="109">
        <v>100</v>
      </c>
      <c r="W1579" s="109">
        <v>100</v>
      </c>
      <c r="X1579" s="127" t="s">
        <v>13431</v>
      </c>
      <c r="Y1579" s="111">
        <v>3</v>
      </c>
      <c r="Z1579" s="107"/>
      <c r="AA1579" s="107"/>
      <c r="AB1579" s="111">
        <v>47</v>
      </c>
      <c r="AC1579" s="107"/>
      <c r="AD1579" s="108">
        <v>10</v>
      </c>
      <c r="AE1579" s="108">
        <v>5</v>
      </c>
      <c r="AF1579" s="107"/>
      <c r="AG1579" s="107"/>
      <c r="AH1579" s="107"/>
      <c r="AI1579" s="107"/>
      <c r="AJ1579" s="107"/>
      <c r="AK1579" s="107"/>
      <c r="AL1579" s="107"/>
      <c r="AM1579" s="107"/>
      <c r="AN1579" s="107"/>
      <c r="AO1579" s="107"/>
      <c r="AP1579" s="107"/>
      <c r="AQ1579" s="107"/>
      <c r="AR1579" s="107"/>
      <c r="AS1579" s="107"/>
      <c r="AT1579" s="107"/>
      <c r="AU1579" s="107"/>
      <c r="AV1579" s="107"/>
      <c r="AW1579" s="107"/>
      <c r="AX1579" s="107"/>
      <c r="AY1579"/>
      <c r="AZ1579"/>
      <c r="BA1579"/>
      <c r="BB1579"/>
      <c r="BC1579"/>
      <c r="BD1579"/>
    </row>
    <row r="1580" spans="1:256" s="110" customFormat="1" ht="339.45">
      <c r="A1580" s="111">
        <v>3050</v>
      </c>
      <c r="B1580" s="111" t="s">
        <v>13423</v>
      </c>
      <c r="C1580" s="107"/>
      <c r="D1580" s="124"/>
      <c r="E1580" s="111" t="s">
        <v>8013</v>
      </c>
      <c r="F1580" s="118" t="s">
        <v>13488</v>
      </c>
      <c r="G1580" s="112" t="s">
        <v>13489</v>
      </c>
      <c r="H1580" s="112">
        <v>2011</v>
      </c>
      <c r="I1580" s="112" t="s">
        <v>13490</v>
      </c>
      <c r="J1580" s="108">
        <v>52307</v>
      </c>
      <c r="K1580" s="126" t="s">
        <v>12747</v>
      </c>
      <c r="L1580" s="111" t="s">
        <v>13427</v>
      </c>
      <c r="M1580" s="111" t="s">
        <v>13428</v>
      </c>
      <c r="N1580" s="137" t="s">
        <v>13491</v>
      </c>
      <c r="O1580" s="137" t="s">
        <v>13492</v>
      </c>
      <c r="P1580" s="118" t="s">
        <v>10685</v>
      </c>
      <c r="Q1580" s="108">
        <v>20</v>
      </c>
      <c r="R1580" s="108">
        <v>0</v>
      </c>
      <c r="S1580" s="108">
        <v>10</v>
      </c>
      <c r="T1580" s="108">
        <v>10</v>
      </c>
      <c r="U1580" s="108">
        <v>20</v>
      </c>
      <c r="V1580" s="109">
        <v>100</v>
      </c>
      <c r="W1580" s="109">
        <v>100</v>
      </c>
      <c r="X1580" s="127" t="s">
        <v>13431</v>
      </c>
      <c r="Y1580" s="111">
        <v>3</v>
      </c>
      <c r="Z1580" s="107"/>
      <c r="AA1580" s="107"/>
      <c r="AB1580" s="111">
        <v>47</v>
      </c>
      <c r="AC1580" s="107"/>
      <c r="AD1580" s="108">
        <v>10</v>
      </c>
      <c r="AE1580" s="108">
        <v>5</v>
      </c>
      <c r="AF1580" s="107"/>
      <c r="AG1580" s="107"/>
      <c r="AH1580" s="107"/>
      <c r="AI1580" s="107"/>
      <c r="AJ1580" s="107"/>
      <c r="AK1580" s="107"/>
      <c r="AL1580" s="107"/>
      <c r="AM1580" s="107"/>
      <c r="AN1580" s="107"/>
      <c r="AO1580" s="107"/>
      <c r="AP1580" s="107"/>
      <c r="AQ1580" s="107"/>
      <c r="AR1580" s="107"/>
      <c r="AS1580" s="107"/>
      <c r="AT1580" s="107"/>
      <c r="AU1580" s="107"/>
      <c r="AV1580" s="107"/>
      <c r="AW1580" s="107"/>
      <c r="AX1580" s="107"/>
      <c r="AY1580"/>
      <c r="AZ1580"/>
      <c r="BA1580"/>
      <c r="BB1580"/>
      <c r="BC1580"/>
      <c r="BD1580"/>
    </row>
    <row r="1581" spans="1:256" s="110" customFormat="1" ht="133.75">
      <c r="A1581" s="111">
        <v>3050</v>
      </c>
      <c r="B1581" s="111" t="s">
        <v>13423</v>
      </c>
      <c r="C1581" s="107"/>
      <c r="D1581" s="124"/>
      <c r="E1581" s="111" t="s">
        <v>8871</v>
      </c>
      <c r="F1581" s="118" t="s">
        <v>13493</v>
      </c>
      <c r="G1581" s="112" t="s">
        <v>13483</v>
      </c>
      <c r="H1581" s="112">
        <v>2011</v>
      </c>
      <c r="I1581" s="112" t="s">
        <v>13484</v>
      </c>
      <c r="J1581" s="108">
        <v>30957</v>
      </c>
      <c r="K1581" s="126" t="s">
        <v>12747</v>
      </c>
      <c r="L1581" s="111" t="s">
        <v>13427</v>
      </c>
      <c r="M1581" s="111" t="s">
        <v>13428</v>
      </c>
      <c r="N1581" s="137" t="s">
        <v>13485</v>
      </c>
      <c r="O1581" s="137" t="s">
        <v>13486</v>
      </c>
      <c r="P1581" s="118" t="s">
        <v>13494</v>
      </c>
      <c r="Q1581" s="108">
        <v>20</v>
      </c>
      <c r="R1581" s="108">
        <v>0</v>
      </c>
      <c r="S1581" s="108">
        <v>10</v>
      </c>
      <c r="T1581" s="108">
        <v>10</v>
      </c>
      <c r="U1581" s="108">
        <v>20</v>
      </c>
      <c r="V1581" s="109">
        <v>100</v>
      </c>
      <c r="W1581" s="109">
        <v>100</v>
      </c>
      <c r="X1581" s="127" t="s">
        <v>13431</v>
      </c>
      <c r="Y1581" s="111">
        <v>3</v>
      </c>
      <c r="Z1581" s="107"/>
      <c r="AA1581" s="107"/>
      <c r="AB1581" s="111">
        <v>47</v>
      </c>
      <c r="AC1581" s="107"/>
      <c r="AD1581" s="108">
        <v>10</v>
      </c>
      <c r="AE1581" s="108">
        <v>5</v>
      </c>
      <c r="AF1581" s="107"/>
      <c r="AG1581" s="107"/>
      <c r="AH1581" s="107"/>
      <c r="AI1581" s="107"/>
      <c r="AJ1581" s="107"/>
      <c r="AK1581" s="107"/>
      <c r="AL1581" s="107"/>
      <c r="AM1581" s="107"/>
      <c r="AN1581" s="107"/>
      <c r="AO1581" s="107"/>
      <c r="AP1581" s="107"/>
      <c r="AQ1581" s="107"/>
      <c r="AR1581" s="107"/>
      <c r="AS1581" s="107"/>
      <c r="AT1581" s="107"/>
      <c r="AU1581" s="107"/>
      <c r="AV1581" s="107"/>
      <c r="AW1581" s="107"/>
      <c r="AX1581" s="107"/>
      <c r="AY1581"/>
      <c r="AZ1581"/>
      <c r="BA1581"/>
      <c r="BB1581"/>
      <c r="BC1581"/>
      <c r="BD1581"/>
    </row>
    <row r="1582" spans="1:256" s="110" customFormat="1" ht="318.89999999999998">
      <c r="A1582" s="111">
        <v>3050</v>
      </c>
      <c r="B1582" s="111" t="s">
        <v>13423</v>
      </c>
      <c r="C1582" s="107"/>
      <c r="D1582" s="124"/>
      <c r="E1582" s="111" t="s">
        <v>13495</v>
      </c>
      <c r="F1582" s="118" t="s">
        <v>13496</v>
      </c>
      <c r="G1582" s="112" t="s">
        <v>13497</v>
      </c>
      <c r="H1582" s="112">
        <v>2011</v>
      </c>
      <c r="I1582" s="112" t="s">
        <v>13497</v>
      </c>
      <c r="J1582" s="108">
        <v>192203</v>
      </c>
      <c r="K1582" s="126" t="s">
        <v>12747</v>
      </c>
      <c r="L1582" s="111" t="s">
        <v>13427</v>
      </c>
      <c r="M1582" s="111" t="s">
        <v>13428</v>
      </c>
      <c r="N1582" s="137" t="s">
        <v>13498</v>
      </c>
      <c r="O1582" s="137" t="s">
        <v>13499</v>
      </c>
      <c r="P1582" s="118" t="s">
        <v>6372</v>
      </c>
      <c r="Q1582" s="108">
        <v>20</v>
      </c>
      <c r="R1582" s="108">
        <v>0</v>
      </c>
      <c r="S1582" s="108">
        <v>10</v>
      </c>
      <c r="T1582" s="108">
        <v>10</v>
      </c>
      <c r="U1582" s="108">
        <v>20</v>
      </c>
      <c r="V1582" s="109">
        <v>100</v>
      </c>
      <c r="W1582" s="109">
        <v>100</v>
      </c>
      <c r="X1582" s="127" t="s">
        <v>13431</v>
      </c>
      <c r="Y1582" s="111">
        <v>3</v>
      </c>
      <c r="Z1582" s="107"/>
      <c r="AA1582" s="107"/>
      <c r="AB1582" s="111">
        <v>47</v>
      </c>
      <c r="AC1582" s="107"/>
      <c r="AD1582" s="108">
        <v>10</v>
      </c>
      <c r="AE1582" s="108">
        <v>5</v>
      </c>
      <c r="AF1582" s="107"/>
      <c r="AG1582" s="107"/>
      <c r="AH1582" s="107"/>
      <c r="AI1582" s="107"/>
      <c r="AJ1582" s="107"/>
      <c r="AK1582" s="107"/>
      <c r="AL1582" s="107"/>
      <c r="AM1582" s="107"/>
      <c r="AN1582" s="107"/>
      <c r="AO1582" s="107"/>
      <c r="AP1582" s="107"/>
      <c r="AQ1582" s="107"/>
      <c r="AR1582" s="107"/>
      <c r="AS1582" s="107"/>
      <c r="AT1582" s="107"/>
      <c r="AU1582" s="107"/>
      <c r="AV1582" s="107"/>
      <c r="AW1582" s="107"/>
      <c r="AX1582" s="107"/>
      <c r="AY1582"/>
      <c r="AZ1582"/>
      <c r="BA1582"/>
      <c r="BB1582"/>
      <c r="BC1582"/>
      <c r="BD1582"/>
    </row>
    <row r="1583" spans="1:256" s="110" customFormat="1" ht="246.9">
      <c r="A1583" s="111">
        <v>3050</v>
      </c>
      <c r="B1583" s="111" t="s">
        <v>13423</v>
      </c>
      <c r="C1583" s="107"/>
      <c r="D1583" s="124"/>
      <c r="E1583" s="111" t="s">
        <v>858</v>
      </c>
      <c r="F1583" s="118" t="s">
        <v>13470</v>
      </c>
      <c r="G1583" s="112" t="s">
        <v>13500</v>
      </c>
      <c r="H1583" s="112">
        <v>2011</v>
      </c>
      <c r="I1583" s="112" t="s">
        <v>13500</v>
      </c>
      <c r="J1583" s="108">
        <v>133140</v>
      </c>
      <c r="K1583" s="126" t="s">
        <v>12747</v>
      </c>
      <c r="L1583" s="111" t="s">
        <v>13427</v>
      </c>
      <c r="M1583" s="111" t="s">
        <v>13428</v>
      </c>
      <c r="N1583" s="137" t="s">
        <v>13501</v>
      </c>
      <c r="O1583" s="137" t="s">
        <v>13502</v>
      </c>
      <c r="P1583" s="118" t="s">
        <v>13503</v>
      </c>
      <c r="Q1583" s="108">
        <v>20</v>
      </c>
      <c r="R1583" s="108">
        <v>0</v>
      </c>
      <c r="S1583" s="108">
        <v>10</v>
      </c>
      <c r="T1583" s="108">
        <v>10</v>
      </c>
      <c r="U1583" s="108">
        <v>20</v>
      </c>
      <c r="V1583" s="109">
        <v>100</v>
      </c>
      <c r="W1583" s="109">
        <v>100</v>
      </c>
      <c r="X1583" s="127" t="s">
        <v>13431</v>
      </c>
      <c r="Y1583" s="111">
        <v>3</v>
      </c>
      <c r="Z1583" s="107"/>
      <c r="AA1583" s="107"/>
      <c r="AB1583" s="111">
        <v>47</v>
      </c>
      <c r="AC1583" s="107"/>
      <c r="AD1583" s="108">
        <v>10</v>
      </c>
      <c r="AE1583" s="108">
        <v>5</v>
      </c>
      <c r="AF1583" s="107"/>
      <c r="AG1583" s="107"/>
      <c r="AH1583" s="107"/>
      <c r="AI1583" s="107"/>
      <c r="AJ1583" s="107"/>
      <c r="AK1583" s="107"/>
      <c r="AL1583" s="107"/>
      <c r="AM1583" s="107"/>
      <c r="AN1583" s="107"/>
      <c r="AO1583" s="107"/>
      <c r="AP1583" s="107"/>
      <c r="AQ1583" s="107"/>
      <c r="AR1583" s="107"/>
      <c r="AS1583" s="107"/>
      <c r="AT1583" s="107"/>
      <c r="AU1583" s="107"/>
      <c r="AV1583" s="107"/>
      <c r="AW1583" s="107"/>
      <c r="AX1583" s="107"/>
      <c r="AY1583"/>
      <c r="AZ1583"/>
      <c r="BA1583"/>
      <c r="BB1583"/>
      <c r="BC1583"/>
      <c r="BD1583"/>
    </row>
    <row r="1584" spans="1:256" s="138" customFormat="1" ht="308.60000000000002">
      <c r="A1584" s="111">
        <v>3050</v>
      </c>
      <c r="B1584" s="111" t="s">
        <v>13423</v>
      </c>
      <c r="C1584" s="107"/>
      <c r="D1584" s="124"/>
      <c r="E1584" s="111" t="s">
        <v>13504</v>
      </c>
      <c r="F1584" s="118" t="s">
        <v>13505</v>
      </c>
      <c r="G1584" s="112" t="s">
        <v>13506</v>
      </c>
      <c r="H1584" s="112">
        <v>2013</v>
      </c>
      <c r="I1584" s="112" t="s">
        <v>13507</v>
      </c>
      <c r="J1584" s="108">
        <v>263192</v>
      </c>
      <c r="K1584" s="126" t="s">
        <v>12747</v>
      </c>
      <c r="L1584" s="111" t="s">
        <v>13427</v>
      </c>
      <c r="M1584" s="111" t="s">
        <v>13428</v>
      </c>
      <c r="N1584" s="137" t="s">
        <v>13508</v>
      </c>
      <c r="O1584" s="137" t="s">
        <v>13509</v>
      </c>
      <c r="P1584" s="118" t="s">
        <v>13510</v>
      </c>
      <c r="Q1584" s="108">
        <v>20</v>
      </c>
      <c r="R1584" s="108">
        <v>0</v>
      </c>
      <c r="S1584" s="108">
        <v>10</v>
      </c>
      <c r="T1584" s="108">
        <v>10</v>
      </c>
      <c r="U1584" s="108">
        <v>20</v>
      </c>
      <c r="V1584" s="109">
        <v>100</v>
      </c>
      <c r="W1584" s="109">
        <v>100</v>
      </c>
      <c r="X1584" s="127" t="s">
        <v>13431</v>
      </c>
      <c r="Y1584" s="111">
        <v>3</v>
      </c>
      <c r="Z1584" s="107"/>
      <c r="AA1584" s="107"/>
      <c r="AB1584" s="111">
        <v>47</v>
      </c>
      <c r="AC1584" s="107"/>
      <c r="AD1584" s="108">
        <v>10</v>
      </c>
      <c r="AE1584" s="108">
        <v>5</v>
      </c>
      <c r="AF1584" s="107"/>
      <c r="AG1584" s="107"/>
      <c r="AH1584" s="107"/>
      <c r="AI1584" s="107"/>
      <c r="AJ1584" s="107"/>
      <c r="AK1584" s="107"/>
      <c r="AL1584" s="107"/>
      <c r="AM1584" s="107"/>
      <c r="AN1584" s="107"/>
      <c r="AO1584" s="107"/>
      <c r="AP1584" s="107"/>
      <c r="AQ1584" s="107"/>
      <c r="AR1584" s="107"/>
      <c r="AS1584" s="107"/>
      <c r="AT1584" s="107"/>
      <c r="AU1584" s="107"/>
      <c r="AV1584" s="107"/>
      <c r="AW1584" s="107"/>
      <c r="AX1584" s="107"/>
      <c r="AY1584"/>
      <c r="AZ1584"/>
      <c r="BA1584"/>
      <c r="BB1584"/>
      <c r="BC1584"/>
      <c r="BD1584"/>
      <c r="BE1584" s="110"/>
      <c r="BF1584" s="110"/>
      <c r="BG1584" s="110"/>
      <c r="BH1584" s="110"/>
      <c r="BI1584" s="110"/>
      <c r="BJ1584" s="110"/>
      <c r="BK1584" s="110"/>
      <c r="BL1584" s="110"/>
      <c r="BM1584" s="110"/>
      <c r="BN1584" s="110"/>
      <c r="BO1584" s="110"/>
      <c r="BP1584" s="110"/>
      <c r="BQ1584" s="110"/>
      <c r="BR1584" s="110"/>
      <c r="BS1584" s="110"/>
      <c r="BT1584" s="110"/>
      <c r="BU1584" s="110"/>
      <c r="BV1584" s="110"/>
      <c r="BW1584" s="110"/>
      <c r="BX1584" s="110"/>
      <c r="BY1584" s="110"/>
      <c r="BZ1584" s="110"/>
      <c r="CA1584" s="110"/>
      <c r="CB1584" s="110"/>
      <c r="CC1584" s="110"/>
      <c r="CD1584" s="110"/>
      <c r="CE1584" s="110"/>
      <c r="CF1584" s="110"/>
      <c r="CG1584" s="110"/>
      <c r="CH1584" s="110"/>
      <c r="CI1584" s="110"/>
      <c r="CJ1584" s="110"/>
      <c r="CK1584" s="110"/>
      <c r="CL1584" s="110"/>
      <c r="CM1584" s="110"/>
      <c r="CN1584" s="110"/>
      <c r="CO1584" s="110"/>
      <c r="CP1584" s="110"/>
      <c r="CQ1584" s="110"/>
      <c r="CR1584" s="110"/>
      <c r="CS1584" s="110"/>
      <c r="CT1584" s="110"/>
      <c r="CU1584" s="110"/>
      <c r="CV1584" s="110"/>
      <c r="CW1584" s="110"/>
      <c r="CX1584" s="110"/>
      <c r="CY1584" s="110"/>
      <c r="CZ1584" s="110"/>
      <c r="DA1584" s="110"/>
      <c r="DB1584" s="110"/>
      <c r="DC1584" s="110"/>
      <c r="DD1584" s="110"/>
      <c r="DE1584" s="110"/>
      <c r="DF1584" s="110"/>
      <c r="DG1584" s="110"/>
      <c r="DH1584" s="110"/>
      <c r="DI1584" s="110"/>
      <c r="DJ1584" s="110"/>
      <c r="DK1584" s="110"/>
      <c r="DL1584" s="110"/>
      <c r="DM1584" s="110"/>
      <c r="DN1584" s="110"/>
      <c r="DO1584" s="110"/>
      <c r="DP1584" s="110"/>
      <c r="DQ1584" s="110"/>
      <c r="DR1584" s="110"/>
      <c r="DS1584" s="110"/>
      <c r="DT1584" s="110"/>
      <c r="DU1584" s="110"/>
      <c r="DV1584" s="110"/>
      <c r="DW1584" s="110"/>
      <c r="DX1584" s="110"/>
      <c r="DY1584" s="110"/>
      <c r="DZ1584" s="110"/>
      <c r="EA1584" s="110"/>
      <c r="EB1584" s="110"/>
      <c r="EC1584" s="110"/>
      <c r="ED1584" s="110"/>
      <c r="EE1584" s="110"/>
      <c r="EF1584" s="110"/>
      <c r="EG1584" s="110"/>
      <c r="EH1584" s="110"/>
      <c r="EI1584" s="110"/>
      <c r="EJ1584" s="110"/>
      <c r="EK1584" s="110"/>
      <c r="EL1584" s="110"/>
      <c r="EM1584" s="110"/>
      <c r="EN1584" s="110"/>
      <c r="EO1584" s="110"/>
      <c r="EP1584" s="110"/>
      <c r="EQ1584" s="110"/>
      <c r="ER1584" s="110"/>
      <c r="ES1584" s="110"/>
      <c r="ET1584" s="110"/>
      <c r="EU1584" s="110"/>
      <c r="EV1584" s="110"/>
      <c r="EW1584" s="110"/>
      <c r="EX1584" s="110"/>
      <c r="EY1584" s="110"/>
      <c r="EZ1584" s="110"/>
      <c r="FA1584" s="110"/>
      <c r="FB1584" s="110"/>
      <c r="FC1584" s="110"/>
      <c r="FD1584" s="110"/>
      <c r="FE1584" s="110"/>
      <c r="FF1584" s="110"/>
      <c r="FG1584" s="110"/>
      <c r="FH1584" s="110"/>
      <c r="FI1584" s="110"/>
      <c r="FJ1584" s="110"/>
      <c r="FK1584" s="110"/>
      <c r="FL1584" s="110"/>
      <c r="FM1584" s="110"/>
      <c r="FN1584" s="110"/>
      <c r="FO1584" s="110"/>
      <c r="FP1584" s="110"/>
      <c r="FQ1584" s="110"/>
      <c r="FR1584" s="110"/>
      <c r="FS1584" s="110"/>
      <c r="FT1584" s="110"/>
      <c r="FU1584" s="110"/>
      <c r="FV1584" s="110"/>
      <c r="FW1584" s="110"/>
      <c r="FX1584" s="110"/>
      <c r="FY1584" s="110"/>
      <c r="FZ1584" s="110"/>
      <c r="GA1584" s="110"/>
      <c r="GB1584" s="110"/>
      <c r="GC1584" s="110"/>
      <c r="GD1584" s="110"/>
      <c r="GE1584" s="110"/>
      <c r="GF1584" s="110"/>
      <c r="GG1584" s="110"/>
      <c r="GH1584" s="110"/>
      <c r="GI1584" s="110"/>
      <c r="GJ1584" s="110"/>
      <c r="GK1584" s="110"/>
      <c r="GL1584" s="110"/>
      <c r="GM1584" s="110"/>
      <c r="GN1584" s="110"/>
      <c r="GO1584" s="110"/>
      <c r="GP1584" s="110"/>
      <c r="GQ1584" s="110"/>
      <c r="GR1584" s="110"/>
      <c r="GS1584" s="110"/>
      <c r="GT1584" s="110"/>
      <c r="GU1584" s="110"/>
      <c r="GV1584" s="110"/>
      <c r="GW1584" s="110"/>
      <c r="GX1584" s="110"/>
      <c r="GY1584" s="110"/>
      <c r="GZ1584" s="110"/>
      <c r="HA1584" s="110"/>
      <c r="HB1584" s="110"/>
      <c r="HC1584" s="110"/>
      <c r="HD1584" s="110"/>
      <c r="HE1584" s="110"/>
      <c r="HF1584" s="110"/>
      <c r="HG1584" s="110"/>
      <c r="HH1584" s="110"/>
      <c r="HI1584" s="110"/>
      <c r="HJ1584" s="110"/>
      <c r="HK1584" s="110"/>
      <c r="HL1584" s="110"/>
      <c r="HM1584" s="110"/>
      <c r="HN1584" s="110"/>
      <c r="HO1584" s="110"/>
      <c r="HP1584" s="110"/>
      <c r="HQ1584" s="110"/>
      <c r="HR1584" s="110"/>
      <c r="HS1584" s="110"/>
      <c r="HT1584" s="110"/>
      <c r="HU1584" s="110"/>
      <c r="HV1584" s="110"/>
      <c r="HW1584" s="110"/>
      <c r="HX1584" s="110"/>
      <c r="HY1584" s="110"/>
      <c r="HZ1584" s="110"/>
      <c r="IA1584" s="110"/>
      <c r="IB1584" s="110"/>
      <c r="IC1584" s="110"/>
      <c r="ID1584" s="110"/>
      <c r="IE1584" s="110"/>
      <c r="IF1584" s="110"/>
      <c r="IG1584" s="110"/>
      <c r="IH1584" s="110"/>
      <c r="II1584" s="110"/>
      <c r="IJ1584" s="110"/>
      <c r="IK1584" s="110"/>
      <c r="IL1584" s="110"/>
      <c r="IM1584" s="110"/>
      <c r="IN1584" s="110"/>
      <c r="IO1584" s="110"/>
      <c r="IP1584" s="110"/>
      <c r="IQ1584" s="110"/>
      <c r="IR1584" s="110"/>
      <c r="IS1584" s="110"/>
      <c r="IT1584" s="110"/>
      <c r="IU1584" s="110"/>
      <c r="IV1584" s="110"/>
    </row>
    <row r="1585" spans="1:256" s="138" customFormat="1" ht="102.9">
      <c r="A1585" s="111">
        <v>3050</v>
      </c>
      <c r="B1585" s="111" t="s">
        <v>13423</v>
      </c>
      <c r="C1585" s="107"/>
      <c r="D1585" s="124"/>
      <c r="E1585" s="111" t="s">
        <v>13504</v>
      </c>
      <c r="F1585" s="118" t="s">
        <v>13505</v>
      </c>
      <c r="G1585" s="112" t="s">
        <v>13511</v>
      </c>
      <c r="H1585" s="112">
        <v>2012</v>
      </c>
      <c r="I1585" s="112" t="s">
        <v>13512</v>
      </c>
      <c r="J1585" s="108">
        <v>583214</v>
      </c>
      <c r="K1585" s="126" t="s">
        <v>12747</v>
      </c>
      <c r="L1585" s="111" t="s">
        <v>13427</v>
      </c>
      <c r="M1585" s="111" t="s">
        <v>13428</v>
      </c>
      <c r="N1585" s="137" t="s">
        <v>13513</v>
      </c>
      <c r="O1585" s="137" t="s">
        <v>13514</v>
      </c>
      <c r="P1585" s="118" t="s">
        <v>6443</v>
      </c>
      <c r="Q1585" s="108">
        <v>20</v>
      </c>
      <c r="R1585" s="108">
        <v>0</v>
      </c>
      <c r="S1585" s="108">
        <v>10</v>
      </c>
      <c r="T1585" s="108">
        <v>10</v>
      </c>
      <c r="U1585" s="108">
        <v>20</v>
      </c>
      <c r="V1585" s="109">
        <v>100</v>
      </c>
      <c r="W1585" s="109">
        <v>100</v>
      </c>
      <c r="X1585" s="127" t="s">
        <v>13431</v>
      </c>
      <c r="Y1585" s="111">
        <v>3</v>
      </c>
      <c r="Z1585" s="107"/>
      <c r="AA1585" s="107"/>
      <c r="AB1585" s="111">
        <v>47</v>
      </c>
      <c r="AC1585" s="107"/>
      <c r="AD1585" s="108">
        <v>10</v>
      </c>
      <c r="AE1585" s="108">
        <v>5</v>
      </c>
      <c r="AF1585" s="107"/>
      <c r="AG1585" s="107"/>
      <c r="AH1585" s="107"/>
      <c r="AI1585" s="107"/>
      <c r="AJ1585" s="107"/>
      <c r="AK1585" s="107"/>
      <c r="AL1585" s="107"/>
      <c r="AM1585" s="107"/>
      <c r="AN1585" s="107"/>
      <c r="AO1585" s="107"/>
      <c r="AP1585" s="107"/>
      <c r="AQ1585" s="107"/>
      <c r="AR1585" s="107"/>
      <c r="AS1585" s="107"/>
      <c r="AT1585" s="107"/>
      <c r="AU1585" s="107"/>
      <c r="AV1585" s="107"/>
      <c r="AW1585" s="107"/>
      <c r="AX1585" s="107"/>
      <c r="AY1585"/>
      <c r="AZ1585"/>
      <c r="BA1585"/>
      <c r="BB1585"/>
      <c r="BC1585"/>
      <c r="BD1585"/>
      <c r="BE1585" s="110"/>
      <c r="BF1585" s="110"/>
      <c r="BG1585" s="110"/>
      <c r="BH1585" s="110"/>
      <c r="BI1585" s="110"/>
      <c r="BJ1585" s="110"/>
      <c r="BK1585" s="110"/>
      <c r="BL1585" s="110"/>
      <c r="BM1585" s="110"/>
      <c r="BN1585" s="110"/>
      <c r="BO1585" s="110"/>
      <c r="BP1585" s="110"/>
      <c r="BQ1585" s="110"/>
      <c r="BR1585" s="110"/>
      <c r="BS1585" s="110"/>
      <c r="BT1585" s="110"/>
      <c r="BU1585" s="110"/>
      <c r="BV1585" s="110"/>
      <c r="BW1585" s="110"/>
      <c r="BX1585" s="110"/>
      <c r="BY1585" s="110"/>
      <c r="BZ1585" s="110"/>
      <c r="CA1585" s="110"/>
      <c r="CB1585" s="110"/>
      <c r="CC1585" s="110"/>
      <c r="CD1585" s="110"/>
      <c r="CE1585" s="110"/>
      <c r="CF1585" s="110"/>
      <c r="CG1585" s="110"/>
      <c r="CH1585" s="110"/>
      <c r="CI1585" s="110"/>
      <c r="CJ1585" s="110"/>
      <c r="CK1585" s="110"/>
      <c r="CL1585" s="110"/>
      <c r="CM1585" s="110"/>
      <c r="CN1585" s="110"/>
      <c r="CO1585" s="110"/>
      <c r="CP1585" s="110"/>
      <c r="CQ1585" s="110"/>
      <c r="CR1585" s="110"/>
      <c r="CS1585" s="110"/>
      <c r="CT1585" s="110"/>
      <c r="CU1585" s="110"/>
      <c r="CV1585" s="110"/>
      <c r="CW1585" s="110"/>
      <c r="CX1585" s="110"/>
      <c r="CY1585" s="110"/>
      <c r="CZ1585" s="110"/>
      <c r="DA1585" s="110"/>
      <c r="DB1585" s="110"/>
      <c r="DC1585" s="110"/>
      <c r="DD1585" s="110"/>
      <c r="DE1585" s="110"/>
      <c r="DF1585" s="110"/>
      <c r="DG1585" s="110"/>
      <c r="DH1585" s="110"/>
      <c r="DI1585" s="110"/>
      <c r="DJ1585" s="110"/>
      <c r="DK1585" s="110"/>
      <c r="DL1585" s="110"/>
      <c r="DM1585" s="110"/>
      <c r="DN1585" s="110"/>
      <c r="DO1585" s="110"/>
      <c r="DP1585" s="110"/>
      <c r="DQ1585" s="110"/>
      <c r="DR1585" s="110"/>
      <c r="DS1585" s="110"/>
      <c r="DT1585" s="110"/>
      <c r="DU1585" s="110"/>
      <c r="DV1585" s="110"/>
      <c r="DW1585" s="110"/>
      <c r="DX1585" s="110"/>
      <c r="DY1585" s="110"/>
      <c r="DZ1585" s="110"/>
      <c r="EA1585" s="110"/>
      <c r="EB1585" s="110"/>
      <c r="EC1585" s="110"/>
      <c r="ED1585" s="110"/>
      <c r="EE1585" s="110"/>
      <c r="EF1585" s="110"/>
      <c r="EG1585" s="110"/>
      <c r="EH1585" s="110"/>
      <c r="EI1585" s="110"/>
      <c r="EJ1585" s="110"/>
      <c r="EK1585" s="110"/>
      <c r="EL1585" s="110"/>
      <c r="EM1585" s="110"/>
      <c r="EN1585" s="110"/>
      <c r="EO1585" s="110"/>
      <c r="EP1585" s="110"/>
      <c r="EQ1585" s="110"/>
      <c r="ER1585" s="110"/>
      <c r="ES1585" s="110"/>
      <c r="ET1585" s="110"/>
      <c r="EU1585" s="110"/>
      <c r="EV1585" s="110"/>
      <c r="EW1585" s="110"/>
      <c r="EX1585" s="110"/>
      <c r="EY1585" s="110"/>
      <c r="EZ1585" s="110"/>
      <c r="FA1585" s="110"/>
      <c r="FB1585" s="110"/>
      <c r="FC1585" s="110"/>
      <c r="FD1585" s="110"/>
      <c r="FE1585" s="110"/>
      <c r="FF1585" s="110"/>
      <c r="FG1585" s="110"/>
      <c r="FH1585" s="110"/>
      <c r="FI1585" s="110"/>
      <c r="FJ1585" s="110"/>
      <c r="FK1585" s="110"/>
      <c r="FL1585" s="110"/>
      <c r="FM1585" s="110"/>
      <c r="FN1585" s="110"/>
      <c r="FO1585" s="110"/>
      <c r="FP1585" s="110"/>
      <c r="FQ1585" s="110"/>
      <c r="FR1585" s="110"/>
      <c r="FS1585" s="110"/>
      <c r="FT1585" s="110"/>
      <c r="FU1585" s="110"/>
      <c r="FV1585" s="110"/>
      <c r="FW1585" s="110"/>
      <c r="FX1585" s="110"/>
      <c r="FY1585" s="110"/>
      <c r="FZ1585" s="110"/>
      <c r="GA1585" s="110"/>
      <c r="GB1585" s="110"/>
      <c r="GC1585" s="110"/>
      <c r="GD1585" s="110"/>
      <c r="GE1585" s="110"/>
      <c r="GF1585" s="110"/>
      <c r="GG1585" s="110"/>
      <c r="GH1585" s="110"/>
      <c r="GI1585" s="110"/>
      <c r="GJ1585" s="110"/>
      <c r="GK1585" s="110"/>
      <c r="GL1585" s="110"/>
      <c r="GM1585" s="110"/>
      <c r="GN1585" s="110"/>
      <c r="GO1585" s="110"/>
      <c r="GP1585" s="110"/>
      <c r="GQ1585" s="110"/>
      <c r="GR1585" s="110"/>
      <c r="GS1585" s="110"/>
      <c r="GT1585" s="110"/>
      <c r="GU1585" s="110"/>
      <c r="GV1585" s="110"/>
      <c r="GW1585" s="110"/>
      <c r="GX1585" s="110"/>
      <c r="GY1585" s="110"/>
      <c r="GZ1585" s="110"/>
      <c r="HA1585" s="110"/>
      <c r="HB1585" s="110"/>
      <c r="HC1585" s="110"/>
      <c r="HD1585" s="110"/>
      <c r="HE1585" s="110"/>
      <c r="HF1585" s="110"/>
      <c r="HG1585" s="110"/>
      <c r="HH1585" s="110"/>
      <c r="HI1585" s="110"/>
      <c r="HJ1585" s="110"/>
      <c r="HK1585" s="110"/>
      <c r="HL1585" s="110"/>
      <c r="HM1585" s="110"/>
      <c r="HN1585" s="110"/>
      <c r="HO1585" s="110"/>
      <c r="HP1585" s="110"/>
      <c r="HQ1585" s="110"/>
      <c r="HR1585" s="110"/>
      <c r="HS1585" s="110"/>
      <c r="HT1585" s="110"/>
      <c r="HU1585" s="110"/>
      <c r="HV1585" s="110"/>
      <c r="HW1585" s="110"/>
      <c r="HX1585" s="110"/>
      <c r="HY1585" s="110"/>
      <c r="HZ1585" s="110"/>
      <c r="IA1585" s="110"/>
      <c r="IB1585" s="110"/>
      <c r="IC1585" s="110"/>
      <c r="ID1585" s="110"/>
      <c r="IE1585" s="110"/>
      <c r="IF1585" s="110"/>
      <c r="IG1585" s="110"/>
      <c r="IH1585" s="110"/>
      <c r="II1585" s="110"/>
      <c r="IJ1585" s="110"/>
      <c r="IK1585" s="110"/>
      <c r="IL1585" s="110"/>
      <c r="IM1585" s="110"/>
      <c r="IN1585" s="110"/>
      <c r="IO1585" s="110"/>
      <c r="IP1585" s="110"/>
      <c r="IQ1585" s="110"/>
      <c r="IR1585" s="110"/>
      <c r="IS1585" s="110"/>
      <c r="IT1585" s="110"/>
      <c r="IU1585" s="110"/>
      <c r="IV1585" s="110"/>
    </row>
    <row r="1586" spans="1:256" s="138" customFormat="1" ht="226.3">
      <c r="A1586" s="111">
        <v>3050</v>
      </c>
      <c r="B1586" s="111" t="s">
        <v>13423</v>
      </c>
      <c r="C1586" s="107"/>
      <c r="D1586" s="124"/>
      <c r="E1586" s="111" t="s">
        <v>13515</v>
      </c>
      <c r="F1586" s="118" t="s">
        <v>13516</v>
      </c>
      <c r="G1586" s="112" t="s">
        <v>13517</v>
      </c>
      <c r="H1586" s="112">
        <v>2012</v>
      </c>
      <c r="I1586" s="112" t="s">
        <v>13518</v>
      </c>
      <c r="J1586" s="108">
        <v>461877</v>
      </c>
      <c r="K1586" s="126" t="s">
        <v>12747</v>
      </c>
      <c r="L1586" s="111" t="s">
        <v>13427</v>
      </c>
      <c r="M1586" s="111" t="s">
        <v>13428</v>
      </c>
      <c r="N1586" s="137" t="s">
        <v>13519</v>
      </c>
      <c r="O1586" s="137" t="s">
        <v>13520</v>
      </c>
      <c r="P1586" s="118" t="s">
        <v>6381</v>
      </c>
      <c r="Q1586" s="108">
        <v>20</v>
      </c>
      <c r="R1586" s="108">
        <v>0</v>
      </c>
      <c r="S1586" s="108">
        <v>10</v>
      </c>
      <c r="T1586" s="108">
        <v>10</v>
      </c>
      <c r="U1586" s="108">
        <v>20</v>
      </c>
      <c r="V1586" s="109">
        <v>100</v>
      </c>
      <c r="W1586" s="109">
        <v>100</v>
      </c>
      <c r="X1586" s="127" t="s">
        <v>13431</v>
      </c>
      <c r="Y1586" s="111">
        <v>3</v>
      </c>
      <c r="Z1586" s="107"/>
      <c r="AA1586" s="107"/>
      <c r="AB1586" s="111">
        <v>47</v>
      </c>
      <c r="AC1586" s="107"/>
      <c r="AD1586" s="108">
        <v>10</v>
      </c>
      <c r="AE1586" s="108">
        <v>5</v>
      </c>
      <c r="AF1586" s="107"/>
      <c r="AG1586" s="107"/>
      <c r="AH1586" s="107"/>
      <c r="AI1586" s="107"/>
      <c r="AJ1586" s="107"/>
      <c r="AK1586" s="107"/>
      <c r="AL1586" s="107"/>
      <c r="AM1586" s="107"/>
      <c r="AN1586" s="107"/>
      <c r="AO1586" s="107"/>
      <c r="AP1586" s="107"/>
      <c r="AQ1586" s="107"/>
      <c r="AR1586" s="107"/>
      <c r="AS1586" s="107"/>
      <c r="AT1586" s="107"/>
      <c r="AU1586" s="107"/>
      <c r="AV1586" s="107"/>
      <c r="AW1586" s="107"/>
      <c r="AX1586" s="107"/>
      <c r="AY1586"/>
      <c r="AZ1586"/>
      <c r="BA1586"/>
      <c r="BB1586"/>
      <c r="BC1586"/>
      <c r="BD1586"/>
      <c r="BE1586" s="110"/>
      <c r="BF1586" s="110"/>
      <c r="BG1586" s="110"/>
      <c r="BH1586" s="110"/>
      <c r="BI1586" s="110"/>
      <c r="BJ1586" s="110"/>
      <c r="BK1586" s="110"/>
      <c r="BL1586" s="110"/>
      <c r="BM1586" s="110"/>
      <c r="BN1586" s="110"/>
      <c r="BO1586" s="110"/>
      <c r="BP1586" s="110"/>
      <c r="BQ1586" s="110"/>
      <c r="BR1586" s="110"/>
      <c r="BS1586" s="110"/>
      <c r="BT1586" s="110"/>
      <c r="BU1586" s="110"/>
      <c r="BV1586" s="110"/>
      <c r="BW1586" s="110"/>
      <c r="BX1586" s="110"/>
      <c r="BY1586" s="110"/>
      <c r="BZ1586" s="110"/>
      <c r="CA1586" s="110"/>
      <c r="CB1586" s="110"/>
      <c r="CC1586" s="110"/>
      <c r="CD1586" s="110"/>
      <c r="CE1586" s="110"/>
      <c r="CF1586" s="110"/>
      <c r="CG1586" s="110"/>
      <c r="CH1586" s="110"/>
      <c r="CI1586" s="110"/>
      <c r="CJ1586" s="110"/>
      <c r="CK1586" s="110"/>
      <c r="CL1586" s="110"/>
      <c r="CM1586" s="110"/>
      <c r="CN1586" s="110"/>
      <c r="CO1586" s="110"/>
      <c r="CP1586" s="110"/>
      <c r="CQ1586" s="110"/>
      <c r="CR1586" s="110"/>
      <c r="CS1586" s="110"/>
      <c r="CT1586" s="110"/>
      <c r="CU1586" s="110"/>
      <c r="CV1586" s="110"/>
      <c r="CW1586" s="110"/>
      <c r="CX1586" s="110"/>
      <c r="CY1586" s="110"/>
      <c r="CZ1586" s="110"/>
      <c r="DA1586" s="110"/>
      <c r="DB1586" s="110"/>
      <c r="DC1586" s="110"/>
      <c r="DD1586" s="110"/>
      <c r="DE1586" s="110"/>
      <c r="DF1586" s="110"/>
      <c r="DG1586" s="110"/>
      <c r="DH1586" s="110"/>
      <c r="DI1586" s="110"/>
      <c r="DJ1586" s="110"/>
      <c r="DK1586" s="110"/>
      <c r="DL1586" s="110"/>
      <c r="DM1586" s="110"/>
      <c r="DN1586" s="110"/>
      <c r="DO1586" s="110"/>
      <c r="DP1586" s="110"/>
      <c r="DQ1586" s="110"/>
      <c r="DR1586" s="110"/>
      <c r="DS1586" s="110"/>
      <c r="DT1586" s="110"/>
      <c r="DU1586" s="110"/>
      <c r="DV1586" s="110"/>
      <c r="DW1586" s="110"/>
      <c r="DX1586" s="110"/>
      <c r="DY1586" s="110"/>
      <c r="DZ1586" s="110"/>
      <c r="EA1586" s="110"/>
      <c r="EB1586" s="110"/>
      <c r="EC1586" s="110"/>
      <c r="ED1586" s="110"/>
      <c r="EE1586" s="110"/>
      <c r="EF1586" s="110"/>
      <c r="EG1586" s="110"/>
      <c r="EH1586" s="110"/>
      <c r="EI1586" s="110"/>
      <c r="EJ1586" s="110"/>
      <c r="EK1586" s="110"/>
      <c r="EL1586" s="110"/>
      <c r="EM1586" s="110"/>
      <c r="EN1586" s="110"/>
      <c r="EO1586" s="110"/>
      <c r="EP1586" s="110"/>
      <c r="EQ1586" s="110"/>
      <c r="ER1586" s="110"/>
      <c r="ES1586" s="110"/>
      <c r="ET1586" s="110"/>
      <c r="EU1586" s="110"/>
      <c r="EV1586" s="110"/>
      <c r="EW1586" s="110"/>
      <c r="EX1586" s="110"/>
      <c r="EY1586" s="110"/>
      <c r="EZ1586" s="110"/>
      <c r="FA1586" s="110"/>
      <c r="FB1586" s="110"/>
      <c r="FC1586" s="110"/>
      <c r="FD1586" s="110"/>
      <c r="FE1586" s="110"/>
      <c r="FF1586" s="110"/>
      <c r="FG1586" s="110"/>
      <c r="FH1586" s="110"/>
      <c r="FI1586" s="110"/>
      <c r="FJ1586" s="110"/>
      <c r="FK1586" s="110"/>
      <c r="FL1586" s="110"/>
      <c r="FM1586" s="110"/>
      <c r="FN1586" s="110"/>
      <c r="FO1586" s="110"/>
      <c r="FP1586" s="110"/>
      <c r="FQ1586" s="110"/>
      <c r="FR1586" s="110"/>
      <c r="FS1586" s="110"/>
      <c r="FT1586" s="110"/>
      <c r="FU1586" s="110"/>
      <c r="FV1586" s="110"/>
      <c r="FW1586" s="110"/>
      <c r="FX1586" s="110"/>
      <c r="FY1586" s="110"/>
      <c r="FZ1586" s="110"/>
      <c r="GA1586" s="110"/>
      <c r="GB1586" s="110"/>
      <c r="GC1586" s="110"/>
      <c r="GD1586" s="110"/>
      <c r="GE1586" s="110"/>
      <c r="GF1586" s="110"/>
      <c r="GG1586" s="110"/>
      <c r="GH1586" s="110"/>
      <c r="GI1586" s="110"/>
      <c r="GJ1586" s="110"/>
      <c r="GK1586" s="110"/>
      <c r="GL1586" s="110"/>
      <c r="GM1586" s="110"/>
      <c r="GN1586" s="110"/>
      <c r="GO1586" s="110"/>
      <c r="GP1586" s="110"/>
      <c r="GQ1586" s="110"/>
      <c r="GR1586" s="110"/>
      <c r="GS1586" s="110"/>
      <c r="GT1586" s="110"/>
      <c r="GU1586" s="110"/>
      <c r="GV1586" s="110"/>
      <c r="GW1586" s="110"/>
      <c r="GX1586" s="110"/>
      <c r="GY1586" s="110"/>
      <c r="GZ1586" s="110"/>
      <c r="HA1586" s="110"/>
      <c r="HB1586" s="110"/>
      <c r="HC1586" s="110"/>
      <c r="HD1586" s="110"/>
      <c r="HE1586" s="110"/>
      <c r="HF1586" s="110"/>
      <c r="HG1586" s="110"/>
      <c r="HH1586" s="110"/>
      <c r="HI1586" s="110"/>
      <c r="HJ1586" s="110"/>
      <c r="HK1586" s="110"/>
      <c r="HL1586" s="110"/>
      <c r="HM1586" s="110"/>
      <c r="HN1586" s="110"/>
      <c r="HO1586" s="110"/>
      <c r="HP1586" s="110"/>
      <c r="HQ1586" s="110"/>
      <c r="HR1586" s="110"/>
      <c r="HS1586" s="110"/>
      <c r="HT1586" s="110"/>
      <c r="HU1586" s="110"/>
      <c r="HV1586" s="110"/>
      <c r="HW1586" s="110"/>
      <c r="HX1586" s="110"/>
      <c r="HY1586" s="110"/>
      <c r="HZ1586" s="110"/>
      <c r="IA1586" s="110"/>
      <c r="IB1586" s="110"/>
      <c r="IC1586" s="110"/>
      <c r="ID1586" s="110"/>
      <c r="IE1586" s="110"/>
      <c r="IF1586" s="110"/>
      <c r="IG1586" s="110"/>
      <c r="IH1586" s="110"/>
      <c r="II1586" s="110"/>
      <c r="IJ1586" s="110"/>
      <c r="IK1586" s="110"/>
      <c r="IL1586" s="110"/>
      <c r="IM1586" s="110"/>
      <c r="IN1586" s="110"/>
      <c r="IO1586" s="110"/>
      <c r="IP1586" s="110"/>
      <c r="IQ1586" s="110"/>
      <c r="IR1586" s="110"/>
      <c r="IS1586" s="110"/>
      <c r="IT1586" s="110"/>
      <c r="IU1586" s="110"/>
      <c r="IV1586" s="110"/>
    </row>
    <row r="1587" spans="1:256" s="138" customFormat="1" ht="349.75">
      <c r="A1587" s="111">
        <v>3050</v>
      </c>
      <c r="B1587" s="111" t="s">
        <v>13423</v>
      </c>
      <c r="C1587" s="107"/>
      <c r="D1587" s="124"/>
      <c r="E1587" s="111" t="s">
        <v>8345</v>
      </c>
      <c r="F1587" s="118" t="s">
        <v>13521</v>
      </c>
      <c r="G1587" s="112" t="s">
        <v>13522</v>
      </c>
      <c r="H1587" s="112">
        <v>2011</v>
      </c>
      <c r="I1587" s="112" t="s">
        <v>13523</v>
      </c>
      <c r="J1587" s="108">
        <v>432449</v>
      </c>
      <c r="K1587" s="126" t="s">
        <v>12747</v>
      </c>
      <c r="L1587" s="111" t="s">
        <v>13427</v>
      </c>
      <c r="M1587" s="111" t="s">
        <v>13428</v>
      </c>
      <c r="N1587" s="137" t="s">
        <v>13524</v>
      </c>
      <c r="O1587" s="137" t="s">
        <v>13525</v>
      </c>
      <c r="P1587" s="118" t="s">
        <v>13526</v>
      </c>
      <c r="Q1587" s="108">
        <v>20</v>
      </c>
      <c r="R1587" s="108">
        <v>0</v>
      </c>
      <c r="S1587" s="108">
        <v>10</v>
      </c>
      <c r="T1587" s="108">
        <v>10</v>
      </c>
      <c r="U1587" s="108">
        <v>20</v>
      </c>
      <c r="V1587" s="109">
        <v>100</v>
      </c>
      <c r="W1587" s="109">
        <v>100</v>
      </c>
      <c r="X1587" s="127" t="s">
        <v>13431</v>
      </c>
      <c r="Y1587" s="111">
        <v>3</v>
      </c>
      <c r="Z1587" s="107"/>
      <c r="AA1587" s="107"/>
      <c r="AB1587" s="111">
        <v>47</v>
      </c>
      <c r="AC1587" s="107"/>
      <c r="AD1587" s="108">
        <v>10</v>
      </c>
      <c r="AE1587" s="108">
        <v>5</v>
      </c>
      <c r="AF1587" s="107"/>
      <c r="AG1587" s="107"/>
      <c r="AH1587" s="107"/>
      <c r="AI1587" s="107"/>
      <c r="AJ1587" s="107"/>
      <c r="AK1587" s="107"/>
      <c r="AL1587" s="107"/>
      <c r="AM1587" s="107"/>
      <c r="AN1587" s="107"/>
      <c r="AO1587" s="107"/>
      <c r="AP1587" s="107"/>
      <c r="AQ1587" s="107"/>
      <c r="AR1587" s="107"/>
      <c r="AS1587" s="107"/>
      <c r="AT1587" s="107"/>
      <c r="AU1587" s="107"/>
      <c r="AV1587" s="107"/>
      <c r="AW1587" s="107"/>
      <c r="AX1587" s="107"/>
      <c r="AY1587"/>
      <c r="AZ1587"/>
      <c r="BA1587"/>
      <c r="BB1587"/>
      <c r="BC1587"/>
      <c r="BD1587"/>
      <c r="BE1587" s="110"/>
      <c r="BF1587" s="110"/>
      <c r="BG1587" s="110"/>
      <c r="BH1587" s="110"/>
      <c r="BI1587" s="110"/>
      <c r="BJ1587" s="110"/>
      <c r="BK1587" s="110"/>
      <c r="BL1587" s="110"/>
      <c r="BM1587" s="110"/>
      <c r="BN1587" s="110"/>
      <c r="BO1587" s="110"/>
      <c r="BP1587" s="110"/>
      <c r="BQ1587" s="110"/>
      <c r="BR1587" s="110"/>
      <c r="BS1587" s="110"/>
      <c r="BT1587" s="110"/>
      <c r="BU1587" s="110"/>
      <c r="BV1587" s="110"/>
      <c r="BW1587" s="110"/>
      <c r="BX1587" s="110"/>
      <c r="BY1587" s="110"/>
      <c r="BZ1587" s="110"/>
      <c r="CA1587" s="110"/>
      <c r="CB1587" s="110"/>
      <c r="CC1587" s="110"/>
      <c r="CD1587" s="110"/>
      <c r="CE1587" s="110"/>
      <c r="CF1587" s="110"/>
      <c r="CG1587" s="110"/>
      <c r="CH1587" s="110"/>
      <c r="CI1587" s="110"/>
      <c r="CJ1587" s="110"/>
      <c r="CK1587" s="110"/>
      <c r="CL1587" s="110"/>
      <c r="CM1587" s="110"/>
      <c r="CN1587" s="110"/>
      <c r="CO1587" s="110"/>
      <c r="CP1587" s="110"/>
      <c r="CQ1587" s="110"/>
      <c r="CR1587" s="110"/>
      <c r="CS1587" s="110"/>
      <c r="CT1587" s="110"/>
      <c r="CU1587" s="110"/>
      <c r="CV1587" s="110"/>
      <c r="CW1587" s="110"/>
      <c r="CX1587" s="110"/>
      <c r="CY1587" s="110"/>
      <c r="CZ1587" s="110"/>
      <c r="DA1587" s="110"/>
      <c r="DB1587" s="110"/>
      <c r="DC1587" s="110"/>
      <c r="DD1587" s="110"/>
      <c r="DE1587" s="110"/>
      <c r="DF1587" s="110"/>
      <c r="DG1587" s="110"/>
      <c r="DH1587" s="110"/>
      <c r="DI1587" s="110"/>
      <c r="DJ1587" s="110"/>
      <c r="DK1587" s="110"/>
      <c r="DL1587" s="110"/>
      <c r="DM1587" s="110"/>
      <c r="DN1587" s="110"/>
      <c r="DO1587" s="110"/>
      <c r="DP1587" s="110"/>
      <c r="DQ1587" s="110"/>
      <c r="DR1587" s="110"/>
      <c r="DS1587" s="110"/>
      <c r="DT1587" s="110"/>
      <c r="DU1587" s="110"/>
      <c r="DV1587" s="110"/>
      <c r="DW1587" s="110"/>
      <c r="DX1587" s="110"/>
      <c r="DY1587" s="110"/>
      <c r="DZ1587" s="110"/>
      <c r="EA1587" s="110"/>
      <c r="EB1587" s="110"/>
      <c r="EC1587" s="110"/>
      <c r="ED1587" s="110"/>
      <c r="EE1587" s="110"/>
      <c r="EF1587" s="110"/>
      <c r="EG1587" s="110"/>
      <c r="EH1587" s="110"/>
      <c r="EI1587" s="110"/>
      <c r="EJ1587" s="110"/>
      <c r="EK1587" s="110"/>
      <c r="EL1587" s="110"/>
      <c r="EM1587" s="110"/>
      <c r="EN1587" s="110"/>
      <c r="EO1587" s="110"/>
      <c r="EP1587" s="110"/>
      <c r="EQ1587" s="110"/>
      <c r="ER1587" s="110"/>
      <c r="ES1587" s="110"/>
      <c r="ET1587" s="110"/>
      <c r="EU1587" s="110"/>
      <c r="EV1587" s="110"/>
      <c r="EW1587" s="110"/>
      <c r="EX1587" s="110"/>
      <c r="EY1587" s="110"/>
      <c r="EZ1587" s="110"/>
      <c r="FA1587" s="110"/>
      <c r="FB1587" s="110"/>
      <c r="FC1587" s="110"/>
      <c r="FD1587" s="110"/>
      <c r="FE1587" s="110"/>
      <c r="FF1587" s="110"/>
      <c r="FG1587" s="110"/>
      <c r="FH1587" s="110"/>
      <c r="FI1587" s="110"/>
      <c r="FJ1587" s="110"/>
      <c r="FK1587" s="110"/>
      <c r="FL1587" s="110"/>
      <c r="FM1587" s="110"/>
      <c r="FN1587" s="110"/>
      <c r="FO1587" s="110"/>
      <c r="FP1587" s="110"/>
      <c r="FQ1587" s="110"/>
      <c r="FR1587" s="110"/>
      <c r="FS1587" s="110"/>
      <c r="FT1587" s="110"/>
      <c r="FU1587" s="110"/>
      <c r="FV1587" s="110"/>
      <c r="FW1587" s="110"/>
      <c r="FX1587" s="110"/>
      <c r="FY1587" s="110"/>
      <c r="FZ1587" s="110"/>
      <c r="GA1587" s="110"/>
      <c r="GB1587" s="110"/>
      <c r="GC1587" s="110"/>
      <c r="GD1587" s="110"/>
      <c r="GE1587" s="110"/>
      <c r="GF1587" s="110"/>
      <c r="GG1587" s="110"/>
      <c r="GH1587" s="110"/>
      <c r="GI1587" s="110"/>
      <c r="GJ1587" s="110"/>
      <c r="GK1587" s="110"/>
      <c r="GL1587" s="110"/>
      <c r="GM1587" s="110"/>
      <c r="GN1587" s="110"/>
      <c r="GO1587" s="110"/>
      <c r="GP1587" s="110"/>
      <c r="GQ1587" s="110"/>
      <c r="GR1587" s="110"/>
      <c r="GS1587" s="110"/>
      <c r="GT1587" s="110"/>
      <c r="GU1587" s="110"/>
      <c r="GV1587" s="110"/>
      <c r="GW1587" s="110"/>
      <c r="GX1587" s="110"/>
      <c r="GY1587" s="110"/>
      <c r="GZ1587" s="110"/>
      <c r="HA1587" s="110"/>
      <c r="HB1587" s="110"/>
      <c r="HC1587" s="110"/>
      <c r="HD1587" s="110"/>
      <c r="HE1587" s="110"/>
      <c r="HF1587" s="110"/>
      <c r="HG1587" s="110"/>
      <c r="HH1587" s="110"/>
      <c r="HI1587" s="110"/>
      <c r="HJ1587" s="110"/>
      <c r="HK1587" s="110"/>
      <c r="HL1587" s="110"/>
      <c r="HM1587" s="110"/>
      <c r="HN1587" s="110"/>
      <c r="HO1587" s="110"/>
      <c r="HP1587" s="110"/>
      <c r="HQ1587" s="110"/>
      <c r="HR1587" s="110"/>
      <c r="HS1587" s="110"/>
      <c r="HT1587" s="110"/>
      <c r="HU1587" s="110"/>
      <c r="HV1587" s="110"/>
      <c r="HW1587" s="110"/>
      <c r="HX1587" s="110"/>
      <c r="HY1587" s="110"/>
      <c r="HZ1587" s="110"/>
      <c r="IA1587" s="110"/>
      <c r="IB1587" s="110"/>
      <c r="IC1587" s="110"/>
      <c r="ID1587" s="110"/>
      <c r="IE1587" s="110"/>
      <c r="IF1587" s="110"/>
      <c r="IG1587" s="110"/>
      <c r="IH1587" s="110"/>
      <c r="II1587" s="110"/>
      <c r="IJ1587" s="110"/>
      <c r="IK1587" s="110"/>
      <c r="IL1587" s="110"/>
      <c r="IM1587" s="110"/>
      <c r="IN1587" s="110"/>
      <c r="IO1587" s="110"/>
      <c r="IP1587" s="110"/>
      <c r="IQ1587" s="110"/>
      <c r="IR1587" s="110"/>
      <c r="IS1587" s="110"/>
      <c r="IT1587" s="110"/>
      <c r="IU1587" s="110"/>
      <c r="IV1587" s="110"/>
    </row>
    <row r="1588" spans="1:256" s="138" customFormat="1" ht="409.6">
      <c r="A1588" s="111">
        <v>3050</v>
      </c>
      <c r="B1588" s="111" t="s">
        <v>13423</v>
      </c>
      <c r="C1588" s="107"/>
      <c r="D1588" s="124"/>
      <c r="E1588" s="111" t="s">
        <v>3383</v>
      </c>
      <c r="F1588" s="118" t="s">
        <v>13527</v>
      </c>
      <c r="G1588" s="112" t="s">
        <v>13528</v>
      </c>
      <c r="H1588" s="112">
        <v>2011</v>
      </c>
      <c r="I1588" s="112" t="s">
        <v>13528</v>
      </c>
      <c r="J1588" s="108">
        <v>225096</v>
      </c>
      <c r="K1588" s="126" t="s">
        <v>12747</v>
      </c>
      <c r="L1588" s="111" t="s">
        <v>13427</v>
      </c>
      <c r="M1588" s="111" t="s">
        <v>13428</v>
      </c>
      <c r="N1588" s="137" t="s">
        <v>13529</v>
      </c>
      <c r="O1588" s="137" t="s">
        <v>13530</v>
      </c>
      <c r="P1588" s="118" t="s">
        <v>13531</v>
      </c>
      <c r="Q1588" s="108">
        <v>20</v>
      </c>
      <c r="R1588" s="108">
        <v>0</v>
      </c>
      <c r="S1588" s="108">
        <v>10</v>
      </c>
      <c r="T1588" s="108">
        <v>10</v>
      </c>
      <c r="U1588" s="108">
        <v>20</v>
      </c>
      <c r="V1588" s="109">
        <v>100</v>
      </c>
      <c r="W1588" s="109">
        <v>100</v>
      </c>
      <c r="X1588" s="127" t="s">
        <v>13431</v>
      </c>
      <c r="Y1588" s="111">
        <v>3</v>
      </c>
      <c r="Z1588" s="107"/>
      <c r="AA1588" s="107"/>
      <c r="AB1588" s="111">
        <v>47</v>
      </c>
      <c r="AC1588" s="107"/>
      <c r="AD1588" s="108">
        <v>10</v>
      </c>
      <c r="AE1588" s="108">
        <v>5</v>
      </c>
      <c r="AF1588" s="107"/>
      <c r="AG1588" s="107"/>
      <c r="AH1588" s="107"/>
      <c r="AI1588" s="107"/>
      <c r="AJ1588" s="107"/>
      <c r="AK1588" s="107"/>
      <c r="AL1588" s="107"/>
      <c r="AM1588" s="107"/>
      <c r="AN1588" s="107"/>
      <c r="AO1588" s="107"/>
      <c r="AP1588" s="107"/>
      <c r="AQ1588" s="107"/>
      <c r="AR1588" s="107"/>
      <c r="AS1588" s="107"/>
      <c r="AT1588" s="107"/>
      <c r="AU1588" s="107"/>
      <c r="AV1588" s="107"/>
      <c r="AW1588" s="107"/>
      <c r="AX1588" s="107"/>
      <c r="AY1588"/>
      <c r="AZ1588"/>
      <c r="BA1588"/>
      <c r="BB1588"/>
      <c r="BC1588"/>
      <c r="BD1588"/>
      <c r="BE1588" s="110"/>
      <c r="BF1588" s="110"/>
      <c r="BG1588" s="110"/>
      <c r="BH1588" s="110"/>
      <c r="BI1588" s="110"/>
      <c r="BJ1588" s="110"/>
      <c r="BK1588" s="110"/>
      <c r="BL1588" s="110"/>
      <c r="BM1588" s="110"/>
      <c r="BN1588" s="110"/>
      <c r="BO1588" s="110"/>
      <c r="BP1588" s="110"/>
      <c r="BQ1588" s="110"/>
      <c r="BR1588" s="110"/>
      <c r="BS1588" s="110"/>
      <c r="BT1588" s="110"/>
      <c r="BU1588" s="110"/>
      <c r="BV1588" s="110"/>
      <c r="BW1588" s="110"/>
      <c r="BX1588" s="110"/>
      <c r="BY1588" s="110"/>
      <c r="BZ1588" s="110"/>
      <c r="CA1588" s="110"/>
      <c r="CB1588" s="110"/>
      <c r="CC1588" s="110"/>
      <c r="CD1588" s="110"/>
      <c r="CE1588" s="110"/>
      <c r="CF1588" s="110"/>
      <c r="CG1588" s="110"/>
      <c r="CH1588" s="110"/>
      <c r="CI1588" s="110"/>
      <c r="CJ1588" s="110"/>
      <c r="CK1588" s="110"/>
      <c r="CL1588" s="110"/>
      <c r="CM1588" s="110"/>
      <c r="CN1588" s="110"/>
      <c r="CO1588" s="110"/>
      <c r="CP1588" s="110"/>
      <c r="CQ1588" s="110"/>
      <c r="CR1588" s="110"/>
      <c r="CS1588" s="110"/>
      <c r="CT1588" s="110"/>
      <c r="CU1588" s="110"/>
      <c r="CV1588" s="110"/>
      <c r="CW1588" s="110"/>
      <c r="CX1588" s="110"/>
      <c r="CY1588" s="110"/>
      <c r="CZ1588" s="110"/>
      <c r="DA1588" s="110"/>
      <c r="DB1588" s="110"/>
      <c r="DC1588" s="110"/>
      <c r="DD1588" s="110"/>
      <c r="DE1588" s="110"/>
      <c r="DF1588" s="110"/>
      <c r="DG1588" s="110"/>
      <c r="DH1588" s="110"/>
      <c r="DI1588" s="110"/>
      <c r="DJ1588" s="110"/>
      <c r="DK1588" s="110"/>
      <c r="DL1588" s="110"/>
      <c r="DM1588" s="110"/>
      <c r="DN1588" s="110"/>
      <c r="DO1588" s="110"/>
      <c r="DP1588" s="110"/>
      <c r="DQ1588" s="110"/>
      <c r="DR1588" s="110"/>
      <c r="DS1588" s="110"/>
      <c r="DT1588" s="110"/>
      <c r="DU1588" s="110"/>
      <c r="DV1588" s="110"/>
      <c r="DW1588" s="110"/>
      <c r="DX1588" s="110"/>
      <c r="DY1588" s="110"/>
      <c r="DZ1588" s="110"/>
      <c r="EA1588" s="110"/>
      <c r="EB1588" s="110"/>
      <c r="EC1588" s="110"/>
      <c r="ED1588" s="110"/>
      <c r="EE1588" s="110"/>
      <c r="EF1588" s="110"/>
      <c r="EG1588" s="110"/>
      <c r="EH1588" s="110"/>
      <c r="EI1588" s="110"/>
      <c r="EJ1588" s="110"/>
      <c r="EK1588" s="110"/>
      <c r="EL1588" s="110"/>
      <c r="EM1588" s="110"/>
      <c r="EN1588" s="110"/>
      <c r="EO1588" s="110"/>
      <c r="EP1588" s="110"/>
      <c r="EQ1588" s="110"/>
      <c r="ER1588" s="110"/>
      <c r="ES1588" s="110"/>
      <c r="ET1588" s="110"/>
      <c r="EU1588" s="110"/>
      <c r="EV1588" s="110"/>
      <c r="EW1588" s="110"/>
      <c r="EX1588" s="110"/>
      <c r="EY1588" s="110"/>
      <c r="EZ1588" s="110"/>
      <c r="FA1588" s="110"/>
      <c r="FB1588" s="110"/>
      <c r="FC1588" s="110"/>
      <c r="FD1588" s="110"/>
      <c r="FE1588" s="110"/>
      <c r="FF1588" s="110"/>
      <c r="FG1588" s="110"/>
      <c r="FH1588" s="110"/>
      <c r="FI1588" s="110"/>
      <c r="FJ1588" s="110"/>
      <c r="FK1588" s="110"/>
      <c r="FL1588" s="110"/>
      <c r="FM1588" s="110"/>
      <c r="FN1588" s="110"/>
      <c r="FO1588" s="110"/>
      <c r="FP1588" s="110"/>
      <c r="FQ1588" s="110"/>
      <c r="FR1588" s="110"/>
      <c r="FS1588" s="110"/>
      <c r="FT1588" s="110"/>
      <c r="FU1588" s="110"/>
      <c r="FV1588" s="110"/>
      <c r="FW1588" s="110"/>
      <c r="FX1588" s="110"/>
      <c r="FY1588" s="110"/>
      <c r="FZ1588" s="110"/>
      <c r="GA1588" s="110"/>
      <c r="GB1588" s="110"/>
      <c r="GC1588" s="110"/>
      <c r="GD1588" s="110"/>
      <c r="GE1588" s="110"/>
      <c r="GF1588" s="110"/>
      <c r="GG1588" s="110"/>
      <c r="GH1588" s="110"/>
      <c r="GI1588" s="110"/>
      <c r="GJ1588" s="110"/>
      <c r="GK1588" s="110"/>
      <c r="GL1588" s="110"/>
      <c r="GM1588" s="110"/>
      <c r="GN1588" s="110"/>
      <c r="GO1588" s="110"/>
      <c r="GP1588" s="110"/>
      <c r="GQ1588" s="110"/>
      <c r="GR1588" s="110"/>
      <c r="GS1588" s="110"/>
      <c r="GT1588" s="110"/>
      <c r="GU1588" s="110"/>
      <c r="GV1588" s="110"/>
      <c r="GW1588" s="110"/>
      <c r="GX1588" s="110"/>
      <c r="GY1588" s="110"/>
      <c r="GZ1588" s="110"/>
      <c r="HA1588" s="110"/>
      <c r="HB1588" s="110"/>
      <c r="HC1588" s="110"/>
      <c r="HD1588" s="110"/>
      <c r="HE1588" s="110"/>
      <c r="HF1588" s="110"/>
      <c r="HG1588" s="110"/>
      <c r="HH1588" s="110"/>
      <c r="HI1588" s="110"/>
      <c r="HJ1588" s="110"/>
      <c r="HK1588" s="110"/>
      <c r="HL1588" s="110"/>
      <c r="HM1588" s="110"/>
      <c r="HN1588" s="110"/>
      <c r="HO1588" s="110"/>
      <c r="HP1588" s="110"/>
      <c r="HQ1588" s="110"/>
      <c r="HR1588" s="110"/>
      <c r="HS1588" s="110"/>
      <c r="HT1588" s="110"/>
      <c r="HU1588" s="110"/>
      <c r="HV1588" s="110"/>
      <c r="HW1588" s="110"/>
      <c r="HX1588" s="110"/>
      <c r="HY1588" s="110"/>
      <c r="HZ1588" s="110"/>
      <c r="IA1588" s="110"/>
      <c r="IB1588" s="110"/>
      <c r="IC1588" s="110"/>
      <c r="ID1588" s="110"/>
      <c r="IE1588" s="110"/>
      <c r="IF1588" s="110"/>
      <c r="IG1588" s="110"/>
      <c r="IH1588" s="110"/>
      <c r="II1588" s="110"/>
      <c r="IJ1588" s="110"/>
      <c r="IK1588" s="110"/>
      <c r="IL1588" s="110"/>
      <c r="IM1588" s="110"/>
      <c r="IN1588" s="110"/>
      <c r="IO1588" s="110"/>
      <c r="IP1588" s="110"/>
      <c r="IQ1588" s="110"/>
      <c r="IR1588" s="110"/>
      <c r="IS1588" s="110"/>
      <c r="IT1588" s="110"/>
      <c r="IU1588" s="110"/>
      <c r="IV1588" s="110"/>
    </row>
    <row r="1589" spans="1:256" s="138" customFormat="1" ht="349.75">
      <c r="A1589" s="111">
        <v>3050</v>
      </c>
      <c r="B1589" s="111" t="s">
        <v>13423</v>
      </c>
      <c r="C1589" s="107"/>
      <c r="D1589" s="124"/>
      <c r="E1589" s="111" t="s">
        <v>9222</v>
      </c>
      <c r="F1589" s="118" t="s">
        <v>13438</v>
      </c>
      <c r="G1589" s="112" t="s">
        <v>13532</v>
      </c>
      <c r="H1589" s="112">
        <v>2014</v>
      </c>
      <c r="I1589" s="112" t="s">
        <v>13533</v>
      </c>
      <c r="J1589" s="108">
        <v>1196346</v>
      </c>
      <c r="K1589" s="126" t="s">
        <v>12747</v>
      </c>
      <c r="L1589" s="111" t="s">
        <v>13427</v>
      </c>
      <c r="M1589" s="111" t="s">
        <v>13428</v>
      </c>
      <c r="N1589" s="137" t="s">
        <v>13534</v>
      </c>
      <c r="O1589" s="137" t="s">
        <v>13535</v>
      </c>
      <c r="P1589" s="118" t="s">
        <v>13536</v>
      </c>
      <c r="Q1589" s="108">
        <v>20</v>
      </c>
      <c r="R1589" s="108">
        <v>0</v>
      </c>
      <c r="S1589" s="108">
        <v>10</v>
      </c>
      <c r="T1589" s="108">
        <v>10</v>
      </c>
      <c r="U1589" s="108">
        <v>20</v>
      </c>
      <c r="V1589" s="109">
        <v>100</v>
      </c>
      <c r="W1589" s="109">
        <v>100</v>
      </c>
      <c r="X1589" s="127" t="s">
        <v>13431</v>
      </c>
      <c r="Y1589" s="111">
        <v>3</v>
      </c>
      <c r="Z1589" s="107"/>
      <c r="AA1589" s="107"/>
      <c r="AB1589" s="111">
        <v>47</v>
      </c>
      <c r="AC1589" s="107"/>
      <c r="AD1589" s="108">
        <v>10</v>
      </c>
      <c r="AE1589" s="108">
        <v>5</v>
      </c>
      <c r="AF1589" s="107"/>
      <c r="AG1589" s="107"/>
      <c r="AH1589" s="107"/>
      <c r="AI1589" s="107"/>
      <c r="AJ1589" s="107"/>
      <c r="AK1589" s="107"/>
      <c r="AL1589" s="107"/>
      <c r="AM1589" s="107"/>
      <c r="AN1589" s="107"/>
      <c r="AO1589" s="107"/>
      <c r="AP1589" s="107"/>
      <c r="AQ1589" s="107"/>
      <c r="AR1589" s="107"/>
      <c r="AS1589" s="107"/>
      <c r="AT1589" s="107"/>
      <c r="AU1589" s="107"/>
      <c r="AV1589" s="107"/>
      <c r="AW1589" s="107"/>
      <c r="AX1589" s="107"/>
      <c r="AY1589"/>
      <c r="AZ1589"/>
      <c r="BA1589"/>
      <c r="BB1589"/>
      <c r="BC1589"/>
      <c r="BD1589"/>
      <c r="BE1589" s="110"/>
      <c r="BF1589" s="110"/>
      <c r="BG1589" s="110"/>
      <c r="BH1589" s="110"/>
      <c r="BI1589" s="110"/>
      <c r="BJ1589" s="110"/>
      <c r="BK1589" s="110"/>
      <c r="BL1589" s="110"/>
      <c r="BM1589" s="110"/>
      <c r="BN1589" s="110"/>
      <c r="BO1589" s="110"/>
      <c r="BP1589" s="110"/>
      <c r="BQ1589" s="110"/>
      <c r="BR1589" s="110"/>
      <c r="BS1589" s="110"/>
      <c r="BT1589" s="110"/>
      <c r="BU1589" s="110"/>
      <c r="BV1589" s="110"/>
      <c r="BW1589" s="110"/>
      <c r="BX1589" s="110"/>
      <c r="BY1589" s="110"/>
      <c r="BZ1589" s="110"/>
      <c r="CA1589" s="110"/>
      <c r="CB1589" s="110"/>
      <c r="CC1589" s="110"/>
      <c r="CD1589" s="110"/>
      <c r="CE1589" s="110"/>
      <c r="CF1589" s="110"/>
      <c r="CG1589" s="110"/>
      <c r="CH1589" s="110"/>
      <c r="CI1589" s="110"/>
      <c r="CJ1589" s="110"/>
      <c r="CK1589" s="110"/>
      <c r="CL1589" s="110"/>
      <c r="CM1589" s="110"/>
      <c r="CN1589" s="110"/>
      <c r="CO1589" s="110"/>
      <c r="CP1589" s="110"/>
      <c r="CQ1589" s="110"/>
      <c r="CR1589" s="110"/>
      <c r="CS1589" s="110"/>
      <c r="CT1589" s="110"/>
      <c r="CU1589" s="110"/>
      <c r="CV1589" s="110"/>
      <c r="CW1589" s="110"/>
      <c r="CX1589" s="110"/>
      <c r="CY1589" s="110"/>
      <c r="CZ1589" s="110"/>
      <c r="DA1589" s="110"/>
      <c r="DB1589" s="110"/>
      <c r="DC1589" s="110"/>
      <c r="DD1589" s="110"/>
      <c r="DE1589" s="110"/>
      <c r="DF1589" s="110"/>
      <c r="DG1589" s="110"/>
      <c r="DH1589" s="110"/>
      <c r="DI1589" s="110"/>
      <c r="DJ1589" s="110"/>
      <c r="DK1589" s="110"/>
      <c r="DL1589" s="110"/>
      <c r="DM1589" s="110"/>
      <c r="DN1589" s="110"/>
      <c r="DO1589" s="110"/>
      <c r="DP1589" s="110"/>
      <c r="DQ1589" s="110"/>
      <c r="DR1589" s="110"/>
      <c r="DS1589" s="110"/>
      <c r="DT1589" s="110"/>
      <c r="DU1589" s="110"/>
      <c r="DV1589" s="110"/>
      <c r="DW1589" s="110"/>
      <c r="DX1589" s="110"/>
      <c r="DY1589" s="110"/>
      <c r="DZ1589" s="110"/>
      <c r="EA1589" s="110"/>
      <c r="EB1589" s="110"/>
      <c r="EC1589" s="110"/>
      <c r="ED1589" s="110"/>
      <c r="EE1589" s="110"/>
      <c r="EF1589" s="110"/>
      <c r="EG1589" s="110"/>
      <c r="EH1589" s="110"/>
      <c r="EI1589" s="110"/>
      <c r="EJ1589" s="110"/>
      <c r="EK1589" s="110"/>
      <c r="EL1589" s="110"/>
      <c r="EM1589" s="110"/>
      <c r="EN1589" s="110"/>
      <c r="EO1589" s="110"/>
      <c r="EP1589" s="110"/>
      <c r="EQ1589" s="110"/>
      <c r="ER1589" s="110"/>
      <c r="ES1589" s="110"/>
      <c r="ET1589" s="110"/>
      <c r="EU1589" s="110"/>
      <c r="EV1589" s="110"/>
      <c r="EW1589" s="110"/>
      <c r="EX1589" s="110"/>
      <c r="EY1589" s="110"/>
      <c r="EZ1589" s="110"/>
      <c r="FA1589" s="110"/>
      <c r="FB1589" s="110"/>
      <c r="FC1589" s="110"/>
      <c r="FD1589" s="110"/>
      <c r="FE1589" s="110"/>
      <c r="FF1589" s="110"/>
      <c r="FG1589" s="110"/>
      <c r="FH1589" s="110"/>
      <c r="FI1589" s="110"/>
      <c r="FJ1589" s="110"/>
      <c r="FK1589" s="110"/>
      <c r="FL1589" s="110"/>
      <c r="FM1589" s="110"/>
      <c r="FN1589" s="110"/>
      <c r="FO1589" s="110"/>
      <c r="FP1589" s="110"/>
      <c r="FQ1589" s="110"/>
      <c r="FR1589" s="110"/>
      <c r="FS1589" s="110"/>
      <c r="FT1589" s="110"/>
      <c r="FU1589" s="110"/>
      <c r="FV1589" s="110"/>
      <c r="FW1589" s="110"/>
      <c r="FX1589" s="110"/>
      <c r="FY1589" s="110"/>
      <c r="FZ1589" s="110"/>
      <c r="GA1589" s="110"/>
      <c r="GB1589" s="110"/>
      <c r="GC1589" s="110"/>
      <c r="GD1589" s="110"/>
      <c r="GE1589" s="110"/>
      <c r="GF1589" s="110"/>
      <c r="GG1589" s="110"/>
      <c r="GH1589" s="110"/>
      <c r="GI1589" s="110"/>
      <c r="GJ1589" s="110"/>
      <c r="GK1589" s="110"/>
      <c r="GL1589" s="110"/>
      <c r="GM1589" s="110"/>
      <c r="GN1589" s="110"/>
      <c r="GO1589" s="110"/>
      <c r="GP1589" s="110"/>
      <c r="GQ1589" s="110"/>
      <c r="GR1589" s="110"/>
      <c r="GS1589" s="110"/>
      <c r="GT1589" s="110"/>
      <c r="GU1589" s="110"/>
      <c r="GV1589" s="110"/>
      <c r="GW1589" s="110"/>
      <c r="GX1589" s="110"/>
      <c r="GY1589" s="110"/>
      <c r="GZ1589" s="110"/>
      <c r="HA1589" s="110"/>
      <c r="HB1589" s="110"/>
      <c r="HC1589" s="110"/>
      <c r="HD1589" s="110"/>
      <c r="HE1589" s="110"/>
      <c r="HF1589" s="110"/>
      <c r="HG1589" s="110"/>
      <c r="HH1589" s="110"/>
      <c r="HI1589" s="110"/>
      <c r="HJ1589" s="110"/>
      <c r="HK1589" s="110"/>
      <c r="HL1589" s="110"/>
      <c r="HM1589" s="110"/>
      <c r="HN1589" s="110"/>
      <c r="HO1589" s="110"/>
      <c r="HP1589" s="110"/>
      <c r="HQ1589" s="110"/>
      <c r="HR1589" s="110"/>
      <c r="HS1589" s="110"/>
      <c r="HT1589" s="110"/>
      <c r="HU1589" s="110"/>
      <c r="HV1589" s="110"/>
      <c r="HW1589" s="110"/>
      <c r="HX1589" s="110"/>
      <c r="HY1589" s="110"/>
      <c r="HZ1589" s="110"/>
      <c r="IA1589" s="110"/>
      <c r="IB1589" s="110"/>
      <c r="IC1589" s="110"/>
      <c r="ID1589" s="110"/>
      <c r="IE1589" s="110"/>
      <c r="IF1589" s="110"/>
      <c r="IG1589" s="110"/>
      <c r="IH1589" s="110"/>
      <c r="II1589" s="110"/>
      <c r="IJ1589" s="110"/>
      <c r="IK1589" s="110"/>
      <c r="IL1589" s="110"/>
      <c r="IM1589" s="110"/>
      <c r="IN1589" s="110"/>
      <c r="IO1589" s="110"/>
      <c r="IP1589" s="110"/>
      <c r="IQ1589" s="110"/>
      <c r="IR1589" s="110"/>
      <c r="IS1589" s="110"/>
      <c r="IT1589" s="110"/>
      <c r="IU1589" s="110"/>
      <c r="IV1589" s="110"/>
    </row>
    <row r="1590" spans="1:256" s="138" customFormat="1" ht="246.9">
      <c r="A1590" s="111">
        <v>3050</v>
      </c>
      <c r="B1590" s="111" t="s">
        <v>13423</v>
      </c>
      <c r="C1590" s="107"/>
      <c r="D1590" s="124"/>
      <c r="E1590" s="111" t="s">
        <v>13495</v>
      </c>
      <c r="F1590" s="118" t="s">
        <v>13438</v>
      </c>
      <c r="G1590" s="112" t="s">
        <v>13537</v>
      </c>
      <c r="H1590" s="112">
        <v>2010</v>
      </c>
      <c r="I1590" s="112" t="s">
        <v>13538</v>
      </c>
      <c r="J1590" s="108">
        <v>187264</v>
      </c>
      <c r="K1590" s="126" t="s">
        <v>12747</v>
      </c>
      <c r="L1590" s="111" t="s">
        <v>13427</v>
      </c>
      <c r="M1590" s="111" t="s">
        <v>13428</v>
      </c>
      <c r="N1590" s="137" t="s">
        <v>13539</v>
      </c>
      <c r="O1590" s="137" t="s">
        <v>13540</v>
      </c>
      <c r="P1590" s="118" t="s">
        <v>13541</v>
      </c>
      <c r="Q1590" s="108">
        <v>20</v>
      </c>
      <c r="R1590" s="108">
        <v>0</v>
      </c>
      <c r="S1590" s="108">
        <v>10</v>
      </c>
      <c r="T1590" s="108">
        <v>10</v>
      </c>
      <c r="U1590" s="108">
        <v>20</v>
      </c>
      <c r="V1590" s="109">
        <v>100</v>
      </c>
      <c r="W1590" s="109">
        <v>100</v>
      </c>
      <c r="X1590" s="127" t="s">
        <v>13431</v>
      </c>
      <c r="Y1590" s="111">
        <v>3</v>
      </c>
      <c r="Z1590" s="107"/>
      <c r="AA1590" s="107"/>
      <c r="AB1590" s="111">
        <v>47</v>
      </c>
      <c r="AC1590" s="107"/>
      <c r="AD1590" s="108">
        <v>10</v>
      </c>
      <c r="AE1590" s="108">
        <v>5</v>
      </c>
      <c r="AF1590" s="107"/>
      <c r="AG1590" s="107"/>
      <c r="AH1590" s="107"/>
      <c r="AI1590" s="107"/>
      <c r="AJ1590" s="107"/>
      <c r="AK1590" s="107"/>
      <c r="AL1590" s="107"/>
      <c r="AM1590" s="107"/>
      <c r="AN1590" s="107"/>
      <c r="AO1590" s="107"/>
      <c r="AP1590" s="107"/>
      <c r="AQ1590" s="107"/>
      <c r="AR1590" s="107"/>
      <c r="AS1590" s="107"/>
      <c r="AT1590" s="107"/>
      <c r="AU1590" s="107"/>
      <c r="AV1590" s="107"/>
      <c r="AW1590" s="107"/>
      <c r="AX1590" s="107"/>
      <c r="AY1590"/>
      <c r="AZ1590"/>
      <c r="BA1590"/>
      <c r="BB1590"/>
      <c r="BC1590"/>
      <c r="BD1590"/>
      <c r="BE1590" s="110"/>
      <c r="BF1590" s="110"/>
      <c r="BG1590" s="110"/>
      <c r="BH1590" s="110"/>
      <c r="BI1590" s="110"/>
      <c r="BJ1590" s="110"/>
      <c r="BK1590" s="110"/>
      <c r="BL1590" s="110"/>
      <c r="BM1590" s="110"/>
      <c r="BN1590" s="110"/>
      <c r="BO1590" s="110"/>
      <c r="BP1590" s="110"/>
      <c r="BQ1590" s="110"/>
      <c r="BR1590" s="110"/>
      <c r="BS1590" s="110"/>
      <c r="BT1590" s="110"/>
      <c r="BU1590" s="110"/>
      <c r="BV1590" s="110"/>
      <c r="BW1590" s="110"/>
      <c r="BX1590" s="110"/>
      <c r="BY1590" s="110"/>
      <c r="BZ1590" s="110"/>
      <c r="CA1590" s="110"/>
      <c r="CB1590" s="110"/>
      <c r="CC1590" s="110"/>
      <c r="CD1590" s="110"/>
      <c r="CE1590" s="110"/>
      <c r="CF1590" s="110"/>
      <c r="CG1590" s="110"/>
      <c r="CH1590" s="110"/>
      <c r="CI1590" s="110"/>
      <c r="CJ1590" s="110"/>
      <c r="CK1590" s="110"/>
      <c r="CL1590" s="110"/>
      <c r="CM1590" s="110"/>
      <c r="CN1590" s="110"/>
      <c r="CO1590" s="110"/>
      <c r="CP1590" s="110"/>
      <c r="CQ1590" s="110"/>
      <c r="CR1590" s="110"/>
      <c r="CS1590" s="110"/>
      <c r="CT1590" s="110"/>
      <c r="CU1590" s="110"/>
      <c r="CV1590" s="110"/>
      <c r="CW1590" s="110"/>
      <c r="CX1590" s="110"/>
      <c r="CY1590" s="110"/>
      <c r="CZ1590" s="110"/>
      <c r="DA1590" s="110"/>
      <c r="DB1590" s="110"/>
      <c r="DC1590" s="110"/>
      <c r="DD1590" s="110"/>
      <c r="DE1590" s="110"/>
      <c r="DF1590" s="110"/>
      <c r="DG1590" s="110"/>
      <c r="DH1590" s="110"/>
      <c r="DI1590" s="110"/>
      <c r="DJ1590" s="110"/>
      <c r="DK1590" s="110"/>
      <c r="DL1590" s="110"/>
      <c r="DM1590" s="110"/>
      <c r="DN1590" s="110"/>
      <c r="DO1590" s="110"/>
      <c r="DP1590" s="110"/>
      <c r="DQ1590" s="110"/>
      <c r="DR1590" s="110"/>
      <c r="DS1590" s="110"/>
      <c r="DT1590" s="110"/>
      <c r="DU1590" s="110"/>
      <c r="DV1590" s="110"/>
      <c r="DW1590" s="110"/>
      <c r="DX1590" s="110"/>
      <c r="DY1590" s="110"/>
      <c r="DZ1590" s="110"/>
      <c r="EA1590" s="110"/>
      <c r="EB1590" s="110"/>
      <c r="EC1590" s="110"/>
      <c r="ED1590" s="110"/>
      <c r="EE1590" s="110"/>
      <c r="EF1590" s="110"/>
      <c r="EG1590" s="110"/>
      <c r="EH1590" s="110"/>
      <c r="EI1590" s="110"/>
      <c r="EJ1590" s="110"/>
      <c r="EK1590" s="110"/>
      <c r="EL1590" s="110"/>
      <c r="EM1590" s="110"/>
      <c r="EN1590" s="110"/>
      <c r="EO1590" s="110"/>
      <c r="EP1590" s="110"/>
      <c r="EQ1590" s="110"/>
      <c r="ER1590" s="110"/>
      <c r="ES1590" s="110"/>
      <c r="ET1590" s="110"/>
      <c r="EU1590" s="110"/>
      <c r="EV1590" s="110"/>
      <c r="EW1590" s="110"/>
      <c r="EX1590" s="110"/>
      <c r="EY1590" s="110"/>
      <c r="EZ1590" s="110"/>
      <c r="FA1590" s="110"/>
      <c r="FB1590" s="110"/>
      <c r="FC1590" s="110"/>
      <c r="FD1590" s="110"/>
      <c r="FE1590" s="110"/>
      <c r="FF1590" s="110"/>
      <c r="FG1590" s="110"/>
      <c r="FH1590" s="110"/>
      <c r="FI1590" s="110"/>
      <c r="FJ1590" s="110"/>
      <c r="FK1590" s="110"/>
      <c r="FL1590" s="110"/>
      <c r="FM1590" s="110"/>
      <c r="FN1590" s="110"/>
      <c r="FO1590" s="110"/>
      <c r="FP1590" s="110"/>
      <c r="FQ1590" s="110"/>
      <c r="FR1590" s="110"/>
      <c r="FS1590" s="110"/>
      <c r="FT1590" s="110"/>
      <c r="FU1590" s="110"/>
      <c r="FV1590" s="110"/>
      <c r="FW1590" s="110"/>
      <c r="FX1590" s="110"/>
      <c r="FY1590" s="110"/>
      <c r="FZ1590" s="110"/>
      <c r="GA1590" s="110"/>
      <c r="GB1590" s="110"/>
      <c r="GC1590" s="110"/>
      <c r="GD1590" s="110"/>
      <c r="GE1590" s="110"/>
      <c r="GF1590" s="110"/>
      <c r="GG1590" s="110"/>
      <c r="GH1590" s="110"/>
      <c r="GI1590" s="110"/>
      <c r="GJ1590" s="110"/>
      <c r="GK1590" s="110"/>
      <c r="GL1590" s="110"/>
      <c r="GM1590" s="110"/>
      <c r="GN1590" s="110"/>
      <c r="GO1590" s="110"/>
      <c r="GP1590" s="110"/>
      <c r="GQ1590" s="110"/>
      <c r="GR1590" s="110"/>
      <c r="GS1590" s="110"/>
      <c r="GT1590" s="110"/>
      <c r="GU1590" s="110"/>
      <c r="GV1590" s="110"/>
      <c r="GW1590" s="110"/>
      <c r="GX1590" s="110"/>
      <c r="GY1590" s="110"/>
      <c r="GZ1590" s="110"/>
      <c r="HA1590" s="110"/>
      <c r="HB1590" s="110"/>
      <c r="HC1590" s="110"/>
      <c r="HD1590" s="110"/>
      <c r="HE1590" s="110"/>
      <c r="HF1590" s="110"/>
      <c r="HG1590" s="110"/>
      <c r="HH1590" s="110"/>
      <c r="HI1590" s="110"/>
      <c r="HJ1590" s="110"/>
      <c r="HK1590" s="110"/>
      <c r="HL1590" s="110"/>
      <c r="HM1590" s="110"/>
      <c r="HN1590" s="110"/>
      <c r="HO1590" s="110"/>
      <c r="HP1590" s="110"/>
      <c r="HQ1590" s="110"/>
      <c r="HR1590" s="110"/>
      <c r="HS1590" s="110"/>
      <c r="HT1590" s="110"/>
      <c r="HU1590" s="110"/>
      <c r="HV1590" s="110"/>
      <c r="HW1590" s="110"/>
      <c r="HX1590" s="110"/>
      <c r="HY1590" s="110"/>
      <c r="HZ1590" s="110"/>
      <c r="IA1590" s="110"/>
      <c r="IB1590" s="110"/>
      <c r="IC1590" s="110"/>
      <c r="ID1590" s="110"/>
      <c r="IE1590" s="110"/>
      <c r="IF1590" s="110"/>
      <c r="IG1590" s="110"/>
      <c r="IH1590" s="110"/>
      <c r="II1590" s="110"/>
      <c r="IJ1590" s="110"/>
      <c r="IK1590" s="110"/>
      <c r="IL1590" s="110"/>
      <c r="IM1590" s="110"/>
      <c r="IN1590" s="110"/>
      <c r="IO1590" s="110"/>
      <c r="IP1590" s="110"/>
      <c r="IQ1590" s="110"/>
      <c r="IR1590" s="110"/>
      <c r="IS1590" s="110"/>
      <c r="IT1590" s="110"/>
      <c r="IU1590" s="110"/>
      <c r="IV1590" s="110"/>
    </row>
    <row r="1591" spans="1:256" s="138" customFormat="1" ht="267.45">
      <c r="A1591" s="111">
        <v>3050</v>
      </c>
      <c r="B1591" s="111" t="s">
        <v>13423</v>
      </c>
      <c r="C1591" s="107"/>
      <c r="D1591" s="124"/>
      <c r="E1591" s="111" t="s">
        <v>13495</v>
      </c>
      <c r="F1591" s="118" t="s">
        <v>13438</v>
      </c>
      <c r="G1591" s="112" t="s">
        <v>13542</v>
      </c>
      <c r="H1591" s="112">
        <v>2010</v>
      </c>
      <c r="I1591" s="112" t="s">
        <v>13543</v>
      </c>
      <c r="J1591" s="108"/>
      <c r="K1591" s="126" t="s">
        <v>12747</v>
      </c>
      <c r="L1591" s="111" t="s">
        <v>13427</v>
      </c>
      <c r="M1591" s="111" t="s">
        <v>13428</v>
      </c>
      <c r="N1591" s="137" t="s">
        <v>13544</v>
      </c>
      <c r="O1591" s="137" t="s">
        <v>13545</v>
      </c>
      <c r="P1591" s="118" t="s">
        <v>13541</v>
      </c>
      <c r="Q1591" s="108">
        <v>20</v>
      </c>
      <c r="R1591" s="108">
        <v>0</v>
      </c>
      <c r="S1591" s="108">
        <v>10</v>
      </c>
      <c r="T1591" s="108">
        <v>10</v>
      </c>
      <c r="U1591" s="108">
        <v>20</v>
      </c>
      <c r="V1591" s="109">
        <v>100</v>
      </c>
      <c r="W1591" s="109">
        <v>100</v>
      </c>
      <c r="X1591" s="127" t="s">
        <v>13431</v>
      </c>
      <c r="Y1591" s="111">
        <v>3</v>
      </c>
      <c r="Z1591" s="107"/>
      <c r="AA1591" s="107"/>
      <c r="AB1591" s="111">
        <v>47</v>
      </c>
      <c r="AC1591" s="107"/>
      <c r="AD1591" s="108">
        <v>10</v>
      </c>
      <c r="AE1591" s="108">
        <v>5</v>
      </c>
      <c r="AF1591" s="107"/>
      <c r="AG1591" s="107"/>
      <c r="AH1591" s="107"/>
      <c r="AI1591" s="107"/>
      <c r="AJ1591" s="107"/>
      <c r="AK1591" s="107"/>
      <c r="AL1591" s="107"/>
      <c r="AM1591" s="107"/>
      <c r="AN1591" s="107"/>
      <c r="AO1591" s="107"/>
      <c r="AP1591" s="107"/>
      <c r="AQ1591" s="107"/>
      <c r="AR1591" s="107"/>
      <c r="AS1591" s="107"/>
      <c r="AT1591" s="107"/>
      <c r="AU1591" s="107"/>
      <c r="AV1591" s="107"/>
      <c r="AW1591" s="107"/>
      <c r="AX1591" s="107"/>
      <c r="AY1591"/>
      <c r="AZ1591"/>
      <c r="BA1591"/>
      <c r="BB1591"/>
      <c r="BC1591"/>
      <c r="BD1591"/>
      <c r="BE1591" s="110"/>
      <c r="BF1591" s="110"/>
      <c r="BG1591" s="110"/>
      <c r="BH1591" s="110"/>
      <c r="BI1591" s="110"/>
      <c r="BJ1591" s="110"/>
      <c r="BK1591" s="110"/>
      <c r="BL1591" s="110"/>
      <c r="BM1591" s="110"/>
      <c r="BN1591" s="110"/>
      <c r="BO1591" s="110"/>
      <c r="BP1591" s="110"/>
      <c r="BQ1591" s="110"/>
      <c r="BR1591" s="110"/>
      <c r="BS1591" s="110"/>
      <c r="BT1591" s="110"/>
      <c r="BU1591" s="110"/>
      <c r="BV1591" s="110"/>
      <c r="BW1591" s="110"/>
      <c r="BX1591" s="110"/>
      <c r="BY1591" s="110"/>
      <c r="BZ1591" s="110"/>
      <c r="CA1591" s="110"/>
      <c r="CB1591" s="110"/>
      <c r="CC1591" s="110"/>
      <c r="CD1591" s="110"/>
      <c r="CE1591" s="110"/>
      <c r="CF1591" s="110"/>
      <c r="CG1591" s="110"/>
      <c r="CH1591" s="110"/>
      <c r="CI1591" s="110"/>
      <c r="CJ1591" s="110"/>
      <c r="CK1591" s="110"/>
      <c r="CL1591" s="110"/>
      <c r="CM1591" s="110"/>
      <c r="CN1591" s="110"/>
      <c r="CO1591" s="110"/>
      <c r="CP1591" s="110"/>
      <c r="CQ1591" s="110"/>
      <c r="CR1591" s="110"/>
      <c r="CS1591" s="110"/>
      <c r="CT1591" s="110"/>
      <c r="CU1591" s="110"/>
      <c r="CV1591" s="110"/>
      <c r="CW1591" s="110"/>
      <c r="CX1591" s="110"/>
      <c r="CY1591" s="110"/>
      <c r="CZ1591" s="110"/>
      <c r="DA1591" s="110"/>
      <c r="DB1591" s="110"/>
      <c r="DC1591" s="110"/>
      <c r="DD1591" s="110"/>
      <c r="DE1591" s="110"/>
      <c r="DF1591" s="110"/>
      <c r="DG1591" s="110"/>
      <c r="DH1591" s="110"/>
      <c r="DI1591" s="110"/>
      <c r="DJ1591" s="110"/>
      <c r="DK1591" s="110"/>
      <c r="DL1591" s="110"/>
      <c r="DM1591" s="110"/>
      <c r="DN1591" s="110"/>
      <c r="DO1591" s="110"/>
      <c r="DP1591" s="110"/>
      <c r="DQ1591" s="110"/>
      <c r="DR1591" s="110"/>
      <c r="DS1591" s="110"/>
      <c r="DT1591" s="110"/>
      <c r="DU1591" s="110"/>
      <c r="DV1591" s="110"/>
      <c r="DW1591" s="110"/>
      <c r="DX1591" s="110"/>
      <c r="DY1591" s="110"/>
      <c r="DZ1591" s="110"/>
      <c r="EA1591" s="110"/>
      <c r="EB1591" s="110"/>
      <c r="EC1591" s="110"/>
      <c r="ED1591" s="110"/>
      <c r="EE1591" s="110"/>
      <c r="EF1591" s="110"/>
      <c r="EG1591" s="110"/>
      <c r="EH1591" s="110"/>
      <c r="EI1591" s="110"/>
      <c r="EJ1591" s="110"/>
      <c r="EK1591" s="110"/>
      <c r="EL1591" s="110"/>
      <c r="EM1591" s="110"/>
      <c r="EN1591" s="110"/>
      <c r="EO1591" s="110"/>
      <c r="EP1591" s="110"/>
      <c r="EQ1591" s="110"/>
      <c r="ER1591" s="110"/>
      <c r="ES1591" s="110"/>
      <c r="ET1591" s="110"/>
      <c r="EU1591" s="110"/>
      <c r="EV1591" s="110"/>
      <c r="EW1591" s="110"/>
      <c r="EX1591" s="110"/>
      <c r="EY1591" s="110"/>
      <c r="EZ1591" s="110"/>
      <c r="FA1591" s="110"/>
      <c r="FB1591" s="110"/>
      <c r="FC1591" s="110"/>
      <c r="FD1591" s="110"/>
      <c r="FE1591" s="110"/>
      <c r="FF1591" s="110"/>
      <c r="FG1591" s="110"/>
      <c r="FH1591" s="110"/>
      <c r="FI1591" s="110"/>
      <c r="FJ1591" s="110"/>
      <c r="FK1591" s="110"/>
      <c r="FL1591" s="110"/>
      <c r="FM1591" s="110"/>
      <c r="FN1591" s="110"/>
      <c r="FO1591" s="110"/>
      <c r="FP1591" s="110"/>
      <c r="FQ1591" s="110"/>
      <c r="FR1591" s="110"/>
      <c r="FS1591" s="110"/>
      <c r="FT1591" s="110"/>
      <c r="FU1591" s="110"/>
      <c r="FV1591" s="110"/>
      <c r="FW1591" s="110"/>
      <c r="FX1591" s="110"/>
      <c r="FY1591" s="110"/>
      <c r="FZ1591" s="110"/>
      <c r="GA1591" s="110"/>
      <c r="GB1591" s="110"/>
      <c r="GC1591" s="110"/>
      <c r="GD1591" s="110"/>
      <c r="GE1591" s="110"/>
      <c r="GF1591" s="110"/>
      <c r="GG1591" s="110"/>
      <c r="GH1591" s="110"/>
      <c r="GI1591" s="110"/>
      <c r="GJ1591" s="110"/>
      <c r="GK1591" s="110"/>
      <c r="GL1591" s="110"/>
      <c r="GM1591" s="110"/>
      <c r="GN1591" s="110"/>
      <c r="GO1591" s="110"/>
      <c r="GP1591" s="110"/>
      <c r="GQ1591" s="110"/>
      <c r="GR1591" s="110"/>
      <c r="GS1591" s="110"/>
      <c r="GT1591" s="110"/>
      <c r="GU1591" s="110"/>
      <c r="GV1591" s="110"/>
      <c r="GW1591" s="110"/>
      <c r="GX1591" s="110"/>
      <c r="GY1591" s="110"/>
      <c r="GZ1591" s="110"/>
      <c r="HA1591" s="110"/>
      <c r="HB1591" s="110"/>
      <c r="HC1591" s="110"/>
      <c r="HD1591" s="110"/>
      <c r="HE1591" s="110"/>
      <c r="HF1591" s="110"/>
      <c r="HG1591" s="110"/>
      <c r="HH1591" s="110"/>
      <c r="HI1591" s="110"/>
      <c r="HJ1591" s="110"/>
      <c r="HK1591" s="110"/>
      <c r="HL1591" s="110"/>
      <c r="HM1591" s="110"/>
      <c r="HN1591" s="110"/>
      <c r="HO1591" s="110"/>
      <c r="HP1591" s="110"/>
      <c r="HQ1591" s="110"/>
      <c r="HR1591" s="110"/>
      <c r="HS1591" s="110"/>
      <c r="HT1591" s="110"/>
      <c r="HU1591" s="110"/>
      <c r="HV1591" s="110"/>
      <c r="HW1591" s="110"/>
      <c r="HX1591" s="110"/>
      <c r="HY1591" s="110"/>
      <c r="HZ1591" s="110"/>
      <c r="IA1591" s="110"/>
      <c r="IB1591" s="110"/>
      <c r="IC1591" s="110"/>
      <c r="ID1591" s="110"/>
      <c r="IE1591" s="110"/>
      <c r="IF1591" s="110"/>
      <c r="IG1591" s="110"/>
      <c r="IH1591" s="110"/>
      <c r="II1591" s="110"/>
      <c r="IJ1591" s="110"/>
      <c r="IK1591" s="110"/>
      <c r="IL1591" s="110"/>
      <c r="IM1591" s="110"/>
      <c r="IN1591" s="110"/>
      <c r="IO1591" s="110"/>
      <c r="IP1591" s="110"/>
      <c r="IQ1591" s="110"/>
      <c r="IR1591" s="110"/>
      <c r="IS1591" s="110"/>
      <c r="IT1591" s="110"/>
      <c r="IU1591" s="110"/>
      <c r="IV1591" s="110"/>
    </row>
    <row r="1592" spans="1:256" s="138" customFormat="1" ht="102.9">
      <c r="A1592" s="111">
        <v>3050</v>
      </c>
      <c r="B1592" s="111" t="s">
        <v>13423</v>
      </c>
      <c r="C1592" s="107"/>
      <c r="D1592" s="124"/>
      <c r="E1592" s="111" t="s">
        <v>8338</v>
      </c>
      <c r="F1592" s="118" t="s">
        <v>13546</v>
      </c>
      <c r="G1592" s="112" t="s">
        <v>13547</v>
      </c>
      <c r="H1592" s="112">
        <v>2012</v>
      </c>
      <c r="I1592" s="112" t="s">
        <v>13547</v>
      </c>
      <c r="J1592" s="108">
        <v>133375</v>
      </c>
      <c r="K1592" s="126" t="s">
        <v>12747</v>
      </c>
      <c r="L1592" s="111" t="s">
        <v>13427</v>
      </c>
      <c r="M1592" s="111" t="s">
        <v>13428</v>
      </c>
      <c r="N1592" s="137" t="s">
        <v>13548</v>
      </c>
      <c r="O1592" s="137" t="s">
        <v>13549</v>
      </c>
      <c r="P1592" s="118" t="s">
        <v>13550</v>
      </c>
      <c r="Q1592" s="108">
        <v>20</v>
      </c>
      <c r="R1592" s="108">
        <v>0</v>
      </c>
      <c r="S1592" s="108">
        <v>10</v>
      </c>
      <c r="T1592" s="108">
        <v>10</v>
      </c>
      <c r="U1592" s="108">
        <v>20</v>
      </c>
      <c r="V1592" s="109">
        <v>100</v>
      </c>
      <c r="W1592" s="109">
        <v>100</v>
      </c>
      <c r="X1592" s="127" t="s">
        <v>13431</v>
      </c>
      <c r="Y1592" s="111">
        <v>3</v>
      </c>
      <c r="Z1592" s="107"/>
      <c r="AA1592" s="107"/>
      <c r="AB1592" s="111">
        <v>47</v>
      </c>
      <c r="AC1592" s="107"/>
      <c r="AD1592" s="108">
        <v>10</v>
      </c>
      <c r="AE1592" s="108">
        <v>5</v>
      </c>
      <c r="AF1592" s="107"/>
      <c r="AG1592" s="107"/>
      <c r="AH1592" s="107"/>
      <c r="AI1592" s="107"/>
      <c r="AJ1592" s="107"/>
      <c r="AK1592" s="107"/>
      <c r="AL1592" s="107"/>
      <c r="AM1592" s="107"/>
      <c r="AN1592" s="107"/>
      <c r="AO1592" s="107"/>
      <c r="AP1592" s="107"/>
      <c r="AQ1592" s="107"/>
      <c r="AR1592" s="107"/>
      <c r="AS1592" s="107"/>
      <c r="AT1592" s="107"/>
      <c r="AU1592" s="107"/>
      <c r="AV1592" s="107"/>
      <c r="AW1592" s="107"/>
      <c r="AX1592" s="107"/>
      <c r="AY1592"/>
      <c r="AZ1592"/>
      <c r="BA1592"/>
      <c r="BB1592"/>
      <c r="BC1592"/>
      <c r="BD1592"/>
      <c r="BE1592" s="110"/>
      <c r="BF1592" s="110"/>
      <c r="BG1592" s="110"/>
      <c r="BH1592" s="110"/>
      <c r="BI1592" s="110"/>
      <c r="BJ1592" s="110"/>
      <c r="BK1592" s="110"/>
      <c r="BL1592" s="110"/>
      <c r="BM1592" s="110"/>
      <c r="BN1592" s="110"/>
      <c r="BO1592" s="110"/>
      <c r="BP1592" s="110"/>
      <c r="BQ1592" s="110"/>
      <c r="BR1592" s="110"/>
      <c r="BS1592" s="110"/>
      <c r="BT1592" s="110"/>
      <c r="BU1592" s="110"/>
      <c r="BV1592" s="110"/>
      <c r="BW1592" s="110"/>
      <c r="BX1592" s="110"/>
      <c r="BY1592" s="110"/>
      <c r="BZ1592" s="110"/>
      <c r="CA1592" s="110"/>
      <c r="CB1592" s="110"/>
      <c r="CC1592" s="110"/>
      <c r="CD1592" s="110"/>
      <c r="CE1592" s="110"/>
      <c r="CF1592" s="110"/>
      <c r="CG1592" s="110"/>
      <c r="CH1592" s="110"/>
      <c r="CI1592" s="110"/>
      <c r="CJ1592" s="110"/>
      <c r="CK1592" s="110"/>
      <c r="CL1592" s="110"/>
      <c r="CM1592" s="110"/>
      <c r="CN1592" s="110"/>
      <c r="CO1592" s="110"/>
      <c r="CP1592" s="110"/>
      <c r="CQ1592" s="110"/>
      <c r="CR1592" s="110"/>
      <c r="CS1592" s="110"/>
      <c r="CT1592" s="110"/>
      <c r="CU1592" s="110"/>
      <c r="CV1592" s="110"/>
      <c r="CW1592" s="110"/>
      <c r="CX1592" s="110"/>
      <c r="CY1592" s="110"/>
      <c r="CZ1592" s="110"/>
      <c r="DA1592" s="110"/>
      <c r="DB1592" s="110"/>
      <c r="DC1592" s="110"/>
      <c r="DD1592" s="110"/>
      <c r="DE1592" s="110"/>
      <c r="DF1592" s="110"/>
      <c r="DG1592" s="110"/>
      <c r="DH1592" s="110"/>
      <c r="DI1592" s="110"/>
      <c r="DJ1592" s="110"/>
      <c r="DK1592" s="110"/>
      <c r="DL1592" s="110"/>
      <c r="DM1592" s="110"/>
      <c r="DN1592" s="110"/>
      <c r="DO1592" s="110"/>
      <c r="DP1592" s="110"/>
      <c r="DQ1592" s="110"/>
      <c r="DR1592" s="110"/>
      <c r="DS1592" s="110"/>
      <c r="DT1592" s="110"/>
      <c r="DU1592" s="110"/>
      <c r="DV1592" s="110"/>
      <c r="DW1592" s="110"/>
      <c r="DX1592" s="110"/>
      <c r="DY1592" s="110"/>
      <c r="DZ1592" s="110"/>
      <c r="EA1592" s="110"/>
      <c r="EB1592" s="110"/>
      <c r="EC1592" s="110"/>
      <c r="ED1592" s="110"/>
      <c r="EE1592" s="110"/>
      <c r="EF1592" s="110"/>
      <c r="EG1592" s="110"/>
      <c r="EH1592" s="110"/>
      <c r="EI1592" s="110"/>
      <c r="EJ1592" s="110"/>
      <c r="EK1592" s="110"/>
      <c r="EL1592" s="110"/>
      <c r="EM1592" s="110"/>
      <c r="EN1592" s="110"/>
      <c r="EO1592" s="110"/>
      <c r="EP1592" s="110"/>
      <c r="EQ1592" s="110"/>
      <c r="ER1592" s="110"/>
      <c r="ES1592" s="110"/>
      <c r="ET1592" s="110"/>
      <c r="EU1592" s="110"/>
      <c r="EV1592" s="110"/>
      <c r="EW1592" s="110"/>
      <c r="EX1592" s="110"/>
      <c r="EY1592" s="110"/>
      <c r="EZ1592" s="110"/>
      <c r="FA1592" s="110"/>
      <c r="FB1592" s="110"/>
      <c r="FC1592" s="110"/>
      <c r="FD1592" s="110"/>
      <c r="FE1592" s="110"/>
      <c r="FF1592" s="110"/>
      <c r="FG1592" s="110"/>
      <c r="FH1592" s="110"/>
      <c r="FI1592" s="110"/>
      <c r="FJ1592" s="110"/>
      <c r="FK1592" s="110"/>
      <c r="FL1592" s="110"/>
      <c r="FM1592" s="110"/>
      <c r="FN1592" s="110"/>
      <c r="FO1592" s="110"/>
      <c r="FP1592" s="110"/>
      <c r="FQ1592" s="110"/>
      <c r="FR1592" s="110"/>
      <c r="FS1592" s="110"/>
      <c r="FT1592" s="110"/>
      <c r="FU1592" s="110"/>
      <c r="FV1592" s="110"/>
      <c r="FW1592" s="110"/>
      <c r="FX1592" s="110"/>
      <c r="FY1592" s="110"/>
      <c r="FZ1592" s="110"/>
      <c r="GA1592" s="110"/>
      <c r="GB1592" s="110"/>
      <c r="GC1592" s="110"/>
      <c r="GD1592" s="110"/>
      <c r="GE1592" s="110"/>
      <c r="GF1592" s="110"/>
      <c r="GG1592" s="110"/>
      <c r="GH1592" s="110"/>
      <c r="GI1592" s="110"/>
      <c r="GJ1592" s="110"/>
      <c r="GK1592" s="110"/>
      <c r="GL1592" s="110"/>
      <c r="GM1592" s="110"/>
      <c r="GN1592" s="110"/>
      <c r="GO1592" s="110"/>
      <c r="GP1592" s="110"/>
      <c r="GQ1592" s="110"/>
      <c r="GR1592" s="110"/>
      <c r="GS1592" s="110"/>
      <c r="GT1592" s="110"/>
      <c r="GU1592" s="110"/>
      <c r="GV1592" s="110"/>
      <c r="GW1592" s="110"/>
      <c r="GX1592" s="110"/>
      <c r="GY1592" s="110"/>
      <c r="GZ1592" s="110"/>
      <c r="HA1592" s="110"/>
      <c r="HB1592" s="110"/>
      <c r="HC1592" s="110"/>
      <c r="HD1592" s="110"/>
      <c r="HE1592" s="110"/>
      <c r="HF1592" s="110"/>
      <c r="HG1592" s="110"/>
      <c r="HH1592" s="110"/>
      <c r="HI1592" s="110"/>
      <c r="HJ1592" s="110"/>
      <c r="HK1592" s="110"/>
      <c r="HL1592" s="110"/>
      <c r="HM1592" s="110"/>
      <c r="HN1592" s="110"/>
      <c r="HO1592" s="110"/>
      <c r="HP1592" s="110"/>
      <c r="HQ1592" s="110"/>
      <c r="HR1592" s="110"/>
      <c r="HS1592" s="110"/>
      <c r="HT1592" s="110"/>
      <c r="HU1592" s="110"/>
      <c r="HV1592" s="110"/>
      <c r="HW1592" s="110"/>
      <c r="HX1592" s="110"/>
      <c r="HY1592" s="110"/>
      <c r="HZ1592" s="110"/>
      <c r="IA1592" s="110"/>
      <c r="IB1592" s="110"/>
      <c r="IC1592" s="110"/>
      <c r="ID1592" s="110"/>
      <c r="IE1592" s="110"/>
      <c r="IF1592" s="110"/>
      <c r="IG1592" s="110"/>
      <c r="IH1592" s="110"/>
      <c r="II1592" s="110"/>
      <c r="IJ1592" s="110"/>
      <c r="IK1592" s="110"/>
      <c r="IL1592" s="110"/>
      <c r="IM1592" s="110"/>
      <c r="IN1592" s="110"/>
      <c r="IO1592" s="110"/>
      <c r="IP1592" s="110"/>
      <c r="IQ1592" s="110"/>
      <c r="IR1592" s="110"/>
      <c r="IS1592" s="110"/>
      <c r="IT1592" s="110"/>
      <c r="IU1592" s="110"/>
      <c r="IV1592" s="110"/>
    </row>
    <row r="1593" spans="1:256" s="138" customFormat="1" ht="298.3">
      <c r="A1593" s="111">
        <v>3050</v>
      </c>
      <c r="B1593" s="111" t="s">
        <v>13423</v>
      </c>
      <c r="C1593" s="107"/>
      <c r="D1593" s="124"/>
      <c r="E1593" s="111" t="s">
        <v>8420</v>
      </c>
      <c r="F1593" s="118" t="s">
        <v>13551</v>
      </c>
      <c r="G1593" s="112" t="s">
        <v>13552</v>
      </c>
      <c r="H1593" s="112">
        <v>2011</v>
      </c>
      <c r="I1593" s="112" t="s">
        <v>13553</v>
      </c>
      <c r="J1593" s="108">
        <v>78358</v>
      </c>
      <c r="K1593" s="126" t="s">
        <v>12747</v>
      </c>
      <c r="L1593" s="111" t="s">
        <v>13427</v>
      </c>
      <c r="M1593" s="111" t="s">
        <v>13428</v>
      </c>
      <c r="N1593" s="137" t="s">
        <v>13554</v>
      </c>
      <c r="O1593" s="137" t="s">
        <v>13555</v>
      </c>
      <c r="P1593" s="118" t="s">
        <v>13556</v>
      </c>
      <c r="Q1593" s="108">
        <v>20</v>
      </c>
      <c r="R1593" s="108">
        <v>0</v>
      </c>
      <c r="S1593" s="108">
        <v>10</v>
      </c>
      <c r="T1593" s="108">
        <v>10</v>
      </c>
      <c r="U1593" s="108">
        <v>20</v>
      </c>
      <c r="V1593" s="109">
        <v>100</v>
      </c>
      <c r="W1593" s="109">
        <v>100</v>
      </c>
      <c r="X1593" s="127" t="s">
        <v>13431</v>
      </c>
      <c r="Y1593" s="111">
        <v>3</v>
      </c>
      <c r="Z1593" s="107"/>
      <c r="AA1593" s="107"/>
      <c r="AB1593" s="111">
        <v>47</v>
      </c>
      <c r="AC1593" s="107"/>
      <c r="AD1593" s="108">
        <v>10</v>
      </c>
      <c r="AE1593" s="108">
        <v>5</v>
      </c>
      <c r="AF1593" s="107"/>
      <c r="AG1593" s="107"/>
      <c r="AH1593" s="107"/>
      <c r="AI1593" s="107"/>
      <c r="AJ1593" s="107"/>
      <c r="AK1593" s="107"/>
      <c r="AL1593" s="107"/>
      <c r="AM1593" s="107"/>
      <c r="AN1593" s="107"/>
      <c r="AO1593" s="107"/>
      <c r="AP1593" s="107"/>
      <c r="AQ1593" s="107"/>
      <c r="AR1593" s="107"/>
      <c r="AS1593" s="107"/>
      <c r="AT1593" s="107"/>
      <c r="AU1593" s="107"/>
      <c r="AV1593" s="107"/>
      <c r="AW1593" s="107"/>
      <c r="AX1593" s="107"/>
      <c r="AY1593"/>
      <c r="AZ1593"/>
      <c r="BA1593"/>
      <c r="BB1593"/>
      <c r="BC1593"/>
      <c r="BD1593"/>
      <c r="BE1593" s="110"/>
      <c r="BF1593" s="110"/>
      <c r="BG1593" s="110"/>
      <c r="BH1593" s="110"/>
      <c r="BI1593" s="110"/>
      <c r="BJ1593" s="110"/>
      <c r="BK1593" s="110"/>
      <c r="BL1593" s="110"/>
      <c r="BM1593" s="110"/>
      <c r="BN1593" s="110"/>
      <c r="BO1593" s="110"/>
      <c r="BP1593" s="110"/>
      <c r="BQ1593" s="110"/>
      <c r="BR1593" s="110"/>
      <c r="BS1593" s="110"/>
      <c r="BT1593" s="110"/>
      <c r="BU1593" s="110"/>
      <c r="BV1593" s="110"/>
      <c r="BW1593" s="110"/>
      <c r="BX1593" s="110"/>
      <c r="BY1593" s="110"/>
      <c r="BZ1593" s="110"/>
      <c r="CA1593" s="110"/>
      <c r="CB1593" s="110"/>
      <c r="CC1593" s="110"/>
      <c r="CD1593" s="110"/>
      <c r="CE1593" s="110"/>
      <c r="CF1593" s="110"/>
      <c r="CG1593" s="110"/>
      <c r="CH1593" s="110"/>
      <c r="CI1593" s="110"/>
      <c r="CJ1593" s="110"/>
      <c r="CK1593" s="110"/>
      <c r="CL1593" s="110"/>
      <c r="CM1593" s="110"/>
      <c r="CN1593" s="110"/>
      <c r="CO1593" s="110"/>
      <c r="CP1593" s="110"/>
      <c r="CQ1593" s="110"/>
      <c r="CR1593" s="110"/>
      <c r="CS1593" s="110"/>
      <c r="CT1593" s="110"/>
      <c r="CU1593" s="110"/>
      <c r="CV1593" s="110"/>
      <c r="CW1593" s="110"/>
      <c r="CX1593" s="110"/>
      <c r="CY1593" s="110"/>
      <c r="CZ1593" s="110"/>
      <c r="DA1593" s="110"/>
      <c r="DB1593" s="110"/>
      <c r="DC1593" s="110"/>
      <c r="DD1593" s="110"/>
      <c r="DE1593" s="110"/>
      <c r="DF1593" s="110"/>
      <c r="DG1593" s="110"/>
      <c r="DH1593" s="110"/>
      <c r="DI1593" s="110"/>
      <c r="DJ1593" s="110"/>
      <c r="DK1593" s="110"/>
      <c r="DL1593" s="110"/>
      <c r="DM1593" s="110"/>
      <c r="DN1593" s="110"/>
      <c r="DO1593" s="110"/>
      <c r="DP1593" s="110"/>
      <c r="DQ1593" s="110"/>
      <c r="DR1593" s="110"/>
      <c r="DS1593" s="110"/>
      <c r="DT1593" s="110"/>
      <c r="DU1593" s="110"/>
      <c r="DV1593" s="110"/>
      <c r="DW1593" s="110"/>
      <c r="DX1593" s="110"/>
      <c r="DY1593" s="110"/>
      <c r="DZ1593" s="110"/>
      <c r="EA1593" s="110"/>
      <c r="EB1593" s="110"/>
      <c r="EC1593" s="110"/>
      <c r="ED1593" s="110"/>
      <c r="EE1593" s="110"/>
      <c r="EF1593" s="110"/>
      <c r="EG1593" s="110"/>
      <c r="EH1593" s="110"/>
      <c r="EI1593" s="110"/>
      <c r="EJ1593" s="110"/>
      <c r="EK1593" s="110"/>
      <c r="EL1593" s="110"/>
      <c r="EM1593" s="110"/>
      <c r="EN1593" s="110"/>
      <c r="EO1593" s="110"/>
      <c r="EP1593" s="110"/>
      <c r="EQ1593" s="110"/>
      <c r="ER1593" s="110"/>
      <c r="ES1593" s="110"/>
      <c r="ET1593" s="110"/>
      <c r="EU1593" s="110"/>
      <c r="EV1593" s="110"/>
      <c r="EW1593" s="110"/>
      <c r="EX1593" s="110"/>
      <c r="EY1593" s="110"/>
      <c r="EZ1593" s="110"/>
      <c r="FA1593" s="110"/>
      <c r="FB1593" s="110"/>
      <c r="FC1593" s="110"/>
      <c r="FD1593" s="110"/>
      <c r="FE1593" s="110"/>
      <c r="FF1593" s="110"/>
      <c r="FG1593" s="110"/>
      <c r="FH1593" s="110"/>
      <c r="FI1593" s="110"/>
      <c r="FJ1593" s="110"/>
      <c r="FK1593" s="110"/>
      <c r="FL1593" s="110"/>
      <c r="FM1593" s="110"/>
      <c r="FN1593" s="110"/>
      <c r="FO1593" s="110"/>
      <c r="FP1593" s="110"/>
      <c r="FQ1593" s="110"/>
      <c r="FR1593" s="110"/>
      <c r="FS1593" s="110"/>
      <c r="FT1593" s="110"/>
      <c r="FU1593" s="110"/>
      <c r="FV1593" s="110"/>
      <c r="FW1593" s="110"/>
      <c r="FX1593" s="110"/>
      <c r="FY1593" s="110"/>
      <c r="FZ1593" s="110"/>
      <c r="GA1593" s="110"/>
      <c r="GB1593" s="110"/>
      <c r="GC1593" s="110"/>
      <c r="GD1593" s="110"/>
      <c r="GE1593" s="110"/>
      <c r="GF1593" s="110"/>
      <c r="GG1593" s="110"/>
      <c r="GH1593" s="110"/>
      <c r="GI1593" s="110"/>
      <c r="GJ1593" s="110"/>
      <c r="GK1593" s="110"/>
      <c r="GL1593" s="110"/>
      <c r="GM1593" s="110"/>
      <c r="GN1593" s="110"/>
      <c r="GO1593" s="110"/>
      <c r="GP1593" s="110"/>
      <c r="GQ1593" s="110"/>
      <c r="GR1593" s="110"/>
      <c r="GS1593" s="110"/>
      <c r="GT1593" s="110"/>
      <c r="GU1593" s="110"/>
      <c r="GV1593" s="110"/>
      <c r="GW1593" s="110"/>
      <c r="GX1593" s="110"/>
      <c r="GY1593" s="110"/>
      <c r="GZ1593" s="110"/>
      <c r="HA1593" s="110"/>
      <c r="HB1593" s="110"/>
      <c r="HC1593" s="110"/>
      <c r="HD1593" s="110"/>
      <c r="HE1593" s="110"/>
      <c r="HF1593" s="110"/>
      <c r="HG1593" s="110"/>
      <c r="HH1593" s="110"/>
      <c r="HI1593" s="110"/>
      <c r="HJ1593" s="110"/>
      <c r="HK1593" s="110"/>
      <c r="HL1593" s="110"/>
      <c r="HM1593" s="110"/>
      <c r="HN1593" s="110"/>
      <c r="HO1593" s="110"/>
      <c r="HP1593" s="110"/>
      <c r="HQ1593" s="110"/>
      <c r="HR1593" s="110"/>
      <c r="HS1593" s="110"/>
      <c r="HT1593" s="110"/>
      <c r="HU1593" s="110"/>
      <c r="HV1593" s="110"/>
      <c r="HW1593" s="110"/>
      <c r="HX1593" s="110"/>
      <c r="HY1593" s="110"/>
      <c r="HZ1593" s="110"/>
      <c r="IA1593" s="110"/>
      <c r="IB1593" s="110"/>
      <c r="IC1593" s="110"/>
      <c r="ID1593" s="110"/>
      <c r="IE1593" s="110"/>
      <c r="IF1593" s="110"/>
      <c r="IG1593" s="110"/>
      <c r="IH1593" s="110"/>
      <c r="II1593" s="110"/>
      <c r="IJ1593" s="110"/>
      <c r="IK1593" s="110"/>
      <c r="IL1593" s="110"/>
      <c r="IM1593" s="110"/>
      <c r="IN1593" s="110"/>
      <c r="IO1593" s="110"/>
      <c r="IP1593" s="110"/>
      <c r="IQ1593" s="110"/>
      <c r="IR1593" s="110"/>
      <c r="IS1593" s="110"/>
      <c r="IT1593" s="110"/>
      <c r="IU1593" s="110"/>
      <c r="IV1593" s="110"/>
    </row>
    <row r="1594" spans="1:256" s="138" customFormat="1" ht="349.75">
      <c r="A1594" s="111">
        <v>3050</v>
      </c>
      <c r="B1594" s="111" t="s">
        <v>13423</v>
      </c>
      <c r="C1594" s="107"/>
      <c r="D1594" s="124"/>
      <c r="E1594" s="111" t="s">
        <v>8420</v>
      </c>
      <c r="F1594" s="118" t="s">
        <v>13551</v>
      </c>
      <c r="G1594" s="112" t="s">
        <v>13557</v>
      </c>
      <c r="H1594" s="112">
        <v>2011</v>
      </c>
      <c r="I1594" s="112" t="s">
        <v>1216</v>
      </c>
      <c r="J1594" s="108">
        <v>87358</v>
      </c>
      <c r="K1594" s="126" t="s">
        <v>12747</v>
      </c>
      <c r="L1594" s="111" t="s">
        <v>13427</v>
      </c>
      <c r="M1594" s="111" t="s">
        <v>13428</v>
      </c>
      <c r="N1594" s="137" t="s">
        <v>13558</v>
      </c>
      <c r="O1594" s="137" t="s">
        <v>13559</v>
      </c>
      <c r="P1594" s="118" t="s">
        <v>6384</v>
      </c>
      <c r="Q1594" s="108">
        <v>20</v>
      </c>
      <c r="R1594" s="108">
        <v>0</v>
      </c>
      <c r="S1594" s="108">
        <v>10</v>
      </c>
      <c r="T1594" s="108">
        <v>10</v>
      </c>
      <c r="U1594" s="108">
        <v>20</v>
      </c>
      <c r="V1594" s="109">
        <v>100</v>
      </c>
      <c r="W1594" s="109">
        <v>100</v>
      </c>
      <c r="X1594" s="127" t="s">
        <v>13431</v>
      </c>
      <c r="Y1594" s="111">
        <v>3</v>
      </c>
      <c r="Z1594" s="107"/>
      <c r="AA1594" s="107"/>
      <c r="AB1594" s="111">
        <v>47</v>
      </c>
      <c r="AC1594" s="107"/>
      <c r="AD1594" s="108">
        <v>10</v>
      </c>
      <c r="AE1594" s="108">
        <v>5</v>
      </c>
      <c r="AF1594" s="107"/>
      <c r="AG1594" s="107"/>
      <c r="AH1594" s="107"/>
      <c r="AI1594" s="107"/>
      <c r="AJ1594" s="107"/>
      <c r="AK1594" s="107"/>
      <c r="AL1594" s="107"/>
      <c r="AM1594" s="107"/>
      <c r="AN1594" s="107"/>
      <c r="AO1594" s="107"/>
      <c r="AP1594" s="107"/>
      <c r="AQ1594" s="107"/>
      <c r="AR1594" s="107"/>
      <c r="AS1594" s="107"/>
      <c r="AT1594" s="107"/>
      <c r="AU1594" s="107"/>
      <c r="AV1594" s="107"/>
      <c r="AW1594" s="107"/>
      <c r="AX1594" s="107"/>
      <c r="AY1594"/>
      <c r="AZ1594"/>
      <c r="BA1594"/>
      <c r="BB1594"/>
      <c r="BC1594"/>
      <c r="BD1594"/>
      <c r="BE1594" s="110"/>
      <c r="BF1594" s="110"/>
      <c r="BG1594" s="110"/>
      <c r="BH1594" s="110"/>
      <c r="BI1594" s="110"/>
      <c r="BJ1594" s="110"/>
      <c r="BK1594" s="110"/>
      <c r="BL1594" s="110"/>
      <c r="BM1594" s="110"/>
      <c r="BN1594" s="110"/>
      <c r="BO1594" s="110"/>
      <c r="BP1594" s="110"/>
      <c r="BQ1594" s="110"/>
      <c r="BR1594" s="110"/>
      <c r="BS1594" s="110"/>
      <c r="BT1594" s="110"/>
      <c r="BU1594" s="110"/>
      <c r="BV1594" s="110"/>
      <c r="BW1594" s="110"/>
      <c r="BX1594" s="110"/>
      <c r="BY1594" s="110"/>
      <c r="BZ1594" s="110"/>
      <c r="CA1594" s="110"/>
      <c r="CB1594" s="110"/>
      <c r="CC1594" s="110"/>
      <c r="CD1594" s="110"/>
      <c r="CE1594" s="110"/>
      <c r="CF1594" s="110"/>
      <c r="CG1594" s="110"/>
      <c r="CH1594" s="110"/>
      <c r="CI1594" s="110"/>
      <c r="CJ1594" s="110"/>
      <c r="CK1594" s="110"/>
      <c r="CL1594" s="110"/>
      <c r="CM1594" s="110"/>
      <c r="CN1594" s="110"/>
      <c r="CO1594" s="110"/>
      <c r="CP1594" s="110"/>
      <c r="CQ1594" s="110"/>
      <c r="CR1594" s="110"/>
      <c r="CS1594" s="110"/>
      <c r="CT1594" s="110"/>
      <c r="CU1594" s="110"/>
      <c r="CV1594" s="110"/>
      <c r="CW1594" s="110"/>
      <c r="CX1594" s="110"/>
      <c r="CY1594" s="110"/>
      <c r="CZ1594" s="110"/>
      <c r="DA1594" s="110"/>
      <c r="DB1594" s="110"/>
      <c r="DC1594" s="110"/>
      <c r="DD1594" s="110"/>
      <c r="DE1594" s="110"/>
      <c r="DF1594" s="110"/>
      <c r="DG1594" s="110"/>
      <c r="DH1594" s="110"/>
      <c r="DI1594" s="110"/>
      <c r="DJ1594" s="110"/>
      <c r="DK1594" s="110"/>
      <c r="DL1594" s="110"/>
      <c r="DM1594" s="110"/>
      <c r="DN1594" s="110"/>
      <c r="DO1594" s="110"/>
      <c r="DP1594" s="110"/>
      <c r="DQ1594" s="110"/>
      <c r="DR1594" s="110"/>
      <c r="DS1594" s="110"/>
      <c r="DT1594" s="110"/>
      <c r="DU1594" s="110"/>
      <c r="DV1594" s="110"/>
      <c r="DW1594" s="110"/>
      <c r="DX1594" s="110"/>
      <c r="DY1594" s="110"/>
      <c r="DZ1594" s="110"/>
      <c r="EA1594" s="110"/>
      <c r="EB1594" s="110"/>
      <c r="EC1594" s="110"/>
      <c r="ED1594" s="110"/>
      <c r="EE1594" s="110"/>
      <c r="EF1594" s="110"/>
      <c r="EG1594" s="110"/>
      <c r="EH1594" s="110"/>
      <c r="EI1594" s="110"/>
      <c r="EJ1594" s="110"/>
      <c r="EK1594" s="110"/>
      <c r="EL1594" s="110"/>
      <c r="EM1594" s="110"/>
      <c r="EN1594" s="110"/>
      <c r="EO1594" s="110"/>
      <c r="EP1594" s="110"/>
      <c r="EQ1594" s="110"/>
      <c r="ER1594" s="110"/>
      <c r="ES1594" s="110"/>
      <c r="ET1594" s="110"/>
      <c r="EU1594" s="110"/>
      <c r="EV1594" s="110"/>
      <c r="EW1594" s="110"/>
      <c r="EX1594" s="110"/>
      <c r="EY1594" s="110"/>
      <c r="EZ1594" s="110"/>
      <c r="FA1594" s="110"/>
      <c r="FB1594" s="110"/>
      <c r="FC1594" s="110"/>
      <c r="FD1594" s="110"/>
      <c r="FE1594" s="110"/>
      <c r="FF1594" s="110"/>
      <c r="FG1594" s="110"/>
      <c r="FH1594" s="110"/>
      <c r="FI1594" s="110"/>
      <c r="FJ1594" s="110"/>
      <c r="FK1594" s="110"/>
      <c r="FL1594" s="110"/>
      <c r="FM1594" s="110"/>
      <c r="FN1594" s="110"/>
      <c r="FO1594" s="110"/>
      <c r="FP1594" s="110"/>
      <c r="FQ1594" s="110"/>
      <c r="FR1594" s="110"/>
      <c r="FS1594" s="110"/>
      <c r="FT1594" s="110"/>
      <c r="FU1594" s="110"/>
      <c r="FV1594" s="110"/>
      <c r="FW1594" s="110"/>
      <c r="FX1594" s="110"/>
      <c r="FY1594" s="110"/>
      <c r="FZ1594" s="110"/>
      <c r="GA1594" s="110"/>
      <c r="GB1594" s="110"/>
      <c r="GC1594" s="110"/>
      <c r="GD1594" s="110"/>
      <c r="GE1594" s="110"/>
      <c r="GF1594" s="110"/>
      <c r="GG1594" s="110"/>
      <c r="GH1594" s="110"/>
      <c r="GI1594" s="110"/>
      <c r="GJ1594" s="110"/>
      <c r="GK1594" s="110"/>
      <c r="GL1594" s="110"/>
      <c r="GM1594" s="110"/>
      <c r="GN1594" s="110"/>
      <c r="GO1594" s="110"/>
      <c r="GP1594" s="110"/>
      <c r="GQ1594" s="110"/>
      <c r="GR1594" s="110"/>
      <c r="GS1594" s="110"/>
      <c r="GT1594" s="110"/>
      <c r="GU1594" s="110"/>
      <c r="GV1594" s="110"/>
      <c r="GW1594" s="110"/>
      <c r="GX1594" s="110"/>
      <c r="GY1594" s="110"/>
      <c r="GZ1594" s="110"/>
      <c r="HA1594" s="110"/>
      <c r="HB1594" s="110"/>
      <c r="HC1594" s="110"/>
      <c r="HD1594" s="110"/>
      <c r="HE1594" s="110"/>
      <c r="HF1594" s="110"/>
      <c r="HG1594" s="110"/>
      <c r="HH1594" s="110"/>
      <c r="HI1594" s="110"/>
      <c r="HJ1594" s="110"/>
      <c r="HK1594" s="110"/>
      <c r="HL1594" s="110"/>
      <c r="HM1594" s="110"/>
      <c r="HN1594" s="110"/>
      <c r="HO1594" s="110"/>
      <c r="HP1594" s="110"/>
      <c r="HQ1594" s="110"/>
      <c r="HR1594" s="110"/>
      <c r="HS1594" s="110"/>
      <c r="HT1594" s="110"/>
      <c r="HU1594" s="110"/>
      <c r="HV1594" s="110"/>
      <c r="HW1594" s="110"/>
      <c r="HX1594" s="110"/>
      <c r="HY1594" s="110"/>
      <c r="HZ1594" s="110"/>
      <c r="IA1594" s="110"/>
      <c r="IB1594" s="110"/>
      <c r="IC1594" s="110"/>
      <c r="ID1594" s="110"/>
      <c r="IE1594" s="110"/>
      <c r="IF1594" s="110"/>
      <c r="IG1594" s="110"/>
      <c r="IH1594" s="110"/>
      <c r="II1594" s="110"/>
      <c r="IJ1594" s="110"/>
      <c r="IK1594" s="110"/>
      <c r="IL1594" s="110"/>
      <c r="IM1594" s="110"/>
      <c r="IN1594" s="110"/>
      <c r="IO1594" s="110"/>
      <c r="IP1594" s="110"/>
      <c r="IQ1594" s="110"/>
      <c r="IR1594" s="110"/>
      <c r="IS1594" s="110"/>
      <c r="IT1594" s="110"/>
      <c r="IU1594" s="110"/>
      <c r="IV1594" s="110"/>
    </row>
    <row r="1595" spans="1:256" s="138" customFormat="1" ht="360">
      <c r="A1595" s="111">
        <v>3050</v>
      </c>
      <c r="B1595" s="111" t="s">
        <v>13423</v>
      </c>
      <c r="C1595" s="107"/>
      <c r="D1595" s="124"/>
      <c r="E1595" s="111" t="s">
        <v>13560</v>
      </c>
      <c r="F1595" s="118" t="s">
        <v>13561</v>
      </c>
      <c r="G1595" s="112" t="s">
        <v>1211</v>
      </c>
      <c r="H1595" s="112">
        <v>2011</v>
      </c>
      <c r="I1595" s="112" t="s">
        <v>1211</v>
      </c>
      <c r="J1595" s="108">
        <v>99989</v>
      </c>
      <c r="K1595" s="126" t="s">
        <v>12747</v>
      </c>
      <c r="L1595" s="111" t="s">
        <v>13427</v>
      </c>
      <c r="M1595" s="111" t="s">
        <v>13428</v>
      </c>
      <c r="N1595" s="137" t="s">
        <v>13562</v>
      </c>
      <c r="O1595" s="137" t="s">
        <v>13563</v>
      </c>
      <c r="P1595" s="118" t="s">
        <v>5958</v>
      </c>
      <c r="Q1595" s="108">
        <v>20</v>
      </c>
      <c r="R1595" s="108">
        <v>0</v>
      </c>
      <c r="S1595" s="108">
        <v>10</v>
      </c>
      <c r="T1595" s="108">
        <v>10</v>
      </c>
      <c r="U1595" s="108">
        <v>20</v>
      </c>
      <c r="V1595" s="109">
        <v>100</v>
      </c>
      <c r="W1595" s="109">
        <v>100</v>
      </c>
      <c r="X1595" s="127" t="s">
        <v>13431</v>
      </c>
      <c r="Y1595" s="111">
        <v>3</v>
      </c>
      <c r="Z1595" s="107"/>
      <c r="AA1595" s="107"/>
      <c r="AB1595" s="111">
        <v>47</v>
      </c>
      <c r="AC1595" s="107"/>
      <c r="AD1595" s="108">
        <v>10</v>
      </c>
      <c r="AE1595" s="108">
        <v>5</v>
      </c>
      <c r="AF1595" s="107"/>
      <c r="AG1595" s="107"/>
      <c r="AH1595" s="107"/>
      <c r="AI1595" s="107"/>
      <c r="AJ1595" s="107"/>
      <c r="AK1595" s="107"/>
      <c r="AL1595" s="107"/>
      <c r="AM1595" s="107"/>
      <c r="AN1595" s="107"/>
      <c r="AO1595" s="107"/>
      <c r="AP1595" s="107"/>
      <c r="AQ1595" s="107"/>
      <c r="AR1595" s="107"/>
      <c r="AS1595" s="107"/>
      <c r="AT1595" s="107"/>
      <c r="AU1595" s="107"/>
      <c r="AV1595" s="107"/>
      <c r="AW1595" s="107"/>
      <c r="AX1595" s="107"/>
      <c r="AY1595"/>
      <c r="AZ1595"/>
      <c r="BA1595"/>
      <c r="BB1595"/>
      <c r="BC1595"/>
      <c r="BD1595"/>
      <c r="BE1595" s="110"/>
      <c r="BF1595" s="110"/>
      <c r="BG1595" s="110"/>
      <c r="BH1595" s="110"/>
      <c r="BI1595" s="110"/>
      <c r="BJ1595" s="110"/>
      <c r="BK1595" s="110"/>
      <c r="BL1595" s="110"/>
      <c r="BM1595" s="110"/>
      <c r="BN1595" s="110"/>
      <c r="BO1595" s="110"/>
      <c r="BP1595" s="110"/>
      <c r="BQ1595" s="110"/>
      <c r="BR1595" s="110"/>
      <c r="BS1595" s="110"/>
      <c r="BT1595" s="110"/>
      <c r="BU1595" s="110"/>
      <c r="BV1595" s="110"/>
      <c r="BW1595" s="110"/>
      <c r="BX1595" s="110"/>
      <c r="BY1595" s="110"/>
      <c r="BZ1595" s="110"/>
      <c r="CA1595" s="110"/>
      <c r="CB1595" s="110"/>
      <c r="CC1595" s="110"/>
      <c r="CD1595" s="110"/>
      <c r="CE1595" s="110"/>
      <c r="CF1595" s="110"/>
      <c r="CG1595" s="110"/>
      <c r="CH1595" s="110"/>
      <c r="CI1595" s="110"/>
      <c r="CJ1595" s="110"/>
      <c r="CK1595" s="110"/>
      <c r="CL1595" s="110"/>
      <c r="CM1595" s="110"/>
      <c r="CN1595" s="110"/>
      <c r="CO1595" s="110"/>
      <c r="CP1595" s="110"/>
      <c r="CQ1595" s="110"/>
      <c r="CR1595" s="110"/>
      <c r="CS1595" s="110"/>
      <c r="CT1595" s="110"/>
      <c r="CU1595" s="110"/>
      <c r="CV1595" s="110"/>
      <c r="CW1595" s="110"/>
      <c r="CX1595" s="110"/>
      <c r="CY1595" s="110"/>
      <c r="CZ1595" s="110"/>
      <c r="DA1595" s="110"/>
      <c r="DB1595" s="110"/>
      <c r="DC1595" s="110"/>
      <c r="DD1595" s="110"/>
      <c r="DE1595" s="110"/>
      <c r="DF1595" s="110"/>
      <c r="DG1595" s="110"/>
      <c r="DH1595" s="110"/>
      <c r="DI1595" s="110"/>
      <c r="DJ1595" s="110"/>
      <c r="DK1595" s="110"/>
      <c r="DL1595" s="110"/>
      <c r="DM1595" s="110"/>
      <c r="DN1595" s="110"/>
      <c r="DO1595" s="110"/>
      <c r="DP1595" s="110"/>
      <c r="DQ1595" s="110"/>
      <c r="DR1595" s="110"/>
      <c r="DS1595" s="110"/>
      <c r="DT1595" s="110"/>
      <c r="DU1595" s="110"/>
      <c r="DV1595" s="110"/>
      <c r="DW1595" s="110"/>
      <c r="DX1595" s="110"/>
      <c r="DY1595" s="110"/>
      <c r="DZ1595" s="110"/>
      <c r="EA1595" s="110"/>
      <c r="EB1595" s="110"/>
      <c r="EC1595" s="110"/>
      <c r="ED1595" s="110"/>
      <c r="EE1595" s="110"/>
      <c r="EF1595" s="110"/>
      <c r="EG1595" s="110"/>
      <c r="EH1595" s="110"/>
      <c r="EI1595" s="110"/>
      <c r="EJ1595" s="110"/>
      <c r="EK1595" s="110"/>
      <c r="EL1595" s="110"/>
      <c r="EM1595" s="110"/>
      <c r="EN1595" s="110"/>
      <c r="EO1595" s="110"/>
      <c r="EP1595" s="110"/>
      <c r="EQ1595" s="110"/>
      <c r="ER1595" s="110"/>
      <c r="ES1595" s="110"/>
      <c r="ET1595" s="110"/>
      <c r="EU1595" s="110"/>
      <c r="EV1595" s="110"/>
      <c r="EW1595" s="110"/>
      <c r="EX1595" s="110"/>
      <c r="EY1595" s="110"/>
      <c r="EZ1595" s="110"/>
      <c r="FA1595" s="110"/>
      <c r="FB1595" s="110"/>
      <c r="FC1595" s="110"/>
      <c r="FD1595" s="110"/>
      <c r="FE1595" s="110"/>
      <c r="FF1595" s="110"/>
      <c r="FG1595" s="110"/>
      <c r="FH1595" s="110"/>
      <c r="FI1595" s="110"/>
      <c r="FJ1595" s="110"/>
      <c r="FK1595" s="110"/>
      <c r="FL1595" s="110"/>
      <c r="FM1595" s="110"/>
      <c r="FN1595" s="110"/>
      <c r="FO1595" s="110"/>
      <c r="FP1595" s="110"/>
      <c r="FQ1595" s="110"/>
      <c r="FR1595" s="110"/>
      <c r="FS1595" s="110"/>
      <c r="FT1595" s="110"/>
      <c r="FU1595" s="110"/>
      <c r="FV1595" s="110"/>
      <c r="FW1595" s="110"/>
      <c r="FX1595" s="110"/>
      <c r="FY1595" s="110"/>
      <c r="FZ1595" s="110"/>
      <c r="GA1595" s="110"/>
      <c r="GB1595" s="110"/>
      <c r="GC1595" s="110"/>
      <c r="GD1595" s="110"/>
      <c r="GE1595" s="110"/>
      <c r="GF1595" s="110"/>
      <c r="GG1595" s="110"/>
      <c r="GH1595" s="110"/>
      <c r="GI1595" s="110"/>
      <c r="GJ1595" s="110"/>
      <c r="GK1595" s="110"/>
      <c r="GL1595" s="110"/>
      <c r="GM1595" s="110"/>
      <c r="GN1595" s="110"/>
      <c r="GO1595" s="110"/>
      <c r="GP1595" s="110"/>
      <c r="GQ1595" s="110"/>
      <c r="GR1595" s="110"/>
      <c r="GS1595" s="110"/>
      <c r="GT1595" s="110"/>
      <c r="GU1595" s="110"/>
      <c r="GV1595" s="110"/>
      <c r="GW1595" s="110"/>
      <c r="GX1595" s="110"/>
      <c r="GY1595" s="110"/>
      <c r="GZ1595" s="110"/>
      <c r="HA1595" s="110"/>
      <c r="HB1595" s="110"/>
      <c r="HC1595" s="110"/>
      <c r="HD1595" s="110"/>
      <c r="HE1595" s="110"/>
      <c r="HF1595" s="110"/>
      <c r="HG1595" s="110"/>
      <c r="HH1595" s="110"/>
      <c r="HI1595" s="110"/>
      <c r="HJ1595" s="110"/>
      <c r="HK1595" s="110"/>
      <c r="HL1595" s="110"/>
      <c r="HM1595" s="110"/>
      <c r="HN1595" s="110"/>
      <c r="HO1595" s="110"/>
      <c r="HP1595" s="110"/>
      <c r="HQ1595" s="110"/>
      <c r="HR1595" s="110"/>
      <c r="HS1595" s="110"/>
      <c r="HT1595" s="110"/>
      <c r="HU1595" s="110"/>
      <c r="HV1595" s="110"/>
      <c r="HW1595" s="110"/>
      <c r="HX1595" s="110"/>
      <c r="HY1595" s="110"/>
      <c r="HZ1595" s="110"/>
      <c r="IA1595" s="110"/>
      <c r="IB1595" s="110"/>
      <c r="IC1595" s="110"/>
      <c r="ID1595" s="110"/>
      <c r="IE1595" s="110"/>
      <c r="IF1595" s="110"/>
      <c r="IG1595" s="110"/>
      <c r="IH1595" s="110"/>
      <c r="II1595" s="110"/>
      <c r="IJ1595" s="110"/>
      <c r="IK1595" s="110"/>
      <c r="IL1595" s="110"/>
      <c r="IM1595" s="110"/>
      <c r="IN1595" s="110"/>
      <c r="IO1595" s="110"/>
      <c r="IP1595" s="110"/>
      <c r="IQ1595" s="110"/>
      <c r="IR1595" s="110"/>
      <c r="IS1595" s="110"/>
      <c r="IT1595" s="110"/>
      <c r="IU1595" s="110"/>
      <c r="IV1595" s="110"/>
    </row>
    <row r="1596" spans="1:256" s="138" customFormat="1" ht="102.9">
      <c r="A1596" s="111">
        <v>3050</v>
      </c>
      <c r="B1596" s="111" t="s">
        <v>13423</v>
      </c>
      <c r="C1596" s="107"/>
      <c r="D1596" s="124"/>
      <c r="E1596" s="111" t="s">
        <v>3971</v>
      </c>
      <c r="F1596" s="118" t="s">
        <v>13240</v>
      </c>
      <c r="G1596" s="112" t="s">
        <v>13564</v>
      </c>
      <c r="H1596" s="112">
        <v>2010</v>
      </c>
      <c r="I1596" s="112" t="s">
        <v>13564</v>
      </c>
      <c r="J1596" s="108">
        <v>116474</v>
      </c>
      <c r="K1596" s="126" t="s">
        <v>12747</v>
      </c>
      <c r="L1596" s="111" t="s">
        <v>13427</v>
      </c>
      <c r="M1596" s="111" t="s">
        <v>13428</v>
      </c>
      <c r="N1596" s="137" t="s">
        <v>13565</v>
      </c>
      <c r="O1596" s="137" t="s">
        <v>13566</v>
      </c>
      <c r="P1596" s="118" t="s">
        <v>6193</v>
      </c>
      <c r="Q1596" s="108">
        <v>20</v>
      </c>
      <c r="R1596" s="108">
        <v>0</v>
      </c>
      <c r="S1596" s="108">
        <v>10</v>
      </c>
      <c r="T1596" s="108">
        <v>10</v>
      </c>
      <c r="U1596" s="108">
        <v>20</v>
      </c>
      <c r="V1596" s="109">
        <v>100</v>
      </c>
      <c r="W1596" s="109">
        <v>100</v>
      </c>
      <c r="X1596" s="127" t="s">
        <v>13431</v>
      </c>
      <c r="Y1596" s="111">
        <v>3</v>
      </c>
      <c r="Z1596" s="107"/>
      <c r="AA1596" s="107"/>
      <c r="AB1596" s="111">
        <v>47</v>
      </c>
      <c r="AC1596" s="107"/>
      <c r="AD1596" s="108">
        <v>10</v>
      </c>
      <c r="AE1596" s="108">
        <v>5</v>
      </c>
      <c r="AF1596" s="107"/>
      <c r="AG1596" s="107"/>
      <c r="AH1596" s="107"/>
      <c r="AI1596" s="107"/>
      <c r="AJ1596" s="107"/>
      <c r="AK1596" s="107"/>
      <c r="AL1596" s="107"/>
      <c r="AM1596" s="107"/>
      <c r="AN1596" s="107"/>
      <c r="AO1596" s="107"/>
      <c r="AP1596" s="107"/>
      <c r="AQ1596" s="107"/>
      <c r="AR1596" s="107"/>
      <c r="AS1596" s="107"/>
      <c r="AT1596" s="107"/>
      <c r="AU1596" s="107"/>
      <c r="AV1596" s="107"/>
      <c r="AW1596" s="107"/>
      <c r="AX1596" s="107"/>
      <c r="AY1596"/>
      <c r="AZ1596"/>
      <c r="BA1596"/>
      <c r="BB1596"/>
      <c r="BC1596"/>
      <c r="BD1596"/>
      <c r="BE1596" s="110"/>
      <c r="BF1596" s="110"/>
      <c r="BG1596" s="110"/>
      <c r="BH1596" s="110"/>
      <c r="BI1596" s="110"/>
      <c r="BJ1596" s="110"/>
      <c r="BK1596" s="110"/>
      <c r="BL1596" s="110"/>
      <c r="BM1596" s="110"/>
      <c r="BN1596" s="110"/>
      <c r="BO1596" s="110"/>
      <c r="BP1596" s="110"/>
      <c r="BQ1596" s="110"/>
      <c r="BR1596" s="110"/>
      <c r="BS1596" s="110"/>
      <c r="BT1596" s="110"/>
      <c r="BU1596" s="110"/>
      <c r="BV1596" s="110"/>
      <c r="BW1596" s="110"/>
      <c r="BX1596" s="110"/>
      <c r="BY1596" s="110"/>
      <c r="BZ1596" s="110"/>
      <c r="CA1596" s="110"/>
      <c r="CB1596" s="110"/>
      <c r="CC1596" s="110"/>
      <c r="CD1596" s="110"/>
      <c r="CE1596" s="110"/>
      <c r="CF1596" s="110"/>
      <c r="CG1596" s="110"/>
      <c r="CH1596" s="110"/>
      <c r="CI1596" s="110"/>
      <c r="CJ1596" s="110"/>
      <c r="CK1596" s="110"/>
      <c r="CL1596" s="110"/>
      <c r="CM1596" s="110"/>
      <c r="CN1596" s="110"/>
      <c r="CO1596" s="110"/>
      <c r="CP1596" s="110"/>
      <c r="CQ1596" s="110"/>
      <c r="CR1596" s="110"/>
      <c r="CS1596" s="110"/>
      <c r="CT1596" s="110"/>
      <c r="CU1596" s="110"/>
      <c r="CV1596" s="110"/>
      <c r="CW1596" s="110"/>
      <c r="CX1596" s="110"/>
      <c r="CY1596" s="110"/>
      <c r="CZ1596" s="110"/>
      <c r="DA1596" s="110"/>
      <c r="DB1596" s="110"/>
      <c r="DC1596" s="110"/>
      <c r="DD1596" s="110"/>
      <c r="DE1596" s="110"/>
      <c r="DF1596" s="110"/>
      <c r="DG1596" s="110"/>
      <c r="DH1596" s="110"/>
      <c r="DI1596" s="110"/>
      <c r="DJ1596" s="110"/>
      <c r="DK1596" s="110"/>
      <c r="DL1596" s="110"/>
      <c r="DM1596" s="110"/>
      <c r="DN1596" s="110"/>
      <c r="DO1596" s="110"/>
      <c r="DP1596" s="110"/>
      <c r="DQ1596" s="110"/>
      <c r="DR1596" s="110"/>
      <c r="DS1596" s="110"/>
      <c r="DT1596" s="110"/>
      <c r="DU1596" s="110"/>
      <c r="DV1596" s="110"/>
      <c r="DW1596" s="110"/>
      <c r="DX1596" s="110"/>
      <c r="DY1596" s="110"/>
      <c r="DZ1596" s="110"/>
      <c r="EA1596" s="110"/>
      <c r="EB1596" s="110"/>
      <c r="EC1596" s="110"/>
      <c r="ED1596" s="110"/>
      <c r="EE1596" s="110"/>
      <c r="EF1596" s="110"/>
      <c r="EG1596" s="110"/>
      <c r="EH1596" s="110"/>
      <c r="EI1596" s="110"/>
      <c r="EJ1596" s="110"/>
      <c r="EK1596" s="110"/>
      <c r="EL1596" s="110"/>
      <c r="EM1596" s="110"/>
      <c r="EN1596" s="110"/>
      <c r="EO1596" s="110"/>
      <c r="EP1596" s="110"/>
      <c r="EQ1596" s="110"/>
      <c r="ER1596" s="110"/>
      <c r="ES1596" s="110"/>
      <c r="ET1596" s="110"/>
      <c r="EU1596" s="110"/>
      <c r="EV1596" s="110"/>
      <c r="EW1596" s="110"/>
      <c r="EX1596" s="110"/>
      <c r="EY1596" s="110"/>
      <c r="EZ1596" s="110"/>
      <c r="FA1596" s="110"/>
      <c r="FB1596" s="110"/>
      <c r="FC1596" s="110"/>
      <c r="FD1596" s="110"/>
      <c r="FE1596" s="110"/>
      <c r="FF1596" s="110"/>
      <c r="FG1596" s="110"/>
      <c r="FH1596" s="110"/>
      <c r="FI1596" s="110"/>
      <c r="FJ1596" s="110"/>
      <c r="FK1596" s="110"/>
      <c r="FL1596" s="110"/>
      <c r="FM1596" s="110"/>
      <c r="FN1596" s="110"/>
      <c r="FO1596" s="110"/>
      <c r="FP1596" s="110"/>
      <c r="FQ1596" s="110"/>
      <c r="FR1596" s="110"/>
      <c r="FS1596" s="110"/>
      <c r="FT1596" s="110"/>
      <c r="FU1596" s="110"/>
      <c r="FV1596" s="110"/>
      <c r="FW1596" s="110"/>
      <c r="FX1596" s="110"/>
      <c r="FY1596" s="110"/>
      <c r="FZ1596" s="110"/>
      <c r="GA1596" s="110"/>
      <c r="GB1596" s="110"/>
      <c r="GC1596" s="110"/>
      <c r="GD1596" s="110"/>
      <c r="GE1596" s="110"/>
      <c r="GF1596" s="110"/>
      <c r="GG1596" s="110"/>
      <c r="GH1596" s="110"/>
      <c r="GI1596" s="110"/>
      <c r="GJ1596" s="110"/>
      <c r="GK1596" s="110"/>
      <c r="GL1596" s="110"/>
      <c r="GM1596" s="110"/>
      <c r="GN1596" s="110"/>
      <c r="GO1596" s="110"/>
      <c r="GP1596" s="110"/>
      <c r="GQ1596" s="110"/>
      <c r="GR1596" s="110"/>
      <c r="GS1596" s="110"/>
      <c r="GT1596" s="110"/>
      <c r="GU1596" s="110"/>
      <c r="GV1596" s="110"/>
      <c r="GW1596" s="110"/>
      <c r="GX1596" s="110"/>
      <c r="GY1596" s="110"/>
      <c r="GZ1596" s="110"/>
      <c r="HA1596" s="110"/>
      <c r="HB1596" s="110"/>
      <c r="HC1596" s="110"/>
      <c r="HD1596" s="110"/>
      <c r="HE1596" s="110"/>
      <c r="HF1596" s="110"/>
      <c r="HG1596" s="110"/>
      <c r="HH1596" s="110"/>
      <c r="HI1596" s="110"/>
      <c r="HJ1596" s="110"/>
      <c r="HK1596" s="110"/>
      <c r="HL1596" s="110"/>
      <c r="HM1596" s="110"/>
      <c r="HN1596" s="110"/>
      <c r="HO1596" s="110"/>
      <c r="HP1596" s="110"/>
      <c r="HQ1596" s="110"/>
      <c r="HR1596" s="110"/>
      <c r="HS1596" s="110"/>
      <c r="HT1596" s="110"/>
      <c r="HU1596" s="110"/>
      <c r="HV1596" s="110"/>
      <c r="HW1596" s="110"/>
      <c r="HX1596" s="110"/>
      <c r="HY1596" s="110"/>
      <c r="HZ1596" s="110"/>
      <c r="IA1596" s="110"/>
      <c r="IB1596" s="110"/>
      <c r="IC1596" s="110"/>
      <c r="ID1596" s="110"/>
      <c r="IE1596" s="110"/>
      <c r="IF1596" s="110"/>
      <c r="IG1596" s="110"/>
      <c r="IH1596" s="110"/>
      <c r="II1596" s="110"/>
      <c r="IJ1596" s="110"/>
      <c r="IK1596" s="110"/>
      <c r="IL1596" s="110"/>
      <c r="IM1596" s="110"/>
      <c r="IN1596" s="110"/>
      <c r="IO1596" s="110"/>
      <c r="IP1596" s="110"/>
      <c r="IQ1596" s="110"/>
      <c r="IR1596" s="110"/>
      <c r="IS1596" s="110"/>
      <c r="IT1596" s="110"/>
      <c r="IU1596" s="110"/>
      <c r="IV1596" s="110"/>
    </row>
    <row r="1597" spans="1:256" s="138" customFormat="1" ht="257.14999999999998">
      <c r="A1597" s="111">
        <v>3050</v>
      </c>
      <c r="B1597" s="111" t="s">
        <v>13423</v>
      </c>
      <c r="C1597" s="107"/>
      <c r="D1597" s="124"/>
      <c r="E1597" s="111" t="s">
        <v>3971</v>
      </c>
      <c r="F1597" s="118" t="s">
        <v>13240</v>
      </c>
      <c r="G1597" s="112" t="s">
        <v>13567</v>
      </c>
      <c r="H1597" s="112">
        <v>2011</v>
      </c>
      <c r="I1597" s="112" t="s">
        <v>13567</v>
      </c>
      <c r="J1597" s="108">
        <v>98416</v>
      </c>
      <c r="K1597" s="126" t="s">
        <v>12747</v>
      </c>
      <c r="L1597" s="111" t="s">
        <v>13427</v>
      </c>
      <c r="M1597" s="111" t="s">
        <v>13428</v>
      </c>
      <c r="N1597" s="137" t="s">
        <v>13568</v>
      </c>
      <c r="O1597" s="137" t="s">
        <v>13569</v>
      </c>
      <c r="P1597" s="118" t="s">
        <v>13570</v>
      </c>
      <c r="Q1597" s="108">
        <v>20</v>
      </c>
      <c r="R1597" s="108">
        <v>0</v>
      </c>
      <c r="S1597" s="108">
        <v>10</v>
      </c>
      <c r="T1597" s="108">
        <v>10</v>
      </c>
      <c r="U1597" s="108">
        <v>20</v>
      </c>
      <c r="V1597" s="109">
        <v>100</v>
      </c>
      <c r="W1597" s="109">
        <v>100</v>
      </c>
      <c r="X1597" s="127" t="s">
        <v>13431</v>
      </c>
      <c r="Y1597" s="111">
        <v>3</v>
      </c>
      <c r="Z1597" s="107"/>
      <c r="AA1597" s="107"/>
      <c r="AB1597" s="111">
        <v>47</v>
      </c>
      <c r="AC1597" s="107"/>
      <c r="AD1597" s="108">
        <v>10</v>
      </c>
      <c r="AE1597" s="108">
        <v>5</v>
      </c>
      <c r="AF1597" s="107"/>
      <c r="AG1597" s="107"/>
      <c r="AH1597" s="107"/>
      <c r="AI1597" s="107"/>
      <c r="AJ1597" s="107"/>
      <c r="AK1597" s="107"/>
      <c r="AL1597" s="107"/>
      <c r="AM1597" s="107"/>
      <c r="AN1597" s="107"/>
      <c r="AO1597" s="107"/>
      <c r="AP1597" s="107"/>
      <c r="AQ1597" s="107"/>
      <c r="AR1597" s="107"/>
      <c r="AS1597" s="107"/>
      <c r="AT1597" s="107"/>
      <c r="AU1597" s="107"/>
      <c r="AV1597" s="107"/>
      <c r="AW1597" s="107"/>
      <c r="AX1597" s="107"/>
      <c r="AY1597"/>
      <c r="AZ1597"/>
      <c r="BA1597"/>
      <c r="BB1597"/>
      <c r="BC1597"/>
      <c r="BD1597"/>
      <c r="BE1597" s="110"/>
      <c r="BF1597" s="110"/>
      <c r="BG1597" s="110"/>
      <c r="BH1597" s="110"/>
      <c r="BI1597" s="110"/>
      <c r="BJ1597" s="110"/>
      <c r="BK1597" s="110"/>
      <c r="BL1597" s="110"/>
      <c r="BM1597" s="110"/>
      <c r="BN1597" s="110"/>
      <c r="BO1597" s="110"/>
      <c r="BP1597" s="110"/>
      <c r="BQ1597" s="110"/>
      <c r="BR1597" s="110"/>
      <c r="BS1597" s="110"/>
      <c r="BT1597" s="110"/>
      <c r="BU1597" s="110"/>
      <c r="BV1597" s="110"/>
      <c r="BW1597" s="110"/>
      <c r="BX1597" s="110"/>
      <c r="BY1597" s="110"/>
      <c r="BZ1597" s="110"/>
      <c r="CA1597" s="110"/>
      <c r="CB1597" s="110"/>
      <c r="CC1597" s="110"/>
      <c r="CD1597" s="110"/>
      <c r="CE1597" s="110"/>
      <c r="CF1597" s="110"/>
      <c r="CG1597" s="110"/>
      <c r="CH1597" s="110"/>
      <c r="CI1597" s="110"/>
      <c r="CJ1597" s="110"/>
      <c r="CK1597" s="110"/>
      <c r="CL1597" s="110"/>
      <c r="CM1597" s="110"/>
      <c r="CN1597" s="110"/>
      <c r="CO1597" s="110"/>
      <c r="CP1597" s="110"/>
      <c r="CQ1597" s="110"/>
      <c r="CR1597" s="110"/>
      <c r="CS1597" s="110"/>
      <c r="CT1597" s="110"/>
      <c r="CU1597" s="110"/>
      <c r="CV1597" s="110"/>
      <c r="CW1597" s="110"/>
      <c r="CX1597" s="110"/>
      <c r="CY1597" s="110"/>
      <c r="CZ1597" s="110"/>
      <c r="DA1597" s="110"/>
      <c r="DB1597" s="110"/>
      <c r="DC1597" s="110"/>
      <c r="DD1597" s="110"/>
      <c r="DE1597" s="110"/>
      <c r="DF1597" s="110"/>
      <c r="DG1597" s="110"/>
      <c r="DH1597" s="110"/>
      <c r="DI1597" s="110"/>
      <c r="DJ1597" s="110"/>
      <c r="DK1597" s="110"/>
      <c r="DL1597" s="110"/>
      <c r="DM1597" s="110"/>
      <c r="DN1597" s="110"/>
      <c r="DO1597" s="110"/>
      <c r="DP1597" s="110"/>
      <c r="DQ1597" s="110"/>
      <c r="DR1597" s="110"/>
      <c r="DS1597" s="110"/>
      <c r="DT1597" s="110"/>
      <c r="DU1597" s="110"/>
      <c r="DV1597" s="110"/>
      <c r="DW1597" s="110"/>
      <c r="DX1597" s="110"/>
      <c r="DY1597" s="110"/>
      <c r="DZ1597" s="110"/>
      <c r="EA1597" s="110"/>
      <c r="EB1597" s="110"/>
      <c r="EC1597" s="110"/>
      <c r="ED1597" s="110"/>
      <c r="EE1597" s="110"/>
      <c r="EF1597" s="110"/>
      <c r="EG1597" s="110"/>
      <c r="EH1597" s="110"/>
      <c r="EI1597" s="110"/>
      <c r="EJ1597" s="110"/>
      <c r="EK1597" s="110"/>
      <c r="EL1597" s="110"/>
      <c r="EM1597" s="110"/>
      <c r="EN1597" s="110"/>
      <c r="EO1597" s="110"/>
      <c r="EP1597" s="110"/>
      <c r="EQ1597" s="110"/>
      <c r="ER1597" s="110"/>
      <c r="ES1597" s="110"/>
      <c r="ET1597" s="110"/>
      <c r="EU1597" s="110"/>
      <c r="EV1597" s="110"/>
      <c r="EW1597" s="110"/>
      <c r="EX1597" s="110"/>
      <c r="EY1597" s="110"/>
      <c r="EZ1597" s="110"/>
      <c r="FA1597" s="110"/>
      <c r="FB1597" s="110"/>
      <c r="FC1597" s="110"/>
      <c r="FD1597" s="110"/>
      <c r="FE1597" s="110"/>
      <c r="FF1597" s="110"/>
      <c r="FG1597" s="110"/>
      <c r="FH1597" s="110"/>
      <c r="FI1597" s="110"/>
      <c r="FJ1597" s="110"/>
      <c r="FK1597" s="110"/>
      <c r="FL1597" s="110"/>
      <c r="FM1597" s="110"/>
      <c r="FN1597" s="110"/>
      <c r="FO1597" s="110"/>
      <c r="FP1597" s="110"/>
      <c r="FQ1597" s="110"/>
      <c r="FR1597" s="110"/>
      <c r="FS1597" s="110"/>
      <c r="FT1597" s="110"/>
      <c r="FU1597" s="110"/>
      <c r="FV1597" s="110"/>
      <c r="FW1597" s="110"/>
      <c r="FX1597" s="110"/>
      <c r="FY1597" s="110"/>
      <c r="FZ1597" s="110"/>
      <c r="GA1597" s="110"/>
      <c r="GB1597" s="110"/>
      <c r="GC1597" s="110"/>
      <c r="GD1597" s="110"/>
      <c r="GE1597" s="110"/>
      <c r="GF1597" s="110"/>
      <c r="GG1597" s="110"/>
      <c r="GH1597" s="110"/>
      <c r="GI1597" s="110"/>
      <c r="GJ1597" s="110"/>
      <c r="GK1597" s="110"/>
      <c r="GL1597" s="110"/>
      <c r="GM1597" s="110"/>
      <c r="GN1597" s="110"/>
      <c r="GO1597" s="110"/>
      <c r="GP1597" s="110"/>
      <c r="GQ1597" s="110"/>
      <c r="GR1597" s="110"/>
      <c r="GS1597" s="110"/>
      <c r="GT1597" s="110"/>
      <c r="GU1597" s="110"/>
      <c r="GV1597" s="110"/>
      <c r="GW1597" s="110"/>
      <c r="GX1597" s="110"/>
      <c r="GY1597" s="110"/>
      <c r="GZ1597" s="110"/>
      <c r="HA1597" s="110"/>
      <c r="HB1597" s="110"/>
      <c r="HC1597" s="110"/>
      <c r="HD1597" s="110"/>
      <c r="HE1597" s="110"/>
      <c r="HF1597" s="110"/>
      <c r="HG1597" s="110"/>
      <c r="HH1597" s="110"/>
      <c r="HI1597" s="110"/>
      <c r="HJ1597" s="110"/>
      <c r="HK1597" s="110"/>
      <c r="HL1597" s="110"/>
      <c r="HM1597" s="110"/>
      <c r="HN1597" s="110"/>
      <c r="HO1597" s="110"/>
      <c r="HP1597" s="110"/>
      <c r="HQ1597" s="110"/>
      <c r="HR1597" s="110"/>
      <c r="HS1597" s="110"/>
      <c r="HT1597" s="110"/>
      <c r="HU1597" s="110"/>
      <c r="HV1597" s="110"/>
      <c r="HW1597" s="110"/>
      <c r="HX1597" s="110"/>
      <c r="HY1597" s="110"/>
      <c r="HZ1597" s="110"/>
      <c r="IA1597" s="110"/>
      <c r="IB1597" s="110"/>
      <c r="IC1597" s="110"/>
      <c r="ID1597" s="110"/>
      <c r="IE1597" s="110"/>
      <c r="IF1597" s="110"/>
      <c r="IG1597" s="110"/>
      <c r="IH1597" s="110"/>
      <c r="II1597" s="110"/>
      <c r="IJ1597" s="110"/>
      <c r="IK1597" s="110"/>
      <c r="IL1597" s="110"/>
      <c r="IM1597" s="110"/>
      <c r="IN1597" s="110"/>
      <c r="IO1597" s="110"/>
      <c r="IP1597" s="110"/>
      <c r="IQ1597" s="110"/>
      <c r="IR1597" s="110"/>
      <c r="IS1597" s="110"/>
      <c r="IT1597" s="110"/>
      <c r="IU1597" s="110"/>
      <c r="IV1597" s="110"/>
    </row>
    <row r="1598" spans="1:256" s="138" customFormat="1" ht="102.9">
      <c r="A1598" s="111">
        <v>3050</v>
      </c>
      <c r="B1598" s="111" t="s">
        <v>13423</v>
      </c>
      <c r="C1598" s="107"/>
      <c r="D1598" s="124"/>
      <c r="E1598" s="111" t="s">
        <v>8610</v>
      </c>
      <c r="F1598" s="118" t="s">
        <v>13571</v>
      </c>
      <c r="G1598" s="112" t="s">
        <v>13572</v>
      </c>
      <c r="H1598" s="111"/>
      <c r="I1598" s="112" t="s">
        <v>13573</v>
      </c>
      <c r="J1598" s="108">
        <v>144236</v>
      </c>
      <c r="K1598" s="126" t="s">
        <v>12747</v>
      </c>
      <c r="L1598" s="111" t="s">
        <v>13427</v>
      </c>
      <c r="M1598" s="111" t="s">
        <v>13428</v>
      </c>
      <c r="N1598" s="137" t="s">
        <v>13574</v>
      </c>
      <c r="O1598" s="137" t="s">
        <v>13575</v>
      </c>
      <c r="P1598" s="111">
        <v>46</v>
      </c>
      <c r="Q1598" s="108">
        <v>20</v>
      </c>
      <c r="R1598" s="108">
        <v>0</v>
      </c>
      <c r="S1598" s="108">
        <v>10</v>
      </c>
      <c r="T1598" s="108">
        <v>10</v>
      </c>
      <c r="U1598" s="108">
        <v>20</v>
      </c>
      <c r="V1598" s="109">
        <v>100</v>
      </c>
      <c r="W1598" s="109">
        <v>100</v>
      </c>
      <c r="X1598" s="127" t="s">
        <v>13431</v>
      </c>
      <c r="Y1598" s="111">
        <v>3</v>
      </c>
      <c r="Z1598" s="107"/>
      <c r="AA1598" s="107"/>
      <c r="AB1598" s="111">
        <v>47</v>
      </c>
      <c r="AC1598" s="107"/>
      <c r="AD1598" s="108">
        <v>10</v>
      </c>
      <c r="AE1598" s="108">
        <v>5</v>
      </c>
      <c r="AF1598" s="107"/>
      <c r="AG1598" s="107"/>
      <c r="AH1598" s="107"/>
      <c r="AI1598" s="107"/>
      <c r="AJ1598" s="107"/>
      <c r="AK1598" s="107"/>
      <c r="AL1598" s="107"/>
      <c r="AM1598" s="107"/>
      <c r="AN1598" s="107"/>
      <c r="AO1598" s="107"/>
      <c r="AP1598" s="107"/>
      <c r="AQ1598" s="107"/>
      <c r="AR1598" s="107"/>
      <c r="AS1598" s="107"/>
      <c r="AT1598" s="107"/>
      <c r="AU1598" s="107"/>
      <c r="AV1598" s="107"/>
      <c r="AW1598" s="107"/>
      <c r="AX1598" s="107"/>
      <c r="AY1598"/>
      <c r="AZ1598"/>
      <c r="BA1598"/>
      <c r="BB1598"/>
      <c r="BC1598"/>
      <c r="BD1598"/>
      <c r="BE1598" s="110"/>
      <c r="BF1598" s="110"/>
      <c r="BG1598" s="110"/>
      <c r="BH1598" s="110"/>
      <c r="BI1598" s="110"/>
      <c r="BJ1598" s="110"/>
      <c r="BK1598" s="110"/>
      <c r="BL1598" s="110"/>
      <c r="BM1598" s="110"/>
      <c r="BN1598" s="110"/>
      <c r="BO1598" s="110"/>
      <c r="BP1598" s="110"/>
      <c r="BQ1598" s="110"/>
      <c r="BR1598" s="110"/>
      <c r="BS1598" s="110"/>
      <c r="BT1598" s="110"/>
      <c r="BU1598" s="110"/>
      <c r="BV1598" s="110"/>
      <c r="BW1598" s="110"/>
      <c r="BX1598" s="110"/>
      <c r="BY1598" s="110"/>
      <c r="BZ1598" s="110"/>
      <c r="CA1598" s="110"/>
      <c r="CB1598" s="110"/>
      <c r="CC1598" s="110"/>
      <c r="CD1598" s="110"/>
      <c r="CE1598" s="110"/>
      <c r="CF1598" s="110"/>
      <c r="CG1598" s="110"/>
      <c r="CH1598" s="110"/>
      <c r="CI1598" s="110"/>
      <c r="CJ1598" s="110"/>
      <c r="CK1598" s="110"/>
      <c r="CL1598" s="110"/>
      <c r="CM1598" s="110"/>
      <c r="CN1598" s="110"/>
      <c r="CO1598" s="110"/>
      <c r="CP1598" s="110"/>
      <c r="CQ1598" s="110"/>
      <c r="CR1598" s="110"/>
      <c r="CS1598" s="110"/>
      <c r="CT1598" s="110"/>
      <c r="CU1598" s="110"/>
      <c r="CV1598" s="110"/>
      <c r="CW1598" s="110"/>
      <c r="CX1598" s="110"/>
      <c r="CY1598" s="110"/>
      <c r="CZ1598" s="110"/>
      <c r="DA1598" s="110"/>
      <c r="DB1598" s="110"/>
      <c r="DC1598" s="110"/>
      <c r="DD1598" s="110"/>
      <c r="DE1598" s="110"/>
      <c r="DF1598" s="110"/>
      <c r="DG1598" s="110"/>
      <c r="DH1598" s="110"/>
      <c r="DI1598" s="110"/>
      <c r="DJ1598" s="110"/>
      <c r="DK1598" s="110"/>
      <c r="DL1598" s="110"/>
      <c r="DM1598" s="110"/>
      <c r="DN1598" s="110"/>
      <c r="DO1598" s="110"/>
      <c r="DP1598" s="110"/>
      <c r="DQ1598" s="110"/>
      <c r="DR1598" s="110"/>
      <c r="DS1598" s="110"/>
      <c r="DT1598" s="110"/>
      <c r="DU1598" s="110"/>
      <c r="DV1598" s="110"/>
      <c r="DW1598" s="110"/>
      <c r="DX1598" s="110"/>
      <c r="DY1598" s="110"/>
      <c r="DZ1598" s="110"/>
      <c r="EA1598" s="110"/>
      <c r="EB1598" s="110"/>
      <c r="EC1598" s="110"/>
      <c r="ED1598" s="110"/>
      <c r="EE1598" s="110"/>
      <c r="EF1598" s="110"/>
      <c r="EG1598" s="110"/>
      <c r="EH1598" s="110"/>
      <c r="EI1598" s="110"/>
      <c r="EJ1598" s="110"/>
      <c r="EK1598" s="110"/>
      <c r="EL1598" s="110"/>
      <c r="EM1598" s="110"/>
      <c r="EN1598" s="110"/>
      <c r="EO1598" s="110"/>
      <c r="EP1598" s="110"/>
      <c r="EQ1598" s="110"/>
      <c r="ER1598" s="110"/>
      <c r="ES1598" s="110"/>
      <c r="ET1598" s="110"/>
      <c r="EU1598" s="110"/>
      <c r="EV1598" s="110"/>
      <c r="EW1598" s="110"/>
      <c r="EX1598" s="110"/>
      <c r="EY1598" s="110"/>
      <c r="EZ1598" s="110"/>
      <c r="FA1598" s="110"/>
      <c r="FB1598" s="110"/>
      <c r="FC1598" s="110"/>
      <c r="FD1598" s="110"/>
      <c r="FE1598" s="110"/>
      <c r="FF1598" s="110"/>
      <c r="FG1598" s="110"/>
      <c r="FH1598" s="110"/>
      <c r="FI1598" s="110"/>
      <c r="FJ1598" s="110"/>
      <c r="FK1598" s="110"/>
      <c r="FL1598" s="110"/>
      <c r="FM1598" s="110"/>
      <c r="FN1598" s="110"/>
      <c r="FO1598" s="110"/>
      <c r="FP1598" s="110"/>
      <c r="FQ1598" s="110"/>
      <c r="FR1598" s="110"/>
      <c r="FS1598" s="110"/>
      <c r="FT1598" s="110"/>
      <c r="FU1598" s="110"/>
      <c r="FV1598" s="110"/>
      <c r="FW1598" s="110"/>
      <c r="FX1598" s="110"/>
      <c r="FY1598" s="110"/>
      <c r="FZ1598" s="110"/>
      <c r="GA1598" s="110"/>
      <c r="GB1598" s="110"/>
      <c r="GC1598" s="110"/>
      <c r="GD1598" s="110"/>
      <c r="GE1598" s="110"/>
      <c r="GF1598" s="110"/>
      <c r="GG1598" s="110"/>
      <c r="GH1598" s="110"/>
      <c r="GI1598" s="110"/>
      <c r="GJ1598" s="110"/>
      <c r="GK1598" s="110"/>
      <c r="GL1598" s="110"/>
      <c r="GM1598" s="110"/>
      <c r="GN1598" s="110"/>
      <c r="GO1598" s="110"/>
      <c r="GP1598" s="110"/>
      <c r="GQ1598" s="110"/>
      <c r="GR1598" s="110"/>
      <c r="GS1598" s="110"/>
      <c r="GT1598" s="110"/>
      <c r="GU1598" s="110"/>
      <c r="GV1598" s="110"/>
      <c r="GW1598" s="110"/>
      <c r="GX1598" s="110"/>
      <c r="GY1598" s="110"/>
      <c r="GZ1598" s="110"/>
      <c r="HA1598" s="110"/>
      <c r="HB1598" s="110"/>
      <c r="HC1598" s="110"/>
      <c r="HD1598" s="110"/>
      <c r="HE1598" s="110"/>
      <c r="HF1598" s="110"/>
      <c r="HG1598" s="110"/>
      <c r="HH1598" s="110"/>
      <c r="HI1598" s="110"/>
      <c r="HJ1598" s="110"/>
      <c r="HK1598" s="110"/>
      <c r="HL1598" s="110"/>
      <c r="HM1598" s="110"/>
      <c r="HN1598" s="110"/>
      <c r="HO1598" s="110"/>
      <c r="HP1598" s="110"/>
      <c r="HQ1598" s="110"/>
      <c r="HR1598" s="110"/>
      <c r="HS1598" s="110"/>
      <c r="HT1598" s="110"/>
      <c r="HU1598" s="110"/>
      <c r="HV1598" s="110"/>
      <c r="HW1598" s="110"/>
      <c r="HX1598" s="110"/>
      <c r="HY1598" s="110"/>
      <c r="HZ1598" s="110"/>
      <c r="IA1598" s="110"/>
      <c r="IB1598" s="110"/>
      <c r="IC1598" s="110"/>
      <c r="ID1598" s="110"/>
      <c r="IE1598" s="110"/>
      <c r="IF1598" s="110"/>
      <c r="IG1598" s="110"/>
      <c r="IH1598" s="110"/>
      <c r="II1598" s="110"/>
      <c r="IJ1598" s="110"/>
      <c r="IK1598" s="110"/>
      <c r="IL1598" s="110"/>
      <c r="IM1598" s="110"/>
      <c r="IN1598" s="110"/>
      <c r="IO1598" s="110"/>
      <c r="IP1598" s="110"/>
      <c r="IQ1598" s="110"/>
      <c r="IR1598" s="110"/>
      <c r="IS1598" s="110"/>
      <c r="IT1598" s="110"/>
      <c r="IU1598" s="110"/>
      <c r="IV1598" s="110"/>
    </row>
    <row r="1599" spans="1:256" s="138" customFormat="1" ht="409.6">
      <c r="A1599" s="111">
        <v>3050</v>
      </c>
      <c r="B1599" s="111" t="s">
        <v>13423</v>
      </c>
      <c r="C1599" s="107"/>
      <c r="D1599" s="124"/>
      <c r="E1599" s="111" t="s">
        <v>13560</v>
      </c>
      <c r="F1599" s="118" t="s">
        <v>13561</v>
      </c>
      <c r="G1599" s="112" t="s">
        <v>13576</v>
      </c>
      <c r="H1599" s="112">
        <v>2010</v>
      </c>
      <c r="I1599" s="112" t="s">
        <v>13577</v>
      </c>
      <c r="J1599" s="108">
        <v>86079</v>
      </c>
      <c r="K1599" s="126" t="s">
        <v>12747</v>
      </c>
      <c r="L1599" s="111" t="s">
        <v>13427</v>
      </c>
      <c r="M1599" s="111" t="s">
        <v>13428</v>
      </c>
      <c r="N1599" s="137" t="s">
        <v>13578</v>
      </c>
      <c r="O1599" s="137" t="s">
        <v>13579</v>
      </c>
      <c r="P1599" s="118" t="s">
        <v>13580</v>
      </c>
      <c r="Q1599" s="108">
        <v>20</v>
      </c>
      <c r="R1599" s="108">
        <v>0</v>
      </c>
      <c r="S1599" s="108">
        <v>10</v>
      </c>
      <c r="T1599" s="108">
        <v>10</v>
      </c>
      <c r="U1599" s="108">
        <v>20</v>
      </c>
      <c r="V1599" s="109">
        <v>100</v>
      </c>
      <c r="W1599" s="109">
        <v>100</v>
      </c>
      <c r="X1599" s="127" t="s">
        <v>13431</v>
      </c>
      <c r="Y1599" s="111">
        <v>3</v>
      </c>
      <c r="Z1599" s="107"/>
      <c r="AA1599" s="107"/>
      <c r="AB1599" s="111">
        <v>47</v>
      </c>
      <c r="AC1599" s="107"/>
      <c r="AD1599" s="108">
        <v>10</v>
      </c>
      <c r="AE1599" s="108">
        <v>5</v>
      </c>
      <c r="AF1599" s="107"/>
      <c r="AG1599" s="107"/>
      <c r="AH1599" s="107"/>
      <c r="AI1599" s="107"/>
      <c r="AJ1599" s="107"/>
      <c r="AK1599" s="107"/>
      <c r="AL1599" s="107"/>
      <c r="AM1599" s="107"/>
      <c r="AN1599" s="107"/>
      <c r="AO1599" s="107"/>
      <c r="AP1599" s="107"/>
      <c r="AQ1599" s="107"/>
      <c r="AR1599" s="107"/>
      <c r="AS1599" s="107"/>
      <c r="AT1599" s="107"/>
      <c r="AU1599" s="107"/>
      <c r="AV1599" s="107"/>
      <c r="AW1599" s="107"/>
      <c r="AX1599" s="107"/>
      <c r="AY1599"/>
      <c r="AZ1599"/>
      <c r="BA1599"/>
      <c r="BB1599"/>
      <c r="BC1599"/>
      <c r="BD1599"/>
    </row>
    <row r="1600" spans="1:256" s="138" customFormat="1" ht="298.3">
      <c r="A1600" s="107">
        <v>3333</v>
      </c>
      <c r="B1600" s="107" t="s">
        <v>13581</v>
      </c>
      <c r="C1600" s="107"/>
      <c r="D1600" s="124"/>
      <c r="E1600" s="107" t="s">
        <v>13582</v>
      </c>
      <c r="F1600" s="107">
        <v>15412</v>
      </c>
      <c r="G1600" s="107" t="s">
        <v>13583</v>
      </c>
      <c r="H1600" s="107">
        <v>2005</v>
      </c>
      <c r="I1600" s="107" t="s">
        <v>13584</v>
      </c>
      <c r="J1600" s="108">
        <v>62593.89</v>
      </c>
      <c r="K1600" s="107" t="s">
        <v>132</v>
      </c>
      <c r="L1600" s="107" t="s">
        <v>13585</v>
      </c>
      <c r="M1600" s="107" t="s">
        <v>13586</v>
      </c>
      <c r="N1600" s="107" t="s">
        <v>13587</v>
      </c>
      <c r="O1600" s="107" t="s">
        <v>13588</v>
      </c>
      <c r="P1600" s="107" t="s">
        <v>13589</v>
      </c>
      <c r="Q1600" s="108">
        <v>0</v>
      </c>
      <c r="R1600" s="108">
        <v>0</v>
      </c>
      <c r="S1600" s="108">
        <v>0</v>
      </c>
      <c r="T1600" s="108">
        <v>0</v>
      </c>
      <c r="U1600" s="108">
        <v>0</v>
      </c>
      <c r="V1600" s="109">
        <v>0</v>
      </c>
      <c r="W1600" s="109">
        <v>100</v>
      </c>
      <c r="X1600" s="125" t="s">
        <v>13590</v>
      </c>
      <c r="Y1600" s="107">
        <v>4</v>
      </c>
      <c r="Z1600" s="107">
        <v>7</v>
      </c>
      <c r="AA1600" s="107">
        <v>1</v>
      </c>
      <c r="AB1600" s="107">
        <v>25</v>
      </c>
      <c r="AC1600" s="107">
        <v>1</v>
      </c>
      <c r="AD1600" s="107">
        <v>0</v>
      </c>
      <c r="AE1600" s="107">
        <v>2</v>
      </c>
      <c r="AF1600" s="107">
        <v>0</v>
      </c>
      <c r="AG1600" s="107" t="s">
        <v>13591</v>
      </c>
      <c r="AH1600" s="107" t="s">
        <v>13592</v>
      </c>
      <c r="AI1600" s="107">
        <v>0</v>
      </c>
      <c r="AJ1600" s="107" t="s">
        <v>13593</v>
      </c>
      <c r="AK1600" s="107"/>
      <c r="AL1600" s="107">
        <v>0</v>
      </c>
      <c r="AM1600" s="107" t="s">
        <v>13594</v>
      </c>
      <c r="AN1600" s="107"/>
      <c r="AO1600" s="107">
        <v>0</v>
      </c>
      <c r="AP1600" s="107"/>
      <c r="AQ1600" s="107"/>
      <c r="AR1600" s="107"/>
      <c r="AS1600" s="107"/>
      <c r="AT1600" s="107"/>
      <c r="AU1600" s="107"/>
      <c r="AV1600" s="107"/>
      <c r="AW1600" s="107"/>
      <c r="AX1600" s="107"/>
      <c r="AY1600"/>
      <c r="AZ1600"/>
      <c r="BA1600"/>
      <c r="BB1600"/>
      <c r="BC1600"/>
      <c r="BD1600"/>
    </row>
    <row r="1601" spans="1:56" s="138" customFormat="1" ht="205.75">
      <c r="A1601" s="107">
        <v>7097</v>
      </c>
      <c r="B1601" s="107" t="s">
        <v>13595</v>
      </c>
      <c r="C1601" s="107" t="s">
        <v>13596</v>
      </c>
      <c r="D1601" s="124" t="s">
        <v>13597</v>
      </c>
      <c r="E1601" s="107" t="s">
        <v>11189</v>
      </c>
      <c r="F1601" s="107">
        <v>23901</v>
      </c>
      <c r="G1601" s="107" t="s">
        <v>13598</v>
      </c>
      <c r="H1601" s="107" t="s">
        <v>13599</v>
      </c>
      <c r="I1601" s="107" t="s">
        <v>13600</v>
      </c>
      <c r="J1601" s="108">
        <v>50802.97</v>
      </c>
      <c r="K1601" s="107" t="s">
        <v>152</v>
      </c>
      <c r="L1601" s="107" t="s">
        <v>13601</v>
      </c>
      <c r="M1601" s="107" t="s">
        <v>13602</v>
      </c>
      <c r="N1601" s="107" t="s">
        <v>13603</v>
      </c>
      <c r="O1601" s="107" t="s">
        <v>13604</v>
      </c>
      <c r="P1601" s="107" t="s">
        <v>13605</v>
      </c>
      <c r="Q1601" s="108">
        <v>31.86</v>
      </c>
      <c r="R1601" s="108">
        <v>14.76</v>
      </c>
      <c r="S1601" s="108">
        <v>2.1</v>
      </c>
      <c r="T1601" s="108">
        <v>15</v>
      </c>
      <c r="U1601" s="108">
        <v>31.86</v>
      </c>
      <c r="V1601" s="109">
        <v>100</v>
      </c>
      <c r="W1601" s="109">
        <v>100</v>
      </c>
      <c r="X1601" s="125" t="s">
        <v>13606</v>
      </c>
      <c r="Y1601" s="107">
        <v>6</v>
      </c>
      <c r="Z1601" s="107">
        <v>1</v>
      </c>
      <c r="AA1601" s="107">
        <v>1</v>
      </c>
      <c r="AB1601" s="107" t="s">
        <v>13607</v>
      </c>
      <c r="AC1601" s="107">
        <v>2</v>
      </c>
      <c r="AD1601" s="107">
        <v>0</v>
      </c>
      <c r="AE1601" s="107">
        <v>2</v>
      </c>
      <c r="AF1601" s="107">
        <v>100</v>
      </c>
      <c r="AG1601" s="107" t="s">
        <v>13597</v>
      </c>
      <c r="AH1601" s="107" t="s">
        <v>13608</v>
      </c>
      <c r="AI1601" s="107">
        <v>100</v>
      </c>
      <c r="AJ1601" s="107" t="s">
        <v>2378</v>
      </c>
      <c r="AK1601" s="107" t="s">
        <v>13609</v>
      </c>
      <c r="AL1601" s="107">
        <v>100</v>
      </c>
      <c r="AM1601" s="107" t="s">
        <v>13610</v>
      </c>
      <c r="AN1601" s="107" t="s">
        <v>13611</v>
      </c>
      <c r="AO1601" s="107">
        <v>100</v>
      </c>
      <c r="AP1601" s="107" t="s">
        <v>13612</v>
      </c>
      <c r="AQ1601" s="107" t="s">
        <v>13613</v>
      </c>
      <c r="AR1601" s="107">
        <v>100</v>
      </c>
      <c r="AS1601" s="107" t="s">
        <v>13614</v>
      </c>
      <c r="AT1601" s="107" t="s">
        <v>13615</v>
      </c>
      <c r="AU1601" s="107">
        <v>100</v>
      </c>
      <c r="AV1601" s="107"/>
      <c r="AW1601" s="107"/>
      <c r="AX1601" s="107">
        <v>100</v>
      </c>
      <c r="AY1601"/>
      <c r="AZ1601"/>
      <c r="BA1601"/>
      <c r="BB1601"/>
      <c r="BC1601"/>
      <c r="BD1601"/>
    </row>
    <row r="1602" spans="1:56" s="110" customFormat="1" ht="205.75">
      <c r="A1602" s="107">
        <v>8678</v>
      </c>
      <c r="B1602" s="107" t="s">
        <v>13616</v>
      </c>
      <c r="C1602" s="107"/>
      <c r="D1602" s="123"/>
      <c r="E1602" s="107" t="s">
        <v>13617</v>
      </c>
      <c r="F1602" s="118">
        <v>22649</v>
      </c>
      <c r="G1602" s="107" t="s">
        <v>13618</v>
      </c>
      <c r="H1602" s="107">
        <v>2022</v>
      </c>
      <c r="I1602" s="107" t="s">
        <v>13619</v>
      </c>
      <c r="J1602" s="108">
        <v>73139</v>
      </c>
      <c r="K1602" s="107" t="s">
        <v>13620</v>
      </c>
      <c r="L1602" s="107" t="s">
        <v>769</v>
      </c>
      <c r="M1602" s="107" t="s">
        <v>13621</v>
      </c>
      <c r="N1602" s="107" t="s">
        <v>13622</v>
      </c>
      <c r="O1602" s="107" t="s">
        <v>13623</v>
      </c>
      <c r="P1602" s="107" t="s">
        <v>13624</v>
      </c>
      <c r="Q1602" s="107">
        <v>29.255600000000001</v>
      </c>
      <c r="R1602" s="107">
        <v>0</v>
      </c>
      <c r="S1602" s="107">
        <v>5.8511200000000008</v>
      </c>
      <c r="T1602" s="107">
        <v>60</v>
      </c>
      <c r="U1602" s="107">
        <v>65.851119999999995</v>
      </c>
      <c r="V1602" s="107">
        <v>0.7</v>
      </c>
      <c r="W1602" s="107">
        <v>27.08</v>
      </c>
      <c r="X1602" s="107"/>
      <c r="Y1602" s="107">
        <v>4</v>
      </c>
      <c r="Z1602" s="107">
        <v>5</v>
      </c>
      <c r="AA1602" s="107">
        <v>5</v>
      </c>
      <c r="AB1602" s="107">
        <v>4</v>
      </c>
      <c r="AC1602" s="107" t="s">
        <v>208</v>
      </c>
      <c r="AD1602" s="107">
        <v>40</v>
      </c>
      <c r="AE1602" s="107">
        <v>4</v>
      </c>
      <c r="AF1602" s="107"/>
      <c r="AG1602" s="107"/>
      <c r="AH1602" s="107"/>
      <c r="AI1602" s="107"/>
      <c r="AJ1602" s="107"/>
      <c r="AK1602" s="107"/>
      <c r="AL1602" s="107"/>
      <c r="AM1602" s="107"/>
      <c r="AN1602" s="107"/>
      <c r="AO1602" s="107"/>
      <c r="AP1602" s="107"/>
      <c r="AQ1602" s="107"/>
      <c r="AR1602" s="107"/>
      <c r="AS1602" s="107"/>
      <c r="AT1602" s="107"/>
      <c r="AU1602" s="107"/>
      <c r="AV1602" s="107"/>
      <c r="AW1602" s="107"/>
      <c r="AX1602" s="107"/>
      <c r="AY1602"/>
      <c r="AZ1602"/>
      <c r="BA1602"/>
      <c r="BB1602"/>
      <c r="BC1602"/>
      <c r="BD1602"/>
    </row>
    <row r="1603" spans="1:56" s="110" customFormat="1" ht="102.9">
      <c r="A1603" s="107">
        <v>8678</v>
      </c>
      <c r="B1603" s="107" t="s">
        <v>13616</v>
      </c>
      <c r="C1603" s="107"/>
      <c r="D1603" s="123"/>
      <c r="E1603" s="107" t="s">
        <v>13625</v>
      </c>
      <c r="F1603" s="118">
        <v>58527</v>
      </c>
      <c r="G1603" s="107" t="s">
        <v>13626</v>
      </c>
      <c r="H1603" s="107">
        <v>2022</v>
      </c>
      <c r="I1603" s="107" t="s">
        <v>13627</v>
      </c>
      <c r="J1603" s="108">
        <v>116347.25</v>
      </c>
      <c r="K1603" s="107" t="s">
        <v>13620</v>
      </c>
      <c r="L1603" s="107" t="s">
        <v>769</v>
      </c>
      <c r="M1603" s="107" t="s">
        <v>13621</v>
      </c>
      <c r="N1603" s="107" t="s">
        <v>13628</v>
      </c>
      <c r="O1603" s="107" t="s">
        <v>13629</v>
      </c>
      <c r="P1603" s="107" t="s">
        <v>13630</v>
      </c>
      <c r="Q1603" s="107">
        <v>46.538899999999998</v>
      </c>
      <c r="R1603" s="107">
        <v>0</v>
      </c>
      <c r="S1603" s="107">
        <v>9.3077799999999993</v>
      </c>
      <c r="T1603" s="107">
        <v>60</v>
      </c>
      <c r="U1603" s="107">
        <v>69.307779999999994</v>
      </c>
      <c r="V1603" s="107">
        <v>0.7</v>
      </c>
      <c r="W1603" s="107">
        <v>21.67</v>
      </c>
      <c r="X1603" s="107"/>
      <c r="Y1603" s="107">
        <v>1</v>
      </c>
      <c r="Z1603" s="107">
        <v>8</v>
      </c>
      <c r="AA1603" s="107">
        <v>2</v>
      </c>
      <c r="AB1603" s="107">
        <v>46</v>
      </c>
      <c r="AC1603" s="107" t="s">
        <v>208</v>
      </c>
      <c r="AD1603" s="107">
        <v>40</v>
      </c>
      <c r="AE1603" s="107">
        <v>5</v>
      </c>
      <c r="AF1603" s="107"/>
      <c r="AG1603" s="107"/>
      <c r="AH1603" s="107"/>
      <c r="AI1603" s="107"/>
      <c r="AJ1603" s="107"/>
      <c r="AK1603" s="107"/>
      <c r="AL1603" s="107"/>
      <c r="AM1603" s="107"/>
      <c r="AN1603" s="107"/>
      <c r="AO1603" s="107"/>
      <c r="AP1603" s="107"/>
      <c r="AQ1603" s="107"/>
      <c r="AR1603" s="107"/>
      <c r="AS1603" s="107"/>
      <c r="AT1603" s="107"/>
      <c r="AU1603" s="107"/>
      <c r="AV1603" s="107"/>
      <c r="AW1603" s="107"/>
      <c r="AX1603" s="107"/>
      <c r="AY1603"/>
      <c r="AZ1603"/>
      <c r="BA1603"/>
      <c r="BB1603"/>
      <c r="BC1603"/>
      <c r="BD1603"/>
    </row>
    <row r="1604" spans="1:56" s="110" customFormat="1" ht="164.6">
      <c r="A1604" s="107">
        <v>8678</v>
      </c>
      <c r="B1604" s="107" t="s">
        <v>13616</v>
      </c>
      <c r="C1604" s="107"/>
      <c r="D1604" s="123"/>
      <c r="E1604" s="107" t="s">
        <v>13631</v>
      </c>
      <c r="F1604" s="118">
        <v>53050</v>
      </c>
      <c r="G1604" s="107" t="s">
        <v>13632</v>
      </c>
      <c r="H1604" s="107">
        <v>2023</v>
      </c>
      <c r="I1604" s="107" t="s">
        <v>13633</v>
      </c>
      <c r="J1604" s="108">
        <v>230215.54</v>
      </c>
      <c r="K1604" s="107" t="s">
        <v>13620</v>
      </c>
      <c r="L1604" s="107" t="s">
        <v>769</v>
      </c>
      <c r="M1604" s="107" t="s">
        <v>13621</v>
      </c>
      <c r="N1604" s="107" t="s">
        <v>13634</v>
      </c>
      <c r="O1604" s="107" t="s">
        <v>13635</v>
      </c>
      <c r="P1604" s="107" t="s">
        <v>13636</v>
      </c>
      <c r="Q1604" s="107">
        <v>90</v>
      </c>
      <c r="R1604" s="107">
        <v>0</v>
      </c>
      <c r="S1604" s="107">
        <v>18</v>
      </c>
      <c r="T1604" s="107">
        <v>60</v>
      </c>
      <c r="U1604" s="107">
        <v>78</v>
      </c>
      <c r="V1604" s="107">
        <v>0.7</v>
      </c>
      <c r="W1604" s="107">
        <v>0.88</v>
      </c>
      <c r="X1604" s="107"/>
      <c r="Y1604" s="107">
        <v>3</v>
      </c>
      <c r="Z1604" s="107">
        <v>3</v>
      </c>
      <c r="AA1604" s="107">
        <v>2</v>
      </c>
      <c r="AB1604" s="107">
        <v>60</v>
      </c>
      <c r="AC1604" s="107" t="s">
        <v>208</v>
      </c>
      <c r="AD1604" s="107">
        <v>40</v>
      </c>
      <c r="AE1604" s="107">
        <v>10</v>
      </c>
      <c r="AF1604" s="107"/>
      <c r="AG1604" s="107"/>
      <c r="AH1604" s="107"/>
      <c r="AI1604" s="107"/>
      <c r="AJ1604" s="107"/>
      <c r="AK1604" s="107"/>
      <c r="AL1604" s="107"/>
      <c r="AM1604" s="107"/>
      <c r="AN1604" s="107"/>
      <c r="AO1604" s="107"/>
      <c r="AP1604" s="107"/>
      <c r="AQ1604" s="107"/>
      <c r="AR1604" s="107"/>
      <c r="AS1604" s="107"/>
      <c r="AT1604" s="107"/>
      <c r="AU1604" s="107"/>
      <c r="AV1604" s="107"/>
      <c r="AW1604" s="107"/>
      <c r="AX1604" s="107"/>
      <c r="AY1604"/>
      <c r="AZ1604"/>
      <c r="BA1604"/>
      <c r="BB1604"/>
      <c r="BC1604"/>
      <c r="BD1604"/>
    </row>
    <row r="1605" spans="1:56" s="110" customFormat="1" ht="298.3">
      <c r="A1605" s="107">
        <v>8678</v>
      </c>
      <c r="B1605" s="107" t="s">
        <v>13616</v>
      </c>
      <c r="C1605" s="107"/>
      <c r="D1605" s="123"/>
      <c r="E1605" s="107" t="s">
        <v>13617</v>
      </c>
      <c r="F1605" s="118">
        <v>22649</v>
      </c>
      <c r="G1605" s="107" t="s">
        <v>13637</v>
      </c>
      <c r="H1605" s="107">
        <v>2023</v>
      </c>
      <c r="I1605" s="107" t="s">
        <v>13638</v>
      </c>
      <c r="J1605" s="108">
        <v>96032.3</v>
      </c>
      <c r="K1605" s="107" t="s">
        <v>13620</v>
      </c>
      <c r="L1605" s="107" t="s">
        <v>769</v>
      </c>
      <c r="M1605" s="107" t="s">
        <v>13621</v>
      </c>
      <c r="N1605" s="107" t="s">
        <v>13639</v>
      </c>
      <c r="O1605" s="107" t="s">
        <v>13640</v>
      </c>
      <c r="P1605" s="107" t="s">
        <v>13641</v>
      </c>
      <c r="Q1605" s="107">
        <v>38.41292</v>
      </c>
      <c r="R1605" s="107">
        <v>0</v>
      </c>
      <c r="S1605" s="107">
        <v>7.6825840000000003</v>
      </c>
      <c r="T1605" s="107">
        <v>60</v>
      </c>
      <c r="U1605" s="107">
        <v>67.682584000000006</v>
      </c>
      <c r="V1605" s="107">
        <v>0.7</v>
      </c>
      <c r="W1605" s="107">
        <v>1.67</v>
      </c>
      <c r="X1605" s="107"/>
      <c r="Y1605" s="107">
        <v>4</v>
      </c>
      <c r="Z1605" s="107">
        <v>5</v>
      </c>
      <c r="AA1605" s="107">
        <v>5</v>
      </c>
      <c r="AB1605" s="107">
        <v>60</v>
      </c>
      <c r="AC1605" s="107" t="s">
        <v>208</v>
      </c>
      <c r="AD1605" s="107">
        <v>40</v>
      </c>
      <c r="AE1605" s="107">
        <v>5</v>
      </c>
      <c r="AF1605" s="107"/>
      <c r="AG1605" s="107"/>
      <c r="AH1605" s="107"/>
      <c r="AI1605" s="107"/>
      <c r="AJ1605" s="107"/>
      <c r="AK1605" s="107"/>
      <c r="AL1605" s="107"/>
      <c r="AM1605" s="107"/>
      <c r="AN1605" s="107"/>
      <c r="AO1605" s="107"/>
      <c r="AP1605" s="107"/>
      <c r="AQ1605" s="107"/>
      <c r="AR1605" s="107"/>
      <c r="AS1605" s="107"/>
      <c r="AT1605" s="107"/>
      <c r="AU1605" s="107"/>
      <c r="AV1605" s="107"/>
      <c r="AW1605" s="107"/>
      <c r="AX1605" s="107"/>
      <c r="AY1605"/>
      <c r="AZ1605"/>
      <c r="BA1605"/>
      <c r="BB1605"/>
      <c r="BC1605"/>
      <c r="BD1605"/>
    </row>
    <row r="1606" spans="1:56" s="110" customFormat="1" ht="339.45">
      <c r="A1606" s="107">
        <v>8678</v>
      </c>
      <c r="B1606" s="107" t="s">
        <v>13616</v>
      </c>
      <c r="C1606" s="107"/>
      <c r="D1606" s="123"/>
      <c r="E1606" s="107" t="s">
        <v>13642</v>
      </c>
      <c r="F1606" s="118">
        <v>58531</v>
      </c>
      <c r="G1606" s="107" t="s">
        <v>13643</v>
      </c>
      <c r="H1606" s="107">
        <v>2022</v>
      </c>
      <c r="I1606" s="107" t="s">
        <v>13643</v>
      </c>
      <c r="J1606" s="108">
        <v>21620.84</v>
      </c>
      <c r="K1606" s="107" t="s">
        <v>13620</v>
      </c>
      <c r="L1606" s="107" t="s">
        <v>769</v>
      </c>
      <c r="M1606" s="107" t="s">
        <v>13621</v>
      </c>
      <c r="N1606" s="107" t="s">
        <v>13644</v>
      </c>
      <c r="O1606" s="107" t="s">
        <v>13645</v>
      </c>
      <c r="P1606" s="107" t="s">
        <v>13646</v>
      </c>
      <c r="Q1606" s="107">
        <v>14.413893333333334</v>
      </c>
      <c r="R1606" s="107">
        <v>0</v>
      </c>
      <c r="S1606" s="107">
        <v>2.8827786666666668</v>
      </c>
      <c r="T1606" s="107">
        <v>60</v>
      </c>
      <c r="U1606" s="107">
        <v>62.882778666666667</v>
      </c>
      <c r="V1606" s="107">
        <v>0.7</v>
      </c>
      <c r="W1606" s="107">
        <v>27.08</v>
      </c>
      <c r="X1606" s="107"/>
      <c r="Y1606" s="107">
        <v>6</v>
      </c>
      <c r="Z1606" s="107">
        <v>1</v>
      </c>
      <c r="AA1606" s="107">
        <v>6</v>
      </c>
      <c r="AB1606" s="107">
        <v>60</v>
      </c>
      <c r="AC1606" s="107" t="s">
        <v>208</v>
      </c>
      <c r="AD1606" s="107">
        <v>40</v>
      </c>
      <c r="AE1606" s="107">
        <v>4</v>
      </c>
      <c r="AF1606" s="107"/>
      <c r="AG1606" s="107"/>
      <c r="AH1606" s="107"/>
      <c r="AI1606" s="107"/>
      <c r="AJ1606" s="107"/>
      <c r="AK1606" s="107"/>
      <c r="AL1606" s="107"/>
      <c r="AM1606" s="107"/>
      <c r="AN1606" s="107"/>
      <c r="AO1606" s="107"/>
      <c r="AP1606" s="107"/>
      <c r="AQ1606" s="107"/>
      <c r="AR1606" s="107"/>
      <c r="AS1606" s="107"/>
      <c r="AT1606" s="107"/>
      <c r="AU1606" s="107"/>
      <c r="AV1606" s="107"/>
      <c r="AW1606" s="107"/>
      <c r="AX1606" s="107"/>
      <c r="AY1606"/>
      <c r="AZ1606"/>
      <c r="BA1606"/>
      <c r="BB1606"/>
      <c r="BC1606"/>
      <c r="BD1606"/>
    </row>
    <row r="1607" spans="1:56" s="110" customFormat="1" ht="113.15">
      <c r="A1607" s="107">
        <v>8678</v>
      </c>
      <c r="B1607" s="107" t="s">
        <v>13616</v>
      </c>
      <c r="C1607" s="107"/>
      <c r="D1607" s="123"/>
      <c r="E1607" s="107" t="s">
        <v>13617</v>
      </c>
      <c r="F1607" s="118">
        <v>22649</v>
      </c>
      <c r="G1607" s="107" t="s">
        <v>13647</v>
      </c>
      <c r="H1607" s="107">
        <v>2022</v>
      </c>
      <c r="I1607" s="107" t="s">
        <v>13647</v>
      </c>
      <c r="J1607" s="108">
        <v>32147</v>
      </c>
      <c r="K1607" s="107" t="s">
        <v>13620</v>
      </c>
      <c r="L1607" s="107" t="s">
        <v>769</v>
      </c>
      <c r="M1607" s="107" t="s">
        <v>13621</v>
      </c>
      <c r="N1607" s="107" t="s">
        <v>13648</v>
      </c>
      <c r="O1607" s="107" t="s">
        <v>13649</v>
      </c>
      <c r="P1607" s="107" t="s">
        <v>13650</v>
      </c>
      <c r="Q1607" s="107">
        <v>12.8588</v>
      </c>
      <c r="R1607" s="107">
        <v>0</v>
      </c>
      <c r="S1607" s="107">
        <v>2.5717600000000003</v>
      </c>
      <c r="T1607" s="107">
        <v>60</v>
      </c>
      <c r="U1607" s="107">
        <v>62.571759999999998</v>
      </c>
      <c r="V1607" s="107">
        <v>0.7</v>
      </c>
      <c r="W1607" s="107">
        <v>21.67</v>
      </c>
      <c r="X1607" s="107"/>
      <c r="Y1607" s="107">
        <v>1</v>
      </c>
      <c r="Z1607" s="107">
        <v>8</v>
      </c>
      <c r="AA1607" s="107">
        <v>2</v>
      </c>
      <c r="AB1607" s="107">
        <v>60</v>
      </c>
      <c r="AC1607" s="107" t="s">
        <v>208</v>
      </c>
      <c r="AD1607" s="107">
        <v>40</v>
      </c>
      <c r="AE1607" s="107">
        <v>5</v>
      </c>
      <c r="AF1607" s="107"/>
      <c r="AG1607" s="107"/>
      <c r="AH1607" s="107"/>
      <c r="AI1607" s="107"/>
      <c r="AJ1607" s="107"/>
      <c r="AK1607" s="107"/>
      <c r="AL1607" s="107"/>
      <c r="AM1607" s="107"/>
      <c r="AN1607" s="107"/>
      <c r="AO1607" s="107"/>
      <c r="AP1607" s="107"/>
      <c r="AQ1607" s="107"/>
      <c r="AR1607" s="107"/>
      <c r="AS1607" s="107"/>
      <c r="AT1607" s="107"/>
      <c r="AU1607" s="107"/>
      <c r="AV1607" s="107"/>
      <c r="AW1607" s="107"/>
      <c r="AX1607" s="107"/>
      <c r="AY1607"/>
      <c r="AZ1607"/>
      <c r="BA1607"/>
      <c r="BB1607"/>
      <c r="BC1607"/>
      <c r="BD1607"/>
    </row>
    <row r="1608" spans="1:56" s="110" customFormat="1" ht="164.6">
      <c r="A1608" s="107">
        <v>8678</v>
      </c>
      <c r="B1608" s="107" t="s">
        <v>13616</v>
      </c>
      <c r="C1608" s="107"/>
      <c r="D1608" s="123"/>
      <c r="E1608" s="107" t="s">
        <v>13631</v>
      </c>
      <c r="F1608" s="118">
        <v>53050</v>
      </c>
      <c r="G1608" s="107" t="s">
        <v>13651</v>
      </c>
      <c r="H1608" s="107">
        <v>2023</v>
      </c>
      <c r="I1608" s="107" t="s">
        <v>13651</v>
      </c>
      <c r="J1608" s="108">
        <v>48157.06</v>
      </c>
      <c r="K1608" s="107" t="s">
        <v>13620</v>
      </c>
      <c r="L1608" s="107" t="s">
        <v>769</v>
      </c>
      <c r="M1608" s="107" t="s">
        <v>13621</v>
      </c>
      <c r="N1608" s="107" t="s">
        <v>13652</v>
      </c>
      <c r="O1608" s="107" t="s">
        <v>13653</v>
      </c>
      <c r="P1608" s="107" t="s">
        <v>13654</v>
      </c>
      <c r="Q1608" s="107">
        <v>19.262823999999998</v>
      </c>
      <c r="R1608" s="107">
        <v>0</v>
      </c>
      <c r="S1608" s="107">
        <v>3.8525647999999997</v>
      </c>
      <c r="T1608" s="107">
        <v>60</v>
      </c>
      <c r="U1608" s="107">
        <v>63.852564799999996</v>
      </c>
      <c r="V1608" s="107">
        <v>0.7</v>
      </c>
      <c r="W1608" s="107">
        <v>6.67</v>
      </c>
      <c r="X1608" s="107"/>
      <c r="Y1608" s="107">
        <v>3</v>
      </c>
      <c r="Z1608" s="107">
        <v>11</v>
      </c>
      <c r="AA1608" s="107">
        <v>7</v>
      </c>
      <c r="AB1608" s="107">
        <v>44</v>
      </c>
      <c r="AC1608" s="107" t="s">
        <v>208</v>
      </c>
      <c r="AD1608" s="107">
        <v>40</v>
      </c>
      <c r="AE1608" s="107">
        <v>5</v>
      </c>
      <c r="AF1608" s="107"/>
      <c r="AG1608" s="107"/>
      <c r="AH1608" s="107"/>
      <c r="AI1608" s="107"/>
      <c r="AJ1608" s="107"/>
      <c r="AK1608" s="107"/>
      <c r="AL1608" s="107"/>
      <c r="AM1608" s="107"/>
      <c r="AN1608" s="107"/>
      <c r="AO1608" s="107"/>
      <c r="AP1608" s="107"/>
      <c r="AQ1608" s="107"/>
      <c r="AR1608" s="107"/>
      <c r="AS1608" s="107"/>
      <c r="AT1608" s="107"/>
      <c r="AU1608" s="107"/>
      <c r="AV1608" s="107"/>
      <c r="AW1608" s="107"/>
      <c r="AX1608" s="107"/>
      <c r="AY1608"/>
      <c r="AZ1608"/>
      <c r="BA1608"/>
      <c r="BB1608"/>
      <c r="BC1608"/>
      <c r="BD1608"/>
    </row>
    <row r="1609" spans="1:56" s="110" customFormat="1" ht="154.30000000000001">
      <c r="A1609" s="107">
        <v>8678</v>
      </c>
      <c r="B1609" s="107" t="s">
        <v>13616</v>
      </c>
      <c r="C1609" s="107"/>
      <c r="D1609" s="123"/>
      <c r="E1609" s="107" t="s">
        <v>13655</v>
      </c>
      <c r="F1609" s="118">
        <v>31269</v>
      </c>
      <c r="G1609" s="107" t="s">
        <v>13656</v>
      </c>
      <c r="H1609" s="107">
        <v>2023</v>
      </c>
      <c r="I1609" s="107" t="s">
        <v>13656</v>
      </c>
      <c r="J1609" s="108">
        <v>30500</v>
      </c>
      <c r="K1609" s="107" t="s">
        <v>13620</v>
      </c>
      <c r="L1609" s="107" t="s">
        <v>769</v>
      </c>
      <c r="M1609" s="107" t="s">
        <v>13621</v>
      </c>
      <c r="N1609" s="107" t="s">
        <v>13657</v>
      </c>
      <c r="O1609" s="107" t="s">
        <v>13658</v>
      </c>
      <c r="P1609" s="107" t="s">
        <v>13659</v>
      </c>
      <c r="Q1609" s="107">
        <v>30.5</v>
      </c>
      <c r="R1609" s="107">
        <v>0</v>
      </c>
      <c r="S1609" s="107">
        <v>6.1000000000000005</v>
      </c>
      <c r="T1609" s="107">
        <v>60</v>
      </c>
      <c r="U1609" s="107">
        <v>66.099999999999994</v>
      </c>
      <c r="V1609" s="107">
        <v>0.7</v>
      </c>
      <c r="W1609" s="107">
        <v>2.5</v>
      </c>
      <c r="X1609" s="107"/>
      <c r="Y1609" s="107">
        <v>6</v>
      </c>
      <c r="Z1609" s="107">
        <v>1</v>
      </c>
      <c r="AA1609" s="107">
        <v>5</v>
      </c>
      <c r="AB1609" s="107">
        <v>24</v>
      </c>
      <c r="AC1609" s="107" t="s">
        <v>208</v>
      </c>
      <c r="AD1609" s="107">
        <v>40</v>
      </c>
      <c r="AE1609" s="107">
        <v>10</v>
      </c>
      <c r="AF1609" s="107"/>
      <c r="AG1609" s="107"/>
      <c r="AH1609" s="107"/>
      <c r="AI1609" s="107"/>
      <c r="AJ1609" s="107"/>
      <c r="AK1609" s="107"/>
      <c r="AL1609" s="107"/>
      <c r="AM1609" s="107"/>
      <c r="AN1609" s="107"/>
      <c r="AO1609" s="107"/>
      <c r="AP1609" s="107"/>
      <c r="AQ1609" s="107"/>
      <c r="AR1609" s="107"/>
      <c r="AS1609" s="107"/>
      <c r="AT1609" s="107"/>
      <c r="AU1609" s="107"/>
      <c r="AV1609" s="107"/>
      <c r="AW1609" s="107"/>
      <c r="AX1609" s="107"/>
      <c r="AY1609"/>
      <c r="AZ1609"/>
      <c r="BA1609"/>
      <c r="BB1609"/>
      <c r="BC1609"/>
      <c r="BD1609"/>
    </row>
    <row r="1610" spans="1:56" s="110" customFormat="1" ht="195.45">
      <c r="A1610" s="107">
        <v>8678</v>
      </c>
      <c r="B1610" s="107" t="s">
        <v>13616</v>
      </c>
      <c r="C1610" s="107"/>
      <c r="D1610" s="123"/>
      <c r="E1610" s="107" t="s">
        <v>13660</v>
      </c>
      <c r="F1610" s="118">
        <v>58524</v>
      </c>
      <c r="G1610" s="107" t="s">
        <v>13661</v>
      </c>
      <c r="H1610" s="107">
        <v>2023</v>
      </c>
      <c r="I1610" s="107" t="s">
        <v>13662</v>
      </c>
      <c r="J1610" s="108">
        <v>48507.199999999997</v>
      </c>
      <c r="K1610" s="107" t="s">
        <v>13620</v>
      </c>
      <c r="L1610" s="107" t="s">
        <v>769</v>
      </c>
      <c r="M1610" s="107" t="s">
        <v>13621</v>
      </c>
      <c r="N1610" s="107" t="s">
        <v>13663</v>
      </c>
      <c r="O1610" s="107" t="s">
        <v>13664</v>
      </c>
      <c r="P1610" s="107" t="s">
        <v>13665</v>
      </c>
      <c r="Q1610" s="107">
        <v>19.40288</v>
      </c>
      <c r="R1610" s="107">
        <v>0</v>
      </c>
      <c r="S1610" s="107">
        <v>3.880576</v>
      </c>
      <c r="T1610" s="107">
        <v>60</v>
      </c>
      <c r="U1610" s="107">
        <v>63.880575999999998</v>
      </c>
      <c r="V1610" s="107">
        <v>0.7</v>
      </c>
      <c r="W1610" s="107">
        <v>5</v>
      </c>
      <c r="X1610" s="107"/>
      <c r="Y1610" s="107">
        <v>6</v>
      </c>
      <c r="Z1610" s="107">
        <v>4</v>
      </c>
      <c r="AA1610" s="107"/>
      <c r="AB1610" s="107">
        <v>31</v>
      </c>
      <c r="AC1610" s="107" t="s">
        <v>208</v>
      </c>
      <c r="AD1610" s="107">
        <v>40</v>
      </c>
      <c r="AE1610" s="107">
        <v>5</v>
      </c>
      <c r="AF1610" s="107"/>
      <c r="AG1610" s="107"/>
      <c r="AH1610" s="107"/>
      <c r="AI1610" s="107"/>
      <c r="AJ1610" s="107"/>
      <c r="AK1610" s="107"/>
      <c r="AL1610" s="107"/>
      <c r="AM1610" s="107"/>
      <c r="AN1610" s="107"/>
      <c r="AO1610" s="107"/>
      <c r="AP1610" s="107"/>
      <c r="AQ1610" s="107"/>
      <c r="AR1610" s="107"/>
      <c r="AS1610" s="107"/>
      <c r="AT1610" s="107"/>
      <c r="AU1610" s="107"/>
      <c r="AV1610" s="107"/>
      <c r="AW1610" s="107"/>
      <c r="AX1610" s="107"/>
      <c r="AY1610"/>
      <c r="AZ1610"/>
      <c r="BA1610"/>
      <c r="BB1610"/>
      <c r="BC1610"/>
      <c r="BD1610"/>
    </row>
    <row r="1611" spans="1:56" s="110" customFormat="1" ht="409.6">
      <c r="A1611" s="107">
        <v>2547</v>
      </c>
      <c r="B1611" s="107" t="s">
        <v>12568</v>
      </c>
      <c r="C1611" s="107" t="s">
        <v>5121</v>
      </c>
      <c r="D1611" s="123" t="s">
        <v>5122</v>
      </c>
      <c r="E1611" s="107" t="s">
        <v>5123</v>
      </c>
      <c r="F1611" s="118">
        <v>28407</v>
      </c>
      <c r="G1611" s="107" t="s">
        <v>5124</v>
      </c>
      <c r="H1611" s="107">
        <v>2023</v>
      </c>
      <c r="I1611" s="107" t="s">
        <v>5125</v>
      </c>
      <c r="J1611" s="108">
        <v>4625.37</v>
      </c>
      <c r="K1611" s="107" t="s">
        <v>1992</v>
      </c>
      <c r="L1611" s="107" t="s">
        <v>13666</v>
      </c>
      <c r="M1611" s="107" t="s">
        <v>13667</v>
      </c>
      <c r="N1611" s="107" t="s">
        <v>5128</v>
      </c>
      <c r="O1611" s="107" t="s">
        <v>5129</v>
      </c>
      <c r="P1611" s="107">
        <v>17757</v>
      </c>
      <c r="Q1611" s="107">
        <v>9.07</v>
      </c>
      <c r="R1611" s="107">
        <v>1.42</v>
      </c>
      <c r="S1611" s="107">
        <v>1.17</v>
      </c>
      <c r="T1611" s="107">
        <v>6.48</v>
      </c>
      <c r="U1611" s="107">
        <v>9.07</v>
      </c>
      <c r="V1611" s="107">
        <v>0.25</v>
      </c>
      <c r="W1611" s="107">
        <v>0.25</v>
      </c>
      <c r="X1611" s="107" t="s">
        <v>5130</v>
      </c>
      <c r="Y1611" s="107">
        <v>2</v>
      </c>
      <c r="Z1611" s="107">
        <v>4</v>
      </c>
      <c r="AA1611" s="107">
        <v>2</v>
      </c>
      <c r="AB1611" s="107">
        <v>4</v>
      </c>
      <c r="AC1611" s="107">
        <v>2370028</v>
      </c>
      <c r="AD1611" s="107">
        <v>0</v>
      </c>
      <c r="AE1611" s="107">
        <v>4</v>
      </c>
      <c r="AF1611" s="107">
        <v>100</v>
      </c>
      <c r="AG1611" s="107" t="s">
        <v>5121</v>
      </c>
      <c r="AH1611" s="107" t="s">
        <v>13668</v>
      </c>
      <c r="AI1611" s="107">
        <v>60</v>
      </c>
      <c r="AJ1611" s="107"/>
      <c r="AK1611" s="107"/>
      <c r="AL1611" s="107"/>
      <c r="AM1611" s="107"/>
      <c r="AN1611" s="107"/>
      <c r="AO1611" s="107"/>
      <c r="AP1611" s="107"/>
      <c r="AQ1611" s="107"/>
      <c r="AR1611" s="107"/>
      <c r="AS1611" s="107" t="s">
        <v>5133</v>
      </c>
      <c r="AT1611" s="107" t="s">
        <v>13669</v>
      </c>
      <c r="AU1611" s="107">
        <v>40</v>
      </c>
      <c r="AV1611" s="107"/>
      <c r="AW1611" s="107"/>
      <c r="AX1611" s="107"/>
      <c r="AY1611"/>
      <c r="AZ1611"/>
      <c r="BA1611"/>
      <c r="BB1611"/>
      <c r="BC1611"/>
      <c r="BD1611"/>
    </row>
    <row r="1612" spans="1:56" s="110" customFormat="1" ht="318.89999999999998">
      <c r="A1612" s="107">
        <v>2547</v>
      </c>
      <c r="B1612" s="107" t="s">
        <v>12568</v>
      </c>
      <c r="C1612" s="107" t="s">
        <v>5121</v>
      </c>
      <c r="D1612" s="123" t="s">
        <v>5122</v>
      </c>
      <c r="E1612" s="107" t="s">
        <v>5135</v>
      </c>
      <c r="F1612" s="118">
        <v>36395</v>
      </c>
      <c r="G1612" s="107" t="s">
        <v>5136</v>
      </c>
      <c r="H1612" s="107">
        <v>2023</v>
      </c>
      <c r="I1612" s="107" t="s">
        <v>5137</v>
      </c>
      <c r="J1612" s="108">
        <v>2263.2950000000001</v>
      </c>
      <c r="K1612" s="107" t="s">
        <v>1992</v>
      </c>
      <c r="L1612" s="107" t="s">
        <v>13670</v>
      </c>
      <c r="M1612" s="107" t="s">
        <v>13671</v>
      </c>
      <c r="N1612" s="107" t="s">
        <v>5140</v>
      </c>
      <c r="O1612" s="107" t="s">
        <v>5141</v>
      </c>
      <c r="P1612" s="107" t="s">
        <v>5142</v>
      </c>
      <c r="Q1612" s="107">
        <v>2.2189166666666669</v>
      </c>
      <c r="R1612" s="107">
        <v>0.31</v>
      </c>
      <c r="S1612" s="107">
        <v>0.28999999999999998</v>
      </c>
      <c r="T1612" s="107">
        <v>1.62</v>
      </c>
      <c r="U1612" s="107">
        <v>2.2200000000000002</v>
      </c>
      <c r="V1612" s="107">
        <v>0.25</v>
      </c>
      <c r="W1612" s="107">
        <v>0.25</v>
      </c>
      <c r="X1612" s="107" t="s">
        <v>5130</v>
      </c>
      <c r="Y1612" s="107">
        <v>3</v>
      </c>
      <c r="Z1612" s="107">
        <v>4</v>
      </c>
      <c r="AA1612" s="107">
        <v>8</v>
      </c>
      <c r="AB1612" s="107">
        <v>4</v>
      </c>
      <c r="AC1612" s="107">
        <v>2370015</v>
      </c>
      <c r="AD1612" s="107">
        <v>0</v>
      </c>
      <c r="AE1612" s="107">
        <v>4</v>
      </c>
      <c r="AF1612" s="107">
        <v>100</v>
      </c>
      <c r="AG1612" s="107" t="s">
        <v>5121</v>
      </c>
      <c r="AH1612" s="107" t="s">
        <v>13668</v>
      </c>
      <c r="AI1612" s="107">
        <v>60</v>
      </c>
      <c r="AJ1612" s="107"/>
      <c r="AK1612" s="107"/>
      <c r="AL1612" s="107"/>
      <c r="AM1612" s="107"/>
      <c r="AN1612" s="107"/>
      <c r="AO1612" s="107"/>
      <c r="AP1612" s="107"/>
      <c r="AQ1612" s="107"/>
      <c r="AR1612" s="107"/>
      <c r="AS1612" s="107" t="s">
        <v>5133</v>
      </c>
      <c r="AT1612" s="107" t="s">
        <v>13669</v>
      </c>
      <c r="AU1612" s="107">
        <v>40</v>
      </c>
      <c r="AV1612" s="107"/>
      <c r="AW1612" s="107"/>
      <c r="AX1612" s="107"/>
      <c r="AY1612"/>
      <c r="AZ1612"/>
      <c r="BA1612"/>
      <c r="BB1612"/>
      <c r="BC1612"/>
      <c r="BD1612"/>
    </row>
    <row r="1613" spans="1:56" s="110" customFormat="1" ht="298.3">
      <c r="A1613" s="107">
        <v>2547</v>
      </c>
      <c r="B1613" s="107" t="s">
        <v>12568</v>
      </c>
      <c r="C1613" s="107" t="s">
        <v>5121</v>
      </c>
      <c r="D1613" s="123" t="s">
        <v>5122</v>
      </c>
      <c r="E1613" s="107" t="s">
        <v>5135</v>
      </c>
      <c r="F1613" s="118">
        <v>34734</v>
      </c>
      <c r="G1613" s="107" t="s">
        <v>5143</v>
      </c>
      <c r="H1613" s="107">
        <v>2023</v>
      </c>
      <c r="I1613" s="107" t="s">
        <v>5144</v>
      </c>
      <c r="J1613" s="108">
        <v>1681.14</v>
      </c>
      <c r="K1613" s="107" t="s">
        <v>1992</v>
      </c>
      <c r="L1613" s="107" t="s">
        <v>13672</v>
      </c>
      <c r="M1613" s="107" t="s">
        <v>13673</v>
      </c>
      <c r="N1613" s="107" t="s">
        <v>5147</v>
      </c>
      <c r="O1613" s="107" t="s">
        <v>5148</v>
      </c>
      <c r="P1613" s="107" t="s">
        <v>5149</v>
      </c>
      <c r="Q1613" s="107">
        <v>1.6481764705882354</v>
      </c>
      <c r="R1613" s="107">
        <v>0.52</v>
      </c>
      <c r="S1613" s="107">
        <v>0.49</v>
      </c>
      <c r="T1613" s="107">
        <v>0.64</v>
      </c>
      <c r="U1613" s="107">
        <v>1.65</v>
      </c>
      <c r="V1613" s="107">
        <v>0.25</v>
      </c>
      <c r="W1613" s="107">
        <v>0.25</v>
      </c>
      <c r="X1613" s="107" t="s">
        <v>5130</v>
      </c>
      <c r="Y1613" s="107">
        <v>3</v>
      </c>
      <c r="Z1613" s="107">
        <v>4</v>
      </c>
      <c r="AA1613" s="107">
        <v>1</v>
      </c>
      <c r="AB1613" s="107">
        <v>4</v>
      </c>
      <c r="AC1613" s="107">
        <v>2370016</v>
      </c>
      <c r="AD1613" s="107">
        <v>0</v>
      </c>
      <c r="AE1613" s="107">
        <v>4</v>
      </c>
      <c r="AF1613" s="107">
        <v>100</v>
      </c>
      <c r="AG1613" s="107" t="s">
        <v>5121</v>
      </c>
      <c r="AH1613" s="107" t="s">
        <v>13668</v>
      </c>
      <c r="AI1613" s="107">
        <v>60</v>
      </c>
      <c r="AJ1613" s="107"/>
      <c r="AK1613" s="107"/>
      <c r="AL1613" s="107"/>
      <c r="AM1613" s="107"/>
      <c r="AN1613" s="107"/>
      <c r="AO1613" s="107"/>
      <c r="AP1613" s="107"/>
      <c r="AQ1613" s="107"/>
      <c r="AR1613" s="107"/>
      <c r="AS1613" s="107" t="s">
        <v>5133</v>
      </c>
      <c r="AT1613" s="107" t="s">
        <v>13669</v>
      </c>
      <c r="AU1613" s="107">
        <v>40</v>
      </c>
      <c r="AV1613" s="107"/>
      <c r="AW1613" s="107"/>
      <c r="AX1613" s="107"/>
      <c r="AY1613"/>
      <c r="AZ1613"/>
      <c r="BA1613"/>
      <c r="BB1613"/>
      <c r="BC1613"/>
      <c r="BD1613"/>
    </row>
    <row r="1614" spans="1:56" s="110" customFormat="1" ht="409.6">
      <c r="A1614" s="107">
        <v>2547</v>
      </c>
      <c r="B1614" s="107" t="s">
        <v>12568</v>
      </c>
      <c r="C1614" s="107" t="s">
        <v>5121</v>
      </c>
      <c r="D1614" s="123" t="s">
        <v>5122</v>
      </c>
      <c r="E1614" s="107" t="s">
        <v>5150</v>
      </c>
      <c r="F1614" s="118">
        <v>55380</v>
      </c>
      <c r="G1614" s="107" t="s">
        <v>5151</v>
      </c>
      <c r="H1614" s="107">
        <v>2023</v>
      </c>
      <c r="I1614" s="107" t="s">
        <v>5152</v>
      </c>
      <c r="J1614" s="108">
        <v>14470.88</v>
      </c>
      <c r="K1614" s="107" t="s">
        <v>1992</v>
      </c>
      <c r="L1614" s="107" t="s">
        <v>13674</v>
      </c>
      <c r="M1614" s="107" t="s">
        <v>13675</v>
      </c>
      <c r="N1614" s="107" t="s">
        <v>5155</v>
      </c>
      <c r="O1614" s="107" t="s">
        <v>5156</v>
      </c>
      <c r="P1614" s="107">
        <v>17753</v>
      </c>
      <c r="Q1614" s="107">
        <v>15.073833333333333</v>
      </c>
      <c r="R1614" s="107">
        <v>3.55</v>
      </c>
      <c r="S1614" s="107">
        <v>2.96</v>
      </c>
      <c r="T1614" s="107">
        <v>8.56</v>
      </c>
      <c r="U1614" s="107">
        <v>15.07</v>
      </c>
      <c r="V1614" s="107">
        <v>0.25</v>
      </c>
      <c r="W1614" s="107">
        <v>0.25</v>
      </c>
      <c r="X1614" s="107" t="s">
        <v>5130</v>
      </c>
      <c r="Y1614" s="107">
        <v>6</v>
      </c>
      <c r="Z1614" s="107">
        <v>4</v>
      </c>
      <c r="AA1614" s="107">
        <v>1</v>
      </c>
      <c r="AB1614" s="107">
        <v>4</v>
      </c>
      <c r="AC1614" s="107">
        <v>2370026</v>
      </c>
      <c r="AD1614" s="107">
        <v>0</v>
      </c>
      <c r="AE1614" s="107">
        <v>4</v>
      </c>
      <c r="AF1614" s="107">
        <v>100</v>
      </c>
      <c r="AG1614" s="107" t="s">
        <v>5121</v>
      </c>
      <c r="AH1614" s="107" t="s">
        <v>13668</v>
      </c>
      <c r="AI1614" s="107">
        <v>60</v>
      </c>
      <c r="AJ1614" s="107"/>
      <c r="AK1614" s="107"/>
      <c r="AL1614" s="107"/>
      <c r="AM1614" s="107"/>
      <c r="AN1614" s="107"/>
      <c r="AO1614" s="107"/>
      <c r="AP1614" s="107"/>
      <c r="AQ1614" s="107"/>
      <c r="AR1614" s="107"/>
      <c r="AS1614" s="107" t="s">
        <v>5133</v>
      </c>
      <c r="AT1614" s="107" t="s">
        <v>13669</v>
      </c>
      <c r="AU1614" s="107">
        <v>40</v>
      </c>
      <c r="AV1614" s="107"/>
      <c r="AW1614" s="107"/>
      <c r="AX1614" s="107"/>
      <c r="AY1614"/>
      <c r="AZ1614"/>
      <c r="BA1614"/>
      <c r="BB1614"/>
      <c r="BC1614"/>
      <c r="BD1614"/>
    </row>
    <row r="1615" spans="1:56" s="110" customFormat="1" ht="409.6">
      <c r="A1615" s="107">
        <v>2547</v>
      </c>
      <c r="B1615" s="107" t="s">
        <v>12568</v>
      </c>
      <c r="C1615" s="107" t="s">
        <v>5121</v>
      </c>
      <c r="D1615" s="123" t="s">
        <v>5122</v>
      </c>
      <c r="E1615" s="107" t="s">
        <v>5150</v>
      </c>
      <c r="F1615" s="118">
        <v>55380</v>
      </c>
      <c r="G1615" s="107" t="s">
        <v>5151</v>
      </c>
      <c r="H1615" s="107">
        <v>2023</v>
      </c>
      <c r="I1615" s="107" t="s">
        <v>5157</v>
      </c>
      <c r="J1615" s="108">
        <v>14470.88</v>
      </c>
      <c r="K1615" s="107" t="s">
        <v>1992</v>
      </c>
      <c r="L1615" s="107" t="s">
        <v>13674</v>
      </c>
      <c r="M1615" s="107" t="s">
        <v>13675</v>
      </c>
      <c r="N1615" s="107" t="s">
        <v>5155</v>
      </c>
      <c r="O1615" s="107" t="s">
        <v>5156</v>
      </c>
      <c r="P1615" s="107">
        <v>17754</v>
      </c>
      <c r="Q1615" s="107">
        <v>15.073833333333333</v>
      </c>
      <c r="R1615" s="107">
        <v>3.55</v>
      </c>
      <c r="S1615" s="107">
        <v>2.96</v>
      </c>
      <c r="T1615" s="107">
        <v>8.56</v>
      </c>
      <c r="U1615" s="107">
        <v>15.07</v>
      </c>
      <c r="V1615" s="107">
        <v>0.25</v>
      </c>
      <c r="W1615" s="107">
        <v>0.25</v>
      </c>
      <c r="X1615" s="107" t="s">
        <v>5130</v>
      </c>
      <c r="Y1615" s="107">
        <v>6</v>
      </c>
      <c r="Z1615" s="107">
        <v>4</v>
      </c>
      <c r="AA1615" s="107">
        <v>1</v>
      </c>
      <c r="AB1615" s="107">
        <v>4</v>
      </c>
      <c r="AC1615" s="107">
        <v>2370026</v>
      </c>
      <c r="AD1615" s="107">
        <v>0</v>
      </c>
      <c r="AE1615" s="107">
        <v>4</v>
      </c>
      <c r="AF1615" s="107">
        <v>100</v>
      </c>
      <c r="AG1615" s="107" t="s">
        <v>5121</v>
      </c>
      <c r="AH1615" s="107" t="s">
        <v>13668</v>
      </c>
      <c r="AI1615" s="107">
        <v>60</v>
      </c>
      <c r="AJ1615" s="107"/>
      <c r="AK1615" s="107"/>
      <c r="AL1615" s="107"/>
      <c r="AM1615" s="107"/>
      <c r="AN1615" s="107"/>
      <c r="AO1615" s="107"/>
      <c r="AP1615" s="107"/>
      <c r="AQ1615" s="107"/>
      <c r="AR1615" s="107"/>
      <c r="AS1615" s="107" t="s">
        <v>5133</v>
      </c>
      <c r="AT1615" s="107" t="s">
        <v>13669</v>
      </c>
      <c r="AU1615" s="107">
        <v>40</v>
      </c>
      <c r="AV1615" s="107"/>
      <c r="AW1615" s="107"/>
      <c r="AX1615" s="107"/>
      <c r="AY1615"/>
      <c r="AZ1615"/>
      <c r="BA1615"/>
      <c r="BB1615"/>
      <c r="BC1615"/>
      <c r="BD1615"/>
    </row>
    <row r="1616" spans="1:56" s="110" customFormat="1" ht="277.75">
      <c r="A1616" s="107">
        <v>2547</v>
      </c>
      <c r="B1616" s="107" t="s">
        <v>12568</v>
      </c>
      <c r="C1616" s="107" t="s">
        <v>5121</v>
      </c>
      <c r="D1616" s="123" t="s">
        <v>5122</v>
      </c>
      <c r="E1616" s="107" t="s">
        <v>5159</v>
      </c>
      <c r="F1616" s="118">
        <v>30210</v>
      </c>
      <c r="G1616" s="107" t="s">
        <v>5160</v>
      </c>
      <c r="H1616" s="107">
        <v>2023</v>
      </c>
      <c r="I1616" s="107" t="s">
        <v>5161</v>
      </c>
      <c r="J1616" s="108">
        <v>835.44</v>
      </c>
      <c r="K1616" s="107" t="s">
        <v>1992</v>
      </c>
      <c r="L1616" s="107" t="s">
        <v>13676</v>
      </c>
      <c r="M1616" s="107" t="s">
        <v>13677</v>
      </c>
      <c r="N1616" s="107" t="s">
        <v>5164</v>
      </c>
      <c r="O1616" s="107" t="s">
        <v>5165</v>
      </c>
      <c r="P1616" s="107">
        <v>17749</v>
      </c>
      <c r="Q1616" s="107">
        <v>2.14</v>
      </c>
      <c r="R1616" s="107">
        <v>0.11</v>
      </c>
      <c r="S1616" s="107">
        <v>0.12</v>
      </c>
      <c r="T1616" s="107">
        <v>1.91</v>
      </c>
      <c r="U1616" s="107">
        <v>2.14</v>
      </c>
      <c r="V1616" s="107">
        <v>0.25</v>
      </c>
      <c r="W1616" s="107">
        <v>0.25</v>
      </c>
      <c r="X1616" s="107" t="s">
        <v>5130</v>
      </c>
      <c r="Y1616" s="107">
        <v>4</v>
      </c>
      <c r="Z1616" s="107">
        <v>5</v>
      </c>
      <c r="AA1616" s="107">
        <v>5</v>
      </c>
      <c r="AB1616" s="107">
        <v>4</v>
      </c>
      <c r="AC1616" s="107"/>
      <c r="AD1616" s="107">
        <v>0</v>
      </c>
      <c r="AE1616" s="107">
        <v>4</v>
      </c>
      <c r="AF1616" s="107">
        <v>80</v>
      </c>
      <c r="AG1616" s="107" t="s">
        <v>5121</v>
      </c>
      <c r="AH1616" s="107" t="s">
        <v>13668</v>
      </c>
      <c r="AI1616" s="107">
        <v>40</v>
      </c>
      <c r="AJ1616" s="107"/>
      <c r="AK1616" s="107"/>
      <c r="AL1616" s="107"/>
      <c r="AM1616" s="107"/>
      <c r="AN1616" s="107"/>
      <c r="AO1616" s="107"/>
      <c r="AP1616" s="107"/>
      <c r="AQ1616" s="107"/>
      <c r="AR1616" s="107"/>
      <c r="AS1616" s="107" t="s">
        <v>5133</v>
      </c>
      <c r="AT1616" s="107" t="s">
        <v>13669</v>
      </c>
      <c r="AU1616" s="107">
        <v>40</v>
      </c>
      <c r="AV1616" s="107"/>
      <c r="AW1616" s="107"/>
      <c r="AX1616" s="107"/>
      <c r="AY1616"/>
      <c r="AZ1616"/>
      <c r="BA1616"/>
      <c r="BB1616"/>
      <c r="BC1616"/>
      <c r="BD1616"/>
    </row>
  </sheetData>
  <autoFilter ref="A8:XEK1616" xr:uid="{06794C4A-D229-4F2A-8802-FE3EFE5D849A}"/>
  <mergeCells count="40">
    <mergeCell ref="A6:A7"/>
    <mergeCell ref="B6:B7"/>
    <mergeCell ref="I6:I7"/>
    <mergeCell ref="J6:J7"/>
    <mergeCell ref="C6:C7"/>
    <mergeCell ref="D6:D7"/>
    <mergeCell ref="E6:E7"/>
    <mergeCell ref="F6:F7"/>
    <mergeCell ref="G6:G7"/>
    <mergeCell ref="H6:H7"/>
    <mergeCell ref="K6:K7"/>
    <mergeCell ref="L6:L7"/>
    <mergeCell ref="M6:M7"/>
    <mergeCell ref="N6:N7"/>
    <mergeCell ref="R5:U5"/>
    <mergeCell ref="E5:O5"/>
    <mergeCell ref="O6:O7"/>
    <mergeCell ref="P6:P7"/>
    <mergeCell ref="Q6:Q7"/>
    <mergeCell ref="W6:W7"/>
    <mergeCell ref="Y2:AE2"/>
    <mergeCell ref="R6:R7"/>
    <mergeCell ref="AB6:AB7"/>
    <mergeCell ref="AC6:AC7"/>
    <mergeCell ref="Y6:AA6"/>
    <mergeCell ref="T6:T7"/>
    <mergeCell ref="U6:U7"/>
    <mergeCell ref="AE6:AE7"/>
    <mergeCell ref="S6:S7"/>
    <mergeCell ref="V6:V7"/>
    <mergeCell ref="X6:X7"/>
    <mergeCell ref="AD6:AD7"/>
    <mergeCell ref="AF5:AX5"/>
    <mergeCell ref="AG6:AI6"/>
    <mergeCell ref="AJ6:AL6"/>
    <mergeCell ref="AM6:AO6"/>
    <mergeCell ref="AP6:AR6"/>
    <mergeCell ref="AS6:AU6"/>
    <mergeCell ref="AV6:AX6"/>
    <mergeCell ref="AF6:AF7"/>
  </mergeCells>
  <phoneticPr fontId="9" type="noConversion"/>
  <dataValidations count="91">
    <dataValidation type="decimal" allowBlank="1" showInputMessage="1" showErrorMessage="1" errorTitle="Stroški dela operaterja" error="decimalno število!" sqref="AD728:AE728 JZ728:KA728 TV728:TW728 ADR728:ADS728 ANN728:ANO728 AXJ728:AXK728 BHF728:BHG728 BRB728:BRC728 CAX728:CAY728 CKT728:CKU728 CUP728:CUQ728 DEL728:DEM728 DOH728:DOI728 DYD728:DYE728 EHZ728:EIA728 ERV728:ERW728 FBR728:FBS728 FLN728:FLO728 FVJ728:FVK728 GFF728:GFG728 GPB728:GPC728 GYX728:GYY728 HIT728:HIU728 HSP728:HSQ728 ICL728:ICM728 IMH728:IMI728 IWD728:IWE728 JFZ728:JGA728 JPV728:JPW728 JZR728:JZS728 KJN728:KJO728 KTJ728:KTK728 LDF728:LDG728 LNB728:LNC728 LWX728:LWY728 MGT728:MGU728 MQP728:MQQ728 NAL728:NAM728 NKH728:NKI728 NUD728:NUE728 ODZ728:OEA728 ONV728:ONW728 OXR728:OXS728 PHN728:PHO728 PRJ728:PRK728 QBF728:QBG728 QLB728:QLC728 QUX728:QUY728 RET728:REU728 ROP728:ROQ728 RYL728:RYM728 SIH728:SII728 SSD728:SSE728 TBZ728:TCA728 TLV728:TLW728 TVR728:TVS728 UFN728:UFO728 UPJ728:UPK728 UZF728:UZG728 VJB728:VJC728 VSX728:VSY728 WCT728:WCU728 WMP728:WMQ728 WWL728:WWM728 AD886:AE899 JZ886:KA899 TV886:TW899 ADR886:ADS899 ANN886:ANO899 AXJ886:AXK899 BHF886:BHG899 BRB886:BRC899 CAX886:CAY899 CKT886:CKU899 CUP886:CUQ899 DEL886:DEM899 DOH886:DOI899 DYD886:DYE899 EHZ886:EIA899 ERV886:ERW899 FBR886:FBS899 FLN886:FLO899 FVJ886:FVK899 GFF886:GFG899 GPB886:GPC899 GYX886:GYY899 HIT886:HIU899 HSP886:HSQ899 ICL886:ICM899 IMH886:IMI899 IWD886:IWE899 JFZ886:JGA899 JPV886:JPW899 JZR886:JZS899 KJN886:KJO899 KTJ886:KTK899 LDF886:LDG899 LNB886:LNC899 LWX886:LWY899 MGT886:MGU899 MQP886:MQQ899 NAL886:NAM899 NKH886:NKI899 NUD886:NUE899 ODZ886:OEA899 ONV886:ONW899 OXR886:OXS899 PHN886:PHO899 PRJ886:PRK899 QBF886:QBG899 QLB886:QLC899 QUX886:QUY899 RET886:REU899 ROP886:ROQ899 RYL886:RYM899 SIH886:SII899 SSD886:SSE899 TBZ886:TCA899 TLV886:TLW899 TVR886:TVS899 UFN886:UFO899 UPJ886:UPK899 UZF886:UZG899 VJB886:VJC899 VSX886:VSY899 WCT886:WCU899 WMP886:WMQ899 WWL886:WWM899 ADR902:ADS902 ANN902:ANO902 AXJ902:AXK902 BHF902:BHG902 BRB902:BRC902 CAX902:CAY902 CKT902:CKU902 CUP902:CUQ902 DEL902:DEM902 DOH902:DOI902 DYD902:DYE902 EHZ902:EIA902 ERV902:ERW902 FBR902:FBS902 FLN902:FLO902 FVJ902:FVK902 GFF902:GFG902 GPB902:GPC902 GYX902:GYY902 HIT902:HIU902 HSP902:HSQ902 ICL902:ICM902 IMH902:IMI902 IWD902:IWE902 JFZ902:JGA902 JPV902:JPW902 JZR902:JZS902 KJN902:KJO902 KTJ902:KTK902 LDF902:LDG902 LNB902:LNC902 LWX902:LWY902 MGT902:MGU902 MQP902:MQQ902 NAL902:NAM902 NKH902:NKI902 NUD902:NUE902 ODZ902:OEA902 ONV902:ONW902 OXR902:OXS902 PHN902:PHO902 PRJ902:PRK902 QBF902:QBG902 QLB902:QLC902 QUX902:QUY902 RET902:REU902 ROP902:ROQ902 RYL902:RYM902 SIH902:SII902 SSD902:SSE902 TBZ902:TCA902 TLV902:TLW902 TVR902:TVS902 UFN902:UFO902 UPJ902:UPK902 UZF902:UZG902 VJB902:VJC902 VSX902:VSY902 WCT902:WCU902 WMP902:WMQ902 WWL902:WWM902 V902 JR902 TN902 V886:V899 JR886:JR899 TN886:TN899 ADJ886:ADJ899 ANF886:ANF899 AXB886:AXB899 BGX886:BGX899 BQT886:BQT899 CAP886:CAP899 CKL886:CKL899 CUH886:CUH899 DED886:DED899 DNZ886:DNZ899 DXV886:DXV899 EHR886:EHR899 ERN886:ERN899 FBJ886:FBJ899 FLF886:FLF899 FVB886:FVB899 GEX886:GEX899 GOT886:GOT899 GYP886:GYP899 HIL886:HIL899 HSH886:HSH899 ICD886:ICD899 ILZ886:ILZ899 IVV886:IVV899 JFR886:JFR899 JPN886:JPN899 JZJ886:JZJ899 KJF886:KJF899 KTB886:KTB899 LCX886:LCX899 LMT886:LMT899 LWP886:LWP899 MGL886:MGL899 MQH886:MQH899 NAD886:NAD899 NJZ886:NJZ899 NTV886:NTV899 ODR886:ODR899 ONN886:ONN899 OXJ886:OXJ899 PHF886:PHF899 PRB886:PRB899 QAX886:QAX899 QKT886:QKT899 QUP886:QUP899 REL886:REL899 ROH886:ROH899 RYD886:RYD899 SHZ886:SHZ899 SRV886:SRV899 TBR886:TBR899 TLN886:TLN899 TVJ886:TVJ899 UFF886:UFF899 UPB886:UPB899 UYX886:UYX899 VIT886:VIT899 VSP886:VSP899 WCL886:WCL899 WMH886:WMH899 WWD886:WWD899 ADJ902 ANF902 AXB902 BGX902 BQT902 CAP902 CKL902 CUH902 DED902 DNZ902 DXV902 EHR902 ERN902 FBJ902 FLF902 FVB902 GEX902 GOT902 GYP902 HIL902 HSH902 ICD902 ILZ902 IVV902 JFR902 JPN902 JZJ902 KJF902 KTB902 LCX902 LMT902 LWP902 MGL902 MQH902 NAD902 NJZ902 NTV902 ODR902 ONN902 OXJ902 PHF902 PRB902 QAX902 QKT902 QUP902 REL902 ROH902 RYD902 SHZ902 SRV902 TBR902 TLN902 TVJ902 UFF902 UPB902 UYX902 VIT902 VSP902 WCL902 WMH902 WWD902 AD902:AE927 JZ902:KA902 AD1337:AE1337 AD1238:AD1248 AD1037:AE1037 WWL506 AE506:AE509 KA506:KA509 TW506:TW509 ADS506:ADS509 ANO506:ANO509 AXK506:AXK509 BHG506:BHG509 BRC506:BRC509 CAY506:CAY509 CKU506:CKU509 CUQ506:CUQ509 DEM506:DEM509 DOI506:DOI509 DYE506:DYE509 EIA506:EIA509 ERW506:ERW509 FBS506:FBS509 FLO506:FLO509 FVK506:FVK509 GFG506:GFG509 GPC506:GPC509 GYY506:GYY509 HIU506:HIU509 HSQ506:HSQ509 ICM506:ICM509 IMI506:IMI509 IWE506:IWE509 JGA506:JGA509 JPW506:JPW509 JZS506:JZS509 KJO506:KJO509 KTK506:KTK509 LDG506:LDG509 LNC506:LNC509 LWY506:LWY509 MGU506:MGU509 MQQ506:MQQ509 NAM506:NAM509 NKI506:NKI509 NUE506:NUE509 OEA506:OEA509 ONW506:ONW509 OXS506:OXS509 PHO506:PHO509 PRK506:PRK509 QBG506:QBG509 QLC506:QLC509 QUY506:QUY509 REU506:REU509 ROQ506:ROQ509 RYM506:RYM509 SII506:SII509 SSE506:SSE509 TCA506:TCA509 TLW506:TLW509 TVS506:TVS509 UFO506:UFO509 UPK506:UPK509 UZG506:UZG509 VJC506:VJC509 VSY506:VSY509 WCU506:WCU509 WMQ506:WMQ509 WWM506:WWM509 AD506 JZ506 TV506 ADR506 ANN506 AXJ506 BHF506 BRB506 CAX506 CKT506 CUP506 DEL506 DOH506 DYD506 EHZ506 ERV506 FBR506 FLN506 FVJ506 GFF506 GPB506 GYX506 HIT506 HSP506 ICL506 IMH506 IWD506 JFZ506 JPV506 JZR506 KJN506 KTJ506 LDF506 LNB506 LWX506 MGT506 MQP506 NAL506 NKH506 NUD506 ODZ506 ONV506 OXR506 PHN506 PRJ506 QBF506 QLB506 QUX506 RET506 ROP506 RYL506 SIH506 SSD506 TBZ506 TLV506 TVR506 UFN506 UPJ506 UZF506 VJB506 VSX506 WCT506 WMP506 WWL464:WWM493 AD1352:AE1352 JZ1352:KA1352 TV1352:TW1352 ADR1352:ADS1352 ANN1352:ANO1352 AXJ1352:AXK1352 BHF1352:BHG1352 BRB1352:BRC1352 CAX1352:CAY1352 CKT1352:CKU1352 CUP1352:CUQ1352 DEL1352:DEM1352 DOH1352:DOI1352 DYD1352:DYE1352 EHZ1352:EIA1352 ERV1352:ERW1352 FBR1352:FBS1352 FLN1352:FLO1352 FVJ1352:FVK1352 GFF1352:GFG1352 GPB1352:GPC1352 GYX1352:GYY1352 HIT1352:HIU1352 HSP1352:HSQ1352 ICL1352:ICM1352 IMH1352:IMI1352 IWD1352:IWE1352 JFZ1352:JGA1352 JPV1352:JPW1352 JZR1352:JZS1352 KJN1352:KJO1352 KTJ1352:KTK1352 LDF1352:LDG1352 LNB1352:LNC1352 LWX1352:LWY1352 MGT1352:MGU1352 MQP1352:MQQ1352 NAL1352:NAM1352 NKH1352:NKI1352 NUD1352:NUE1352 ODZ1352:OEA1352 ONV1352:ONW1352 OXR1352:OXS1352 PHN1352:PHO1352 PRJ1352:PRK1352 QBF1352:QBG1352 QLB1352:QLC1352 QUX1352:QUY1352 RET1352:REU1352 ROP1352:ROQ1352 RYL1352:RYM1352 SIH1352:SII1352 SSD1352:SSE1352 TBZ1352:TCA1352 TLV1352:TLW1352 TVR1352:TVS1352 UFN1352:UFO1352 UPJ1352:UPK1352 UZF1352:UZG1352 VJB1352:VJC1352 VSX1352:VSY1352 WCT1352:WCU1352 WMP1352:WMQ1352 WWL1352:WWM1352 AD1158:AE1158 JZ1158:KA1158 TV1158:TW1158 ADR1158:ADS1158 ANN1158:ANO1158 AXJ1158:AXK1158 BHF1158:BHG1158 BRB1158:BRC1158 CAX1158:CAY1158 CKT1158:CKU1158 CUP1158:CUQ1158 DEL1158:DEM1158 DOH1158:DOI1158 DYD1158:DYE1158 EHZ1158:EIA1158 ERV1158:ERW1158 FBR1158:FBS1158 FLN1158:FLO1158 FVJ1158:FVK1158 GFF1158:GFG1158 GPB1158:GPC1158 GYX1158:GYY1158 HIT1158:HIU1158 HSP1158:HSQ1158 ICL1158:ICM1158 IMH1158:IMI1158 IWD1158:IWE1158 JFZ1158:JGA1158 JPV1158:JPW1158 JZR1158:JZS1158 KJN1158:KJO1158 KTJ1158:KTK1158 LDF1158:LDG1158 LNB1158:LNC1158 LWX1158:LWY1158 MGT1158:MGU1158 MQP1158:MQQ1158 NAL1158:NAM1158 NKH1158:NKI1158 NUD1158:NUE1158 ODZ1158:OEA1158 ONV1158:ONW1158 OXR1158:OXS1158 PHN1158:PHO1158 PRJ1158:PRK1158 QBF1158:QBG1158 QLB1158:QLC1158 QUX1158:QUY1158 RET1158:REU1158 ROP1158:ROQ1158 RYL1158:RYM1158 SIH1158:SII1158 SSD1158:SSE1158 TBZ1158:TCA1158 TLV1158:TLW1158 TVR1158:TVS1158 UFN1158:UFO1158 UPJ1158:UPK1158 UZF1158:UZG1158 VJB1158:VJC1158 VSX1158:VSY1158 WCT1158:WCU1158 WMP1158:WMQ1158 WWL1158:WWM1158 AD1159:AD1219 JZ1159:JZ1219 TV1159:TV1219 ADR1159:ADR1219 ANN1159:ANN1219 AXJ1159:AXJ1219 BHF1159:BHF1219 BRB1159:BRB1219 CAX1159:CAX1219 CKT1159:CKT1219 CUP1159:CUP1219 DEL1159:DEL1219 DOH1159:DOH1219 DYD1159:DYD1219 EHZ1159:EHZ1219 ERV1159:ERV1219 FBR1159:FBR1219 FLN1159:FLN1219 FVJ1159:FVJ1219 GFF1159:GFF1219 GPB1159:GPB1219 GYX1159:GYX1219 HIT1159:HIT1219 HSP1159:HSP1219 ICL1159:ICL1219 IMH1159:IMH1219 IWD1159:IWD1219 JFZ1159:JFZ1219 JPV1159:JPV1219 JZR1159:JZR1219 KJN1159:KJN1219 KTJ1159:KTJ1219 LDF1159:LDF1219 LNB1159:LNB1219 LWX1159:LWX1219 MGT1159:MGT1219 MQP1159:MQP1219 NAL1159:NAL1219 NKH1159:NKH1219 NUD1159:NUD1219 ODZ1159:ODZ1219 ONV1159:ONV1219 OXR1159:OXR1219 PHN1159:PHN1219 PRJ1159:PRJ1219 QBF1159:QBF1219 QLB1159:QLB1219 QUX1159:QUX1219 RET1159:RET1219 ROP1159:ROP1219 RYL1159:RYL1219 SIH1159:SIH1219 SSD1159:SSD1219 TBZ1159:TBZ1219 TLV1159:TLV1219 TVR1159:TVR1219 UFN1159:UFN1219 UPJ1159:UPJ1219 UZF1159:UZF1219 VJB1159:VJB1219 VSX1159:VSX1219 WCT1159:WCT1219 WMP1159:WMP1219 WWL1159:WWL1219 AE1375:AE1378 AE1372 AD1372:AD1378 AD1379:AE1388 AE11:AE35 KA11:KA35 TW11:TW35 ADS11:ADS35 ANO11:ANO35 AXK11:AXK35 BHG11:BHG35 BRC11:BRC35 CAY11:CAY35 CKU11:CKU35 CUQ11:CUQ35 DEM11:DEM35 DOI11:DOI35 DYE11:DYE35 EIA11:EIA35 ERW11:ERW35 FBS11:FBS35 FLO11:FLO35 FVK11:FVK35 GFG11:GFG35 GPC11:GPC35 GYY11:GYY35 HIU11:HIU35 HSQ11:HSQ35 ICM11:ICM35 IMI11:IMI35 IWE11:IWE35 JGA11:JGA35 JPW11:JPW35 JZS11:JZS35 KJO11:KJO35 KTK11:KTK35 LDG11:LDG35 LNC11:LNC35 LWY11:LWY35 MGU11:MGU35 MQQ11:MQQ35 NAM11:NAM35 NKI11:NKI35 NUE11:NUE35 OEA11:OEA35 ONW11:ONW35 OXS11:OXS35 PHO11:PHO35 PRK11:PRK35 QBG11:QBG35 QLC11:QLC35 QUY11:QUY35 REU11:REU35 ROQ11:ROQ35 RYM11:RYM35 SII11:SII35 SSE11:SSE35 TCA11:TCA35 TLW11:TLW35 TVS11:TVS35 UFO11:UFO35 UPK11:UPK35 UZG11:UZG35 VJC11:VJC35 VSY11:VSY35 WCU11:WCU35 WMQ11:WMQ35 WWM11:WWM35 JZ11:JZ56 TV11:TV56 ADR11:ADR56 ANN11:ANN56 AXJ11:AXJ56 BHF11:BHF56 BRB11:BRB56 CAX11:CAX56 CKT11:CKT56 CUP11:CUP56 DEL11:DEL56 DOH11:DOH56 DYD11:DYD56 EHZ11:EHZ56 ERV11:ERV56 FBR11:FBR56 FLN11:FLN56 FVJ11:FVJ56 GFF11:GFF56 GPB11:GPB56 GYX11:GYX56 HIT11:HIT56 HSP11:HSP56 ICL11:ICL56 IMH11:IMH56 IWD11:IWD56 JFZ11:JFZ56 JPV11:JPV56 JZR11:JZR56 KJN11:KJN56 KTJ11:KTJ56 LDF11:LDF56 LNB11:LNB56 LWX11:LWX56 MGT11:MGT56 MQP11:MQP56 NAL11:NAL56 NKH11:NKH56 NUD11:NUD56 ODZ11:ODZ56 ONV11:ONV56 OXR11:OXR56 PHN11:PHN56 PRJ11:PRJ56 QBF11:QBF56 QLB11:QLB56 QUX11:QUX56 RET11:RET56 ROP11:ROP56 RYL11:RYL56 SIH11:SIH56 SSD11:SSD56 TBZ11:TBZ56 TLV11:TLV56 TVR11:TVR56 UFN11:UFN56 UPJ11:UPJ56 UZF11:UZF56 VJB11:VJB56 VSX11:VSX56 WCT11:WCT56 WMP11:WMP56 WWL11:WWL56 AD464:AE494 AD1100:AE1100 AD1041 AD1020:AD1036 AE1034 AD1258:AD1261 AD1262:AE1285 AD11:AD56 AD102:AD105 AD101:AE101 AE103:AE104 AD72:AE74 AD76:AE98 AD106:AE146 AD57:AE69 AD209:AD214 AD200 AD188:AD197 AD185 AD168:AD172 AD174:AD180 AD182:AD183 AE168:AE232 AD440:AE455 JZ440:KA455 TV440:TW455 ADR440:ADS455 ANN440:ANO455 AXJ440:AXK455 BHF440:BHG455 BRB440:BRC455 CAX440:CAY455 CKT440:CKU455 CUP440:CUQ455 DEL440:DEM455 DOH440:DOI455 DYD440:DYE455 EHZ440:EIA455 ERV440:ERW455 FBR440:FBS455 FLN440:FLO455 FVJ440:FVK455 GFF440:GFG455 GPB440:GPC455 GYX440:GYY455 HIT440:HIU455 HSP440:HSQ455 ICL440:ICM455 IMH440:IMI455 IWD440:IWE455 JFZ440:JGA455 JPV440:JPW455 JZR440:JZS455 KJN440:KJO455 KTJ440:KTK455 LDF440:LDG455 LNB440:LNC455 LWX440:LWY455 MGT440:MGU455 MQP440:MQQ455 NAL440:NAM455 NKH440:NKI455 NUD440:NUE455 ODZ440:OEA455 ONV440:ONW455 OXR440:OXS455 PHN440:PHO455 PRJ440:PRK455 QBF440:QBG455 QLB440:QLC455 QUX440:QUY455 RET440:REU455 ROP440:ROQ455 RYL440:RYM455 SIH440:SII455 SSD440:SSE455 TBZ440:TCA455 TLV440:TLW455 TVR440:TVS455 UFN440:UFO455 UPJ440:UPK455 UZF440:UZG455 VJB440:VJC455 VSX440:VSY455 WCT440:WCU455 WMP440:WMQ455 WWL440:WWM455 JZ464:KA493 TV464:TW493 ADR464:ADS493 ANN464:ANO493 AXJ464:AXK493 BHF464:BHG493 BRB464:BRC493 CAX464:CAY493 CKT464:CKU493 CUP464:CUQ493 DEL464:DEM493 DOH464:DOI493 DYD464:DYE493 EHZ464:EIA493 ERV464:ERW493 FBR464:FBS493 FLN464:FLO493 FVJ464:FVK493 GFF464:GFG493 GPB464:GPC493 GYX464:GYY493 HIT464:HIU493 HSP464:HSQ493 ICL464:ICM493 IMH464:IMI493 IWD464:IWE493 JFZ464:JGA493 JPV464:JPW493 JZR464:JZS493 KJN464:KJO493 KTJ464:KTK493 LDF464:LDG493 LNB464:LNC493 LWX464:LWY493 MGT464:MGU493 MQP464:MQQ493 NAL464:NAM493 NKH464:NKI493 NUD464:NUE493 ODZ464:OEA493 ONV464:ONW493 OXR464:OXS493 PHN464:PHO493 PRJ464:PRK493 QBF464:QBG493 QLB464:QLC493 QUX464:QUY493 RET464:REU493 ROP464:ROQ493 RYL464:RYM493 SIH464:SII493 SSD464:SSE493 TBZ464:TCA493 TLV464:TLW493 TVR464:TVS493 UFN464:UFO493 UPJ464:UPK493 UZF464:UZG493 VJB464:VJC493 VSX464:VSY493 WCT464:WCU493 WMP464:WMQ493 TV902:TW902 AD936:AE937 AD942:AD946 WWL942:WWL946 WMP942:WMP946 WCT942:WCT946 VSX942:VSX946 VJB942:VJB946 UZF942:UZF946 UPJ942:UPJ946 UFN942:UFN946 TVR942:TVR946 TLV942:TLV946 TBZ942:TBZ946 SSD942:SSD946 SIH942:SIH946 RYL942:RYL946 ROP942:ROP946 RET942:RET946 QUX942:QUX946 QLB942:QLB946 QBF942:QBF946 PRJ942:PRJ946 PHN942:PHN946 OXR942:OXR946 ONV942:ONV946 ODZ942:ODZ946 NUD942:NUD946 NKH942:NKH946 NAL942:NAL946 MQP942:MQP946 MGT942:MGT946 LWX942:LWX946 LNB942:LNB946 LDF942:LDF946 KTJ942:KTJ946 KJN942:KJN946 JZR942:JZR946 JPV942:JPV946 JFZ942:JFZ946 IWD942:IWD946 IMH942:IMH946 ICL942:ICL946 HSP942:HSP946 HIT942:HIT946 GYX942:GYX946 GPB942:GPB946 GFF942:GFF946 FVJ942:FVJ946 FLN942:FLN946 FBR942:FBR946 ERV942:ERV946 EHZ942:EHZ946 DYD942:DYD946 DOH942:DOH946 DEL942:DEL946 CUP942:CUP946 CKT942:CKT946 CAX942:CAX946 BRB942:BRB946 BHF942:BHF946 AXJ942:AXJ946 ANN942:ANN946 ADR942:ADR946 TV942:TV946 JZ942:JZ946 AD948:AE948 JZ948:KA948 TV948:TW948 ADR948:ADS948 ANN948:ANO948 AXJ948:AXK948 BHF948:BHG948 BRB948:BRC948 CAX948:CAY948 CKT948:CKU948 CUP948:CUQ948 DEL948:DEM948 DOH948:DOI948 DYD948:DYE948 EHZ948:EIA948 ERV948:ERW948 FBR948:FBS948 FLN948:FLO948 FVJ948:FVK948 GFF948:GFG948 GPB948:GPC948 GYX948:GYY948 HIT948:HIU948 HSP948:HSQ948 ICL948:ICM948 IMH948:IMI948 IWD948:IWE948 JFZ948:JGA948 JPV948:JPW948 JZR948:JZS948 KJN948:KJO948 KTJ948:KTK948 LDF948:LDG948 LNB948:LNC948 LWX948:LWY948 MGT948:MGU948 MQP948:MQQ948 NAL948:NAM948 NKH948:NKI948 NUD948:NUE948 ODZ948:OEA948 ONV948:ONW948 OXR948:OXS948 PHN948:PHO948 PRJ948:PRK948 QBF948:QBG948 QLB948:QLC948 QUX948:QUY948 RET948:REU948 ROP948:ROQ948 RYL948:RYM948 SIH948:SII948 SSD948:SSE948 TBZ948:TCA948 TLV948:TLW948 TVR948:TVS948 UFN948:UFO948 UPJ948:UPK948 UZF948:UZG948 VJB948:VJC948 VSX948:VSY948 WCT948:WCU948 WMP948:WMQ948 WWL948:WWM948 AD949 JZ949 TV949 ADR949 ANN949 AXJ949 BHF949 BRB949 CAX949 CKT949 CUP949 DEL949 DOH949 DYD949 EHZ949 ERV949 FBR949 FLN949 FVJ949 GFF949 GPB949 GYX949 HIT949 HSP949 ICL949 IMH949 IWD949 JFZ949 JPV949 JZR949 KJN949 KTJ949 LDF949 LNB949 LWX949 MGT949 MQP949 NAL949 NKH949 NUD949 ODZ949 ONV949 OXR949 PHN949 PRJ949 QBF949 QLB949 QUX949 RET949 ROP949 RYL949 SIH949 SSD949 TBZ949 TLV949 TVR949 UFN949 UPJ949 UZF949 VJB949 VSX949 WCT949 WMP949 WWL949 AD951 JZ951 TV951 ADR951 ANN951 AXJ951 BHF951 BRB951 CAX951 CKT951 CUP951 DEL951 DOH951 DYD951 EHZ951 ERV951 FBR951 FLN951 FVJ951 GFF951 GPB951 GYX951 HIT951 HSP951 ICL951 IMH951 IWD951 JFZ951 JPV951 JZR951 KJN951 KTJ951 LDF951 LNB951 LWX951 MGT951 MQP951 NAL951 NKH951 NUD951 ODZ951 ONV951 OXR951 PHN951 PRJ951 QBF951 QLB951 QUX951 RET951 ROP951 RYL951 SIH951 SSD951 TBZ951 TLV951 TVR951 UFN951 UPJ951 UZF951 VJB951 VSX951 WCT951 WMP951 WWL951 AD954:AD960 AD953:AE953 AD860:AE863 JK860:JL863 TG860:TH863 ADC860:ADD863 AMY860:AMZ863 AWU860:AWV863 BGQ860:BGR863 BQM860:BQN863 CAI860:CAJ863 CKE860:CKF863 CUA860:CUB863 DDW860:DDX863 DNS860:DNT863 DXO860:DXP863 EHK860:EHL863 ERG860:ERH863 FBC860:FBD863 FKY860:FKZ863 FUU860:FUV863 GEQ860:GER863 GOM860:GON863 GYI860:GYJ863 HIE860:HIF863 HSA860:HSB863 IBW860:IBX863 ILS860:ILT863 IVO860:IVP863 JFK860:JFL863 JPG860:JPH863 JZC860:JZD863 KIY860:KIZ863 KSU860:KSV863 LCQ860:LCR863 LMM860:LMN863 LWI860:LWJ863 MGE860:MGF863 MQA860:MQB863 MZW860:MZX863 NJS860:NJT863 NTO860:NTP863 ODK860:ODL863 ONG860:ONH863 OXC860:OXD863 PGY860:PGZ863 PQU860:PQV863 QAQ860:QAR863 QKM860:QKN863 QUI860:QUJ863 REE860:REF863 ROA860:ROB863 RXW860:RXX863 SHS860:SHT863 SRO860:SRP863 TBK860:TBL863 TLG860:TLH863 TVC860:TVD863 UEY860:UEZ863 UOU860:UOV863 UYQ860:UYR863 VIM860:VIN863 VSI860:VSJ863 WCE860:WCF863 WMA860:WMB863 WVW860:WVX863 AD866:AE866 JK866:JL866 TG866:TH866 ADC866:ADD866 AMY866:AMZ866 AWU866:AWV866 BGQ866:BGR866 BQM866:BQN866 CAI866:CAJ866 CKE866:CKF866 CUA866:CUB866 DDW866:DDX866 DNS866:DNT866 DXO866:DXP866 EHK866:EHL866 ERG866:ERH866 FBC866:FBD866 FKY866:FKZ866 FUU866:FUV866 GEQ866:GER866 GOM866:GON866 GYI866:GYJ866 HIE866:HIF866 HSA866:HSB866 IBW866:IBX866 ILS866:ILT866 IVO866:IVP866 JFK866:JFL866 JPG866:JPH866 JZC866:JZD866 KIY866:KIZ866 KSU866:KSV866 LCQ866:LCR866 LMM866:LMN866 LWI866:LWJ866 MGE866:MGF866 MQA866:MQB866 MZW866:MZX866 NJS866:NJT866 NTO866:NTP866 ODK866:ODL866 ONG866:ONH866 OXC866:OXD866 PGY866:PGZ866 PQU866:PQV866 QAQ866:QAR866 QKM866:QKN866 QUI866:QUJ866 REE866:REF866 ROA866:ROB866 RXW866:RXX866 SHS866:SHT866 SRO866:SRP866 TBK866:TBL866 TLG866:TLH866 TVC866:TVD866 UEY866:UEZ866 UOU866:UOV866 UYQ866:UYR866 VIM866:VIN866 VSI866:VSJ866 WCE866:WCF866 WMA866:WMB866 WVW866:WVX866 AWU868:AWV868 BGQ868:BGR868 BQM868:BQN868 CAI868:CAJ868 CKE868:CKF868 CUA868:CUB868 DDW868:DDX868 DNS868:DNT868 DXO868:DXP868 EHK868:EHL868 ERG868:ERH868 FBC868:FBD868 FKY868:FKZ868 FUU868:FUV868 GEQ868:GER868 GOM868:GON868 GYI868:GYJ868 HIE868:HIF868 HSA868:HSB868 IBW868:IBX868 ILS868:ILT868 IVO868:IVP868 JFK868:JFL868 JPG868:JPH868 JZC868:JZD868 KIY868:KIZ868 KSU868:KSV868 LCQ868:LCR868 LMM868:LMN868 LWI868:LWJ868 MGE868:MGF868 MQA868:MQB868 MZW868:MZX868 NJS868:NJT868 NTO868:NTP868 ODK868:ODL868 ONG868:ONH868 OXC868:OXD868 PGY868:PGZ868 PQU868:PQV868 QAQ868:QAR868 QKM868:QKN868 QUI868:QUJ868 REE868:REF868 ROA868:ROB868 RXW868:RXX868 SHS868:SHT868 SRO868:SRP868 TBK868:TBL868 TLG868:TLH868 TVC868:TVD868 UEY868:UEZ868 UOU868:UOV868 UYQ868:UYR868 VIM868:VIN868 VSI868:VSJ868 WCE868:WCF868 WMA868:WMB868 WVW868:WVX868 AD868:AE868 JK868:JL868 TG868:TH868 ADC868:ADD868 AMY868:AMZ868 AD1416:AE1421 JZ1419:KA1419 TV1419:TW1419 ADR1419:ADS1419 ANN1419:ANO1419 AXJ1419:AXK1419 BHF1419:BHG1419 BRB1419:BRC1419 CAX1419:CAY1419 CKT1419:CKU1419 CUP1419:CUQ1419 DEL1419:DEM1419 DOH1419:DOI1419 DYD1419:DYE1419 EHZ1419:EIA1419 ERV1419:ERW1419 FBR1419:FBS1419 FLN1419:FLO1419 FVJ1419:FVK1419 GFF1419:GFG1419 GPB1419:GPC1419 GYX1419:GYY1419 HIT1419:HIU1419 HSP1419:HSQ1419 ICL1419:ICM1419 IMH1419:IMI1419 IWD1419:IWE1419 JFZ1419:JGA1419 JPV1419:JPW1419 JZR1419:JZS1419 KJN1419:KJO1419 KTJ1419:KTK1419 LDF1419:LDG1419 LNB1419:LNC1419 LWX1419:LWY1419 MGT1419:MGU1419 MQP1419:MQQ1419 NAL1419:NAM1419 NKH1419:NKI1419 NUD1419:NUE1419 ODZ1419:OEA1419 ONV1419:ONW1419 OXR1419:OXS1419 PHN1419:PHO1419 PRJ1419:PRK1419 QBF1419:QBG1419 QLB1419:QLC1419 QUX1419:QUY1419 RET1419:REU1419 ROP1419:ROQ1419 RYL1419:RYM1419 SIH1419:SII1419 SSD1419:SSE1419 TBZ1419:TCA1419 TLV1419:TLW1419 TVR1419:TVS1419 UFN1419:UFO1419 UPJ1419:UPK1419 UZF1419:UZG1419 VJB1419:VJC1419 VSX1419:VSY1419 WCT1419:WCU1419 WMP1419:WMQ1419 WWL1419:WWM1419 JL1579:JL1580 TH1579:TH1580 ADD1579:ADD1580 AMZ1579:AMZ1580 AWV1579:AWV1580 BGR1579:BGR1580 BQN1579:BQN1580 CAJ1579:CAJ1580 CKF1579:CKF1580 CUB1579:CUB1580 DDX1579:DDX1580 DNT1579:DNT1580 DXP1579:DXP1580 EHL1579:EHL1580 ERH1579:ERH1580 FBD1579:FBD1580 FKZ1579:FKZ1580 FUV1579:FUV1580 GER1579:GER1580 GON1579:GON1580 GYJ1579:GYJ1580 HIF1579:HIF1580 HSB1579:HSB1580 IBX1579:IBX1580 ILT1579:ILT1580 IVP1579:IVP1580 JFL1579:JFL1580 JPH1579:JPH1580 JZD1579:JZD1580 KIZ1579:KIZ1580 KSV1579:KSV1580 LCR1579:LCR1580 LMN1579:LMN1580 LWJ1579:LWJ1580 MGF1579:MGF1580 MQB1579:MQB1580 MZX1579:MZX1580 NJT1579:NJT1580 NTP1579:NTP1580 ODL1579:ODL1580 ONH1579:ONH1580 OXD1579:OXD1580 PGZ1579:PGZ1580 PQV1579:PQV1580 QAR1579:QAR1580 QKN1579:QKN1580 QUJ1579:QUJ1580 REF1579:REF1580 ROB1579:ROB1580 RXX1579:RXX1580 SHT1579:SHT1580 SRP1579:SRP1580 TBL1579:TBL1580 TLH1579:TLH1580 TVD1579:TVD1580 UEZ1579:UEZ1580 UOV1579:UOV1580 UYR1579:UYR1580 VIN1579:VIN1580 VSJ1579:VSJ1580 WCF1579:WCF1580 WMB1579:WMB1580 WVX1579:WVX1580 AD1469:AD1515 TG1443:TG1487 ADC1443:ADC1487 AMY1443:AMY1487 AWU1443:AWU1487 BGQ1443:BGQ1487 BQM1443:BQM1487 CAI1443:CAI1487 CKE1443:CKE1487 CUA1443:CUA1487 DDW1443:DDW1487 DNS1443:DNS1487 DXO1443:DXO1487 EHK1443:EHK1487 ERG1443:ERG1487 FBC1443:FBC1487 FKY1443:FKY1487 FUU1443:FUU1487 GEQ1443:GEQ1487 GOM1443:GOM1487 GYI1443:GYI1487 HIE1443:HIE1487 HSA1443:HSA1487 IBW1443:IBW1487 ILS1443:ILS1487 IVO1443:IVO1487 JFK1443:JFK1487 JPG1443:JPG1487 JZC1443:JZC1487 KIY1443:KIY1487 KSU1443:KSU1487 LCQ1443:LCQ1487 LMM1443:LMM1487 LWI1443:LWI1487 MGE1443:MGE1487 MQA1443:MQA1487 MZW1443:MZW1487 NJS1443:NJS1487 NTO1443:NTO1487 ODK1443:ODK1487 ONG1443:ONG1487 OXC1443:OXC1487 PGY1443:PGY1487 PQU1443:PQU1487 QAQ1443:QAQ1487 QKM1443:QKM1487 QUI1443:QUI1487 REE1443:REE1487 ROA1443:ROA1487 RXW1443:RXW1487 SHS1443:SHS1487 SRO1443:SRO1487 TBK1443:TBK1487 TLG1443:TLG1487 TVC1443:TVC1487 UEY1443:UEY1487 UOU1443:UOU1487 UYQ1443:UYQ1487 VIM1443:VIM1487 VSI1443:VSI1487 WCE1443:WCE1487 WMA1443:WMA1487 WVW1443:WVW1487 KH1443:KH1487 AC1557:AD1568 JJ1529:JK1540 TF1529:TG1540 ADB1529:ADC1540 AMX1529:AMY1540 AWT1529:AWU1540 BGP1529:BGQ1540 BQL1529:BQM1540 CAH1529:CAI1540 CKD1529:CKE1540 CTZ1529:CUA1540 DDV1529:DDW1540 DNR1529:DNS1540 DXN1529:DXO1540 EHJ1529:EHK1540 ERF1529:ERG1540 FBB1529:FBC1540 FKX1529:FKY1540 FUT1529:FUU1540 GEP1529:GEQ1540 GOL1529:GOM1540 GYH1529:GYI1540 HID1529:HIE1540 HRZ1529:HSA1540 IBV1529:IBW1540 ILR1529:ILS1540 IVN1529:IVO1540 JFJ1529:JFK1540 JPF1529:JPG1540 JZB1529:JZC1540 KIX1529:KIY1540 KST1529:KSU1540 LCP1529:LCQ1540 LML1529:LMM1540 LWH1529:LWI1540 MGD1529:MGE1540 MPZ1529:MQA1540 MZV1529:MZW1540 NJR1529:NJS1540 NTN1529:NTO1540 ODJ1529:ODK1540 ONF1529:ONG1540 OXB1529:OXC1540 PGX1529:PGY1540 PQT1529:PQU1540 QAP1529:QAQ1540 QKL1529:QKM1540 QUH1529:QUI1540 RED1529:REE1540 RNZ1529:ROA1540 RXV1529:RXW1540 SHR1529:SHS1540 SRN1529:SRO1540 TBJ1529:TBK1540 TLF1529:TLG1540 TVB1529:TVC1540 UEX1529:UEY1540 UOT1529:UOU1540 UYP1529:UYQ1540 VIL1529:VIM1540 VSH1529:VSI1540 WCD1529:WCE1540 WLZ1529:WMA1540 WVV1529:WVW1540 AD1552:AE1555 JK1524:JL1527 TG1524:TH1527 ADC1524:ADD1527 AMY1524:AMZ1527 AWU1524:AWV1527 BGQ1524:BGR1527 BQM1524:BQN1527 CAI1524:CAJ1527 CKE1524:CKF1527 CUA1524:CUB1527 DDW1524:DDX1527 DNS1524:DNT1527 DXO1524:DXP1527 EHK1524:EHL1527 ERG1524:ERH1527 FBC1524:FBD1527 FKY1524:FKZ1527 FUU1524:FUV1527 GEQ1524:GER1527 GOM1524:GON1527 GYI1524:GYJ1527 HIE1524:HIF1527 HSA1524:HSB1527 IBW1524:IBX1527 ILS1524:ILT1527 IVO1524:IVP1527 JFK1524:JFL1527 JPG1524:JPH1527 JZC1524:JZD1527 KIY1524:KIZ1527 KSU1524:KSV1527 LCQ1524:LCR1527 LMM1524:LMN1527 LWI1524:LWJ1527 MGE1524:MGF1527 MQA1524:MQB1527 MZW1524:MZX1527 NJS1524:NJT1527 NTO1524:NTP1527 ODK1524:ODL1527 ONG1524:ONH1527 OXC1524:OXD1527 PGY1524:PGZ1527 PQU1524:PQV1527 QAQ1524:QAR1527 QKM1524:QKN1527 QUI1524:QUJ1527 REE1524:REF1527 ROA1524:ROB1527 RXW1524:RXX1527 SHS1524:SHT1527 SRO1524:SRP1527 TBK1524:TBL1527 TLG1524:TLH1527 TVC1524:TVD1527 UEY1524:UEZ1527 UOU1524:UOV1527 UYQ1524:UYR1527 VIM1524:VIN1527 VSI1524:VSJ1527 WCE1524:WCF1527 WMA1524:WMB1527 WVW1524:WVX1527 AD1569:AE1601 JK1541:JL1573 TG1541:TH1573 ADC1541:ADD1573 AMY1541:AMZ1573 AWU1541:AWV1573 BGQ1541:BGR1573 BQM1541:BQN1573 CAI1541:CAJ1573 CKE1541:CKF1573 CUA1541:CUB1573 DDW1541:DDX1573 DNS1541:DNT1573 DXO1541:DXP1573 EHK1541:EHL1573 ERG1541:ERH1573 FBC1541:FBD1573 FKY1541:FKZ1573 FUU1541:FUV1573 GEQ1541:GER1573 GOM1541:GON1573 GYI1541:GYJ1573 HIE1541:HIF1573 HSA1541:HSB1573 IBW1541:IBX1573 ILS1541:ILT1573 IVO1541:IVP1573 JFK1541:JFL1573 JPG1541:JPH1573 JZC1541:JZD1573 KIY1541:KIZ1573 KSU1541:KSV1573 LCQ1541:LCR1573 LMM1541:LMN1573 LWI1541:LWJ1573 MGE1541:MGF1573 MQA1541:MQB1573 MZW1541:MZX1573 NJS1541:NJT1573 NTO1541:NTP1573 ODK1541:ODL1573 ONG1541:ONH1573 OXC1541:OXD1573 PGY1541:PGZ1573 PQU1541:PQV1573 QAQ1541:QAR1573 QKM1541:QKN1573 QUI1541:QUJ1573 REE1541:REF1573 ROA1541:ROB1573 RXW1541:RXX1573 SHS1541:SHT1573 SRO1541:SRP1573 TBK1541:TBL1573 TLG1541:TLH1573 TVC1541:TVD1573 UEY1541:UEZ1573 UOU1541:UOV1573 UYQ1541:UYR1573 VIM1541:VIN1573 VSI1541:VSJ1573 WCE1541:WCF1573 WMA1541:WMB1573 WVW1541:WVX1573 UD1443:UD1487 ADZ1443:ADZ1487 ANV1443:ANV1487 AXR1443:AXR1487 BHN1443:BHN1487 BRJ1443:BRJ1487 CBF1443:CBF1487 CLB1443:CLB1487 CUX1443:CUX1487 DET1443:DET1487 DOP1443:DOP1487 DYL1443:DYL1487 EIH1443:EIH1487 ESD1443:ESD1487 FBZ1443:FBZ1487 FLV1443:FLV1487 FVR1443:FVR1487 GFN1443:GFN1487 GPJ1443:GPJ1487 GZF1443:GZF1487 HJB1443:HJB1487 HSX1443:HSX1487 ICT1443:ICT1487 IMP1443:IMP1487 IWL1443:IWL1487 JGH1443:JGH1487 JQD1443:JQD1487 JZZ1443:JZZ1487 KJV1443:KJV1487 KTR1443:KTR1487 LDN1443:LDN1487 LNJ1443:LNJ1487 LXF1443:LXF1487 MHB1443:MHB1487 MQX1443:MQX1487 NAT1443:NAT1487 NKP1443:NKP1487 NUL1443:NUL1487 OEH1443:OEH1487 OOD1443:OOD1487 OXZ1443:OXZ1487 PHV1443:PHV1487 PRR1443:PRR1487 QBN1443:QBN1487 QLJ1443:QLJ1487 QVF1443:QVF1487 RFB1443:RFB1487 ROX1443:ROX1487 RYT1443:RYT1487 SIP1443:SIP1487 SSL1443:SSL1487 TCH1443:TCH1487 TMD1443:TMD1487 TVZ1443:TVZ1487 UFV1443:UFV1487 UPR1443:UPR1487 UZN1443:UZN1487 VJJ1443:VJJ1487 VTF1443:VTF1487 WDB1443:WDB1487 WMX1443:WMX1487 WWT1443:WWT1487 AT1544:AU1551 KA1516:KB1523 TW1516:TX1523 ADS1516:ADT1523 ANO1516:ANP1523 AXK1516:AXL1523 BHG1516:BHH1523 BRC1516:BRD1523 CAY1516:CAZ1523 CKU1516:CKV1523 CUQ1516:CUR1523 DEM1516:DEN1523 DOI1516:DOJ1523 DYE1516:DYF1523 EIA1516:EIB1523 ERW1516:ERX1523 FBS1516:FBT1523 FLO1516:FLP1523 FVK1516:FVL1523 GFG1516:GFH1523 GPC1516:GPD1523 GYY1516:GYZ1523 HIU1516:HIV1523 HSQ1516:HSR1523 ICM1516:ICN1523 IMI1516:IMJ1523 IWE1516:IWF1523 JGA1516:JGB1523 JPW1516:JPX1523 JZS1516:JZT1523 KJO1516:KJP1523 KTK1516:KTL1523 LDG1516:LDH1523 LNC1516:LND1523 LWY1516:LWZ1523 MGU1516:MGV1523 MQQ1516:MQR1523 NAM1516:NAN1523 NKI1516:NKJ1523 NUE1516:NUF1523 OEA1516:OEB1523 ONW1516:ONX1523 OXS1516:OXT1523 PHO1516:PHP1523 PRK1516:PRL1523 QBG1516:QBH1523 QLC1516:QLD1523 QUY1516:QUZ1523 REU1516:REV1523 ROQ1516:ROR1523 RYM1516:RYN1523 SII1516:SIJ1523 SSE1516:SSF1523 TCA1516:TCB1523 TLW1516:TLX1523 TVS1516:TVT1523 UFO1516:UFP1523 UPK1516:UPL1523 UZG1516:UZH1523 VJC1516:VJD1523 VSY1516:VSZ1523 WCU1516:WCV1523 WMQ1516:WMR1523 WWM1516:WWN1523 AD1441:AE1441 JK1443:JK1487 AD1444:AE1444" xr:uid="{00000000-0002-0000-0200-000001000000}">
      <formula1>0</formula1>
      <formula2>200</formula2>
    </dataValidation>
    <dataValidation type="whole" operator="greaterThanOrEqual" allowBlank="1" showErrorMessage="1" errorTitle="Nabavna vrednost" error="celo število!" sqref="J1340 J513:J514 J516 J75 J70" xr:uid="{00000000-0002-0000-0200-000003000000}">
      <formula1>0</formula1>
      <formula2>0</formula2>
    </dataValidation>
    <dataValidation type="whole" operator="greaterThanOrEqual" allowBlank="1" showInputMessage="1" showErrorMessage="1" errorTitle="Nabavna vrednost" error="celo število!" sqref="J886:J899 JF886:JF899 TB886:TB899 ACX886:ACX899 AMT886:AMT899 AWP886:AWP899 BGL886:BGL899 BQH886:BQH899 CAD886:CAD899 CJZ886:CJZ899 CTV886:CTV899 DDR886:DDR899 DNN886:DNN899 DXJ886:DXJ899 EHF886:EHF899 ERB886:ERB899 FAX886:FAX899 FKT886:FKT899 FUP886:FUP899 GEL886:GEL899 GOH886:GOH899 GYD886:GYD899 HHZ886:HHZ899 HRV886:HRV899 IBR886:IBR899 ILN886:ILN899 IVJ886:IVJ899 JFF886:JFF899 JPB886:JPB899 JYX886:JYX899 KIT886:KIT899 KSP886:KSP899 LCL886:LCL899 LMH886:LMH899 LWD886:LWD899 MFZ886:MFZ899 MPV886:MPV899 MZR886:MZR899 NJN886:NJN899 NTJ886:NTJ899 ODF886:ODF899 ONB886:ONB899 OWX886:OWX899 PGT886:PGT899 PQP886:PQP899 QAL886:QAL899 QKH886:QKH899 QUD886:QUD899 RDZ886:RDZ899 RNV886:RNV899 RXR886:RXR899 SHN886:SHN899 SRJ886:SRJ899 TBF886:TBF899 TLB886:TLB899 TUX886:TUX899 UET886:UET899 UOP886:UOP899 UYL886:UYL899 VIH886:VIH899 VSD886:VSD899 WBZ886:WBZ899 WLV886:WLV899 WVR886:WVR899 ACX902 AMT902 AWP902 BGL902 BQH902 CAD902 CJZ902 CTV902 DDR902 DNN902 DXJ902 EHF902 ERB902 FAX902 FKT902 FUP902 GEL902 GOH902 GYD902 HHZ902 HRV902 IBR902 ILN902 IVJ902 JFF902 JPB902 JYX902 KIT902 KSP902 LCL902 LMH902 LWD902 MFZ902 MPV902 MZR902 NJN902 NTJ902 ODF902 ONB902 OWX902 PGT902 PQP902 QAL902 QKH902 QUD902 RDZ902 RNV902 RXR902 SHN902 SRJ902 TBF902 TLB902 TUX902 UET902 UOP902 UYL902 VIH902 VSD902 WBZ902 WLV902 WVR902 J902 JF902 J173:J175 J121 J82 J96:J98 J76:J78 J114:J115 J101 J103 J123 J94 J57:J64 J129 J72 J74 J106:J112 J85:J92 J146 J136:J144 J66:J69 J177:J195 J198:J205 J168 TB902 IQ1421:IQ1422 J1469:J1496 SM1443:SM1468 ACI1443:ACI1468 AME1443:AME1468 AWA1443:AWA1468 BFW1443:BFW1468 BPS1443:BPS1468 BZO1443:BZO1468 CJK1443:CJK1468 CTG1443:CTG1468 DDC1443:DDC1468 DMY1443:DMY1468 DWU1443:DWU1468 EGQ1443:EGQ1468 EQM1443:EQM1468 FAI1443:FAI1468 FKE1443:FKE1468 FUA1443:FUA1468 GDW1443:GDW1468 GNS1443:GNS1468 GXO1443:GXO1468 HHK1443:HHK1468 HRG1443:HRG1468 IBC1443:IBC1468 IKY1443:IKY1468 IUU1443:IUU1468 JEQ1443:JEQ1468 JOM1443:JOM1468 JYI1443:JYI1468 KIE1443:KIE1468 KSA1443:KSA1468 LBW1443:LBW1468 LLS1443:LLS1468 LVO1443:LVO1468 MFK1443:MFK1468 MPG1443:MPG1468 MZC1443:MZC1468 NIY1443:NIY1468 NSU1443:NSU1468 OCQ1443:OCQ1468 OMM1443:OMM1468 OWI1443:OWI1468 PGE1443:PGE1468 PQA1443:PQA1468 PZW1443:PZW1468 QJS1443:QJS1468 QTO1443:QTO1468 RDK1443:RDK1468 RNG1443:RNG1468 RXC1443:RXC1468 SGY1443:SGY1468 SQU1443:SQU1468 TAQ1443:TAQ1468 TKM1443:TKM1468 TUI1443:TUI1468 UEE1443:UEE1468 UOA1443:UOA1468 UXW1443:UXW1468 VHS1443:VHS1468 VRO1443:VRO1468 WBK1443:WBK1468 WLG1443:WLG1468 WVC1443:WVC1468 J1557:J1599 IQ1544:IQ1586 SM1529:SM1571 ACI1529:ACI1571 AME1529:AME1571 AWA1529:AWA1571 BFW1529:BFW1571 BPS1529:BPS1571 BZO1529:BZO1571 CJK1529:CJK1571 CTG1529:CTG1571 DDC1529:DDC1571 DMY1529:DMY1571 DWU1529:DWU1571 EGQ1529:EGQ1571 EQM1529:EQM1571 FAI1529:FAI1571 FKE1529:FKE1571 FUA1529:FUA1571 GDW1529:GDW1571 GNS1529:GNS1571 GXO1529:GXO1571 HHK1529:HHK1571 HRG1529:HRG1571 IBC1529:IBC1571 IKY1529:IKY1571 IUU1529:IUU1571 JEQ1529:JEQ1571 JOM1529:JOM1571 JYI1529:JYI1571 KIE1529:KIE1571 KSA1529:KSA1571 LBW1529:LBW1571 LLS1529:LLS1571 LVO1529:LVO1571 MFK1529:MFK1571 MPG1529:MPG1571 MZC1529:MZC1571 NIY1529:NIY1571 NSU1529:NSU1571 OCQ1529:OCQ1571 OMM1529:OMM1571 OWI1529:OWI1571 PGE1529:PGE1571 PQA1529:PQA1571 PZW1529:PZW1571 QJS1529:QJS1571 QTO1529:QTO1571 RDK1529:RDK1571 RNG1529:RNG1571 RXC1529:RXC1571 SGY1529:SGY1571 SQU1529:SQU1571 TAQ1529:TAQ1571 TKM1529:TKM1571 TUI1529:TUI1571 UEE1529:UEE1571 UOA1529:UOA1571 UXW1529:UXW1571 VHS1529:VHS1571 VRO1529:VRO1571 WBK1529:WBK1571 WLG1529:WLG1571 WVC1529:WVC1571 J1498:J1515 IQ1485:IQ1502 SM1470:SM1487 ACI1470:ACI1487 AME1470:AME1487 AWA1470:AWA1487 BFW1470:BFW1487 BPS1470:BPS1487 BZO1470:BZO1487 CJK1470:CJK1487 CTG1470:CTG1487 DDC1470:DDC1487 DMY1470:DMY1487 DWU1470:DWU1487 EGQ1470:EGQ1487 EQM1470:EQM1487 FAI1470:FAI1487 FKE1470:FKE1487 FUA1470:FUA1487 GDW1470:GDW1487 GNS1470:GNS1487 GXO1470:GXO1487 HHK1470:HHK1487 HRG1470:HRG1487 IBC1470:IBC1487 IKY1470:IKY1487 IUU1470:IUU1487 JEQ1470:JEQ1487 JOM1470:JOM1487 JYI1470:JYI1487 KIE1470:KIE1487 KSA1470:KSA1487 LBW1470:LBW1487 LLS1470:LLS1487 LVO1470:LVO1487 MFK1470:MFK1487 MPG1470:MPG1487 MZC1470:MZC1487 NIY1470:NIY1487 NSU1470:NSU1487 OCQ1470:OCQ1487 OMM1470:OMM1487 OWI1470:OWI1487 PGE1470:PGE1487 PQA1470:PQA1487 PZW1470:PZW1487 QJS1470:QJS1487 QTO1470:QTO1487 RDK1470:RDK1487 RNG1470:RNG1487 RXC1470:RXC1487 SGY1470:SGY1487 SQU1470:SQU1487 TAQ1470:TAQ1487 TKM1470:TKM1487 TUI1470:TUI1487 UEE1470:UEE1487 UOA1470:UOA1487 UXW1470:UXW1487 VHS1470:VHS1487 VRO1470:VRO1487 WBK1470:WBK1487 WLG1470:WLG1487 WVC1470:WVC1487 IQ1458:IQ1483" xr:uid="{00000000-0002-0000-0200-000004000000}">
      <formula1>0</formula1>
    </dataValidation>
    <dataValidation type="decimal" operator="greaterThanOrEqual" allowBlank="1" showErrorMessage="1" errorTitle="Stroški dela" error="decimalno število!" sqref="T512:T518 T75 T70:T71" xr:uid="{00000000-0002-0000-0200-000008000000}">
      <formula1>0</formula1>
      <formula2>0</formula2>
    </dataValidation>
    <dataValidation type="decimal" operator="greaterThanOrEqual" allowBlank="1" showErrorMessage="1" errorTitle="Stroški materiala" error="decimalno število!" sqref="S512:S518 S75 S70:S71" xr:uid="{00000000-0002-0000-0200-000009000000}">
      <formula1>0</formula1>
      <formula2>0</formula2>
    </dataValidation>
    <dataValidation type="decimal" operator="greaterThanOrEqual" allowBlank="1" showErrorMessage="1" errorTitle="Amortizacija" error="decimalno število!" sqref="R512:R518 R75 R70:R71" xr:uid="{00000000-0002-0000-0200-00000A000000}">
      <formula1>0</formula1>
      <formula2>0</formula2>
    </dataValidation>
    <dataValidation type="decimal" operator="greaterThanOrEqual" allowBlank="1" showInputMessage="1" showErrorMessage="1" errorTitle="Stroški dela" error="decimalno število!" sqref="ADH902 AND902 AWZ902 BGV902 BQR902 CAN902 CKJ902 CUF902 DEB902 DNX902 DXT902 EHP902 ERL902 FBH902 FLD902 FUZ902 GEV902 GOR902 GYN902 HIJ902 HSF902 ICB902 ILX902 IVT902 JFP902 JPL902 JZH902 KJD902 KSZ902 LCV902 LMR902 LWN902 MGJ902 MQF902 NAB902 NJX902 NTT902 ODP902 ONL902 OXH902 PHD902 PQZ902 QAV902 QKR902 QUN902 REJ902 ROF902 RYB902 SHX902 SRT902 TBP902 TLL902 TVH902 UFD902 UOZ902 UYV902 VIR902 VSN902 WCJ902 WMF902 WWB902 JP902 T936:T1024 T1041:T1043 AC1041 AC1020:AC1033 T1045 T1047:T1048 T1036:T1039 T1026:T1032 AD1048 AD1038:AD1040 AD1042 AD1045 T103 T96:T98 T76:T78 T114:T115 T101 T72:T74 T106:T112 T121:T132 T82:T94 T146 T135:T144 T57:T69 S198 T188:T208 T168:T172 T174:T180 T182:T183 T185 T902:T924 TL902 T926:T927 JP942:JP952 TL942:TL952 ADH942:ADH952 AND942:AND952 AWZ942:AWZ952 BGV942:BGV952 BQR942:BQR952 CAN942:CAN952 CKJ942:CKJ952 CUF942:CUF952 DEB942:DEB952 DNX942:DNX952 DXT942:DXT952 EHP942:EHP952 ERL942:ERL952 FBH942:FBH952 FLD942:FLD952 FUZ942:FUZ952 GEV942:GEV952 GOR942:GOR952 GYN942:GYN952 HIJ942:HIJ952 HSF942:HSF952 ICB942:ICB952 ILX942:ILX952 IVT942:IVT952 JFP942:JFP952 JPL942:JPL952 JZH942:JZH952 KJD942:KJD952 KSZ942:KSZ952 LCV942:LCV952 LMR942:LMR952 LWN942:LWN952 MGJ942:MGJ952 MQF942:MQF952 NAB942:NAB952 NJX942:NJX952 NTT942:NTT952 ODP942:ODP952 ONL942:ONL952 OXH942:OXH952 PHD942:PHD952 PQZ942:PQZ952 QAV942:QAV952 QKR942:QKR952 QUN942:QUN952 REJ942:REJ952 ROF942:ROF952 RYB942:RYB952 SHX942:SHX952 SRT942:SRT952 TBP942:TBP952 TLL942:TLL952 TVH942:TVH952 UFD942:UFD952 UOZ942:UOZ952 UYV942:UYV952 VIR942:VIR952 VSN942:VSN952 WCJ942:WCJ952 WMF942:WMF952 WWB942:WWB952 T1569:T1599 JA1541:JA1571 SW1541:SW1571 ACS1541:ACS1571 AMO1541:AMO1571 AWK1541:AWK1571 BGG1541:BGG1571 BQC1541:BQC1571 BZY1541:BZY1571 CJU1541:CJU1571 CTQ1541:CTQ1571 DDM1541:DDM1571 DNI1541:DNI1571 DXE1541:DXE1571 EHA1541:EHA1571 EQW1541:EQW1571 FAS1541:FAS1571 FKO1541:FKO1571 FUK1541:FUK1571 GEG1541:GEG1571 GOC1541:GOC1571 GXY1541:GXY1571 HHU1541:HHU1571 HRQ1541:HRQ1571 IBM1541:IBM1571 ILI1541:ILI1571 IVE1541:IVE1571 JFA1541:JFA1571 JOW1541:JOW1571 JYS1541:JYS1571 KIO1541:KIO1571 KSK1541:KSK1571 LCG1541:LCG1571 LMC1541:LMC1571 LVY1541:LVY1571 MFU1541:MFU1571 MPQ1541:MPQ1571 MZM1541:MZM1571 NJI1541:NJI1571 NTE1541:NTE1571 ODA1541:ODA1571 OMW1541:OMW1571 OWS1541:OWS1571 PGO1541:PGO1571 PQK1541:PQK1571 QAG1541:QAG1571 QKC1541:QKC1571 QTY1541:QTY1571 RDU1541:RDU1571 RNQ1541:RNQ1571 RXM1541:RXM1571 SHI1541:SHI1571 SRE1541:SRE1571 TBA1541:TBA1571 TKW1541:TKW1571 TUS1541:TUS1571 UEO1541:UEO1571 UOK1541:UOK1571 UYG1541:UYG1571 VIC1541:VIC1571 VRY1541:VRY1571 WBU1541:WBU1571 WLQ1541:WLQ1571 WVM1541:WVM1571 T1469:T1515 SW1443:SW1487 ACS1443:ACS1487 AMO1443:AMO1487 AWK1443:AWK1487 BGG1443:BGG1487 BQC1443:BQC1487 BZY1443:BZY1487 CJU1443:CJU1487 CTQ1443:CTQ1487 DDM1443:DDM1487 DNI1443:DNI1487 DXE1443:DXE1487 EHA1443:EHA1487 EQW1443:EQW1487 FAS1443:FAS1487 FKO1443:FKO1487 FUK1443:FUK1487 GEG1443:GEG1487 GOC1443:GOC1487 GXY1443:GXY1487 HHU1443:HHU1487 HRQ1443:HRQ1487 IBM1443:IBM1487 ILI1443:ILI1487 IVE1443:IVE1487 JFA1443:JFA1487 JOW1443:JOW1487 JYS1443:JYS1487 KIO1443:KIO1487 KSK1443:KSK1487 LCG1443:LCG1487 LMC1443:LMC1487 LVY1443:LVY1487 MFU1443:MFU1487 MPQ1443:MPQ1487 MZM1443:MZM1487 NJI1443:NJI1487 NTE1443:NTE1487 ODA1443:ODA1487 OMW1443:OMW1487 OWS1443:OWS1487 PGO1443:PGO1487 PQK1443:PQK1487 QAG1443:QAG1487 QKC1443:QKC1487 QTY1443:QTY1487 RDU1443:RDU1487 RNQ1443:RNQ1487 RXM1443:RXM1487 SHI1443:SHI1487 SRE1443:SRE1487 TBA1443:TBA1487 TKW1443:TKW1487 TUS1443:TUS1487 UEO1443:UEO1487 UOK1443:UOK1487 UYG1443:UYG1487 VIC1443:VIC1487 VRY1443:VRY1487 WBU1443:WBU1487 WLQ1443:WLQ1487 WVM1443:WVM1487 JA1443:JA1487" xr:uid="{00000000-0002-0000-0200-00000B000000}">
      <formula1>0</formula1>
    </dataValidation>
    <dataValidation type="decimal" operator="greaterThanOrEqual" allowBlank="1" showInputMessage="1" showErrorMessage="1" errorTitle="Stroški materiala" error="decimalno število!" sqref="S886:S899 JO886:JO899 TK886:TK899 ADG886:ADG899 ANC886:ANC899 AWY886:AWY899 BGU886:BGU899 BQQ886:BQQ899 CAM886:CAM899 CKI886:CKI899 CUE886:CUE899 DEA886:DEA899 DNW886:DNW899 DXS886:DXS899 EHO886:EHO899 ERK886:ERK899 FBG886:FBG899 FLC886:FLC899 FUY886:FUY899 GEU886:GEU899 GOQ886:GOQ899 GYM886:GYM899 HII886:HII899 HSE886:HSE899 ICA886:ICA899 ILW886:ILW899 IVS886:IVS899 JFO886:JFO899 JPK886:JPK899 JZG886:JZG899 KJC886:KJC899 KSY886:KSY899 LCU886:LCU899 LMQ886:LMQ899 LWM886:LWM899 MGI886:MGI899 MQE886:MQE899 NAA886:NAA899 NJW886:NJW899 NTS886:NTS899 ODO886:ODO899 ONK886:ONK899 OXG886:OXG899 PHC886:PHC899 PQY886:PQY899 QAU886:QAU899 QKQ886:QKQ899 QUM886:QUM899 REI886:REI899 ROE886:ROE899 RYA886:RYA899 SHW886:SHW899 SRS886:SRS899 TBO886:TBO899 TLK886:TLK899 TVG886:TVG899 UFC886:UFC899 UOY886:UOY899 UYU886:UYU899 VIQ886:VIQ899 VSM886:VSM899 WCI886:WCI899 WME886:WME899 WWA886:WWA899 ADG902 ANC902 AWY902 BGU902 BQQ902 CAM902 CKI902 CUE902 DEA902 DNW902 DXS902 EHO902 ERK902 FBG902 FLC902 FUY902 GEU902 GOQ902 GYM902 HII902 HSE902 ICA902 ILW902 IVS902 JFO902 JPK902 JZG902 KJC902 KSY902 LCU902 LMQ902 LWM902 MGI902 MQE902 NAA902 NJW902 NTS902 ODO902 ONK902 OXG902 PHC902 PQY902 QAU902 QKQ902 QUM902 REI902 ROE902 RYA902 SHW902 SRS902 TBO902 TLK902 TVG902 UFC902 UOY902 UYU902 VIQ902 VSM902 WCI902 WME902 WWA902 JO902 S936:S1037 S1041 S103 S96:S98 S76:S78 S114:S115 S101 S72:S74 S106:S112 S121:S132 S82:S94 S146 S135:S144 S57:S69 S199:S208 S188:S197 S168:S172 S174:S180 S182:S183 S185 S902:S927 TK902 JO942:JO952 TK942:TK952 ADG942:ADG952 ANC942:ANC952 AWY942:AWY952 BGU942:BGU952 BQQ942:BQQ952 CAM942:CAM952 CKI942:CKI952 CUE942:CUE952 DEA942:DEA952 DNW942:DNW952 DXS942:DXS952 EHO942:EHO952 ERK942:ERK952 FBG942:FBG952 FLC942:FLC952 FUY942:FUY952 GEU942:GEU952 GOQ942:GOQ952 GYM942:GYM952 HII942:HII952 HSE942:HSE952 ICA942:ICA952 ILW942:ILW952 IVS942:IVS952 JFO942:JFO952 JPK942:JPK952 JZG942:JZG952 KJC942:KJC952 KSY942:KSY952 LCU942:LCU952 LMQ942:LMQ952 LWM942:LWM952 MGI942:MGI952 MQE942:MQE952 NAA942:NAA952 NJW942:NJW952 NTS942:NTS952 ODO942:ODO952 ONK942:ONK952 OXG942:OXG952 PHC942:PHC952 PQY942:PQY952 QAU942:QAU952 QKQ942:QKQ952 QUM942:QUM952 REI942:REI952 ROE942:ROE952 RYA942:RYA952 SHW942:SHW952 SRS942:SRS952 TBO942:TBO952 TLK942:TLK952 TVG942:TVG952 UFC942:UFC952 UOY942:UOY952 UYU942:UYU952 VIQ942:VIQ952 VSM942:VSM952 WCI942:WCI952 WME942:WME952 WWA942:WWA952 S1569:S1599 IZ1541:IZ1571 SV1541:SV1571 ACR1541:ACR1571 AMN1541:AMN1571 AWJ1541:AWJ1571 BGF1541:BGF1571 BQB1541:BQB1571 BZX1541:BZX1571 CJT1541:CJT1571 CTP1541:CTP1571 DDL1541:DDL1571 DNH1541:DNH1571 DXD1541:DXD1571 EGZ1541:EGZ1571 EQV1541:EQV1571 FAR1541:FAR1571 FKN1541:FKN1571 FUJ1541:FUJ1571 GEF1541:GEF1571 GOB1541:GOB1571 GXX1541:GXX1571 HHT1541:HHT1571 HRP1541:HRP1571 IBL1541:IBL1571 ILH1541:ILH1571 IVD1541:IVD1571 JEZ1541:JEZ1571 JOV1541:JOV1571 JYR1541:JYR1571 KIN1541:KIN1571 KSJ1541:KSJ1571 LCF1541:LCF1571 LMB1541:LMB1571 LVX1541:LVX1571 MFT1541:MFT1571 MPP1541:MPP1571 MZL1541:MZL1571 NJH1541:NJH1571 NTD1541:NTD1571 OCZ1541:OCZ1571 OMV1541:OMV1571 OWR1541:OWR1571 PGN1541:PGN1571 PQJ1541:PQJ1571 QAF1541:QAF1571 QKB1541:QKB1571 QTX1541:QTX1571 RDT1541:RDT1571 RNP1541:RNP1571 RXL1541:RXL1571 SHH1541:SHH1571 SRD1541:SRD1571 TAZ1541:TAZ1571 TKV1541:TKV1571 TUR1541:TUR1571 UEN1541:UEN1571 UOJ1541:UOJ1571 UYF1541:UYF1571 VIB1541:VIB1571 VRX1541:VRX1571 WBT1541:WBT1571 WLP1541:WLP1571 WVL1541:WVL1571 S1469:S1515 SV1443:SV1487 ACR1443:ACR1487 AMN1443:AMN1487 AWJ1443:AWJ1487 BGF1443:BGF1487 BQB1443:BQB1487 BZX1443:BZX1487 CJT1443:CJT1487 CTP1443:CTP1487 DDL1443:DDL1487 DNH1443:DNH1487 DXD1443:DXD1487 EGZ1443:EGZ1487 EQV1443:EQV1487 FAR1443:FAR1487 FKN1443:FKN1487 FUJ1443:FUJ1487 GEF1443:GEF1487 GOB1443:GOB1487 GXX1443:GXX1487 HHT1443:HHT1487 HRP1443:HRP1487 IBL1443:IBL1487 ILH1443:ILH1487 IVD1443:IVD1487 JEZ1443:JEZ1487 JOV1443:JOV1487 JYR1443:JYR1487 KIN1443:KIN1487 KSJ1443:KSJ1487 LCF1443:LCF1487 LMB1443:LMB1487 LVX1443:LVX1487 MFT1443:MFT1487 MPP1443:MPP1487 MZL1443:MZL1487 NJH1443:NJH1487 NTD1443:NTD1487 OCZ1443:OCZ1487 OMV1443:OMV1487 OWR1443:OWR1487 PGN1443:PGN1487 PQJ1443:PQJ1487 QAF1443:QAF1487 QKB1443:QKB1487 QTX1443:QTX1487 RDT1443:RDT1487 RNP1443:RNP1487 RXL1443:RXL1487 SHH1443:SHH1487 SRD1443:SRD1487 TAZ1443:TAZ1487 TKV1443:TKV1487 TUR1443:TUR1487 UEN1443:UEN1487 UOJ1443:UOJ1487 UYF1443:UYF1487 VIB1443:VIB1487 VRX1443:VRX1487 WBT1443:WBT1487 WLP1443:WLP1487 WVL1443:WVL1487 IZ1443:IZ1487" xr:uid="{00000000-0002-0000-0200-00000C000000}">
      <formula1>0</formula1>
    </dataValidation>
    <dataValidation type="decimal" operator="greaterThanOrEqual" allowBlank="1" showInputMessage="1" showErrorMessage="1" errorTitle="Amortizacija" error="decimalno število!" sqref="R886:R899 JN886:JN899 TJ886:TJ899 ADF886:ADF899 ANB886:ANB899 AWX886:AWX899 BGT886:BGT899 BQP886:BQP899 CAL886:CAL899 CKH886:CKH899 CUD886:CUD899 DDZ886:DDZ899 DNV886:DNV899 DXR886:DXR899 EHN886:EHN899 ERJ886:ERJ899 FBF886:FBF899 FLB886:FLB899 FUX886:FUX899 GET886:GET899 GOP886:GOP899 GYL886:GYL899 HIH886:HIH899 HSD886:HSD899 IBZ886:IBZ899 ILV886:ILV899 IVR886:IVR899 JFN886:JFN899 JPJ886:JPJ899 JZF886:JZF899 KJB886:KJB899 KSX886:KSX899 LCT886:LCT899 LMP886:LMP899 LWL886:LWL899 MGH886:MGH899 MQD886:MQD899 MZZ886:MZZ899 NJV886:NJV899 NTR886:NTR899 ODN886:ODN899 ONJ886:ONJ899 OXF886:OXF899 PHB886:PHB899 PQX886:PQX899 QAT886:QAT899 QKP886:QKP899 QUL886:QUL899 REH886:REH899 ROD886:ROD899 RXZ886:RXZ899 SHV886:SHV899 SRR886:SRR899 TBN886:TBN899 TLJ886:TLJ899 TVF886:TVF899 UFB886:UFB899 UOX886:UOX899 UYT886:UYT899 VIP886:VIP899 VSL886:VSL899 WCH886:WCH899 WMD886:WMD899 WVZ886:WVZ899 ADF902 ANB902 AWX902 BGT902 BQP902 CAL902 CKH902 CUD902 DDZ902 DNV902 DXR902 EHN902 ERJ902 FBF902 FLB902 FUX902 GET902 GOP902 GYL902 HIH902 HSD902 IBZ902 ILV902 IVR902 JFN902 JPJ902 JZF902 KJB902 KSX902 LCT902 LMP902 LWL902 MGH902 MQD902 MZZ902 NJV902 NTR902 ODN902 ONJ902 OXF902 PHB902 PQX902 QAT902 QKP902 QUL902 REH902 ROD902 RXZ902 SHV902 SRR902 TBN902 TLJ902 TVF902 UFB902 UOX902 UYT902 VIP902 VSL902 WCH902 WMD902 WVZ902 R902:R927 JN902 R185 R103 R96:R98 R76:R78 R114:R115 R101 R121:R132 R136:R137 R106:R112 R72:R74 R82:R94 R57:R69 R146 R139:R144 R188:R208 R168:R172 R174:R180 R182:R183 TJ902 JN942:JN952 TJ942:TJ952 ADF942:ADF952 ANB942:ANB952 AWX942:AWX952 BGT942:BGT952 BQP942:BQP952 CAL942:CAL952 CKH942:CKH952 CUD942:CUD952 DDZ942:DDZ952 DNV942:DNV952 DXR942:DXR952 EHN942:EHN952 ERJ942:ERJ952 FBF942:FBF952 FLB942:FLB952 FUX942:FUX952 GET942:GET952 GOP942:GOP952 GYL942:GYL952 HIH942:HIH952 HSD942:HSD952 IBZ942:IBZ952 ILV942:ILV952 IVR942:IVR952 JFN942:JFN952 JPJ942:JPJ952 JZF942:JZF952 KJB942:KJB952 KSX942:KSX952 LCT942:LCT952 LMP942:LMP952 LWL942:LWL952 MGH942:MGH952 MQD942:MQD952 MZZ942:MZZ952 NJV942:NJV952 NTR942:NTR952 ODN942:ODN952 ONJ942:ONJ952 OXF942:OXF952 PHB942:PHB952 PQX942:PQX952 QAT942:QAT952 QKP942:QKP952 QUL942:QUL952 REH942:REH952 ROD942:ROD952 RXZ942:RXZ952 SHV942:SHV952 SRR942:SRR952 TBN942:TBN952 TLJ942:TLJ952 TVF942:TVF952 UFB942:UFB952 UOX942:UOX952 UYT942:UYT952 VIP942:VIP952 VSL942:VSL952 WCH942:WCH952 WMD942:WMD952 WVZ942:WVZ952 R936:R1019 R1569:R1599 IY1541:IY1571 SU1541:SU1571 ACQ1541:ACQ1571 AMM1541:AMM1571 AWI1541:AWI1571 BGE1541:BGE1571 BQA1541:BQA1571 BZW1541:BZW1571 CJS1541:CJS1571 CTO1541:CTO1571 DDK1541:DDK1571 DNG1541:DNG1571 DXC1541:DXC1571 EGY1541:EGY1571 EQU1541:EQU1571 FAQ1541:FAQ1571 FKM1541:FKM1571 FUI1541:FUI1571 GEE1541:GEE1571 GOA1541:GOA1571 GXW1541:GXW1571 HHS1541:HHS1571 HRO1541:HRO1571 IBK1541:IBK1571 ILG1541:ILG1571 IVC1541:IVC1571 JEY1541:JEY1571 JOU1541:JOU1571 JYQ1541:JYQ1571 KIM1541:KIM1571 KSI1541:KSI1571 LCE1541:LCE1571 LMA1541:LMA1571 LVW1541:LVW1571 MFS1541:MFS1571 MPO1541:MPO1571 MZK1541:MZK1571 NJG1541:NJG1571 NTC1541:NTC1571 OCY1541:OCY1571 OMU1541:OMU1571 OWQ1541:OWQ1571 PGM1541:PGM1571 PQI1541:PQI1571 QAE1541:QAE1571 QKA1541:QKA1571 QTW1541:QTW1571 RDS1541:RDS1571 RNO1541:RNO1571 RXK1541:RXK1571 SHG1541:SHG1571 SRC1541:SRC1571 TAY1541:TAY1571 TKU1541:TKU1571 TUQ1541:TUQ1571 UEM1541:UEM1571 UOI1541:UOI1571 UYE1541:UYE1571 VIA1541:VIA1571 VRW1541:VRW1571 WBS1541:WBS1571 WLO1541:WLO1571 WVK1541:WVK1571 R1469:R1515 SU1443:SU1487 ACQ1443:ACQ1487 AMM1443:AMM1487 AWI1443:AWI1487 BGE1443:BGE1487 BQA1443:BQA1487 BZW1443:BZW1487 CJS1443:CJS1487 CTO1443:CTO1487 DDK1443:DDK1487 DNG1443:DNG1487 DXC1443:DXC1487 EGY1443:EGY1487 EQU1443:EQU1487 FAQ1443:FAQ1487 FKM1443:FKM1487 FUI1443:FUI1487 GEE1443:GEE1487 GOA1443:GOA1487 GXW1443:GXW1487 HHS1443:HHS1487 HRO1443:HRO1487 IBK1443:IBK1487 ILG1443:ILG1487 IVC1443:IVC1487 JEY1443:JEY1487 JOU1443:JOU1487 JYQ1443:JYQ1487 KIM1443:KIM1487 KSI1443:KSI1487 LCE1443:LCE1487 LMA1443:LMA1487 LVW1443:LVW1487 MFS1443:MFS1487 MPO1443:MPO1487 MZK1443:MZK1487 NJG1443:NJG1487 NTC1443:NTC1487 OCY1443:OCY1487 OMU1443:OMU1487 OWQ1443:OWQ1487 PGM1443:PGM1487 PQI1443:PQI1487 QAE1443:QAE1487 QKA1443:QKA1487 QTW1443:QTW1487 RDS1443:RDS1487 RNO1443:RNO1487 RXK1443:RXK1487 SHG1443:SHG1487 SRC1443:SRC1487 TAY1443:TAY1487 TKU1443:TKU1487 TUQ1443:TUQ1487 UEM1443:UEM1487 UOI1443:UOI1487 UYE1443:UYE1487 VIA1443:VIA1487 VRW1443:VRW1487 WBS1443:WBS1487 WLO1443:WLO1487 WVK1443:WVK1487 IY1443:IY1487" xr:uid="{00000000-0002-0000-0200-00000D000000}">
      <formula1>0</formula1>
    </dataValidation>
    <dataValidation type="whole" allowBlank="1" showInputMessage="1" showErrorMessage="1" errorTitle="Letna stopnja izkoriščenosti" error="odstotek (celoštevilska vrednost)" sqref="V903:V1023 V98 V1557:X1568 JC1529:JE1540 SY1529:TA1540 ACU1529:ACW1540 AMQ1529:AMS1540 AWM1529:AWO1540 BGI1529:BGK1540 BQE1529:BQG1540 CAA1529:CAC1540 CJW1529:CJY1540 CTS1529:CTU1540 DDO1529:DDQ1540 DNK1529:DNM1540 DXG1529:DXI1540 EHC1529:EHE1540 EQY1529:ERA1540 FAU1529:FAW1540 FKQ1529:FKS1540 FUM1529:FUO1540 GEI1529:GEK1540 GOE1529:GOG1540 GYA1529:GYC1540 HHW1529:HHY1540 HRS1529:HRU1540 IBO1529:IBQ1540 ILK1529:ILM1540 IVG1529:IVI1540 JFC1529:JFE1540 JOY1529:JPA1540 JYU1529:JYW1540 KIQ1529:KIS1540 KSM1529:KSO1540 LCI1529:LCK1540 LME1529:LMG1540 LWA1529:LWC1540 MFW1529:MFY1540 MPS1529:MPU1540 MZO1529:MZQ1540 NJK1529:NJM1540 NTG1529:NTI1540 ODC1529:ODE1540 OMY1529:ONA1540 OWU1529:OWW1540 PGQ1529:PGS1540 PQM1529:PQO1540 QAI1529:QAK1540 QKE1529:QKG1540 QUA1529:QUC1540 RDW1529:RDY1540 RNS1529:RNU1540 RXO1529:RXQ1540 SHK1529:SHM1540 SRG1529:SRI1540 TBC1529:TBE1540 TKY1529:TLA1540 TUU1529:TUW1540 UEQ1529:UES1540 UOM1529:UOO1540 UYI1529:UYK1540 VIE1529:VIG1540 VSA1529:VSC1540 WBW1529:WBY1540 WLS1529:WLU1540 WVO1529:WVQ1540 V1469:V1515 SY1443:SY1487 ACU1443:ACU1487 AMQ1443:AMQ1487 AWM1443:AWM1487 BGI1443:BGI1487 BQE1443:BQE1487 CAA1443:CAA1487 CJW1443:CJW1487 CTS1443:CTS1487 DDO1443:DDO1487 DNK1443:DNK1487 DXG1443:DXG1487 EHC1443:EHC1487 EQY1443:EQY1487 FAU1443:FAU1487 FKQ1443:FKQ1487 FUM1443:FUM1487 GEI1443:GEI1487 GOE1443:GOE1487 GYA1443:GYA1487 HHW1443:HHW1487 HRS1443:HRS1487 IBO1443:IBO1487 ILK1443:ILK1487 IVG1443:IVG1487 JFC1443:JFC1487 JOY1443:JOY1487 JYU1443:JYU1487 KIQ1443:KIQ1487 KSM1443:KSM1487 LCI1443:LCI1487 LME1443:LME1487 LWA1443:LWA1487 MFW1443:MFW1487 MPS1443:MPS1487 MZO1443:MZO1487 NJK1443:NJK1487 NTG1443:NTG1487 ODC1443:ODC1487 OMY1443:OMY1487 OWU1443:OWU1487 PGQ1443:PGQ1487 PQM1443:PQM1487 QAI1443:QAI1487 QKE1443:QKE1487 QUA1443:QUA1487 RDW1443:RDW1487 RNS1443:RNS1487 RXO1443:RXO1487 SHK1443:SHK1487 SRG1443:SRG1487 TBC1443:TBC1487 TKY1443:TKY1487 TUU1443:TUU1487 UEQ1443:UEQ1487 UOM1443:UOM1487 UYI1443:UYI1487 VIE1443:VIE1487 VSA1443:VSA1487 WBW1443:WBW1487 WLS1443:WLS1487 WVO1443:WVO1487 AI1552:AI1555 JP1524:JP1527 TL1524:TL1527 ADH1524:ADH1527 AND1524:AND1527 AWZ1524:AWZ1527 BGV1524:BGV1527 BQR1524:BQR1527 CAN1524:CAN1527 CKJ1524:CKJ1527 CUF1524:CUF1527 DEB1524:DEB1527 DNX1524:DNX1527 DXT1524:DXT1527 EHP1524:EHP1527 ERL1524:ERL1527 FBH1524:FBH1527 FLD1524:FLD1527 FUZ1524:FUZ1527 GEV1524:GEV1527 GOR1524:GOR1527 GYN1524:GYN1527 HIJ1524:HIJ1527 HSF1524:HSF1527 ICB1524:ICB1527 ILX1524:ILX1527 IVT1524:IVT1527 JFP1524:JFP1527 JPL1524:JPL1527 JZH1524:JZH1527 KJD1524:KJD1527 KSZ1524:KSZ1527 LCV1524:LCV1527 LMR1524:LMR1527 LWN1524:LWN1527 MGJ1524:MGJ1527 MQF1524:MQF1527 NAB1524:NAB1527 NJX1524:NJX1527 NTT1524:NTT1527 ODP1524:ODP1527 ONL1524:ONL1527 OXH1524:OXH1527 PHD1524:PHD1527 PQZ1524:PQZ1527 QAV1524:QAV1527 QKR1524:QKR1527 QUN1524:QUN1527 REJ1524:REJ1527 ROF1524:ROF1527 RYB1524:RYB1527 SHX1524:SHX1527 SRT1524:SRT1527 TBP1524:TBP1527 TLL1524:TLL1527 TVH1524:TVH1527 UFD1524:UFD1527 UOZ1524:UOZ1527 UYV1524:UYV1527 VIR1524:VIR1527 VSN1524:VSN1527 WCJ1524:WCJ1527 WMF1524:WMF1527 WWB1524:WWB1527 V1569:V1599 JC1541:JC1571 SY1541:SY1571 ACU1541:ACU1571 AMQ1541:AMQ1571 AWM1541:AWM1571 BGI1541:BGI1571 BQE1541:BQE1571 CAA1541:CAA1571 CJW1541:CJW1571 CTS1541:CTS1571 DDO1541:DDO1571 DNK1541:DNK1571 DXG1541:DXG1571 EHC1541:EHC1571 EQY1541:EQY1571 FAU1541:FAU1571 FKQ1541:FKQ1571 FUM1541:FUM1571 GEI1541:GEI1571 GOE1541:GOE1571 GYA1541:GYA1571 HHW1541:HHW1571 HRS1541:HRS1571 IBO1541:IBO1571 ILK1541:ILK1571 IVG1541:IVG1571 JFC1541:JFC1571 JOY1541:JOY1571 JYU1541:JYU1571 KIQ1541:KIQ1571 KSM1541:KSM1571 LCI1541:LCI1571 LME1541:LME1571 LWA1541:LWA1571 MFW1541:MFW1571 MPS1541:MPS1571 MZO1541:MZO1571 NJK1541:NJK1571 NTG1541:NTG1571 ODC1541:ODC1571 OMY1541:OMY1571 OWU1541:OWU1571 PGQ1541:PGQ1571 PQM1541:PQM1571 QAI1541:QAI1571 QKE1541:QKE1571 QUA1541:QUA1571 RDW1541:RDW1571 RNS1541:RNS1571 RXO1541:RXO1571 SHK1541:SHK1571 SRG1541:SRG1571 TBC1541:TBC1571 TKY1541:TKY1571 TUU1541:TUU1571 UEQ1541:UEQ1571 UOM1541:UOM1571 UYI1541:UYI1571 VIE1541:VIE1571 VSA1541:VSA1571 WBW1541:WBW1571 WLS1541:WLS1571 WVO1541:WVO1571 AF1552:AF1556 JM1524:JM1528 TI1524:TI1528 ADE1524:ADE1528 ANA1524:ANA1528 AWW1524:AWW1528 BGS1524:BGS1528 BQO1524:BQO1528 CAK1524:CAK1528 CKG1524:CKG1528 CUC1524:CUC1528 DDY1524:DDY1528 DNU1524:DNU1528 DXQ1524:DXQ1528 EHM1524:EHM1528 ERI1524:ERI1528 FBE1524:FBE1528 FLA1524:FLA1528 FUW1524:FUW1528 GES1524:GES1528 GOO1524:GOO1528 GYK1524:GYK1528 HIG1524:HIG1528 HSC1524:HSC1528 IBY1524:IBY1528 ILU1524:ILU1528 IVQ1524:IVQ1528 JFM1524:JFM1528 JPI1524:JPI1528 JZE1524:JZE1528 KJA1524:KJA1528 KSW1524:KSW1528 LCS1524:LCS1528 LMO1524:LMO1528 LWK1524:LWK1528 MGG1524:MGG1528 MQC1524:MQC1528 MZY1524:MZY1528 NJU1524:NJU1528 NTQ1524:NTQ1528 ODM1524:ODM1528 ONI1524:ONI1528 OXE1524:OXE1528 PHA1524:PHA1528 PQW1524:PQW1528 QAS1524:QAS1528 QKO1524:QKO1528 QUK1524:QUK1528 REG1524:REG1528 ROC1524:ROC1528 RXY1524:RXY1528 SHU1524:SHU1528 SRQ1524:SRQ1528 TBM1524:TBM1528 TLI1524:TLI1528 TVE1524:TVE1528 UFA1524:UFA1528 UOW1524:UOW1528 UYS1524:UYS1528 VIO1524:VIO1528 VSK1524:VSK1528 WCG1524:WCG1528 WMC1524:WMC1528 WVY1524:WVY1528 JC1443:JC1487" xr:uid="{00000000-0002-0000-0200-00000E000000}">
      <formula1>0</formula1>
      <formula2>100</formula2>
    </dataValidation>
    <dataValidation type="textLength" allowBlank="1" showErrorMessage="1" sqref="X512:X526 X106:X107 X70:X71 X89:X92 X138 X75" xr:uid="{00000000-0002-0000-0200-00000F000000}">
      <formula1>0</formula1>
      <formula2>100</formula2>
    </dataValidation>
    <dataValidation type="textLength" allowBlank="1" showInputMessage="1" showErrorMessage="1" sqref="X886:X899 JT886:JT899 TP886:TP899 ADL886:ADL899 ANH886:ANH899 AXD886:AXD899 BGZ886:BGZ899 BQV886:BQV899 CAR886:CAR899 CKN886:CKN899 CUJ886:CUJ899 DEF886:DEF899 DOB886:DOB899 DXX886:DXX899 EHT886:EHT899 ERP886:ERP899 FBL886:FBL899 FLH886:FLH899 FVD886:FVD899 GEZ886:GEZ899 GOV886:GOV899 GYR886:GYR899 HIN886:HIN899 HSJ886:HSJ899 ICF886:ICF899 IMB886:IMB899 IVX886:IVX899 JFT886:JFT899 JPP886:JPP899 JZL886:JZL899 KJH886:KJH899 KTD886:KTD899 LCZ886:LCZ899 LMV886:LMV899 LWR886:LWR899 MGN886:MGN899 MQJ886:MQJ899 NAF886:NAF899 NKB886:NKB899 NTX886:NTX899 ODT886:ODT899 ONP886:ONP899 OXL886:OXL899 PHH886:PHH899 PRD886:PRD899 QAZ886:QAZ899 QKV886:QKV899 QUR886:QUR899 REN886:REN899 ROJ886:ROJ899 RYF886:RYF899 SIB886:SIB899 SRX886:SRX899 TBT886:TBT899 TLP886:TLP899 TVL886:TVL899 UFH886:UFH899 UPD886:UPD899 UYZ886:UYZ899 VIV886:VIV899 VSR886:VSR899 WCN886:WCN899 WMJ886:WMJ899 WWF886:WWF899 ADL902 ANH902 AXD902 BGZ902 BQV902 CAR902 CKN902 CUJ902 DEF902 DOB902 DXX902 EHT902 ERP902 FBL902 FLH902 FVD902 GEZ902 GOV902 GYR902 HIN902 HSJ902 ICF902 IMB902 IVX902 JFT902 JPP902 JZL902 KJH902 KTD902 LCZ902 LMV902 LWR902 MGN902 MQJ902 NAF902 NKB902 NTX902 ODT902 ONP902 OXL902 PHH902 PRD902 QAZ902 QKV902 QUR902 REN902 ROJ902 RYF902 SIB902 SRX902 TBT902 TLP902 TVL902 UFH902 UPD902 UYZ902 VIV902 VSR902 WCN902 WMJ902 WWF902 X902:X927 JT902 X189:X205 X1372:X1388 X76:X80 X110:X111 X82 X60:X68 X117:X118 X113 X93:X94 X72:X73 X135:X137 X121:X131 X139:X142 X146 X144 X96:X105 X208 TP902 X936:X937 AF903:AF1019 X1557:X1599 JE1529:JE1571 TA1529:TA1571 ACW1529:ACW1571 AMS1529:AMS1571 AWO1529:AWO1571 BGK1529:BGK1571 BQG1529:BQG1571 CAC1529:CAC1571 CJY1529:CJY1571 CTU1529:CTU1571 DDQ1529:DDQ1571 DNM1529:DNM1571 DXI1529:DXI1571 EHE1529:EHE1571 ERA1529:ERA1571 FAW1529:FAW1571 FKS1529:FKS1571 FUO1529:FUO1571 GEK1529:GEK1571 GOG1529:GOG1571 GYC1529:GYC1571 HHY1529:HHY1571 HRU1529:HRU1571 IBQ1529:IBQ1571 ILM1529:ILM1571 IVI1529:IVI1571 JFE1529:JFE1571 JPA1529:JPA1571 JYW1529:JYW1571 KIS1529:KIS1571 KSO1529:KSO1571 LCK1529:LCK1571 LMG1529:LMG1571 LWC1529:LWC1571 MFY1529:MFY1571 MPU1529:MPU1571 MZQ1529:MZQ1571 NJM1529:NJM1571 NTI1529:NTI1571 ODE1529:ODE1571 ONA1529:ONA1571 OWW1529:OWW1571 PGS1529:PGS1571 PQO1529:PQO1571 QAK1529:QAK1571 QKG1529:QKG1571 QUC1529:QUC1571 RDY1529:RDY1571 RNU1529:RNU1571 RXQ1529:RXQ1571 SHM1529:SHM1571 SRI1529:SRI1571 TBE1529:TBE1571 TLA1529:TLA1571 TUW1529:TUW1571 UES1529:UES1571 UOO1529:UOO1571 UYK1529:UYK1571 VIG1529:VIG1571 VSC1529:VSC1571 WBY1529:WBY1571 WLU1529:WLU1571 WVQ1529:WVQ1571 X1469:X1515 TA1443:TA1487 ACW1443:ACW1487 AMS1443:AMS1487 AWO1443:AWO1487 BGK1443:BGK1487 BQG1443:BQG1487 CAC1443:CAC1487 CJY1443:CJY1487 CTU1443:CTU1487 DDQ1443:DDQ1487 DNM1443:DNM1487 DXI1443:DXI1487 EHE1443:EHE1487 ERA1443:ERA1487 FAW1443:FAW1487 FKS1443:FKS1487 FUO1443:FUO1487 GEK1443:GEK1487 GOG1443:GOG1487 GYC1443:GYC1487 HHY1443:HHY1487 HRU1443:HRU1487 IBQ1443:IBQ1487 ILM1443:ILM1487 IVI1443:IVI1487 JFE1443:JFE1487 JPA1443:JPA1487 JYW1443:JYW1487 KIS1443:KIS1487 KSO1443:KSO1487 LCK1443:LCK1487 LMG1443:LMG1487 LWC1443:LWC1487 MFY1443:MFY1487 MPU1443:MPU1487 MZQ1443:MZQ1487 NJM1443:NJM1487 NTI1443:NTI1487 ODE1443:ODE1487 ONA1443:ONA1487 OWW1443:OWW1487 PGS1443:PGS1487 PQO1443:PQO1487 QAK1443:QAK1487 QKG1443:QKG1487 QUC1443:QUC1487 RDY1443:RDY1487 RNU1443:RNU1487 RXQ1443:RXQ1487 SHM1443:SHM1487 SRI1443:SRI1487 TBE1443:TBE1487 TLA1443:TLA1487 TUW1443:TUW1487 UES1443:UES1487 UOO1443:UOO1487 UYK1443:UYK1487 VIG1443:VIG1487 VSC1443:VSC1487 WBY1443:WBY1487 WLU1443:WLU1487 WVQ1443:WVQ1487 JE1443:JE1487" xr:uid="{00000000-0002-0000-0200-000010000000}">
      <formula1>0</formula1>
      <formula2>100</formula2>
    </dataValidation>
    <dataValidation type="whole" allowBlank="1" showErrorMessage="1" errorTitle="Klasifikacija" error="Gl. zavihek Classification ali zavihek Klasifikacija_x000a_" sqref="AA1340 AA70 AA75" xr:uid="{00000000-0002-0000-0200-000011000000}">
      <formula1>1</formula1>
      <formula2>9</formula2>
    </dataValidation>
    <dataValidation type="whole" allowBlank="1" showErrorMessage="1" errorTitle="Klasifikacija" error="Gl. zavihek Classification ali zavihek Klasifikacija_x000a_" sqref="Z1340 Z1353:Z1356 JV1353:JV1356 TR1353:TR1356 ADN1353:ADN1356 ANJ1353:ANJ1356 AXF1353:AXF1356 BHB1353:BHB1356 BQX1353:BQX1356 CAT1353:CAT1356 CKP1353:CKP1356 CUL1353:CUL1356 DEH1353:DEH1356 DOD1353:DOD1356 DXZ1353:DXZ1356 EHV1353:EHV1356 ERR1353:ERR1356 FBN1353:FBN1356 FLJ1353:FLJ1356 FVF1353:FVF1356 GFB1353:GFB1356 GOX1353:GOX1356 GYT1353:GYT1356 HIP1353:HIP1356 HSL1353:HSL1356 ICH1353:ICH1356 IMD1353:IMD1356 IVZ1353:IVZ1356 JFV1353:JFV1356 JPR1353:JPR1356 JZN1353:JZN1356 KJJ1353:KJJ1356 KTF1353:KTF1356 LDB1353:LDB1356 LMX1353:LMX1356 LWT1353:LWT1356 MGP1353:MGP1356 MQL1353:MQL1356 NAH1353:NAH1356 NKD1353:NKD1356 NTZ1353:NTZ1356 ODV1353:ODV1356 ONR1353:ONR1356 OXN1353:OXN1356 PHJ1353:PHJ1356 PRF1353:PRF1356 QBB1353:QBB1356 QKX1353:QKX1356 QUT1353:QUT1356 REP1353:REP1356 ROL1353:ROL1356 RYH1353:RYH1356 SID1353:SID1356 SRZ1353:SRZ1356 TBV1353:TBV1356 TLR1353:TLR1356 TVN1353:TVN1356 UFJ1353:UFJ1356 UPF1353:UPF1356 UZB1353:UZB1356 VIX1353:VIX1356 VST1353:VST1356 WCP1353:WCP1356 WML1353:WML1356 WWH1353:WWH1356 Z75 Z70 Z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xr:uid="{00000000-0002-0000-0200-000012000000}">
      <formula1>1</formula1>
      <formula2>12</formula2>
    </dataValidation>
    <dataValidation type="whole" allowBlank="1" showInputMessage="1" showErrorMessage="1" errorTitle="Klasifikacija" error="Gl. zavihek Classification ali zavihek Klasifikacija_x000a_" sqref="AA737 JW737 TS737 ADO737 ANK737 AXG737 BHC737 BQY737 CAU737 CKQ737 CUM737 DEI737 DOE737 DYA737 EHW737 ERS737 FBO737 FLK737 FVG737 GFC737 GOY737 GYU737 HIQ737 HSM737 ICI737 IME737 IWA737 JFW737 JPS737 JZO737 KJK737 KTG737 LDC737 LMY737 LWU737 MGQ737 MQM737 NAI737 NKE737 NUA737 ODW737 ONS737 OXO737 PHK737 PRG737 QBC737 QKY737 QUU737 REQ737 ROM737 RYI737 SIE737 SSA737 TBW737 TLS737 TVO737 UFK737 UPG737 UZC737 VIY737 VSU737 WCQ737 WMM737 WWI737 AA1034:AA1037 AA66 AA84 AA106:AA107 AA74 AA60:AA64 AA129 AA117:AA119 AA76:AA81 AA132 AA135 AA87:AA92 AA138 AA146 AA143:AA144 AB189 AA192:AB195 AA208 AA168:AA191 AA196:AA197 AA198:AB207 Y181:Z182 Y168:Z172 AA936:AA937 AA903:AA913 AA915:AA927" xr:uid="{00000000-0002-0000-0200-000014000000}">
      <formula1>1</formula1>
      <formula2>9</formula2>
    </dataValidation>
    <dataValidation type="whole" allowBlank="1" showInputMessage="1" showErrorMessage="1" errorTitle="Klasifikacija" error="Gl. zavihek Classification ali zavihek Klasifikacija_x000a_" sqref="Z728 JV728 TR728 ADN728 ANJ728 AXF728 BHB728 BQX728 CAT728 CKP728 CUL728 DEH728 DOD728 DXZ728 EHV728 ERR728 FBN728 FLJ728 FVF728 GFB728 GOX728 GYT728 HIP728 HSL728 ICH728 IMD728 IVZ728 JFV728 JPR728 JZN728 KJJ728 KTF728 LDB728 LMX728 LWT728 MGP728 MQL728 NAH728 NKD728 NTZ728 ODV728 ONR728 OXN728 PHJ728 PRF728 QBB728 QKX728 QUT728 REP728 ROL728 RYH728 SID728 SRZ728 TBV728 TLR728 TVN728 UFJ728 UPF728 UZB728 VIX728 VST728 WCP728 WML728 WWH728 Z737 JV737 TR737 ADN737 ANJ737 AXF737 BHB737 BQX737 CAT737 CKP737 CUL737 DEH737 DOD737 DXZ737 EHV737 ERR737 FBN737 FLJ737 FVF737 GFB737 GOX737 GYT737 HIP737 HSL737 ICH737 IMD737 IVZ737 JFV737 JPR737 JZN737 KJJ737 KTF737 LDB737 LMX737 LWT737 MGP737 MQL737 NAH737 NKD737 NTZ737 ODV737 ONR737 OXN737 PHJ737 PRF737 QBB737 QKX737 QUT737 REP737 ROL737 RYH737 SID737 SRZ737 TBV737 TLR737 TVN737 UFJ737 UPF737 UZB737 VIX737 VST737 WCP737 WML737 WWH737 Y886:AB899 JU886:JX899 TQ886:TT899 ADM886:ADP899 ANI886:ANL899 AXE886:AXH899 BHA886:BHD899 BQW886:BQZ899 CAS886:CAV899 CKO886:CKR899 CUK886:CUN899 DEG886:DEJ899 DOC886:DOF899 DXY886:DYB899 EHU886:EHX899 ERQ886:ERT899 FBM886:FBP899 FLI886:FLL899 FVE886:FVH899 GFA886:GFD899 GOW886:GOZ899 GYS886:GYV899 HIO886:HIR899 HSK886:HSN899 ICG886:ICJ899 IMC886:IMF899 IVY886:IWB899 JFU886:JFX899 JPQ886:JPT899 JZM886:JZP899 KJI886:KJL899 KTE886:KTH899 LDA886:LDD899 LMW886:LMZ899 LWS886:LWV899 MGO886:MGR899 MQK886:MQN899 NAG886:NAJ899 NKC886:NKF899 NTY886:NUB899 ODU886:ODX899 ONQ886:ONT899 OXM886:OXP899 PHI886:PHL899 PRE886:PRH899 QBA886:QBD899 QKW886:QKZ899 QUS886:QUV899 REO886:RER899 ROK886:RON899 RYG886:RYJ899 SIC886:SIF899 SRY886:SSB899 TBU886:TBX899 TLQ886:TLT899 TVM886:TVP899 UFI886:UFL899 UPE886:UPH899 UZA886:UZD899 VIW886:VIZ899 VSS886:VSV899 WCO886:WCR899 WMK886:WMN899 WWG886:WWJ899 ADM902:ADP902 ANI902:ANL902 AXE902:AXH902 BHA902:BHD902 BQW902:BQZ902 CAS902:CAV902 CKO902:CKR902 CUK902:CUN902 DEG902:DEJ902 DOC902:DOF902 DXY902:DYB902 EHU902:EHX902 ERQ902:ERT902 FBM902:FBP902 FLI902:FLL902 FVE902:FVH902 GFA902:GFD902 GOW902:GOZ902 GYS902:GYV902 HIO902:HIR902 HSK902:HSN902 ICG902:ICJ902 IMC902:IMF902 IVY902:IWB902 JFU902:JFX902 JPQ902:JPT902 JZM902:JZP902 KJI902:KJL902 KTE902:KTH902 LDA902:LDD902 LMW902:LMZ902 LWS902:LWV902 MGO902:MGR902 MQK902:MQN902 NAG902:NAJ902 NKC902:NKF902 NTY902:NUB902 ODU902:ODX902 ONQ902:ONT902 OXM902:OXP902 PHI902:PHL902 PRE902:PRH902 QBA902:QBD902 QKW902:QKZ902 QUS902:QUV902 REO902:RER902 ROK902:RON902 RYG902:RYJ902 SIC902:SIF902 SRY902:SSB902 TBU902:TBX902 TLQ902:TLT902 TVM902:TVP902 UFI902:UFL902 UPE902:UPH902 UZA902:UZD902 VIW902:VIZ902 VSS902:VSV902 WCO902:WCR902 WMK902:WMN902 WWG902:WWJ902 Y902:AB902 JU902:JX902 Z1342 Z1238:Z1248 Z1258:Z1259 Z1034:Z1037 Z1337 WWH506:WWH509 Z506:Z509 JV506:JV509 TR506:TR509 ADN506:ADN509 ANJ506:ANJ509 AXF506:AXF509 BHB506:BHB509 BQX506:BQX509 CAT506:CAT509 CKP506:CKP509 CUL506:CUL509 DEH506:DEH509 DOD506:DOD509 DXZ506:DXZ509 EHV506:EHV509 ERR506:ERR509 FBN506:FBN509 FLJ506:FLJ509 FVF506:FVF509 GFB506:GFB509 GOX506:GOX509 GYT506:GYT509 HIP506:HIP509 HSL506:HSL509 ICH506:ICH509 IMD506:IMD509 IVZ506:IVZ509 JFV506:JFV509 JPR506:JPR509 JZN506:JZN509 KJJ506:KJJ509 KTF506:KTF509 LDB506:LDB509 LMX506:LMX509 LWT506:LWT509 MGP506:MGP509 MQL506:MQL509 NAH506:NAH509 NKD506:NKD509 NTZ506:NTZ509 ODV506:ODV509 ONR506:ONR509 OXN506:OXN509 PHJ506:PHJ509 PRF506:PRF509 QBB506:QBB509 QKX506:QKX509 QUT506:QUT509 REP506:REP509 ROL506:ROL509 RYH506:RYH509 SID506:SID509 SRZ506:SRZ509 TBV506:TBV509 TLR506:TLR509 TVN506:TVN509 UFJ506:UFJ509 UPF506:UPF509 UZB506:UZB509 VIX506:VIX509 VST506:VST509 WCP506:WCP509 WML506:WML509 WWH488 Z1352 JV1352 TR1352 ADN1352 ANJ1352 AXF1352 BHB1352 BQX1352 CAT1352 CKP1352 CUL1352 DEH1352 DOD1352 DXZ1352 EHV1352 ERR1352 FBN1352 FLJ1352 FVF1352 GFB1352 GOX1352 GYT1352 HIP1352 HSL1352 ICH1352 IMD1352 IVZ1352 JFV1352 JPR1352 JZN1352 KJJ1352 KTF1352 LDB1352 LMX1352 LWT1352 MGP1352 MQL1352 NAH1352 NKD1352 NTZ1352 ODV1352 ONR1352 OXN1352 PHJ1352 PRF1352 QBB1352 QKX1352 QUT1352 REP1352 ROL1352 RYH1352 SID1352 SRZ1352 TBV1352 TLR1352 TVN1352 UFJ1352 UPF1352 UZB1352 VIX1352 VST1352 WCP1352 WML1352 WWH1352 Z1158 JV1158 TR1158 ADN1158 ANJ1158 AXF1158 BHB1158 BQX1158 CAT1158 CKP1158 CUL1158 DEH1158 DOD1158 DXZ1158 EHV1158 ERR1158 FBN1158 FLJ1158 FVF1158 GFB1158 GOX1158 GYT1158 HIP1158 HSL1158 ICH1158 IMD1158 IVZ1158 JFV1158 JPR1158 JZN1158 KJJ1158 KTF1158 LDB1158 LMX1158 LWT1158 MGP1158 MQL1158 NAH1158 NKD1158 NTZ1158 ODV1158 ONR1158 OXN1158 PHJ1158 PRF1158 QBB1158 QKX1158 QUT1158 REP1158 ROL1158 RYH1158 SID1158 SRZ1158 TBV1158 TLR1158 TVN1158 UFJ1158 UPF1158 UZB1158 VIX1158 VST1158 WCP1158 WML1158 WWH1158 Y1372:AA1373 AE1373 Y1375:AA1388 Y1390:AA1390 Z37:Z38 JV37:JV38 TR37:TR38 ADN37:ADN38 ANJ37:ANJ38 AXF37:AXF38 BHB37:BHB38 BQX37:BQX38 CAT37:CAT38 CKP37:CKP38 CUL37:CUL38 DEH37:DEH38 DOD37:DOD38 DXZ37:DXZ38 EHV37:EHV38 ERR37:ERR38 FBN37:FBN38 FLJ37:FLJ38 FVF37:FVF38 GFB37:GFB38 GOX37:GOX38 GYT37:GYT38 HIP37:HIP38 HSL37:HSL38 ICH37:ICH38 IMD37:IMD38 IVZ37:IVZ38 JFV37:JFV38 JPR37:JPR38 JZN37:JZN38 KJJ37:KJJ38 KTF37:KTF38 LDB37:LDB38 LMX37:LMX38 LWT37:LWT38 MGP37:MGP38 MQL37:MQL38 NAH37:NAH38 NKD37:NKD38 NTZ37:NTZ38 ODV37:ODV38 ONR37:ONR38 OXN37:OXN38 PHJ37:PHJ38 PRF37:PRF38 QBB37:QBB38 QKX37:QKX38 QUT37:QUT38 REP37:REP38 ROL37:ROL38 RYH37:RYH38 SID37:SID38 SRZ37:SRZ38 TBV37:TBV38 TLR37:TLR38 TVN37:TVN38 UFJ37:UFJ38 UPF37:UPF38 UZB37:UZB38 VIX37:VIX38 VST37:VST38 WCP37:WCP38 WML37:WML38 WWH37:WWH38 Z11:Z35 JV11:JV35 TR11:TR35 ADN11:ADN35 ANJ11:ANJ35 AXF11:AXF35 BHB11:BHB35 BQX11:BQX35 CAT11:CAT35 CKP11:CKP35 CUL11:CUL35 DEH11:DEH35 DOD11:DOD35 DXZ11:DXZ35 EHV11:EHV35 ERR11:ERR35 FBN11:FBN35 FLJ11:FLJ35 FVF11:FVF35 GFB11:GFB35 GOX11:GOX35 GYT11:GYT35 HIP11:HIP35 HSL11:HSL35 ICH11:ICH35 IMD11:IMD35 IVZ11:IVZ35 JFV11:JFV35 JPR11:JPR35 JZN11:JZN35 KJJ11:KJJ35 KTF11:KTF35 LDB11:LDB35 LMX11:LMX35 LWT11:LWT35 MGP11:MGP35 MQL11:MQL35 NAH11:NAH35 NKD11:NKD35 NTZ11:NTZ35 ODV11:ODV35 ONR11:ONR35 OXN11:OXN35 PHJ11:PHJ35 PRF11:PRF35 QBB11:QBB35 QKX11:QKX35 QUT11:QUT35 REP11:REP35 ROL11:ROL35 RYH11:RYH35 SID11:SID35 SRZ11:SRZ35 TBV11:TBV35 TLR11:TLR35 TVN11:TVN35 UFJ11:UFJ35 UPF11:UPF35 UZB11:UZB35 VIX11:VIX35 VST11:VST35 WCP11:WCP35 WML11:WML35 WWH11:WWH35 Z50 JV50 TR50 ADN50 ANJ50 AXF50 BHB50 BQX50 CAT50 CKP50 CUL50 DEH50 DOD50 DXZ50 EHV50 ERR50 FBN50 FLJ50 FVF50 GFB50 GOX50 GYT50 HIP50 HSL50 ICH50 IMD50 IVZ50 JFV50 JPR50 JZN50 KJJ50 KTF50 LDB50 LMX50 LWT50 MGP50 MQL50 NAH50 NKD50 NTZ50 ODV50 ONR50 OXN50 PHJ50 PRF50 QBB50 QKX50 QUT50 REP50 ROL50 RYH50 SID50 SRZ50 TBV50 TLR50 TVN50 UFJ50 UPF50 UZB50 VIX50 VST50 WCP50 WML50 WWH50 Z1100 Y1020:AA1033 Y1041:AA1041 Z1261:Z1285 Z491:Z494 Z66 Z129 Z84 Z106:Z107 Z60:Z64 Z74 Z117:Z119 Z76:Z81 Z132 Z135 Z87:Z92 Z138 Z146 Z143:Z144 Z183:Z208 AB196:AB197 Z173:Z180 Z464:Z470 JV464:JV470 TR464:TR470 ADN464:ADN470 ANJ464:ANJ470 AXF464:AXF470 BHB464:BHB470 BQX464:BQX470 CAT464:CAT470 CKP464:CKP470 CUL464:CUL470 DEH464:DEH470 DOD464:DOD470 DXZ464:DXZ470 EHV464:EHV470 ERR464:ERR470 FBN464:FBN470 FLJ464:FLJ470 FVF464:FVF470 GFB464:GFB470 GOX464:GOX470 GYT464:GYT470 HIP464:HIP470 HSL464:HSL470 ICH464:ICH470 IMD464:IMD470 IVZ464:IVZ470 JFV464:JFV470 JPR464:JPR470 JZN464:JZN470 KJJ464:KJJ470 KTF464:KTF470 LDB464:LDB470 LMX464:LMX470 LWT464:LWT470 MGP464:MGP470 MQL464:MQL470 NAH464:NAH470 NKD464:NKD470 NTZ464:NTZ470 ODV464:ODV470 ONR464:ONR470 OXN464:OXN470 PHJ464:PHJ470 PRF464:PRF470 QBB464:QBB470 QKX464:QKX470 QUT464:QUT470 REP464:REP470 ROL464:ROL470 RYH464:RYH470 SID464:SID470 SRZ464:SRZ470 TBV464:TBV470 TLR464:TLR470 TVN464:TVN470 UFJ464:UFJ470 UPF464:UPF470 UZB464:UZB470 VIX464:VIX470 VST464:VST470 WCP464:WCP470 WML464:WML470 WWH464:WWH470 Z472:Z475 JV472:JV475 TR472:TR475 ADN472:ADN475 ANJ472:ANJ475 AXF472:AXF475 BHB472:BHB475 BQX472:BQX475 CAT472:CAT475 CKP472:CKP475 CUL472:CUL475 DEH472:DEH475 DOD472:DOD475 DXZ472:DXZ475 EHV472:EHV475 ERR472:ERR475 FBN472:FBN475 FLJ472:FLJ475 FVF472:FVF475 GFB472:GFB475 GOX472:GOX475 GYT472:GYT475 HIP472:HIP475 HSL472:HSL475 ICH472:ICH475 IMD472:IMD475 IVZ472:IVZ475 JFV472:JFV475 JPR472:JPR475 JZN472:JZN475 KJJ472:KJJ475 KTF472:KTF475 LDB472:LDB475 LMX472:LMX475 LWT472:LWT475 MGP472:MGP475 MQL472:MQL475 NAH472:NAH475 NKD472:NKD475 NTZ472:NTZ475 ODV472:ODV475 ONR472:ONR475 OXN472:OXN475 PHJ472:PHJ475 PRF472:PRF475 QBB472:QBB475 QKX472:QKX475 QUT472:QUT475 REP472:REP475 ROL472:ROL475 RYH472:RYH475 SID472:SID475 SRZ472:SRZ475 TBV472:TBV475 TLR472:TLR475 TVN472:TVN475 UFJ472:UFJ475 UPF472:UPF475 UZB472:UZB475 VIX472:VIX475 VST472:VST475 WCP472:WCP475 WML472:WML475 WWH472:WWH475 Z486 JV486 TR486 ADN486 ANJ486 AXF486 BHB486 BQX486 CAT486 CKP486 CUL486 DEH486 DOD486 DXZ486 EHV486 ERR486 FBN486 FLJ486 FVF486 GFB486 GOX486 GYT486 HIP486 HSL486 ICH486 IMD486 IVZ486 JFV486 JPR486 JZN486 KJJ486 KTF486 LDB486 LMX486 LWT486 MGP486 MQL486 NAH486 NKD486 NTZ486 ODV486 ONR486 OXN486 PHJ486 PRF486 QBB486 QKX486 QUT486 REP486 ROL486 RYH486 SID486 SRZ486 TBV486 TLR486 TVN486 UFJ486 UPF486 UZB486 VIX486 VST486 WCP486 WML486 WWH486 Z440:Z455 JV440:JV455 TR440:TR455 ADN440:ADN455 ANJ440:ANJ455 AXF440:AXF455 BHB440:BHB455 BQX440:BQX455 CAT440:CAT455 CKP440:CKP455 CUL440:CUL455 DEH440:DEH455 DOD440:DOD455 DXZ440:DXZ455 EHV440:EHV455 ERR440:ERR455 FBN440:FBN455 FLJ440:FLJ455 FVF440:FVF455 GFB440:GFB455 GOX440:GOX455 GYT440:GYT455 HIP440:HIP455 HSL440:HSL455 ICH440:ICH455 IMD440:IMD455 IVZ440:IVZ455 JFV440:JFV455 JPR440:JPR455 JZN440:JZN455 KJJ440:KJJ455 KTF440:KTF455 LDB440:LDB455 LMX440:LMX455 LWT440:LWT455 MGP440:MGP455 MQL440:MQL455 NAH440:NAH455 NKD440:NKD455 NTZ440:NTZ455 ODV440:ODV455 ONR440:ONR455 OXN440:OXN455 PHJ440:PHJ455 PRF440:PRF455 QBB440:QBB455 QKX440:QKX455 QUT440:QUT455 REP440:REP455 ROL440:ROL455 RYH440:RYH455 SID440:SID455 SRZ440:SRZ455 TBV440:TBV455 TLR440:TLR455 TVN440:TVN455 UFJ440:UFJ455 UPF440:UPF455 UZB440:UZB455 VIX440:VIX455 VST440:VST455 WCP440:WCP455 WML440:WML455 WWH440:WWH455 JV491:JV493 TR491:TR493 ADN491:ADN493 ANJ491:ANJ493 AXF491:AXF493 BHB491:BHB493 BQX491:BQX493 CAT491:CAT493 CKP491:CKP493 CUL491:CUL493 DEH491:DEH493 DOD491:DOD493 DXZ491:DXZ493 EHV491:EHV493 ERR491:ERR493 FBN491:FBN493 FLJ491:FLJ493 FVF491:FVF493 GFB491:GFB493 GOX491:GOX493 GYT491:GYT493 HIP491:HIP493 HSL491:HSL493 ICH491:ICH493 IMD491:IMD493 IVZ491:IVZ493 JFV491:JFV493 JPR491:JPR493 JZN491:JZN493 KJJ491:KJJ493 KTF491:KTF493 LDB491:LDB493 LMX491:LMX493 LWT491:LWT493 MGP491:MGP493 MQL491:MQL493 NAH491:NAH493 NKD491:NKD493 NTZ491:NTZ493 ODV491:ODV493 ONR491:ONR493 OXN491:OXN493 PHJ491:PHJ493 PRF491:PRF493 QBB491:QBB493 QKX491:QKX493 QUT491:QUT493 REP491:REP493 ROL491:ROL493 RYH491:RYH493 SID491:SID493 SRZ491:SRZ493 TBV491:TBV493 TLR491:TLR493 TVN491:TVN493 UFJ491:UFJ493 UPF491:UPF493 UZB491:UZB493 VIX491:VIX493 VST491:VST493 WCP491:WCP493 WML491:WML493 WWH491:WWH493 Z488 JV488 TR488 ADN488 ANJ488 AXF488 BHB488 BQX488 CAT488 CKP488 CUL488 DEH488 DOD488 DXZ488 EHV488 ERR488 FBN488 FLJ488 FVF488 GFB488 GOX488 GYT488 HIP488 HSL488 ICH488 IMD488 IVZ488 JFV488 JPR488 JZN488 KJJ488 KTF488 LDB488 LMX488 LWT488 MGP488 MQL488 NAH488 NKD488 NTZ488 ODV488 ONR488 OXN488 PHJ488 PRF488 QBB488 QKX488 QUT488 REP488 ROL488 RYH488 SID488 SRZ488 TBV488 TLR488 TVN488 UFJ488 UPF488 UZB488 VIX488 VST488 WCP488 WML488 TQ902:TT902 Z914:AA914 Z936:Z937 Z903:Z913 Z942:Z946 WWH942:WWH946 WML942:WML946 WCP942:WCP946 VST942:VST946 VIX942:VIX946 UZB942:UZB946 UPF942:UPF946 UFJ942:UFJ946 TVN942:TVN946 TLR942:TLR946 TBV942:TBV946 SRZ942:SRZ946 SID942:SID946 RYH942:RYH946 ROL942:ROL946 REP942:REP946 QUT942:QUT946 QKX942:QKX946 QBB942:QBB946 PRF942:PRF946 PHJ942:PHJ946 OXN942:OXN946 ONR942:ONR946 ODV942:ODV946 NTZ942:NTZ946 NKD942:NKD946 NAH942:NAH946 MQL942:MQL946 MGP942:MGP946 LWT942:LWT946 LMX942:LMX946 LDB942:LDB946 KTF942:KTF946 KJJ942:KJJ946 JZN942:JZN946 JPR942:JPR946 JFV942:JFV946 IVZ942:IVZ946 IMD942:IMD946 ICH942:ICH946 HSL942:HSL946 HIP942:HIP946 GYT942:GYT946 GOX942:GOX946 GFB942:GFB946 FVF942:FVF946 FLJ942:FLJ946 FBN942:FBN946 ERR942:ERR946 EHV942:EHV946 DXZ942:DXZ946 DOD942:DOD946 DEH942:DEH946 CUL942:CUL946 CKP942:CKP946 CAT942:CAT946 BQX942:BQX946 BHB942:BHB946 AXF942:AXF946 ANJ942:ANJ946 ADN942:ADN946 TR942:TR946 JV942:JV946 Z948:Z949 JV948:JV949 TR948:TR949 ADN948:ADN949 ANJ948:ANJ949 AXF948:AXF949 BHB948:BHB949 BQX948:BQX949 CAT948:CAT949 CKP948:CKP949 CUL948:CUL949 DEH948:DEH949 DOD948:DOD949 DXZ948:DXZ949 EHV948:EHV949 ERR948:ERR949 FBN948:FBN949 FLJ948:FLJ949 FVF948:FVF949 GFB948:GFB949 GOX948:GOX949 GYT948:GYT949 HIP948:HIP949 HSL948:HSL949 ICH948:ICH949 IMD948:IMD949 IVZ948:IVZ949 JFV948:JFV949 JPR948:JPR949 JZN948:JZN949 KJJ948:KJJ949 KTF948:KTF949 LDB948:LDB949 LMX948:LMX949 LWT948:LWT949 MGP948:MGP949 MQL948:MQL949 NAH948:NAH949 NKD948:NKD949 NTZ948:NTZ949 ODV948:ODV949 ONR948:ONR949 OXN948:OXN949 PHJ948:PHJ949 PRF948:PRF949 QBB948:QBB949 QKX948:QKX949 QUT948:QUT949 REP948:REP949 ROL948:ROL949 RYH948:RYH949 SID948:SID949 SRZ948:SRZ949 TBV948:TBV949 TLR948:TLR949 TVN948:TVN949 UFJ948:UFJ949 UPF948:UPF949 UZB948:UZB949 VIX948:VIX949 VST948:VST949 WCP948:WCP949 WML948:WML949 WWH948:WWH949 Z951 JV951 TR951 ADN951 ANJ951 AXF951 BHB951 BQX951 CAT951 CKP951 CUL951 DEH951 DOD951 DXZ951 EHV951 ERR951 FBN951 FLJ951 FVF951 GFB951 GOX951 GYT951 HIP951 HSL951 ICH951 IMD951 IVZ951 JFV951 JPR951 JZN951 KJJ951 KTF951 LDB951 LMX951 LWT951 MGP951 MQL951 NAH951 NKD951 NTZ951 ODV951 ONR951 OXN951 PHJ951 PRF951 QBB951 QKX951 QUT951 REP951 ROL951 RYH951 SID951 SRZ951 TBV951 TLR951 TVN951 UFJ951 UPF951 UZB951 VIX951 VST951 WCP951 WML951 WWH951 Z953:Z958 Z915:Z927 Z860:Z863 JG860:JG863 TC860:TC863 ACY860:ACY863 AMU860:AMU863 AWQ860:AWQ863 BGM860:BGM863 BQI860:BQI863 CAE860:CAE863 CKA860:CKA863 CTW860:CTW863 DDS860:DDS863 DNO860:DNO863 DXK860:DXK863 EHG860:EHG863 ERC860:ERC863 FAY860:FAY863 FKU860:FKU863 FUQ860:FUQ863 GEM860:GEM863 GOI860:GOI863 GYE860:GYE863 HIA860:HIA863 HRW860:HRW863 IBS860:IBS863 ILO860:ILO863 IVK860:IVK863 JFG860:JFG863 JPC860:JPC863 JYY860:JYY863 KIU860:KIU863 KSQ860:KSQ863 LCM860:LCM863 LMI860:LMI863 LWE860:LWE863 MGA860:MGA863 MPW860:MPW863 MZS860:MZS863 NJO860:NJO863 NTK860:NTK863 ODG860:ODG863 ONC860:ONC863 OWY860:OWY863 PGU860:PGU863 PQQ860:PQQ863 QAM860:QAM863 QKI860:QKI863 QUE860:QUE863 REA860:REA863 RNW860:RNW863 RXS860:RXS863 SHO860:SHO863 SRK860:SRK863 TBG860:TBG863 TLC860:TLC863 TUY860:TUY863 UEU860:UEU863 UOQ860:UOQ863 UYM860:UYM863 VII860:VII863 VSE860:VSE863 WCA860:WCA863 WLW860:WLW863 WVS860:WVS863 Z866 JG866 TC866 ACY866 AMU866 AWQ866 BGM866 BQI866 CAE866 CKA866 CTW866 DDS866 DNO866 DXK866 EHG866 ERC866 FAY866 FKU866 FUQ866 GEM866 GOI866 GYE866 HIA866 HRW866 IBS866 ILO866 IVK866 JFG866 JPC866 JYY866 KIU866 KSQ866 LCM866 LMI866 LWE866 MGA866 MPW866 MZS866 NJO866 NTK866 ODG866 ONC866 OWY866 PGU866 PQQ866 QAM866 QKI866 QUE866 REA866 RNW866 RXS866 SHO866 SRK866 TBG866 TLC866 TUY866 UEU866 UOQ866 UYM866 VII866 VSE866 WCA866 WLW866 WVS866 AWQ868 BGM868 BQI868 CAE868 CKA868 CTW868 DDS868 DNO868 DXK868 EHG868 ERC868 FAY868 FKU868 FUQ868 GEM868 GOI868 GYE868 HIA868 HRW868 IBS868 ILO868 IVK868 JFG868 JPC868 JYY868 KIU868 KSQ868 LCM868 LMI868 LWE868 MGA868 MPW868 MZS868 NJO868 NTK868 ODG868 ONC868 OWY868 PGU868 PQQ868 QAM868 QKI868 QUE868 REA868 RNW868 RXS868 SHO868 SRK868 TBG868 TLC868 TUY868 UEU868 UOQ868 UYM868 VII868 VSE868 WCA868 WLW868 WVS868 Z868 JG868 TC868 ACY868 AMU868 Z1416:Z1421 JV1419 TR1419 ADN1419 ANJ1419 AXF1419 BHB1419 BQX1419 CAT1419 CKP1419 CUL1419 DEH1419 DOD1419 DXZ1419 EHV1419 ERR1419 FBN1419 FLJ1419 FVF1419 GFB1419 GOX1419 GYT1419 HIP1419 HSL1419 ICH1419 IMD1419 IVZ1419 JFV1419 JPR1419 JZN1419 KJJ1419 KTF1419 LDB1419 LMX1419 LWT1419 MGP1419 MQL1419 NAH1419 NKD1419 NTZ1419 ODV1419 ONR1419 OXN1419 PHJ1419 PRF1419 QBB1419 QKX1419 QUT1419 REP1419 ROL1419 RYH1419 SID1419 SRZ1419 TBV1419 TLR1419 TVN1419 UFJ1419 UPF1419 UZB1419 VIX1419 VST1419 WCP1419 WML1419 WWH1419 Z1552:Z1555 JG1524:JG1527 TC1524:TC1527 ACY1524:ACY1527 AMU1524:AMU1527 AWQ1524:AWQ1527 BGM1524:BGM1527 BQI1524:BQI1527 CAE1524:CAE1527 CKA1524:CKA1527 CTW1524:CTW1527 DDS1524:DDS1527 DNO1524:DNO1527 DXK1524:DXK1527 EHG1524:EHG1527 ERC1524:ERC1527 FAY1524:FAY1527 FKU1524:FKU1527 FUQ1524:FUQ1527 GEM1524:GEM1527 GOI1524:GOI1527 GYE1524:GYE1527 HIA1524:HIA1527 HRW1524:HRW1527 IBS1524:IBS1527 ILO1524:ILO1527 IVK1524:IVK1527 JFG1524:JFG1527 JPC1524:JPC1527 JYY1524:JYY1527 KIU1524:KIU1527 KSQ1524:KSQ1527 LCM1524:LCM1527 LMI1524:LMI1527 LWE1524:LWE1527 MGA1524:MGA1527 MPW1524:MPW1527 MZS1524:MZS1527 NJO1524:NJO1527 NTK1524:NTK1527 ODG1524:ODG1527 ONC1524:ONC1527 OWY1524:OWY1527 PGU1524:PGU1527 PQQ1524:PQQ1527 QAM1524:QAM1527 QKI1524:QKI1527 QUE1524:QUE1527 REA1524:REA1527 RNW1524:RNW1527 RXS1524:RXS1527 SHO1524:SHO1527 SRK1524:SRK1527 TBG1524:TBG1527 TLC1524:TLC1527 TUY1524:TUY1527 UEU1524:UEU1527 UOQ1524:UOQ1527 UYM1524:UYM1527 VII1524:VII1527 VSE1524:VSE1527 WCA1524:WCA1527 WLW1524:WLW1527 WVS1524:WVS1527 Z1569 JG1541 TC1541 ACY1541 AMU1541 AWQ1541 BGM1541 BQI1541 CAE1541 CKA1541 CTW1541 DDS1541 DNO1541 DXK1541 EHG1541 ERC1541 FAY1541 FKU1541 FUQ1541 GEM1541 GOI1541 GYE1541 HIA1541 HRW1541 IBS1541 ILO1541 IVK1541 JFG1541 JPC1541 JYY1541 KIU1541 KSQ1541 LCM1541 LMI1541 LWE1541 MGA1541 MPW1541 MZS1541 NJO1541 NTK1541 ODG1541 ONC1541 OWY1541 PGU1541 PQQ1541 QAM1541 QKI1541 QUE1541 REA1541 RNW1541 RXS1541 SHO1541 SRK1541 TBG1541 TLC1541 TUY1541 UEU1541 UOQ1541 UYM1541 VII1541 VSE1541 WCA1541 WLW1541 WVS1541 Z1600:Z1601 JG1572:JG1573 TC1572:TC1573 ACY1572:ACY1573 AMU1572:AMU1573 AWQ1572:AWQ1573 BGM1572:BGM1573 BQI1572:BQI1573 CAE1572:CAE1573 CKA1572:CKA1573 CTW1572:CTW1573 DDS1572:DDS1573 DNO1572:DNO1573 DXK1572:DXK1573 EHG1572:EHG1573 ERC1572:ERC1573 FAY1572:FAY1573 FKU1572:FKU1573 FUQ1572:FUQ1573 GEM1572:GEM1573 GOI1572:GOI1573 GYE1572:GYE1573 HIA1572:HIA1573 HRW1572:HRW1573 IBS1572:IBS1573 ILO1572:ILO1573 IVK1572:IVK1573 JFG1572:JFG1573 JPC1572:JPC1573 JYY1572:JYY1573 KIU1572:KIU1573 KSQ1572:KSQ1573 LCM1572:LCM1573 LMI1572:LMI1573 LWE1572:LWE1573 MGA1572:MGA1573 MPW1572:MPW1573 MZS1572:MZS1573 NJO1572:NJO1573 NTK1572:NTK1573 ODG1572:ODG1573 ONC1572:ONC1573 OWY1572:OWY1573 PGU1572:PGU1573 PQQ1572:PQQ1573 QAM1572:QAM1573 QKI1572:QKI1573 QUE1572:QUE1573 REA1572:REA1573 RNW1572:RNW1573 RXS1572:RXS1573 SHO1572:SHO1573 SRK1572:SRK1573 TBG1572:TBG1573 TLC1572:TLC1573 TUY1572:TUY1573 UEU1572:UEU1573 UOQ1572:UOQ1573 UYM1572:UYM1573 VII1572:VII1573 VSE1572:VSE1573 WCA1572:WCA1573 WLW1572:WLW1573 WVS1572:WVS1573 Z1441" xr:uid="{00000000-0002-0000-0200-000015000000}">
      <formula1>1</formula1>
      <formula2>12</formula2>
    </dataValidation>
    <dataValidation type="whole" allowBlank="1" showInputMessage="1" showErrorMessage="1" errorTitle="Klasifikacija" error="Gl. zavihek Classification ali zavihek Klasifikacija_x000a_" sqref="Y66 Y129 Y84 Y106:Y107 Y60:Y64 Y74 Y117:Y119 Y76:Y81 Y132 Y135 Y87:Y92 Y138 Y146 Y143:Y144 Y183:Y208 Y173:Y180 Y910 Y917" xr:uid="{00000000-0002-0000-0200-000016000000}">
      <formula1>1</formula1>
      <formula2>4</formula2>
    </dataValidation>
    <dataValidation type="decimal" allowBlank="1" showErrorMessage="1" errorTitle="Stroški dela operaterja" error="decimalno število!" sqref="AD1353:AD1356 JZ1353:JZ1356 TV1353:TV1356 ADR1353:ADR1356 ANN1353:ANN1356 AXJ1353:AXJ1356 BHF1353:BHF1356 BRB1353:BRB1356 CAX1353:CAX1356 CKT1353:CKT1356 CUP1353:CUP1356 DEL1353:DEL1356 DOH1353:DOH1356 DYD1353:DYD1356 EHZ1353:EHZ1356 ERV1353:ERV1356 FBR1353:FBR1356 FLN1353:FLN1356 FVJ1353:FVJ1356 GFF1353:GFF1356 GPB1353:GPB1356 GYX1353:GYX1356 HIT1353:HIT1356 HSP1353:HSP1356 ICL1353:ICL1356 IMH1353:IMH1356 IWD1353:IWD1356 JFZ1353:JFZ1356 JPV1353:JPV1356 JZR1353:JZR1356 KJN1353:KJN1356 KTJ1353:KTJ1356 LDF1353:LDF1356 LNB1353:LNB1356 LWX1353:LWX1356 MGT1353:MGT1356 MQP1353:MQP1356 NAL1353:NAL1356 NKH1353:NKH1356 NUD1353:NUD1356 ODZ1353:ODZ1356 ONV1353:ONV1356 OXR1353:OXR1356 PHN1353:PHN1356 PRJ1353:PRJ1356 QBF1353:QBF1356 QLB1353:QLB1356 QUX1353:QUX1356 RET1353:RET1356 ROP1353:ROP1356 RYL1353:RYL1356 SIH1353:SIH1356 SSD1353:SSD1356 TBZ1353:TBZ1356 TLV1353:TLV1356 TVR1353:TVR1356 UFN1353:UFN1356 UPJ1353:UPJ1356 UZF1353:UZF1356 VJB1353:VJB1356 VSX1353:VSX1356 WCT1353:WCT1356 WMP1353:WMP1356 WWL1353:WWL1356 AD75:AE75 AD70:AE71 TG9:TH10 ADC9:ADD10 AMY9:AMZ10 AWU9:AWV10 BGQ9:BGR10 BQM9:BQN10 CAI9:CAJ10 CKE9:CKF10 CUA9:CUB10 DDW9:DDX10 DNS9:DNT10 DXO9:DXP10 EHK9:EHL10 ERG9:ERH10 FBC9:FBD10 FKY9:FKZ10 FUU9:FUV10 GEQ9:GER10 GOM9:GON10 GYI9:GYJ10 HIE9:HIF10 HSA9:HSB10 IBW9:IBX10 ILS9:ILT10 IVO9:IVP10 JFK9:JFL10 JPG9:JPH10 JZC9:JZD10 KIY9:KIZ10 KSU9:KSV10 LCQ9:LCR10 LMM9:LMN10 LWI9:LWJ10 MGE9:MGF10 MQA9:MQB10 MZW9:MZX10 NJS9:NJT10 NTO9:NTP10 ODK9:ODL10 ONG9:ONH10 OXC9:OXD10 PGY9:PGZ10 PQU9:PQV10 QAQ9:QAR10 QKM9:QKN10 QUI9:QUJ10 REE9:REF10 ROA9:ROB10 RXW9:RXX10 SHS9:SHT10 SRO9:SRP10 TBK9:TBL10 TLG9:TLH10 TVC9:TVD10 UEY9:UEZ10 UOU9:UOV10 UYQ9:UYR10 VIM9:VIN10 VSI9:VSJ10 WCE9:WCF10 WMA9:WMB10 WVW9:WVX10 AD9:AE10 JK9:JL10" xr:uid="{00000000-0002-0000-0200-000018000000}">
      <formula1>0</formula1>
      <formula2>200</formula2>
    </dataValidation>
    <dataValidation type="whole" allowBlank="1" showInputMessage="1" showErrorMessage="1" errorTitle="Mesečna stopnja izkoriščenosti" error="odstotek (celoštevilska vrednost)" sqref="ADT886:ADT902 ANP886:ANP902 AXL886:AXL902 BHH886:BHH902 BRD886:BRD902 CAZ886:CAZ902 CKV886:CKV902 CUR886:CUR902 DEN886:DEN902 DOJ886:DOJ902 DYF886:DYF902 EIB886:EIB902 ERX886:ERX902 FBT886:FBT902 FLP886:FLP902 FVL886:FVL902 GFH886:GFH902 GPD886:GPD902 GYZ886:GYZ902 HIV886:HIV902 HSR886:HSR902 ICN886:ICN902 IMJ886:IMJ902 IWF886:IWF902 JGB886:JGB902 JPX886:JPX902 JZT886:JZT902 KJP886:KJP902 KTL886:KTL902 LDH886:LDH902 LND886:LND902 LWZ886:LWZ902 MGV886:MGV902 MQR886:MQR902 NAN886:NAN902 NKJ886:NKJ902 NUF886:NUF902 OEB886:OEB902 ONX886:ONX902 OXT886:OXT902 PHP886:PHP902 PRL886:PRL902 QBH886:QBH902 QLD886:QLD902 QUZ886:QUZ902 REV886:REV902 ROR886:ROR902 RYN886:RYN902 SIJ886:SIJ902 SSF886:SSF902 TCB886:TCB902 TLX886:TLX902 TVT886:TVT902 UFP886:UFP902 UPL886:UPL902 UZH886:UZH902 VJD886:VJD902 VSZ886:VSZ902 WCV886:WCV902 WMR886:WMR902 WWN886:WWN902 AF886:AF902 KB886:KB902 AF62:AF69 V1048 AF1041 AF1048 AF1039 AF1033:AF1036 AU1026 V1024:V1031 V1041 AF1025:AF1031 V1039 AF1020:AF1023 V1033:V1036 AF494:AF505 AF57:AF60 AF106 AF73:AF74 AF103:AF104 AF108:AF110 AF76:AF98 AF112:AF143 AF145:AF147 TX886:TX902 JM1443:JM1487 AF1469:AF1515 TI1443:TI1487 ADE1443:ADE1487 ANA1443:ANA1487 AWW1443:AWW1487 BGS1443:BGS1487 BQO1443:BQO1487 CAK1443:CAK1487 CKG1443:CKG1487 CUC1443:CUC1487 DDY1443:DDY1487 DNU1443:DNU1487 DXQ1443:DXQ1487 EHM1443:EHM1487 ERI1443:ERI1487 FBE1443:FBE1487 FLA1443:FLA1487 FUW1443:FUW1487 GES1443:GES1487 GOO1443:GOO1487 GYK1443:GYK1487 HIG1443:HIG1487 HSC1443:HSC1487 IBY1443:IBY1487 ILU1443:ILU1487 IVQ1443:IVQ1487 JFM1443:JFM1487 JPI1443:JPI1487 JZE1443:JZE1487 KJA1443:KJA1487 KSW1443:KSW1487 LCS1443:LCS1487 LMO1443:LMO1487 LWK1443:LWK1487 MGG1443:MGG1487 MQC1443:MQC1487 MZY1443:MZY1487 NJU1443:NJU1487 NTQ1443:NTQ1487 ODM1443:ODM1487 ONI1443:ONI1487 OXE1443:OXE1487 PHA1443:PHA1487 PQW1443:PQW1487 QAS1443:QAS1487 QKO1443:QKO1487 QUK1443:QUK1487 REG1443:REG1487 ROC1443:ROC1487 RXY1443:RXY1487 SHU1443:SHU1487 SRQ1443:SRQ1487 TBM1443:TBM1487 TLI1443:TLI1487 TVE1443:TVE1487 UFA1443:UFA1487 UOW1443:UOW1487 UYS1443:UYS1487 VIO1443:VIO1487 VSK1443:VSK1487 WCG1443:WCG1487 WMC1443:WMC1487 WVY1443:WVY1487 Y1550:Y1551 JF1522:JF1523 TB1522:TB1523 ACX1522:ACX1523 AMT1522:AMT1523 AWP1522:AWP1523 BGL1522:BGL1523 BQH1522:BQH1523 CAD1522:CAD1523 CJZ1522:CJZ1523 CTV1522:CTV1523 DDR1522:DDR1523 DNN1522:DNN1523 DXJ1522:DXJ1523 EHF1522:EHF1523 ERB1522:ERB1523 FAX1522:FAX1523 FKT1522:FKT1523 FUP1522:FUP1523 GEL1522:GEL1523 GOH1522:GOH1523 GYD1522:GYD1523 HHZ1522:HHZ1523 HRV1522:HRV1523 IBR1522:IBR1523 ILN1522:ILN1523 IVJ1522:IVJ1523 JFF1522:JFF1523 JPB1522:JPB1523 JYX1522:JYX1523 KIT1522:KIT1523 KSP1522:KSP1523 LCL1522:LCL1523 LMH1522:LMH1523 LWD1522:LWD1523 MFZ1522:MFZ1523 MPV1522:MPV1523 MZR1522:MZR1523 NJN1522:NJN1523 NTJ1522:NTJ1523 ODF1522:ODF1523 ONB1522:ONB1523 OWX1522:OWX1523 PGT1522:PGT1523 PQP1522:PQP1523 QAL1522:QAL1523 QKH1522:QKH1523 QUD1522:QUD1523 RDZ1522:RDZ1523 RNV1522:RNV1523 RXR1522:RXR1523 SHN1522:SHN1523 SRJ1522:SRJ1523 TBF1522:TBF1523 TLB1522:TLB1523 TUX1522:TUX1523 UET1522:UET1523 UOP1522:UOP1523 UYL1522:UYL1523 VIH1522:VIH1523 VSD1522:VSD1523 WBZ1522:WBZ1523 WLV1522:WLV1523 WVR1522:WVR1523" xr:uid="{00000000-0002-0000-0200-00001C000000}">
      <formula1>0</formula1>
      <formula2>100</formula2>
    </dataValidation>
    <dataValidation type="whole" allowBlank="1" showInputMessage="1" showErrorMessage="1" errorTitle="Odstotek uporabe" error="odstotek (celoštevilska vrednost)" sqref="AI886:AI899 KE886:KE899 UA886:UA899 ADW886:ADW899 ANS886:ANS899 AXO886:AXO899 BHK886:BHK899 BRG886:BRG899 CBC886:CBC899 CKY886:CKY899 CUU886:CUU899 DEQ886:DEQ899 DOM886:DOM899 DYI886:DYI899 EIE886:EIE899 ESA886:ESA899 FBW886:FBW899 FLS886:FLS899 FVO886:FVO899 GFK886:GFK899 GPG886:GPG899 GZC886:GZC899 HIY886:HIY899 HSU886:HSU899 ICQ886:ICQ899 IMM886:IMM899 IWI886:IWI899 JGE886:JGE899 JQA886:JQA899 JZW886:JZW899 KJS886:KJS899 KTO886:KTO899 LDK886:LDK899 LNG886:LNG899 LXC886:LXC899 MGY886:MGY899 MQU886:MQU899 NAQ886:NAQ899 NKM886:NKM899 NUI886:NUI899 OEE886:OEE899 OOA886:OOA899 OXW886:OXW899 PHS886:PHS899 PRO886:PRO899 QBK886:QBK899 QLG886:QLG899 QVC886:QVC899 REY886:REY899 ROU886:ROU899 RYQ886:RYQ899 SIM886:SIM899 SSI886:SSI899 TCE886:TCE899 TMA886:TMA899 TVW886:TVW899 UFS886:UFS899 UPO886:UPO899 UZK886:UZK899 VJG886:VJG899 VTC886:VTC899 WCY886:WCY899 WMU886:WMU899 WWQ886:WWQ899 AU886:AU899 KQ886:KQ899 UM886:UM899 AEI886:AEI899 AOE886:AOE899 AYA886:AYA899 BHW886:BHW899 BRS886:BRS899 CBO886:CBO899 CLK886:CLK899 CVG886:CVG899 DFC886:DFC899 DOY886:DOY899 DYU886:DYU899 EIQ886:EIQ899 ESM886:ESM899 FCI886:FCI899 FME886:FME899 FWA886:FWA899 GFW886:GFW899 GPS886:GPS899 GZO886:GZO899 HJK886:HJK899 HTG886:HTG899 IDC886:IDC899 IMY886:IMY899 IWU886:IWU899 JGQ886:JGQ899 JQM886:JQM899 KAI886:KAI899 KKE886:KKE899 KUA886:KUA899 LDW886:LDW899 LNS886:LNS899 LXO886:LXO899 MHK886:MHK899 MRG886:MRG899 NBC886:NBC899 NKY886:NKY899 NUU886:NUU899 OEQ886:OEQ899 OOM886:OOM899 OYI886:OYI899 PIE886:PIE899 PSA886:PSA899 QBW886:QBW899 QLS886:QLS899 QVO886:QVO899 RFK886:RFK899 RPG886:RPG899 RZC886:RZC899 SIY886:SIY899 SSU886:SSU899 TCQ886:TCQ899 TMM886:TMM899 TWI886:TWI899 UGE886:UGE899 UQA886:UQA899 UZW886:UZW899 VJS886:VJS899 VTO886:VTO899 WDK886:WDK899 WNG886:WNG899 WXC886:WXC899 WMH1516:WMH1523 KW899 US899 AEO899 AOK899 AYG899 BIC899 BRY899 CBU899 CLQ899 CVM899 DFI899 DPE899 DZA899 EIW899 ESS899 FCO899 FMK899 FWG899 GGC899 GPY899 GZU899 HJQ899 HTM899 IDI899 INE899 IXA899 JGW899 JQS899 KAO899 KKK899 KUG899 LEC899 LNY899 LXU899 MHQ899 MRM899 NBI899 NLE899 NVA899 OEW899 OOS899 OYO899 PIK899 PSG899 QCC899 QLY899 QVU899 RFQ899 RPM899 RZI899 SJE899 STA899 TCW899 TMS899 TWO899 UGK899 UQG899 VAC899 VJY899 VTU899 WDQ899 WNM899 WXI899 AX886:AX899 KT886:KT899 UP886:UP899 AEL886:AEL899 AOH886:AOH899 AYD886:AYD899 BHZ886:BHZ899 BRV886:BRV899 CBR886:CBR899 CLN886:CLN899 CVJ886:CVJ899 DFF886:DFF899 DPB886:DPB899 DYX886:DYX899 EIT886:EIT899 ESP886:ESP899 FCL886:FCL899 FMH886:FMH899 FWD886:FWD899 GFZ886:GFZ899 GPV886:GPV899 GZR886:GZR899 HJN886:HJN899 HTJ886:HTJ899 IDF886:IDF899 INB886:INB899 IWX886:IWX899 JGT886:JGT899 JQP886:JQP899 KAL886:KAL899 KKH886:KKH899 KUD886:KUD899 LDZ886:LDZ899 LNV886:LNV899 LXR886:LXR899 MHN886:MHN899 MRJ886:MRJ899 NBF886:NBF899 NLB886:NLB899 NUX886:NUX899 OET886:OET899 OOP886:OOP899 OYL886:OYL899 PIH886:PIH899 PSD886:PSD899 QBZ886:QBZ899 QLV886:QLV899 QVR886:QVR899 RFN886:RFN899 RPJ886:RPJ899 RZF886:RZF899 SJB886:SJB899 SSX886:SSX899 TCT886:TCT899 TMP886:TMP899 TWL886:TWL899 UGH886:UGH899 UQD886:UQD899 UZZ886:UZZ899 VJV886:VJV899 VTR886:VTR899 WDN886:WDN899 WNJ886:WNJ899 WXF886:WXF899 WWD1516:WWD1523 KW896 US896 AEO896 AOK896 AYG896 BIC896 BRY896 CBU896 CLQ896 CVM896 DFI896 DPE896 DZA896 EIW896 ESS896 FCO896 FMK896 FWG896 GGC896 GPY896 GZU896 HJQ896 HTM896 IDI896 INE896 IXA896 JGW896 JQS896 KAO896 KKK896 KUG896 LEC896 LNY896 LXU896 MHQ896 MRM896 NBI896 NLE896 NVA896 OEW896 OOS896 OYO896 PIK896 PSG896 QCC896 QLY896 QVU896 RFQ896 RPM896 RZI896 SJE896 STA896 TCW896 TMS896 TWO896 UGK896 UQG896 VAC896 VJY896 VTU896 WDQ896 WNM896 WXI896 AR886:AR899 KN886:KN899 UJ886:UJ899 AEF886:AEF899 AOB886:AOB899 AXX886:AXX899 BHT886:BHT899 BRP886:BRP899 CBL886:CBL899 CLH886:CLH899 CVD886:CVD899 DEZ886:DEZ899 DOV886:DOV899 DYR886:DYR899 EIN886:EIN899 ESJ886:ESJ899 FCF886:FCF899 FMB886:FMB899 FVX886:FVX899 GFT886:GFT899 GPP886:GPP899 GZL886:GZL899 HJH886:HJH899 HTD886:HTD899 ICZ886:ICZ899 IMV886:IMV899 IWR886:IWR899 JGN886:JGN899 JQJ886:JQJ899 KAF886:KAF899 KKB886:KKB899 KTX886:KTX899 LDT886:LDT899 LNP886:LNP899 LXL886:LXL899 MHH886:MHH899 MRD886:MRD899 NAZ886:NAZ899 NKV886:NKV899 NUR886:NUR899 OEN886:OEN899 OOJ886:OOJ899 OYF886:OYF899 PIB886:PIB899 PRX886:PRX899 QBT886:QBT899 QLP886:QLP899 QVL886:QVL899 RFH886:RFH899 RPD886:RPD899 RYZ886:RYZ899 SIV886:SIV899 SSR886:SSR899 TCN886:TCN899 TMJ886:TMJ899 TWF886:TWF899 UGB886:UGB899 UPX886:UPX899 UZT886:UZT899 VJP886:VJP899 VTL886:VTL899 WDH886:WDH899 WND886:WND899 WWZ886:WWZ899 AO886:AO899 KK886:KK899 UG886:UG899 AEC886:AEC899 ANY886:ANY899 AXU886:AXU899 BHQ886:BHQ899 BRM886:BRM899 CBI886:CBI899 CLE886:CLE899 CVA886:CVA899 DEW886:DEW899 DOS886:DOS899 DYO886:DYO899 EIK886:EIK899 ESG886:ESG899 FCC886:FCC899 FLY886:FLY899 FVU886:FVU899 GFQ886:GFQ899 GPM886:GPM899 GZI886:GZI899 HJE886:HJE899 HTA886:HTA899 ICW886:ICW899 IMS886:IMS899 IWO886:IWO899 JGK886:JGK899 JQG886:JQG899 KAC886:KAC899 KJY886:KJY899 KTU886:KTU899 LDQ886:LDQ899 LNM886:LNM899 LXI886:LXI899 MHE886:MHE899 MRA886:MRA899 NAW886:NAW899 NKS886:NKS899 NUO886:NUO899 OEK886:OEK899 OOG886:OOG899 OYC886:OYC899 PHY886:PHY899 PRU886:PRU899 QBQ886:QBQ899 QLM886:QLM899 QVI886:QVI899 RFE886:RFE899 RPA886:RPA899 RYW886:RYW899 SIS886:SIS899 SSO886:SSO899 TCK886:TCK899 TMG886:TMG899 TWC886:TWC899 UFY886:UFY899 UPU886:UPU899 UZQ886:UZQ899 VJM886:VJM899 VTI886:VTI899 WDE886:WDE899 WNA886:WNA899 WWW886:WWW899 AL886:AL899 KH886:KH899 UD886:UD899 ADZ886:ADZ899 ANV886:ANV899 AXR886:AXR899 BHN886:BHN899 BRJ886:BRJ899 CBF886:CBF899 CLB886:CLB899 CUX886:CUX899 DET886:DET899 DOP886:DOP899 DYL886:DYL899 EIH886:EIH899 ESD886:ESD899 FBZ886:FBZ899 FLV886:FLV899 FVR886:FVR899 GFN886:GFN899 GPJ886:GPJ899 GZF886:GZF899 HJB886:HJB899 HSX886:HSX899 ICT886:ICT899 IMP886:IMP899 IWL886:IWL899 JGH886:JGH899 JQD886:JQD899 JZZ886:JZZ899 KJV886:KJV899 KTR886:KTR899 LDN886:LDN899 LNJ886:LNJ899 LXF886:LXF899 MHB886:MHB899 MQX886:MQX899 NAT886:NAT899 NKP886:NKP899 NUL886:NUL899 OEH886:OEH899 OOD886:OOD899 OXZ886:OXZ899 PHV886:PHV899 PRR886:PRR899 QBN886:QBN899 QLJ886:QLJ899 QVF886:QVF899 RFB886:RFB899 ROX886:ROX899 RYT886:RYT899 SIP886:SIP899 SSL886:SSL899 TCH886:TCH899 TMD886:TMD899 TVZ886:TVZ899 UFV886:UFV899 UPR886:UPR899 UZN886:UZN899 VJJ886:VJJ899 VTF886:VTF899 WDB886:WDB899 WMX886:WMX899 WWT886:WWT899 ADW902 ANS902 AXO902 BHK902 BRG902 CBC902 CKY902 CUU902 DEQ902 DOM902 DYI902 EIE902 ESA902 FBW902 FLS902 FVO902 GFK902 GPG902 GZC902 HIY902 HSU902 ICQ902 IMM902 IWI902 JGE902 JQA902 JZW902 KJS902 KTO902 LDK902 LNG902 LXC902 MGY902 MQU902 NAQ902 NKM902 NUI902 OEE902 OOA902 OXW902 PHS902 PRO902 QBK902 QLG902 QVC902 REY902 ROU902 RYQ902 SIM902 SSI902 TCE902 TMA902 TVW902 UFS902 UPO902 UZK902 VJG902 VTC902 WCY902 WMU902 WWQ902 AU902 KQ902 UM902 AEI902 AOE902 AYA902 BHW902 BRS902 CBO902 CLK902 CVG902 DFC902 DOY902 DYU902 EIQ902 ESM902 FCI902 FME902 FWA902 GFW902 GPS902 GZO902 HJK902 HTG902 IDC902 IMY902 IWU902 JGQ902 JQM902 KAI902 KKE902 KUA902 LDW902 LNS902 LXO902 MHK902 MRG902 NBC902 NKY902 NUU902 OEQ902 OOM902 OYI902 PIE902 PSA902 QBW902 QLS902 QVO902 RFK902 RPG902 RZC902 SIY902 SSU902 TCQ902 TMM902 TWI902 UGE902 UQA902 UZW902 VJS902 VTO902 WDK902 WNG902 WXC902 JP1443:JP1487 KW902 US902 AEO902 AOK902 AYG902 BIC902 BRY902 CBU902 CLQ902 CVM902 DFI902 DPE902 DZA902 EIW902 ESS902 FCO902 FMK902 FWG902 GGC902 GPY902 GZU902 HJQ902 HTM902 IDI902 INE902 IXA902 JGW902 JQS902 KAO902 KKK902 KUG902 LEC902 LNY902 LXU902 MHQ902 MRM902 NBI902 NLE902 NVA902 OEW902 OOS902 OYO902 PIK902 PSG902 QCC902 QLY902 QVU902 RFQ902 RPM902 RZI902 SJE902 STA902 TCW902 TMS902 TWO902 UGK902 UQG902 VAC902 VJY902 VTU902 WDQ902 WNM902 WXI902 AX902 KT902 UP902 AEL902 AOH902 AYD902 BHZ902 BRV902 CBR902 CLN902 CVJ902 DFF902 DPB902 DYX902 EIT902 ESP902 FCL902 FMH902 FWD902 GFZ902 GPV902 GZR902 HJN902 HTJ902 IDF902 INB902 IWX902 JGT902 JQP902 KAL902 KKH902 KUD902 LDZ902 LNV902 LXR902 MHN902 MRJ902 NBF902 NLB902 NUX902 OET902 OOP902 OYL902 PIH902 PSD902 QBZ902 QLV902 QVR902 RFN902 RPJ902 RZF902 SJB902 SSX902 TCT902 TMP902 TWL902 UGH902 UQD902 UZZ902 VJV902 VTR902 WDN902 WNJ902 WXF902 AR902 KN902 UJ902 AEF902 AOB902 AXX902 BHT902 BRP902 CBL902 CLH902 CVD902 DEZ902 DOV902 DYR902 EIN902 ESJ902 FCF902 FMB902 FVX902 GFT902 GPP902 GZL902 HJH902 HTD902 ICZ902 IMV902 IWR902 JGN902 JQJ902 KAF902 KKB902 KTX902 LDT902 LNP902 LXL902 MHH902 MRD902 NAZ902 NKV902 NUR902 OEN902 OOJ902 OYF902 PIB902 PRX902 QBT902 QLP902 QVL902 RFH902 RPD902 RYZ902 SIV902 SSR902 TCN902 TMJ902 TWF902 UGB902 UPX902 UZT902 VJP902 VTL902 WDH902 WND902 WWZ902 AO902 KK902 UG902 AEC902 ANY902 AXU902 BHQ902 BRM902 CBI902 CLE902 CVA902 DEW902 DOS902 DYO902 EIK902 ESG902 FCC902 FLY902 FVU902 GFQ902 GPM902 GZI902 HJE902 HTA902 ICW902 IMS902 IWO902 JGK902 JQG902 KAC902 KJY902 KTU902 LDQ902 LNM902 LXI902 MHE902 MRA902 NAW902 NKS902 NUO902 OEK902 OOG902 OYC902 PHY902 PRU902 QBQ902 QLM902 QVI902 RFE902 RPA902 RYW902 SIS902 SSO902 TCK902 TMG902 TWC902 UFY902 UPU902 UZQ902 VJM902 VTI902 WDE902 WNA902 WWW902 AL902 KH902 UD902 ADZ902 ANV902 AXR902 BHN902 BRJ902 CBF902 CLB902 CUX902 DET902 DOP902 DYL902 EIH902 ESD902 FBZ902 FLV902 FVR902 GFN902 GPJ902 GZF902 HJB902 HSX902 ICT902 IMP902 IWL902 JGH902 JQD902 JZZ902 KJV902 KTR902 LDN902 LNJ902 LXF902 MHB902 MQX902 NAT902 NKP902 NUL902 OEH902 OOD902 OXZ902 PHV902 PRR902 QBN902 QLJ902 QVF902 RFB902 ROX902 RYT902 SIP902 SSL902 TCH902 TMD902 TVZ902 UFV902 UPR902 UZN902 VJJ902 VTF902 WDB902 WMX902 WWT902 AI902 KE902 AL81:AL99 AU1020:AU1025 AI1033:AI1036 AI1048:AI1049 AL1039 AI1039 AL1048 AR1020:AR1021 AI1041 AR1041 AX1041 AO1028:AO1031 AO1020:AO1026 AR1033:AR1036 AU1034:AU1036 AO1033:AO1036 AL1033:AL1036 AI1020:AI1031 AL1020:AL1031 AR1023:AR1031 AX1020:AX1036 AU1027:AU1031 AF1024 AI793 KE793 UA793 ADW793 ANS793 AXO793 BHK793 BRG793 CBC793 CKY793 CUU793 DEQ793 DOM793 DYI793 EIE793 ESA793 FBW793 FLS793 FVO793 GFK793 GPG793 GZC793 HIY793 HSU793 ICQ793 IMM793 IWI793 JGE793 JQA793 JZW793 KJS793 KTO793 LDK793 LNG793 LXC793 MGY793 MQU793 NAQ793 NKM793 NUI793 OEE793 OOA793 OXW793 PHS793 PRO793 QBK793 QLG793 QVC793 REY793 ROU793 RYQ793 SIM793 SSI793 TCE793 TMA793 TVW793 UFS793 UPO793 UZK793 VJG793 VTC793 WCY793 WMU793 WWQ793 AI788 KE788 UA788 ADW788 ANS788 AXO788 BHK788 BRG788 CBC788 CKY788 CUU788 DEQ788 DOM788 DYI788 EIE788 ESA788 FBW788 FLS788 FVO788 GFK788 GPG788 GZC788 HIY788 HSU788 ICQ788 IMM788 IWI788 JGE788 JQA788 JZW788 KJS788 KTO788 LDK788 LNG788 LXC788 MGY788 MQU788 NAQ788 NKM788 NUI788 OEE788 OOA788 OXW788 PHS788 PRO788 QBK788 QLG788 QVC788 REY788 ROU788 RYQ788 SIM788 SSI788 TCE788 TMA788 TVW788 UFS788 UPO788 UZK788 VJG788 VTC788 WCY788 WMU788 WWQ788 AI791 KE791 UA791 ADW791 ANS791 AXO791 BHK791 BRG791 CBC791 CKY791 CUU791 DEQ791 DOM791 DYI791 EIE791 ESA791 FBW791 FLS791 FVO791 GFK791 GPG791 GZC791 HIY791 HSU791 ICQ791 IMM791 IWI791 JGE791 JQA791 JZW791 KJS791 KTO791 LDK791 LNG791 LXC791 MGY791 MQU791 NAQ791 NKM791 NUI791 OEE791 OOA791 OXW791 PHS791 PRO791 QBK791 QLG791 QVC791 REY791 ROU791 RYQ791 SIM791 SSI791 TCE791 TMA791 TVW791 UFS791 UPO791 UZK791 VJG791 VTC791 WCY791 WMU791 WWQ791 AU76:AU78 AX76:AX78 AO76:AO78 AL106 AO106 AI106 AR106 AL103:AL104 AL108:AL110 AR95:AR98 AL76:AL78 AR76:AR78 AL73:AL74 AR73:AR74 AO73:AO74 AI103:AI104 AX103:AX104 AO103:AO104 AU103:AU104 AR103:AR104 AI73:AI74 AI108:AI110 AR109:AR110 AO108:AO110 AX108:AX110 AU108:AU110 AX114:AX117 AU112 AX112 AR112:AR117 AU114:AU117 AL112:AL117 AO112:AO117 AX57:AX65 AR57:AR65 AU72:AU74 AX72:AX74 AX120:AX135 AX81:AX98 AU119:AU135 AR81:AR93 AU81:AU98 AO81:AO98 AU138 AL57:AL67 AR119:AR147 AO119:AO147 AI112:AI147 AL119:AL147 AU143:AU147 AX143:AX147 AI57:AI69 AU57:AU69 AO57:AO69 AR67:AR69 AX67:AX69 AI76:AI99 UA902 Y903:Y909 Y936:Y937 AL924 AL995 Y918:Y927 AL913 Y911:Y916 AI1469:AI1515 TL1443:TL1487 ADH1443:ADH1487 AND1443:AND1487 AWZ1443:AWZ1487 BGV1443:BGV1487 BQR1443:BQR1487 CAN1443:CAN1487 CKJ1443:CKJ1487 CUF1443:CUF1487 DEB1443:DEB1487 DNX1443:DNX1487 DXT1443:DXT1487 EHP1443:EHP1487 ERL1443:ERL1487 FBH1443:FBH1487 FLD1443:FLD1487 FUZ1443:FUZ1487 GEV1443:GEV1487 GOR1443:GOR1487 GYN1443:GYN1487 HIJ1443:HIJ1487 HSF1443:HSF1487 ICB1443:ICB1487 ILX1443:ILX1487 IVT1443:IVT1487 JFP1443:JFP1487 JPL1443:JPL1487 JZH1443:JZH1487 KJD1443:KJD1487 KSZ1443:KSZ1487 LCV1443:LCV1487 LMR1443:LMR1487 LWN1443:LWN1487 MGJ1443:MGJ1487 MQF1443:MQF1487 NAB1443:NAB1487 NJX1443:NJX1487 NTT1443:NTT1487 ODP1443:ODP1487 ONL1443:ONL1487 OXH1443:OXH1487 PHD1443:PHD1487 PQZ1443:PQZ1487 QAV1443:QAV1487 QKR1443:QKR1487 QUN1443:QUN1487 REJ1443:REJ1487 ROF1443:ROF1487 RYB1443:RYB1487 SHX1443:SHX1487 SRT1443:SRT1487 TBP1443:TBP1487 TLL1443:TLL1487 TVH1443:TVH1487 UFD1443:UFD1487 UOZ1443:UOZ1487 UYV1443:UYV1487 VIR1443:VIR1487 VSN1443:VSN1487 WCJ1443:WCJ1487 WMF1443:WMF1487 WWB1443:WWB1487 JS1443:JS1487 AL1469:AL1515 TO1443:TO1487 ADK1443:ADK1487 ANG1443:ANG1487 AXC1443:AXC1487 BGY1443:BGY1487 BQU1443:BQU1487 CAQ1443:CAQ1487 CKM1443:CKM1487 CUI1443:CUI1487 DEE1443:DEE1487 DOA1443:DOA1487 DXW1443:DXW1487 EHS1443:EHS1487 ERO1443:ERO1487 FBK1443:FBK1487 FLG1443:FLG1487 FVC1443:FVC1487 GEY1443:GEY1487 GOU1443:GOU1487 GYQ1443:GYQ1487 HIM1443:HIM1487 HSI1443:HSI1487 ICE1443:ICE1487 IMA1443:IMA1487 IVW1443:IVW1487 JFS1443:JFS1487 JPO1443:JPO1487 JZK1443:JZK1487 KJG1443:KJG1487 KTC1443:KTC1487 LCY1443:LCY1487 LMU1443:LMU1487 LWQ1443:LWQ1487 MGM1443:MGM1487 MQI1443:MQI1487 NAE1443:NAE1487 NKA1443:NKA1487 NTW1443:NTW1487 ODS1443:ODS1487 ONO1443:ONO1487 OXK1443:OXK1487 PHG1443:PHG1487 PRC1443:PRC1487 QAY1443:QAY1487 QKU1443:QKU1487 QUQ1443:QUQ1487 REM1443:REM1487 ROI1443:ROI1487 RYE1443:RYE1487 SIA1443:SIA1487 SRW1443:SRW1487 TBS1443:TBS1487 TLO1443:TLO1487 TVK1443:TVK1487 UFG1443:UFG1487 UPC1443:UPC1487 UYY1443:UYY1487 VIU1443:VIU1487 VSQ1443:VSQ1487 WCM1443:WCM1487 WMI1443:WMI1487 WWE1443:WWE1487 KE1443:KE1487 AO1504:AO1515 JV1476:JV1487 TR1476:TR1487 ADN1476:ADN1487 ANJ1476:ANJ1487 AXF1476:AXF1487 BHB1476:BHB1487 BQX1476:BQX1487 CAT1476:CAT1487 CKP1476:CKP1487 CUL1476:CUL1487 DEH1476:DEH1487 DOD1476:DOD1487 DXZ1476:DXZ1487 EHV1476:EHV1487 ERR1476:ERR1487 FBN1476:FBN1487 FLJ1476:FLJ1487 FVF1476:FVF1487 GFB1476:GFB1487 GOX1476:GOX1487 GYT1476:GYT1487 HIP1476:HIP1487 HSL1476:HSL1487 ICH1476:ICH1487 IMD1476:IMD1487 IVZ1476:IVZ1487 JFV1476:JFV1487 JPR1476:JPR1487 JZN1476:JZN1487 KJJ1476:KJJ1487 KTF1476:KTF1487 LDB1476:LDB1487 LMX1476:LMX1487 LWT1476:LWT1487 MGP1476:MGP1487 MQL1476:MQL1487 NAH1476:NAH1487 NKD1476:NKD1487 NTZ1476:NTZ1487 ODV1476:ODV1487 ONR1476:ONR1487 OXN1476:OXN1487 PHJ1476:PHJ1487 PRF1476:PRF1487 QBB1476:QBB1487 QKX1476:QKX1487 QUT1476:QUT1487 REP1476:REP1487 ROL1476:ROL1487 RYH1476:RYH1487 SID1476:SID1487 SRZ1476:SRZ1487 TBV1476:TBV1487 TLR1476:TLR1487 TVN1476:TVN1487 UFJ1476:UFJ1487 UPF1476:UPF1487 UZB1476:UZB1487 VIX1476:VIX1487 VST1476:VST1487 WCP1476:WCP1487 WML1476:WML1487 WWH1476:WWH1487 AX1469:AX1515 UA1443:UA1487 ADW1443:ADW1487 ANS1443:ANS1487 AXO1443:AXO1487 BHK1443:BHK1487 BRG1443:BRG1487 CBC1443:CBC1487 CKY1443:CKY1487 CUU1443:CUU1487 DEQ1443:DEQ1487 DOM1443:DOM1487 DYI1443:DYI1487 EIE1443:EIE1487 ESA1443:ESA1487 FBW1443:FBW1487 FLS1443:FLS1487 FVO1443:FVO1487 GFK1443:GFK1487 GPG1443:GPG1487 GZC1443:GZC1487 HIY1443:HIY1487 HSU1443:HSU1487 ICQ1443:ICQ1487 IMM1443:IMM1487 IWI1443:IWI1487 JGE1443:JGE1487 JQA1443:JQA1487 JZW1443:JZW1487 KJS1443:KJS1487 KTO1443:KTO1487 LDK1443:LDK1487 LNG1443:LNG1487 LXC1443:LXC1487 MGY1443:MGY1487 MQU1443:MQU1487 NAQ1443:NAQ1487 NKM1443:NKM1487 NUI1443:NUI1487 OEE1443:OEE1487 OOA1443:OOA1487 OXW1443:OXW1487 PHS1443:PHS1487 PRO1443:PRO1487 QBK1443:QBK1487 QLG1443:QLG1487 QVC1443:QVC1487 REY1443:REY1487 ROU1443:ROU1487 RYQ1443:RYQ1487 SIM1443:SIM1487 SSI1443:SSI1487 TCE1443:TCE1487 TMA1443:TMA1487 TVW1443:TVW1487 UFS1443:UFS1487 UPO1443:UPO1487 UZK1443:UZK1487 VJG1443:VJG1487 VTC1443:VTC1487 WCY1443:WCY1487 WMU1443:WMU1487 WWQ1443:WWQ1487 JY1443:JY1487 AR1469:AR1515 TU1443:TU1487 ADQ1443:ADQ1487 ANM1443:ANM1487 AXI1443:AXI1487 BHE1443:BHE1487 BRA1443:BRA1487 CAW1443:CAW1487 CKS1443:CKS1487 CUO1443:CUO1487 DEK1443:DEK1487 DOG1443:DOG1487 DYC1443:DYC1487 EHY1443:EHY1487 ERU1443:ERU1487 FBQ1443:FBQ1487 FLM1443:FLM1487 FVI1443:FVI1487 GFE1443:GFE1487 GPA1443:GPA1487 GYW1443:GYW1487 HIS1443:HIS1487 HSO1443:HSO1487 ICK1443:ICK1487 IMG1443:IMG1487 IWC1443:IWC1487 JFY1443:JFY1487 JPU1443:JPU1487 JZQ1443:JZQ1487 KJM1443:KJM1487 KTI1443:KTI1487 LDE1443:LDE1487 LNA1443:LNA1487 LWW1443:LWW1487 MGS1443:MGS1487 MQO1443:MQO1487 NAK1443:NAK1487 NKG1443:NKG1487 NUC1443:NUC1487 ODY1443:ODY1487 ONU1443:ONU1487 OXQ1443:OXQ1487 PHM1443:PHM1487 PRI1443:PRI1487 QBE1443:QBE1487 QLA1443:QLA1487 QUW1443:QUW1487 RES1443:RES1487 ROO1443:ROO1487 RYK1443:RYK1487 SIG1443:SIG1487 SSC1443:SSC1487 TBY1443:TBY1487 TLU1443:TLU1487 TVQ1443:TVQ1487 UFM1443:UFM1487 UPI1443:UPI1487 UZE1443:UZE1487 VJA1443:VJA1487 VSW1443:VSW1487 WCS1443:WCS1487 WMO1443:WMO1487 WWK1443:WWK1487 JV1443:JV1457 AO1488:AO1502 JV1460:JV1474 TR1460:TR1474 ADN1460:ADN1474 ANJ1460:ANJ1474 AXF1460:AXF1474 BHB1460:BHB1474 BQX1460:BQX1474 CAT1460:CAT1474 CKP1460:CKP1474 CUL1460:CUL1474 DEH1460:DEH1474 DOD1460:DOD1474 DXZ1460:DXZ1474 EHV1460:EHV1474 ERR1460:ERR1474 FBN1460:FBN1474 FLJ1460:FLJ1474 FVF1460:FVF1474 GFB1460:GFB1474 GOX1460:GOX1474 GYT1460:GYT1474 HIP1460:HIP1474 HSL1460:HSL1474 ICH1460:ICH1474 IMD1460:IMD1474 IVZ1460:IVZ1474 JFV1460:JFV1474 JPR1460:JPR1474 JZN1460:JZN1474 KJJ1460:KJJ1474 KTF1460:KTF1474 LDB1460:LDB1474 LMX1460:LMX1474 LWT1460:LWT1474 MGP1460:MGP1474 MQL1460:MQL1474 NAH1460:NAH1474 NKD1460:NKD1474 NTZ1460:NTZ1474 ODV1460:ODV1474 ONR1460:ONR1474 OXN1460:OXN1474 PHJ1460:PHJ1474 PRF1460:PRF1474 QBB1460:QBB1474 QKX1460:QKX1474 QUT1460:QUT1474 REP1460:REP1474 ROL1460:ROL1474 RYH1460:RYH1474 SID1460:SID1474 SRZ1460:SRZ1474 TBV1460:TBV1474 TLR1460:TLR1474 TVN1460:TVN1474 UFJ1460:UFJ1474 UPF1460:UPF1474 UZB1460:UZB1474 VIX1460:VIX1474 VST1460:VST1474 WCP1460:WCP1474 WML1460:WML1474 WWH1460:WWH1474 AO1469:AO1485 TR1443:TR1457 ADN1443:ADN1457 ANJ1443:ANJ1457 AXF1443:AXF1457 BHB1443:BHB1457 BQX1443:BQX1457 CAT1443:CAT1457 CKP1443:CKP1457 CUL1443:CUL1457 DEH1443:DEH1457 DOD1443:DOD1457 DXZ1443:DXZ1457 EHV1443:EHV1457 ERR1443:ERR1457 FBN1443:FBN1457 FLJ1443:FLJ1457 FVF1443:FVF1457 GFB1443:GFB1457 GOX1443:GOX1457 GYT1443:GYT1457 HIP1443:HIP1457 HSL1443:HSL1457 ICH1443:ICH1457 IMD1443:IMD1457 IVZ1443:IVZ1457 JFV1443:JFV1457 JPR1443:JPR1457 JZN1443:JZN1457 KJJ1443:KJJ1457 KTF1443:KTF1457 LDB1443:LDB1457 LMX1443:LMX1457 LWT1443:LWT1457 MGP1443:MGP1457 MQL1443:MQL1457 NAH1443:NAH1457 NKD1443:NKD1457 NTZ1443:NTZ1457 ODV1443:ODV1457 ONR1443:ONR1457 OXN1443:OXN1457 PHJ1443:PHJ1457 PRF1443:PRF1457 QBB1443:QBB1457 QKX1443:QKX1457 QUT1443:QUT1457 REP1443:REP1457 ROL1443:ROL1457 RYH1443:RYH1457 SID1443:SID1457 SRZ1443:SRZ1457 TBV1443:TBV1457 TLR1443:TLR1457 TVN1443:TVN1457 UFJ1443:UFJ1457 UPF1443:UPF1457 UZB1443:UZB1457 VIX1443:VIX1457 VST1443:VST1457 WCP1443:WCP1457 WML1443:WML1457 WWH1443:WWH1457 KB1443:KB1487 AU1469:AU1515 TX1443:TX1487 ADT1443:ADT1487 ANP1443:ANP1487 AXL1443:AXL1487 BHH1443:BHH1487 BRD1443:BRD1487 CAZ1443:CAZ1487 CKV1443:CKV1487 CUR1443:CUR1487 DEN1443:DEN1487 DOJ1443:DOJ1487 DYF1443:DYF1487 EIB1443:EIB1487 ERX1443:ERX1487 FBT1443:FBT1487 FLP1443:FLP1487 FVL1443:FVL1487 GFH1443:GFH1487 GPD1443:GPD1487 GYZ1443:GYZ1487 HIV1443:HIV1487 HSR1443:HSR1487 ICN1443:ICN1487 IMJ1443:IMJ1487 IWF1443:IWF1487 JGB1443:JGB1487 JPX1443:JPX1487 JZT1443:JZT1487 KJP1443:KJP1487 KTL1443:KTL1487 LDH1443:LDH1487 LND1443:LND1487 LWZ1443:LWZ1487 MGV1443:MGV1487 MQR1443:MQR1487 NAN1443:NAN1487 NKJ1443:NKJ1487 NUF1443:NUF1487 OEB1443:OEB1487 ONX1443:ONX1487 OXT1443:OXT1487 PHP1443:PHP1487 PRL1443:PRL1487 QBH1443:QBH1487 QLD1443:QLD1487 QUZ1443:QUZ1487 REV1443:REV1487 ROR1443:ROR1487 RYN1443:RYN1487 SIJ1443:SIJ1487 SSF1443:SSF1487 TCB1443:TCB1487 TLX1443:TLX1487 TVT1443:TVT1487 UFP1443:UFP1487 UPL1443:UPL1487 UZH1443:UZH1487 VJD1443:VJD1487 VSZ1443:VSZ1487 WCV1443:WCV1487 WMR1443:WMR1487 WWN1443:WWN1487 AN1544:AN1551 JU1516:JU1523 TQ1516:TQ1523 ADM1516:ADM1523 ANI1516:ANI1523 AXE1516:AXE1523 BHA1516:BHA1523 BQW1516:BQW1523 CAS1516:CAS1523 CKO1516:CKO1523 CUK1516:CUK1523 DEG1516:DEG1523 DOC1516:DOC1523 DXY1516:DXY1523 EHU1516:EHU1523 ERQ1516:ERQ1523 FBM1516:FBM1523 FLI1516:FLI1523 FVE1516:FVE1523 GFA1516:GFA1523 GOW1516:GOW1523 GYS1516:GYS1523 HIO1516:HIO1523 HSK1516:HSK1523 ICG1516:ICG1523 IMC1516:IMC1523 IVY1516:IVY1523 JFU1516:JFU1523 JPQ1516:JPQ1523 JZM1516:JZM1523 KJI1516:KJI1523 KTE1516:KTE1523 LDA1516:LDA1523 LMW1516:LMW1523 LWS1516:LWS1523 MGO1516:MGO1523 MQK1516:MQK1523 NAG1516:NAG1523 NKC1516:NKC1523 NTY1516:NTY1523 ODU1516:ODU1523 ONQ1516:ONQ1523 OXM1516:OXM1523 PHI1516:PHI1523 PRE1516:PRE1523 QBA1516:QBA1523 QKW1516:QKW1523 QUS1516:QUS1523 REO1516:REO1523 ROK1516:ROK1523 RYG1516:RYG1523 SIC1516:SIC1523 SRY1516:SRY1523 TBU1516:TBU1523 TLQ1516:TLQ1523 TVM1516:TVM1523 UFI1516:UFI1523 UPE1516:UPE1523 UZA1516:UZA1523 VIW1516:VIW1523 VSS1516:VSS1523 WCO1516:WCO1523 WMK1516:WMK1523 WWG1516:WWG1523 AB1550:AB1551 JI1522:JI1523 TE1522:TE1523 ADA1522:ADA1523 AMW1522:AMW1523 AWS1522:AWS1523 BGO1522:BGO1523 BQK1522:BQK1523 CAG1522:CAG1523 CKC1522:CKC1523 CTY1522:CTY1523 DDU1522:DDU1523 DNQ1522:DNQ1523 DXM1522:DXM1523 EHI1522:EHI1523 ERE1522:ERE1523 FBA1522:FBA1523 FKW1522:FKW1523 FUS1522:FUS1523 GEO1522:GEO1523 GOK1522:GOK1523 GYG1522:GYG1523 HIC1522:HIC1523 HRY1522:HRY1523 IBU1522:IBU1523 ILQ1522:ILQ1523 IVM1522:IVM1523 JFI1522:JFI1523 JPE1522:JPE1523 JZA1522:JZA1523 KIW1522:KIW1523 KSS1522:KSS1523 LCO1522:LCO1523 LMK1522:LMK1523 LWG1522:LWG1523 MGC1522:MGC1523 MPY1522:MPY1523 MZU1522:MZU1523 NJQ1522:NJQ1523 NTM1522:NTM1523 ODI1522:ODI1523 ONE1522:ONE1523 OXA1522:OXA1523 PGW1522:PGW1523 PQS1522:PQS1523 QAO1522:QAO1523 QKK1522:QKK1523 QUG1522:QUG1523 REC1522:REC1523 RNY1522:RNY1523 RXU1522:RXU1523 SHQ1522:SHQ1523 SRM1522:SRM1523 TBI1522:TBI1523 TLE1522:TLE1523 TVA1522:TVA1523 UEW1522:UEW1523 UOS1522:UOS1523 UYO1522:UYO1523 VIK1522:VIK1523 VSG1522:VSG1523 WCC1522:WCC1523 WLY1522:WLY1523 WVU1522:WVU1523 AQ1544:AQ1551 JX1516:JX1523 TT1516:TT1523 ADP1516:ADP1523 ANL1516:ANL1523 AXH1516:AXH1523 BHD1516:BHD1523 BQZ1516:BQZ1523 CAV1516:CAV1523 CKR1516:CKR1523 CUN1516:CUN1523 DEJ1516:DEJ1523 DOF1516:DOF1523 DYB1516:DYB1523 EHX1516:EHX1523 ERT1516:ERT1523 FBP1516:FBP1523 FLL1516:FLL1523 FVH1516:FVH1523 GFD1516:GFD1523 GOZ1516:GOZ1523 GYV1516:GYV1523 HIR1516:HIR1523 HSN1516:HSN1523 ICJ1516:ICJ1523 IMF1516:IMF1523 IWB1516:IWB1523 JFX1516:JFX1523 JPT1516:JPT1523 JZP1516:JZP1523 KJL1516:KJL1523 KTH1516:KTH1523 LDD1516:LDD1523 LMZ1516:LMZ1523 LWV1516:LWV1523 MGR1516:MGR1523 MQN1516:MQN1523 NAJ1516:NAJ1523 NKF1516:NKF1523 NUB1516:NUB1523 ODX1516:ODX1523 ONT1516:ONT1523 OXP1516:OXP1523 PHL1516:PHL1523 PRH1516:PRH1523 QBD1516:QBD1523 QKZ1516:QKZ1523 QUV1516:QUV1523 RER1516:RER1523 RON1516:RON1523 RYJ1516:RYJ1523 SIF1516:SIF1523 SSB1516:SSB1523 TBX1516:TBX1523 TLT1516:TLT1523 TVP1516:TVP1523 UFL1516:UFL1523 UPH1516:UPH1523 UZD1516:UZD1523 VIZ1516:VIZ1523 VSV1516:VSV1523 WCR1516:WCR1523 WMN1516:WMN1523 WWJ1516:WWJ1523 AE1550:AE1551 JL1522:JL1523 TH1522:TH1523 ADD1522:ADD1523 AMZ1522:AMZ1523 AWV1522:AWV1523 BGR1522:BGR1523 BQN1522:BQN1523 CAJ1522:CAJ1523 CKF1522:CKF1523 CUB1522:CUB1523 DDX1522:DDX1523 DNT1522:DNT1523 DXP1522:DXP1523 EHL1522:EHL1523 ERH1522:ERH1523 FBD1522:FBD1523 FKZ1522:FKZ1523 FUV1522:FUV1523 GER1522:GER1523 GON1522:GON1523 GYJ1522:GYJ1523 HIF1522:HIF1523 HSB1522:HSB1523 IBX1522:IBX1523 ILT1522:ILT1523 IVP1522:IVP1523 JFL1522:JFL1523 JPH1522:JPH1523 JZD1522:JZD1523 KIZ1522:KIZ1523 KSV1522:KSV1523 LCR1522:LCR1523 LMN1522:LMN1523 LWJ1522:LWJ1523 MGF1522:MGF1523 MQB1522:MQB1523 MZX1522:MZX1523 NJT1522:NJT1523 NTP1522:NTP1523 ODL1522:ODL1523 ONH1522:ONH1523 OXD1522:OXD1523 PGZ1522:PGZ1523 PQV1522:PQV1523 QAR1522:QAR1523 QKN1522:QKN1523 QUJ1522:QUJ1523 REF1522:REF1523 ROB1522:ROB1523 RXX1522:RXX1523 SHT1522:SHT1523 SRP1522:SRP1523 TBL1522:TBL1523 TLH1522:TLH1523 TVD1522:TVD1523 UEZ1522:UEZ1523 UOV1522:UOV1523 UYR1522:UYR1523 VIN1522:VIN1523 VSJ1522:VSJ1523 WCF1522:WCF1523 WMB1522:WMB1523 WVX1522:WVX1523 AH1550:AH1551 JO1522:JO1523 TK1522:TK1523 ADG1522:ADG1523 ANC1522:ANC1523 AWY1522:AWY1523 BGU1522:BGU1523 BQQ1522:BQQ1523 CAM1522:CAM1523 CKI1522:CKI1523 CUE1522:CUE1523 DEA1522:DEA1523 DNW1522:DNW1523 DXS1522:DXS1523 EHO1522:EHO1523 ERK1522:ERK1523 FBG1522:FBG1523 FLC1522:FLC1523 FUY1522:FUY1523 GEU1522:GEU1523 GOQ1522:GOQ1523 GYM1522:GYM1523 HII1522:HII1523 HSE1522:HSE1523 ICA1522:ICA1523 ILW1522:ILW1523 IVS1522:IVS1523 JFO1522:JFO1523 JPK1522:JPK1523 JZG1522:JZG1523 KJC1522:KJC1523 KSY1522:KSY1523 LCU1522:LCU1523 LMQ1522:LMQ1523 LWM1522:LWM1523 MGI1522:MGI1523 MQE1522:MQE1523 NAA1522:NAA1523 NJW1522:NJW1523 NTS1522:NTS1523 ODO1522:ODO1523 ONK1522:ONK1523 OXG1522:OXG1523 PHC1522:PHC1523 PQY1522:PQY1523 QAU1522:QAU1523 QKQ1522:QKQ1523 QUM1522:QUM1523 REI1522:REI1523 ROE1522:ROE1523 RYA1522:RYA1523 SHW1522:SHW1523 SRS1522:SRS1523 TBO1522:TBO1523 TLK1522:TLK1523 TVG1522:TVG1523 UFC1522:UFC1523 UOY1522:UOY1523 UYU1522:UYU1523 VIQ1522:VIQ1523 VSM1522:VSM1523 WCI1522:WCI1523 WME1522:WME1523 WWA1522:WWA1523 AK1544:AK1551 JR1516:JR1523 TN1516:TN1523 ADJ1516:ADJ1523 ANF1516:ANF1523 AXB1516:AXB1523 BGX1516:BGX1523 BQT1516:BQT1523 CAP1516:CAP1523 CKL1516:CKL1523 CUH1516:CUH1523 DED1516:DED1523 DNZ1516:DNZ1523 DXV1516:DXV1523 EHR1516:EHR1523 ERN1516:ERN1523 FBJ1516:FBJ1523 FLF1516:FLF1523 FVB1516:FVB1523 GEX1516:GEX1523 GOT1516:GOT1523 GYP1516:GYP1523 HIL1516:HIL1523 HSH1516:HSH1523 ICD1516:ICD1523 ILZ1516:ILZ1523 IVV1516:IVV1523 JFR1516:JFR1523 JPN1516:JPN1523 JZJ1516:JZJ1523 KJF1516:KJF1523 KTB1516:KTB1523 LCX1516:LCX1523 LMT1516:LMT1523 LWP1516:LWP1523 MGL1516:MGL1523 MQH1516:MQH1523 NAD1516:NAD1523 NJZ1516:NJZ1523 NTV1516:NTV1523 ODR1516:ODR1523 ONN1516:ONN1523 OXJ1516:OXJ1523 PHF1516:PHF1523 PRB1516:PRB1523 QAX1516:QAX1523 QKT1516:QKT1523 QUP1516:QUP1523 REL1516:REL1523 ROH1516:ROH1523 RYD1516:RYD1523 SHZ1516:SHZ1523 SRV1516:SRV1523 TBR1516:TBR1523 TLN1516:TLN1523 TVJ1516:TVJ1523 UFF1516:UFF1523 UPB1516:UPB1523 UYX1516:UYX1523 VIT1516:VIT1523 VSP1516:VSP1523 WCL1516:WCL1523" xr:uid="{00000000-0002-0000-0200-00001E000000}">
      <formula1>0</formula1>
      <formula2>100</formula2>
    </dataValidation>
    <dataValidation type="decimal" errorStyle="warning" allowBlank="1" showInputMessage="1" showErrorMessage="1" errorTitle="Cena" error="mora biti enaka ali manjša od lastne cene" sqref="Q1048:Q1059 Q146 Q135:Q144 Q57:Q81 Q83:Q133 N203:O203 Q168:Q202 N198:O198 N195:O195 N193:O193 Q204:Q206 N173:O173 N181:O181 N178:O178 N184:O184 N186:O188 R181:T181 R173:T173 R184:T184 R186:T187 Q942:Q1046 Q936:Q940 JM942:JM952 TI942:TI952 ADE942:ADE952 ANA942:ANA952 AWW942:AWW952 BGS942:BGS952 BQO942:BQO952 CAK942:CAK952 CKG942:CKG952 CUC942:CUC952 DDY942:DDY952 DNU942:DNU952 DXQ942:DXQ952 EHM942:EHM952 ERI942:ERI952 FBE942:FBE952 FLA942:FLA952 FUW942:FUW952 GES942:GES952 GOO942:GOO952 GYK942:GYK952 HIG942:HIG952 HSC942:HSC952 IBY942:IBY952 ILU942:ILU952 IVQ942:IVQ952 JFM942:JFM952 JPI942:JPI952 JZE942:JZE952 KJA942:KJA952 KSW942:KSW952 LCS942:LCS952 LMO942:LMO952 LWK942:LWK952 MGG942:MGG952 MQC942:MQC952 MZY942:MZY952 NJU942:NJU952 NTQ942:NTQ952 ODM942:ODM952 ONI942:ONI952 OXE942:OXE952 PHA942:PHA952 PQW942:PQW952 QAS942:QAS952 QKO942:QKO952 QUK942:QUK952 REG942:REG952 ROC942:ROC952 RXY942:RXY952 SHU942:SHU952 SRQ942:SRQ952 TBM942:TBM952 TLI942:TLI952 TVE942:TVE952 UFA942:UFA952 UOW942:UOW952 UYS942:UYS952 VIO942:VIO952 VSK942:VSK952 WCG942:WCG952 WMC942:WMC952 WVY942:WVY952 Q903:Q927 T925:U925 Q1569:Q1599 IX1541:IX1571 ST1541:ST1571 ACP1541:ACP1571 AML1541:AML1571 AWH1541:AWH1571 BGD1541:BGD1571 BPZ1541:BPZ1571 BZV1541:BZV1571 CJR1541:CJR1571 CTN1541:CTN1571 DDJ1541:DDJ1571 DNF1541:DNF1571 DXB1541:DXB1571 EGX1541:EGX1571 EQT1541:EQT1571 FAP1541:FAP1571 FKL1541:FKL1571 FUH1541:FUH1571 GED1541:GED1571 GNZ1541:GNZ1571 GXV1541:GXV1571 HHR1541:HHR1571 HRN1541:HRN1571 IBJ1541:IBJ1571 ILF1541:ILF1571 IVB1541:IVB1571 JEX1541:JEX1571 JOT1541:JOT1571 JYP1541:JYP1571 KIL1541:KIL1571 KSH1541:KSH1571 LCD1541:LCD1571 LLZ1541:LLZ1571 LVV1541:LVV1571 MFR1541:MFR1571 MPN1541:MPN1571 MZJ1541:MZJ1571 NJF1541:NJF1571 NTB1541:NTB1571 OCX1541:OCX1571 OMT1541:OMT1571 OWP1541:OWP1571 PGL1541:PGL1571 PQH1541:PQH1571 QAD1541:QAD1571 QJZ1541:QJZ1571 QTV1541:QTV1571 RDR1541:RDR1571 RNN1541:RNN1571 RXJ1541:RXJ1571 SHF1541:SHF1571 SRB1541:SRB1571 TAX1541:TAX1571 TKT1541:TKT1571 TUP1541:TUP1571 UEL1541:UEL1571 UOH1541:UOH1571 UYD1541:UYD1571 VHZ1541:VHZ1571 VRV1541:VRV1571 WBR1541:WBR1571 WLN1541:WLN1571 WVJ1541:WVJ1571 Q1469:Q1515 ST1443:ST1487 ACP1443:ACP1487 AML1443:AML1487 AWH1443:AWH1487 BGD1443:BGD1487 BPZ1443:BPZ1487 BZV1443:BZV1487 CJR1443:CJR1487 CTN1443:CTN1487 DDJ1443:DDJ1487 DNF1443:DNF1487 DXB1443:DXB1487 EGX1443:EGX1487 EQT1443:EQT1487 FAP1443:FAP1487 FKL1443:FKL1487 FUH1443:FUH1487 GED1443:GED1487 GNZ1443:GNZ1487 GXV1443:GXV1487 HHR1443:HHR1487 HRN1443:HRN1487 IBJ1443:IBJ1487 ILF1443:ILF1487 IVB1443:IVB1487 JEX1443:JEX1487 JOT1443:JOT1487 JYP1443:JYP1487 KIL1443:KIL1487 KSH1443:KSH1487 LCD1443:LCD1487 LLZ1443:LLZ1487 LVV1443:LVV1487 MFR1443:MFR1487 MPN1443:MPN1487 MZJ1443:MZJ1487 NJF1443:NJF1487 NTB1443:NTB1487 OCX1443:OCX1487 OMT1443:OMT1487 OWP1443:OWP1487 PGL1443:PGL1487 PQH1443:PQH1487 QAD1443:QAD1487 QJZ1443:QJZ1487 QTV1443:QTV1487 RDR1443:RDR1487 RNN1443:RNN1487 RXJ1443:RXJ1487 SHF1443:SHF1487 SRB1443:SRB1487 TAX1443:TAX1487 TKT1443:TKT1487 TUP1443:TUP1487 UEL1443:UEL1487 UOH1443:UOH1487 UYD1443:UYD1487 VHZ1443:VHZ1487 VRV1443:VRV1487 WBR1443:WBR1487 WLN1443:WLN1487 WVJ1443:WVJ1487 IX1443:IX1487" xr:uid="{00000000-0002-0000-0200-000020000000}">
      <formula1>0</formula1>
      <formula2>R57</formula2>
    </dataValidation>
    <dataValidation type="whole" allowBlank="1" showInputMessage="1" showErrorMessage="1" errorTitle="Klasifikacija" error="Gl. zavihek Classification ali zavihek Klasifikacija_x000a_" sqref="Y737 JU737 TQ737 ADM737 ANI737 AXE737 BHA737 BQW737 CAS737 CKO737 CUK737 DEG737 DOC737 DXY737 EHU737 ERQ737 FBM737 FLI737 FVE737 GFA737 GOW737 GYS737 HIO737 HSK737 ICG737 IMC737 IVY737 JFU737 JPQ737 JZM737 KJI737 KTE737 LDA737 LMW737 LWS737 MGO737 MQK737 NAG737 NKC737 NTY737 ODU737 ONQ737 OXM737 PHI737 PRE737 QBA737 QKW737 QUS737 REO737 ROK737 RYG737 SIC737 SRY737 TBU737 TLQ737 TVM737 UFI737 UPE737 UZA737 VIW737 VSS737 WCO737 WMK737 WWG737 Y1034:Y1037" xr:uid="{A8EB07B5-0197-4739-B750-22F5080AE6DE}">
      <formula1>1</formula1>
      <formula2>6</formula2>
    </dataValidation>
    <dataValidation type="textLength" allowBlank="1" showInputMessage="1" showErrorMessage="1" promptTitle="Šifra programa oz. projekta" prompt="Vpišite šifro programa oz. projekta, ki je opremo uporabljal, npr. P1-0000_x000a_" sqref="KF728 UB728 ADX728 ANT728 AXP728 BHL728 BRH728 CBD728 CKZ728 CUV728 DER728 DON728 DYJ728 EIF728 ESB728 FBX728 FLT728 FVP728 GFL728 GPH728 GZD728 HIZ728 HSV728 ICR728 IMN728 IWJ728 JGF728 JQB728 JZX728 KJT728 KTP728 LDL728 LNH728 LXD728 MGZ728 MQV728 NAR728 NKN728 NUJ728 OEF728 OOB728 OXX728 PHT728 PRP728 QBL728 QLH728 QVD728 REZ728 ROV728 RYR728 SIN728 SSJ728 TCF728 TMB728 TVX728 UFT728 UPP728 UZL728 VJH728 VTD728 WCZ728 WMV728 WWR728 AP728 AG728 KC728 TY728 ADU728 ANQ728 AXM728 BHI728 BRE728 CBA728 CKW728 CUS728 DEO728 DOK728 DYG728 EIC728 ERY728 FBU728 FLQ728 FVM728 GFI728 GPE728 GZA728 HIW728 HSS728 ICO728 IMK728 IWG728 JGC728 JPY728 JZU728 KJQ728 KTM728 LDI728 LNE728 LXA728 MGW728 MQS728 NAO728 NKK728 NUG728 OEC728 ONY728 OXU728 PHQ728 PRM728 QBI728 QLE728 QVA728 REW728 ROS728 RYO728 SIK728 SSG728 TCC728 TLY728 TVU728 UFQ728 UPM728 UZI728 VJE728 VTA728 WCW728 WMS728 WWO728 KL728 UH728 AED728 ANZ728 AXV728 BHR728 BRN728 CBJ728 CLF728 CVB728 DEX728 DOT728 DYP728 EIL728 ESH728 FCD728 FLZ728 FVV728 GFR728 GPN728 GZJ728 HJF728 HTB728 ICX728 IMT728 IWP728 JGL728 JQH728 KAD728 KJZ728 KTV728 LDR728 LNN728 LXJ728 MHF728 MRB728 NAX728 NKT728 NUP728 OEL728 OOH728 OYD728 PHZ728 PRV728 QBR728 QLN728 QVJ728 RFF728 RPB728 RYX728 SIT728 SSP728 TCL728 TMH728 TWD728 UFZ728 UPV728 UZR728 VJN728 VTJ728 WDF728 WNB728 WWX728 AM728 KI728 UE728 AEA728 ANW728 AXS728 BHO728 BRK728 CBG728 CLC728 CUY728 DEU728 DOQ728 DYM728 EII728 ESE728 FCA728 FLW728 FVS728 GFO728 GPK728 GZG728 HJC728 HSY728 ICU728 IMQ728 IWM728 JGI728 JQE728 KAA728 KJW728 KTS728 LDO728 LNK728 LXG728 MHC728 MQY728 NAU728 NKQ728 NUM728 OEI728 OOE728 OYA728 PHW728 PRS728 QBO728 QLK728 QVG728 RFC728 ROY728 RYU728 SIQ728 SSM728 TCI728 TME728 TWA728 UFW728 UPS728 UZO728 VJK728 VTG728 WDC728 WMY728 WWU728 WWX1354 AJ1337 AG1337 AP1337 AM1337 AJ1350 AG506:AG509 KC506:KC509 TY506:TY509 ADU506:ADU509 ANQ506:ANQ509 AXM506:AXM509 BHI506:BHI509 BRE506:BRE509 CBA506:CBA509 CKW506:CKW509 CUS506:CUS509 DEO506:DEO509 DOK506:DOK509 DYG506:DYG509 EIC506:EIC509 ERY506:ERY509 FBU506:FBU509 FLQ506:FLQ509 FVM506:FVM509 GFI506:GFI509 GPE506:GPE509 GZA506:GZA509 HIW506:HIW509 HSS506:HSS509 ICO506:ICO509 IMK506:IMK509 IWG506:IWG509 JGC506:JGC509 JPY506:JPY509 JZU506:JZU509 KJQ506:KJQ509 KTM506:KTM509 LDI506:LDI509 LNE506:LNE509 LXA506:LXA509 MGW506:MGW509 MQS506:MQS509 NAO506:NAO509 NKK506:NKK509 NUG506:NUG509 OEC506:OEC509 ONY506:ONY509 OXU506:OXU509 PHQ506:PHQ509 PRM506:PRM509 QBI506:QBI509 QLE506:QLE509 QVA506:QVA509 REW506:REW509 ROS506:ROS509 RYO506:RYO509 SIK506:SIK509 SSG506:SSG509 TCC506:TCC509 TLY506:TLY509 TVU506:TVU509 UFQ506:UFQ509 UPM506:UPM509 UZI506:UZI509 VJE506:VJE509 VTA506:VTA509 WCW506:WCW509 WMS506:WMS509 WWO506:WWO509 AJ1352 KF1352 UB1352 ADX1352 ANT1352 AXP1352 BHL1352 BRH1352 CBD1352 CKZ1352 CUV1352 DER1352 DON1352 DYJ1352 EIF1352 ESB1352 FBX1352 FLT1352 FVP1352 GFL1352 GPH1352 GZD1352 HIZ1352 HSV1352 ICR1352 IMN1352 IWJ1352 JGF1352 JQB1352 JZX1352 KJT1352 KTP1352 LDL1352 LNH1352 LXD1352 MGZ1352 MQV1352 NAR1352 NKN1352 NUJ1352 OEF1352 OOB1352 OXX1352 PHT1352 PRP1352 QBL1352 QLH1352 QVD1352 REZ1352 ROV1352 RYR1352 SIN1352 SSJ1352 TCF1352 TMB1352 TVX1352 UFT1352 UPP1352 UZL1352 VJH1352 VTD1352 WCZ1352 WMV1352 WWR1352 AG1352 KC1352 TY1352 ADU1352 ANQ1352 AXM1352 BHI1352 BRE1352 CBA1352 CKW1352 CUS1352 DEO1352 DOK1352 DYG1352 EIC1352 ERY1352 FBU1352 FLQ1352 FVM1352 GFI1352 GPE1352 GZA1352 HIW1352 HSS1352 ICO1352 IMK1352 IWG1352 JGC1352 JPY1352 JZU1352 KJQ1352 KTM1352 LDI1352 LNE1352 LXA1352 MGW1352 MQS1352 NAO1352 NKK1352 NUG1352 OEC1352 ONY1352 OXU1352 PHQ1352 PRM1352 QBI1352 QLE1352 QVA1352 REW1352 ROS1352 RYO1352 SIK1352 SSG1352 TCC1352 TLY1352 TVU1352 UFQ1352 UPM1352 UZI1352 VJE1352 VTA1352 WCW1352 WMS1352 WWO1352 AP1352 KL1352 UH1352 AED1352 ANZ1352 AXV1352 BHR1352 BRN1352 CBJ1352 CLF1352 CVB1352 DEX1352 DOT1352 DYP1352 EIL1352 ESH1352 FCD1352 FLZ1352 FVV1352 GFR1352 GPN1352 GZJ1352 HJF1352 HTB1352 ICX1352 IMT1352 IWP1352 JGL1352 JQH1352 KAD1352 KJZ1352 KTV1352 LDR1352 LNN1352 LXJ1352 MHF1352 MRB1352 NAX1352 NKT1352 NUP1352 OEL1352 OOH1352 OYD1352 PHZ1352 PRV1352 QBR1352 QLN1352 QVJ1352 RFF1352 RPB1352 RYX1352 SIT1352 SSP1352 TCL1352 TMH1352 TWD1352 UFZ1352 UPV1352 UZR1352 VJN1352 VTJ1352 WDF1352 WNB1352 WWX1352 AM1352 KI1352 UE1352 AEA1352 ANW1352 AXS1352 BHO1352 BRK1352 CBG1352 CLC1352 CUY1352 DEU1352 DOQ1352 DYM1352 EII1352 ESE1352 FCA1352 FLW1352 FVS1352 GFO1352 GPK1352 GZG1352 HJC1352 HSY1352 ICU1352 IMQ1352 IWM1352 JGI1352 JQE1352 KAA1352 KJW1352 KTS1352 LDO1352 LNK1352 LXG1352 MHC1352 MQY1352 NAU1352 NKQ1352 NUM1352 OEI1352 OOE1352 OYA1352 PHW1352 PRS1352 QBO1352 QLK1352 QVG1352 RFC1352 ROY1352 RYU1352 SIQ1352 SSM1352 TCI1352 TME1352 TWA1352 UFW1352 UPS1352 UZO1352 VJK1352 VTG1352 WDC1352 WMY1352 WWU1352 AP1354 KL1354 UH1354 AED1354 ANZ1354 AXV1354 BHR1354 BRN1354 CBJ1354 CLF1354 CVB1354 DEX1354 DOT1354 DYP1354 EIL1354 ESH1354 FCD1354 FLZ1354 FVV1354 GFR1354 GPN1354 GZJ1354 HJF1354 HTB1354 ICX1354 IMT1354 IWP1354 JGL1354 JQH1354 KAD1354 KJZ1354 KTV1354 LDR1354 LNN1354 LXJ1354 MHF1354 MRB1354 NAX1354 NKT1354 NUP1354 OEL1354 OOH1354 OYD1354 PHZ1354 PRV1354 QBR1354 QLN1354 QVJ1354 RFF1354 RPB1354 RYX1354 SIT1354 SSP1354 TCL1354 TMH1354 TWD1354 UFZ1354 UPV1354 UZR1354 VJN1354 VTJ1354 WDF1354 WNB1354 WMY506:WMY511 WDC506:WDC511 VTG506:VTG511 VJK506:VJK511 UZO506:UZO511 UPS506:UPS511 UFW506:UFW511 TWA506:TWA511 TME506:TME511 TCI506:TCI511 SSM506:SSM511 SIQ506:SIQ511 RYU506:RYU511 ROY506:ROY511 RFC506:RFC511 QVG506:QVG511 QLK506:QLK511 QBO506:QBO511 PRS506:PRS511 PHW506:PHW511 OYA506:OYA511 OOE506:OOE511 OEI506:OEI511 NUM506:NUM511 NKQ506:NKQ511 NAU506:NAU511 MQY506:MQY511 MHC506:MHC511 LXG506:LXG511 LNK506:LNK511 LDO506:LDO511 KTS506:KTS511 KJW506:KJW511 KAA506:KAA511 JQE506:JQE511 JGI506:JGI511 IWM506:IWM511 IMQ506:IMQ511 ICU506:ICU511 HSY506:HSY511 HJC506:HJC511 GZG506:GZG511 GPK506:GPK511 GFO506:GFO511 FVS506:FVS511 FLW506:FLW511 FCA506:FCA511 ESE506:ESE511 EII506:EII511 DYM506:DYM511 DOQ506:DOQ511 DEU506:DEU511 CUY506:CUY511 CLC506:CLC511 CBG506:CBG511 BRK506:BRK511 BHO506:BHO511 AXS506:AXS511 ANW506:ANW511 AEA506:AEA511 UE506:UE511 KI506:KI511 AM506:AM511 WWX506:WWX511 WNB506:WNB511 WDF506:WDF511 VTJ506:VTJ511 VJN506:VJN511 UZR506:UZR511 UPV506:UPV511 UFZ506:UFZ511 TWD506:TWD511 TMH506:TMH511 TCL506:TCL511 SSP506:SSP511 SIT506:SIT511 RYX506:RYX511 RPB506:RPB511 RFF506:RFF511 QVJ506:QVJ511 QLN506:QLN511 QBR506:QBR511 PRV506:PRV511 PHZ506:PHZ511 OYD506:OYD511 OOH506:OOH511 OEL506:OEL511 NUP506:NUP511 NKT506:NKT511 NAX506:NAX511 MRB506:MRB511 MHF506:MHF511 LXJ506:LXJ511 LNN506:LNN511 LDR506:LDR511 KTV506:KTV511 KJZ506:KJZ511 KAD506:KAD511 JQH506:JQH511 JGL506:JGL511 IWP506:IWP511 IMT506:IMT511 ICX506:ICX511 HTB506:HTB511 HJF506:HJF511 GZJ506:GZJ511 GPN506:GPN511 GFR506:GFR511 FVV506:FVV511 FLZ506:FLZ511 FCD506:FCD511 ESH506:ESH511 EIL506:EIL511 DYP506:DYP511 DOT506:DOT511 DEX506:DEX511 CVB506:CVB511 CLF506:CLF511 CBJ506:CBJ511 BRN506:BRN511 BHR506:BHR511 AXV506:AXV511 ANZ506:ANZ511 AED506:AED511 UH506:UH511 KL506:KL511 AP506:AP511 WWR506:WWR511 WMV506:WMV511 WCZ506:WCZ511 VTD506:VTD511 VJH506:VJH511 UZL506:UZL511 UPP506:UPP511 UFT506:UFT511 TVX506:TVX511 TMB506:TMB511 TCF506:TCF511 SSJ506:SSJ511 SIN506:SIN511 RYR506:RYR511 ROV506:ROV511 REZ506:REZ511 QVD506:QVD511 QLH506:QLH511 QBL506:QBL511 PRP506:PRP511 PHT506:PHT511 OXX506:OXX511 OOB506:OOB511 OEF506:OEF511 NUJ506:NUJ511 NKN506:NKN511 NAR506:NAR511 MQV506:MQV511 MGZ506:MGZ511 LXD506:LXD511 LNH506:LNH511 LDL506:LDL511 KTP506:KTP511 KJT506:KJT511 JZX506:JZX511 JQB506:JQB511 JGF506:JGF511 IWJ506:IWJ511 IMN506:IMN511 ICR506:ICR511 HSV506:HSV511 HIZ506:HIZ511 GZD506:GZD511 GPH506:GPH511 GFL506:GFL511 FVP506:FVP511 FLT506:FLT511 FBX506:FBX511 ESB506:ESB511 EIF506:EIF511 DYJ506:DYJ511 DON506:DON511 DER506:DER511 CUV506:CUV511 CKZ506:CKZ511 CBD506:CBD511 BRH506:BRH511 BHL506:BHL511 AXP506:AXP511 ANT506:ANT511 ADX506:ADX511 UB506:UB511 KF506:KF511 AJ506:AJ511 AP1102 AJ728 AP1173 KL1173 UH1173 AED1173 ANZ1173 AXV1173 BHR1173 BRN1173 CBJ1173 CLF1173 CVB1173 DEX1173 DOT1173 DYP1173 EIL1173 ESH1173 FCD1173 FLZ1173 FVV1173 GFR1173 GPN1173 GZJ1173 HJF1173 HTB1173 ICX1173 IMT1173 IWP1173 JGL1173 JQH1173 KAD1173 KJZ1173 KTV1173 LDR1173 LNN1173 LXJ1173 MHF1173 MRB1173 NAX1173 NKT1173 NUP1173 OEL1173 OOH1173 OYD1173 PHZ1173 PRV1173 QBR1173 QLN1173 QVJ1173 RFF1173 RPB1173 RYX1173 SIT1173 SSP1173 TCL1173 TMH1173 TWD1173 UFZ1173 UPV1173 UZR1173 VJN1173 VTJ1173 WDF1173 WNB1173 WWX1173 AG1167:AG1169 KC1167:KC1169 TY1167:TY1169 ADU1167:ADU1169 ANQ1167:ANQ1169 AXM1167:AXM1169 BHI1167:BHI1169 BRE1167:BRE1169 CBA1167:CBA1169 CKW1167:CKW1169 CUS1167:CUS1169 DEO1167:DEO1169 DOK1167:DOK1169 DYG1167:DYG1169 EIC1167:EIC1169 ERY1167:ERY1169 FBU1167:FBU1169 FLQ1167:FLQ1169 FVM1167:FVM1169 GFI1167:GFI1169 GPE1167:GPE1169 GZA1167:GZA1169 HIW1167:HIW1169 HSS1167:HSS1169 ICO1167:ICO1169 IMK1167:IMK1169 IWG1167:IWG1169 JGC1167:JGC1169 JPY1167:JPY1169 JZU1167:JZU1169 KJQ1167:KJQ1169 KTM1167:KTM1169 LDI1167:LDI1169 LNE1167:LNE1169 LXA1167:LXA1169 MGW1167:MGW1169 MQS1167:MQS1169 NAO1167:NAO1169 NKK1167:NKK1169 NUG1167:NUG1169 OEC1167:OEC1169 ONY1167:ONY1169 OXU1167:OXU1169 PHQ1167:PHQ1169 PRM1167:PRM1169 QBI1167:QBI1169 QLE1167:QLE1169 QVA1167:QVA1169 REW1167:REW1169 ROS1167:ROS1169 RYO1167:RYO1169 SIK1167:SIK1169 SSG1167:SSG1169 TCC1167:TCC1169 TLY1167:TLY1169 TVU1167:TVU1169 UFQ1167:UFQ1169 UPM1167:UPM1169 UZI1167:UZI1169 VJE1167:VJE1169 VTA1167:VTA1169 WCW1167:WCW1169 WMS1167:WMS1169 WWO1167:WWO1169 AG1175 KC1175 TY1175 ADU1175 ANQ1175 AXM1175 BHI1175 BRE1175 CBA1175 CKW1175 CUS1175 DEO1175 DOK1175 DYG1175 EIC1175 ERY1175 FBU1175 FLQ1175 FVM1175 GFI1175 GPE1175 GZA1175 HIW1175 HSS1175 ICO1175 IMK1175 IWG1175 JGC1175 JPY1175 JZU1175 KJQ1175 KTM1175 LDI1175 LNE1175 LXA1175 MGW1175 MQS1175 NAO1175 NKK1175 NUG1175 OEC1175 ONY1175 OXU1175 PHQ1175 PRM1175 QBI1175 QLE1175 QVA1175 REW1175 ROS1175 RYO1175 SIK1175 SSG1175 TCC1175 TLY1175 TVU1175 UFQ1175 UPM1175 UZI1175 VJE1175 VTA1175 WCW1175 WMS1175 WWO1175 AG1162 KC1162 TY1162 ADU1162 ANQ1162 AXM1162 BHI1162 BRE1162 CBA1162 CKW1162 CUS1162 DEO1162 DOK1162 DYG1162 EIC1162 ERY1162 FBU1162 FLQ1162 FVM1162 GFI1162 GPE1162 GZA1162 HIW1162 HSS1162 ICO1162 IMK1162 IWG1162 JGC1162 JPY1162 JZU1162 KJQ1162 KTM1162 LDI1162 LNE1162 LXA1162 MGW1162 MQS1162 NAO1162 NKK1162 NUG1162 OEC1162 ONY1162 OXU1162 PHQ1162 PRM1162 QBI1162 QLE1162 QVA1162 REW1162 ROS1162 RYO1162 SIK1162 SSG1162 TCC1162 TLY1162 TVU1162 UFQ1162 UPM1162 UZI1162 VJE1162 VTA1162 WCW1162 WMS1162 WWO1162 AG1164:AG1165 KC1164:KC1165 TY1164:TY1165 ADU1164:ADU1165 ANQ1164:ANQ1165 AXM1164:AXM1165 BHI1164:BHI1165 BRE1164:BRE1165 CBA1164:CBA1165 CKW1164:CKW1165 CUS1164:CUS1165 DEO1164:DEO1165 DOK1164:DOK1165 DYG1164:DYG1165 EIC1164:EIC1165 ERY1164:ERY1165 FBU1164:FBU1165 FLQ1164:FLQ1165 FVM1164:FVM1165 GFI1164:GFI1165 GPE1164:GPE1165 GZA1164:GZA1165 HIW1164:HIW1165 HSS1164:HSS1165 ICO1164:ICO1165 IMK1164:IMK1165 IWG1164:IWG1165 JGC1164:JGC1165 JPY1164:JPY1165 JZU1164:JZU1165 KJQ1164:KJQ1165 KTM1164:KTM1165 LDI1164:LDI1165 LNE1164:LNE1165 LXA1164:LXA1165 MGW1164:MGW1165 MQS1164:MQS1165 NAO1164:NAO1165 NKK1164:NKK1165 NUG1164:NUG1165 OEC1164:OEC1165 ONY1164:ONY1165 OXU1164:OXU1165 PHQ1164:PHQ1165 PRM1164:PRM1165 QBI1164:QBI1165 QLE1164:QLE1165 QVA1164:QVA1165 REW1164:REW1165 ROS1164:ROS1165 RYO1164:RYO1165 SIK1164:SIK1165 SSG1164:SSG1165 TCC1164:TCC1165 TLY1164:TLY1165 TVU1164:TVU1165 UFQ1164:UFQ1165 UPM1164:UPM1165 UZI1164:UZI1165 VJE1164:VJE1165 VTA1164:VTA1165 WCW1164:WCW1165 WMS1164:WMS1165 WWO1164:WWO1165 AG1172:AG1173 KC1172:KC1173 TY1172:TY1173 ADU1172:ADU1173 ANQ1172:ANQ1173 AXM1172:AXM1173 BHI1172:BHI1173 BRE1172:BRE1173 CBA1172:CBA1173 CKW1172:CKW1173 CUS1172:CUS1173 DEO1172:DEO1173 DOK1172:DOK1173 DYG1172:DYG1173 EIC1172:EIC1173 ERY1172:ERY1173 FBU1172:FBU1173 FLQ1172:FLQ1173 FVM1172:FVM1173 GFI1172:GFI1173 GPE1172:GPE1173 GZA1172:GZA1173 HIW1172:HIW1173 HSS1172:HSS1173 ICO1172:ICO1173 IMK1172:IMK1173 IWG1172:IWG1173 JGC1172:JGC1173 JPY1172:JPY1173 JZU1172:JZU1173 KJQ1172:KJQ1173 KTM1172:KTM1173 LDI1172:LDI1173 LNE1172:LNE1173 LXA1172:LXA1173 MGW1172:MGW1173 MQS1172:MQS1173 NAO1172:NAO1173 NKK1172:NKK1173 NUG1172:NUG1173 OEC1172:OEC1173 ONY1172:ONY1173 OXU1172:OXU1173 PHQ1172:PHQ1173 PRM1172:PRM1173 QBI1172:QBI1173 QLE1172:QLE1173 QVA1172:QVA1173 REW1172:REW1173 ROS1172:ROS1173 RYO1172:RYO1173 SIK1172:SIK1173 SSG1172:SSG1173 TCC1172:TCC1173 TLY1172:TLY1173 TVU1172:TVU1173 UFQ1172:UFQ1173 UPM1172:UPM1173 UZI1172:UZI1173 VJE1172:VJE1173 VTA1172:VTA1173 WCW1172:WCW1173 WMS1172:WMS1173 WWO1172:WWO1173 AP1175 KL1175 UH1175 AED1175 ANZ1175 AXV1175 BHR1175 BRN1175 CBJ1175 CLF1175 CVB1175 DEX1175 DOT1175 DYP1175 EIL1175 ESH1175 FCD1175 FLZ1175 FVV1175 GFR1175 GPN1175 GZJ1175 HJF1175 HTB1175 ICX1175 IMT1175 IWP1175 JGL1175 JQH1175 KAD1175 KJZ1175 KTV1175 LDR1175 LNN1175 LXJ1175 MHF1175 MRB1175 NAX1175 NKT1175 NUP1175 OEL1175 OOH1175 OYD1175 PHZ1175 PRV1175 QBR1175 QLN1175 QVJ1175 RFF1175 RPB1175 RYX1175 SIT1175 SSP1175 TCL1175 TMH1175 TWD1175 UFZ1175 UPV1175 UZR1175 VJN1175 VTJ1175 WDF1175 WNB1175 WWX1175 AG1158:AG1160 KC1158:KC1160 TY1158:TY1160 ADU1158:ADU1160 ANQ1158:ANQ1160 AXM1158:AXM1160 BHI1158:BHI1160 BRE1158:BRE1160 CBA1158:CBA1160 CKW1158:CKW1160 CUS1158:CUS1160 DEO1158:DEO1160 DOK1158:DOK1160 DYG1158:DYG1160 EIC1158:EIC1160 ERY1158:ERY1160 FBU1158:FBU1160 FLQ1158:FLQ1160 FVM1158:FVM1160 GFI1158:GFI1160 GPE1158:GPE1160 GZA1158:GZA1160 HIW1158:HIW1160 HSS1158:HSS1160 ICO1158:ICO1160 IMK1158:IMK1160 IWG1158:IWG1160 JGC1158:JGC1160 JPY1158:JPY1160 JZU1158:JZU1160 KJQ1158:KJQ1160 KTM1158:KTM1160 LDI1158:LDI1160 LNE1158:LNE1160 LXA1158:LXA1160 MGW1158:MGW1160 MQS1158:MQS1160 NAO1158:NAO1160 NKK1158:NKK1160 NUG1158:NUG1160 OEC1158:OEC1160 ONY1158:ONY1160 OXU1158:OXU1160 PHQ1158:PHQ1160 PRM1158:PRM1160 QBI1158:QBI1160 QLE1158:QLE1160 QVA1158:QVA1160 REW1158:REW1160 ROS1158:ROS1160 RYO1158:RYO1160 SIK1158:SIK1160 SSG1158:SSG1160 TCC1158:TCC1160 TLY1158:TLY1160 TVU1158:TVU1160 UFQ1158:UFQ1160 UPM1158:UPM1160 UZI1158:UZI1160 VJE1158:VJE1160 VTA1158:VTA1160 WCW1158:WCW1160 WMS1158:WMS1160 WWO1158:WWO1160 AG35 KC35 TY35 ADU35 ANQ35 AXM35 BHI35 BRE35 CBA35 CKW35 CUS35 DEO35 DOK35 DYG35 EIC35 ERY35 FBU35 FLQ35 FVM35 GFI35 GPE35 GZA35 HIW35 HSS35 ICO35 IMK35 IWG35 JGC35 JPY35 JZU35 KJQ35 KTM35 LDI35 LNE35 LXA35 MGW35 MQS35 NAO35 NKK35 NUG35 OEC35 ONY35 OXU35 PHQ35 PRM35 QBI35 QLE35 QVA35 REW35 ROS35 RYO35 SIK35 SSG35 TCC35 TLY35 TVU35 UFQ35 UPM35 UZI35 VJE35 VTA35 WCW35 WMS35 WWO35 AJ11:AJ13 KF11:KF13 UB11:UB13 ADX11:ADX13 ANT11:ANT13 AXP11:AXP13 BHL11:BHL13 BRH11:BRH13 CBD11:CBD13 CKZ11:CKZ13 CUV11:CUV13 DER11:DER13 DON11:DON13 DYJ11:DYJ13 EIF11:EIF13 ESB11:ESB13 FBX11:FBX13 FLT11:FLT13 FVP11:FVP13 GFL11:GFL13 GPH11:GPH13 GZD11:GZD13 HIZ11:HIZ13 HSV11:HSV13 ICR11:ICR13 IMN11:IMN13 IWJ11:IWJ13 JGF11:JGF13 JQB11:JQB13 JZX11:JZX13 KJT11:KJT13 KTP11:KTP13 LDL11:LDL13 LNH11:LNH13 LXD11:LXD13 MGZ11:MGZ13 MQV11:MQV13 NAR11:NAR13 NKN11:NKN13 NUJ11:NUJ13 OEF11:OEF13 OOB11:OOB13 OXX11:OXX13 PHT11:PHT13 PRP11:PRP13 QBL11:QBL13 QLH11:QLH13 QVD11:QVD13 REZ11:REZ13 ROV11:ROV13 RYR11:RYR13 SIN11:SIN13 SSJ11:SSJ13 TCF11:TCF13 TMB11:TMB13 TVX11:TVX13 UFT11:UFT13 UPP11:UPP13 UZL11:UZL13 VJH11:VJH13 VTD11:VTD13 WCZ11:WCZ13 WMV11:WMV13 WWR11:WWR13 AP28:AP34 KL28:KL34 UH28:UH34 AED28:AED34 ANZ28:ANZ34 AXV28:AXV34 BHR28:BHR34 BRN28:BRN34 CBJ28:CBJ34 CLF28:CLF34 CVB28:CVB34 DEX28:DEX34 DOT28:DOT34 DYP28:DYP34 EIL28:EIL34 ESH28:ESH34 FCD28:FCD34 FLZ28:FLZ34 FVV28:FVV34 GFR28:GFR34 GPN28:GPN34 GZJ28:GZJ34 HJF28:HJF34 HTB28:HTB34 ICX28:ICX34 IMT28:IMT34 IWP28:IWP34 JGL28:JGL34 JQH28:JQH34 KAD28:KAD34 KJZ28:KJZ34 KTV28:KTV34 LDR28:LDR34 LNN28:LNN34 LXJ28:LXJ34 MHF28:MHF34 MRB28:MRB34 NAX28:NAX34 NKT28:NKT34 NUP28:NUP34 OEL28:OEL34 OOH28:OOH34 OYD28:OYD34 PHZ28:PHZ34 PRV28:PRV34 QBR28:QBR34 QLN28:QLN34 QVJ28:QVJ34 RFF28:RFF34 RPB28:RPB34 RYX28:RYX34 SIT28:SIT34 SSP28:SSP34 TCL28:TCL34 TMH28:TMH34 TWD28:TWD34 UFZ28:UFZ34 UPV28:UPV34 UZR28:UZR34 VJN28:VJN34 VTJ28:VTJ34 WDF28:WDF34 WNB28:WNB34 WWX28:WWX34 AP11:AP25 KL11:KL25 UH11:UH25 AED11:AED25 ANZ11:ANZ25 AXV11:AXV25 BHR11:BHR25 BRN11:BRN25 CBJ11:CBJ25 CLF11:CLF25 CVB11:CVB25 DEX11:DEX25 DOT11:DOT25 DYP11:DYP25 EIL11:EIL25 ESH11:ESH25 FCD11:FCD25 FLZ11:FLZ25 FVV11:FVV25 GFR11:GFR25 GPN11:GPN25 GZJ11:GZJ25 HJF11:HJF25 HTB11:HTB25 ICX11:ICX25 IMT11:IMT25 IWP11:IWP25 JGL11:JGL25 JQH11:JQH25 KAD11:KAD25 KJZ11:KJZ25 KTV11:KTV25 LDR11:LDR25 LNN11:LNN25 LXJ11:LXJ25 MHF11:MHF25 MRB11:MRB25 NAX11:NAX25 NKT11:NKT25 NUP11:NUP25 OEL11:OEL25 OOH11:OOH25 OYD11:OYD25 PHZ11:PHZ25 PRV11:PRV25 QBR11:QBR25 QLN11:QLN25 QVJ11:QVJ25 RFF11:RFF25 RPB11:RPB25 RYX11:RYX25 SIT11:SIT25 SSP11:SSP25 TCL11:TCL25 TMH11:TMH25 TWD11:TWD25 UFZ11:UFZ25 UPV11:UPV25 UZR11:UZR25 VJN11:VJN25 VTJ11:VTJ25 WDF11:WDF25 WNB11:WNB25 WWX11:WWX25 AJ15:AJ34 KF15:KF34 UB15:UB34 ADX15:ADX34 ANT15:ANT34 AXP15:AXP34 BHL15:BHL34 BRH15:BRH34 CBD15:CBD34 CKZ15:CKZ34 CUV15:CUV34 DER15:DER34 DON15:DON34 DYJ15:DYJ34 EIF15:EIF34 ESB15:ESB34 FBX15:FBX34 FLT15:FLT34 FVP15:FVP34 GFL15:GFL34 GPH15:GPH34 GZD15:GZD34 HIZ15:HIZ34 HSV15:HSV34 ICR15:ICR34 IMN15:IMN34 IWJ15:IWJ34 JGF15:JGF34 JQB15:JQB34 JZX15:JZX34 KJT15:KJT34 KTP15:KTP34 LDL15:LDL34 LNH15:LNH34 LXD15:LXD34 MGZ15:MGZ34 MQV15:MQV34 NAR15:NAR34 NKN15:NKN34 NUJ15:NUJ34 OEF15:OEF34 OOB15:OOB34 OXX15:OXX34 PHT15:PHT34 PRP15:PRP34 QBL15:QBL34 QLH15:QLH34 QVD15:QVD34 REZ15:REZ34 ROV15:ROV34 RYR15:RYR34 SIN15:SIN34 SSJ15:SSJ34 TCF15:TCF34 TMB15:TMB34 TVX15:TVX34 UFT15:UFT34 UPP15:UPP34 UZL15:UZL34 VJH15:VJH34 VTD15:VTD34 WCZ15:WCZ34 WMV15:WMV34 WWR15:WWR34 AM11:AM34 KI11:KI34 UE11:UE34 AEA11:AEA34 ANW11:ANW34 AXS11:AXS34 BHO11:BHO34 BRK11:BRK34 CBG11:CBG34 CLC11:CLC34 CUY11:CUY34 DEU11:DEU34 DOQ11:DOQ34 DYM11:DYM34 EII11:EII34 ESE11:ESE34 FCA11:FCA34 FLW11:FLW34 FVS11:FVS34 GFO11:GFO34 GPK11:GPK34 GZG11:GZG34 HJC11:HJC34 HSY11:HSY34 ICU11:ICU34 IMQ11:IMQ34 IWM11:IWM34 JGI11:JGI34 JQE11:JQE34 KAA11:KAA34 KJW11:KJW34 KTS11:KTS34 LDO11:LDO34 LNK11:LNK34 LXG11:LXG34 MHC11:MHC34 MQY11:MQY34 NAU11:NAU34 NKQ11:NKQ34 NUM11:NUM34 OEI11:OEI34 OOE11:OOE34 OYA11:OYA34 PHW11:PHW34 PRS11:PRS34 QBO11:QBO34 QLK11:QLK34 QVG11:QVG34 RFC11:RFC34 ROY11:ROY34 RYU11:RYU34 SIQ11:SIQ34 SSM11:SSM34 TCI11:TCI34 TME11:TME34 TWA11:TWA34 UFW11:UFW34 UPS11:UPS34 UZO11:UZO34 VJK11:VJK34 VTG11:VTG34 WDC11:WDC34 WMY11:WMY34 WWU11:WWU34 AG9:AG33 KC11:KC33 TY11:TY33 ADU11:ADU33 ANQ11:ANQ33 AXM11:AXM33 BHI11:BHI33 BRE11:BRE33 CBA11:CBA33 CKW11:CKW33 CUS11:CUS33 DEO11:DEO33 DOK11:DOK33 DYG11:DYG33 EIC11:EIC33 ERY11:ERY33 FBU11:FBU33 FLQ11:FLQ33 FVM11:FVM33 GFI11:GFI33 GPE11:GPE33 GZA11:GZA33 HIW11:HIW33 HSS11:HSS33 ICO11:ICO33 IMK11:IMK33 IWG11:IWG33 JGC11:JGC33 JPY11:JPY33 JZU11:JZU33 KJQ11:KJQ33 KTM11:KTM33 LDI11:LDI33 LNE11:LNE33 LXA11:LXA33 MGW11:MGW33 MQS11:MQS33 NAO11:NAO33 NKK11:NKK33 NUG11:NUG33 OEC11:OEC33 ONY11:ONY33 OXU11:OXU33 PHQ11:PHQ33 PRM11:PRM33 QBI11:QBI33 QLE11:QLE33 QVA11:QVA33 REW11:REW33 ROS11:ROS33 RYO11:RYO33 SIK11:SIK33 SSG11:SSG33 TCC11:TCC33 TLY11:TLY33 TVU11:TVU33 UFQ11:UFQ33 UPM11:UPM33 UZI11:UZI33 VJE11:VJE33 VTA11:VTA33 WCW11:WCW33 WMS11:WMS33 WWO11:WWO33 AP1100 AJ1100 AG1100 AM1100 WWU506:WWU511 AM1329 AJ9 JQ9 TM9 ADI9 ANE9 AXA9 BGW9 BQS9 CAO9 CKK9 CUG9 DEC9 DNY9 DXU9 EHQ9 ERM9 FBI9 FLE9 FVA9 GEW9 GOS9 GYO9 HIK9 HSG9 ICC9 ILY9 IVU9 JFQ9 JPM9 JZI9 KJE9 KTA9 LCW9 LMS9 LWO9 MGK9 MQG9 NAC9 NJY9 NTU9 ODQ9 ONM9 OXI9 PHE9 PRA9 QAW9 QKS9 QUO9 REK9 ROG9 RYC9 SHY9 SRU9 TBQ9 TLM9 TVI9 UFE9 UPA9 UYW9 VIS9 VSO9 WCK9 WMG9 WWC9 AM9 JT9 TP9 ADL9 ANH9 AXD9 BGZ9 BQV9 CAR9 CKN9 CUJ9 DEF9 DOB9 DXX9 EHT9 ERP9 FBL9 FLH9 FVD9 GEZ9 GOV9 GYR9 HIN9 HSJ9 ICF9 IMB9 IVX9 JFT9 JPP9 JZL9 KJH9 KTD9 LCZ9 LMV9 LWR9 MGN9 MQJ9 NAF9 NKB9 NTX9 ODT9 ONP9 OXL9 PHH9 PRD9 QAZ9 QKV9 QUR9 REN9 ROJ9 RYF9 SIB9 SRX9 TBT9 TLP9 TVL9 UFH9 UPD9 UYZ9 VIV9 VSR9 WCN9 WMJ9 WWF9 AP9 JW9 TS9 ADO9 ANK9 AXG9 BHC9 BQY9 CAU9 CKQ9 CUM9 DEI9 DOE9 DYA9 EHW9 ERS9 FBO9 FLK9 FVG9 GFC9 GOY9 GYU9 HIQ9 HSM9 ICI9 IME9 IWA9 JFW9 JPS9 JZO9 KJK9 KTG9 LDC9 LMY9 LWU9 MGQ9 MQM9 NAI9 NKE9 NUA9 ODW9 ONS9 OXO9 PHK9 PRG9 QBC9 QKY9 QUU9 REQ9 ROM9 RYI9 SIE9 SSA9 TBW9 TLS9 TVO9 UFK9 UPG9 UZC9 VIY9 VSU9 WCQ9 WMM9 WWI9 AS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JN9:JN10 TJ9:TJ10 ADF9:ADF10 ANB9:ANB10 AWX9:AWX10 BGT9:BGT10 BQP9:BQP10 CAL9:CAL10 CKH9:CKH10 CUD9:CUD10 DDZ9:DDZ10 DNV9:DNV10 DXR9:DXR10 EHN9:EHN10 ERJ9:ERJ10 FBF9:FBF10 FLB9:FLB10 FUX9:FUX10 GET9:GET10 GOP9:GOP10 GYL9:GYL10 HIH9:HIH10 HSD9:HSD10 IBZ9:IBZ10 ILV9:ILV10 IVR9:IVR10 JFN9:JFN10 JPJ9:JPJ10 JZF9:JZF10 KJB9:KJB10 KSX9:KSX10 LCT9:LCT10 LMP9:LMP10 LWL9:LWL10 MGH9:MGH10 MQD9:MQD10 MZZ9:MZZ10 NJV9:NJV10 NTR9:NTR10 ODN9:ODN10 ONJ9:ONJ10 OXF9:OXF10 PHB9:PHB10 PQX9:PQX10 QAT9:QAT10 QKP9:QKP10 QUL9:QUL10 REH9:REH10 ROD9:ROD10 RXZ9:RXZ10 SHV9:SHV10 SRR9:SRR10 TBN9:TBN10 TLJ9:TLJ10 TVF9:TVF10 UFB9:UFB10 UOX9:UOX10 UYT9:UYT10 VIP9:VIP10 VSL9:VSL10 WCH9:WCH10 WMD9:WMD10 WVZ9:WVZ10 AV440:AV493 KR440:KR493 UN440:UN493 AEJ440:AEJ493 AOF440:AOF493 AYB440:AYB493 BHX440:BHX493 BRT440:BRT493 CBP440:CBP493 CLL440:CLL493 CVH440:CVH493 DFD440:DFD493 DOZ440:DOZ493 DYV440:DYV493 EIR440:EIR493 ESN440:ESN493 FCJ440:FCJ493 FMF440:FMF493 FWB440:FWB493 GFX440:GFX493 GPT440:GPT493 GZP440:GZP493 HJL440:HJL493 HTH440:HTH493 IDD440:IDD493 IMZ440:IMZ493 IWV440:IWV493 JGR440:JGR493 JQN440:JQN493 KAJ440:KAJ493 KKF440:KKF493 KUB440:KUB493 LDX440:LDX493 LNT440:LNT493 LXP440:LXP493 MHL440:MHL493 MRH440:MRH493 NBD440:NBD493 NKZ440:NKZ493 NUV440:NUV493 OER440:OER493 OON440:OON493 OYJ440:OYJ493 PIF440:PIF493 PSB440:PSB493 QBX440:QBX493 QLT440:QLT493 QVP440:QVP493 RFL440:RFL493 RPH440:RPH493 RZD440:RZD493 SIZ440:SIZ493 SSV440:SSV493 TCR440:TCR493 TMN440:TMN493 TWJ440:TWJ493 UGF440:UGF493 UQB440:UQB493 UZX440:UZX493 VJT440:VJT493 VTP440:VTP493 WDL440:WDL493 WNH440:WNH493 WXD440:WXD493 AJ440:AJ493 KF440:KF493 UB440:UB493 ADX440:ADX493 ANT440:ANT493 AXP440:AXP493 BHL440:BHL493 BRH440:BRH493 CBD440:CBD493 CKZ440:CKZ493 CUV440:CUV493 DER440:DER493 DON440:DON493 DYJ440:DYJ493 EIF440:EIF493 ESB440:ESB493 FBX440:FBX493 FLT440:FLT493 FVP440:FVP493 GFL440:GFL493 GPH440:GPH493 GZD440:GZD493 HIZ440:HIZ493 HSV440:HSV493 ICR440:ICR493 IMN440:IMN493 IWJ440:IWJ493 JGF440:JGF493 JQB440:JQB493 JZX440:JZX493 KJT440:KJT493 KTP440:KTP493 LDL440:LDL493 LNH440:LNH493 LXD440:LXD493 MGZ440:MGZ493 MQV440:MQV493 NAR440:NAR493 NKN440:NKN493 NUJ440:NUJ493 OEF440:OEF493 OOB440:OOB493 OXX440:OXX493 PHT440:PHT493 PRP440:PRP493 QBL440:QBL493 QLH440:QLH493 QVD440:QVD493 REZ440:REZ493 ROV440:ROV493 RYR440:RYR493 SIN440:SIN493 SSJ440:SSJ493 TCF440:TCF493 TMB440:TMB493 TVX440:TVX493 UFT440:UFT493 UPP440:UPP493 UZL440:UZL493 VJH440:VJH493 VTD440:VTD493 WCZ440:WCZ493 WMV440:WMV493 WWR440:WWR493 BH440:BH493 LD440:LD493 UZ440:UZ493 AEV440:AEV493 AOR440:AOR493 AYN440:AYN493 BIJ440:BIJ493 BSF440:BSF493 CCB440:CCB493 CLX440:CLX493 CVT440:CVT493 DFP440:DFP493 DPL440:DPL493 DZH440:DZH493 EJD440:EJD493 ESZ440:ESZ493 FCV440:FCV493 FMR440:FMR493 FWN440:FWN493 GGJ440:GGJ493 GQF440:GQF493 HAB440:HAB493 HJX440:HJX493 HTT440:HTT493 IDP440:IDP493 INL440:INL493 IXH440:IXH493 JHD440:JHD493 JQZ440:JQZ493 KAV440:KAV493 KKR440:KKR493 KUN440:KUN493 LEJ440:LEJ493 LOF440:LOF493 LYB440:LYB493 MHX440:MHX493 MRT440:MRT493 NBP440:NBP493 NLL440:NLL493 NVH440:NVH493 OFD440:OFD493 OOZ440:OOZ493 OYV440:OYV493 PIR440:PIR493 PSN440:PSN493 QCJ440:QCJ493 QMF440:QMF493 QWB440:QWB493 RFX440:RFX493 RPT440:RPT493 RZP440:RZP493 SJL440:SJL493 STH440:STH493 TDD440:TDD493 TMZ440:TMZ493 TWV440:TWV493 UGR440:UGR493 UQN440:UQN493 VAJ440:VAJ493 VKF440:VKF493 VUB440:VUB493 WDX440:WDX493 WNT440:WNT493 WXP440:WXP493 BE440:BE493 LA440:LA493 UW440:UW493 AES440:AES493 AOO440:AOO493 AYK440:AYK493 BIG440:BIG493 BSC440:BSC493 CBY440:CBY493 CLU440:CLU493 CVQ440:CVQ493 DFM440:DFM493 DPI440:DPI493 DZE440:DZE493 EJA440:EJA493 ESW440:ESW493 FCS440:FCS493 FMO440:FMO493 FWK440:FWK493 GGG440:GGG493 GQC440:GQC493 GZY440:GZY493 HJU440:HJU493 HTQ440:HTQ493 IDM440:IDM493 INI440:INI493 IXE440:IXE493 JHA440:JHA493 JQW440:JQW493 KAS440:KAS493 KKO440:KKO493 KUK440:KUK493 LEG440:LEG493 LOC440:LOC493 LXY440:LXY493 MHU440:MHU493 MRQ440:MRQ493 NBM440:NBM493 NLI440:NLI493 NVE440:NVE493 OFA440:OFA493 OOW440:OOW493 OYS440:OYS493 PIO440:PIO493 PSK440:PSK493 QCG440:QCG493 QMC440:QMC493 QVY440:QVY493 RFU440:RFU493 RPQ440:RPQ493 RZM440:RZM493 SJI440:SJI493 STE440:STE493 TDA440:TDA493 TMW440:TMW493 TWS440:TWS493 UGO440:UGO493 UQK440:UQK493 VAG440:VAG493 VKC440:VKC493 VTY440:VTY493 WDU440:WDU493 WNQ440:WNQ493 WXM440:WXM493 AS440:AS493 KO440:KO493 UK440:UK493 AEG440:AEG493 AOC440:AOC493 AXY440:AXY493 BHU440:BHU493 BRQ440:BRQ493 CBM440:CBM493 CLI440:CLI493 CVE440:CVE493 DFA440:DFA493 DOW440:DOW493 DYS440:DYS493 EIO440:EIO493 ESK440:ESK493 FCG440:FCG493 FMC440:FMC493 FVY440:FVY493 GFU440:GFU493 GPQ440:GPQ493 GZM440:GZM493 HJI440:HJI493 HTE440:HTE493 IDA440:IDA493 IMW440:IMW493 IWS440:IWS493 JGO440:JGO493 JQK440:JQK493 KAG440:KAG493 KKC440:KKC493 KTY440:KTY493 LDU440:LDU493 LNQ440:LNQ493 LXM440:LXM493 MHI440:MHI493 MRE440:MRE493 NBA440:NBA493 NKW440:NKW493 NUS440:NUS493 OEO440:OEO493 OOK440:OOK493 OYG440:OYG493 PIC440:PIC493 PRY440:PRY493 QBU440:QBU493 QLQ440:QLQ493 QVM440:QVM493 RFI440:RFI493 RPE440:RPE493 RZA440:RZA493 SIW440:SIW493 SSS440:SSS493 TCO440:TCO493 TMK440:TMK493 TWG440:TWG493 UGC440:UGC493 UPY440:UPY493 UZU440:UZU493 VJQ440:VJQ493 VTM440:VTM493 WDI440:WDI493 WNE440:WNE493 WXA440:WXA493 AP440:AP493 KL440:KL493 UH440:UH493 AED440:AED493 ANZ440:ANZ493 AXV440:AXV493 BHR440:BHR493 BRN440:BRN493 CBJ440:CBJ493 CLF440:CLF493 CVB440:CVB493 DEX440:DEX493 DOT440:DOT493 DYP440:DYP493 EIL440:EIL493 ESH440:ESH493 FCD440:FCD493 FLZ440:FLZ493 FVV440:FVV493 GFR440:GFR493 GPN440:GPN493 GZJ440:GZJ493 HJF440:HJF493 HTB440:HTB493 ICX440:ICX493 IMT440:IMT493 IWP440:IWP493 JGL440:JGL493 JQH440:JQH493 KAD440:KAD493 KJZ440:KJZ493 KTV440:KTV493 LDR440:LDR493 LNN440:LNN493 LXJ440:LXJ493 MHF440:MHF493 MRB440:MRB493 NAX440:NAX493 NKT440:NKT493 NUP440:NUP493 OEL440:OEL493 OOH440:OOH493 OYD440:OYD493 PHZ440:PHZ493 PRV440:PRV493 QBR440:QBR493 QLN440:QLN493 QVJ440:QVJ493 RFF440:RFF493 RPB440:RPB493 RYX440:RYX493 SIT440:SIT493 SSP440:SSP493 TCL440:TCL493 TMH440:TMH493 TWD440:TWD493 UFZ440:UFZ493 UPV440:UPV493 UZR440:UZR493 VJN440:VJN493 VTJ440:VTJ493 WDF440:WDF493 WNB440:WNB493 WWX440:WWX493 AP1444 KX440:KX493 UT440:UT493 AEP440:AEP493 AOL440:AOL493 AYH440:AYH493 BID440:BID493 BRZ440:BRZ493 CBV440:CBV493 CLR440:CLR493 CVN440:CVN493 DFJ440:DFJ493 DPF440:DPF493 DZB440:DZB493 EIX440:EIX493 EST440:EST493 FCP440:FCP493 FML440:FML493 FWH440:FWH493 GGD440:GGD493 GPZ440:GPZ493 GZV440:GZV493 HJR440:HJR493 HTN440:HTN493 IDJ440:IDJ493 INF440:INF493 IXB440:IXB493 JGX440:JGX493 JQT440:JQT493 KAP440:KAP493 KKL440:KKL493 KUH440:KUH493 LED440:LED493 LNZ440:LNZ493 LXV440:LXV493 MHR440:MHR493 MRN440:MRN493 NBJ440:NBJ493 NLF440:NLF493 NVB440:NVB493 OEX440:OEX493 OOT440:OOT493 OYP440:OYP493 PIL440:PIL493 PSH440:PSH493 QCD440:QCD493 QLZ440:QLZ493 QVV440:QVV493 RFR440:RFR493 RPN440:RPN493 RZJ440:RZJ493 SJF440:SJF493 STB440:STB493 TCX440:TCX493 TMT440:TMT493 TWP440:TWP493 UGL440:UGL493 UQH440:UQH493 VAD440:VAD493 VJZ440:VJZ493 VTV440:VTV493 WDR440:WDR493 WNN440:WNN493 WXJ440:WXJ493 AG440:AG493 KC440:KC493 TY440:TY493 ADU440:ADU493 ANQ440:ANQ493 AXM440:AXM493 BHI440:BHI493 BRE440:BRE493 CBA440:CBA493 CKW440:CKW493 CUS440:CUS493 DEO440:DEO493 DOK440:DOK493 DYG440:DYG493 EIC440:EIC493 ERY440:ERY493 FBU440:FBU493 FLQ440:FLQ493 FVM440:FVM493 GFI440:GFI493 GPE440:GPE493 GZA440:GZA493 HIW440:HIW493 HSS440:HSS493 ICO440:ICO493 IMK440:IMK493 IWG440:IWG493 JGC440:JGC493 JPY440:JPY493 JZU440:JZU493 KJQ440:KJQ493 KTM440:KTM493 LDI440:LDI493 LNE440:LNE493 LXA440:LXA493 MGW440:MGW493 MQS440:MQS493 NAO440:NAO493 NKK440:NKK493 NUG440:NUG493 OEC440:OEC493 ONY440:ONY493 OXU440:OXU493 PHQ440:PHQ493 PRM440:PRM493 QBI440:QBI493 QLE440:QLE493 QVA440:QVA493 REW440:REW493 ROS440:ROS493 RYO440:RYO493 SIK440:SIK493 SSG440:SSG493 TCC440:TCC493 TLY440:TLY493 TVU440:TVU493 UFQ440:UFQ493 UPM440:UPM493 UZI440:UZI493 VJE440:VJE493 VTA440:VTA493 WCW440:WCW493 WMS440:WMS493 WWO440:WWO493 VTG948 KF948 UB948 ADX948 ANT948 AXP948 BHL948 BRH948 CBD948 CKZ948 CUV948 DER948 DON948 DYJ948 EIF948 ESB948 FBX948 FLT948 FVP948 GFL948 GPH948 GZD948 HIZ948 HSV948 ICR948 IMN948 IWJ948 JGF948 JQB948 JZX948 KJT948 KTP948 LDL948 LNH948 LXD948 MGZ948 MQV948 NAR948 NKN948 NUJ948 OEF948 OOB948 OXX948 PHT948 PRP948 QBL948 QLH948 QVD948 REZ948 ROV948 RYR948 SIN948 SSJ948 TCF948 TMB948 TVX948 UFT948 UPP948 UZL948 VJH948 VTD948 WCZ948 WMV948 WWR948 WDC948 KC948 TY948 ADU948 ANQ948 AXM948 BHI948 BRE948 CBA948 CKW948 CUS948 DEO948 DOK948 DYG948 EIC948 ERY948 FBU948 FLQ948 FVM948 GFI948 GPE948 GZA948 HIW948 HSS948 ICO948 IMK948 IWG948 JGC948 JPY948 JZU948 KJQ948 KTM948 LDI948 LNE948 LXA948 MGW948 MQS948 NAO948 NKK948 NUG948 OEC948 ONY948 OXU948 PHQ948 PRM948 QBI948 QLE948 QVA948 REW948 ROS948 RYO948 SIK948 SSG948 TCC948 TLY948 TVU948 UFQ948 UPM948 UZI948 VJE948 VTA948 WCW948 WMS948 WWO948 WMY948 KL948 UH948 AED948 ANZ948 AXV948 BHR948 BRN948 CBJ948 CLF948 CVB948 DEX948 DOT948 DYP948 EIL948 ESH948 FCD948 FLZ948 FVV948 GFR948 GPN948 GZJ948 HJF948 HTB948 ICX948 IMT948 IWP948 JGL948 JQH948 KAD948 KJZ948 KTV948 LDR948 LNN948 LXJ948 MHF948 MRB948 NAX948 NKT948 NUP948 OEL948 OOH948 OYD948 PHZ948 PRV948 QBR948 QLN948 QVJ948 RFF948 RPB948 RYX948 SIT948 SSP948 TCL948 TMH948 TWD948 UFZ948 UPV948 UZR948 VJN948 VTJ948 WDF948 WNB948 WWX948 WWU948 KI948 UE948 AEA948 ANW948 AXS948 BHO948 BRK948 CBG948 CLC948 CUY948 DEU948 DOQ948 DYM948 EII948 ESE948 FCA948 FLW948 FVS948 GFO948 GPK948 GZG948 HJC948 HSY948 ICU948 IMQ948 IWM948 JGI948 JQE948 KAA948 KJW948 KTS948 LDO948 LNK948 LXG948 MHC948 MQY948 NAU948 NKQ948 NUM948 OEI948 OOE948 OYA948 PHW948 PRS948 QBO948 QLK948 QVG948 RFC948 ROY948 RYU948 SIQ948 SSM948 TCI948 TME948 TWA948 UFW948 UPS948 UZO948 VJK948 AM860:AM863 JT860:JT863 TP860:TP863 ADL860:ADL863 ANH860:ANH863 AXD860:AXD863 BGZ860:BGZ863 BQV860:BQV863 CAR860:CAR863 CKN860:CKN863 CUJ860:CUJ863 DEF860:DEF863 DOB860:DOB863 DXX860:DXX863 EHT860:EHT863 ERP860:ERP863 FBL860:FBL863 FLH860:FLH863 FVD860:FVD863 GEZ860:GEZ863 GOV860:GOV863 GYR860:GYR863 HIN860:HIN863 HSJ860:HSJ863 ICF860:ICF863 IMB860:IMB863 IVX860:IVX863 JFT860:JFT863 JPP860:JPP863 JZL860:JZL863 KJH860:KJH863 KTD860:KTD863 LCZ860:LCZ863 LMV860:LMV863 LWR860:LWR863 MGN860:MGN863 MQJ860:MQJ863 NAF860:NAF863 NKB860:NKB863 NTX860:NTX863 ODT860:ODT863 ONP860:ONP863 OXL860:OXL863 PHH860:PHH863 PRD860:PRD863 QAZ860:QAZ863 QKV860:QKV863 QUR860:QUR863 REN860:REN863 ROJ860:ROJ863 RYF860:RYF863 SIB860:SIB863 SRX860:SRX863 TBT860:TBT863 TLP860:TLP863 TVL860:TVL863 UFH860:UFH863 UPD860:UPD863 UYZ860:UYZ863 VIV860:VIV863 VSR860:VSR863 WCN860:WCN863 WMJ860:WMJ863 WWF860:WWF863 AP860:AP863 JW860:JW863 TS860:TS863 ADO860:ADO863 ANK860:ANK863 AXG860:AXG863 BHC860:BHC863 BQY860:BQY863 CAU860:CAU863 CKQ860:CKQ863 CUM860:CUM863 DEI860:DEI863 DOE860:DOE863 DYA860:DYA863 EHW860:EHW863 ERS860:ERS863 FBO860:FBO863 FLK860:FLK863 FVG860:FVG863 GFC860:GFC863 GOY860:GOY863 GYU860:GYU863 HIQ860:HIQ863 HSM860:HSM863 ICI860:ICI863 IME860:IME863 IWA860:IWA863 JFW860:JFW863 JPS860:JPS863 JZO860:JZO863 KJK860:KJK863 KTG860:KTG863 LDC860:LDC863 LMY860:LMY863 LWU860:LWU863 MGQ860:MGQ863 MQM860:MQM863 NAI860:NAI863 NKE860:NKE863 NUA860:NUA863 ODW860:ODW863 ONS860:ONS863 OXO860:OXO863 PHK860:PHK863 PRG860:PRG863 QBC860:QBC863 QKY860:QKY863 QUU860:QUU863 REQ860:REQ863 ROM860:ROM863 RYI860:RYI863 SIE860:SIE863 SSA860:SSA863 TBW860:TBW863 TLS860:TLS863 TVO860:TVO863 UFK860:UFK863 UPG860:UPG863 UZC860:UZC863 VIY860:VIY863 VSU860:VSU863 WCQ860:WCQ863 WMM860:WMM863 WWI860:WWI863 ADF860:ADF868 ANB860:ANB868 AWX860:AWX868 BGT860:BGT868 BQP860:BQP868 CAL860:CAL868 CKH860:CKH868 CUD860:CUD868 DDZ860:DDZ868 DNV860:DNV868 DXR860:DXR868 EHN860:EHN868 ERJ860:ERJ868 FBF860:FBF868 FLB860:FLB868 FUX860:FUX868 GET860:GET868 GOP860:GOP868 GYL860:GYL868 HIH860:HIH868 HSD860:HSD868 IBZ860:IBZ868 ILV860:ILV868 IVR860:IVR868 JFN860:JFN868 JPJ860:JPJ868 JZF860:JZF868 KJB860:KJB868 KSX860:KSX868 LCT860:LCT868 LMP860:LMP868 LWL860:LWL868 MGH860:MGH868 MQD860:MQD868 MZZ860:MZZ868 NJV860:NJV868 NTR860:NTR868 ODN860:ODN868 ONJ860:ONJ868 OXF860:OXF868 PHB860:PHB868 PQX860:PQX868 QAT860:QAT868 QKP860:QKP868 QUL860:QUL868 REH860:REH868 ROD860:ROD868 RXZ860:RXZ868 SHV860:SHV868 SRR860:SRR868 TBN860:TBN868 TLJ860:TLJ868 TVF860:TVF868 UFB860:UFB868 UOX860:UOX868 UYT860:UYT868 VIP860:VIP868 VSL860:VSL868 WCH860:WCH868 WMD860:WMD868 WVZ860:WVZ868 JQ860:JQ868 TM860:TM868 ADI860:ADI868 ANE860:ANE868 AXA860:AXA868 BGW860:BGW868 BQS860:BQS868 CAO860:CAO868 CKK860:CKK868 CUG860:CUG868 DEC860:DEC868 DNY860:DNY868 DXU860:DXU868 EHQ860:EHQ868 ERM860:ERM868 FBI860:FBI868 FLE860:FLE868 FVA860:FVA868 GEW860:GEW868 GOS860:GOS868 GYO860:GYO868 HIK860:HIK868 HSG860:HSG868 ICC860:ICC868 ILY860:ILY868 IVU860:IVU868 JFQ860:JFQ868 JPM860:JPM868 JZI860:JZI868 KJE860:KJE868 KTA860:KTA868 LCW860:LCW868 LMS860:LMS868 LWO860:LWO868 MGK860:MGK868 MQG860:MQG868 NAC860:NAC868 NJY860:NJY868 NTU860:NTU868 ODQ860:ODQ868 ONM860:ONM868 OXI860:OXI868 PHE860:PHE868 PRA860:PRA868 QAW860:QAW868 QKS860:QKS868 QUO860:QUO868 REK860:REK868 ROG860:ROG868 RYC860:RYC868 SHY860:SHY868 SRU860:SRU868 TBQ860:TBQ868 TLM860:TLM868 TVI860:TVI868 UFE860:UFE868 UPA860:UPA868 UYW860:UYW868 VIS860:VIS868 VSO860:VSO868 WCK860:WCK868 WMG860:WMG868 WWC860:WWC868 AJ860:AJ868 AG860:AG868 JN860:JN868 AXD866:AXD868 BGZ866:BGZ868 BQV866:BQV868 CAR866:CAR868 CKN866:CKN868 CUJ866:CUJ868 DEF866:DEF868 DOB866:DOB868 DXX866:DXX868 EHT866:EHT868 ERP866:ERP868 FBL866:FBL868 FLH866:FLH868 FVD866:FVD868 GEZ866:GEZ868 GOV866:GOV868 GYR866:GYR868 HIN866:HIN868 HSJ866:HSJ868 ICF866:ICF868 IMB866:IMB868 IVX866:IVX868 JFT866:JFT868 JPP866:JPP868 JZL866:JZL868 KJH866:KJH868 KTD866:KTD868 LCZ866:LCZ868 LMV866:LMV868 LWR866:LWR868 MGN866:MGN868 MQJ866:MQJ868 NAF866:NAF868 NKB866:NKB868 NTX866:NTX868 ODT866:ODT868 ONP866:ONP868 OXL866:OXL868 PHH866:PHH868 PRD866:PRD868 QAZ866:QAZ868 QKV866:QKV868 QUR866:QUR868 REN866:REN868 ROJ866:ROJ868 RYF866:RYF868 SIB866:SIB868 SRX866:SRX868 TBT866:TBT868 TLP866:TLP868 TVL866:TVL868 UFH866:UFH868 UPD866:UPD868 UYZ866:UYZ868 VIV866:VIV868 VSR866:VSR868 WCN866:WCN868 WMJ866:WMJ868 WWF866:WWF868 JW866:JW868 TS866:TS868 ADO866:ADO868 ANK866:ANK868 AXG866:AXG868 BHC866:BHC868 BQY866:BQY868 CAU866:CAU868 CKQ866:CKQ868 CUM866:CUM868 DEI866:DEI868 DOE866:DOE868 DYA866:DYA868 EHW866:EHW868 ERS866:ERS868 FBO866:FBO868 FLK866:FLK868 FVG866:FVG868 GFC866:GFC868 GOY866:GOY868 GYU866:GYU868 HIQ866:HIQ868 HSM866:HSM868 ICI866:ICI868 IME866:IME868 IWA866:IWA868 JFW866:JFW868 JPS866:JPS868 JZO866:JZO868 KJK866:KJK868 KTG866:KTG868 LDC866:LDC868 LMY866:LMY868 LWU866:LWU868 MGQ866:MGQ868 MQM866:MQM868 NAI866:NAI868 NKE866:NKE868 NUA866:NUA868 ODW866:ODW868 ONS866:ONS868 OXO866:OXO868 PHK866:PHK868 PRG866:PRG868 QBC866:QBC868 QKY866:QKY868 QUU866:QUU868 REQ866:REQ868 ROM866:ROM868 RYI866:RYI868 SIE866:SIE868 SSA866:SSA868 TBW866:TBW868 TLS866:TLS868 TVO866:TVO868 UFK866:UFK868 UPG866:UPG868 UZC866:UZC868 VIY866:VIY868 VSU866:VSU868 WCQ866:WCQ868 WMM866:WMM868 WWI866:WWI868 AM866:AM868 AP866:AP868 JT866:JT868 TP866:TP868 ADL866:ADL868 ANH866:ANH868 TJ860:TJ868 AJ1421:AJ1422 AM1416:AM1422 AP1416:AP1422 AG1416:AG1421 AJ1416 KF1419 UB1419 ADX1419 ANT1419 AXP1419 BHL1419 BRH1419 CBD1419 CKZ1419 CUV1419 DER1419 DON1419 DYJ1419 EIF1419 ESB1419 FBX1419 FLT1419 FVP1419 GFL1419 GPH1419 GZD1419 HIZ1419 HSV1419 ICR1419 IMN1419 IWJ1419 JGF1419 JQB1419 JZX1419 KJT1419 KTP1419 LDL1419 LNH1419 LXD1419 MGZ1419 MQV1419 NAR1419 NKN1419 NUJ1419 OEF1419 OOB1419 OXX1419 PHT1419 PRP1419 QBL1419 QLH1419 QVD1419 REZ1419 ROV1419 RYR1419 SIN1419 SSJ1419 TCF1419 TMB1419 TVX1419 UFT1419 UPP1419 UZL1419 VJH1419 VTD1419 WCZ1419 WMV1419 WWR1419 KI1419 UE1419 AEA1419 ANW1419 AXS1419 BHO1419 BRK1419 CBG1419 CLC1419 CUY1419 DEU1419 DOQ1419 DYM1419 EII1419 ESE1419 FCA1419 FLW1419 FVS1419 GFO1419 GPK1419 GZG1419 HJC1419 HSY1419 ICU1419 IMQ1419 IWM1419 JGI1419 JQE1419 KAA1419 KJW1419 KTS1419 LDO1419 LNK1419 LXG1419 MHC1419 MQY1419 NAU1419 NKQ1419 NUM1419 OEI1419 OOE1419 OYA1419 PHW1419 PRS1419 QBO1419 QLK1419 QVG1419 RFC1419 ROY1419 RYU1419 SIQ1419 SSM1419 TCI1419 TME1419 TWA1419 UFW1419 UPS1419 UZO1419 VJK1419 VTG1419 WDC1419 WMY1419 WWU1419 KL1419 UH1419 AED1419 ANZ1419 AXV1419 BHR1419 BRN1419 CBJ1419 CLF1419 CVB1419 DEX1419 DOT1419 DYP1419 EIL1419 ESH1419 FCD1419 FLZ1419 FVV1419 GFR1419 GPN1419 GZJ1419 HJF1419 HTB1419 ICX1419 IMT1419 IWP1419 JGL1419 JQH1419 KAD1419 KJZ1419 KTV1419 LDR1419 LNN1419 LXJ1419 MHF1419 MRB1419 NAX1419 NKT1419 NUP1419 OEL1419 OOH1419 OYD1419 PHZ1419 PRV1419 QBR1419 QLN1419 QVJ1419 RFF1419 RPB1419 RYX1419 SIT1419 SSP1419 TCL1419 TMH1419 TWD1419 UFZ1419 UPV1419 UZR1419 VJN1419 VTJ1419 WDF1419 WNB1419 WWX1419 AM1444 AJ1552 JQ1524 TM1524 ADI1524 ANE1524 AXA1524 BGW1524 BQS1524 CAO1524 CKK1524 CUG1524 DEC1524 DNY1524 DXU1524 EHQ1524 ERM1524 FBI1524 FLE1524 FVA1524 GEW1524 GOS1524 GYO1524 HIK1524 HSG1524 ICC1524 ILY1524 IVU1524 JFQ1524 JPM1524 JZI1524 KJE1524 KTA1524 LCW1524 LMS1524 LWO1524 MGK1524 MQG1524 NAC1524 NJY1524 NTU1524 ODQ1524 ONM1524 OXI1524 PHE1524 PRA1524 QAW1524 QKS1524 QUO1524 REK1524 ROG1524 RYC1524 SHY1524 SRU1524 TBQ1524 TLM1524 TVI1524 UFE1524 UPA1524 UYW1524 VIS1524 VSO1524 WCK1524 WMG1524 WWC1524 AM1552 JT1524 TP1524 ADL1524 ANH1524 AXD1524 BGZ1524 BQV1524 CAR1524 CKN1524 CUJ1524 DEF1524 DOB1524 DXX1524 EHT1524 ERP1524 FBL1524 FLH1524 FVD1524 GEZ1524 GOV1524 GYR1524 HIN1524 HSJ1524 ICF1524 IMB1524 IVX1524 JFT1524 JPP1524 JZL1524 KJH1524 KTD1524 LCZ1524 LMV1524 LWR1524 MGN1524 MQJ1524 NAF1524 NKB1524 NTX1524 ODT1524 ONP1524 OXL1524 PHH1524 PRD1524 QAZ1524 QKV1524 QUR1524 REN1524 ROJ1524 RYF1524 SIB1524 SRX1524 TBT1524 TLP1524 TVL1524 UFH1524 UPD1524 UYZ1524 VIV1524 VSR1524 WCN1524 WMJ1524 WWF1524 AP1552 JW1524 TS1524 ADO1524 ANK1524 AXG1524 BHC1524 BQY1524 CAU1524 CKQ1524 CUM1524 DEI1524 DOE1524 DYA1524 EHW1524 ERS1524 FBO1524 FLK1524 FVG1524 GFC1524 GOY1524 GYU1524 HIQ1524 HSM1524 ICI1524 IME1524 IWA1524 JFW1524 JPS1524 JZO1524 KJK1524 KTG1524 LDC1524 LMY1524 LWU1524 MGQ1524 MQM1524 NAI1524 NKE1524 NUA1524 ODW1524 ONS1524 OXO1524 PHK1524 PRG1524 QBC1524 QKY1524 QUU1524 REQ1524 ROM1524 RYI1524 SIE1524 SSA1524 TBW1524 TLS1524 TVO1524 UFK1524 UPG1524 UZC1524 VIY1524 VSU1524 WCQ1524 WMM1524 WWI1524 AJ1569 JQ1541 TM1541 ADI1541 ANE1541 AXA1541 BGW1541 BQS1541 CAO1541 CKK1541 CUG1541 DEC1541 DNY1541 DXU1541 EHQ1541 ERM1541 FBI1541 FLE1541 FVA1541 GEW1541 GOS1541 GYO1541 HIK1541 HSG1541 ICC1541 ILY1541 IVU1541 JFQ1541 JPM1541 JZI1541 KJE1541 KTA1541 LCW1541 LMS1541 LWO1541 MGK1541 MQG1541 NAC1541 NJY1541 NTU1541 ODQ1541 ONM1541 OXI1541 PHE1541 PRA1541 QAW1541 QKS1541 QUO1541 REK1541 ROG1541 RYC1541 SHY1541 SRU1541 TBQ1541 TLM1541 TVI1541 UFE1541 UPA1541 UYW1541 VIS1541 VSO1541 WCK1541 WMG1541 WWC1541 AG1569 JN1541 TJ1541 ADF1541 ANB1541 AWX1541 BGT1541 BQP1541 CAL1541 CKH1541 CUD1541 DDZ1541 DNV1541 DXR1541 EHN1541 ERJ1541 FBF1541 FLB1541 FUX1541 GET1541 GOP1541 GYL1541 HIH1541 HSD1541 IBZ1541 ILV1541 IVR1541 JFN1541 JPJ1541 JZF1541 KJB1541 KSX1541 LCT1541 LMP1541 LWL1541 MGH1541 MQD1541 MZZ1541 NJV1541 NTR1541 ODN1541 ONJ1541 OXF1541 PHB1541 PQX1541 QAT1541 QKP1541 QUL1541 REH1541 ROD1541 RXZ1541 SHV1541 SRR1541 TBN1541 TLJ1541 TVF1541 UFB1541 UOX1541 UYT1541 VIP1541 VSL1541 WCH1541 WMD1541 WVZ1541 AP1569 JW1541 TS1541 ADO1541 ANK1541 AXG1541 BHC1541 BQY1541 CAU1541 CKQ1541 CUM1541 DEI1541 DOE1541 DYA1541 EHW1541 ERS1541 FBO1541 FLK1541 FVG1541 GFC1541 GOY1541 GYU1541 HIQ1541 HSM1541 ICI1541 IME1541 IWA1541 JFW1541 JPS1541 JZO1541 KJK1541 KTG1541 LDC1541 LMY1541 LWU1541 MGQ1541 MQM1541 NAI1541 NKE1541 NUA1541 ODW1541 ONS1541 OXO1541 PHK1541 PRG1541 QBC1541 QKY1541 QUU1541 REQ1541 ROM1541 RYI1541 SIE1541 SSA1541 TBW1541 TLS1541 TVO1541 UFK1541 UPG1541 UZC1541 VIY1541 VSU1541 WCQ1541 WMM1541 WWI1541 AM1569 JT1541 TP1541 ADL1541 ANH1541 AXD1541 BGZ1541 BQV1541 CAR1541 CKN1541 CUJ1541 DEF1541 DOB1541 DXX1541 EHT1541 ERP1541 FBL1541 FLH1541 FVD1541 GEZ1541 GOV1541 GYR1541 HIN1541 HSJ1541 ICF1541 IMB1541 IVX1541 JFT1541 JPP1541 JZL1541 KJH1541 KTD1541 LCZ1541 LMV1541 LWR1541 MGN1541 MQJ1541 NAF1541 NKB1541 NTX1541 ODT1541 ONP1541 OXL1541 PHH1541 PRD1541 QAZ1541 QKV1541 QUR1541 REN1541 ROJ1541 RYF1541 SIB1541 SRX1541 TBT1541 TLP1541 TVL1541 UFH1541 UPD1541 UYZ1541 VIV1541 VSR1541 WCN1541 WMJ1541 WWF1541 AP1600:AP1601 JW1572:JW1573 TS1572:TS1573 ADO1572:ADO1573 ANK1572:ANK1573 AXG1572:AXG1573 BHC1572:BHC1573 BQY1572:BQY1573 CAU1572:CAU1573 CKQ1572:CKQ1573 CUM1572:CUM1573 DEI1572:DEI1573 DOE1572:DOE1573 DYA1572:DYA1573 EHW1572:EHW1573 ERS1572:ERS1573 FBO1572:FBO1573 FLK1572:FLK1573 FVG1572:FVG1573 GFC1572:GFC1573 GOY1572:GOY1573 GYU1572:GYU1573 HIQ1572:HIQ1573 HSM1572:HSM1573 ICI1572:ICI1573 IME1572:IME1573 IWA1572:IWA1573 JFW1572:JFW1573 JPS1572:JPS1573 JZO1572:JZO1573 KJK1572:KJK1573 KTG1572:KTG1573 LDC1572:LDC1573 LMY1572:LMY1573 LWU1572:LWU1573 MGQ1572:MGQ1573 MQM1572:MQM1573 NAI1572:NAI1573 NKE1572:NKE1573 NUA1572:NUA1573 ODW1572:ODW1573 ONS1572:ONS1573 OXO1572:OXO1573 PHK1572:PHK1573 PRG1572:PRG1573 QBC1572:QBC1573 QKY1572:QKY1573 QUU1572:QUU1573 REQ1572:REQ1573 ROM1572:ROM1573 RYI1572:RYI1573 SIE1572:SIE1573 SSA1572:SSA1573 TBW1572:TBW1573 TLS1572:TLS1573 TVO1572:TVO1573 UFK1572:UFK1573 UPG1572:UPG1573 UZC1572:UZC1573 VIY1572:VIY1573 VSU1572:VSU1573 WCQ1572:WCQ1573 WMM1572:WMM1573 WWI1572:WWI1573 JQ1579:JQ1580 TM1579:TM1580 ADI1579:ADI1580 ANE1579:ANE1580 AXA1579:AXA1580 BGW1579:BGW1580 BQS1579:BQS1580 CAO1579:CAO1580 CKK1579:CKK1580 CUG1579:CUG1580 DEC1579:DEC1580 DNY1579:DNY1580 DXU1579:DXU1580 EHQ1579:EHQ1580 ERM1579:ERM1580 FBI1579:FBI1580 FLE1579:FLE1580 FVA1579:FVA1580 GEW1579:GEW1580 GOS1579:GOS1580 GYO1579:GYO1580 HIK1579:HIK1580 HSG1579:HSG1580 ICC1579:ICC1580 ILY1579:ILY1580 IVU1579:IVU1580 JFQ1579:JFQ1580 JPM1579:JPM1580 JZI1579:JZI1580 KJE1579:KJE1580 KTA1579:KTA1580 LCW1579:LCW1580 LMS1579:LMS1580 LWO1579:LWO1580 MGK1579:MGK1580 MQG1579:MQG1580 NAC1579:NAC1580 NJY1579:NJY1580 NTU1579:NTU1580 ODQ1579:ODQ1580 ONM1579:ONM1580 OXI1579:OXI1580 PHE1579:PHE1580 PRA1579:PRA1580 QAW1579:QAW1580 QKS1579:QKS1580 QUO1579:QUO1580 REK1579:REK1580 ROG1579:ROG1580 RYC1579:RYC1580 SHY1579:SHY1580 SRU1579:SRU1580 TBQ1579:TBQ1580 TLM1579:TLM1580 TVI1579:TVI1580 UFE1579:UFE1580 UPA1579:UPA1580 UYW1579:UYW1580 VIS1579:VIS1580 VSO1579:VSO1580 WCK1579:WCK1580 WMG1579:WMG1580 WWC1579:WWC1580 JN1579:JN1580 TJ1579:TJ1580 ADF1579:ADF1580 ANB1579:ANB1580 AWX1579:AWX1580 BGT1579:BGT1580 BQP1579:BQP1580 CAL1579:CAL1580 CKH1579:CKH1580 CUD1579:CUD1580 DDZ1579:DDZ1580 DNV1579:DNV1580 DXR1579:DXR1580 EHN1579:EHN1580 ERJ1579:ERJ1580 FBF1579:FBF1580 FLB1579:FLB1580 FUX1579:FUX1580 GET1579:GET1580 GOP1579:GOP1580 GYL1579:GYL1580 HIH1579:HIH1580 HSD1579:HSD1580 IBZ1579:IBZ1580 ILV1579:ILV1580 IVR1579:IVR1580 JFN1579:JFN1580 JPJ1579:JPJ1580 JZF1579:JZF1580 KJB1579:KJB1580 KSX1579:KSX1580 LCT1579:LCT1580 LMP1579:LMP1580 LWL1579:LWL1580 MGH1579:MGH1580 MQD1579:MQD1580 MZZ1579:MZZ1580 NJV1579:NJV1580 NTR1579:NTR1580 ODN1579:ODN1580 ONJ1579:ONJ1580 OXF1579:OXF1580 PHB1579:PHB1580 PQX1579:PQX1580 QAT1579:QAT1580 QKP1579:QKP1580 QUL1579:QUL1580 REH1579:REH1580 ROD1579:ROD1580 RXZ1579:RXZ1580 SHV1579:SHV1580 SRR1579:SRR1580 TBN1579:TBN1580 TLJ1579:TLJ1580 TVF1579:TVF1580 UFB1579:UFB1580 UOX1579:UOX1580 UYT1579:UYT1580 VIP1579:VIP1580 VSL1579:VSL1580 WCH1579:WCH1580 WMD1579:WMD1580 WVZ1579:WVZ1580 JW1579:JW1580 TS1579:TS1580 ADO1579:ADO1580 ANK1579:ANK1580 AXG1579:AXG1580 BHC1579:BHC1580 BQY1579:BQY1580 CAU1579:CAU1580 CKQ1579:CKQ1580 CUM1579:CUM1580 DEI1579:DEI1580 DOE1579:DOE1580 DYA1579:DYA1580 EHW1579:EHW1580 ERS1579:ERS1580 FBO1579:FBO1580 FLK1579:FLK1580 FVG1579:FVG1580 GFC1579:GFC1580 GOY1579:GOY1580 GYU1579:GYU1580 HIQ1579:HIQ1580 HSM1579:HSM1580 ICI1579:ICI1580 IME1579:IME1580 IWA1579:IWA1580 JFW1579:JFW1580 JPS1579:JPS1580 JZO1579:JZO1580 KJK1579:KJK1580 KTG1579:KTG1580 LDC1579:LDC1580 LMY1579:LMY1580 LWU1579:LWU1580 MGQ1579:MGQ1580 MQM1579:MQM1580 NAI1579:NAI1580 NKE1579:NKE1580 NUA1579:NUA1580 ODW1579:ODW1580 ONS1579:ONS1580 OXO1579:OXO1580 PHK1579:PHK1580 PRG1579:PRG1580 QBC1579:QBC1580 QKY1579:QKY1580 QUU1579:QUU1580 REQ1579:REQ1580 ROM1579:ROM1580 RYI1579:RYI1580 SIE1579:SIE1580 SSA1579:SSA1580 TBW1579:TBW1580 TLS1579:TLS1580 TVO1579:TVO1580 UFK1579:UFK1580 UPG1579:UPG1580 UZC1579:UZC1580 VIY1579:VIY1580 VSU1579:VSU1580 WCQ1579:WCQ1580 WMM1579:WMM1580 WWI1579:WWI1580 JT1579:JT1580 TP1579:TP1580 ADL1579:ADL1580 ANH1579:ANH1580 AXD1579:AXD1580 BGZ1579:BGZ1580 BQV1579:BQV1580 CAR1579:CAR1580 CKN1579:CKN1580 CUJ1579:CUJ1580 DEF1579:DEF1580 DOB1579:DOB1580 DXX1579:DXX1580 EHT1579:EHT1580 ERP1579:ERP1580 FBL1579:FBL1580 FLH1579:FLH1580 FVD1579:FVD1580 GEZ1579:GEZ1580 GOV1579:GOV1580 GYR1579:GYR1580 HIN1579:HIN1580 HSJ1579:HSJ1580 ICF1579:ICF1580 IMB1579:IMB1580 IVX1579:IVX1580 JFT1579:JFT1580 JPP1579:JPP1580 JZL1579:JZL1580 KJH1579:KJH1580 KTD1579:KTD1580 LCZ1579:LCZ1580 LMV1579:LMV1580 LWR1579:LWR1580 MGN1579:MGN1580 MQJ1579:MQJ1580 NAF1579:NAF1580 NKB1579:NKB1580 NTX1579:NTX1580 ODT1579:ODT1580 ONP1579:ONP1580 OXL1579:OXL1580 PHH1579:PHH1580 PRD1579:PRD1580 QAZ1579:QAZ1580 QKV1579:QKV1580 QUR1579:QUR1580 REN1579:REN1580 ROJ1579:ROJ1580 RYF1579:RYF1580 SIB1579:SIB1580 SRX1579:SRX1580 TBT1579:TBT1580 TLP1579:TLP1580 TVL1579:TVL1580 UFH1579:UFH1580 UPD1579:UPD1580 UYZ1579:UYZ1580 VIV1579:VIV1580 VSR1579:VSR1580 WCN1579:WCN1580 WMJ1579:WMJ1580 WWF1579:WWF1580 AJ1601 JQ1573 TM1573 ADI1573 ANE1573 AXA1573 BGW1573 BQS1573 CAO1573 CKK1573 CUG1573 DEC1573 DNY1573 DXU1573 EHQ1573 ERM1573 FBI1573 FLE1573 FVA1573 GEW1573 GOS1573 GYO1573 HIK1573 HSG1573 ICC1573 ILY1573 IVU1573 JFQ1573 JPM1573 JZI1573 KJE1573 KTA1573 LCW1573 LMS1573 LWO1573 MGK1573 MQG1573 NAC1573 NJY1573 NTU1573 ODQ1573 ONM1573 OXI1573 PHE1573 PRA1573 QAW1573 QKS1573 QUO1573 REK1573 ROG1573 RYC1573 SHY1573 SRU1573 TBQ1573 TLM1573 TVI1573 UFE1573 UPA1573 UYW1573 VIS1573 VSO1573 WCK1573 WMG1573 WWC1573 AG1601 JN1573 TJ1573 ADF1573 ANB1573 AWX1573 BGT1573 BQP1573 CAL1573 CKH1573 CUD1573 DDZ1573 DNV1573 DXR1573 EHN1573 ERJ1573 FBF1573 FLB1573 FUX1573 GET1573 GOP1573 GYL1573 HIH1573 HSD1573 IBZ1573 ILV1573 IVR1573 JFN1573 JPJ1573 JZF1573 KJB1573 KSX1573 LCT1573 LMP1573 LWL1573 MGH1573 MQD1573 MZZ1573 NJV1573 NTR1573 ODN1573 ONJ1573 OXF1573 PHB1573 PQX1573 QAT1573 QKP1573 QUL1573 REH1573 ROD1573 RXZ1573 SHV1573 SRR1573 TBN1573 TLJ1573 TVF1573 UFB1573 UOX1573 UYT1573 VIP1573 VSL1573 WCH1573 WMD1573 WVZ1573 AJ1557 JQ1529 TM1529 ADI1529 ANE1529 AXA1529 BGW1529 BQS1529 CAO1529 CKK1529 CUG1529 DEC1529 DNY1529 DXU1529 EHQ1529 ERM1529 FBI1529 FLE1529 FVA1529 GEW1529 GOS1529 GYO1529 HIK1529 HSG1529 ICC1529 ILY1529 IVU1529 JFQ1529 JPM1529 JZI1529 KJE1529 KTA1529 LCW1529 LMS1529 LWO1529 MGK1529 MQG1529 NAC1529 NJY1529 NTU1529 ODQ1529 ONM1529 OXI1529 PHE1529 PRA1529 QAW1529 QKS1529 QUO1529 REK1529 ROG1529 RYC1529 SHY1529 SRU1529 TBQ1529 TLM1529 TVI1529 UFE1529 UPA1529 UYW1529 VIS1529 VSO1529 WCK1529 WMG1529 WWC1529 AG1557 JN1529 TJ1529 ADF1529 ANB1529 AWX1529 BGT1529 BQP1529 CAL1529 CKH1529 CUD1529 DDZ1529 DNV1529 DXR1529 EHN1529 ERJ1529 FBF1529 FLB1529 FUX1529 GET1529 GOP1529 GYL1529 HIH1529 HSD1529 IBZ1529 ILV1529 IVR1529 JFN1529 JPJ1529 JZF1529 KJB1529 KSX1529 LCT1529 LMP1529 LWL1529 MGH1529 MQD1529 MZZ1529 NJV1529 NTR1529 ODN1529 ONJ1529 OXF1529 PHB1529 PQX1529 QAT1529 QKP1529 QUL1529 REH1529 ROD1529 RXZ1529 SHV1529 SRR1529 TBN1529 TLJ1529 TVF1529 UFB1529 UOX1529 UYT1529 VIP1529 VSL1529 WCH1529 WMD1529 WVZ1529 AP1557 JW1529 TS1529 ADO1529 ANK1529 AXG1529 BHC1529 BQY1529 CAU1529 CKQ1529 CUM1529 DEI1529 DOE1529 DYA1529 EHW1529 ERS1529 FBO1529 FLK1529 FVG1529 GFC1529 GOY1529 GYU1529 HIQ1529 HSM1529 ICI1529 IME1529 IWA1529 JFW1529 JPS1529 JZO1529 KJK1529 KTG1529 LDC1529 LMY1529 LWU1529 MGQ1529 MQM1529 NAI1529 NKE1529 NUA1529 ODW1529 ONS1529 OXO1529 PHK1529 PRG1529 QBC1529 QKY1529 QUU1529 REQ1529 ROM1529 RYI1529 SIE1529 SSA1529 TBW1529 TLS1529 TVO1529 UFK1529 UPG1529 UZC1529 VIY1529 VSU1529 WCQ1529 WMM1529 WWI1529 AM1557 JT1529 TP1529 ADL1529 ANH1529 AXD1529 BGZ1529 BQV1529 CAR1529 CKN1529 CUJ1529 DEF1529 DOB1529 DXX1529 EHT1529 ERP1529 FBL1529 FLH1529 FVD1529 GEZ1529 GOV1529 GYR1529 HIN1529 HSJ1529 ICF1529 IMB1529 IVX1529 JFT1529 JPP1529 JZL1529 KJH1529 KTD1529 LCZ1529 LMV1529 LWR1529 MGN1529 MQJ1529 NAF1529 NKB1529 NTX1529 ODT1529 ONP1529 OXL1529 PHH1529 PRD1529 QAZ1529 QKV1529 QUR1529 REN1529 ROJ1529 RYF1529 SIB1529 SRX1529 TBT1529 TLP1529 TVL1529 UFH1529 UPD1529 UYZ1529 VIV1529 VSR1529 WCN1529 WMJ1529 WWF1529 AG1516:AG1543 JN1488:JN1515 TJ1488:TJ1515 ADF1488:ADF1515 ANB1488:ANB1515 AWX1488:AWX1515 BGT1488:BGT1515 BQP1488:BQP1515 CAL1488:CAL1515 CKH1488:CKH1515 CUD1488:CUD1515 DDZ1488:DDZ1515 DNV1488:DNV1515 DXR1488:DXR1515 EHN1488:EHN1515 ERJ1488:ERJ1515 FBF1488:FBF1515 FLB1488:FLB1515 FUX1488:FUX1515 GET1488:GET1515 GOP1488:GOP1515 GYL1488:GYL1515 HIH1488:HIH1515 HSD1488:HSD1515 IBZ1488:IBZ1515 ILV1488:ILV1515 IVR1488:IVR1515 JFN1488:JFN1515 JPJ1488:JPJ1515 JZF1488:JZF1515 KJB1488:KJB1515 KSX1488:KSX1515 LCT1488:LCT1515 LMP1488:LMP1515 LWL1488:LWL1515 MGH1488:MGH1515 MQD1488:MQD1515 MZZ1488:MZZ1515 NJV1488:NJV1515 NTR1488:NTR1515 ODN1488:ODN1515 ONJ1488:ONJ1515 OXF1488:OXF1515 PHB1488:PHB1515 PQX1488:PQX1515 QAT1488:QAT1515 QKP1488:QKP1515 QUL1488:QUL1515 REH1488:REH1515 ROD1488:ROD1515 RXZ1488:RXZ1515 SHV1488:SHV1515 SRR1488:SRR1515 TBN1488:TBN1515 TLJ1488:TLJ1515 TVF1488:TVF1515 UFB1488:UFB1515 UOX1488:UOX1515 UYT1488:UYT1515 VIP1488:VIP1515 VSL1488:VSL1515 WCH1488:WCH1515 WMD1488:WMD1515 WVZ1488:WVZ1515 AJ1516:AJ1543 JQ1488:JQ1515 TM1488:TM1515 ADI1488:ADI1515 ANE1488:ANE1515 AXA1488:AXA1515 BGW1488:BGW1515 BQS1488:BQS1515 CAO1488:CAO1515 CKK1488:CKK1515 CUG1488:CUG1515 DEC1488:DEC1515 DNY1488:DNY1515 DXU1488:DXU1515 EHQ1488:EHQ1515 ERM1488:ERM1515 FBI1488:FBI1515 FLE1488:FLE1515 FVA1488:FVA1515 GEW1488:GEW1515 GOS1488:GOS1515 GYO1488:GYO1515 HIK1488:HIK1515 HSG1488:HSG1515 ICC1488:ICC1515 ILY1488:ILY1515 IVU1488:IVU1515 JFQ1488:JFQ1515 JPM1488:JPM1515 JZI1488:JZI1515 KJE1488:KJE1515 KTA1488:KTA1515 LCW1488:LCW1515 LMS1488:LMS1515 LWO1488:LWO1515 MGK1488:MGK1515 MQG1488:MQG1515 NAC1488:NAC1515 NJY1488:NJY1515 NTU1488:NTU1515 ODQ1488:ODQ1515 ONM1488:ONM1515 OXI1488:OXI1515 PHE1488:PHE1515 PRA1488:PRA1515 QAW1488:QAW1515 QKS1488:QKS1515 QUO1488:QUO1515 REK1488:REK1515 ROG1488:ROG1515 RYC1488:RYC1515 SHY1488:SHY1515 SRU1488:SRU1515 TBQ1488:TBQ1515 TLM1488:TLM1515 TVI1488:TVI1515 UFE1488:UFE1515 UPA1488:UPA1515 UYW1488:UYW1515 VIS1488:VIS1515 VSO1488:VSO1515 WCK1488:WCK1515 WMG1488:WMG1515 WWC1488:WWC1515 AP1516:AP1543 JW1488:JW1515 TS1488:TS1515 ADO1488:ADO1515 ANK1488:ANK1515 AXG1488:AXG1515 BHC1488:BHC1515 BQY1488:BQY1515 CAU1488:CAU1515 CKQ1488:CKQ1515 CUM1488:CUM1515 DEI1488:DEI1515 DOE1488:DOE1515 DYA1488:DYA1515 EHW1488:EHW1515 ERS1488:ERS1515 FBO1488:FBO1515 FLK1488:FLK1515 FVG1488:FVG1515 GFC1488:GFC1515 GOY1488:GOY1515 GYU1488:GYU1515 HIQ1488:HIQ1515 HSM1488:HSM1515 ICI1488:ICI1515 IME1488:IME1515 IWA1488:IWA1515 JFW1488:JFW1515 JPS1488:JPS1515 JZO1488:JZO1515 KJK1488:KJK1515 KTG1488:KTG1515 LDC1488:LDC1515 LMY1488:LMY1515 LWU1488:LWU1515 MGQ1488:MGQ1515 MQM1488:MQM1515 NAI1488:NAI1515 NKE1488:NKE1515 NUA1488:NUA1515 ODW1488:ODW1515 ONS1488:ONS1515 OXO1488:OXO1515 PHK1488:PHK1515 PRG1488:PRG1515 QBC1488:QBC1515 QKY1488:QKY1515 QUU1488:QUU1515 REQ1488:REQ1515 ROM1488:ROM1515 RYI1488:RYI1515 SIE1488:SIE1515 SSA1488:SSA1515 TBW1488:TBW1515 TLS1488:TLS1515 TVO1488:TVO1515 UFK1488:UFK1515 UPG1488:UPG1515 UZC1488:UZC1515 VIY1488:VIY1515 VSU1488:VSU1515 WCQ1488:WCQ1515 WMM1488:WMM1515 WWI1488:WWI1515 AM1516:AM1543 JT1488:JT1515 TP1488:TP1515 ADL1488:ADL1515 ANH1488:ANH1515 AXD1488:AXD1515 BGZ1488:BGZ1515 BQV1488:BQV1515 CAR1488:CAR1515 CKN1488:CKN1515 CUJ1488:CUJ1515 DEF1488:DEF1515 DOB1488:DOB1515 DXX1488:DXX1515 EHT1488:EHT1515 ERP1488:ERP1515 FBL1488:FBL1515 FLH1488:FLH1515 FVD1488:FVD1515 GEZ1488:GEZ1515 GOV1488:GOV1515 GYR1488:GYR1515 HIN1488:HIN1515 HSJ1488:HSJ1515 ICF1488:ICF1515 IMB1488:IMB1515 IVX1488:IVX1515 JFT1488:JFT1515 JPP1488:JPP1515 JZL1488:JZL1515 KJH1488:KJH1515 KTD1488:KTD1515 LCZ1488:LCZ1515 LMV1488:LMV1515 LWR1488:LWR1515 MGN1488:MGN1515 MQJ1488:MQJ1515 NAF1488:NAF1515 NKB1488:NKB1515 NTX1488:NTX1515 ODT1488:ODT1515 ONP1488:ONP1515 OXL1488:OXL1515 PHH1488:PHH1515 PRD1488:PRD1515 QAZ1488:QAZ1515 QKV1488:QKV1515 QUR1488:QUR1515 REN1488:REN1515 ROJ1488:ROJ1515 RYF1488:RYF1515 SIB1488:SIB1515 SRX1488:SRX1515 TBT1488:TBT1515 TLP1488:TLP1515 TVL1488:TVL1515 UFH1488:UFH1515 UPD1488:UPD1515 UYZ1488:UYZ1515 VIV1488:VIV1515 VSR1488:VSR1515 WCN1488:WCN1515 WMJ1488:WMJ1515 WWF1488:WWF1515 AP1441 AM1441 AJ1441 AG1441 AJ1444 AG1444" xr:uid="{86B3CF7D-2F7A-4B21-9D13-2D0594B114B0}">
      <formula1>0</formula1>
      <formula2>7</formula2>
    </dataValidation>
    <dataValidation type="whole" allowBlank="1" showInputMessage="1" showErrorMessage="1" errorTitle="Odstotek uporabe" error="odstotek (celoštevilska vrednost)" prompt="vpišite kolikšna je bila angažiranost v procentih, oblika besedila je celoštevilska vrednost" sqref="AL728 KH728 UD728 ADZ728 ANV728 AXR728 BHN728 BRJ728 CBF728 CLB728 CUX728 DET728 DOP728 DYL728 EIH728 ESD728 FBZ728 FLV728 FVR728 GFN728 GPJ728 GZF728 HJB728 HSX728 ICT728 IMP728 IWL728 JGH728 JQD728 JZZ728 KJV728 KTR728 LDN728 LNJ728 LXF728 MHB728 MQX728 NAT728 NKP728 NUL728 OEH728 OOD728 OXZ728 PHV728 PRR728 QBN728 QLJ728 QVF728 RFB728 ROX728 RYT728 SIP728 SSL728 TCH728 TMD728 TVZ728 UFV728 UPR728 UZN728 VJJ728 VTF728 WDB728 WMX728 WWT728 AL1337 AL506:AL509 KH506:KH509 UD506:UD509 ADZ506:ADZ509 ANV506:ANV509 AXR506:AXR509 BHN506:BHN509 BRJ506:BRJ509 CBF506:CBF509 CLB506:CLB509 CUX506:CUX509 DET506:DET509 DOP506:DOP509 DYL506:DYL509 EIH506:EIH509 ESD506:ESD509 FBZ506:FBZ509 FLV506:FLV509 FVR506:FVR509 GFN506:GFN509 GPJ506:GPJ509 GZF506:GZF509 HJB506:HJB509 HSX506:HSX509 ICT506:ICT509 IMP506:IMP509 IWL506:IWL509 JGH506:JGH509 JQD506:JQD509 JZZ506:JZZ509 KJV506:KJV509 KTR506:KTR509 LDN506:LDN509 LNJ506:LNJ509 LXF506:LXF509 MHB506:MHB509 MQX506:MQX509 NAT506:NAT509 NKP506:NKP509 NUL506:NUL509 OEH506:OEH509 OOD506:OOD509 OXZ506:OXZ509 PHV506:PHV509 PRR506:PRR509 QBN506:QBN509 QLJ506:QLJ509 QVF506:QVF509 RFB506:RFB509 ROX506:ROX509 RYT506:RYT509 SIP506:SIP509 SSL506:SSL509 TCH506:TCH509 TMD506:TMD509 TVZ506:TVZ509 UFV506:UFV509 UPR506:UPR509 UZN506:UZN509 VJJ506:VJJ509 VTF506:VTF509 WDB506:WDB509 WMX506:WMX509 WWT506:WWT509 AL1352 KH1352 UD1352 ADZ1352 ANV1352 AXR1352 BHN1352 BRJ1352 CBF1352 CLB1352 CUX1352 DET1352 DOP1352 DYL1352 EIH1352 ESD1352 FBZ1352 FLV1352 FVR1352 GFN1352 GPJ1352 GZF1352 HJB1352 HSX1352 ICT1352 IMP1352 IWL1352 JGH1352 JQD1352 JZZ1352 KJV1352 KTR1352 LDN1352 LNJ1352 LXF1352 MHB1352 MQX1352 NAT1352 NKP1352 NUL1352 OEH1352 OOD1352 OXZ1352 PHV1352 PRR1352 QBN1352 QLJ1352 QVF1352 RFB1352 ROX1352 RYT1352 SIP1352 SSL1352 TCH1352 TMD1352 TVZ1352 UFV1352 UPR1352 UZN1352 VJJ1352 VTF1352 WDB1352 WMX1352 WWT1352 AL11:AL13 KH11:KH13 UD11:UD13 ADZ11:ADZ13 ANV11:ANV13 AXR11:AXR13 BHN11:BHN13 BRJ11:BRJ13 CBF11:CBF13 CLB11:CLB13 CUX11:CUX13 DET11:DET13 DOP11:DOP13 DYL11:DYL13 EIH11:EIH13 ESD11:ESD13 FBZ11:FBZ13 FLV11:FLV13 FVR11:FVR13 GFN11:GFN13 GPJ11:GPJ13 GZF11:GZF13 HJB11:HJB13 HSX11:HSX13 ICT11:ICT13 IMP11:IMP13 IWL11:IWL13 JGH11:JGH13 JQD11:JQD13 JZZ11:JZZ13 KJV11:KJV13 KTR11:KTR13 LDN11:LDN13 LNJ11:LNJ13 LXF11:LXF13 MHB11:MHB13 MQX11:MQX13 NAT11:NAT13 NKP11:NKP13 NUL11:NUL13 OEH11:OEH13 OOD11:OOD13 OXZ11:OXZ13 PHV11:PHV13 PRR11:PRR13 QBN11:QBN13 QLJ11:QLJ13 QVF11:QVF13 RFB11:RFB13 ROX11:ROX13 RYT11:RYT13 SIP11:SIP13 SSL11:SSL13 TCH11:TCH13 TMD11:TMD13 TVZ11:TVZ13 UFV11:UFV13 UPR11:UPR13 UZN11:UZN13 VJJ11:VJJ13 VTF11:VTF13 WDB11:WDB13 WMX11:WMX13 WWT11:WWT13 AL15:AL30 KH15:KH30 UD15:UD30 ADZ15:ADZ30 ANV15:ANV30 AXR15:AXR30 BHN15:BHN30 BRJ15:BRJ30 CBF15:CBF30 CLB15:CLB30 CUX15:CUX30 DET15:DET30 DOP15:DOP30 DYL15:DYL30 EIH15:EIH30 ESD15:ESD30 FBZ15:FBZ30 FLV15:FLV30 FVR15:FVR30 GFN15:GFN30 GPJ15:GPJ30 GZF15:GZF30 HJB15:HJB30 HSX15:HSX30 ICT15:ICT30 IMP15:IMP30 IWL15:IWL30 JGH15:JGH30 JQD15:JQD30 JZZ15:JZZ30 KJV15:KJV30 KTR15:KTR30 LDN15:LDN30 LNJ15:LNJ30 LXF15:LXF30 MHB15:MHB30 MQX15:MQX30 NAT15:NAT30 NKP15:NKP30 NUL15:NUL30 OEH15:OEH30 OOD15:OOD30 OXZ15:OXZ30 PHV15:PHV30 PRR15:PRR30 QBN15:QBN30 QLJ15:QLJ30 QVF15:QVF30 RFB15:RFB30 ROX15:ROX30 RYT15:RYT30 SIP15:SIP30 SSL15:SSL30 TCH15:TCH30 TMD15:TMD30 TVZ15:TVZ30 UFV15:UFV30 UPR15:UPR30 UZN15:UZN30 VJJ15:VJJ30 VTF15:VTF30 WDB15:WDB30 WMX15:WMX30 WWT15:WWT30 AL1100 AL1270:AL1272 AL1284:AL1285 AL1274:AL1282 AL1266:AL1268 AL9 JS9 TO9 ADK9 ANG9 AXC9 BGY9 BQU9 CAQ9 CKM9 CUI9 DEE9 DOA9 DXW9 EHS9 ERO9 FBK9 FLG9 FVC9 GEY9 GOU9 GYQ9 HIM9 HSI9 ICE9 IMA9 IVW9 JFS9 JPO9 JZK9 KJG9 KTC9 LCY9 LMU9 LWQ9 MGM9 MQI9 NAE9 NKA9 NTW9 ODS9 ONO9 OXK9 PHG9 PRC9 QAY9 QKU9 QUQ9 REM9 ROI9 RYE9 SIA9 SRW9 TBS9 TLO9 TVK9 UFG9 UPC9 UYY9 VIU9 VSQ9 WCM9 WMI9 WWE9 AL440:AL493 KH440:KH493 UD440:UD493 ADZ440:ADZ493 ANV440:ANV493 AXR440:AXR493 BHN440:BHN493 BRJ440:BRJ493 CBF440:CBF493 CLB440:CLB493 CUX440:CUX493 DET440:DET493 DOP440:DOP493 DYL440:DYL493 EIH440:EIH493 ESD440:ESD493 FBZ440:FBZ493 FLV440:FLV493 FVR440:FVR493 GFN440:GFN493 GPJ440:GPJ493 GZF440:GZF493 HJB440:HJB493 HSX440:HSX493 ICT440:ICT493 IMP440:IMP493 IWL440:IWL493 JGH440:JGH493 JQD440:JQD493 JZZ440:JZZ493 KJV440:KJV493 KTR440:KTR493 LDN440:LDN493 LNJ440:LNJ493 LXF440:LXF493 MHB440:MHB493 MQX440:MQX493 NAT440:NAT493 NKP440:NKP493 NUL440:NUL493 OEH440:OEH493 OOD440:OOD493 OXZ440:OXZ493 PHV440:PHV493 PRR440:PRR493 QBN440:QBN493 QLJ440:QLJ493 QVF440:QVF493 RFB440:RFB493 ROX440:ROX493 RYT440:RYT493 SIP440:SIP493 SSL440:SSL493 TCH440:TCH493 TMD440:TMD493 TVZ440:TVZ493 UFV440:UFV493 UPR440:UPR493 UZN440:UZN493 VJJ440:VJJ493 VTF440:VTF493 WDB440:WDB493 WMX440:WMX493 WWT440:WWT493 WWT948 KH948 UD948 ADZ948 ANV948 AXR948 BHN948 BRJ948 CBF948 CLB948 CUX948 DET948 DOP948 DYL948 EIH948 ESD948 FBZ948 FLV948 FVR948 GFN948 GPJ948 GZF948 HJB948 HSX948 ICT948 IMP948 IWL948 JGH948 JQD948 JZZ948 KJV948 KTR948 LDN948 LNJ948 LXF948 MHB948 MQX948 NAT948 NKP948 NUL948 OEH948 OOD948 OXZ948 PHV948 PRR948 QBN948 QLJ948 QVF948 RFB948 ROX948 RYT948 SIP948 SSL948 TCH948 TMD948 TVZ948 UFV948 UPR948 UZN948 VJJ948 VTF948 WDB948 WMX948 BQU860:BQU868 CAQ860:CAQ868 CKM860:CKM868 CUI860:CUI868 DEE860:DEE868 DOA860:DOA868 DXW860:DXW868 EHS860:EHS868 ERO860:ERO868 FBK860:FBK868 FLG860:FLG868 FVC860:FVC868 GEY860:GEY868 GOU860:GOU868 GYQ860:GYQ868 HIM860:HIM868 HSI860:HSI868 ICE860:ICE868 IMA860:IMA868 IVW860:IVW868 JFS860:JFS868 JPO860:JPO868 JZK860:JZK868 KJG860:KJG868 KTC860:KTC868 LCY860:LCY868 LMU860:LMU868 LWQ860:LWQ868 MGM860:MGM868 MQI860:MQI868 NAE860:NAE868 NKA860:NKA868 NTW860:NTW868 ODS860:ODS868 ONO860:ONO868 OXK860:OXK868 PHG860:PHG868 PRC860:PRC868 QAY860:QAY868 QKU860:QKU868 QUQ860:QUQ868 REM860:REM868 ROI860:ROI868 RYE860:RYE868 SIA860:SIA868 SRW860:SRW868 TBS860:TBS868 TLO860:TLO868 TVK860:TVK868 UFG860:UFG868 UPC860:UPC868 UYY860:UYY868 VIU860:VIU868 VSQ860:VSQ868 WCM860:WCM868 WMI860:WMI868 WWE860:WWE868 AL860:AL868 JS860:JS868 TO860:TO868 ADK860:ADK868 ANG860:ANG868 AXC860:AXC868 BGY860:BGY868 AL1421:AL1422 AL1416 KH1419 UD1419 ADZ1419 ANV1419 AXR1419 BHN1419 BRJ1419 CBF1419 CLB1419 CUX1419 DET1419 DOP1419 DYL1419 EIH1419 ESD1419 FBZ1419 FLV1419 FVR1419 GFN1419 GPJ1419 GZF1419 HJB1419 HSX1419 ICT1419 IMP1419 IWL1419 JGH1419 JQD1419 JZZ1419 KJV1419 KTR1419 LDN1419 LNJ1419 LXF1419 MHB1419 MQX1419 NAT1419 NKP1419 NUL1419 OEH1419 OOD1419 OXZ1419 PHV1419 PRR1419 QBN1419 QLJ1419 QVF1419 RFB1419 ROX1419 RYT1419 SIP1419 SSL1419 TCH1419 TMD1419 TVZ1419 UFV1419 UPR1419 UZN1419 VJJ1419 VTF1419 WDB1419 WMX1419 WWT1419 AL1552 JS1524 TO1524 ADK1524 ANG1524 AXC1524 BGY1524 BQU1524 CAQ1524 CKM1524 CUI1524 DEE1524 DOA1524 DXW1524 EHS1524 ERO1524 FBK1524 FLG1524 FVC1524 GEY1524 GOU1524 GYQ1524 HIM1524 HSI1524 ICE1524 IMA1524 IVW1524 JFS1524 JPO1524 JZK1524 KJG1524 KTC1524 LCY1524 LMU1524 LWQ1524 MGM1524 MQI1524 NAE1524 NKA1524 NTW1524 ODS1524 ONO1524 OXK1524 PHG1524 PRC1524 QAY1524 QKU1524 QUQ1524 REM1524 ROI1524 RYE1524 SIA1524 SRW1524 TBS1524 TLO1524 TVK1524 UFG1524 UPC1524 UYY1524 VIU1524 VSQ1524 WCM1524 WMI1524 WWE1524 AL1569 JS1541 TO1541 ADK1541 ANG1541 AXC1541 BGY1541 BQU1541 CAQ1541 CKM1541 CUI1541 DEE1541 DOA1541 DXW1541 EHS1541 ERO1541 FBK1541 FLG1541 FVC1541 GEY1541 GOU1541 GYQ1541 HIM1541 HSI1541 ICE1541 IMA1541 IVW1541 JFS1541 JPO1541 JZK1541 KJG1541 KTC1541 LCY1541 LMU1541 LWQ1541 MGM1541 MQI1541 NAE1541 NKA1541 NTW1541 ODS1541 ONO1541 OXK1541 PHG1541 PRC1541 QAY1541 QKU1541 QUQ1541 REM1541 ROI1541 RYE1541 SIA1541 SRW1541 TBS1541 TLO1541 TVK1541 UFG1541 UPC1541 UYY1541 VIU1541 VSQ1541 WCM1541 WMI1541 WWE1541 JS1579:JS1580 TO1579:TO1580 ADK1579:ADK1580 ANG1579:ANG1580 AXC1579:AXC1580 BGY1579:BGY1580 BQU1579:BQU1580 CAQ1579:CAQ1580 CKM1579:CKM1580 CUI1579:CUI1580 DEE1579:DEE1580 DOA1579:DOA1580 DXW1579:DXW1580 EHS1579:EHS1580 ERO1579:ERO1580 FBK1579:FBK1580 FLG1579:FLG1580 FVC1579:FVC1580 GEY1579:GEY1580 GOU1579:GOU1580 GYQ1579:GYQ1580 HIM1579:HIM1580 HSI1579:HSI1580 ICE1579:ICE1580 IMA1579:IMA1580 IVW1579:IVW1580 JFS1579:JFS1580 JPO1579:JPO1580 JZK1579:JZK1580 KJG1579:KJG1580 KTC1579:KTC1580 LCY1579:LCY1580 LMU1579:LMU1580 LWQ1579:LWQ1580 MGM1579:MGM1580 MQI1579:MQI1580 NAE1579:NAE1580 NKA1579:NKA1580 NTW1579:NTW1580 ODS1579:ODS1580 ONO1579:ONO1580 OXK1579:OXK1580 PHG1579:PHG1580 PRC1579:PRC1580 QAY1579:QAY1580 QKU1579:QKU1580 QUQ1579:QUQ1580 REM1579:REM1580 ROI1579:ROI1580 RYE1579:RYE1580 SIA1579:SIA1580 SRW1579:SRW1580 TBS1579:TBS1580 TLO1579:TLO1580 TVK1579:TVK1580 UFG1579:UFG1580 UPC1579:UPC1580 UYY1579:UYY1580 VIU1579:VIU1580 VSQ1579:VSQ1580 WCM1579:WCM1580 WMI1579:WMI1580 WWE1579:WWE1580 AL1601 JS1573 TO1573 ADK1573 ANG1573 AXC1573 BGY1573 BQU1573 CAQ1573 CKM1573 CUI1573 DEE1573 DOA1573 DXW1573 EHS1573 ERO1573 FBK1573 FLG1573 FVC1573 GEY1573 GOU1573 GYQ1573 HIM1573 HSI1573 ICE1573 IMA1573 IVW1573 JFS1573 JPO1573 JZK1573 KJG1573 KTC1573 LCY1573 LMU1573 LWQ1573 MGM1573 MQI1573 NAE1573 NKA1573 NTW1573 ODS1573 ONO1573 OXK1573 PHG1573 PRC1573 QAY1573 QKU1573 QUQ1573 REM1573 ROI1573 RYE1573 SIA1573 SRW1573 TBS1573 TLO1573 TVK1573 UFG1573 UPC1573 UYY1573 VIU1573 VSQ1573 WCM1573 WMI1573 WWE1573 AL1557 JS1529 TO1529 ADK1529 ANG1529 AXC1529 BGY1529 BQU1529 CAQ1529 CKM1529 CUI1529 DEE1529 DOA1529 DXW1529 EHS1529 ERO1529 FBK1529 FLG1529 FVC1529 GEY1529 GOU1529 GYQ1529 HIM1529 HSI1529 ICE1529 IMA1529 IVW1529 JFS1529 JPO1529 JZK1529 KJG1529 KTC1529 LCY1529 LMU1529 LWQ1529 MGM1529 MQI1529 NAE1529 NKA1529 NTW1529 ODS1529 ONO1529 OXK1529 PHG1529 PRC1529 QAY1529 QKU1529 QUQ1529 REM1529 ROI1529 RYE1529 SIA1529 SRW1529 TBS1529 TLO1529 TVK1529 UFG1529 UPC1529 UYY1529 VIU1529 VSQ1529 WCM1529 WMI1529 WWE1529 AL1516:AL1543 JS1488:JS1515 TO1488:TO1515 ADK1488:ADK1515 ANG1488:ANG1515 AXC1488:AXC1515 BGY1488:BGY1515 BQU1488:BQU1515 CAQ1488:CAQ1515 CKM1488:CKM1515 CUI1488:CUI1515 DEE1488:DEE1515 DOA1488:DOA1515 DXW1488:DXW1515 EHS1488:EHS1515 ERO1488:ERO1515 FBK1488:FBK1515 FLG1488:FLG1515 FVC1488:FVC1515 GEY1488:GEY1515 GOU1488:GOU1515 GYQ1488:GYQ1515 HIM1488:HIM1515 HSI1488:HSI1515 ICE1488:ICE1515 IMA1488:IMA1515 IVW1488:IVW1515 JFS1488:JFS1515 JPO1488:JPO1515 JZK1488:JZK1515 KJG1488:KJG1515 KTC1488:KTC1515 LCY1488:LCY1515 LMU1488:LMU1515 LWQ1488:LWQ1515 MGM1488:MGM1515 MQI1488:MQI1515 NAE1488:NAE1515 NKA1488:NKA1515 NTW1488:NTW1515 ODS1488:ODS1515 ONO1488:ONO1515 OXK1488:OXK1515 PHG1488:PHG1515 PRC1488:PRC1515 QAY1488:QAY1515 QKU1488:QKU1515 QUQ1488:QUQ1515 REM1488:REM1515 ROI1488:ROI1515 RYE1488:RYE1515 SIA1488:SIA1515 SRW1488:SRW1515 TBS1488:TBS1515 TLO1488:TLO1515 TVK1488:TVK1515 UFG1488:UFG1515 UPC1488:UPC1515 UYY1488:UYY1515 VIU1488:VIU1515 VSQ1488:VSQ1515 WCM1488:WCM1515 WMI1488:WMI1515 WWE1488:WWE1515 AL1444 AL1441" xr:uid="{F994B5B1-CEEB-410C-9511-370141677193}">
      <formula1>0</formula1>
      <formula2>100</formula2>
    </dataValidation>
    <dataValidation type="whole" allowBlank="1" showInputMessage="1" showErrorMessage="1" errorTitle="Odstotek uporabe" error="odstotek (celoštevilska vrednost)" prompt="vpišite kolikšna je bila angažiranost v procentih,  celoštevilska vrednost" sqref="KN728 UJ728 AEF728 AOB728 AXX728 BHT728 BRP728 CBL728 CLH728 CVD728 DEZ728 DOV728 DYR728 EIN728 ESJ728 FCF728 FMB728 FVX728 GFT728 GPP728 GZL728 HJH728 HTD728 ICZ728 IMV728 IWR728 JGN728 JQJ728 KAF728 KKB728 KTX728 LDT728 LNP728 LXL728 MHH728 MRD728 NAZ728 NKV728 NUR728 OEN728 OOJ728 OYF728 PIB728 PRX728 QBT728 QLP728 QVL728 RFH728 RPD728 RYZ728 SIV728 SSR728 TCN728 TMJ728 TWF728 UGB728 UPX728 UZT728 VJP728 VTL728 WDH728 WND728 WWZ728 WWZ1354 AO728 KK728 UG728 AEC728 ANY728 AXU728 BHQ728 BRM728 CBI728 CLE728 CVA728 DEW728 DOS728 DYO728 EIK728 ESG728 FCC728 FLY728 FVU728 GFQ728 GPM728 GZI728 HJE728 HTA728 ICW728 IMS728 IWO728 JGK728 JQG728 KAC728 KJY728 KTU728 LDQ728 LNM728 LXI728 MHE728 MRA728 NAW728 NKS728 NUO728 OEK728 OOG728 OYC728 PHY728 PRU728 QBQ728 QLM728 QVI728 RFE728 RPA728 RYW728 SIS728 SSO728 TCK728 TMG728 TWC728 UFY728 UPU728 UZQ728 VJM728 VTI728 WDE728 WNA728 WWW728 AI728 KE728 UA728 ADW728 ANS728 AXO728 BHK728 BRG728 CBC728 CKY728 CUU728 DEQ728 DOM728 DYI728 EIE728 ESA728 FBW728 FLS728 FVO728 GFK728 GPG728 GZC728 HIY728 HSU728 ICQ728 IMM728 IWI728 JGE728 JQA728 JZW728 KJS728 KTO728 LDK728 LNG728 LXC728 MGY728 MQU728 NAQ728 NKM728 NUI728 OEE728 OOA728 OXW728 PHS728 PRO728 QBK728 QLG728 QVC728 REY728 ROU728 RYQ728 SIM728 SSI728 TCE728 TMA728 TVW728 UFS728 UPO728 UZK728 VJG728 VTC728 WCY728 WMU728 WWQ728 AR1337 AO1337 AI1337 AI506:AI509 KE506:KE509 UA506:UA509 ADW506:ADW509 ANS506:ANS509 AXO506:AXO509 BHK506:BHK509 BRG506:BRG509 CBC506:CBC509 CKY506:CKY509 CUU506:CUU509 DEQ506:DEQ509 DOM506:DOM509 DYI506:DYI509 EIE506:EIE509 ESA506:ESA509 FBW506:FBW509 FLS506:FLS509 FVO506:FVO509 GFK506:GFK509 GPG506:GPG509 GZC506:GZC509 HIY506:HIY509 HSU506:HSU509 ICQ506:ICQ509 IMM506:IMM509 IWI506:IWI509 JGE506:JGE509 JQA506:JQA509 JZW506:JZW509 KJS506:KJS509 KTO506:KTO509 LDK506:LDK509 LNG506:LNG509 LXC506:LXC509 MGY506:MGY509 MQU506:MQU509 NAQ506:NAQ509 NKM506:NKM509 NUI506:NUI509 OEE506:OEE509 OOA506:OOA509 OXW506:OXW509 PHS506:PHS509 PRO506:PRO509 QBK506:QBK509 QLG506:QLG509 QVC506:QVC509 REY506:REY509 ROU506:ROU509 RYQ506:RYQ509 SIM506:SIM509 SSI506:SSI509 TCE506:TCE509 TMA506:TMA509 TVW506:TVW509 UFS506:UFS509 UPO506:UPO509 UZK506:UZK509 VJG506:VJG509 VTC506:VTC509 WCY506:WCY509 WMU506:WMU509 WWQ506:WWQ509 AO506:AO509 KK506:KK509 UG506:UG509 AEC506:AEC509 ANY506:ANY509 AXU506:AXU509 BHQ506:BHQ509 BRM506:BRM509 CBI506:CBI509 CLE506:CLE509 CVA506:CVA509 DEW506:DEW509 DOS506:DOS509 DYO506:DYO509 EIK506:EIK509 ESG506:ESG509 FCC506:FCC509 FLY506:FLY509 FVU506:FVU509 GFQ506:GFQ509 GPM506:GPM509 GZI506:GZI509 HJE506:HJE509 HTA506:HTA509 ICW506:ICW509 IMS506:IMS509 IWO506:IWO509 JGK506:JGK509 JQG506:JQG509 KAC506:KAC509 KJY506:KJY509 KTU506:KTU509 LDQ506:LDQ509 LNM506:LNM509 LXI506:LXI509 MHE506:MHE509 MRA506:MRA509 NAW506:NAW509 NKS506:NKS509 NUO506:NUO509 OEK506:OEK509 OOG506:OOG509 OYC506:OYC509 PHY506:PHY509 PRU506:PRU509 QBQ506:QBQ509 QLM506:QLM509 QVI506:QVI509 RFE506:RFE509 RPA506:RPA509 RYW506:RYW509 SIS506:SIS509 SSO506:SSO509 TCK506:TCK509 TMG506:TMG509 TWC506:TWC509 UFY506:UFY509 UPU506:UPU509 UZQ506:UZQ509 VJM506:VJM509 VTI506:VTI509 WDE506:WDE509 WNA506:WNA509 WWW506:WWW509 AR1352 KN1352 UJ1352 AEF1352 AOB1352 AXX1352 BHT1352 BRP1352 CBL1352 CLH1352 CVD1352 DEZ1352 DOV1352 DYR1352 EIN1352 ESJ1352 FCF1352 FMB1352 FVX1352 GFT1352 GPP1352 GZL1352 HJH1352 HTD1352 ICZ1352 IMV1352 IWR1352 JGN1352 JQJ1352 KAF1352 KKB1352 KTX1352 LDT1352 LNP1352 LXL1352 MHH1352 MRD1352 NAZ1352 NKV1352 NUR1352 OEN1352 OOJ1352 OYF1352 PIB1352 PRX1352 QBT1352 QLP1352 QVL1352 RFH1352 RPD1352 RYZ1352 SIV1352 SSR1352 TCN1352 TMJ1352 TWF1352 UGB1352 UPX1352 UZT1352 VJP1352 VTL1352 WDH1352 WND1352 WWZ1352 AO1352 KK1352 UG1352 AEC1352 ANY1352 AXU1352 BHQ1352 BRM1352 CBI1352 CLE1352 CVA1352 DEW1352 DOS1352 DYO1352 EIK1352 ESG1352 FCC1352 FLY1352 FVU1352 GFQ1352 GPM1352 GZI1352 HJE1352 HTA1352 ICW1352 IMS1352 IWO1352 JGK1352 JQG1352 KAC1352 KJY1352 KTU1352 LDQ1352 LNM1352 LXI1352 MHE1352 MRA1352 NAW1352 NKS1352 NUO1352 OEK1352 OOG1352 OYC1352 PHY1352 PRU1352 QBQ1352 QLM1352 QVI1352 RFE1352 RPA1352 RYW1352 SIS1352 SSO1352 TCK1352 TMG1352 TWC1352 UFY1352 UPU1352 UZQ1352 VJM1352 VTI1352 WDE1352 WNA1352 WWW1352 AI1352 KE1352 UA1352 ADW1352 ANS1352 AXO1352 BHK1352 BRG1352 CBC1352 CKY1352 CUU1352 DEQ1352 DOM1352 DYI1352 EIE1352 ESA1352 FBW1352 FLS1352 FVO1352 GFK1352 GPG1352 GZC1352 HIY1352 HSU1352 ICQ1352 IMM1352 IWI1352 JGE1352 JQA1352 JZW1352 KJS1352 KTO1352 LDK1352 LNG1352 LXC1352 MGY1352 MQU1352 NAQ1352 NKM1352 NUI1352 OEE1352 OOA1352 OXW1352 PHS1352 PRO1352 QBK1352 QLG1352 QVC1352 REY1352 ROU1352 RYQ1352 SIM1352 SSI1352 TCE1352 TMA1352 TVW1352 UFS1352 UPO1352 UZK1352 VJG1352 VTC1352 WCY1352 WMU1352 WWQ1352 AR1354 KN1354 UJ1354 AEF1354 AOB1354 AXX1354 BHT1354 BRP1354 CBL1354 CLH1354 CVD1354 DEZ1354 DOV1354 DYR1354 EIN1354 ESJ1354 FCF1354 FMB1354 FVX1354 GFT1354 GPP1354 GZL1354 HJH1354 HTD1354 ICZ1354 IMV1354 IWR1354 JGN1354 JQJ1354 KAF1354 KKB1354 KTX1354 LDT1354 LNP1354 LXL1354 MHH1354 MRD1354 NAZ1354 NKV1354 NUR1354 OEN1354 OOJ1354 OYF1354 PIB1354 PRX1354 QBT1354 QLP1354 QVL1354 RFH1354 RPD1354 RYZ1354 SIV1354 SSR1354 TCN1354 TMJ1354 TWF1354 UGB1354 UPX1354 UZT1354 VJP1354 VTL1354 WDH1354 WND1354 WND506:WND511 WDH506:WDH511 VTL506:VTL511 VJP506:VJP511 UZT506:UZT511 UPX506:UPX511 UGB506:UGB511 TWF506:TWF511 TMJ506:TMJ511 TCN506:TCN511 SSR506:SSR511 SIV506:SIV511 RYZ506:RYZ511 RPD506:RPD511 RFH506:RFH511 QVL506:QVL511 QLP506:QLP511 QBT506:QBT511 PRX506:PRX511 PIB506:PIB511 OYF506:OYF511 OOJ506:OOJ511 OEN506:OEN511 NUR506:NUR511 NKV506:NKV511 NAZ506:NAZ511 MRD506:MRD511 MHH506:MHH511 LXL506:LXL511 LNP506:LNP511 LDT506:LDT511 KTX506:KTX511 KKB506:KKB511 KAF506:KAF511 JQJ506:JQJ511 JGN506:JGN511 IWR506:IWR511 IMV506:IMV511 ICZ506:ICZ511 HTD506:HTD511 HJH506:HJH511 GZL506:GZL511 GPP506:GPP511 GFT506:GFT511 FVX506:FVX511 FMB506:FMB511 FCF506:FCF511 ESJ506:ESJ511 EIN506:EIN511 DYR506:DYR511 DOV506:DOV511 DEZ506:DEZ511 CVD506:CVD511 CLH506:CLH511 CBL506:CBL511 BRP506:BRP511 BHT506:BHT511 AXX506:AXX511 AOB506:AOB511 AEF506:AEF511 UJ506:UJ511 KN506:KN511 AR506:AR511 AR1100 AR728 AL1172 KH1172 UD1172 ADZ1172 ANV1172 AXR1172 BHN1172 BRJ1172 CBF1172 CLB1172 CUX1172 DET1172 DOP1172 DYL1172 EIH1172 ESD1172 FBZ1172 FLV1172 FVR1172 GFN1172 GPJ1172 GZF1172 HJB1172 HSX1172 ICT1172 IMP1172 IWL1172 JGH1172 JQD1172 JZZ1172 KJV1172 KTR1172 LDN1172 LNJ1172 LXF1172 MHB1172 MQX1172 NAT1172 NKP1172 NUL1172 OEH1172 OOD1172 OXZ1172 PHV1172 PRR1172 QBN1172 QLJ1172 QVF1172 RFB1172 ROX1172 RYT1172 SIP1172 SSL1172 TCH1172 TMD1172 TVZ1172 UFV1172 UPR1172 UZN1172 VJJ1172 VTF1172 WDB1172 WMX1172 WWT1172 AR1173 KN1173 UJ1173 AEF1173 AOB1173 AXX1173 BHT1173 BRP1173 CBL1173 CLH1173 CVD1173 DEZ1173 DOV1173 DYR1173 EIN1173 ESJ1173 FCF1173 FMB1173 FVX1173 GFT1173 GPP1173 GZL1173 HJH1173 HTD1173 ICZ1173 IMV1173 IWR1173 JGN1173 JQJ1173 KAF1173 KKB1173 KTX1173 LDT1173 LNP1173 LXL1173 MHH1173 MRD1173 NAZ1173 NKV1173 NUR1173 OEN1173 OOJ1173 OYF1173 PIB1173 PRX1173 QBT1173 QLP1173 QVL1173 RFH1173 RPD1173 RYZ1173 SIV1173 SSR1173 TCN1173 TMJ1173 TWF1173 UGB1173 UPX1173 UZT1173 VJP1173 VTL1173 WDH1173 WND1173 WWZ1173 AL1168:AL1169 KH1168:KH1169 UD1168:UD1169 ADZ1168:ADZ1169 ANV1168:ANV1169 AXR1168:AXR1169 BHN1168:BHN1169 BRJ1168:BRJ1169 CBF1168:CBF1169 CLB1168:CLB1169 CUX1168:CUX1169 DET1168:DET1169 DOP1168:DOP1169 DYL1168:DYL1169 EIH1168:EIH1169 ESD1168:ESD1169 FBZ1168:FBZ1169 FLV1168:FLV1169 FVR1168:FVR1169 GFN1168:GFN1169 GPJ1168:GPJ1169 GZF1168:GZF1169 HJB1168:HJB1169 HSX1168:HSX1169 ICT1168:ICT1169 IMP1168:IMP1169 IWL1168:IWL1169 JGH1168:JGH1169 JQD1168:JQD1169 JZZ1168:JZZ1169 KJV1168:KJV1169 KTR1168:KTR1169 LDN1168:LDN1169 LNJ1168:LNJ1169 LXF1168:LXF1169 MHB1168:MHB1169 MQX1168:MQX1169 NAT1168:NAT1169 NKP1168:NKP1169 NUL1168:NUL1169 OEH1168:OEH1169 OOD1168:OOD1169 OXZ1168:OXZ1169 PHV1168:PHV1169 PRR1168:PRR1169 QBN1168:QBN1169 QLJ1168:QLJ1169 QVF1168:QVF1169 RFB1168:RFB1169 ROX1168:ROX1169 RYT1168:RYT1169 SIP1168:SIP1169 SSL1168:SSL1169 TCH1168:TCH1169 TMD1168:TMD1169 TVZ1168:TVZ1169 UFV1168:UFV1169 UPR1168:UPR1169 UZN1168:UZN1169 VJJ1168:VJJ1169 VTF1168:VTF1169 WDB1168:WDB1169 WMX1168:WMX1169 WWT1168:WWT1169 AR1175 KN1175 UJ1175 AEF1175 AOB1175 AXX1175 BHT1175 BRP1175 CBL1175 CLH1175 CVD1175 DEZ1175 DOV1175 DYR1175 EIN1175 ESJ1175 FCF1175 FMB1175 FVX1175 GFT1175 GPP1175 GZL1175 HJH1175 HTD1175 ICZ1175 IMV1175 IWR1175 JGN1175 JQJ1175 KAF1175 KKB1175 KTX1175 LDT1175 LNP1175 LXL1175 MHH1175 MRD1175 NAZ1175 NKV1175 NUR1175 OEN1175 OOJ1175 OYF1175 PIB1175 PRX1175 QBT1175 QLP1175 QVL1175 RFH1175 RPD1175 RYZ1175 SIV1175 SSR1175 TCN1175 TMJ1175 TWF1175 UGB1175 UPX1175 UZT1175 VJP1175 VTL1175 WDH1175 WND1175 WWZ1175 AI1162 KE1162 UA1162 ADW1162 ANS1162 AXO1162 BHK1162 BRG1162 CBC1162 CKY1162 CUU1162 DEQ1162 DOM1162 DYI1162 EIE1162 ESA1162 FBW1162 FLS1162 FVO1162 GFK1162 GPG1162 GZC1162 HIY1162 HSU1162 ICQ1162 IMM1162 IWI1162 JGE1162 JQA1162 JZW1162 KJS1162 KTO1162 LDK1162 LNG1162 LXC1162 MGY1162 MQU1162 NAQ1162 NKM1162 NUI1162 OEE1162 OOA1162 OXW1162 PHS1162 PRO1162 QBK1162 QLG1162 QVC1162 REY1162 ROU1162 RYQ1162 SIM1162 SSI1162 TCE1162 TMA1162 TVW1162 UFS1162 UPO1162 UZK1162 VJG1162 VTC1162 WCY1162 WMU1162 WWQ1162 AI1164:AI1165 KE1164:KE1165 UA1164:UA1165 ADW1164:ADW1165 ANS1164:ANS1165 AXO1164:AXO1165 BHK1164:BHK1165 BRG1164:BRG1165 CBC1164:CBC1165 CKY1164:CKY1165 CUU1164:CUU1165 DEQ1164:DEQ1165 DOM1164:DOM1165 DYI1164:DYI1165 EIE1164:EIE1165 ESA1164:ESA1165 FBW1164:FBW1165 FLS1164:FLS1165 FVO1164:FVO1165 GFK1164:GFK1165 GPG1164:GPG1165 GZC1164:GZC1165 HIY1164:HIY1165 HSU1164:HSU1165 ICQ1164:ICQ1165 IMM1164:IMM1165 IWI1164:IWI1165 JGE1164:JGE1165 JQA1164:JQA1165 JZW1164:JZW1165 KJS1164:KJS1165 KTO1164:KTO1165 LDK1164:LDK1165 LNG1164:LNG1165 LXC1164:LXC1165 MGY1164:MGY1165 MQU1164:MQU1165 NAQ1164:NAQ1165 NKM1164:NKM1165 NUI1164:NUI1165 OEE1164:OEE1165 OOA1164:OOA1165 OXW1164:OXW1165 PHS1164:PHS1165 PRO1164:PRO1165 QBK1164:QBK1165 QLG1164:QLG1165 QVC1164:QVC1165 REY1164:REY1165 ROU1164:ROU1165 RYQ1164:RYQ1165 SIM1164:SIM1165 SSI1164:SSI1165 TCE1164:TCE1165 TMA1164:TMA1165 TVW1164:TVW1165 UFS1164:UFS1165 UPO1164:UPO1165 UZK1164:UZK1165 VJG1164:VJG1165 VTC1164:VTC1165 WCY1164:WCY1165 WMU1164:WMU1165 WWQ1164:WWQ1165 AI1167 KE1167 UA1167 ADW1167 ANS1167 AXO1167 BHK1167 BRG1167 CBC1167 CKY1167 CUU1167 DEQ1167 DOM1167 DYI1167 EIE1167 ESA1167 FBW1167 FLS1167 FVO1167 GFK1167 GPG1167 GZC1167 HIY1167 HSU1167 ICQ1167 IMM1167 IWI1167 JGE1167 JQA1167 JZW1167 KJS1167 KTO1167 LDK1167 LNG1167 LXC1167 MGY1167 MQU1167 NAQ1167 NKM1167 NUI1167 OEE1167 OOA1167 OXW1167 PHS1167 PRO1167 QBK1167 QLG1167 QVC1167 REY1167 ROU1167 RYQ1167 SIM1167 SSI1167 TCE1167 TMA1167 TVW1167 UFS1167 UPO1167 UZK1167 VJG1167 VTC1167 WCY1167 WMU1167 WWQ1167 AI1158:AI1160 KE1158:KE1160 UA1158:UA1160 ADW1158:ADW1160 ANS1158:ANS1160 AXO1158:AXO1160 BHK1158:BHK1160 BRG1158:BRG1160 CBC1158:CBC1160 CKY1158:CKY1160 CUU1158:CUU1160 DEQ1158:DEQ1160 DOM1158:DOM1160 DYI1158:DYI1160 EIE1158:EIE1160 ESA1158:ESA1160 FBW1158:FBW1160 FLS1158:FLS1160 FVO1158:FVO1160 GFK1158:GFK1160 GPG1158:GPG1160 GZC1158:GZC1160 HIY1158:HIY1160 HSU1158:HSU1160 ICQ1158:ICQ1160 IMM1158:IMM1160 IWI1158:IWI1160 JGE1158:JGE1160 JQA1158:JQA1160 JZW1158:JZW1160 KJS1158:KJS1160 KTO1158:KTO1160 LDK1158:LDK1160 LNG1158:LNG1160 LXC1158:LXC1160 MGY1158:MGY1160 MQU1158:MQU1160 NAQ1158:NAQ1160 NKM1158:NKM1160 NUI1158:NUI1160 OEE1158:OEE1160 OOA1158:OOA1160 OXW1158:OXW1160 PHS1158:PHS1160 PRO1158:PRO1160 QBK1158:QBK1160 QLG1158:QLG1160 QVC1158:QVC1160 REY1158:REY1160 ROU1158:ROU1160 RYQ1158:RYQ1160 SIM1158:SIM1160 SSI1158:SSI1160 TCE1158:TCE1160 TMA1158:TMA1160 TVW1158:TVW1160 UFS1158:UFS1160 UPO1158:UPO1160 UZK1158:UZK1160 VJG1158:VJG1160 VTC1158:VTC1160 WCY1158:WCY1160 WMU1158:WMU1160 WWQ1158:WWQ1160 AL31:AL34 KH31:KH34 UD31:UD34 ADZ31:ADZ34 ANV31:ANV34 AXR31:AXR34 BHN31:BHN34 BRJ31:BRJ34 CBF31:CBF34 CLB31:CLB34 CUX31:CUX34 DET31:DET34 DOP31:DOP34 DYL31:DYL34 EIH31:EIH34 ESD31:ESD34 FBZ31:FBZ34 FLV31:FLV34 FVR31:FVR34 GFN31:GFN34 GPJ31:GPJ34 GZF31:GZF34 HJB31:HJB34 HSX31:HSX34 ICT31:ICT34 IMP31:IMP34 IWL31:IWL34 JGH31:JGH34 JQD31:JQD34 JZZ31:JZZ34 KJV31:KJV34 KTR31:KTR34 LDN31:LDN34 LNJ31:LNJ34 LXF31:LXF34 MHB31:MHB34 MQX31:MQX34 NAT31:NAT34 NKP31:NKP34 NUL31:NUL34 OEH31:OEH34 OOD31:OOD34 OXZ31:OXZ34 PHV31:PHV34 PRR31:PRR34 QBN31:QBN34 QLJ31:QLJ34 QVF31:QVF34 RFB31:RFB34 ROX31:ROX34 RYT31:RYT34 SIP31:SIP34 SSL31:SSL34 TCH31:TCH34 TMD31:TMD34 TVZ31:TVZ34 UFV31:UFV34 UPR31:UPR34 UZN31:UZN34 VJJ31:VJJ34 VTF31:VTF34 WDB31:WDB34 WMX31:WMX34 WWT31:WWT34 AR11:AU34 KN11:KQ34 UJ11:UM34 AEF11:AEI34 AOB11:AOE34 AXX11:AYA34 BHT11:BHW34 BRP11:BRS34 CBL11:CBO34 CLH11:CLK34 CVD11:CVG34 DEZ11:DFC34 DOV11:DOY34 DYR11:DYU34 EIN11:EIQ34 ESJ11:ESM34 FCF11:FCI34 FMB11:FME34 FVX11:FWA34 GFT11:GFW34 GPP11:GPS34 GZL11:GZO34 HJH11:HJK34 HTD11:HTG34 ICZ11:IDC34 IMV11:IMY34 IWR11:IWU34 JGN11:JGQ34 JQJ11:JQM34 KAF11:KAI34 KKB11:KKE34 KTX11:KUA34 LDT11:LDW34 LNP11:LNS34 LXL11:LXO34 MHH11:MHK34 MRD11:MRG34 NAZ11:NBC34 NKV11:NKY34 NUR11:NUU34 OEN11:OEQ34 OOJ11:OOM34 OYF11:OYI34 PIB11:PIE34 PRX11:PSA34 QBT11:QBW34 QLP11:QLS34 QVL11:QVO34 RFH11:RFK34 RPD11:RPG34 RYZ11:RZC34 SIV11:SIY34 SSR11:SSU34 TCN11:TCQ34 TMJ11:TMM34 TWF11:TWI34 UGB11:UGE34 UPX11:UQA34 UZT11:UZW34 VJP11:VJS34 VTL11:VTO34 WDH11:WDK34 WND11:WNG34 WWZ11:WXC34 AO11:AO34 KK11:KK34 UG11:UG34 AEC11:AEC34 ANY11:ANY34 AXU11:AXU34 BHQ11:BHQ34 BRM11:BRM34 CBI11:CBI34 CLE11:CLE34 CVA11:CVA34 DEW11:DEW34 DOS11:DOS34 DYO11:DYO34 EIK11:EIK34 ESG11:ESG34 FCC11:FCC34 FLY11:FLY34 FVU11:FVU34 GFQ11:GFQ34 GPM11:GPM34 GZI11:GZI34 HJE11:HJE34 HTA11:HTA34 ICW11:ICW34 IMS11:IMS34 IWO11:IWO34 JGK11:JGK34 JQG11:JQG34 KAC11:KAC34 KJY11:KJY34 KTU11:KTU34 LDQ11:LDQ34 LNM11:LNM34 LXI11:LXI34 MHE11:MHE34 MRA11:MRA34 NAW11:NAW34 NKS11:NKS34 NUO11:NUO34 OEK11:OEK34 OOG11:OOG34 OYC11:OYC34 PHY11:PHY34 PRU11:PRU34 QBQ11:QBQ34 QLM11:QLM34 QVI11:QVI34 RFE11:RFE34 RPA11:RPA34 RYW11:RYW34 SIS11:SIS34 SSO11:SSO34 TCK11:TCK34 TMG11:TMG34 TWC11:TWC34 UFY11:UFY34 UPU11:UPU34 UZQ11:UZQ34 VJM11:VJM34 VTI11:VTI34 WDE11:WDE34 WNA11:WNA34 WWW11:WWW34 AI11:AI35 KE11:KE35 UA11:UA35 ADW11:ADW35 ANS11:ANS35 AXO11:AXO35 BHK11:BHK35 BRG11:BRG35 CBC11:CBC35 CKY11:CKY35 CUU11:CUU35 DEQ11:DEQ35 DOM11:DOM35 DYI11:DYI35 EIE11:EIE35 ESA11:ESA35 FBW11:FBW35 FLS11:FLS35 FVO11:FVO35 GFK11:GFK35 GPG11:GPG35 GZC11:GZC35 HIY11:HIY35 HSU11:HSU35 ICQ11:ICQ35 IMM11:IMM35 IWI11:IWI35 JGE11:JGE35 JQA11:JQA35 JZW11:JZW35 KJS11:KJS35 KTO11:KTO35 LDK11:LDK35 LNG11:LNG35 LXC11:LXC35 MGY11:MGY35 MQU11:MQU35 NAQ11:NAQ35 NKM11:NKM35 NUI11:NUI35 OEE11:OEE35 OOA11:OOA35 OXW11:OXW35 PHS11:PHS35 PRO11:PRO35 QBK11:QBK35 QLG11:QLG35 QVC11:QVC35 REY11:REY35 ROU11:ROU35 RYQ11:RYQ35 SIM11:SIM35 SSI11:SSI35 TCE11:TCE35 TMA11:TMA35 TVW11:TVW35 UFS11:UFS35 UPO11:UPO35 UZK11:UZK35 VJG11:VJG35 VTC11:VTC35 WCY11:WCY35 WMU11:WMU35 WWQ11:WWQ35 AI1100 AO1100 WWZ506:WWZ511 AO1284:AO1285 AI1313 AI1265 AR1270 AI1304 AO1280:AO1282 AR1280:AR1282 AI1283:AI1285 AI1270:AI1272 AO1275:AO1277 AR1275:AR1276 AI1287:AI1291 AI1297 AI1274:AI1275 AI1267:AI1268 AO1270:AO1272 AR1284:AR1285 AI1277:AI1279 AO1266:AO1268 AR1266:AR1268 AI9 JP9 TL9 ADH9 AND9 AWZ9 BGV9 BQR9 CAN9 CKJ9 CUF9 DEB9 DNX9 DXT9 EHP9 ERL9 FBH9 FLD9 FUZ9 GEV9 GOR9 GYN9 HIJ9 HSF9 ICB9 ILX9 IVT9 JFP9 JPL9 JZH9 KJD9 KSZ9 LCV9 LMR9 LWN9 MGJ9 MQF9 NAB9 NJX9 NTT9 ODP9 ONL9 OXH9 PHD9 PQZ9 QAV9 QKR9 QUN9 REJ9 ROF9 RYB9 SHX9 SRT9 TBP9 TLL9 TVH9 UFD9 UOZ9 UYV9 VIR9 VSN9 WCJ9 WMF9 WWB9 AO9 JV9 TR9 ADN9 ANJ9 AXF9 BHB9 BQX9 CAT9 CKP9 CUL9 DEH9 DOD9 DXZ9 EHV9 ERR9 FBN9 FLJ9 FVF9 GFB9 GOX9 GYT9 HIP9 HSL9 ICH9 IMD9 IVZ9 JFV9 JPR9 JZN9 KJJ9 KTF9 LDB9 LMX9 LWT9 MGP9 MQL9 NAH9 NKD9 NTZ9 ODV9 ONR9 OXN9 PHJ9 PRF9 QBB9 QKX9 QUT9 REP9 ROL9 RYH9 SID9 SRZ9 TBV9 TLR9 TVN9 UFJ9 UPF9 UZB9 VIX9 VST9 WCP9 WML9 WWH9 AR9 JY9 TU9 ADQ9 ANM9 AXI9 BHE9 BRA9 CAW9 CKS9 CUO9 DEK9 DOG9 DYC9 EHY9 ERU9 FBQ9 FLM9 FVI9 GFE9 GPA9 GYW9 HIS9 HSO9 ICK9 IMG9 IWC9 JFY9 JPU9 JZQ9 KJM9 KTI9 LDE9 LNA9 LWW9 MGS9 MQO9 NAK9 NKG9 NUC9 ODY9 ONU9 OXQ9 PHM9 PRI9 QBE9 QLA9 QUW9 RES9 ROO9 RYK9 SIG9 SSC9 TBY9 TLU9 TVQ9 UFM9 UPI9 UZE9 VJA9 VSW9 WCS9 WMO9 WWK9 AX440:AX493 KT440:KT493 UP440:UP493 AEL440:AEL493 AOH440:AOH493 AYD440:AYD493 BHZ440:BHZ493 BRV440:BRV493 CBR440:CBR493 CLN440:CLN493 CVJ440:CVJ493 DFF440:DFF493 DPB440:DPB493 DYX440:DYX493 EIT440:EIT493 ESP440:ESP493 FCL440:FCL493 FMH440:FMH493 FWD440:FWD493 GFZ440:GFZ493 GPV440:GPV493 GZR440:GZR493 HJN440:HJN493 HTJ440:HTJ493 IDF440:IDF493 INB440:INB493 IWX440:IWX493 JGT440:JGT493 JQP440:JQP493 KAL440:KAL493 KKH440:KKH493 KUD440:KUD493 LDZ440:LDZ493 LNV440:LNV493 LXR440:LXR493 MHN440:MHN493 MRJ440:MRJ493 NBF440:NBF493 NLB440:NLB493 NUX440:NUX493 OET440:OET493 OOP440:OOP493 OYL440:OYL493 PIH440:PIH493 PSD440:PSD493 QBZ440:QBZ493 QLV440:QLV493 QVR440:QVR493 RFN440:RFN493 RPJ440:RPJ493 RZF440:RZF493 SJB440:SJB493 SSX440:SSX493 TCT440:TCT493 TMP440:TMP493 TWL440:TWL493 UGH440:UGH493 UQD440:UQD493 UZZ440:UZZ493 VJV440:VJV493 VTR440:VTR493 WDN440:WDN493 WNJ440:WNJ493 WXF440:WXF493 BG440:BG493 LC440:LC493 UY440:UY493 AEU440:AEU493 AOQ440:AOQ493 AYM440:AYM493 BII440:BII493 BSE440:BSE493 CCA440:CCA493 CLW440:CLW493 CVS440:CVS493 DFO440:DFO493 DPK440:DPK493 DZG440:DZG493 EJC440:EJC493 ESY440:ESY493 FCU440:FCU493 FMQ440:FMQ493 FWM440:FWM493 GGI440:GGI493 GQE440:GQE493 HAA440:HAA493 HJW440:HJW493 HTS440:HTS493 IDO440:IDO493 INK440:INK493 IXG440:IXG493 JHC440:JHC493 JQY440:JQY493 KAU440:KAU493 KKQ440:KKQ493 KUM440:KUM493 LEI440:LEI493 LOE440:LOE493 LYA440:LYA493 MHW440:MHW493 MRS440:MRS493 NBO440:NBO493 NLK440:NLK493 NVG440:NVG493 OFC440:OFC493 OOY440:OOY493 OYU440:OYU493 PIQ440:PIQ493 PSM440:PSM493 QCI440:QCI493 QME440:QME493 QWA440:QWA493 RFW440:RFW493 RPS440:RPS493 RZO440:RZO493 SJK440:SJK493 STG440:STG493 TDC440:TDC493 TMY440:TMY493 TWU440:TWU493 UGQ440:UGQ493 UQM440:UQM493 VAI440:VAI493 VKE440:VKE493 VUA440:VUA493 WDW440:WDW493 WNS440:WNS493 WXO440:WXO493 AO1444 KW440:KW487 US440:US487 AEO440:AEO487 AOK440:AOK487 AYG440:AYG487 BIC440:BIC487 BRY440:BRY487 CBU440:CBU487 CLQ440:CLQ487 CVM440:CVM487 DFI440:DFI487 DPE440:DPE487 DZA440:DZA487 EIW440:EIW487 ESS440:ESS487 FCO440:FCO487 FMK440:FMK487 FWG440:FWG487 GGC440:GGC487 GPY440:GPY487 GZU440:GZU487 HJQ440:HJQ487 HTM440:HTM487 IDI440:IDI487 INE440:INE487 IXA440:IXA487 JGW440:JGW487 JQS440:JQS487 KAO440:KAO487 KKK440:KKK487 KUG440:KUG487 LEC440:LEC487 LNY440:LNY487 LXU440:LXU487 MHQ440:MHQ487 MRM440:MRM487 NBI440:NBI487 NLE440:NLE487 NVA440:NVA487 OEW440:OEW487 OOS440:OOS487 OYO440:OYO487 PIK440:PIK487 PSG440:PSG487 QCC440:QCC487 QLY440:QLY487 QVU440:QVU487 RFQ440:RFQ487 RPM440:RPM487 RZI440:RZI487 SJE440:SJE487 STA440:STA487 TCW440:TCW487 TMS440:TMS487 TWO440:TWO487 UGK440:UGK487 UQG440:UQG487 VAC440:VAC487 VJY440:VJY487 VTU440:VTU487 WDQ440:WDQ487 WNM440:WNM487 WXI440:WXI487 AO440:AO493 KK440:KK493 UG440:UG493 AEC440:AEC493 ANY440:ANY493 AXU440:AXU493 BHQ440:BHQ493 BRM440:BRM493 CBI440:CBI493 CLE440:CLE493 CVA440:CVA493 DEW440:DEW493 DOS440:DOS493 DYO440:DYO493 EIK440:EIK493 ESG440:ESG493 FCC440:FCC493 FLY440:FLY493 FVU440:FVU493 GFQ440:GFQ493 GPM440:GPM493 GZI440:GZI493 HJE440:HJE493 HTA440:HTA493 ICW440:ICW493 IMS440:IMS493 IWO440:IWO493 JGK440:JGK493 JQG440:JQG493 KAC440:KAC493 KJY440:KJY493 KTU440:KTU493 LDQ440:LDQ493 LNM440:LNM493 LXI440:LXI493 MHE440:MHE493 MRA440:MRA493 NAW440:NAW493 NKS440:NKS493 NUO440:NUO493 OEK440:OEK493 OOG440:OOG493 OYC440:OYC493 PHY440:PHY493 PRU440:PRU493 QBQ440:QBQ493 QLM440:QLM493 QVI440:QVI493 RFE440:RFE493 RPA440:RPA493 RYW440:RYW493 SIS440:SIS493 SSO440:SSO493 TCK440:TCK493 TMG440:TMG493 TWC440:TWC493 UFY440:UFY493 UPU440:UPU493 UZQ440:UZQ493 VJM440:VJM493 VTI440:VTI493 WDE440:WDE493 WNA440:WNA493 WWW440:WWW493 AR440:AR493 KN440:KN493 UJ440:UJ493 AEF440:AEF493 AOB440:AOB493 AXX440:AXX493 BHT440:BHT493 BRP440:BRP493 CBL440:CBL493 CLH440:CLH493 CVD440:CVD493 DEZ440:DEZ493 DOV440:DOV493 DYR440:DYR493 EIN440:EIN493 ESJ440:ESJ493 FCF440:FCF493 FMB440:FMB493 FVX440:FVX493 GFT440:GFT493 GPP440:GPP493 GZL440:GZL493 HJH440:HJH493 HTD440:HTD493 ICZ440:ICZ493 IMV440:IMV493 IWR440:IWR493 JGN440:JGN493 JQJ440:JQJ493 KAF440:KAF493 KKB440:KKB493 KTX440:KTX493 LDT440:LDT493 LNP440:LNP493 LXL440:LXL493 MHH440:MHH493 MRD440:MRD493 NAZ440:NAZ493 NKV440:NKV493 NUR440:NUR493 OEN440:OEN493 OOJ440:OOJ493 OYF440:OYF493 PIB440:PIB493 PRX440:PRX493 QBT440:QBT493 QLP440:QLP493 QVL440:QVL493 RFH440:RFH493 RPD440:RPD493 RYZ440:RYZ493 SIV440:SIV493 SSR440:SSR493 TCN440:TCN493 TMJ440:TMJ493 TWF440:TWF493 UGB440:UGB493 UPX440:UPX493 UZT440:UZT493 VJP440:VJP493 VTL440:VTL493 WDH440:WDH493 WND440:WND493 WWZ440:WWZ493 AU440:AU493 KQ440:KQ493 UM440:UM493 AEI440:AEI493 AOE440:AOE493 AYA440:AYA493 BHW440:BHW493 BRS440:BRS493 CBO440:CBO493 CLK440:CLK493 CVG440:CVG493 DFC440:DFC493 DOY440:DOY493 DYU440:DYU493 EIQ440:EIQ493 ESM440:ESM493 FCI440:FCI493 FME440:FME493 FWA440:FWA493 GFW440:GFW493 GPS440:GPS493 GZO440:GZO493 HJK440:HJK493 HTG440:HTG493 IDC440:IDC493 IMY440:IMY493 IWU440:IWU493 JGQ440:JGQ493 JQM440:JQM493 KAI440:KAI493 KKE440:KKE493 KUA440:KUA493 LDW440:LDW493 LNS440:LNS493 LXO440:LXO493 MHK440:MHK493 MRG440:MRG493 NBC440:NBC493 NKY440:NKY493 NUU440:NUU493 OEQ440:OEQ493 OOM440:OOM493 OYI440:OYI493 PIE440:PIE493 PSA440:PSA493 QBW440:QBW493 QLS440:QLS493 QVO440:QVO493 RFK440:RFK493 RPG440:RPG493 RZC440:RZC493 SIY440:SIY493 SSU440:SSU493 TCQ440:TCQ493 TMM440:TMM493 TWI440:TWI493 UGE440:UGE493 UQA440:UQA493 UZW440:UZW493 VJS440:VJS493 VTO440:VTO493 WDK440:WDK493 WNG440:WNG493 WXC440:WXC493 AI1444 KZ440:KZ493 UV440:UV493 AER440:AER493 AON440:AON493 AYJ440:AYJ493 BIF440:BIF493 BSB440:BSB493 CBX440:CBX493 CLT440:CLT493 CVP440:CVP493 DFL440:DFL493 DPH440:DPH493 DZD440:DZD493 EIZ440:EIZ493 ESV440:ESV493 FCR440:FCR493 FMN440:FMN493 FWJ440:FWJ493 GGF440:GGF493 GQB440:GQB493 GZX440:GZX493 HJT440:HJT493 HTP440:HTP493 IDL440:IDL493 INH440:INH493 IXD440:IXD493 JGZ440:JGZ493 JQV440:JQV493 KAR440:KAR493 KKN440:KKN493 KUJ440:KUJ493 LEF440:LEF493 LOB440:LOB493 LXX440:LXX493 MHT440:MHT493 MRP440:MRP493 NBL440:NBL493 NLH440:NLH493 NVD440:NVD493 OEZ440:OEZ493 OOV440:OOV493 OYR440:OYR493 PIN440:PIN493 PSJ440:PSJ493 QCF440:QCF493 QMB440:QMB493 QVX440:QVX493 RFT440:RFT493 RPP440:RPP493 RZL440:RZL493 SJH440:SJH493 STD440:STD493 TCZ440:TCZ493 TMV440:TMV493 TWR440:TWR493 UGN440:UGN493 UQJ440:UQJ493 VAF440:VAF493 VKB440:VKB493 VTX440:VTX493 WDT440:WDT493 WNP440:WNP493 WXL440:WXL493 BJ440:BJ493 LF440:LF493 VB440:VB493 AEX440:AEX493 AOT440:AOT493 AYP440:AYP493 BIL440:BIL493 BSH440:BSH493 CCD440:CCD493 CLZ440:CLZ493 CVV440:CVV493 DFR440:DFR493 DPN440:DPN493 DZJ440:DZJ493 EJF440:EJF493 ETB440:ETB493 FCX440:FCX493 FMT440:FMT493 FWP440:FWP493 GGL440:GGL493 GQH440:GQH493 HAD440:HAD493 HJZ440:HJZ493 HTV440:HTV493 IDR440:IDR493 INN440:INN493 IXJ440:IXJ493 JHF440:JHF493 JRB440:JRB493 KAX440:KAX493 KKT440:KKT493 KUP440:KUP493 LEL440:LEL493 LOH440:LOH493 LYD440:LYD493 MHZ440:MHZ493 MRV440:MRV493 NBR440:NBR493 NLN440:NLN493 NVJ440:NVJ493 OFF440:OFF493 OPB440:OPB493 OYX440:OYX493 PIT440:PIT493 PSP440:PSP493 QCL440:QCL493 QMH440:QMH493 QWD440:QWD493 RFZ440:RFZ493 RPV440:RPV493 RZR440:RZR493 SJN440:SJN493 STJ440:STJ493 TDF440:TDF493 TNB440:TNB493 TWX440:TWX493 UGT440:UGT493 UQP440:UQP493 VAL440:VAL493 VKH440:VKH493 VUD440:VUD493 WDZ440:WDZ493 WNV440:WNV493 WXR440:WXR493 AI440:AI493 KE440:KE493 UA440:UA493 ADW440:ADW493 ANS440:ANS493 AXO440:AXO493 BHK440:BHK493 BRG440:BRG493 CBC440:CBC493 CKY440:CKY493 CUU440:CUU493 DEQ440:DEQ493 DOM440:DOM493 DYI440:DYI493 EIE440:EIE493 ESA440:ESA493 FBW440:FBW493 FLS440:FLS493 FVO440:FVO493 GFK440:GFK493 GPG440:GPG493 GZC440:GZC493 HIY440:HIY493 HSU440:HSU493 ICQ440:ICQ493 IMM440:IMM493 IWI440:IWI493 JGE440:JGE493 JQA440:JQA493 JZW440:JZW493 KJS440:KJS493 KTO440:KTO493 LDK440:LDK493 LNG440:LNG493 LXC440:LXC493 MGY440:MGY493 MQU440:MQU493 NAQ440:NAQ493 NKM440:NKM493 NUI440:NUI493 OEE440:OEE493 OOA440:OOA493 OXW440:OXW493 PHS440:PHS493 PRO440:PRO493 QBK440:QBK493 QLG440:QLG493 QVC440:QVC493 REY440:REY493 ROU440:ROU493 RYQ440:RYQ493 SIM440:SIM493 SSI440:SSI493 TCE440:TCE493 TMA440:TMA493 TVW440:TVW493 UFS440:UFS493 UPO440:UPO493 UZK440:UZK493 VJG440:VJG493 VTC440:VTC493 WCY440:WCY493 WMU440:WMU493 WWQ440:WWQ493 WCY948 KN948 UJ948 AEF948 AOB948 AXX948 BHT948 BRP948 CBL948 CLH948 CVD948 DEZ948 DOV948 DYR948 EIN948 ESJ948 FCF948 FMB948 FVX948 GFT948 GPP948 GZL948 HJH948 HTD948 ICZ948 IMV948 IWR948 JGN948 JQJ948 KAF948 KKB948 KTX948 LDT948 LNP948 LXL948 MHH948 MRD948 NAZ948 NKV948 NUR948 OEN948 OOJ948 OYF948 PIB948 PRX948 QBT948 QLP948 QVL948 RFH948 RPD948 RYZ948 SIV948 SSR948 TCN948 TMJ948 TWF948 UGB948 UPX948 UZT948 VJP948 VTL948 WDH948 WND948 WWZ948 WMU948 KK948 UG948 AEC948 ANY948 AXU948 BHQ948 BRM948 CBI948 CLE948 CVA948 DEW948 DOS948 DYO948 EIK948 ESG948 FCC948 FLY948 FVU948 GFQ948 GPM948 GZI948 HJE948 HTA948 ICW948 IMS948 IWO948 JGK948 JQG948 KAC948 KJY948 KTU948 LDQ948 LNM948 LXI948 MHE948 MRA948 NAW948 NKS948 NUO948 OEK948 OOG948 OYC948 PHY948 PRU948 QBQ948 QLM948 QVI948 RFE948 RPA948 RYW948 SIS948 SSO948 TCK948 TMG948 TWC948 UFY948 UPU948 UZQ948 VJM948 VTI948 WDE948 WNA948 WWW948 WWQ948 KE948 UA948 ADW948 ANS948 AXO948 BHK948 BRG948 CBC948 CKY948 CUU948 DEQ948 DOM948 DYI948 EIE948 ESA948 FBW948 FLS948 FVO948 GFK948 GPG948 GZC948 HIY948 HSU948 ICQ948 IMM948 IWI948 JGE948 JQA948 JZW948 KJS948 KTO948 LDK948 LNG948 LXC948 MGY948 MQU948 NAQ948 NKM948 NUI948 OEE948 OOA948 OXW948 PHS948 PRO948 QBK948 QLG948 QVC948 REY948 ROU948 RYQ948 SIM948 SSI948 TCE948 TMA948 TVW948 UFS948 UPO948 UZK948 VJG948 VTC948 AO860:AO863 JV860:JV863 TR860:TR863 ADN860:ADN863 ANJ860:ANJ863 AXF860:AXF863 BHB860:BHB863 BQX860:BQX863 CAT860:CAT863 CKP860:CKP863 CUL860:CUL863 DEH860:DEH863 DOD860:DOD863 DXZ860:DXZ863 EHV860:EHV863 ERR860:ERR863 FBN860:FBN863 FLJ860:FLJ863 FVF860:FVF863 GFB860:GFB863 GOX860:GOX863 GYT860:GYT863 HIP860:HIP863 HSL860:HSL863 ICH860:ICH863 IMD860:IMD863 IVZ860:IVZ863 JFV860:JFV863 JPR860:JPR863 JZN860:JZN863 KJJ860:KJJ863 KTF860:KTF863 LDB860:LDB863 LMX860:LMX863 LWT860:LWT863 MGP860:MGP863 MQL860:MQL863 NAH860:NAH863 NKD860:NKD863 NTZ860:NTZ863 ODV860:ODV863 ONR860:ONR863 OXN860:OXN863 PHJ860:PHJ863 PRF860:PRF863 QBB860:QBB863 QKX860:QKX863 QUT860:QUT863 REP860:REP863 ROL860:ROL863 RYH860:RYH863 SID860:SID863 SRZ860:SRZ863 TBV860:TBV863 TLR860:TLR863 TVN860:TVN863 UFJ860:UFJ863 UPF860:UPF863 UZB860:UZB863 VIX860:VIX863 VST860:VST863 WCP860:WCP863 WML860:WML863 WWH860:WWH863 AR860:AR863 JY860:JY863 TU860:TU863 ADQ860:ADQ863 ANM860:ANM863 AXI860:AXI863 BHE860:BHE863 BRA860:BRA863 CAW860:CAW863 CKS860:CKS863 CUO860:CUO863 DEK860:DEK863 DOG860:DOG863 DYC860:DYC863 EHY860:EHY863 ERU860:ERU863 FBQ860:FBQ863 FLM860:FLM863 FVI860:FVI863 GFE860:GFE863 GPA860:GPA863 GYW860:GYW863 HIS860:HIS863 HSO860:HSO863 ICK860:ICK863 IMG860:IMG863 IWC860:IWC863 JFY860:JFY863 JPU860:JPU863 JZQ860:JZQ863 KJM860:KJM863 KTI860:KTI863 LDE860:LDE863 LNA860:LNA863 LWW860:LWW863 MGS860:MGS863 MQO860:MQO863 NAK860:NAK863 NKG860:NKG863 NUC860:NUC863 ODY860:ODY863 ONU860:ONU863 OXQ860:OXQ863 PHM860:PHM863 PRI860:PRI863 QBE860:QBE863 QLA860:QLA863 QUW860:QUW863 RES860:RES863 ROO860:ROO863 RYK860:RYK863 SIG860:SIG863 SSC860:SSC863 TBY860:TBY863 TLU860:TLU863 TVQ860:TVQ863 UFM860:UFM863 UPI860:UPI863 UZE860:UZE863 VJA860:VJA863 VSW860:VSW863 WCS860:WCS863 WMO860:WMO863 WWK860:WWK863 ADH860:ADH868 AND860:AND868 AWZ860:AWZ868 BGV860:BGV868 BQR860:BQR868 CAN860:CAN868 CKJ860:CKJ868 CUF860:CUF868 DEB860:DEB868 DNX860:DNX868 DXT860:DXT868 EHP860:EHP868 ERL860:ERL868 FBH860:FBH868 FLD860:FLD868 FUZ860:FUZ868 GEV860:GEV868 GOR860:GOR868 GYN860:GYN868 HIJ860:HIJ868 HSF860:HSF868 ICB860:ICB868 ILX860:ILX868 IVT860:IVT868 JFP860:JFP868 JPL860:JPL868 JZH860:JZH868 KJD860:KJD868 KSZ860:KSZ868 LCV860:LCV868 LMR860:LMR868 LWN860:LWN868 MGJ860:MGJ868 MQF860:MQF868 NAB860:NAB868 NJX860:NJX868 NTT860:NTT868 ODP860:ODP868 ONL860:ONL868 OXH860:OXH868 PHD860:PHD868 PQZ860:PQZ868 QAV860:QAV868 QKR860:QKR868 QUN860:QUN868 REJ860:REJ868 ROF860:ROF868 RYB860:RYB868 SHX860:SHX868 SRT860:SRT868 TBP860:TBP868 TLL860:TLL868 TVH860:TVH868 UFD860:UFD868 UOZ860:UOZ868 UYV860:UYV868 VIR860:VIR868 VSN860:VSN868 WCJ860:WCJ868 WMF860:WMF868 WWB860:WWB868 AI860:AI868 JP860:JP868 AXF866:AXF868 BHB866:BHB868 BQX866:BQX868 CAT866:CAT868 CKP866:CKP868 CUL866:CUL868 DEH866:DEH868 DOD866:DOD868 DXZ866:DXZ868 EHV866:EHV868 ERR866:ERR868 FBN866:FBN868 FLJ866:FLJ868 FVF866:FVF868 GFB866:GFB868 GOX866:GOX868 GYT866:GYT868 HIP866:HIP868 HSL866:HSL868 ICH866:ICH868 IMD866:IMD868 IVZ866:IVZ868 JFV866:JFV868 JPR866:JPR868 JZN866:JZN868 KJJ866:KJJ868 KTF866:KTF868 LDB866:LDB868 LMX866:LMX868 LWT866:LWT868 MGP866:MGP868 MQL866:MQL868 NAH866:NAH868 NKD866:NKD868 NTZ866:NTZ868 ODV866:ODV868 ONR866:ONR868 OXN866:OXN868 PHJ866:PHJ868 PRF866:PRF868 QBB866:QBB868 QKX866:QKX868 QUT866:QUT868 REP866:REP868 ROL866:ROL868 RYH866:RYH868 SID866:SID868 SRZ866:SRZ868 TBV866:TBV868 TLR866:TLR868 TVN866:TVN868 UFJ866:UFJ868 UPF866:UPF868 UZB866:UZB868 VIX866:VIX868 VST866:VST868 WCP866:WCP868 WML866:WML868 WWH866:WWH868 JY866:JY868 TU866:TU868 ADQ866:ADQ868 ANM866:ANM868 AXI866:AXI868 BHE866:BHE868 BRA866:BRA868 CAW866:CAW868 CKS866:CKS868 CUO866:CUO868 DEK866:DEK868 DOG866:DOG868 DYC866:DYC868 EHY866:EHY868 ERU866:ERU868 FBQ866:FBQ868 FLM866:FLM868 FVI866:FVI868 GFE866:GFE868 GPA866:GPA868 GYW866:GYW868 HIS866:HIS868 HSO866:HSO868 ICK866:ICK868 IMG866:IMG868 IWC866:IWC868 JFY866:JFY868 JPU866:JPU868 JZQ866:JZQ868 KJM866:KJM868 KTI866:KTI868 LDE866:LDE868 LNA866:LNA868 LWW866:LWW868 MGS866:MGS868 MQO866:MQO868 NAK866:NAK868 NKG866:NKG868 NUC866:NUC868 ODY866:ODY868 ONU866:ONU868 OXQ866:OXQ868 PHM866:PHM868 PRI866:PRI868 QBE866:QBE868 QLA866:QLA868 QUW866:QUW868 RES866:RES868 ROO866:ROO868 RYK866:RYK868 SIG866:SIG868 SSC866:SSC868 TBY866:TBY868 TLU866:TLU868 TVQ866:TVQ868 UFM866:UFM868 UPI866:UPI868 UZE866:UZE868 VJA866:VJA868 VSW866:VSW868 WCS866:WCS868 WMO866:WMO868 WWK866:WWK868 AO866:AO868 AR866:AR868 JV866:JV868 TR866:TR868 ADN866:ADN868 ANJ866:ANJ868 TL860:TL868 AR1416:AR1422 AO1416:AO1422 AI1416:AI1421 KN1419 UJ1419 AEF1419 AOB1419 AXX1419 BHT1419 BRP1419 CBL1419 CLH1419 CVD1419 DEZ1419 DOV1419 DYR1419 EIN1419 ESJ1419 FCF1419 FMB1419 FVX1419 GFT1419 GPP1419 GZL1419 HJH1419 HTD1419 ICZ1419 IMV1419 IWR1419 JGN1419 JQJ1419 KAF1419 KKB1419 KTX1419 LDT1419 LNP1419 LXL1419 MHH1419 MRD1419 NAZ1419 NKV1419 NUR1419 OEN1419 OOJ1419 OYF1419 PIB1419 PRX1419 QBT1419 QLP1419 QVL1419 RFH1419 RPD1419 RYZ1419 SIV1419 SSR1419 TCN1419 TMJ1419 TWF1419 UGB1419 UPX1419 UZT1419 VJP1419 VTL1419 WDH1419 WND1419 WWZ1419 KK1419 UG1419 AEC1419 ANY1419 AXU1419 BHQ1419 BRM1419 CBI1419 CLE1419 CVA1419 DEW1419 DOS1419 DYO1419 EIK1419 ESG1419 FCC1419 FLY1419 FVU1419 GFQ1419 GPM1419 GZI1419 HJE1419 HTA1419 ICW1419 IMS1419 IWO1419 JGK1419 JQG1419 KAC1419 KJY1419 KTU1419 LDQ1419 LNM1419 LXI1419 MHE1419 MRA1419 NAW1419 NKS1419 NUO1419 OEK1419 OOG1419 OYC1419 PHY1419 PRU1419 QBQ1419 QLM1419 QVI1419 RFE1419 RPA1419 RYW1419 SIS1419 SSO1419 TCK1419 TMG1419 TWC1419 UFY1419 UPU1419 UZQ1419 VJM1419 VTI1419 WDE1419 WNA1419 WWW1419 KE1419 UA1419 ADW1419 ANS1419 AXO1419 BHK1419 BRG1419 CBC1419 CKY1419 CUU1419 DEQ1419 DOM1419 DYI1419 EIE1419 ESA1419 FBW1419 FLS1419 FVO1419 GFK1419 GPG1419 GZC1419 HIY1419 HSU1419 ICQ1419 IMM1419 IWI1419 JGE1419 JQA1419 JZW1419 KJS1419 KTO1419 LDK1419 LNG1419 LXC1419 MGY1419 MQU1419 NAQ1419 NKM1419 NUI1419 OEE1419 OOA1419 OXW1419 PHS1419 PRO1419 QBK1419 QLG1419 QVC1419 REY1419 ROU1419 RYQ1419 SIM1419 SSI1419 TCE1419 TMA1419 TVW1419 UFS1419 UPO1419 UZK1419 VJG1419 VTC1419 WCY1419 WMU1419 WWQ1419 AR1552 JY1524 TU1524 ADQ1524 ANM1524 AXI1524 BHE1524 BRA1524 CAW1524 CKS1524 CUO1524 DEK1524 DOG1524 DYC1524 EHY1524 ERU1524 FBQ1524 FLM1524 FVI1524 GFE1524 GPA1524 GYW1524 HIS1524 HSO1524 ICK1524 IMG1524 IWC1524 JFY1524 JPU1524 JZQ1524 KJM1524 KTI1524 LDE1524 LNA1524 LWW1524 MGS1524 MQO1524 NAK1524 NKG1524 NUC1524 ODY1524 ONU1524 OXQ1524 PHM1524 PRI1524 QBE1524 QLA1524 QUW1524 RES1524 ROO1524 RYK1524 SIG1524 SSC1524 TBY1524 TLU1524 TVQ1524 UFM1524 UPI1524 UZE1524 VJA1524 VSW1524 WCS1524 WMO1524 WWK1524 AO1552 JV1524 TR1524 ADN1524 ANJ1524 AXF1524 BHB1524 BQX1524 CAT1524 CKP1524 CUL1524 DEH1524 DOD1524 DXZ1524 EHV1524 ERR1524 FBN1524 FLJ1524 FVF1524 GFB1524 GOX1524 GYT1524 HIP1524 HSL1524 ICH1524 IMD1524 IVZ1524 JFV1524 JPR1524 JZN1524 KJJ1524 KTF1524 LDB1524 LMX1524 LWT1524 MGP1524 MQL1524 NAH1524 NKD1524 NTZ1524 ODV1524 ONR1524 OXN1524 PHJ1524 PRF1524 QBB1524 QKX1524 QUT1524 REP1524 ROL1524 RYH1524 SID1524 SRZ1524 TBV1524 TLR1524 TVN1524 UFJ1524 UPF1524 UZB1524 VIX1524 VST1524 WCP1524 WML1524 WWH1524 AR1569 JY1541 TU1541 ADQ1541 ANM1541 AXI1541 BHE1541 BRA1541 CAW1541 CKS1541 CUO1541 DEK1541 DOG1541 DYC1541 EHY1541 ERU1541 FBQ1541 FLM1541 FVI1541 GFE1541 GPA1541 GYW1541 HIS1541 HSO1541 ICK1541 IMG1541 IWC1541 JFY1541 JPU1541 JZQ1541 KJM1541 KTI1541 LDE1541 LNA1541 LWW1541 MGS1541 MQO1541 NAK1541 NKG1541 NUC1541 ODY1541 ONU1541 OXQ1541 PHM1541 PRI1541 QBE1541 QLA1541 QUW1541 RES1541 ROO1541 RYK1541 SIG1541 SSC1541 TBY1541 TLU1541 TVQ1541 UFM1541 UPI1541 UZE1541 VJA1541 VSW1541 WCS1541 WMO1541 WWK1541 AO1569 JV1541 TR1541 ADN1541 ANJ1541 AXF1541 BHB1541 BQX1541 CAT1541 CKP1541 CUL1541 DEH1541 DOD1541 DXZ1541 EHV1541 ERR1541 FBN1541 FLJ1541 FVF1541 GFB1541 GOX1541 GYT1541 HIP1541 HSL1541 ICH1541 IMD1541 IVZ1541 JFV1541 JPR1541 JZN1541 KJJ1541 KTF1541 LDB1541 LMX1541 LWT1541 MGP1541 MQL1541 NAH1541 NKD1541 NTZ1541 ODV1541 ONR1541 OXN1541 PHJ1541 PRF1541 QBB1541 QKX1541 QUT1541 REP1541 ROL1541 RYH1541 SID1541 SRZ1541 TBV1541 TLR1541 TVN1541 UFJ1541 UPF1541 UZB1541 VIX1541 VST1541 WCP1541 WML1541 WWH1541 AI1569 JP1541 TL1541 ADH1541 AND1541 AWZ1541 BGV1541 BQR1541 CAN1541 CKJ1541 CUF1541 DEB1541 DNX1541 DXT1541 EHP1541 ERL1541 FBH1541 FLD1541 FUZ1541 GEV1541 GOR1541 GYN1541 HIJ1541 HSF1541 ICB1541 ILX1541 IVT1541 JFP1541 JPL1541 JZH1541 KJD1541 KSZ1541 LCV1541 LMR1541 LWN1541 MGJ1541 MQF1541 NAB1541 NJX1541 NTT1541 ODP1541 ONL1541 OXH1541 PHD1541 PQZ1541 QAV1541 QKR1541 QUN1541 REJ1541 ROF1541 RYB1541 SHX1541 SRT1541 TBP1541 TLL1541 TVH1541 UFD1541 UOZ1541 UYV1541 VIR1541 VSN1541 WCJ1541 WMF1541 WWB1541 AR1600:AR1601 JY1572:JY1573 TU1572:TU1573 ADQ1572:ADQ1573 ANM1572:ANM1573 AXI1572:AXI1573 BHE1572:BHE1573 BRA1572:BRA1573 CAW1572:CAW1573 CKS1572:CKS1573 CUO1572:CUO1573 DEK1572:DEK1573 DOG1572:DOG1573 DYC1572:DYC1573 EHY1572:EHY1573 ERU1572:ERU1573 FBQ1572:FBQ1573 FLM1572:FLM1573 FVI1572:FVI1573 GFE1572:GFE1573 GPA1572:GPA1573 GYW1572:GYW1573 HIS1572:HIS1573 HSO1572:HSO1573 ICK1572:ICK1573 IMG1572:IMG1573 IWC1572:IWC1573 JFY1572:JFY1573 JPU1572:JPU1573 JZQ1572:JZQ1573 KJM1572:KJM1573 KTI1572:KTI1573 LDE1572:LDE1573 LNA1572:LNA1573 LWW1572:LWW1573 MGS1572:MGS1573 MQO1572:MQO1573 NAK1572:NAK1573 NKG1572:NKG1573 NUC1572:NUC1573 ODY1572:ODY1573 ONU1572:ONU1573 OXQ1572:OXQ1573 PHM1572:PHM1573 PRI1572:PRI1573 QBE1572:QBE1573 QLA1572:QLA1573 QUW1572:QUW1573 RES1572:RES1573 ROO1572:ROO1573 RYK1572:RYK1573 SIG1572:SIG1573 SSC1572:SSC1573 TBY1572:TBY1573 TLU1572:TLU1573 TVQ1572:TVQ1573 UFM1572:UFM1573 UPI1572:UPI1573 UZE1572:UZE1573 VJA1572:VJA1573 VSW1572:VSW1573 WCS1572:WCS1573 WMO1572:WMO1573 WWK1572:WWK1573 JY1579:JY1580 TU1579:TU1580 ADQ1579:ADQ1580 ANM1579:ANM1580 AXI1579:AXI1580 BHE1579:BHE1580 BRA1579:BRA1580 CAW1579:CAW1580 CKS1579:CKS1580 CUO1579:CUO1580 DEK1579:DEK1580 DOG1579:DOG1580 DYC1579:DYC1580 EHY1579:EHY1580 ERU1579:ERU1580 FBQ1579:FBQ1580 FLM1579:FLM1580 FVI1579:FVI1580 GFE1579:GFE1580 GPA1579:GPA1580 GYW1579:GYW1580 HIS1579:HIS1580 HSO1579:HSO1580 ICK1579:ICK1580 IMG1579:IMG1580 IWC1579:IWC1580 JFY1579:JFY1580 JPU1579:JPU1580 JZQ1579:JZQ1580 KJM1579:KJM1580 KTI1579:KTI1580 LDE1579:LDE1580 LNA1579:LNA1580 LWW1579:LWW1580 MGS1579:MGS1580 MQO1579:MQO1580 NAK1579:NAK1580 NKG1579:NKG1580 NUC1579:NUC1580 ODY1579:ODY1580 ONU1579:ONU1580 OXQ1579:OXQ1580 PHM1579:PHM1580 PRI1579:PRI1580 QBE1579:QBE1580 QLA1579:QLA1580 QUW1579:QUW1580 RES1579:RES1580 ROO1579:ROO1580 RYK1579:RYK1580 SIG1579:SIG1580 SSC1579:SSC1580 TBY1579:TBY1580 TLU1579:TLU1580 TVQ1579:TVQ1580 UFM1579:UFM1580 UPI1579:UPI1580 UZE1579:UZE1580 VJA1579:VJA1580 VSW1579:VSW1580 WCS1579:WCS1580 WMO1579:WMO1580 WWK1579:WWK1580 JV1579:JV1580 TR1579:TR1580 ADN1579:ADN1580 ANJ1579:ANJ1580 AXF1579:AXF1580 BHB1579:BHB1580 BQX1579:BQX1580 CAT1579:CAT1580 CKP1579:CKP1580 CUL1579:CUL1580 DEH1579:DEH1580 DOD1579:DOD1580 DXZ1579:DXZ1580 EHV1579:EHV1580 ERR1579:ERR1580 FBN1579:FBN1580 FLJ1579:FLJ1580 FVF1579:FVF1580 GFB1579:GFB1580 GOX1579:GOX1580 GYT1579:GYT1580 HIP1579:HIP1580 HSL1579:HSL1580 ICH1579:ICH1580 IMD1579:IMD1580 IVZ1579:IVZ1580 JFV1579:JFV1580 JPR1579:JPR1580 JZN1579:JZN1580 KJJ1579:KJJ1580 KTF1579:KTF1580 LDB1579:LDB1580 LMX1579:LMX1580 LWT1579:LWT1580 MGP1579:MGP1580 MQL1579:MQL1580 NAH1579:NAH1580 NKD1579:NKD1580 NTZ1579:NTZ1580 ODV1579:ODV1580 ONR1579:ONR1580 OXN1579:OXN1580 PHJ1579:PHJ1580 PRF1579:PRF1580 QBB1579:QBB1580 QKX1579:QKX1580 QUT1579:QUT1580 REP1579:REP1580 ROL1579:ROL1580 RYH1579:RYH1580 SID1579:SID1580 SRZ1579:SRZ1580 TBV1579:TBV1580 TLR1579:TLR1580 TVN1579:TVN1580 UFJ1579:UFJ1580 UPF1579:UPF1580 UZB1579:UZB1580 VIX1579:VIX1580 VST1579:VST1580 WCP1579:WCP1580 WML1579:WML1580 WWH1579:WWH1580 JP1579:JP1581 TL1579:TL1581 ADH1579:ADH1581 AND1579:AND1581 AWZ1579:AWZ1581 BGV1579:BGV1581 BQR1579:BQR1581 CAN1579:CAN1581 CKJ1579:CKJ1581 CUF1579:CUF1581 DEB1579:DEB1581 DNX1579:DNX1581 DXT1579:DXT1581 EHP1579:EHP1581 ERL1579:ERL1581 FBH1579:FBH1581 FLD1579:FLD1581 FUZ1579:FUZ1581 GEV1579:GEV1581 GOR1579:GOR1581 GYN1579:GYN1581 HIJ1579:HIJ1581 HSF1579:HSF1581 ICB1579:ICB1581 ILX1579:ILX1581 IVT1579:IVT1581 JFP1579:JFP1581 JPL1579:JPL1581 JZH1579:JZH1581 KJD1579:KJD1581 KSZ1579:KSZ1581 LCV1579:LCV1581 LMR1579:LMR1581 LWN1579:LWN1581 MGJ1579:MGJ1581 MQF1579:MQF1581 NAB1579:NAB1581 NJX1579:NJX1581 NTT1579:NTT1581 ODP1579:ODP1581 ONL1579:ONL1581 OXH1579:OXH1581 PHD1579:PHD1581 PQZ1579:PQZ1581 QAV1579:QAV1581 QKR1579:QKR1581 QUN1579:QUN1581 REJ1579:REJ1581 ROF1579:ROF1581 RYB1579:RYB1581 SHX1579:SHX1581 SRT1579:SRT1581 TBP1579:TBP1581 TLL1579:TLL1581 TVH1579:TVH1581 UFD1579:UFD1581 UOZ1579:UOZ1581 UYV1579:UYV1581 VIR1579:VIR1581 VSN1579:VSN1581 WCJ1579:WCJ1581 WMF1579:WMF1581 WWB1579:WWB1581 AI1601 JP1573 TL1573 ADH1573 AND1573 AWZ1573 BGV1573 BQR1573 CAN1573 CKJ1573 CUF1573 DEB1573 DNX1573 DXT1573 EHP1573 ERL1573 FBH1573 FLD1573 FUZ1573 GEV1573 GOR1573 GYN1573 HIJ1573 HSF1573 ICB1573 ILX1573 IVT1573 JFP1573 JPL1573 JZH1573 KJD1573 KSZ1573 LCV1573 LMR1573 LWN1573 MGJ1573 MQF1573 NAB1573 NJX1573 NTT1573 ODP1573 ONL1573 OXH1573 PHD1573 PQZ1573 QAV1573 QKR1573 QUN1573 REJ1573 ROF1573 RYB1573 SHX1573 SRT1573 TBP1573 TLL1573 TVH1573 UFD1573 UOZ1573 UYV1573 VIR1573 VSN1573 WCJ1573 WMF1573 WWB1573 AU1601 KB1573 TX1573 ADT1573 ANP1573 AXL1573 BHH1573 BRD1573 CAZ1573 CKV1573 CUR1573 DEN1573 DOJ1573 DYF1573 EIB1573 ERX1573 FBT1573 FLP1573 FVL1573 GFH1573 GPD1573 GYZ1573 HIV1573 HSR1573 ICN1573 IMJ1573 IWF1573 JGB1573 JPX1573 JZT1573 KJP1573 KTL1573 LDH1573 LND1573 LWZ1573 MGV1573 MQR1573 NAN1573 NKJ1573 NUF1573 OEB1573 ONX1573 OXT1573 PHP1573 PRL1573 QBH1573 QLD1573 QUZ1573 REV1573 ROR1573 RYN1573 SIJ1573 SSF1573 TCB1573 TLX1573 TVT1573 UFP1573 UPL1573 UZH1573 VJD1573 VSZ1573 WCV1573 WMR1573 WWN1573 AX1601 KE1573 UA1573 ADW1573 ANS1573 AXO1573 BHK1573 BRG1573 CBC1573 CKY1573 CUU1573 DEQ1573 DOM1573 DYI1573 EIE1573 ESA1573 FBW1573 FLS1573 FVO1573 GFK1573 GPG1573 GZC1573 HIY1573 HSU1573 ICQ1573 IMM1573 IWI1573 JGE1573 JQA1573 JZW1573 KJS1573 KTO1573 LDK1573 LNG1573 LXC1573 MGY1573 MQU1573 NAQ1573 NKM1573 NUI1573 OEE1573 OOA1573 OXW1573 PHS1573 PRO1573 QBK1573 QLG1573 QVC1573 REY1573 ROU1573 RYQ1573 SIM1573 SSI1573 TCE1573 TMA1573 TVW1573 UFS1573 UPO1573 UZK1573 VJG1573 VTC1573 WCY1573 WMU1573 WWQ1573 JP1583 TL1583 ADH1583 AND1583 AWZ1583 BGV1583 BQR1583 CAN1583 CKJ1583 CUF1583 DEB1583 DNX1583 DXT1583 EHP1583 ERL1583 FBH1583 FLD1583 FUZ1583 GEV1583 GOR1583 GYN1583 HIJ1583 HSF1583 ICB1583 ILX1583 IVT1583 JFP1583 JPL1583 JZH1583 KJD1583 KSZ1583 LCV1583 LMR1583 LWN1583 MGJ1583 MQF1583 NAB1583 NJX1583 NTT1583 ODP1583 ONL1583 OXH1583 PHD1583 PQZ1583 QAV1583 QKR1583 QUN1583 REJ1583 ROF1583 RYB1583 SHX1583 SRT1583 TBP1583 TLL1583 TVH1583 UFD1583 UOZ1583 UYV1583 VIR1583 VSN1583 WCJ1583 WMF1583 WWB1583 AR1557 JY1529 TU1529 ADQ1529 ANM1529 AXI1529 BHE1529 BRA1529 CAW1529 CKS1529 CUO1529 DEK1529 DOG1529 DYC1529 EHY1529 ERU1529 FBQ1529 FLM1529 FVI1529 GFE1529 GPA1529 GYW1529 HIS1529 HSO1529 ICK1529 IMG1529 IWC1529 JFY1529 JPU1529 JZQ1529 KJM1529 KTI1529 LDE1529 LNA1529 LWW1529 MGS1529 MQO1529 NAK1529 NKG1529 NUC1529 ODY1529 ONU1529 OXQ1529 PHM1529 PRI1529 QBE1529 QLA1529 QUW1529 RES1529 ROO1529 RYK1529 SIG1529 SSC1529 TBY1529 TLU1529 TVQ1529 UFM1529 UPI1529 UZE1529 VJA1529 VSW1529 WCS1529 WMO1529 WWK1529 AO1557 JV1529 TR1529 ADN1529 ANJ1529 AXF1529 BHB1529 BQX1529 CAT1529 CKP1529 CUL1529 DEH1529 DOD1529 DXZ1529 EHV1529 ERR1529 FBN1529 FLJ1529 FVF1529 GFB1529 GOX1529 GYT1529 HIP1529 HSL1529 ICH1529 IMD1529 IVZ1529 JFV1529 JPR1529 JZN1529 KJJ1529 KTF1529 LDB1529 LMX1529 LWT1529 MGP1529 MQL1529 NAH1529 NKD1529 NTZ1529 ODV1529 ONR1529 OXN1529 PHJ1529 PRF1529 QBB1529 QKX1529 QUT1529 REP1529 ROL1529 RYH1529 SID1529 SRZ1529 TBV1529 TLR1529 TVN1529 UFJ1529 UPF1529 UZB1529 VIX1529 VST1529 WCP1529 WML1529 WWH1529 AI1557 JP1529 TL1529 ADH1529 AND1529 AWZ1529 BGV1529 BQR1529 CAN1529 CKJ1529 CUF1529 DEB1529 DNX1529 DXT1529 EHP1529 ERL1529 FBH1529 FLD1529 FUZ1529 GEV1529 GOR1529 GYN1529 HIJ1529 HSF1529 ICB1529 ILX1529 IVT1529 JFP1529 JPL1529 JZH1529 KJD1529 KSZ1529 LCV1529 LMR1529 LWN1529 MGJ1529 MQF1529 NAB1529 NJX1529 NTT1529 ODP1529 ONL1529 OXH1529 PHD1529 PQZ1529 QAV1529 QKR1529 QUN1529 REJ1529 ROF1529 RYB1529 SHX1529 SRT1529 TBP1529 TLL1529 TVH1529 UFD1529 UOZ1529 UYV1529 VIR1529 VSN1529 WCJ1529 WMF1529 WWB1529 AI1516:AI1543 JP1488:JP1515 TL1488:TL1515 ADH1488:ADH1515 AND1488:AND1515 AWZ1488:AWZ1515 BGV1488:BGV1515 BQR1488:BQR1515 CAN1488:CAN1515 CKJ1488:CKJ1515 CUF1488:CUF1515 DEB1488:DEB1515 DNX1488:DNX1515 DXT1488:DXT1515 EHP1488:EHP1515 ERL1488:ERL1515 FBH1488:FBH1515 FLD1488:FLD1515 FUZ1488:FUZ1515 GEV1488:GEV1515 GOR1488:GOR1515 GYN1488:GYN1515 HIJ1488:HIJ1515 HSF1488:HSF1515 ICB1488:ICB1515 ILX1488:ILX1515 IVT1488:IVT1515 JFP1488:JFP1515 JPL1488:JPL1515 JZH1488:JZH1515 KJD1488:KJD1515 KSZ1488:KSZ1515 LCV1488:LCV1515 LMR1488:LMR1515 LWN1488:LWN1515 MGJ1488:MGJ1515 MQF1488:MQF1515 NAB1488:NAB1515 NJX1488:NJX1515 NTT1488:NTT1515 ODP1488:ODP1515 ONL1488:ONL1515 OXH1488:OXH1515 PHD1488:PHD1515 PQZ1488:PQZ1515 QAV1488:QAV1515 QKR1488:QKR1515 QUN1488:QUN1515 REJ1488:REJ1515 ROF1488:ROF1515 RYB1488:RYB1515 SHX1488:SHX1515 SRT1488:SRT1515 TBP1488:TBP1515 TLL1488:TLL1515 TVH1488:TVH1515 UFD1488:UFD1515 UOZ1488:UOZ1515 UYV1488:UYV1515 VIR1488:VIR1515 VSN1488:VSN1515 WCJ1488:WCJ1515 WMF1488:WMF1515 WWB1488:WWB1515 AO1516:AO1543 JV1488:JV1515 TR1488:TR1515 ADN1488:ADN1515 ANJ1488:ANJ1515 AXF1488:AXF1515 BHB1488:BHB1515 BQX1488:BQX1515 CAT1488:CAT1515 CKP1488:CKP1515 CUL1488:CUL1515 DEH1488:DEH1515 DOD1488:DOD1515 DXZ1488:DXZ1515 EHV1488:EHV1515 ERR1488:ERR1515 FBN1488:FBN1515 FLJ1488:FLJ1515 FVF1488:FVF1515 GFB1488:GFB1515 GOX1488:GOX1515 GYT1488:GYT1515 HIP1488:HIP1515 HSL1488:HSL1515 ICH1488:ICH1515 IMD1488:IMD1515 IVZ1488:IVZ1515 JFV1488:JFV1515 JPR1488:JPR1515 JZN1488:JZN1515 KJJ1488:KJJ1515 KTF1488:KTF1515 LDB1488:LDB1515 LMX1488:LMX1515 LWT1488:LWT1515 MGP1488:MGP1515 MQL1488:MQL1515 NAH1488:NAH1515 NKD1488:NKD1515 NTZ1488:NTZ1515 ODV1488:ODV1515 ONR1488:ONR1515 OXN1488:OXN1515 PHJ1488:PHJ1515 PRF1488:PRF1515 QBB1488:QBB1515 QKX1488:QKX1515 QUT1488:QUT1515 REP1488:REP1515 ROL1488:ROL1515 RYH1488:RYH1515 SID1488:SID1515 SRZ1488:SRZ1515 TBV1488:TBV1515 TLR1488:TLR1515 TVN1488:TVN1515 UFJ1488:UFJ1515 UPF1488:UPF1515 UZB1488:UZB1515 VIX1488:VIX1515 VST1488:VST1515 WCP1488:WCP1515 WML1488:WML1515 WWH1488:WWH1515 AR1516:AR1543 JY1488:JY1515 TU1488:TU1515 ADQ1488:ADQ1515 ANM1488:ANM1515 AXI1488:AXI1515 BHE1488:BHE1515 BRA1488:BRA1515 CAW1488:CAW1515 CKS1488:CKS1515 CUO1488:CUO1515 DEK1488:DEK1515 DOG1488:DOG1515 DYC1488:DYC1515 EHY1488:EHY1515 ERU1488:ERU1515 FBQ1488:FBQ1515 FLM1488:FLM1515 FVI1488:FVI1515 GFE1488:GFE1515 GPA1488:GPA1515 GYW1488:GYW1515 HIS1488:HIS1515 HSO1488:HSO1515 ICK1488:ICK1515 IMG1488:IMG1515 IWC1488:IWC1515 JFY1488:JFY1515 JPU1488:JPU1515 JZQ1488:JZQ1515 KJM1488:KJM1515 KTI1488:KTI1515 LDE1488:LDE1515 LNA1488:LNA1515 LWW1488:LWW1515 MGS1488:MGS1515 MQO1488:MQO1515 NAK1488:NAK1515 NKG1488:NKG1515 NUC1488:NUC1515 ODY1488:ODY1515 ONU1488:ONU1515 OXQ1488:OXQ1515 PHM1488:PHM1515 PRI1488:PRI1515 QBE1488:QBE1515 QLA1488:QLA1515 QUW1488:QUW1515 RES1488:RES1515 ROO1488:ROO1515 RYK1488:RYK1515 SIG1488:SIG1515 SSC1488:SSC1515 TBY1488:TBY1515 TLU1488:TLU1515 TVQ1488:TVQ1515 UFM1488:UFM1515 UPI1488:UPI1515 UZE1488:UZE1515 VJA1488:VJA1515 VSW1488:VSW1515 WCS1488:WCS1515 WMO1488:WMO1515 WWK1488:WWK1515 AR1441 AO1441 AI1441 AR1444" xr:uid="{8465ED0F-A544-4BA8-84A0-10A6A1A01E8B}">
      <formula1>0</formula1>
      <formula2>100</formula2>
    </dataValidation>
    <dataValidation type="whole" allowBlank="1" showInputMessage="1" showErrorMessage="1" errorTitle="Mesečna stopnja izkoriščenosti" error="odstotek (celoštevilska vrednost)" sqref="AF728 KB728 TX728 ADT728 ANP728 AXL728 BHH728 BRD728 CAZ728 CKV728 CUR728 DEN728 DOJ728 DYF728 EIB728 ERX728 FBT728 FLP728 FVL728 GFH728 GPD728 GYZ728 HIV728 HSR728 ICN728 IMJ728 IWF728 JGB728 JPX728 JZT728 KJP728 KTL728 LDH728 LND728 LWZ728 MGV728 MQR728 NAN728 NKJ728 NUF728 OEB728 ONX728 OXT728 PHP728 PRL728 QBH728 QLD728 QUZ728 REV728 ROR728 RYN728 SIJ728 SSF728 TCB728 TLX728 TVT728 UFP728 UPL728 UZH728 VJD728 VSZ728 WCV728 WMR728 WWN728 AF1337 AF506:AF509 KB506:KB509 TX506:TX509 ADT506:ADT509 ANP506:ANP509 AXL506:AXL509 BHH506:BHH509 BRD506:BRD509 CAZ506:CAZ509 CKV506:CKV509 CUR506:CUR509 DEN506:DEN509 DOJ506:DOJ509 DYF506:DYF509 EIB506:EIB509 ERX506:ERX509 FBT506:FBT509 FLP506:FLP509 FVL506:FVL509 GFH506:GFH509 GPD506:GPD509 GYZ506:GYZ509 HIV506:HIV509 HSR506:HSR509 ICN506:ICN509 IMJ506:IMJ509 IWF506:IWF509 JGB506:JGB509 JPX506:JPX509 JZT506:JZT509 KJP506:KJP509 KTL506:KTL509 LDH506:LDH509 LND506:LND509 LWZ506:LWZ509 MGV506:MGV509 MQR506:MQR509 NAN506:NAN509 NKJ506:NKJ509 NUF506:NUF509 OEB506:OEB509 ONX506:ONX509 OXT506:OXT509 PHP506:PHP509 PRL506:PRL509 QBH506:QBH509 QLD506:QLD509 QUZ506:QUZ509 REV506:REV509 ROR506:ROR509 RYN506:RYN509 SIJ506:SIJ509 SSF506:SSF509 TCB506:TCB509 TLX506:TLX509 TVT506:TVT509 UFP506:UFP509 UPL506:UPL509 UZH506:UZH509 VJD506:VJD509 VSZ506:VSZ509 WCV506:WCV509 WMR506:WMR509 WWN506:WWN509 AF1352 KB1352 TX1352 ADT1352 ANP1352 AXL1352 BHH1352 BRD1352 CAZ1352 CKV1352 CUR1352 DEN1352 DOJ1352 DYF1352 EIB1352 ERX1352 FBT1352 FLP1352 FVL1352 GFH1352 GPD1352 GYZ1352 HIV1352 HSR1352 ICN1352 IMJ1352 IWF1352 JGB1352 JPX1352 JZT1352 KJP1352 KTL1352 LDH1352 LND1352 LWZ1352 MGV1352 MQR1352 NAN1352 NKJ1352 NUF1352 OEB1352 ONX1352 OXT1352 PHP1352 PRL1352 QBH1352 QLD1352 QUZ1352 REV1352 ROR1352 RYN1352 SIJ1352 SSF1352 TCB1352 TLX1352 TVT1352 UFP1352 UPL1352 UZH1352 VJD1352 VSZ1352 WCV1352 WMR1352 WWN1352 AF1158 KB1158 TX1158 ADT1158 ANP1158 AXL1158 BHH1158 BRD1158 CAZ1158 CKV1158 CUR1158 DEN1158 DOJ1158 DYF1158 EIB1158 ERX1158 FBT1158 FLP1158 FVL1158 GFH1158 GPD1158 GYZ1158 HIV1158 HSR1158 ICN1158 IMJ1158 IWF1158 JGB1158 JPX1158 JZT1158 KJP1158 KTL1158 LDH1158 LND1158 LWZ1158 MGV1158 MQR1158 NAN1158 NKJ1158 NUF1158 OEB1158 ONX1158 OXT1158 PHP1158 PRL1158 QBH1158 QLD1158 QUZ1158 REV1158 ROR1158 RYN1158 SIJ1158 SSF1158 TCB1158 TLX1158 TVT1158 UFP1158 UPL1158 UZH1158 VJD1158 VSZ1158 WCV1158 WMR1158 WWN1158 AF1160 KB1160 TX1160 ADT1160 ANP1160 AXL1160 BHH1160 BRD1160 CAZ1160 CKV1160 CUR1160 DEN1160 DOJ1160 DYF1160 EIB1160 ERX1160 FBT1160 FLP1160 FVL1160 GFH1160 GPD1160 GYZ1160 HIV1160 HSR1160 ICN1160 IMJ1160 IWF1160 JGB1160 JPX1160 JZT1160 KJP1160 KTL1160 LDH1160 LND1160 LWZ1160 MGV1160 MQR1160 NAN1160 NKJ1160 NUF1160 OEB1160 ONX1160 OXT1160 PHP1160 PRL1160 QBH1160 QLD1160 QUZ1160 REV1160 ROR1160 RYN1160 SIJ1160 SSF1160 TCB1160 TLX1160 TVT1160 UFP1160 UPL1160 UZH1160 VJD1160 VSZ1160 WCV1160 WMR1160 WWN1160 AF1162 KB1162 TX1162 ADT1162 ANP1162 AXL1162 BHH1162 BRD1162 CAZ1162 CKV1162 CUR1162 DEN1162 DOJ1162 DYF1162 EIB1162 ERX1162 FBT1162 FLP1162 FVL1162 GFH1162 GPD1162 GYZ1162 HIV1162 HSR1162 ICN1162 IMJ1162 IWF1162 JGB1162 JPX1162 JZT1162 KJP1162 KTL1162 LDH1162 LND1162 LWZ1162 MGV1162 MQR1162 NAN1162 NKJ1162 NUF1162 OEB1162 ONX1162 OXT1162 PHP1162 PRL1162 QBH1162 QLD1162 QUZ1162 REV1162 ROR1162 RYN1162 SIJ1162 SSF1162 TCB1162 TLX1162 TVT1162 UFP1162 UPL1162 UZH1162 VJD1162 VSZ1162 WCV1162 WMR1162 WWN1162 AF1164:AF1188 KB1164:KB1188 TX1164:TX1188 ADT1164:ADT1188 ANP1164:ANP1188 AXL1164:AXL1188 BHH1164:BHH1188 BRD1164:BRD1188 CAZ1164:CAZ1188 CKV1164:CKV1188 CUR1164:CUR1188 DEN1164:DEN1188 DOJ1164:DOJ1188 DYF1164:DYF1188 EIB1164:EIB1188 ERX1164:ERX1188 FBT1164:FBT1188 FLP1164:FLP1188 FVL1164:FVL1188 GFH1164:GFH1188 GPD1164:GPD1188 GYZ1164:GYZ1188 HIV1164:HIV1188 HSR1164:HSR1188 ICN1164:ICN1188 IMJ1164:IMJ1188 IWF1164:IWF1188 JGB1164:JGB1188 JPX1164:JPX1188 JZT1164:JZT1188 KJP1164:KJP1188 KTL1164:KTL1188 LDH1164:LDH1188 LND1164:LND1188 LWZ1164:LWZ1188 MGV1164:MGV1188 MQR1164:MQR1188 NAN1164:NAN1188 NKJ1164:NKJ1188 NUF1164:NUF1188 OEB1164:OEB1188 ONX1164:ONX1188 OXT1164:OXT1188 PHP1164:PHP1188 PRL1164:PRL1188 QBH1164:QBH1188 QLD1164:QLD1188 QUZ1164:QUZ1188 REV1164:REV1188 ROR1164:ROR1188 RYN1164:RYN1188 SIJ1164:SIJ1188 SSF1164:SSF1188 TCB1164:TCB1188 TLX1164:TLX1188 TVT1164:TVT1188 UFP1164:UFP1188 UPL1164:UPL1188 UZH1164:UZH1188 VJD1164:VJD1188 VSZ1164:VSZ1188 WCV1164:WCV1188 WMR1164:WMR1188 WWN1164:WWN1188 AF11:AF35 KB11:KB35 TX11:TX35 ADT11:ADT35 ANP11:ANP35 AXL11:AXL35 BHH11:BHH35 BRD11:BRD35 CAZ11:CAZ35 CKV11:CKV35 CUR11:CUR35 DEN11:DEN35 DOJ11:DOJ35 DYF11:DYF35 EIB11:EIB35 ERX11:ERX35 FBT11:FBT35 FLP11:FLP35 FVL11:FVL35 GFH11:GFH35 GPD11:GPD35 GYZ11:GYZ35 HIV11:HIV35 HSR11:HSR35 ICN11:ICN35 IMJ11:IMJ35 IWF11:IWF35 JGB11:JGB35 JPX11:JPX35 JZT11:JZT35 KJP11:KJP35 KTL11:KTL35 LDH11:LDH35 LND11:LND35 LWZ11:LWZ35 MGV11:MGV35 MQR11:MQR35 NAN11:NAN35 NKJ11:NKJ35 NUF11:NUF35 OEB11:OEB35 ONX11:ONX35 OXT11:OXT35 PHP11:PHP35 PRL11:PRL35 QBH11:QBH35 QLD11:QLD35 QUZ11:QUZ35 REV11:REV35 ROR11:ROR35 RYN11:RYN35 SIJ11:SIJ35 SSF11:SSF35 TCB11:TCB35 TLX11:TLX35 TVT11:TVT35 UFP11:UFP35 UPL11:UPL35 UZH11:UZH35 VJD11:VJD35 VSZ11:VSZ35 WCV11:WCV35 WMR11:WMR35 WWN11:WWN35 AF1100 AF1287:AF1291 AF1270:AF1272 AF1274:AF1285 AF1262:AF1268 AF440:AF473 KB440:KB473 TX440:TX473 ADT440:ADT473 ANP440:ANP473 AXL440:AXL473 BHH440:BHH473 BRD440:BRD473 CAZ440:CAZ473 CKV440:CKV473 CUR440:CUR473 DEN440:DEN473 DOJ440:DOJ473 DYF440:DYF473 EIB440:EIB473 ERX440:ERX473 FBT440:FBT473 FLP440:FLP473 FVL440:FVL473 GFH440:GFH473 GPD440:GPD473 GYZ440:GYZ473 HIV440:HIV473 HSR440:HSR473 ICN440:ICN473 IMJ440:IMJ473 IWF440:IWF473 JGB440:JGB473 JPX440:JPX473 JZT440:JZT473 KJP440:KJP473 KTL440:KTL473 LDH440:LDH473 LND440:LND473 LWZ440:LWZ473 MGV440:MGV473 MQR440:MQR473 NAN440:NAN473 NKJ440:NKJ473 NUF440:NUF473 OEB440:OEB473 ONX440:ONX473 OXT440:OXT473 PHP440:PHP473 PRL440:PRL473 QBH440:QBH473 QLD440:QLD473 QUZ440:QUZ473 REV440:REV473 ROR440:ROR473 RYN440:RYN473 SIJ440:SIJ473 SSF440:SSF473 TCB440:TCB473 TLX440:TLX473 TVT440:TVT473 UFP440:UFP473 UPL440:UPL473 UZH440:UZH473 VJD440:VJD473 VSZ440:VSZ473 WCV440:WCV473 WMR440:WMR473 WWN440:WWN473 WWN948 KB948 TX948 ADT948 ANP948 AXL948 BHH948 BRD948 CAZ948 CKV948 CUR948 DEN948 DOJ948 DYF948 EIB948 ERX948 FBT948 FLP948 FVL948 GFH948 GPD948 GYZ948 HIV948 HSR948 ICN948 IMJ948 IWF948 JGB948 JPX948 JZT948 KJP948 KTL948 LDH948 LND948 LWZ948 MGV948 MQR948 NAN948 NKJ948 NUF948 OEB948 ONX948 OXT948 PHP948 PRL948 QBH948 QLD948 QUZ948 REV948 ROR948 RYN948 SIJ948 SSF948 TCB948 TLX948 TVT948 UFP948 UPL948 UZH948 VJD948 VSZ948 WCV948 WMR948 AF860:AF863 JM860:JM863 TI860:TI863 ADE860:ADE863 ANA860:ANA863 AWW860:AWW863 BGS860:BGS863 BQO860:BQO863 CAK860:CAK863 CKG860:CKG863 CUC860:CUC863 DDY860:DDY863 DNU860:DNU863 DXQ860:DXQ863 EHM860:EHM863 ERI860:ERI863 FBE860:FBE863 FLA860:FLA863 FUW860:FUW863 GES860:GES863 GOO860:GOO863 GYK860:GYK863 HIG860:HIG863 HSC860:HSC863 IBY860:IBY863 ILU860:ILU863 IVQ860:IVQ863 JFM860:JFM863 JPI860:JPI863 JZE860:JZE863 KJA860:KJA863 KSW860:KSW863 LCS860:LCS863 LMO860:LMO863 LWK860:LWK863 MGG860:MGG863 MQC860:MQC863 MZY860:MZY863 NJU860:NJU863 NTQ860:NTQ863 ODM860:ODM863 ONI860:ONI863 OXE860:OXE863 PHA860:PHA863 PQW860:PQW863 QAS860:QAS863 QKO860:QKO863 QUK860:QUK863 REG860:REG863 ROC860:ROC863 RXY860:RXY863 SHU860:SHU863 SRQ860:SRQ863 TBM860:TBM863 TLI860:TLI863 TVE860:TVE863 UFA860:UFA863 UOW860:UOW863 UYS860:UYS863 VIO860:VIO863 VSK860:VSK863 WCG860:WCG863 WMC860:WMC863 WVY860:WVY863 AF866 JM866 TI866 ADE866 ANA866 AWW866 BGS866 BQO866 CAK866 CKG866 CUC866 DDY866 DNU866 DXQ866 EHM866 ERI866 FBE866 FLA866 FUW866 GES866 GOO866 GYK866 HIG866 HSC866 IBY866 ILU866 IVQ866 JFM866 JPI866 JZE866 KJA866 KSW866 LCS866 LMO866 LWK866 MGG866 MQC866 MZY866 NJU866 NTQ866 ODM866 ONI866 OXE866 PHA866 PQW866 QAS866 QKO866 QUK866 REG866 ROC866 RXY866 SHU866 SRQ866 TBM866 TLI866 TVE866 UFA866 UOW866 UYS866 VIO866 VSK866 WCG866 WMC866 WVY866 AWW868 BGS868 BQO868 CAK868 CKG868 CUC868 DDY868 DNU868 DXQ868 EHM868 ERI868 FBE868 FLA868 FUW868 GES868 GOO868 GYK868 HIG868 HSC868 IBY868 ILU868 IVQ868 JFM868 JPI868 JZE868 KJA868 KSW868 LCS868 LMO868 LWK868 MGG868 MQC868 MZY868 NJU868 NTQ868 ODM868 ONI868 OXE868 PHA868 PQW868 QAS868 QKO868 QUK868 REG868 ROC868 RXY868 SHU868 SRQ868 TBM868 TLI868 TVE868 UFA868 UOW868 UYS868 VIO868 VSK868 WCG868 WMC868 WVY868 AF868 JM868 TI868 ADE868 ANA868 AF1416:AF1421 KB1419 TX1419 ADT1419 ANP1419 AXL1419 BHH1419 BRD1419 CAZ1419 CKV1419 CUR1419 DEN1419 DOJ1419 DYF1419 EIB1419 ERX1419 FBT1419 FLP1419 FVL1419 GFH1419 GPD1419 GYZ1419 HIV1419 HSR1419 ICN1419 IMJ1419 IWF1419 JGB1419 JPX1419 JZT1419 KJP1419 KTL1419 LDH1419 LND1419 LWZ1419 MGV1419 MQR1419 NAN1419 NKJ1419 NUF1419 OEB1419 ONX1419 OXT1419 PHP1419 PRL1419 QBH1419 QLD1419 QUZ1419 REV1419 ROR1419 RYN1419 SIJ1419 SSF1419 TCB1419 TLX1419 TVT1419 UFP1419 UPL1419 UZH1419 VJD1419 VSZ1419 WCV1419 WMR1419 WWN1419 AF1569 JM1541 TI1541 ADE1541 ANA1541 AWW1541 BGS1541 BQO1541 CAK1541 CKG1541 CUC1541 DDY1541 DNU1541 DXQ1541 EHM1541 ERI1541 FBE1541 FLA1541 FUW1541 GES1541 GOO1541 GYK1541 HIG1541 HSC1541 IBY1541 ILU1541 IVQ1541 JFM1541 JPI1541 JZE1541 KJA1541 KSW1541 LCS1541 LMO1541 LWK1541 MGG1541 MQC1541 MZY1541 NJU1541 NTQ1541 ODM1541 ONI1541 OXE1541 PHA1541 PQW1541 QAS1541 QKO1541 QUK1541 REG1541 ROC1541 RXY1541 SHU1541 SRQ1541 TBM1541 TLI1541 TVE1541 UFA1541 UOW1541 UYS1541 VIO1541 VSK1541 WCG1541 WMC1541 WVY1541 AF1600:AF1601 JM1572:JM1573 TI1572:TI1573 ADE1572:ADE1573 ANA1572:ANA1573 AWW1572:AWW1573 BGS1572:BGS1573 BQO1572:BQO1573 CAK1572:CAK1573 CKG1572:CKG1573 CUC1572:CUC1573 DDY1572:DDY1573 DNU1572:DNU1573 DXQ1572:DXQ1573 EHM1572:EHM1573 ERI1572:ERI1573 FBE1572:FBE1573 FLA1572:FLA1573 FUW1572:FUW1573 GES1572:GES1573 GOO1572:GOO1573 GYK1572:GYK1573 HIG1572:HIG1573 HSC1572:HSC1573 IBY1572:IBY1573 ILU1572:ILU1573 IVQ1572:IVQ1573 JFM1572:JFM1573 JPI1572:JPI1573 JZE1572:JZE1573 KJA1572:KJA1573 KSW1572:KSW1573 LCS1572:LCS1573 LMO1572:LMO1573 LWK1572:LWK1573 MGG1572:MGG1573 MQC1572:MQC1573 MZY1572:MZY1573 NJU1572:NJU1573 NTQ1572:NTQ1573 ODM1572:ODM1573 ONI1572:ONI1573 OXE1572:OXE1573 PHA1572:PHA1573 PQW1572:PQW1573 QAS1572:QAS1573 QKO1572:QKO1573 QUK1572:QUK1573 REG1572:REG1573 ROC1572:ROC1573 RXY1572:RXY1573 SHU1572:SHU1573 SRQ1572:SRQ1573 TBM1572:TBM1573 TLI1572:TLI1573 TVE1572:TVE1573 UFA1572:UFA1573 UOW1572:UOW1573 UYS1572:UYS1573 VIO1572:VIO1573 VSK1572:VSK1573 WCG1572:WCG1573 WMC1572:WMC1573 WVY1572:WVY1573 AF1557 JM1529 TI1529 ADE1529 ANA1529 AWW1529 BGS1529 BQO1529 CAK1529 CKG1529 CUC1529 DDY1529 DNU1529 DXQ1529 EHM1529 ERI1529 FBE1529 FLA1529 FUW1529 GES1529 GOO1529 GYK1529 HIG1529 HSC1529 IBY1529 ILU1529 IVQ1529 JFM1529 JPI1529 JZE1529 KJA1529 KSW1529 LCS1529 LMO1529 LWK1529 MGG1529 MQC1529 MZY1529 NJU1529 NTQ1529 ODM1529 ONI1529 OXE1529 PHA1529 PQW1529 QAS1529 QKO1529 QUK1529 REG1529 ROC1529 RXY1529 SHU1529 SRQ1529 TBM1529 TLI1529 TVE1529 UFA1529 UOW1529 UYS1529 VIO1529 VSK1529 WCG1529 WMC1529 WVY1529 AF1516:AF1543 JM1488:JM1515 TI1488:TI1515 ADE1488:ADE1515 ANA1488:ANA1515 AWW1488:AWW1515 BGS1488:BGS1515 BQO1488:BQO1515 CAK1488:CAK1515 CKG1488:CKG1515 CUC1488:CUC1515 DDY1488:DDY1515 DNU1488:DNU1515 DXQ1488:DXQ1515 EHM1488:EHM1515 ERI1488:ERI1515 FBE1488:FBE1515 FLA1488:FLA1515 FUW1488:FUW1515 GES1488:GES1515 GOO1488:GOO1515 GYK1488:GYK1515 HIG1488:HIG1515 HSC1488:HSC1515 IBY1488:IBY1515 ILU1488:ILU1515 IVQ1488:IVQ1515 JFM1488:JFM1515 JPI1488:JPI1515 JZE1488:JZE1515 KJA1488:KJA1515 KSW1488:KSW1515 LCS1488:LCS1515 LMO1488:LMO1515 LWK1488:LWK1515 MGG1488:MGG1515 MQC1488:MQC1515 MZY1488:MZY1515 NJU1488:NJU1515 NTQ1488:NTQ1515 ODM1488:ODM1515 ONI1488:ONI1515 OXE1488:OXE1515 PHA1488:PHA1515 PQW1488:PQW1515 QAS1488:QAS1515 QKO1488:QKO1515 QUK1488:QUK1515 REG1488:REG1515 ROC1488:ROC1515 RXY1488:RXY1515 SHU1488:SHU1515 SRQ1488:SRQ1515 TBM1488:TBM1515 TLI1488:TLI1515 TVE1488:TVE1515 UFA1488:UFA1515 UOW1488:UOW1515 UYS1488:UYS1515 VIO1488:VIO1515 VSK1488:VSK1515 WCG1488:WCG1515 WMC1488:WMC1515 WVY1488:WVY1515 AF1441 AF1444" xr:uid="{2F8623B2-F92B-4F99-9956-EF4FFAB1AF13}">
      <formula1>0</formula1>
      <formula2>300</formula2>
    </dataValidation>
    <dataValidation type="textLength" allowBlank="1" showInputMessage="1" showErrorMessage="1" errorTitle="Equipment" error="Obvezen podatek!" prompt="Naslov opreme v angleškem jeziku - obvezen podatek_x000a_" sqref="I728 JE728 TA728 ACW728 AMS728 AWO728 BGK728 BQG728 CAC728 CJY728 CTU728 DDQ728 DNM728 DXI728 EHE728 ERA728 FAW728 FKS728 FUO728 GEK728 GOG728 GYC728 HHY728 HRU728 IBQ728 ILM728 IVI728 JFE728 JPA728 JYW728 KIS728 KSO728 LCK728 LMG728 LWC728 MFY728 MPU728 MZQ728 NJM728 NTI728 ODE728 ONA728 OWW728 PGS728 PQO728 QAK728 QKG728 QUC728 RDY728 RNU728 RXQ728 SHM728 SRI728 TBE728 TLA728 TUW728 UES728 UOO728 UYK728 VIG728 VSC728 WBY728 WLU728 WVQ728 I1238:I1248 I1258 I1337:I1338 I506:I509 JE506:JE509 TA506:TA509 ACW506:ACW509 AMS506:AMS509 AWO506:AWO509 BGK506:BGK509 BQG506:BQG509 CAC506:CAC509 CJY506:CJY509 CTU506:CTU509 DDQ506:DDQ509 DNM506:DNM509 DXI506:DXI509 EHE506:EHE509 ERA506:ERA509 FAW506:FAW509 FKS506:FKS509 FUO506:FUO509 GEK506:GEK509 GOG506:GOG509 GYC506:GYC509 HHY506:HHY509 HRU506:HRU509 IBQ506:IBQ509 ILM506:ILM509 IVI506:IVI509 JFE506:JFE509 JPA506:JPA509 JYW506:JYW509 KIS506:KIS509 KSO506:KSO509 LCK506:LCK509 LMG506:LMG509 LWC506:LWC509 MFY506:MFY509 MPU506:MPU509 MZQ506:MZQ509 NJM506:NJM509 NTI506:NTI509 ODE506:ODE509 ONA506:ONA509 OWW506:OWW509 PGS506:PGS509 PQO506:PQO509 QAK506:QAK509 QKG506:QKG509 QUC506:QUC509 RDY506:RDY509 RNU506:RNU509 RXQ506:RXQ509 SHM506:SHM509 SRI506:SRI509 TBE506:TBE509 TLA506:TLA509 TUW506:TUW509 UES506:UES509 UOO506:UOO509 UYK506:UYK509 VIG506:VIG509 VSC506:VSC509 WBY506:WBY509 WLU506:WLU509 WVQ506:WVQ509 I1352 JE1352 TA1352 ACW1352 AMS1352 AWO1352 BGK1352 BQG1352 CAC1352 CJY1352 CTU1352 DDQ1352 DNM1352 DXI1352 EHE1352 ERA1352 FAW1352 FKS1352 FUO1352 GEK1352 GOG1352 GYC1352 HHY1352 HRU1352 IBQ1352 ILM1352 IVI1352 JFE1352 JPA1352 JYW1352 KIS1352 KSO1352 LCK1352 LMG1352 LWC1352 MFY1352 MPU1352 MZQ1352 NJM1352 NTI1352 ODE1352 ONA1352 OWW1352 PGS1352 PQO1352 QAK1352 QKG1352 QUC1352 RDY1352 RNU1352 RXQ1352 SHM1352 SRI1352 TBE1352 TLA1352 TUW1352 UES1352 UOO1352 UYK1352 VIG1352 VSC1352 WBY1352 WLU1352 WVQ1352 I1158 JE1158 TA1158 ACW1158 AMS1158 AWO1158 BGK1158 BQG1158 CAC1158 CJY1158 CTU1158 DDQ1158 DNM1158 DXI1158 EHE1158 ERA1158 FAW1158 FKS1158 FUO1158 GEK1158 GOG1158 GYC1158 HHY1158 HRU1158 IBQ1158 ILM1158 IVI1158 JFE1158 JPA1158 JYW1158 KIS1158 KSO1158 LCK1158 LMG1158 LWC1158 MFY1158 MPU1158 MZQ1158 NJM1158 NTI1158 ODE1158 ONA1158 OWW1158 PGS1158 PQO1158 QAK1158 QKG1158 QUC1158 RDY1158 RNU1158 RXQ1158 SHM1158 SRI1158 TBE1158 TLA1158 TUW1158 UES1158 UOO1158 UYK1158 VIG1158 VSC1158 WBY1158 WLU1158 WVQ1158 I1396 AMD868 I1372:I1388 I11:I35 JE11:JE35 TA11:TA35 ACW11:ACW35 AMS11:AMS35 AWO11:AWO35 BGK11:BGK35 BQG11:BQG35 CAC11:CAC35 CJY11:CJY35 CTU11:CTU35 DDQ11:DDQ35 DNM11:DNM35 DXI11:DXI35 EHE11:EHE35 ERA11:ERA35 FAW11:FAW35 FKS11:FKS35 FUO11:FUO35 GEK11:GEK35 GOG11:GOG35 GYC11:GYC35 HHY11:HHY35 HRU11:HRU35 IBQ11:IBQ35 ILM11:ILM35 IVI11:IVI35 JFE11:JFE35 JPA11:JPA35 JYW11:JYW35 KIS11:KIS35 KSO11:KSO35 LCK11:LCK35 LMG11:LMG35 LWC11:LWC35 MFY11:MFY35 MPU11:MPU35 MZQ11:MZQ35 NJM11:NJM35 NTI11:NTI35 ODE11:ODE35 ONA11:ONA35 OWW11:OWW35 PGS11:PGS35 PQO11:PQO35 QAK11:QAK35 QKG11:QKG35 QUC11:QUC35 RDY11:RDY35 RNU11:RNU35 RXQ11:RXQ35 SHM11:SHM35 SRI11:SRI35 TBE11:TBE35 TLA11:TLA35 TUW11:TUW35 UES11:UES35 UOO11:UOO35 UYK11:UYK35 VIG11:VIG35 VSC11:VSC35 WBY11:WBY35 WLU11:WLU35 WVQ11:WVQ35 I1100 I1026 I494 I9 IP9 SL9 ACH9 AMD9 AVZ9 BFV9 BPR9 BZN9 CJJ9 CTF9 DDB9 DMX9 DWT9 EGP9 EQL9 FAH9 FKD9 FTZ9 GDV9 GNR9 GXN9 HHJ9 HRF9 IBB9 IKX9 IUT9 JEP9 JOL9 JYH9 KID9 KRZ9 LBV9 LLR9 LVN9 MFJ9 MPF9 MZB9 NIX9 NST9 OCP9 OML9 OWH9 PGD9 PPZ9 PZV9 QJR9 QTN9 RDJ9 RNF9 RXB9 SGX9 SQT9 TAP9 TKL9 TUH9 UED9 UNZ9 UXV9 VHR9 VRN9 WBJ9 WLF9 WVB9 I486 JE486 TA486 ACW486 AMS486 AWO486 BGK486 BQG486 CAC486 CJY486 CTU486 DDQ486 DNM486 DXI486 EHE486 ERA486 FAW486 FKS486 FUO486 GEK486 GOG486 GYC486 HHY486 HRU486 IBQ486 ILM486 IVI486 JFE486 JPA486 JYW486 KIS486 KSO486 LCK486 LMG486 LWC486 MFY486 MPU486 MZQ486 NJM486 NTI486 ODE486 ONA486 OWW486 PGS486 PQO486 QAK486 QKG486 QUC486 RDY486 RNU486 RXQ486 SHM486 SRI486 TBE486 TLA486 TUW486 UES486 UOO486 UYK486 VIG486 VSC486 WBY486 WLU486 WVQ486 I440:I455 JE440:JE455 TA440:TA455 ACW440:ACW455 AMS440:AMS455 AWO440:AWO455 BGK440:BGK455 BQG440:BQG455 CAC440:CAC455 CJY440:CJY455 CTU440:CTU455 DDQ440:DDQ455 DNM440:DNM455 DXI440:DXI455 EHE440:EHE455 ERA440:ERA455 FAW440:FAW455 FKS440:FKS455 FUO440:FUO455 GEK440:GEK455 GOG440:GOG455 GYC440:GYC455 HHY440:HHY455 HRU440:HRU455 IBQ440:IBQ455 ILM440:ILM455 IVI440:IVI455 JFE440:JFE455 JPA440:JPA455 JYW440:JYW455 KIS440:KIS455 KSO440:KSO455 LCK440:LCK455 LMG440:LMG455 LWC440:LWC455 MFY440:MFY455 MPU440:MPU455 MZQ440:MZQ455 NJM440:NJM455 NTI440:NTI455 ODE440:ODE455 ONA440:ONA455 OWW440:OWW455 PGS440:PGS455 PQO440:PQO455 QAK440:QAK455 QKG440:QKG455 QUC440:QUC455 RDY440:RDY455 RNU440:RNU455 RXQ440:RXQ455 SHM440:SHM455 SRI440:SRI455 TBE440:TBE455 TLA440:TLA455 TUW440:TUW455 UES440:UES455 UOO440:UOO455 UYK440:UYK455 VIG440:VIG455 VSC440:VSC455 WBY440:WBY455 WLU440:WLU455 WVQ440:WVQ455 I943:I945 JE943:JE945 TA943:TA945 ACW943:ACW945 AMS943:AMS945 AWO943:AWO945 BGK943:BGK945 BQG943:BQG945 CAC943:CAC945 CJY943:CJY945 CTU943:CTU945 DDQ943:DDQ945 DNM943:DNM945 DXI943:DXI945 EHE943:EHE945 ERA943:ERA945 FAW943:FAW945 FKS943:FKS945 FUO943:FUO945 GEK943:GEK945 GOG943:GOG945 GYC943:GYC945 HHY943:HHY945 HRU943:HRU945 IBQ943:IBQ945 ILM943:ILM945 IVI943:IVI945 JFE943:JFE945 JPA943:JPA945 JYW943:JYW945 KIS943:KIS945 KSO943:KSO945 LCK943:LCK945 LMG943:LMG945 LWC943:LWC945 MFY943:MFY945 MPU943:MPU945 MZQ943:MZQ945 NJM943:NJM945 NTI943:NTI945 ODE943:ODE945 ONA943:ONA945 OWW943:OWW945 PGS943:PGS945 PQO943:PQO945 QAK943:QAK945 QKG943:QKG945 QUC943:QUC945 RDY943:RDY945 RNU943:RNU945 RXQ943:RXQ945 SHM943:SHM945 SRI943:SRI945 TBE943:TBE945 TLA943:TLA945 TUW943:TUW945 UES943:UES945 UOO943:UOO945 UYK943:UYK945 VIG943:VIG945 VSC943:VSC945 WBY943:WBY945 WLU943:WLU945 WVQ943:WVQ945 I948:I949 JE948:JE949 TA948:TA949 ACW948:ACW949 AMS948:AMS949 AWO948:AWO949 BGK948:BGK949 BQG948:BQG949 CAC948:CAC949 CJY948:CJY949 CTU948:CTU949 DDQ948:DDQ949 DNM948:DNM949 DXI948:DXI949 EHE948:EHE949 ERA948:ERA949 FAW948:FAW949 FKS948:FKS949 FUO948:FUO949 GEK948:GEK949 GOG948:GOG949 GYC948:GYC949 HHY948:HHY949 HRU948:HRU949 IBQ948:IBQ949 ILM948:ILM949 IVI948:IVI949 JFE948:JFE949 JPA948:JPA949 JYW948:JYW949 KIS948:KIS949 KSO948:KSO949 LCK948:LCK949 LMG948:LMG949 LWC948:LWC949 MFY948:MFY949 MPU948:MPU949 MZQ948:MZQ949 NJM948:NJM949 NTI948:NTI949 ODE948:ODE949 ONA948:ONA949 OWW948:OWW949 PGS948:PGS949 PQO948:PQO949 QAK948:QAK949 QKG948:QKG949 QUC948:QUC949 RDY948:RDY949 RNU948:RNU949 RXQ948:RXQ949 SHM948:SHM949 SRI948:SRI949 TBE948:TBE949 TLA948:TLA949 TUW948:TUW949 UES948:UES949 UOO948:UOO949 UYK948:UYK949 VIG948:VIG949 VSC948:VSC949 WBY948:WBY949 WLU948:WLU949 WVQ948:WVQ949 I951 JE951 TA951 ACW951 AMS951 AWO951 BGK951 BQG951 CAC951 CJY951 CTU951 DDQ951 DNM951 DXI951 EHE951 ERA951 FAW951 FKS951 FUO951 GEK951 GOG951 GYC951 HHY951 HRU951 IBQ951 ILM951 IVI951 JFE951 JPA951 JYW951 KIS951 KSO951 LCK951 LMG951 LWC951 MFY951 MPU951 MZQ951 NJM951 NTI951 ODE951 ONA951 OWW951 PGS951 PQO951 QAK951 QKG951 QUC951 RDY951 RNU951 RXQ951 SHM951 SRI951 TBE951 TLA951 TUW951 UES951 UOO951 UYK951 VIG951 VSC951 WBY951 WLU951 WVQ951 I957:I960 I953:I954 I860:I862 IP860:IP862 SL860:SL862 ACH860:ACH862 AMD860:AMD862 AVZ860:AVZ862 BFV860:BFV862 BPR860:BPR862 BZN860:BZN862 CJJ860:CJJ862 CTF860:CTF862 DDB860:DDB862 DMX860:DMX862 DWT860:DWT862 EGP860:EGP862 EQL860:EQL862 FAH860:FAH862 FKD860:FKD862 FTZ860:FTZ862 GDV860:GDV862 GNR860:GNR862 GXN860:GXN862 HHJ860:HHJ862 HRF860:HRF862 IBB860:IBB862 IKX860:IKX862 IUT860:IUT862 JEP860:JEP862 JOL860:JOL862 JYH860:JYH862 KID860:KID862 KRZ860:KRZ862 LBV860:LBV862 LLR860:LLR862 LVN860:LVN862 MFJ860:MFJ862 MPF860:MPF862 MZB860:MZB862 NIX860:NIX862 NST860:NST862 OCP860:OCP862 OML860:OML862 OWH860:OWH862 PGD860:PGD862 PPZ860:PPZ862 PZV860:PZV862 QJR860:QJR862 QTN860:QTN862 RDJ860:RDJ862 RNF860:RNF862 RXB860:RXB862 SGX860:SGX862 SQT860:SQT862 TAP860:TAP862 TKL860:TKL862 TUH860:TUH862 UED860:UED862 UNZ860:UNZ862 UXV860:UXV862 VHR860:VHR862 VRN860:VRN862 WBJ860:WBJ862 WLF860:WLF862 WVB860:WVB862 I866 IP866 SL866 ACH866 AMD866 AVZ866 BFV866 BPR866 BZN866 CJJ866 CTF866 DDB866 DMX866 DWT866 EGP866 EQL866 FAH866 FKD866 FTZ866 GDV866 GNR866 GXN866 HHJ866 HRF866 IBB866 IKX866 IUT866 JEP866 JOL866 JYH866 KID866 KRZ866 LBV866 LLR866 LVN866 MFJ866 MPF866 MZB866 NIX866 NST866 OCP866 OML866 OWH866 PGD866 PPZ866 PZV866 QJR866 QTN866 RDJ866 RNF866 RXB866 SGX866 SQT866 TAP866 TKL866 TUH866 UED866 UNZ866 UXV866 VHR866 VRN866 WBJ866 WLF866 WVB866 AVZ868 BFV868 BPR868 BZN868 CJJ868 CTF868 DDB868 DMX868 DWT868 EGP868 EQL868 FAH868 FKD868 FTZ868 GDV868 GNR868 GXN868 HHJ868 HRF868 IBB868 IKX868 IUT868 JEP868 JOL868 JYH868 KID868 KRZ868 LBV868 LLR868 LVN868 MFJ868 MPF868 MZB868 NIX868 NST868 OCP868 OML868 OWH868 PGD868 PPZ868 PZV868 QJR868 QTN868 RDJ868 RNF868 RXB868 SGX868 SQT868 TAP868 TKL868 TUH868 UED868 UNZ868 UXV868 VHR868 VRN868 WBJ868 WLF868 WVB868 I868 IP868 SL868 ACH868 I1398:I1406 I1423:I1433 I1416:I1419 I1421 WVQ1419 JE1419 TA1419 ACW1419 AMS1419 AWO1419 BGK1419 BQG1419 CAC1419 CJY1419 CTU1419 DDQ1419 DNM1419 DXI1419 EHE1419 ERA1419 FAW1419 FKS1419 FUO1419 GEK1419 GOG1419 GYC1419 HHY1419 HRU1419 IBQ1419 ILM1419 IVI1419 JFE1419 JPA1419 JYW1419 KIS1419 KSO1419 LCK1419 LMG1419 LWC1419 MFY1419 MPU1419 MZQ1419 NJM1419 NTI1419 ODE1419 ONA1419 OWW1419 PGS1419 PQO1419 QAK1419 QKG1419 QUC1419 RDY1419 RNU1419 RXQ1419 SHM1419 SRI1419 TBE1419 TLA1419 TUW1419 UES1419 UOO1419 UYK1419 VIG1419 VSC1419 WBY1419 WLU1419 I1552:I1555 IP1539:IP1542 SL1524:SL1527 ACH1524:ACH1527 AMD1524:AMD1527 AVZ1524:AVZ1527 BFV1524:BFV1527 BPR1524:BPR1527 BZN1524:BZN1527 CJJ1524:CJJ1527 CTF1524:CTF1527 DDB1524:DDB1527 DMX1524:DMX1527 DWT1524:DWT1527 EGP1524:EGP1527 EQL1524:EQL1527 FAH1524:FAH1527 FKD1524:FKD1527 FTZ1524:FTZ1527 GDV1524:GDV1527 GNR1524:GNR1527 GXN1524:GXN1527 HHJ1524:HHJ1527 HRF1524:HRF1527 IBB1524:IBB1527 IKX1524:IKX1527 IUT1524:IUT1527 JEP1524:JEP1527 JOL1524:JOL1527 JYH1524:JYH1527 KID1524:KID1527 KRZ1524:KRZ1527 LBV1524:LBV1527 LLR1524:LLR1527 LVN1524:LVN1527 MFJ1524:MFJ1527 MPF1524:MPF1527 MZB1524:MZB1527 NIX1524:NIX1527 NST1524:NST1527 OCP1524:OCP1527 OML1524:OML1527 OWH1524:OWH1527 PGD1524:PGD1527 PPZ1524:PPZ1527 PZV1524:PZV1527 QJR1524:QJR1527 QTN1524:QTN1527 RDJ1524:RDJ1527 RNF1524:RNF1527 RXB1524:RXB1527 SGX1524:SGX1527 SQT1524:SQT1527 TAP1524:TAP1527 TKL1524:TKL1527 TUH1524:TUH1527 UED1524:UED1527 UNZ1524:UNZ1527 UXV1524:UXV1527 VHR1524:VHR1527 VRN1524:VRN1527 WBJ1524:WBJ1527 WLF1524:WLF1527 WVB1524:WVB1527 IP1594:IP1598 SL1579:SL1583 ACH1579:ACH1583 AMD1579:AMD1583 AVZ1579:AVZ1583 BFV1579:BFV1583 BPR1579:BPR1583 BZN1579:BZN1583 CJJ1579:CJJ1583 CTF1579:CTF1583 DDB1579:DDB1583 DMX1579:DMX1583 DWT1579:DWT1583 EGP1579:EGP1583 EQL1579:EQL1583 FAH1579:FAH1583 FKD1579:FKD1583 FTZ1579:FTZ1583 GDV1579:GDV1583 GNR1579:GNR1583 GXN1579:GXN1583 HHJ1579:HHJ1583 HRF1579:HRF1583 IBB1579:IBB1583 IKX1579:IKX1583 IUT1579:IUT1583 JEP1579:JEP1583 JOL1579:JOL1583 JYH1579:JYH1583 KID1579:KID1583 KRZ1579:KRZ1583 LBV1579:LBV1583 LLR1579:LLR1583 LVN1579:LVN1583 MFJ1579:MFJ1583 MPF1579:MPF1583 MZB1579:MZB1583 NIX1579:NIX1583 NST1579:NST1583 OCP1579:OCP1583 OML1579:OML1583 OWH1579:OWH1583 PGD1579:PGD1583 PPZ1579:PPZ1583 PZV1579:PZV1583 QJR1579:QJR1583 QTN1579:QTN1583 RDJ1579:RDJ1583 RNF1579:RNF1583 RXB1579:RXB1583 SGX1579:SGX1583 SQT1579:SQT1583 TAP1579:TAP1583 TKL1579:TKL1583 TUH1579:TUH1583 UED1579:UED1583 UNZ1579:UNZ1583 UXV1579:UXV1583 VHR1579:VHR1583 VRN1579:VRN1583 WBJ1579:WBJ1583 WLF1579:WLF1583 WVB1579:WVB1583 I1601 IP1588 SL1573 ACH1573 AMD1573 AVZ1573 BFV1573 BPR1573 BZN1573 CJJ1573 CTF1573 DDB1573 DMX1573 DWT1573 EGP1573 EQL1573 FAH1573 FKD1573 FTZ1573 GDV1573 GNR1573 GXN1573 HHJ1573 HRF1573 IBB1573 IKX1573 IUT1573 JEP1573 JOL1573 JYH1573 KID1573 KRZ1573 LBV1573 LLR1573 LVN1573 MFJ1573 MPF1573 MZB1573 NIX1573 NST1573 OCP1573 OML1573 OWH1573 PGD1573 PPZ1573 PZV1573 QJR1573 QTN1573 RDJ1573 RNF1573 RXB1573 SGX1573 SQT1573 TAP1573 TKL1573 TUH1573 UED1573 UNZ1573 UXV1573 VHR1573 VRN1573 WBJ1573 WLF1573 WVB1573 K1442" xr:uid="{E4EBEED3-4F24-4EEC-AA02-D7C929097A3A}">
      <formula1>1</formula1>
      <formula2>500</formula2>
    </dataValidation>
    <dataValidation type="textLength" allowBlank="1" showInputMessage="1" showErrorMessage="1" errorTitle="opis dostopa " error="Obvezen podatek!" prompt="Obvezen podatek" sqref="JH728 TD728 ACZ728 AMV728 AWR728 BGN728 BQJ728 CAF728 CKB728 CTX728 DDT728 DNP728 DXL728 EHH728 ERD728 FAZ728 FKV728 FUR728 GEN728 GOJ728 GYF728 HIB728 HRX728 IBT728 ILP728 IVL728 JFH728 JPD728 JYZ728 KIV728 KSR728 LCN728 LMJ728 LWF728 MGB728 MPX728 MZT728 NJP728 NTL728 ODH728 OND728 OWZ728 PGV728 PQR728 QAN728 QKJ728 QUF728 REB728 RNX728 RXT728 SHP728 SRL728 TBH728 TLD728 TUZ728 UEV728 UOR728 UYN728 VIJ728 VSF728 WCB728 WLX728 WVT728 WVT1352 WVT506:WVT511 L1337:L1338 L1352 JH1352 TD1352 ACZ1352 AMV1352 AWR1352 BGN1352 BQJ1352 CAF1352 CKB1352 CTX1352 DDT1352 DNP1352 DXL1352 EHH1352 ERD1352 FAZ1352 FKV1352 FUR1352 GEN1352 GOJ1352 GYF1352 HIB1352 HRX1352 IBT1352 ILP1352 IVL1352 JFH1352 JPD1352 JYZ1352 KIV1352 KSR1352 LCN1352 LMJ1352 LWF1352 MGB1352 MPX1352 MZT1352 NJP1352 NTL1352 ODH1352 OND1352 OWZ1352 PGV1352 PQR1352 QAN1352 QKJ1352 QUF1352 REB1352 RNX1352 RXT1352 SHP1352 SRL1352 TBH1352 TLD1352 TUZ1352 UEV1352 UOR1352 UYN1352 VIJ1352 VSF1352 WCB1352 WLX1352 WLX506:WLX511 WCB506:WCB511 VSF506:VSF511 VIJ506:VIJ511 UYN506:UYN511 UOR506:UOR511 UEV506:UEV511 TUZ506:TUZ511 TLD506:TLD511 TBH506:TBH511 SRL506:SRL511 SHP506:SHP511 RXT506:RXT511 RNX506:RNX511 REB506:REB511 QUF506:QUF511 QKJ506:QKJ511 QAN506:QAN511 PQR506:PQR511 PGV506:PGV511 OWZ506:OWZ511 OND506:OND511 ODH506:ODH511 NTL506:NTL511 NJP506:NJP511 MZT506:MZT511 MPX506:MPX511 MGB506:MGB511 LWF506:LWF511 LMJ506:LMJ511 LCN506:LCN511 KSR506:KSR511 KIV506:KIV511 JYZ506:JYZ511 JPD506:JPD511 JFH506:JFH511 IVL506:IVL511 ILP506:ILP511 IBT506:IBT511 HRX506:HRX511 HIB506:HIB511 GYF506:GYF511 GOJ506:GOJ511 GEN506:GEN511 FUR506:FUR511 FKV506:FKV511 FAZ506:FAZ511 ERD506:ERD511 EHH506:EHH511 DXL506:DXL511 DNP506:DNP511 DDT506:DDT511 CTX506:CTX511 CKB506:CKB511 CAF506:CAF511 BQJ506:BQJ511 BGN506:BGN511 AWR506:AWR511 AMV506:AMV511 ACZ506:ACZ511 TD506:TD511 JH506:JH511 L506:L511 L1100 L728 L1158 JH1158 TD1158 ACZ1158 AMV1158 AWR1158 BGN1158 BQJ1158 CAF1158 CKB1158 CTX1158 DDT1158 DNP1158 DXL1158 EHH1158 ERD1158 FAZ1158 FKV1158 FUR1158 GEN1158 GOJ1158 GYF1158 HIB1158 HRX1158 IBT1158 ILP1158 IVL1158 JFH1158 JPD1158 JYZ1158 KIV1158 KSR1158 LCN1158 LMJ1158 LWF1158 MGB1158 MPX1158 MZT1158 NJP1158 NTL1158 ODH1158 OND1158 OWZ1158 PGV1158 PQR1158 QAN1158 QKJ1158 QUF1158 REB1158 RNX1158 RXT1158 SHP1158 SRL1158 TBH1158 TLD1158 TUZ1158 UEV1158 UOR1158 UYN1158 VIJ1158 VSF1158 WCB1158 WLX1158 WVT1158 L1390 L1396 AMG868 L1372:L1387 L11:L37 JH11:JH37 TD11:TD37 ACZ11:ACZ37 AMV11:AMV37 AWR11:AWR37 BGN11:BGN37 BQJ11:BQJ37 CAF11:CAF37 CKB11:CKB37 CTX11:CTX37 DDT11:DDT37 DNP11:DNP37 DXL11:DXL37 EHH11:EHH37 ERD11:ERD37 FAZ11:FAZ37 FKV11:FKV37 FUR11:FUR37 GEN11:GEN37 GOJ11:GOJ37 GYF11:GYF37 HIB11:HIB37 HRX11:HRX37 IBT11:IBT37 ILP11:ILP37 IVL11:IVL37 JFH11:JFH37 JPD11:JPD37 JYZ11:JYZ37 KIV11:KIV37 KSR11:KSR37 LCN11:LCN37 LMJ11:LMJ37 LWF11:LWF37 MGB11:MGB37 MPX11:MPX37 MZT11:MZT37 NJP11:NJP37 NTL11:NTL37 ODH11:ODH37 OND11:OND37 OWZ11:OWZ37 PGV11:PGV37 PQR11:PQR37 QAN11:QAN37 QKJ11:QKJ37 QUF11:QUF37 REB11:REB37 RNX11:RNX37 RXT11:RXT37 SHP11:SHP37 SRL11:SRL37 TBH11:TBH37 TLD11:TLD37 TUZ11:TUZ37 UEV11:UEV37 UOR11:UOR37 UYN11:UYN37 VIJ11:VIJ37 VSF11:VSF37 WCB11:WCB37 WLX11:WLX37 WVT11:WVT37 L1238:L1261 L1335 L494 L9 IS9 SO9 ACK9 AMG9 AWC9 BFY9 BPU9 BZQ9 CJM9 CTI9 DDE9 DNA9 DWW9 EGS9 EQO9 FAK9 FKG9 FUC9 GDY9 GNU9 GXQ9 HHM9 HRI9 IBE9 ILA9 IUW9 JES9 JOO9 JYK9 KIG9 KSC9 LBY9 LLU9 LVQ9 MFM9 MPI9 MZE9 NJA9 NSW9 OCS9 OMO9 OWK9 PGG9 PQC9 PZY9 QJU9 QTQ9 RDM9 RNI9 RXE9 SHA9 SQW9 TAS9 TKO9 TUK9 UEG9 UOC9 UXY9 VHU9 VRQ9 WBM9 WLI9 WVE9 L464 JH464 TD464 ACZ464 AMV464 AWR464 BGN464 BQJ464 CAF464 CKB464 CTX464 DDT464 DNP464 DXL464 EHH464 ERD464 FAZ464 FKV464 FUR464 GEN464 GOJ464 GYF464 HIB464 HRX464 IBT464 ILP464 IVL464 JFH464 JPD464 JYZ464 KIV464 KSR464 LCN464 LMJ464 LWF464 MGB464 MPX464 MZT464 NJP464 NTL464 ODH464 OND464 OWZ464 PGV464 PQR464 QAN464 QKJ464 QUF464 REB464 RNX464 RXT464 SHP464 SRL464 TBH464 TLD464 TUZ464 UEV464 UOR464 UYN464 VIJ464 VSF464 WCB464 WLX464 WVT464 L440:L455 JH440:JH455 TD440:TD455 ACZ440:ACZ455 AMV440:AMV455 AWR440:AWR455 BGN440:BGN455 BQJ440:BQJ455 CAF440:CAF455 CKB440:CKB455 CTX440:CTX455 DDT440:DDT455 DNP440:DNP455 DXL440:DXL455 EHH440:EHH455 ERD440:ERD455 FAZ440:FAZ455 FKV440:FKV455 FUR440:FUR455 GEN440:GEN455 GOJ440:GOJ455 GYF440:GYF455 HIB440:HIB455 HRX440:HRX455 IBT440:IBT455 ILP440:ILP455 IVL440:IVL455 JFH440:JFH455 JPD440:JPD455 JYZ440:JYZ455 KIV440:KIV455 KSR440:KSR455 LCN440:LCN455 LMJ440:LMJ455 LWF440:LWF455 MGB440:MGB455 MPX440:MPX455 MZT440:MZT455 NJP440:NJP455 NTL440:NTL455 ODH440:ODH455 OND440:OND455 OWZ440:OWZ455 PGV440:PGV455 PQR440:PQR455 QAN440:QAN455 QKJ440:QKJ455 QUF440:QUF455 REB440:REB455 RNX440:RNX455 RXT440:RXT455 SHP440:SHP455 SRL440:SRL455 TBH440:TBH455 TLD440:TLD455 TUZ440:TUZ455 UEV440:UEV455 UOR440:UOR455 UYN440:UYN455 VIJ440:VIJ455 VSF440:VSF455 WCB440:WCB455 WLX440:WLX455 WVT440:WVT455 L944:L946 JH944:JH946 TD944:TD946 ACZ944:ACZ946 AMV944:AMV946 AWR944:AWR946 BGN944:BGN946 BQJ944:BQJ946 CAF944:CAF946 CKB944:CKB946 CTX944:CTX946 DDT944:DDT946 DNP944:DNP946 DXL944:DXL946 EHH944:EHH946 ERD944:ERD946 FAZ944:FAZ946 FKV944:FKV946 FUR944:FUR946 GEN944:GEN946 GOJ944:GOJ946 GYF944:GYF946 HIB944:HIB946 HRX944:HRX946 IBT944:IBT946 ILP944:ILP946 IVL944:IVL946 JFH944:JFH946 JPD944:JPD946 JYZ944:JYZ946 KIV944:KIV946 KSR944:KSR946 LCN944:LCN946 LMJ944:LMJ946 LWF944:LWF946 MGB944:MGB946 MPX944:MPX946 MZT944:MZT946 NJP944:NJP946 NTL944:NTL946 ODH944:ODH946 OND944:OND946 OWZ944:OWZ946 PGV944:PGV946 PQR944:PQR946 QAN944:QAN946 QKJ944:QKJ946 QUF944:QUF946 REB944:REB946 RNX944:RNX946 RXT944:RXT946 SHP944:SHP946 SRL944:SRL946 TBH944:TBH946 TLD944:TLD946 TUZ944:TUZ946 UEV944:UEV946 UOR944:UOR946 UYN944:UYN946 VIJ944:VIJ946 VSF944:VSF946 WCB944:WCB946 WLX944:WLX946 WVT944:WVT946 WVT942 WLX942 WCB942 VSF942 VIJ942 UYN942 UOR942 UEV942 TUZ942 TLD942 TBH942 SRL942 SHP942 RXT942 RNX942 REB942 QUF942 QKJ942 QAN942 PQR942 PGV942 OWZ942 OND942 ODH942 NTL942 NJP942 MZT942 MPX942 MGB942 LWF942 LMJ942 LCN942 KSR942 KIV942 JYZ942 JPD942 JFH942 IVL942 ILP942 IBT942 HRX942 HIB942 GYF942 GOJ942 GEN942 FUR942 FKV942 FAZ942 ERD942 EHH942 DXL942 DNP942 DDT942 CTX942 CKB942 CAF942 BQJ942 BGN942 AWR942 AMV942 ACZ942 TD942 JH942 L942 L948:L949 JH948:JH949 TD948:TD949 ACZ948:ACZ949 AMV948:AMV949 AWR948:AWR949 BGN948:BGN949 BQJ948:BQJ949 CAF948:CAF949 CKB948:CKB949 CTX948:CTX949 DDT948:DDT949 DNP948:DNP949 DXL948:DXL949 EHH948:EHH949 ERD948:ERD949 FAZ948:FAZ949 FKV948:FKV949 FUR948:FUR949 GEN948:GEN949 GOJ948:GOJ949 GYF948:GYF949 HIB948:HIB949 HRX948:HRX949 IBT948:IBT949 ILP948:ILP949 IVL948:IVL949 JFH948:JFH949 JPD948:JPD949 JYZ948:JYZ949 KIV948:KIV949 KSR948:KSR949 LCN948:LCN949 LMJ948:LMJ949 LWF948:LWF949 MGB948:MGB949 MPX948:MPX949 MZT948:MZT949 NJP948:NJP949 NTL948:NTL949 ODH948:ODH949 OND948:OND949 OWZ948:OWZ949 PGV948:PGV949 PQR948:PQR949 QAN948:QAN949 QKJ948:QKJ949 QUF948:QUF949 REB948:REB949 RNX948:RNX949 RXT948:RXT949 SHP948:SHP949 SRL948:SRL949 TBH948:TBH949 TLD948:TLD949 TUZ948:TUZ949 UEV948:UEV949 UOR948:UOR949 UYN948:UYN949 VIJ948:VIJ949 VSF948:VSF949 WCB948:WCB949 WLX948:WLX949 WVT948:WVT949 L951:L956 JH951:JH952 TD951:TD952 ACZ951:ACZ952 AMV951:AMV952 AWR951:AWR952 BGN951:BGN952 BQJ951:BQJ952 CAF951:CAF952 CKB951:CKB952 CTX951:CTX952 DDT951:DDT952 DNP951:DNP952 DXL951:DXL952 EHH951:EHH952 ERD951:ERD952 FAZ951:FAZ952 FKV951:FKV952 FUR951:FUR952 GEN951:GEN952 GOJ951:GOJ952 GYF951:GYF952 HIB951:HIB952 HRX951:HRX952 IBT951:IBT952 ILP951:ILP952 IVL951:IVL952 JFH951:JFH952 JPD951:JPD952 JYZ951:JYZ952 KIV951:KIV952 KSR951:KSR952 LCN951:LCN952 LMJ951:LMJ952 LWF951:LWF952 MGB951:MGB952 MPX951:MPX952 MZT951:MZT952 NJP951:NJP952 NTL951:NTL952 ODH951:ODH952 OND951:OND952 OWZ951:OWZ952 PGV951:PGV952 PQR951:PQR952 QAN951:QAN952 QKJ951:QKJ952 QUF951:QUF952 REB951:REB952 RNX951:RNX952 RXT951:RXT952 SHP951:SHP952 SRL951:SRL952 TBH951:TBH952 TLD951:TLD952 TUZ951:TUZ952 UEV951:UEV952 UOR951:UOR952 UYN951:UYN952 VIJ951:VIJ952 VSF951:VSF952 WCB951:WCB952 WLX951:WLX952 WVT951:WVT952 L958 L962 L965 L968 M861:N862 IT861:IU862 SP861:SQ862 ACL861:ACM862 AMH861:AMI862 AWD861:AWE862 BFZ861:BGA862 BPV861:BPW862 BZR861:BZS862 CJN861:CJO862 CTJ861:CTK862 DDF861:DDG862 DNB861:DNC862 DWX861:DWY862 EGT861:EGU862 EQP861:EQQ862 FAL861:FAM862 FKH861:FKI862 FUD861:FUE862 GDZ861:GEA862 GNV861:GNW862 GXR861:GXS862 HHN861:HHO862 HRJ861:HRK862 IBF861:IBG862 ILB861:ILC862 IUX861:IUY862 JET861:JEU862 JOP861:JOQ862 JYL861:JYM862 KIH861:KII862 KSD861:KSE862 LBZ861:LCA862 LLV861:LLW862 LVR861:LVS862 MFN861:MFO862 MPJ861:MPK862 MZF861:MZG862 NJB861:NJC862 NSX861:NSY862 OCT861:OCU862 OMP861:OMQ862 OWL861:OWM862 PGH861:PGI862 PQD861:PQE862 PZZ861:QAA862 QJV861:QJW862 QTR861:QTS862 RDN861:RDO862 RNJ861:RNK862 RXF861:RXG862 SHB861:SHC862 SQX861:SQY862 TAT861:TAU862 TKP861:TKQ862 TUL861:TUM862 UEH861:UEI862 UOD861:UOE862 UXZ861:UYA862 VHV861:VHW862 VRR861:VRS862 WBN861:WBO862 WLJ861:WLK862 WVF861:WVG862 L860:L863 IS860:IS863 SO860:SO863 ACK860:ACK863 AMG860:AMG863 AWC860:AWC863 BFY860:BFY863 BPU860:BPU863 BZQ860:BZQ863 CJM860:CJM863 CTI860:CTI863 DDE860:DDE863 DNA860:DNA863 DWW860:DWW863 EGS860:EGS863 EQO860:EQO863 FAK860:FAK863 FKG860:FKG863 FUC860:FUC863 GDY860:GDY863 GNU860:GNU863 GXQ860:GXQ863 HHM860:HHM863 HRI860:HRI863 IBE860:IBE863 ILA860:ILA863 IUW860:IUW863 JES860:JES863 JOO860:JOO863 JYK860:JYK863 KIG860:KIG863 KSC860:KSC863 LBY860:LBY863 LLU860:LLU863 LVQ860:LVQ863 MFM860:MFM863 MPI860:MPI863 MZE860:MZE863 NJA860:NJA863 NSW860:NSW863 OCS860:OCS863 OMO860:OMO863 OWK860:OWK863 PGG860:PGG863 PQC860:PQC863 PZY860:PZY863 QJU860:QJU863 QTQ860:QTQ863 RDM860:RDM863 RNI860:RNI863 RXE860:RXE863 SHA860:SHA863 SQW860:SQW863 TAS860:TAS863 TKO860:TKO863 TUK860:TUK863 UEG860:UEG863 UOC860:UOC863 UXY860:UXY863 VHU860:VHU863 VRQ860:VRQ863 WBM860:WBM863 WLI860:WLI863 WVE860:WVE863 L866 IS866 SO866 ACK866 AMG866 AWC866 BFY866 BPU866 BZQ866 CJM866 CTI866 DDE866 DNA866 DWW866 EGS866 EQO866 FAK866 FKG866 FUC866 GDY866 GNU866 GXQ866 HHM866 HRI866 IBE866 ILA866 IUW866 JES866 JOO866 JYK866 KIG866 KSC866 LBY866 LLU866 LVQ866 MFM866 MPI866 MZE866 NJA866 NSW866 OCS866 OMO866 OWK866 PGG866 PQC866 PZY866 QJU866 QTQ866 RDM866 RNI866 RXE866 SHA866 SQW866 TAS866 TKO866 TUK866 UEG866 UOC866 UXY866 VHU866 VRQ866 WBM866 WLI866 WVE866 AWC868 BFY868 BPU868 BZQ868 CJM868 CTI868 DDE868 DNA868 DWW868 EGS868 EQO868 FAK868 FKG868 FUC868 GDY868 GNU868 GXQ868 HHM868 HRI868 IBE868 ILA868 IUW868 JES868 JOO868 JYK868 KIG868 KSC868 LBY868 LLU868 LVQ868 MFM868 MPI868 MZE868 NJA868 NSW868 OCS868 OMO868 OWK868 PGG868 PQC868 PZY868 QJU868 QTQ868 RDM868 RNI868 RXE868 SHA868 SQW868 TAS868 TKO868 TUK868 UEG868 UOC868 UXY868 VHU868 VRQ868 WBM868 WLI868 WVE868 L868 IS868 SO868 ACK868 L1398:L1406 L1425:L1433 JH1419 TD1419 ACZ1419 AMV1419 AWR1419 BGN1419 BQJ1419 CAF1419 CKB1419 CTX1419 DDT1419 DNP1419 DXL1419 EHH1419 ERD1419 FAZ1419 FKV1419 FUR1419 GEN1419 GOJ1419 GYF1419 HIB1419 HRX1419 IBT1419 ILP1419 IVL1419 JFH1419 JPD1419 JYZ1419 KIV1419 KSR1419 LCN1419 LMJ1419 LWF1419 MGB1419 MPX1419 MZT1419 NJP1419 NTL1419 ODH1419 OND1419 OWZ1419 PGV1419 PQR1419 QAN1419 QKJ1419 QUF1419 REB1419 RNX1419 RXT1419 SHP1419 SRL1419 TBH1419 TLD1419 TUZ1419 UEV1419 UOR1419 UYN1419 VIJ1419 VSF1419 WCB1419 WLX1419 WVT1419 L1416:L1421 L1552:L1555 IS1539:IS1542 SO1524:SO1527 ACK1524:ACK1527 AMG1524:AMG1527 AWC1524:AWC1527 BFY1524:BFY1527 BPU1524:BPU1527 BZQ1524:BZQ1527 CJM1524:CJM1527 CTI1524:CTI1527 DDE1524:DDE1527 DNA1524:DNA1527 DWW1524:DWW1527 EGS1524:EGS1527 EQO1524:EQO1527 FAK1524:FAK1527 FKG1524:FKG1527 FUC1524:FUC1527 GDY1524:GDY1527 GNU1524:GNU1527 GXQ1524:GXQ1527 HHM1524:HHM1527 HRI1524:HRI1527 IBE1524:IBE1527 ILA1524:ILA1527 IUW1524:IUW1527 JES1524:JES1527 JOO1524:JOO1527 JYK1524:JYK1527 KIG1524:KIG1527 KSC1524:KSC1527 LBY1524:LBY1527 LLU1524:LLU1527 LVQ1524:LVQ1527 MFM1524:MFM1527 MPI1524:MPI1527 MZE1524:MZE1527 NJA1524:NJA1527 NSW1524:NSW1527 OCS1524:OCS1527 OMO1524:OMO1527 OWK1524:OWK1527 PGG1524:PGG1527 PQC1524:PQC1527 PZY1524:PZY1527 QJU1524:QJU1527 QTQ1524:QTQ1527 RDM1524:RDM1527 RNI1524:RNI1527 RXE1524:RXE1527 SHA1524:SHA1527 SQW1524:SQW1527 TAS1524:TAS1527 TKO1524:TKO1527 TUK1524:TUK1527 UEG1524:UEG1527 UOC1524:UOC1527 UXY1524:UXY1527 VHU1524:VHU1527 VRQ1524:VRQ1527 WBM1524:WBM1527 WLI1524:WLI1527 WVE1524:WVE1527 L1601 IS1588 SO1573 ACK1573 AMG1573 AWC1573 BFY1573 BPU1573 BZQ1573 CJM1573 CTI1573 DDE1573 DNA1573 DWW1573 EGS1573 EQO1573 FAK1573 FKG1573 FUC1573 GDY1573 GNU1573 GXQ1573 HHM1573 HRI1573 IBE1573 ILA1573 IUW1573 JES1573 JOO1573 JYK1573 KIG1573 KSC1573 LBY1573 LLU1573 LVQ1573 MFM1573 MPI1573 MZE1573 NJA1573 NSW1573 OCS1573 OMO1573 OWK1573 PGG1573 PQC1573 PZY1573 QJU1573 QTQ1573 RDM1573 RNI1573 RXE1573 SHA1573 SQW1573 TAS1573 TKO1573 TUK1573 UEG1573 UOC1573 UXY1573 VHU1573 VRQ1573 WBM1573 WLI1573 WVE1573 N1441" xr:uid="{52031A8B-F545-4066-82DE-F487E8A3A747}">
      <formula1>1</formula1>
      <formula2>300</formula2>
    </dataValidation>
    <dataValidation type="textLength" allowBlank="1" showInputMessage="1" showErrorMessage="1" errorTitle="Access" error="Obvezen podatek - v angleškem jeziku" prompt="Obvezen podatek" sqref="JI728 TE728 ADA728 AMW728 AWS728 BGO728 BQK728 CAG728 CKC728 CTY728 DDU728 DNQ728 DXM728 EHI728 ERE728 FBA728 FKW728 FUS728 GEO728 GOK728 GYG728 HIC728 HRY728 IBU728 ILQ728 IVM728 JFI728 JPE728 JZA728 KIW728 KSS728 LCO728 LMK728 LWG728 MGC728 MPY728 MZU728 NJQ728 NTM728 ODI728 ONE728 OXA728 PGW728 PQS728 QAO728 QKK728 QUG728 REC728 RNY728 RXU728 SHQ728 SRM728 TBI728 TLE728 TVA728 UEW728 UOS728 UYO728 VIK728 VSG728 WCC728 WLY728 WVU728 WVU1352 M746 JI746 TE746 ADA746 AMW746 AWS746 BGO746 BQK746 CAG746 CKC746 CTY746 DDU746 DNQ746 DXM746 EHI746 ERE746 FBA746 FKW746 FUS746 GEO746 GOK746 GYG746 HIC746 HRY746 IBU746 ILQ746 IVM746 JFI746 JPE746 JZA746 KIW746 KSS746 LCO746 LMK746 LWG746 MGC746 MPY746 MZU746 NJQ746 NTM746 ODI746 ONE746 OXA746 PGW746 PQS746 QAO746 QKK746 QUG746 REC746 RNY746 RXU746 SHQ746 SRM746 TBI746 TLE746 TVA746 UEW746 UOS746 UYO746 VIK746 VSG746 WCC746 WLY746 WVU746 WVU506:WVU511 M1342 M1337:M1338 M1352 JI1352 TE1352 ADA1352 AMW1352 AWS1352 BGO1352 BQK1352 CAG1352 CKC1352 CTY1352 DDU1352 DNQ1352 DXM1352 EHI1352 ERE1352 FBA1352 FKW1352 FUS1352 GEO1352 GOK1352 GYG1352 HIC1352 HRY1352 IBU1352 ILQ1352 IVM1352 JFI1352 JPE1352 JZA1352 KIW1352 KSS1352 LCO1352 LMK1352 LWG1352 MGC1352 MPY1352 MZU1352 NJQ1352 NTM1352 ODI1352 ONE1352 OXA1352 PGW1352 PQS1352 QAO1352 QKK1352 QUG1352 REC1352 RNY1352 RXU1352 SHQ1352 SRM1352 TBI1352 TLE1352 TVA1352 UEW1352 UOS1352 UYO1352 VIK1352 VSG1352 WCC1352 WLY1352 WLY506:WLY511 WCC506:WCC511 VSG506:VSG511 VIK506:VIK511 UYO506:UYO511 UOS506:UOS511 UEW506:UEW511 TVA506:TVA511 TLE506:TLE511 TBI506:TBI511 SRM506:SRM511 SHQ506:SHQ511 RXU506:RXU511 RNY506:RNY511 REC506:REC511 QUG506:QUG511 QKK506:QKK511 QAO506:QAO511 PQS506:PQS511 PGW506:PGW511 OXA506:OXA511 ONE506:ONE511 ODI506:ODI511 NTM506:NTM511 NJQ506:NJQ511 MZU506:MZU511 MPY506:MPY511 MGC506:MGC511 LWG506:LWG511 LMK506:LMK511 LCO506:LCO511 KSS506:KSS511 KIW506:KIW511 JZA506:JZA511 JPE506:JPE511 JFI506:JFI511 IVM506:IVM511 ILQ506:ILQ511 IBU506:IBU511 HRY506:HRY511 HIC506:HIC511 GYG506:GYG511 GOK506:GOK511 GEO506:GEO511 FUS506:FUS511 FKW506:FKW511 FBA506:FBA511 ERE506:ERE511 EHI506:EHI511 DXM506:DXM511 DNQ506:DNQ511 DDU506:DDU511 CTY506:CTY511 CKC506:CKC511 CAG506:CAG511 BQK506:BQK511 BGO506:BGO511 AWS506:AWS511 AMW506:AMW511 ADA506:ADA511 TE506:TE511 JI506:JI511 M684:M688 M1100 M728 M1158 JI1158 TE1158 ADA1158 AMW1158 AWS1158 BGO1158 BQK1158 CAG1158 CKC1158 CTY1158 DDU1158 DNQ1158 DXM1158 EHI1158 ERE1158 FBA1158 FKW1158 FUS1158 GEO1158 GOK1158 GYG1158 HIC1158 HRY1158 IBU1158 ILQ1158 IVM1158 JFI1158 JPE1158 JZA1158 KIW1158 KSS1158 LCO1158 LMK1158 LWG1158 MGC1158 MPY1158 MZU1158 NJQ1158 NTM1158 ODI1158 ONE1158 OXA1158 PGW1158 PQS1158 QAO1158 QKK1158 QUG1158 REC1158 RNY1158 RXU1158 SHQ1158 SRM1158 TBI1158 TLE1158 TVA1158 UEW1158 UOS1158 UYO1158 VIK1158 VSG1158 WCC1158 WLY1158 WVU1158 M1390 M1396 M1372:M1387 AMH868 M9:M37 JI11:JI37 TE11:TE37 ADA11:ADA37 AMW11:AMW37 AWS11:AWS37 BGO11:BGO37 BQK11:BQK37 CAG11:CAG37 CKC11:CKC37 CTY11:CTY37 DDU11:DDU37 DNQ11:DNQ37 DXM11:DXM37 EHI11:EHI37 ERE11:ERE37 FBA11:FBA37 FKW11:FKW37 FUS11:FUS37 GEO11:GEO37 GOK11:GOK37 GYG11:GYG37 HIC11:HIC37 HRY11:HRY37 IBU11:IBU37 ILQ11:ILQ37 IVM11:IVM37 JFI11:JFI37 JPE11:JPE37 JZA11:JZA37 KIW11:KIW37 KSS11:KSS37 LCO11:LCO37 LMK11:LMK37 LWG11:LWG37 MGC11:MGC37 MPY11:MPY37 MZU11:MZU37 NJQ11:NJQ37 NTM11:NTM37 ODI11:ODI37 ONE11:ONE37 OXA11:OXA37 PGW11:PGW37 PQS11:PQS37 QAO11:QAO37 QKK11:QKK37 QUG11:QUG37 REC11:REC37 RNY11:RNY37 RXU11:RXU37 SHQ11:SHQ37 SRM11:SRM37 TBI11:TBI37 TLE11:TLE37 TVA11:TVA37 UEW11:UEW37 UOS11:UOS37 UYO11:UYO37 VIK11:VIK37 VSG11:VSG37 WCC11:WCC37 WLY11:WLY37 WVU11:WVU37 M506:M511 M1238:M1261 M494 IT9:IT10 SP9:SP10 ACL9:ACL10 AMH9:AMH10 AWD9:AWD10 BFZ9:BFZ10 BPV9:BPV10 BZR9:BZR10 CJN9:CJN10 CTJ9:CTJ10 DDF9:DDF10 DNB9:DNB10 DWX9:DWX10 EGT9:EGT10 EQP9:EQP10 FAL9:FAL10 FKH9:FKH10 FUD9:FUD10 GDZ9:GDZ10 GNV9:GNV10 GXR9:GXR10 HHN9:HHN10 HRJ9:HRJ10 IBF9:IBF10 ILB9:ILB10 IUX9:IUX10 JET9:JET10 JOP9:JOP10 JYL9:JYL10 KIH9:KIH10 KSD9:KSD10 LBZ9:LBZ10 LLV9:LLV10 LVR9:LVR10 MFN9:MFN10 MPJ9:MPJ10 MZF9:MZF10 NJB9:NJB10 NSX9:NSX10 OCT9:OCT10 OMP9:OMP10 OWL9:OWL10 PGH9:PGH10 PQD9:PQD10 PZZ9:PZZ10 QJV9:QJV10 QTR9:QTR10 RDN9:RDN10 RNJ9:RNJ10 RXF9:RXF10 SHB9:SHB10 SQX9:SQX10 TAT9:TAT10 TKP9:TKP10 TUL9:TUL10 UEH9:UEH10 UOD9:UOD10 UXZ9:UXZ10 VHV9:VHV10 VRR9:VRR10 WBN9:WBN10 WLJ9:WLJ10 WVF9:WVF10 M464 JI464 TE464 ADA464 AMW464 AWS464 BGO464 BQK464 CAG464 CKC464 CTY464 DDU464 DNQ464 DXM464 EHI464 ERE464 FBA464 FKW464 FUS464 GEO464 GOK464 GYG464 HIC464 HRY464 IBU464 ILQ464 IVM464 JFI464 JPE464 JZA464 KIW464 KSS464 LCO464 LMK464 LWG464 MGC464 MPY464 MZU464 NJQ464 NTM464 ODI464 ONE464 OXA464 PGW464 PQS464 QAO464 QKK464 QUG464 REC464 RNY464 RXU464 SHQ464 SRM464 TBI464 TLE464 TVA464 UEW464 UOS464 UYO464 VIK464 VSG464 WCC464 WLY464 WVU464 M440:M455 JI440:JI455 TE440:TE455 ADA440:ADA455 AMW440:AMW455 AWS440:AWS455 BGO440:BGO455 BQK440:BQK455 CAG440:CAG455 CKC440:CKC455 CTY440:CTY455 DDU440:DDU455 DNQ440:DNQ455 DXM440:DXM455 EHI440:EHI455 ERE440:ERE455 FBA440:FBA455 FKW440:FKW455 FUS440:FUS455 GEO440:GEO455 GOK440:GOK455 GYG440:GYG455 HIC440:HIC455 HRY440:HRY455 IBU440:IBU455 ILQ440:ILQ455 IVM440:IVM455 JFI440:JFI455 JPE440:JPE455 JZA440:JZA455 KIW440:KIW455 KSS440:KSS455 LCO440:LCO455 LMK440:LMK455 LWG440:LWG455 MGC440:MGC455 MPY440:MPY455 MZU440:MZU455 NJQ440:NJQ455 NTM440:NTM455 ODI440:ODI455 ONE440:ONE455 OXA440:OXA455 PGW440:PGW455 PQS440:PQS455 QAO440:QAO455 QKK440:QKK455 QUG440:QUG455 REC440:REC455 RNY440:RNY455 RXU440:RXU455 SHQ440:SHQ455 SRM440:SRM455 TBI440:TBI455 TLE440:TLE455 TVA440:TVA455 UEW440:UEW455 UOS440:UOS455 UYO440:UYO455 VIK440:VIK455 VSG440:VSG455 WCC440:WCC455 WLY440:WLY455 WVU440:WVU455 M944 JI944 TE944 ADA944 AMW944 AWS944 BGO944 BQK944 CAG944 CKC944 CTY944 DDU944 DNQ944 DXM944 EHI944 ERE944 FBA944 FKW944 FUS944 GEO944 GOK944 GYG944 HIC944 HRY944 IBU944 ILQ944 IVM944 JFI944 JPE944 JZA944 KIW944 KSS944 LCO944 LMK944 LWG944 MGC944 MPY944 MZU944 NJQ944 NTM944 ODI944 ONE944 OXA944 PGW944 PQS944 QAO944 QKK944 QUG944 REC944 RNY944 RXU944 SHQ944 SRM944 TBI944 TLE944 TVA944 UEW944 UOS944 UYO944 VIK944 VSG944 WCC944 WLY944 WVU944 M946 JI946 TE946 ADA946 AMW946 AWS946 BGO946 BQK946 CAG946 CKC946 CTY946 DDU946 DNQ946 DXM946 EHI946 ERE946 FBA946 FKW946 FUS946 GEO946 GOK946 GYG946 HIC946 HRY946 IBU946 ILQ946 IVM946 JFI946 JPE946 JZA946 KIW946 KSS946 LCO946 LMK946 LWG946 MGC946 MPY946 MZU946 NJQ946 NTM946 ODI946 ONE946 OXA946 PGW946 PQS946 QAO946 QKK946 QUG946 REC946 RNY946 RXU946 SHQ946 SRM946 TBI946 TLE946 TVA946 UEW946 UOS946 UYO946 VIK946 VSG946 WCC946 WLY946 WVU946 WVU942 WLY942 WCC942 VSG942 VIK942 UYO942 UOS942 UEW942 TVA942 TLE942 TBI942 SRM942 SHQ942 RXU942 RNY942 REC942 QUG942 QKK942 QAO942 PQS942 PGW942 OXA942 ONE942 ODI942 NTM942 NJQ942 MZU942 MPY942 MGC942 LWG942 LMK942 LCO942 KSS942 KIW942 JZA942 JPE942 JFI942 IVM942 ILQ942 IBU942 HRY942 HIC942 GYG942 GOK942 GEO942 FUS942 FKW942 FBA942 ERE942 EHI942 DXM942 DNQ942 DDU942 CTY942 CKC942 CAG942 BQK942 BGO942 AWS942 AMW942 ADA942 TE942 JI942 M942 M948:M949 JI948:JI949 TE948:TE949 ADA948:ADA949 AMW948:AMW949 AWS948:AWS949 BGO948:BGO949 BQK948:BQK949 CAG948:CAG949 CKC948:CKC949 CTY948:CTY949 DDU948:DDU949 DNQ948:DNQ949 DXM948:DXM949 EHI948:EHI949 ERE948:ERE949 FBA948:FBA949 FKW948:FKW949 FUS948:FUS949 GEO948:GEO949 GOK948:GOK949 GYG948:GYG949 HIC948:HIC949 HRY948:HRY949 IBU948:IBU949 ILQ948:ILQ949 IVM948:IVM949 JFI948:JFI949 JPE948:JPE949 JZA948:JZA949 KIW948:KIW949 KSS948:KSS949 LCO948:LCO949 LMK948:LMK949 LWG948:LWG949 MGC948:MGC949 MPY948:MPY949 MZU948:MZU949 NJQ948:NJQ949 NTM948:NTM949 ODI948:ODI949 ONE948:ONE949 OXA948:OXA949 PGW948:PGW949 PQS948:PQS949 QAO948:QAO949 QKK948:QKK949 QUG948:QUG949 REC948:REC949 RNY948:RNY949 RXU948:RXU949 SHQ948:SHQ949 SRM948:SRM949 TBI948:TBI949 TLE948:TLE949 TVA948:TVA949 UEW948:UEW949 UOS948:UOS949 UYO948:UYO949 VIK948:VIK949 VSG948:VSG949 WCC948:WCC949 WLY948:WLY949 WVU948:WVU949 M951:M954 JI951:JI952 TE951:TE952 ADA951:ADA952 AMW951:AMW952 AWS951:AWS952 BGO951:BGO952 BQK951:BQK952 CAG951:CAG952 CKC951:CKC952 CTY951:CTY952 DDU951:DDU952 DNQ951:DNQ952 DXM951:DXM952 EHI951:EHI952 ERE951:ERE952 FBA951:FBA952 FKW951:FKW952 FUS951:FUS952 GEO951:GEO952 GOK951:GOK952 GYG951:GYG952 HIC951:HIC952 HRY951:HRY952 IBU951:IBU952 ILQ951:ILQ952 IVM951:IVM952 JFI951:JFI952 JPE951:JPE952 JZA951:JZA952 KIW951:KIW952 KSS951:KSS952 LCO951:LCO952 LMK951:LMK952 LWG951:LWG952 MGC951:MGC952 MPY951:MPY952 MZU951:MZU952 NJQ951:NJQ952 NTM951:NTM952 ODI951:ODI952 ONE951:ONE952 OXA951:OXA952 PGW951:PGW952 PQS951:PQS952 QAO951:QAO952 QKK951:QKK952 QUG951:QUG952 REC951:REC952 RNY951:RNY952 RXU951:RXU952 SHQ951:SHQ952 SRM951:SRM952 TBI951:TBI952 TLE951:TLE952 TVA951:TVA952 UEW951:UEW952 UOS951:UOS952 UYO951:UYO952 VIK951:VIK952 VSG951:VSG952 WCC951:WCC952 WLY951:WLY952 WVU951:WVU952 M958 M956 M962 M965 M860 IT860 SP860 ACL860 AMH860 AWD860 BFZ860 BPV860 BZR860 CJN860 CTJ860 DDF860 DNB860 DWX860 EGT860 EQP860 FAL860 FKH860 FUD860 GDZ860 GNV860 GXR860 HHN860 HRJ860 IBF860 ILB860 IUX860 JET860 JOP860 JYL860 KIH860 KSD860 LBZ860 LLV860 LVR860 MFN860 MPJ860 MZF860 NJB860 NSX860 OCT860 OMP860 OWL860 PGH860 PQD860 PZZ860 QJV860 QTR860 RDN860 RNJ860 RXF860 SHB860 SQX860 TAT860 TKP860 TUL860 UEH860 UOD860 UXZ860 VHV860 VRR860 WBN860 WLJ860 WVF860 M866 IT866 SP866 ACL866 AMH866 AWD866 BFZ866 BPV866 BZR866 CJN866 CTJ866 DDF866 DNB866 DWX866 EGT866 EQP866 FAL866 FKH866 FUD866 GDZ866 GNV866 GXR866 HHN866 HRJ866 IBF866 ILB866 IUX866 JET866 JOP866 JYL866 KIH866 KSD866 LBZ866 LLV866 LVR866 MFN866 MPJ866 MZF866 NJB866 NSX866 OCT866 OMP866 OWL866 PGH866 PQD866 PZZ866 QJV866 QTR866 RDN866 RNJ866 RXF866 SHB866 SQX866 TAT866 TKP866 TUL866 UEH866 UOD866 UXZ866 VHV866 VRR866 WBN866 WLJ866 WVF866 AWD868 BFZ868 BPV868 BZR868 CJN868 CTJ868 DDF868 DNB868 DWX868 EGT868 EQP868 FAL868 FKH868 FUD868 GDZ868 GNV868 GXR868 HHN868 HRJ868 IBF868 ILB868 IUX868 JET868 JOP868 JYL868 KIH868 KSD868 LBZ868 LLV868 LVR868 MFN868 MPJ868 MZF868 NJB868 NSX868 OCT868 OMP868 OWL868 PGH868 PQD868 PZZ868 QJV868 QTR868 RDN868 RNJ868 RXF868 SHB868 SQX868 TAT868 TKP868 TUL868 UEH868 UOD868 UXZ868 VHV868 VRR868 WBN868 WLJ868 WVF868 M868 IT868 SP868 ACL868 M1398:M1406 M1425:M1433 WVU1419 JI1419 TE1419 ADA1419 AMW1419 AWS1419 BGO1419 BQK1419 CAG1419 CKC1419 CTY1419 DDU1419 DNQ1419 DXM1419 EHI1419 ERE1419 FBA1419 FKW1419 FUS1419 GEO1419 GOK1419 GYG1419 HIC1419 HRY1419 IBU1419 ILQ1419 IVM1419 JFI1419 JPE1419 JZA1419 KIW1419 KSS1419 LCO1419 LMK1419 LWG1419 MGC1419 MPY1419 MZU1419 NJQ1419 NTM1419 ODI1419 ONE1419 OXA1419 PGW1419 PQS1419 QAO1419 QKK1419 QUG1419 REC1419 RNY1419 RXU1419 SHQ1419 SRM1419 TBI1419 TLE1419 TVA1419 UEW1419 UOS1419 UYO1419 VIK1419 VSG1419 WCC1419 WLY1419 M1416:M1421 M1552:M1555 IT1539:IT1542 SP1524:SP1527 ACL1524:ACL1527 AMH1524:AMH1527 AWD1524:AWD1527 BFZ1524:BFZ1527 BPV1524:BPV1527 BZR1524:BZR1527 CJN1524:CJN1527 CTJ1524:CTJ1527 DDF1524:DDF1527 DNB1524:DNB1527 DWX1524:DWX1527 EGT1524:EGT1527 EQP1524:EQP1527 FAL1524:FAL1527 FKH1524:FKH1527 FUD1524:FUD1527 GDZ1524:GDZ1527 GNV1524:GNV1527 GXR1524:GXR1527 HHN1524:HHN1527 HRJ1524:HRJ1527 IBF1524:IBF1527 ILB1524:ILB1527 IUX1524:IUX1527 JET1524:JET1527 JOP1524:JOP1527 JYL1524:JYL1527 KIH1524:KIH1527 KSD1524:KSD1527 LBZ1524:LBZ1527 LLV1524:LLV1527 LVR1524:LVR1527 MFN1524:MFN1527 MPJ1524:MPJ1527 MZF1524:MZF1527 NJB1524:NJB1527 NSX1524:NSX1527 OCT1524:OCT1527 OMP1524:OMP1527 OWL1524:OWL1527 PGH1524:PGH1527 PQD1524:PQD1527 PZZ1524:PZZ1527 QJV1524:QJV1527 QTR1524:QTR1527 RDN1524:RDN1527 RNJ1524:RNJ1527 RXF1524:RXF1527 SHB1524:SHB1527 SQX1524:SQX1527 TAT1524:TAT1527 TKP1524:TKP1527 TUL1524:TUL1527 UEH1524:UEH1527 UOD1524:UOD1527 UXZ1524:UXZ1527 VHV1524:VHV1527 VRR1524:VRR1527 WBN1524:WBN1527 WLJ1524:WLJ1527 WVF1524:WVF1527 M1601 IT1588 SP1573 ACL1573 AMH1573 AWD1573 BFZ1573 BPV1573 BZR1573 CJN1573 CTJ1573 DDF1573 DNB1573 DWX1573 EGT1573 EQP1573 FAL1573 FKH1573 FUD1573 GDZ1573 GNV1573 GXR1573 HHN1573 HRJ1573 IBF1573 ILB1573 IUX1573 JET1573 JOP1573 JYL1573 KIH1573 KSD1573 LBZ1573 LLV1573 LVR1573 MFN1573 MPJ1573 MZF1573 NJB1573 NSX1573 OCT1573 OMP1573 OWL1573 PGH1573 PQD1573 PZZ1573 QJV1573 QTR1573 RDN1573 RNJ1573 RXF1573 SHB1573 SQX1573 TAT1573 TKP1573 TUL1573 UEH1573 UOD1573 UXZ1573 VHV1573 VRR1573 WBN1573 WLJ1573 WVF1573 O1441" xr:uid="{323F6E4E-CA48-4336-88AD-89C58EF7BAA1}">
      <formula1>1</formula1>
      <formula2>300</formula2>
    </dataValidation>
    <dataValidation type="textLength" allowBlank="1" showInputMessage="1" showErrorMessage="1" errorTitle="namembnost" error="Obvezen podatek!" prompt="Obvezen podatek" sqref="N728 JJ728 TF728 ADB728 AMX728 AWT728 BGP728 BQL728 CAH728 CKD728 CTZ728 DDV728 DNR728 DXN728 EHJ728 ERF728 FBB728 FKX728 FUT728 GEP728 GOL728 GYH728 HID728 HRZ728 IBV728 ILR728 IVN728 JFJ728 JPF728 JZB728 KIX728 KST728 LCP728 LML728 LWH728 MGD728 MPZ728 MZV728 NJR728 NTN728 ODJ728 ONF728 OXB728 PGX728 PQT728 QAP728 QKL728 QUH728 RED728 RNZ728 RXV728 SHR728 SRN728 TBJ728 TLF728 TVB728 UEX728 UOT728 UYP728 VIL728 VSH728 WCD728 WLZ728 WVV728 N1238:N1248 N1251:N1253 N1342 N1337:N1338 N506:N509 JJ506:JJ509 TF506:TF509 ADB506:ADB509 AMX506:AMX509 AWT506:AWT509 BGP506:BGP509 BQL506:BQL509 CAH506:CAH509 CKD506:CKD509 CTZ506:CTZ509 DDV506:DDV509 DNR506:DNR509 DXN506:DXN509 EHJ506:EHJ509 ERF506:ERF509 FBB506:FBB509 FKX506:FKX509 FUT506:FUT509 GEP506:GEP509 GOL506:GOL509 GYH506:GYH509 HID506:HID509 HRZ506:HRZ509 IBV506:IBV509 ILR506:ILR509 IVN506:IVN509 JFJ506:JFJ509 JPF506:JPF509 JZB506:JZB509 KIX506:KIX509 KST506:KST509 LCP506:LCP509 LML506:LML509 LWH506:LWH509 MGD506:MGD509 MPZ506:MPZ509 MZV506:MZV509 NJR506:NJR509 NTN506:NTN509 ODJ506:ODJ509 ONF506:ONF509 OXB506:OXB509 PGX506:PGX509 PQT506:PQT509 QAP506:QAP509 QKL506:QKL509 QUH506:QUH509 RED506:RED509 RNZ506:RNZ509 RXV506:RXV509 SHR506:SHR509 SRN506:SRN509 TBJ506:TBJ509 TLF506:TLF509 TVB506:TVB509 UEX506:UEX509 UOT506:UOT509 UYP506:UYP509 VIL506:VIL509 VSH506:VSH509 WCD506:WCD509 WLZ506:WLZ509 WVV506:WVV509 N1352 JJ1352 TF1352 ADB1352 AMX1352 AWT1352 BGP1352 BQL1352 CAH1352 CKD1352 CTZ1352 DDV1352 DNR1352 DXN1352 EHJ1352 ERF1352 FBB1352 FKX1352 FUT1352 GEP1352 GOL1352 GYH1352 HID1352 HRZ1352 IBV1352 ILR1352 IVN1352 JFJ1352 JPF1352 JZB1352 KIX1352 KST1352 LCP1352 LML1352 LWH1352 MGD1352 MPZ1352 MZV1352 NJR1352 NTN1352 ODJ1352 ONF1352 OXB1352 PGX1352 PQT1352 QAP1352 QKL1352 QUH1352 RED1352 RNZ1352 RXV1352 SHR1352 SRN1352 TBJ1352 TLF1352 TVB1352 UEX1352 UOT1352 UYP1352 VIL1352 VSH1352 WCD1352 WLZ1352 WVV1352 N1158 JJ1158 TF1158 ADB1158 AMX1158 AWT1158 BGP1158 BQL1158 CAH1158 CKD1158 CTZ1158 DDV1158 DNR1158 DXN1158 EHJ1158 ERF1158 FBB1158 FKX1158 FUT1158 GEP1158 GOL1158 GYH1158 HID1158 HRZ1158 IBV1158 ILR1158 IVN1158 JFJ1158 JPF1158 JZB1158 KIX1158 KST1158 LCP1158 LML1158 LWH1158 MGD1158 MPZ1158 MZV1158 NJR1158 NTN1158 ODJ1158 ONF1158 OXB1158 PGX1158 PQT1158 QAP1158 QKL1158 QUH1158 RED1158 RNZ1158 RXV1158 SHR1158 SRN1158 TBJ1158 TLF1158 TVB1158 UEX1158 UOT1158 UYP1158 VIL1158 VSH1158 WCD1158 WLZ1158 WVV1158 N1396 N1399 WVG866 N1372:N1387 N32:N35 JJ32:JJ35 TF32:TF35 ADB32:ADB35 AMX32:AMX35 AWT32:AWT35 BGP32:BGP35 BQL32:BQL35 CAH32:CAH35 CKD32:CKD35 CTZ32:CTZ35 DDV32:DDV35 DNR32:DNR35 DXN32:DXN35 EHJ32:EHJ35 ERF32:ERF35 FBB32:FBB35 FKX32:FKX35 FUT32:FUT35 GEP32:GEP35 GOL32:GOL35 GYH32:GYH35 HID32:HID35 HRZ32:HRZ35 IBV32:IBV35 ILR32:ILR35 IVN32:IVN35 JFJ32:JFJ35 JPF32:JPF35 JZB32:JZB35 KIX32:KIX35 KST32:KST35 LCP32:LCP35 LML32:LML35 LWH32:LWH35 MGD32:MGD35 MPZ32:MPZ35 MZV32:MZV35 NJR32:NJR35 NTN32:NTN35 ODJ32:ODJ35 ONF32:ONF35 OXB32:OXB35 PGX32:PGX35 PQT32:PQT35 QAP32:QAP35 QKL32:QKL35 QUH32:QUH35 RED32:RED35 RNZ32:RNZ35 RXV32:RXV35 SHR32:SHR35 SRN32:SRN35 TBJ32:TBJ35 TLF32:TLF35 TVB32:TVB35 UEX32:UEX35 UOT32:UOT35 UYP32:UYP35 VIL32:VIL35 VSH32:VSH35 WCD32:WCD35 WLZ32:WLZ35 WVV32:WVV35 N11:N30 JJ11:JJ30 TF11:TF30 ADB11:ADB30 AMX11:AMX30 AWT11:AWT30 BGP11:BGP30 BQL11:BQL30 CAH11:CAH30 CKD11:CKD30 CTZ11:CTZ30 DDV11:DDV30 DNR11:DNR30 DXN11:DXN30 EHJ11:EHJ30 ERF11:ERF30 FBB11:FBB30 FKX11:FKX30 FUT11:FUT30 GEP11:GEP30 GOL11:GOL30 GYH11:GYH30 HID11:HID30 HRZ11:HRZ30 IBV11:IBV30 ILR11:ILR30 IVN11:IVN30 JFJ11:JFJ30 JPF11:JPF30 JZB11:JZB30 KIX11:KIX30 KST11:KST30 LCP11:LCP30 LML11:LML30 LWH11:LWH30 MGD11:MGD30 MPZ11:MPZ30 MZV11:MZV30 NJR11:NJR30 NTN11:NTN30 ODJ11:ODJ30 ONF11:ONF30 OXB11:OXB30 PGX11:PGX30 PQT11:PQT30 QAP11:QAP30 QKL11:QKL30 QUH11:QUH30 RED11:RED30 RNZ11:RNZ30 RXV11:RXV30 SHR11:SHR30 SRN11:SRN30 TBJ11:TBJ30 TLF11:TLF30 TVB11:TVB30 UEX11:UEX30 UOT11:UOT30 UYP11:UYP30 VIL11:VIL30 VSH11:VSH30 WCD11:WCD30 WLZ11:WLZ30 WVV11:WVV30 N1100 N494 N624 JJ624 TF624 ADB624 AMX624 AWT624 BGP624 BQL624 CAH624 CKD624 CTZ624 DDV624 DNR624 DXN624 EHJ624 ERF624 FBB624 FKX624 FUT624 GEP624 GOL624 GYH624 HID624 HRZ624 IBV624 ILR624 IVN624 JFJ624 JPF624 JZB624 KIX624 KST624 LCP624 LML624 LWH624 MGD624 MPZ624 MZV624 NJR624 NTN624 ODJ624 ONF624 OXB624 PGX624 PQT624 QAP624 QKL624 QUH624 RED624 RNZ624 RXV624 SHR624 SRN624 TBJ624 TLF624 TVB624 UEX624 UOT624 UYP624 VIL624 VSH624 WCD624 WLZ624 WVV624 N9 IU9 SQ9 ACM9 AMI9 AWE9 BGA9 BPW9 BZS9 CJO9 CTK9 DDG9 DNC9 DWY9 EGU9 EQQ9 FAM9 FKI9 FUE9 GEA9 GNW9 GXS9 HHO9 HRK9 IBG9 ILC9 IUY9 JEU9 JOQ9 JYM9 KII9 KSE9 LCA9 LLW9 LVS9 MFO9 MPK9 MZG9 NJC9 NSY9 OCU9 OMQ9 OWM9 PGI9 PQE9 QAA9 QJW9 QTS9 RDO9 RNK9 RXG9 SHC9 SQY9 TAU9 TKQ9 TUM9 UEI9 UOE9 UYA9 VHW9 VRS9 WBO9 WLK9 WVG9 N463:N464 JJ463:JJ464 TF463:TF464 ADB463:ADB464 AMX463:AMX464 AWT463:AWT464 BGP463:BGP464 BQL463:BQL464 CAH463:CAH464 CKD463:CKD464 CTZ463:CTZ464 DDV463:DDV464 DNR463:DNR464 DXN463:DXN464 EHJ463:EHJ464 ERF463:ERF464 FBB463:FBB464 FKX463:FKX464 FUT463:FUT464 GEP463:GEP464 GOL463:GOL464 GYH463:GYH464 HID463:HID464 HRZ463:HRZ464 IBV463:IBV464 ILR463:ILR464 IVN463:IVN464 JFJ463:JFJ464 JPF463:JPF464 JZB463:JZB464 KIX463:KIX464 KST463:KST464 LCP463:LCP464 LML463:LML464 LWH463:LWH464 MGD463:MGD464 MPZ463:MPZ464 MZV463:MZV464 NJR463:NJR464 NTN463:NTN464 ODJ463:ODJ464 ONF463:ONF464 OXB463:OXB464 PGX463:PGX464 PQT463:PQT464 QAP463:QAP464 QKL463:QKL464 QUH463:QUH464 RED463:RED464 RNZ463:RNZ464 RXV463:RXV464 SHR463:SHR464 SRN463:SRN464 TBJ463:TBJ464 TLF463:TLF464 TVB463:TVB464 UEX463:UEX464 UOT463:UOT464 UYP463:UYP464 VIL463:VIL464 VSH463:VSH464 WCD463:WCD464 WLZ463:WLZ464 WVV463:WVV464 N466:N471 JJ466:JJ471 TF466:TF471 ADB466:ADB471 AMX466:AMX471 AWT466:AWT471 BGP466:BGP471 BQL466:BQL471 CAH466:CAH471 CKD466:CKD471 CTZ466:CTZ471 DDV466:DDV471 DNR466:DNR471 DXN466:DXN471 EHJ466:EHJ471 ERF466:ERF471 FBB466:FBB471 FKX466:FKX471 FUT466:FUT471 GEP466:GEP471 GOL466:GOL471 GYH466:GYH471 HID466:HID471 HRZ466:HRZ471 IBV466:IBV471 ILR466:ILR471 IVN466:IVN471 JFJ466:JFJ471 JPF466:JPF471 JZB466:JZB471 KIX466:KIX471 KST466:KST471 LCP466:LCP471 LML466:LML471 LWH466:LWH471 MGD466:MGD471 MPZ466:MPZ471 MZV466:MZV471 NJR466:NJR471 NTN466:NTN471 ODJ466:ODJ471 ONF466:ONF471 OXB466:OXB471 PGX466:PGX471 PQT466:PQT471 QAP466:QAP471 QKL466:QKL471 QUH466:QUH471 RED466:RED471 RNZ466:RNZ471 RXV466:RXV471 SHR466:SHR471 SRN466:SRN471 TBJ466:TBJ471 TLF466:TLF471 TVB466:TVB471 UEX466:UEX471 UOT466:UOT471 UYP466:UYP471 VIL466:VIL471 VSH466:VSH471 WCD466:WCD471 WLZ466:WLZ471 WVV466:WVV471 N440:N455 JJ440:JJ455 TF440:TF455 ADB440:ADB455 AMX440:AMX455 AWT440:AWT455 BGP440:BGP455 BQL440:BQL455 CAH440:CAH455 CKD440:CKD455 CTZ440:CTZ455 DDV440:DDV455 DNR440:DNR455 DXN440:DXN455 EHJ440:EHJ455 ERF440:ERF455 FBB440:FBB455 FKX440:FKX455 FUT440:FUT455 GEP440:GEP455 GOL440:GOL455 GYH440:GYH455 HID440:HID455 HRZ440:HRZ455 IBV440:IBV455 ILR440:ILR455 IVN440:IVN455 JFJ440:JFJ455 JPF440:JPF455 JZB440:JZB455 KIX440:KIX455 KST440:KST455 LCP440:LCP455 LML440:LML455 LWH440:LWH455 MGD440:MGD455 MPZ440:MPZ455 MZV440:MZV455 NJR440:NJR455 NTN440:NTN455 ODJ440:ODJ455 ONF440:ONF455 OXB440:OXB455 PGX440:PGX455 PQT440:PQT455 QAP440:QAP455 QKL440:QKL455 QUH440:QUH455 RED440:RED455 RNZ440:RNZ455 RXV440:RXV455 SHR440:SHR455 SRN440:SRN455 TBJ440:TBJ455 TLF440:TLF455 TVB440:TVB455 UEX440:UEX455 UOT440:UOT455 UYP440:UYP455 VIL440:VIL455 VSH440:VSH455 WCD440:WCD455 WLZ440:WLZ455 WVV440:WVV455 N942:N946 WVV942:WVV946 WLZ942:WLZ946 WCD942:WCD946 VSH942:VSH946 VIL942:VIL946 UYP942:UYP946 UOT942:UOT946 UEX942:UEX946 TVB942:TVB946 TLF942:TLF946 TBJ942:TBJ946 SRN942:SRN946 SHR942:SHR946 RXV942:RXV946 RNZ942:RNZ946 RED942:RED946 QUH942:QUH946 QKL942:QKL946 QAP942:QAP946 PQT942:PQT946 PGX942:PGX946 OXB942:OXB946 ONF942:ONF946 ODJ942:ODJ946 NTN942:NTN946 NJR942:NJR946 MZV942:MZV946 MPZ942:MPZ946 MGD942:MGD946 LWH942:LWH946 LML942:LML946 LCP942:LCP946 KST942:KST946 KIX942:KIX946 JZB942:JZB946 JPF942:JPF946 JFJ942:JFJ946 IVN942:IVN946 ILR942:ILR946 IBV942:IBV946 HRZ942:HRZ946 HID942:HID946 GYH942:GYH946 GOL942:GOL946 GEP942:GEP946 FUT942:FUT946 FKX942:FKX946 FBB942:FBB946 ERF942:ERF946 EHJ942:EHJ946 DXN942:DXN946 DNR942:DNR946 DDV942:DDV946 CTZ942:CTZ946 CKD942:CKD946 CAH942:CAH946 BQL942:BQL946 BGP942:BGP946 AWT942:AWT946 AMX942:AMX946 ADB942:ADB946 TF942:TF946 JJ942:JJ946 N948:N949 JJ948:JJ949 TF948:TF949 ADB948:ADB949 AMX948:AMX949 AWT948:AWT949 BGP948:BGP949 BQL948:BQL949 CAH948:CAH949 CKD948:CKD949 CTZ948:CTZ949 DDV948:DDV949 DNR948:DNR949 DXN948:DXN949 EHJ948:EHJ949 ERF948:ERF949 FBB948:FBB949 FKX948:FKX949 FUT948:FUT949 GEP948:GEP949 GOL948:GOL949 GYH948:GYH949 HID948:HID949 HRZ948:HRZ949 IBV948:IBV949 ILR948:ILR949 IVN948:IVN949 JFJ948:JFJ949 JPF948:JPF949 JZB948:JZB949 KIX948:KIX949 KST948:KST949 LCP948:LCP949 LML948:LML949 LWH948:LWH949 MGD948:MGD949 MPZ948:MPZ949 MZV948:MZV949 NJR948:NJR949 NTN948:NTN949 ODJ948:ODJ949 ONF948:ONF949 OXB948:OXB949 PGX948:PGX949 PQT948:PQT949 QAP948:QAP949 QKL948:QKL949 QUH948:QUH949 RED948:RED949 RNZ948:RNZ949 RXV948:RXV949 SHR948:SHR949 SRN948:SRN949 TBJ948:TBJ949 TLF948:TLF949 TVB948:TVB949 UEX948:UEX949 UOT948:UOT949 UYP948:UYP949 VIL948:VIL949 VSH948:VSH949 WCD948:WCD949 WLZ948:WLZ949 WVV948:WVV949 N951:N958 JJ951:JJ952 TF951:TF952 ADB951:ADB952 AMX951:AMX952 AWT951:AWT952 BGP951:BGP952 BQL951:BQL952 CAH951:CAH952 CKD951:CKD952 CTZ951:CTZ952 DDV951:DDV952 DNR951:DNR952 DXN951:DXN952 EHJ951:EHJ952 ERF951:ERF952 FBB951:FBB952 FKX951:FKX952 FUT951:FUT952 GEP951:GEP952 GOL951:GOL952 GYH951:GYH952 HID951:HID952 HRZ951:HRZ952 IBV951:IBV952 ILR951:ILR952 IVN951:IVN952 JFJ951:JFJ952 JPF951:JPF952 JZB951:JZB952 KIX951:KIX952 KST951:KST952 LCP951:LCP952 LML951:LML952 LWH951:LWH952 MGD951:MGD952 MPZ951:MPZ952 MZV951:MZV952 NJR951:NJR952 NTN951:NTN952 ODJ951:ODJ952 ONF951:ONF952 OXB951:OXB952 PGX951:PGX952 PQT951:PQT952 QAP951:QAP952 QKL951:QKL952 QUH951:QUH952 RED951:RED952 RNZ951:RNZ952 RXV951:RXV952 SHR951:SHR952 SRN951:SRN952 TBJ951:TBJ952 TLF951:TLF952 TVB951:TVB952 UEX951:UEX952 UOT951:UOT952 UYP951:UYP952 VIL951:VIL952 VSH951:VSH952 WCD951:WCD952 WLZ951:WLZ952 WVV951:WVV952 N860 IU860 SQ860 ACM860 AMI860 AWE860 BGA860 BPW860 BZS860 CJO860 CTK860 DDG860 DNC860 DWY860 EGU860 EQQ860 FAM860 FKI860 FUE860 GEA860 GNW860 GXS860 HHO860 HRK860 IBG860 ILC860 IUY860 JEU860 JOQ860 JYM860 KII860 KSE860 LCA860 LLW860 LVS860 MFO860 MPK860 MZG860 NJC860 NSY860 OCU860 OMQ860 OWM860 PGI860 PQE860 QAA860 QJW860 QTS860 RDO860 RNK860 RXG860 SHC860 SQY860 TAU860 TKQ860 TUM860 UEI860 UOE860 UYA860 VHW860 VRS860 WBO860 WLK860 WVG860 N863 IU863 SQ863 ACM863 AMI863 AWE863 BGA863 BPW863 BZS863 CJO863 CTK863 DDG863 DNC863 DWY863 EGU863 EQQ863 FAM863 FKI863 FUE863 GEA863 GNW863 GXS863 HHO863 HRK863 IBG863 ILC863 IUY863 JEU863 JOQ863 JYM863 KII863 KSE863 LCA863 LLW863 LVS863 MFO863 MPK863 MZG863 NJC863 NSY863 OCU863 OMQ863 OWM863 PGI863 PQE863 QAA863 QJW863 QTS863 RDO863 RNK863 RXG863 SHC863 SQY863 TAU863 TKQ863 TUM863 UEI863 UOE863 UYA863 VHW863 VRS863 WBO863 WLK863 WVG863 N866 IU866 SQ866 ACM866 AMI866 AWE866 BGA866 BPW866 BZS866 CJO866 CTK866 DDG866 DNC866 DWY866 EGU866 EQQ866 FAM866 FKI866 FUE866 GEA866 GNW866 GXS866 HHO866 HRK866 IBG866 ILC866 IUY866 JEU866 JOQ866 JYM866 KII866 KSE866 LCA866 LLW866 LVS866 MFO866 MPK866 MZG866 NJC866 NSY866 OCU866 OMQ866 OWM866 PGI866 PQE866 QAA866 QJW866 QTS866 RDO866 RNK866 RXG866 SHC866 SQY866 TAU866 TKQ866 TUM866 UEI866 UOE866 UYA866 VHW866 VRS866 WBO866 WLK866 N1401:O1406 N1425:O1433 N1416:N1421 JJ1419 TF1419 ADB1419 AMX1419 AWT1419 BGP1419 BQL1419 CAH1419 CKD1419 CTZ1419 DDV1419 DNR1419 DXN1419 EHJ1419 ERF1419 FBB1419 FKX1419 FUT1419 GEP1419 GOL1419 GYH1419 HID1419 HRZ1419 IBV1419 ILR1419 IVN1419 JFJ1419 JPF1419 JZB1419 KIX1419 KST1419 LCP1419 LML1419 LWH1419 MGD1419 MPZ1419 MZV1419 NJR1419 NTN1419 ODJ1419 ONF1419 OXB1419 PGX1419 PQT1419 QAP1419 QKL1419 QUH1419 RED1419 RNZ1419 RXV1419 SHR1419 SRN1419 TBJ1419 TLF1419 TVB1419 UEX1419 UOT1419 UYP1419 VIL1419 VSH1419 WCD1419 WLZ1419 WVV1419 N1552:N1555 IU1539:IU1542 SQ1524:SQ1527 ACM1524:ACM1527 AMI1524:AMI1527 AWE1524:AWE1527 BGA1524:BGA1527 BPW1524:BPW1527 BZS1524:BZS1527 CJO1524:CJO1527 CTK1524:CTK1527 DDG1524:DDG1527 DNC1524:DNC1527 DWY1524:DWY1527 EGU1524:EGU1527 EQQ1524:EQQ1527 FAM1524:FAM1527 FKI1524:FKI1527 FUE1524:FUE1527 GEA1524:GEA1527 GNW1524:GNW1527 GXS1524:GXS1527 HHO1524:HHO1527 HRK1524:HRK1527 IBG1524:IBG1527 ILC1524:ILC1527 IUY1524:IUY1527 JEU1524:JEU1527 JOQ1524:JOQ1527 JYM1524:JYM1527 KII1524:KII1527 KSE1524:KSE1527 LCA1524:LCA1527 LLW1524:LLW1527 LVS1524:LVS1527 MFO1524:MFO1527 MPK1524:MPK1527 MZG1524:MZG1527 NJC1524:NJC1527 NSY1524:NSY1527 OCU1524:OCU1527 OMQ1524:OMQ1527 OWM1524:OWM1527 PGI1524:PGI1527 PQE1524:PQE1527 QAA1524:QAA1527 QJW1524:QJW1527 QTS1524:QTS1527 RDO1524:RDO1527 RNK1524:RNK1527 RXG1524:RXG1527 SHC1524:SHC1527 SQY1524:SQY1527 TAU1524:TAU1527 TKQ1524:TKQ1527 TUM1524:TUM1527 UEI1524:UEI1527 UOE1524:UOE1527 UYA1524:UYA1527 VHW1524:VHW1527 VRS1524:VRS1527 WBO1524:WBO1527 WLK1524:WLK1527 WVG1524:WVG1527 N1601 IU1588 SQ1573 ACM1573 AMI1573 AWE1573 BGA1573 BPW1573 BZS1573 CJO1573 CTK1573 DDG1573 DNC1573 DWY1573 EGU1573 EQQ1573 FAM1573 FKI1573 FUE1573 GEA1573 GNW1573 GXS1573 HHO1573 HRK1573 IBG1573 ILC1573 IUY1573 JEU1573 JOQ1573 JYM1573 KII1573 KSE1573 LCA1573 LLW1573 LVS1573 MFO1573 MPK1573 MZG1573 NJC1573 NSY1573 OCU1573 OMQ1573 OWM1573 PGI1573 PQE1573 QAA1573 QJW1573 QTS1573 RDO1573 RNK1573 RXG1573 SHC1573 SQY1573 TAU1573 TKQ1573 TUM1573 UEI1573 UOE1573 UYA1573 VHW1573 VRS1573 WBO1573 WLK1573 WVG1573 N1444" xr:uid="{E840032B-1942-4211-80BF-83CCF4246FB2}">
      <formula1>1</formula1>
      <formula2>300</formula2>
    </dataValidation>
    <dataValidation allowBlank="1" showInputMessage="1" showErrorMessage="1" errorTitle="purpose " error="Obvezen podatek - v angleškem jeziku!" prompt="Obvezen podatek" sqref="O728 JK728 TG728 ADC728 AMY728 AWU728 BGQ728 BQM728 CAI728 CKE728 CUA728 DDW728 DNS728 DXO728 EHK728 ERG728 FBC728 FKY728 FUU728 GEQ728 GOM728 GYI728 HIE728 HSA728 IBW728 ILS728 IVO728 JFK728 JPG728 JZC728 KIY728 KSU728 LCQ728 LMM728 LWI728 MGE728 MQA728 MZW728 NJS728 NTO728 ODK728 ONG728 OXC728 PGY728 PQU728 QAQ728 QKM728 QUI728 REE728 ROA728 RXW728 SHS728 SRO728 TBK728 TLG728 TVC728 UEY728 UOU728 UYQ728 VIM728 VSI728 WCE728 WMA728 WVW728 O1238:O1248 O1251:O1253 O1337 O1342 O506:O509 JK506:JK509 TG506:TG509 ADC506:ADC509 AMY506:AMY509 AWU506:AWU509 BGQ506:BGQ509 BQM506:BQM509 CAI506:CAI509 CKE506:CKE509 CUA506:CUA509 DDW506:DDW509 DNS506:DNS509 DXO506:DXO509 EHK506:EHK509 ERG506:ERG509 FBC506:FBC509 FKY506:FKY509 FUU506:FUU509 GEQ506:GEQ509 GOM506:GOM509 GYI506:GYI509 HIE506:HIE509 HSA506:HSA509 IBW506:IBW509 ILS506:ILS509 IVO506:IVO509 JFK506:JFK509 JPG506:JPG509 JZC506:JZC509 KIY506:KIY509 KSU506:KSU509 LCQ506:LCQ509 LMM506:LMM509 LWI506:LWI509 MGE506:MGE509 MQA506:MQA509 MZW506:MZW509 NJS506:NJS509 NTO506:NTO509 ODK506:ODK509 ONG506:ONG509 OXC506:OXC509 PGY506:PGY509 PQU506:PQU509 QAQ506:QAQ509 QKM506:QKM509 QUI506:QUI509 REE506:REE509 ROA506:ROA509 RXW506:RXW509 SHS506:SHS509 SRO506:SRO509 TBK506:TBK509 TLG506:TLG509 TVC506:TVC509 UEY506:UEY509 UOU506:UOU509 UYQ506:UYQ509 VIM506:VIM509 VSI506:VSI509 WCE506:WCE509 WMA506:WMA509 WVW506:WVW509 O1352 JK1352 TG1352 ADC1352 AMY1352 AWU1352 BGQ1352 BQM1352 CAI1352 CKE1352 CUA1352 DDW1352 DNS1352 DXO1352 EHK1352 ERG1352 FBC1352 FKY1352 FUU1352 GEQ1352 GOM1352 GYI1352 HIE1352 HSA1352 IBW1352 ILS1352 IVO1352 JFK1352 JPG1352 JZC1352 KIY1352 KSU1352 LCQ1352 LMM1352 LWI1352 MGE1352 MQA1352 MZW1352 NJS1352 NTO1352 ODK1352 ONG1352 OXC1352 PGY1352 PQU1352 QAQ1352 QKM1352 QUI1352 REE1352 ROA1352 RXW1352 SHS1352 SRO1352 TBK1352 TLG1352 TVC1352 UEY1352 UOU1352 UYQ1352 VIM1352 VSI1352 WCE1352 WMA1352 WVW1352 O1158 JK1158 TG1158 ADC1158 AMY1158 AWU1158 BGQ1158 BQM1158 CAI1158 CKE1158 CUA1158 DDW1158 DNS1158 DXO1158 EHK1158 ERG1158 FBC1158 FKY1158 FUU1158 GEQ1158 GOM1158 GYI1158 HIE1158 HSA1158 IBW1158 ILS1158 IVO1158 JFK1158 JPG1158 JZC1158 KIY1158 KSU1158 LCQ1158 LMM1158 LWI1158 MGE1158 MQA1158 MZW1158 NJS1158 NTO1158 ODK1158 ONG1158 OXC1158 PGY1158 PQU1158 QAQ1158 QKM1158 QUI1158 REE1158 ROA1158 RXW1158 SHS1158 SRO1158 TBK1158 TLG1158 TVC1158 UEY1158 UOU1158 UYQ1158 VIM1158 VSI1158 WCE1158 WMA1158 WVW1158 O1396 O1399:O1400 O1372:O1387 O32:O35 JK32:JK35 TG32:TG35 ADC32:ADC35 AMY32:AMY35 AWU32:AWU35 BGQ32:BGQ35 BQM32:BQM35 CAI32:CAI35 CKE32:CKE35 CUA32:CUA35 DDW32:DDW35 DNS32:DNS35 DXO32:DXO35 EHK32:EHK35 ERG32:ERG35 FBC32:FBC35 FKY32:FKY35 FUU32:FUU35 GEQ32:GEQ35 GOM32:GOM35 GYI32:GYI35 HIE32:HIE35 HSA32:HSA35 IBW32:IBW35 ILS32:ILS35 IVO32:IVO35 JFK32:JFK35 JPG32:JPG35 JZC32:JZC35 KIY32:KIY35 KSU32:KSU35 LCQ32:LCQ35 LMM32:LMM35 LWI32:LWI35 MGE32:MGE35 MQA32:MQA35 MZW32:MZW35 NJS32:NJS35 NTO32:NTO35 ODK32:ODK35 ONG32:ONG35 OXC32:OXC35 PGY32:PGY35 PQU32:PQU35 QAQ32:QAQ35 QKM32:QKM35 QUI32:QUI35 REE32:REE35 ROA32:ROA35 RXW32:RXW35 SHS32:SHS35 SRO32:SRO35 TBK32:TBK35 TLG32:TLG35 TVC32:TVC35 UEY32:UEY35 UOU32:UOU35 UYQ32:UYQ35 VIM32:VIM35 VSI32:VSI35 WCE32:WCE35 WMA32:WMA35 WVW32:WVW35 O11:O30 JK11:JK30 TG11:TG30 ADC11:ADC30 AMY11:AMY30 AWU11:AWU30 BGQ11:BGQ30 BQM11:BQM30 CAI11:CAI30 CKE11:CKE30 CUA11:CUA30 DDW11:DDW30 DNS11:DNS30 DXO11:DXO30 EHK11:EHK30 ERG11:ERG30 FBC11:FBC30 FKY11:FKY30 FUU11:FUU30 GEQ11:GEQ30 GOM11:GOM30 GYI11:GYI30 HIE11:HIE30 HSA11:HSA30 IBW11:IBW30 ILS11:ILS30 IVO11:IVO30 JFK11:JFK30 JPG11:JPG30 JZC11:JZC30 KIY11:KIY30 KSU11:KSU30 LCQ11:LCQ30 LMM11:LMM30 LWI11:LWI30 MGE11:MGE30 MQA11:MQA30 MZW11:MZW30 NJS11:NJS30 NTO11:NTO30 ODK11:ODK30 ONG11:ONG30 OXC11:OXC30 PGY11:PGY30 PQU11:PQU30 QAQ11:QAQ30 QKM11:QKM30 QUI11:QUI30 REE11:REE30 ROA11:ROA30 RXW11:RXW30 SHS11:SHS30 SRO11:SRO30 TBK11:TBK30 TLG11:TLG30 TVC11:TVC30 UEY11:UEY30 UOU11:UOU30 UYQ11:UYQ30 VIM11:VIM30 VSI11:VSI30 WCE11:WCE30 WMA11:WMA30 WVW11:WVW30 O1100 O494 O624 JK624 TG624 ADC624 AMY624 AWU624 BGQ624 BQM624 CAI624 CKE624 CUA624 DDW624 DNS624 DXO624 EHK624 ERG624 FBC624 FKY624 FUU624 GEQ624 GOM624 GYI624 HIE624 HSA624 IBW624 ILS624 IVO624 JFK624 JPG624 JZC624 KIY624 KSU624 LCQ624 LMM624 LWI624 MGE624 MQA624 MZW624 NJS624 NTO624 ODK624 ONG624 OXC624 PGY624 PQU624 QAQ624 QKM624 QUI624 REE624 ROA624 RXW624 SHS624 SRO624 TBK624 TLG624 TVC624 UEY624 UOU624 UYQ624 VIM624 VSI624 WCE624 WMA624 WVW624 O463:O464 JK463:JK464 TG463:TG464 ADC463:ADC464 AMY463:AMY464 AWU463:AWU464 BGQ463:BGQ464 BQM463:BQM464 CAI463:CAI464 CKE463:CKE464 CUA463:CUA464 DDW463:DDW464 DNS463:DNS464 DXO463:DXO464 EHK463:EHK464 ERG463:ERG464 FBC463:FBC464 FKY463:FKY464 FUU463:FUU464 GEQ463:GEQ464 GOM463:GOM464 GYI463:GYI464 HIE463:HIE464 HSA463:HSA464 IBW463:IBW464 ILS463:ILS464 IVO463:IVO464 JFK463:JFK464 JPG463:JPG464 JZC463:JZC464 KIY463:KIY464 KSU463:KSU464 LCQ463:LCQ464 LMM463:LMM464 LWI463:LWI464 MGE463:MGE464 MQA463:MQA464 MZW463:MZW464 NJS463:NJS464 NTO463:NTO464 ODK463:ODK464 ONG463:ONG464 OXC463:OXC464 PGY463:PGY464 PQU463:PQU464 QAQ463:QAQ464 QKM463:QKM464 QUI463:QUI464 REE463:REE464 ROA463:ROA464 RXW463:RXW464 SHS463:SHS464 SRO463:SRO464 TBK463:TBK464 TLG463:TLG464 TVC463:TVC464 UEY463:UEY464 UOU463:UOU464 UYQ463:UYQ464 VIM463:VIM464 VSI463:VSI464 WCE463:WCE464 WMA463:WMA464 WVW463:WVW464 O466:O471 JK466:JK471 TG466:TG471 ADC466:ADC471 AMY466:AMY471 AWU466:AWU471 BGQ466:BGQ471 BQM466:BQM471 CAI466:CAI471 CKE466:CKE471 CUA466:CUA471 DDW466:DDW471 DNS466:DNS471 DXO466:DXO471 EHK466:EHK471 ERG466:ERG471 FBC466:FBC471 FKY466:FKY471 FUU466:FUU471 GEQ466:GEQ471 GOM466:GOM471 GYI466:GYI471 HIE466:HIE471 HSA466:HSA471 IBW466:IBW471 ILS466:ILS471 IVO466:IVO471 JFK466:JFK471 JPG466:JPG471 JZC466:JZC471 KIY466:KIY471 KSU466:KSU471 LCQ466:LCQ471 LMM466:LMM471 LWI466:LWI471 MGE466:MGE471 MQA466:MQA471 MZW466:MZW471 NJS466:NJS471 NTO466:NTO471 ODK466:ODK471 ONG466:ONG471 OXC466:OXC471 PGY466:PGY471 PQU466:PQU471 QAQ466:QAQ471 QKM466:QKM471 QUI466:QUI471 REE466:REE471 ROA466:ROA471 RXW466:RXW471 SHS466:SHS471 SRO466:SRO471 TBK466:TBK471 TLG466:TLG471 TVC466:TVC471 UEY466:UEY471 UOU466:UOU471 UYQ466:UYQ471 VIM466:VIM471 VSI466:VSI471 WCE466:WCE471 WMA466:WMA471 WVW466:WVW471 O440:O455 JK440:JK455 TG440:TG455 ADC440:ADC455 AMY440:AMY455 AWU440:AWU455 BGQ440:BGQ455 BQM440:BQM455 CAI440:CAI455 CKE440:CKE455 CUA440:CUA455 DDW440:DDW455 DNS440:DNS455 DXO440:DXO455 EHK440:EHK455 ERG440:ERG455 FBC440:FBC455 FKY440:FKY455 FUU440:FUU455 GEQ440:GEQ455 GOM440:GOM455 GYI440:GYI455 HIE440:HIE455 HSA440:HSA455 IBW440:IBW455 ILS440:ILS455 IVO440:IVO455 JFK440:JFK455 JPG440:JPG455 JZC440:JZC455 KIY440:KIY455 KSU440:KSU455 LCQ440:LCQ455 LMM440:LMM455 LWI440:LWI455 MGE440:MGE455 MQA440:MQA455 MZW440:MZW455 NJS440:NJS455 NTO440:NTO455 ODK440:ODK455 ONG440:ONG455 OXC440:OXC455 PGY440:PGY455 PQU440:PQU455 QAQ440:QAQ455 QKM440:QKM455 QUI440:QUI455 REE440:REE455 ROA440:ROA455 RXW440:RXW455 SHS440:SHS455 SRO440:SRO455 TBK440:TBK455 TLG440:TLG455 TVC440:TVC455 UEY440:UEY455 UOU440:UOU455 UYQ440:UYQ455 VIM440:VIM455 VSI440:VSI455 WCE440:WCE455 WMA440:WMA455 WVW440:WVW455 O943:O946 JK943:JK946 TG943:TG946 ADC943:ADC946 AMY943:AMY946 AWU943:AWU946 BGQ943:BGQ946 BQM943:BQM946 CAI943:CAI946 CKE943:CKE946 CUA943:CUA946 DDW943:DDW946 DNS943:DNS946 DXO943:DXO946 EHK943:EHK946 ERG943:ERG946 FBC943:FBC946 FKY943:FKY946 FUU943:FUU946 GEQ943:GEQ946 GOM943:GOM946 GYI943:GYI946 HIE943:HIE946 HSA943:HSA946 IBW943:IBW946 ILS943:ILS946 IVO943:IVO946 JFK943:JFK946 JPG943:JPG946 JZC943:JZC946 KIY943:KIY946 KSU943:KSU946 LCQ943:LCQ946 LMM943:LMM946 LWI943:LWI946 MGE943:MGE946 MQA943:MQA946 MZW943:MZW946 NJS943:NJS946 NTO943:NTO946 ODK943:ODK946 ONG943:ONG946 OXC943:OXC946 PGY943:PGY946 PQU943:PQU946 QAQ943:QAQ946 QKM943:QKM946 QUI943:QUI946 REE943:REE946 ROA943:ROA946 RXW943:RXW946 SHS943:SHS946 SRO943:SRO946 TBK943:TBK946 TLG943:TLG946 TVC943:TVC946 UEY943:UEY946 UOU943:UOU946 UYQ943:UYQ946 VIM943:VIM946 VSI943:VSI946 WCE943:WCE946 WMA943:WMA946 WVW943:WVW946 O948:O949 JK948:JK949 TG948:TG949 ADC948:ADC949 AMY948:AMY949 AWU948:AWU949 BGQ948:BGQ949 BQM948:BQM949 CAI948:CAI949 CKE948:CKE949 CUA948:CUA949 DDW948:DDW949 DNS948:DNS949 DXO948:DXO949 EHK948:EHK949 ERG948:ERG949 FBC948:FBC949 FKY948:FKY949 FUU948:FUU949 GEQ948:GEQ949 GOM948:GOM949 GYI948:GYI949 HIE948:HIE949 HSA948:HSA949 IBW948:IBW949 ILS948:ILS949 IVO948:IVO949 JFK948:JFK949 JPG948:JPG949 JZC948:JZC949 KIY948:KIY949 KSU948:KSU949 LCQ948:LCQ949 LMM948:LMM949 LWI948:LWI949 MGE948:MGE949 MQA948:MQA949 MZW948:MZW949 NJS948:NJS949 NTO948:NTO949 ODK948:ODK949 ONG948:ONG949 OXC948:OXC949 PGY948:PGY949 PQU948:PQU949 QAQ948:QAQ949 QKM948:QKM949 QUI948:QUI949 REE948:REE949 ROA948:ROA949 RXW948:RXW949 SHS948:SHS949 SRO948:SRO949 TBK948:TBK949 TLG948:TLG949 TVC948:TVC949 UEY948:UEY949 UOU948:UOU949 UYQ948:UYQ949 VIM948:VIM949 VSI948:VSI949 WCE948:WCE949 WMA948:WMA949 WVW948:WVW949 O951:O955 JK951:JK952 TG951:TG952 ADC951:ADC952 AMY951:AMY952 AWU951:AWU952 BGQ951:BGQ952 BQM951:BQM952 CAI951:CAI952 CKE951:CKE952 CUA951:CUA952 DDW951:DDW952 DNS951:DNS952 DXO951:DXO952 EHK951:EHK952 ERG951:ERG952 FBC951:FBC952 FKY951:FKY952 FUU951:FUU952 GEQ951:GEQ952 GOM951:GOM952 GYI951:GYI952 HIE951:HIE952 HSA951:HSA952 IBW951:IBW952 ILS951:ILS952 IVO951:IVO952 JFK951:JFK952 JPG951:JPG952 JZC951:JZC952 KIY951:KIY952 KSU951:KSU952 LCQ951:LCQ952 LMM951:LMM952 LWI951:LWI952 MGE951:MGE952 MQA951:MQA952 MZW951:MZW952 NJS951:NJS952 NTO951:NTO952 ODK951:ODK952 ONG951:ONG952 OXC951:OXC952 PGY951:PGY952 PQU951:PQU952 QAQ951:QAQ952 QKM951:QKM952 QUI951:QUI952 REE951:REE952 ROA951:ROA952 RXW951:RXW952 SHS951:SHS952 SRO951:SRO952 TBK951:TBK952 TLG951:TLG952 TVC951:TVC952 UEY951:UEY952 UOU951:UOU952 UYQ951:UYQ952 VIM951:VIM952 VSI951:VSI952 WCE951:WCE952 WMA951:WMA952 WVW951:WVW952 O957:O958 O860:O863 IV860:IV863 SR860:SR863 ACN860:ACN863 AMJ860:AMJ863 AWF860:AWF863 BGB860:BGB863 BPX860:BPX863 BZT860:BZT863 CJP860:CJP863 CTL860:CTL863 DDH860:DDH863 DND860:DND863 DWZ860:DWZ863 EGV860:EGV863 EQR860:EQR863 FAN860:FAN863 FKJ860:FKJ863 FUF860:FUF863 GEB860:GEB863 GNX860:GNX863 GXT860:GXT863 HHP860:HHP863 HRL860:HRL863 IBH860:IBH863 ILD860:ILD863 IUZ860:IUZ863 JEV860:JEV863 JOR860:JOR863 JYN860:JYN863 KIJ860:KIJ863 KSF860:KSF863 LCB860:LCB863 LLX860:LLX863 LVT860:LVT863 MFP860:MFP863 MPL860:MPL863 MZH860:MZH863 NJD860:NJD863 NSZ860:NSZ863 OCV860:OCV863 OMR860:OMR863 OWN860:OWN863 PGJ860:PGJ863 PQF860:PQF863 QAB860:QAB863 QJX860:QJX863 QTT860:QTT863 RDP860:RDP863 RNL860:RNL863 RXH860:RXH863 SHD860:SHD863 SQZ860:SQZ863 TAV860:TAV863 TKR860:TKR863 TUN860:TUN863 UEJ860:UEJ863 UOF860:UOF863 UYB860:UYB863 VHX860:VHX863 VRT860:VRT863 WBP860:WBP863 WLL860:WLL863 WVH860:WVH863 O866 IV866 SR866 ACN866 AMJ866 AWF866 BGB866 BPX866 BZT866 CJP866 CTL866 DDH866 DND866 DWZ866 EGV866 EQR866 FAN866 FKJ866 FUF866 GEB866 GNX866 GXT866 HHP866 HRL866 IBH866 ILD866 IUZ866 JEV866 JOR866 JYN866 KIJ866 KSF866 LCB866 LLX866 LVT866 MFP866 MPL866 MZH866 NJD866 NSZ866 OCV866 OMR866 OWN866 PGJ866 PQF866 QAB866 QJX866 QTT866 RDP866 RNL866 RXH866 SHD866 SQZ866 TAV866 TKR866 TUN866 UEJ866 UOF866 UYB866 VHX866 VRT866 WBP866 WLL866 WVH866 AWF868 BGB868 BPX868 BZT868 CJP868 CTL868 DDH868 DND868 DWZ868 EGV868 EQR868 FAN868 FKJ868 FUF868 GEB868 GNX868 GXT868 HHP868 HRL868 IBH868 ILD868 IUZ868 JEV868 JOR868 JYN868 KIJ868 KSF868 LCB868 LLX868 LVT868 MFP868 MPL868 MZH868 NJD868 NSZ868 OCV868 OMR868 OWN868 PGJ868 PQF868 QAB868 QJX868 QTT868 RDP868 RNL868 RXH868 SHD868 SQZ868 TAV868 TKR868 TUN868 UEJ868 UOF868 UYB868 VHX868 VRT868 WBP868 WLL868 WVH868 O868 IV868 SR868 ACN868 AMJ868 O1416:O1421 JK1419 TG1419 ADC1419 AMY1419 AWU1419 BGQ1419 BQM1419 CAI1419 CKE1419 CUA1419 DDW1419 DNS1419 DXO1419 EHK1419 ERG1419 FBC1419 FKY1419 FUU1419 GEQ1419 GOM1419 GYI1419 HIE1419 HSA1419 IBW1419 ILS1419 IVO1419 JFK1419 JPG1419 JZC1419 KIY1419 KSU1419 LCQ1419 LMM1419 LWI1419 MGE1419 MQA1419 MZW1419 NJS1419 NTO1419 ODK1419 ONG1419 OXC1419 PGY1419 PQU1419 QAQ1419 QKM1419 QUI1419 REE1419 ROA1419 RXW1419 SHS1419 SRO1419 TBK1419 TLG1419 TVC1419 UEY1419 UOU1419 UYQ1419 VIM1419 VSI1419 WCE1419 WMA1419 WVW1419 O1552:O1555 IV1539:IV1542 SR1524:SR1527 ACN1524:ACN1527 AMJ1524:AMJ1527 AWF1524:AWF1527 BGB1524:BGB1527 BPX1524:BPX1527 BZT1524:BZT1527 CJP1524:CJP1527 CTL1524:CTL1527 DDH1524:DDH1527 DND1524:DND1527 DWZ1524:DWZ1527 EGV1524:EGV1527 EQR1524:EQR1527 FAN1524:FAN1527 FKJ1524:FKJ1527 FUF1524:FUF1527 GEB1524:GEB1527 GNX1524:GNX1527 GXT1524:GXT1527 HHP1524:HHP1527 HRL1524:HRL1527 IBH1524:IBH1527 ILD1524:ILD1527 IUZ1524:IUZ1527 JEV1524:JEV1527 JOR1524:JOR1527 JYN1524:JYN1527 KIJ1524:KIJ1527 KSF1524:KSF1527 LCB1524:LCB1527 LLX1524:LLX1527 LVT1524:LVT1527 MFP1524:MFP1527 MPL1524:MPL1527 MZH1524:MZH1527 NJD1524:NJD1527 NSZ1524:NSZ1527 OCV1524:OCV1527 OMR1524:OMR1527 OWN1524:OWN1527 PGJ1524:PGJ1527 PQF1524:PQF1527 QAB1524:QAB1527 QJX1524:QJX1527 QTT1524:QTT1527 RDP1524:RDP1527 RNL1524:RNL1527 RXH1524:RXH1527 SHD1524:SHD1527 SQZ1524:SQZ1527 TAV1524:TAV1527 TKR1524:TKR1527 TUN1524:TUN1527 UEJ1524:UEJ1527 UOF1524:UOF1527 UYB1524:UYB1527 VHX1524:VHX1527 VRT1524:VRT1527 WBP1524:WBP1527 WLL1524:WLL1527 WVH1524:WVH1527 IV1594:IV1598 SR1579:SR1583 ACN1579:ACN1583 AMJ1579:AMJ1583 AWF1579:AWF1583 BGB1579:BGB1583 BPX1579:BPX1583 BZT1579:BZT1583 CJP1579:CJP1583 CTL1579:CTL1583 DDH1579:DDH1583 DND1579:DND1583 DWZ1579:DWZ1583 EGV1579:EGV1583 EQR1579:EQR1583 FAN1579:FAN1583 FKJ1579:FKJ1583 FUF1579:FUF1583 GEB1579:GEB1583 GNX1579:GNX1583 GXT1579:GXT1583 HHP1579:HHP1583 HRL1579:HRL1583 IBH1579:IBH1583 ILD1579:ILD1583 IUZ1579:IUZ1583 JEV1579:JEV1583 JOR1579:JOR1583 JYN1579:JYN1583 KIJ1579:KIJ1583 KSF1579:KSF1583 LCB1579:LCB1583 LLX1579:LLX1583 LVT1579:LVT1583 MFP1579:MFP1583 MPL1579:MPL1583 MZH1579:MZH1583 NJD1579:NJD1583 NSZ1579:NSZ1583 OCV1579:OCV1583 OMR1579:OMR1583 OWN1579:OWN1583 PGJ1579:PGJ1583 PQF1579:PQF1583 QAB1579:QAB1583 QJX1579:QJX1583 QTT1579:QTT1583 RDP1579:RDP1583 RNL1579:RNL1583 RXH1579:RXH1583 SHD1579:SHD1583 SQZ1579:SQZ1583 TAV1579:TAV1583 TKR1579:TKR1583 TUN1579:TUN1583 UEJ1579:UEJ1583 UOF1579:UOF1583 UYB1579:UYB1583 VHX1579:VHX1583 VRT1579:VRT1583 WBP1579:WBP1583 WLL1579:WLL1583 WVH1579:WVH1583 O1601 IV1588 SR1573 ACN1573 AMJ1573 AWF1573 BGB1573 BPX1573 BZT1573 CJP1573 CTL1573 DDH1573 DND1573 DWZ1573 EGV1573 EQR1573 FAN1573 FKJ1573 FUF1573 GEB1573 GNX1573 GXT1573 HHP1573 HRL1573 IBH1573 ILD1573 IUZ1573 JEV1573 JOR1573 JYN1573 KIJ1573 KSF1573 LCB1573 LLX1573 LVT1573 MFP1573 MPL1573 MZH1573 NJD1573 NSZ1573 OCV1573 OMR1573 OWN1573 PGJ1573 PQF1573 QAB1573 QJX1573 QTT1573 RDP1573 RNL1573 RXH1573 SHD1573 SQZ1573 TAV1573 TKR1573 TUN1573 UEJ1573 UOF1573 UYB1573 VHX1573 VRT1573 WBP1573 WLL1573 WVH1573" xr:uid="{CA4EE1DE-2E0A-4F98-B834-8F964295C67A}"/>
    <dataValidation type="whole" showInputMessage="1" showErrorMessage="1" errorTitle="Stopnja odpisanosti" error="odstotek (celoštevilska vrednost)" prompt="Obvezen podatek" sqref="W728 JS728 TO728 ADK728 ANG728 AXC728 BGY728 BQU728 CAQ728 CKM728 CUI728 DEE728 DOA728 DXW728 EHS728 ERO728 FBK728 FLG728 FVC728 GEY728 GOU728 GYQ728 HIM728 HSI728 ICE728 IMA728 IVW728 JFS728 JPO728 JZK728 KJG728 KTC728 LCY728 LMU728 LWQ728 MGM728 MQI728 NAE728 NKA728 NTW728 ODS728 ONO728 OXK728 PHG728 PRC728 QAY728 QKU728 QUQ728 REM728 ROI728 RYE728 SIA728 SRW728 TBS728 TLO728 TVK728 UFG728 UPC728 UYY728 VIU728 VSQ728 WCM728 WMI728 WWE728 W1337 W1350:W1352 W506:W509 JS506:JS509 TO506:TO509 ADK506:ADK509 ANG506:ANG509 AXC506:AXC509 BGY506:BGY509 BQU506:BQU509 CAQ506:CAQ509 CKM506:CKM509 CUI506:CUI509 DEE506:DEE509 DOA506:DOA509 DXW506:DXW509 EHS506:EHS509 ERO506:ERO509 FBK506:FBK509 FLG506:FLG509 FVC506:FVC509 GEY506:GEY509 GOU506:GOU509 GYQ506:GYQ509 HIM506:HIM509 HSI506:HSI509 ICE506:ICE509 IMA506:IMA509 IVW506:IVW509 JFS506:JFS509 JPO506:JPO509 JZK506:JZK509 KJG506:KJG509 KTC506:KTC509 LCY506:LCY509 LMU506:LMU509 LWQ506:LWQ509 MGM506:MGM509 MQI506:MQI509 NAE506:NAE509 NKA506:NKA509 NTW506:NTW509 ODS506:ODS509 ONO506:ONO509 OXK506:OXK509 PHG506:PHG509 PRC506:PRC509 QAY506:QAY509 QKU506:QKU509 QUQ506:QUQ509 REM506:REM509 ROI506:ROI509 RYE506:RYE509 SIA506:SIA509 SRW506:SRW509 TBS506:TBS509 TLO506:TLO509 TVK506:TVK509 UFG506:UFG509 UPC506:UPC509 UYY506:UYY509 VIU506:VIU509 VSQ506:VSQ509 WCM506:WCM509 WMI506:WMI509 WWE506:WWE509 JS1352 TO1352 ADK1352 ANG1352 AXC1352 BGY1352 BQU1352 CAQ1352 CKM1352 CUI1352 DEE1352 DOA1352 DXW1352 EHS1352 ERO1352 FBK1352 FLG1352 FVC1352 GEY1352 GOU1352 GYQ1352 HIM1352 HSI1352 ICE1352 IMA1352 IVW1352 JFS1352 JPO1352 JZK1352 KJG1352 KTC1352 LCY1352 LMU1352 LWQ1352 MGM1352 MQI1352 NAE1352 NKA1352 NTW1352 ODS1352 ONO1352 OXK1352 PHG1352 PRC1352 QAY1352 QKU1352 QUQ1352 REM1352 ROI1352 RYE1352 SIA1352 SRW1352 TBS1352 TLO1352 TVK1352 UFG1352 UPC1352 UYY1352 VIU1352 VSQ1352 WCM1352 WMI1352 WWE1352 W1158 JS1158 TO1158 ADK1158 ANG1158 AXC1158 BGY1158 BQU1158 CAQ1158 CKM1158 CUI1158 DEE1158 DOA1158 DXW1158 EHS1158 ERO1158 FBK1158 FLG1158 FVC1158 GEY1158 GOU1158 GYQ1158 HIM1158 HSI1158 ICE1158 IMA1158 IVW1158 JFS1158 JPO1158 JZK1158 KJG1158 KTC1158 LCY1158 LMU1158 LWQ1158 MGM1158 MQI1158 NAE1158 NKA1158 NTW1158 ODS1158 ONO1158 OXK1158 PHG1158 PRC1158 QAY1158 QKU1158 QUQ1158 REM1158 ROI1158 RYE1158 SIA1158 SRW1158 TBS1158 TLO1158 TVK1158 UFG1158 UPC1158 UYY1158 VIU1158 VSQ1158 WCM1158 WMI1158 WWE1158 W1372:W1388 W11:W35 JS11:JS35 TO11:TO35 ADK11:ADK35 ANG11:ANG35 AXC11:AXC35 BGY11:BGY35 BQU11:BQU35 CAQ11:CAQ35 CKM11:CKM35 CUI11:CUI35 DEE11:DEE35 DOA11:DOA35 DXW11:DXW35 EHS11:EHS35 ERO11:ERO35 FBK11:FBK35 FLG11:FLG35 FVC11:FVC35 GEY11:GEY35 GOU11:GOU35 GYQ11:GYQ35 HIM11:HIM35 HSI11:HSI35 ICE11:ICE35 IMA11:IMA35 IVW11:IVW35 JFS11:JFS35 JPO11:JPO35 JZK11:JZK35 KJG11:KJG35 KTC11:KTC35 LCY11:LCY35 LMU11:LMU35 LWQ11:LWQ35 MGM11:MGM35 MQI11:MQI35 NAE11:NAE35 NKA11:NKA35 NTW11:NTW35 ODS11:ODS35 ONO11:ONO35 OXK11:OXK35 PHG11:PHG35 PRC11:PRC35 QAY11:QAY35 QKU11:QKU35 QUQ11:QUQ35 REM11:REM35 ROI11:ROI35 RYE11:RYE35 SIA11:SIA35 SRW11:SRW35 TBS11:TBS35 TLO11:TLO35 TVK11:TVK35 UFG11:UFG35 UPC11:UPC35 UYY11:UYY35 VIU11:VIU35 VSQ11:VSQ35 WCM11:WCM35 WMI11:WMI35 WWE11:WWE35 W1100 W494 W9 JD9 SZ9 ACV9 AMR9 AWN9 BGJ9 BQF9 CAB9 CJX9 CTT9 DDP9 DNL9 DXH9 EHD9 EQZ9 FAV9 FKR9 FUN9 GEJ9 GOF9 GYB9 HHX9 HRT9 IBP9 ILL9 IVH9 JFD9 JOZ9 JYV9 KIR9 KSN9 LCJ9 LMF9 LWB9 MFX9 MPT9 MZP9 NJL9 NTH9 ODD9 OMZ9 OWV9 PGR9 PQN9 QAJ9 QKF9 QUB9 RDX9 RNT9 RXP9 SHL9 SRH9 TBD9 TKZ9 TUV9 UER9 UON9 UYJ9 VIF9 VSB9 WBX9 WLT9 WVP9 W440:W455 JS440:JS455 TO440:TO455 ADK440:ADK455 ANG440:ANG455 AXC440:AXC455 BGY440:BGY455 BQU440:BQU455 CAQ440:CAQ455 CKM440:CKM455 CUI440:CUI455 DEE440:DEE455 DOA440:DOA455 DXW440:DXW455 EHS440:EHS455 ERO440:ERO455 FBK440:FBK455 FLG440:FLG455 FVC440:FVC455 GEY440:GEY455 GOU440:GOU455 GYQ440:GYQ455 HIM440:HIM455 HSI440:HSI455 ICE440:ICE455 IMA440:IMA455 IVW440:IVW455 JFS440:JFS455 JPO440:JPO455 JZK440:JZK455 KJG440:KJG455 KTC440:KTC455 LCY440:LCY455 LMU440:LMU455 LWQ440:LWQ455 MGM440:MGM455 MQI440:MQI455 NAE440:NAE455 NKA440:NKA455 NTW440:NTW455 ODS440:ODS455 ONO440:ONO455 OXK440:OXK455 PHG440:PHG455 PRC440:PRC455 QAY440:QAY455 QKU440:QKU455 QUQ440:QUQ455 REM440:REM455 ROI440:ROI455 RYE440:RYE455 SIA440:SIA455 SRW440:SRW455 TBS440:TBS455 TLO440:TLO455 TVK440:TVK455 UFG440:UFG455 UPC440:UPC455 UYY440:UYY455 VIU440:VIU455 VSQ440:VSQ455 WCM440:WCM455 WMI440:WMI455 WWE440:WWE455 WWE948:WWE949 JS948:JS949 TO948:TO949 ADK948:ADK949 ANG948:ANG949 AXC948:AXC949 BGY948:BGY949 BQU948:BQU949 CAQ948:CAQ949 CKM948:CKM949 CUI948:CUI949 DEE948:DEE949 DOA948:DOA949 DXW948:DXW949 EHS948:EHS949 ERO948:ERO949 FBK948:FBK949 FLG948:FLG949 FVC948:FVC949 GEY948:GEY949 GOU948:GOU949 GYQ948:GYQ949 HIM948:HIM949 HSI948:HSI949 ICE948:ICE949 IMA948:IMA949 IVW948:IVW949 JFS948:JFS949 JPO948:JPO949 JZK948:JZK949 KJG948:KJG949 KTC948:KTC949 LCY948:LCY949 LMU948:LMU949 LWQ948:LWQ949 MGM948:MGM949 MQI948:MQI949 NAE948:NAE949 NKA948:NKA949 NTW948:NTW949 ODS948:ODS949 ONO948:ONO949 OXK948:OXK949 PHG948:PHG949 PRC948:PRC949 QAY948:QAY949 QKU948:QKU949 QUQ948:QUQ949 REM948:REM949 ROI948:ROI949 RYE948:RYE949 SIA948:SIA949 SRW948:SRW949 TBS948:TBS949 TLO948:TLO949 TVK948:TVK949 UFG948:UFG949 UPC948:UPC949 UYY948:UYY949 VIU948:VIU949 VSQ948:VSQ949 WCM948:WCM949 WMI948:WMI949 W948:W949 W860:W863 JD860:JD863 SZ860:SZ863 ACV860:ACV863 AMR860:AMR863 AWN860:AWN863 BGJ860:BGJ863 BQF860:BQF863 CAB860:CAB863 CJX860:CJX863 CTT860:CTT863 DDP860:DDP863 DNL860:DNL863 DXH860:DXH863 EHD860:EHD863 EQZ860:EQZ863 FAV860:FAV863 FKR860:FKR863 FUN860:FUN863 GEJ860:GEJ863 GOF860:GOF863 GYB860:GYB863 HHX860:HHX863 HRT860:HRT863 IBP860:IBP863 ILL860:ILL863 IVH860:IVH863 JFD860:JFD863 JOZ860:JOZ863 JYV860:JYV863 KIR860:KIR863 KSN860:KSN863 LCJ860:LCJ863 LMF860:LMF863 LWB860:LWB863 MFX860:MFX863 MPT860:MPT863 MZP860:MZP863 NJL860:NJL863 NTH860:NTH863 ODD860:ODD863 OMZ860:OMZ863 OWV860:OWV863 PGR860:PGR863 PQN860:PQN863 QAJ860:QAJ863 QKF860:QKF863 QUB860:QUB863 RDX860:RDX863 RNT860:RNT863 RXP860:RXP863 SHL860:SHL863 SRH860:SRH863 TBD860:TBD863 TKZ860:TKZ863 TUV860:TUV863 UER860:UER863 UON860:UON863 UYJ860:UYJ863 VIF860:VIF863 VSB860:VSB863 WBX860:WBX863 WLT860:WLT863 WVP860:WVP863 W866 JD866 SZ866 ACV866 AMR866 AWN866 BGJ866 BQF866 CAB866 CJX866 CTT866 DDP866 DNL866 DXH866 EHD866 EQZ866 FAV866 FKR866 FUN866 GEJ866 GOF866 GYB866 HHX866 HRT866 IBP866 ILL866 IVH866 JFD866 JOZ866 JYV866 KIR866 KSN866 LCJ866 LMF866 LWB866 MFX866 MPT866 MZP866 NJL866 NTH866 ODD866 OMZ866 OWV866 PGR866 PQN866 QAJ866 QKF866 QUB866 RDX866 RNT866 RXP866 SHL866 SRH866 TBD866 TKZ866 TUV866 UER866 UON866 UYJ866 VIF866 VSB866 WBX866 WLT866 WVP866 AWN868 BGJ868 BQF868 CAB868 CJX868 CTT868 DDP868 DNL868 DXH868 EHD868 EQZ868 FAV868 FKR868 FUN868 GEJ868 GOF868 GYB868 HHX868 HRT868 IBP868 ILL868 IVH868 JFD868 JOZ868 JYV868 KIR868 KSN868 LCJ868 LMF868 LWB868 MFX868 MPT868 MZP868 NJL868 NTH868 ODD868 OMZ868 OWV868 PGR868 PQN868 QAJ868 QKF868 QUB868 RDX868 RNT868 RXP868 SHL868 SRH868 TBD868 TKZ868 TUV868 UER868 UON868 UYJ868 VIF868 VSB868 WBX868 WLT868 WVP868 W868 JD868 SZ868 ACV868 AMR868 W1421 W1416:W1419 JS1419 TO1419 ADK1419 ANG1419 AXC1419 BGY1419 BQU1419 CAQ1419 CKM1419 CUI1419 DEE1419 DOA1419 DXW1419 EHS1419 ERO1419 FBK1419 FLG1419 FVC1419 GEY1419 GOU1419 GYQ1419 HIM1419 HSI1419 ICE1419 IMA1419 IVW1419 JFS1419 JPO1419 JZK1419 KJG1419 KTC1419 LCY1419 LMU1419 LWQ1419 MGM1419 MQI1419 NAE1419 NKA1419 NTW1419 ODS1419 ONO1419 OXK1419 PHG1419 PRC1419 QAY1419 QKU1419 QUQ1419 REM1419 ROI1419 RYE1419 SIA1419 SRW1419 TBS1419 TLO1419 TVK1419 UFG1419 UPC1419 UYY1419 VIU1419 VSQ1419 WCM1419 WMI1419 WWE1419 W1552:W1555 JD1524:JD1527 SZ1524:SZ1527 ACV1524:ACV1527 AMR1524:AMR1527 AWN1524:AWN1527 BGJ1524:BGJ1527 BQF1524:BQF1527 CAB1524:CAB1527 CJX1524:CJX1527 CTT1524:CTT1527 DDP1524:DDP1527 DNL1524:DNL1527 DXH1524:DXH1527 EHD1524:EHD1527 EQZ1524:EQZ1527 FAV1524:FAV1527 FKR1524:FKR1527 FUN1524:FUN1527 GEJ1524:GEJ1527 GOF1524:GOF1527 GYB1524:GYB1527 HHX1524:HHX1527 HRT1524:HRT1527 IBP1524:IBP1527 ILL1524:ILL1527 IVH1524:IVH1527 JFD1524:JFD1527 JOZ1524:JOZ1527 JYV1524:JYV1527 KIR1524:KIR1527 KSN1524:KSN1527 LCJ1524:LCJ1527 LMF1524:LMF1527 LWB1524:LWB1527 MFX1524:MFX1527 MPT1524:MPT1527 MZP1524:MZP1527 NJL1524:NJL1527 NTH1524:NTH1527 ODD1524:ODD1527 OMZ1524:OMZ1527 OWV1524:OWV1527 PGR1524:PGR1527 PQN1524:PQN1527 QAJ1524:QAJ1527 QKF1524:QKF1527 QUB1524:QUB1527 RDX1524:RDX1527 RNT1524:RNT1527 RXP1524:RXP1527 SHL1524:SHL1527 SRH1524:SRH1527 TBD1524:TBD1527 TKZ1524:TKZ1527 TUV1524:TUV1527 UER1524:UER1527 UON1524:UON1527 UYJ1524:UYJ1527 VIF1524:VIF1527 VSB1524:VSB1527 WBX1524:WBX1527 WLT1524:WLT1527 WVP1524:WVP1527 W1600:W1601 JD1572:JD1573 SZ1572:SZ1573 ACV1572:ACV1573 AMR1572:AMR1573 AWN1572:AWN1573 BGJ1572:BGJ1573 BQF1572:BQF1573 CAB1572:CAB1573 CJX1572:CJX1573 CTT1572:CTT1573 DDP1572:DDP1573 DNL1572:DNL1573 DXH1572:DXH1573 EHD1572:EHD1573 EQZ1572:EQZ1573 FAV1572:FAV1573 FKR1572:FKR1573 FUN1572:FUN1573 GEJ1572:GEJ1573 GOF1572:GOF1573 GYB1572:GYB1573 HHX1572:HHX1573 HRT1572:HRT1573 IBP1572:IBP1573 ILL1572:ILL1573 IVH1572:IVH1573 JFD1572:JFD1573 JOZ1572:JOZ1573 JYV1572:JYV1573 KIR1572:KIR1573 KSN1572:KSN1573 LCJ1572:LCJ1573 LMF1572:LMF1573 LWB1572:LWB1573 MFX1572:MFX1573 MPT1572:MPT1573 MZP1572:MZP1573 NJL1572:NJL1573 NTH1572:NTH1573 ODD1572:ODD1573 OMZ1572:OMZ1573 OWV1572:OWV1573 PGR1572:PGR1573 PQN1572:PQN1573 QAJ1572:QAJ1573 QKF1572:QKF1573 QUB1572:QUB1573 RDX1572:RDX1573 RNT1572:RNT1573 RXP1572:RXP1573 SHL1572:SHL1573 SRH1572:SRH1573 TBD1572:TBD1573 TKZ1572:TKZ1573 TUV1572:TUV1573 UER1572:UER1573 UON1572:UON1573 UYJ1572:UYJ1573 VIF1572:VIF1573 VSB1572:VSB1573 WBX1572:WBX1573 WLT1572:WLT1573 WVP1572:WVP1573 JD1579:JD1580 SZ1579:SZ1580 ACV1579:ACV1580 AMR1579:AMR1580 AWN1579:AWN1580 BGJ1579:BGJ1580 BQF1579:BQF1580 CAB1579:CAB1580 CJX1579:CJX1580 CTT1579:CTT1580 DDP1579:DDP1580 DNL1579:DNL1580 DXH1579:DXH1580 EHD1579:EHD1580 EQZ1579:EQZ1580 FAV1579:FAV1580 FKR1579:FKR1580 FUN1579:FUN1580 GEJ1579:GEJ1580 GOF1579:GOF1580 GYB1579:GYB1580 HHX1579:HHX1580 HRT1579:HRT1580 IBP1579:IBP1580 ILL1579:ILL1580 IVH1579:IVH1580 JFD1579:JFD1580 JOZ1579:JOZ1580 JYV1579:JYV1580 KIR1579:KIR1580 KSN1579:KSN1580 LCJ1579:LCJ1580 LMF1579:LMF1580 LWB1579:LWB1580 MFX1579:MFX1580 MPT1579:MPT1580 MZP1579:MZP1580 NJL1579:NJL1580 NTH1579:NTH1580 ODD1579:ODD1580 OMZ1579:OMZ1580 OWV1579:OWV1580 PGR1579:PGR1580 PQN1579:PQN1580 QAJ1579:QAJ1580 QKF1579:QKF1580 QUB1579:QUB1580 RDX1579:RDX1580 RNT1579:RNT1580 RXP1579:RXP1580 SHL1579:SHL1580 SRH1579:SRH1580 TBD1579:TBD1580 TKZ1579:TKZ1580 TUV1579:TUV1580 UER1579:UER1580 UON1579:UON1580 UYJ1579:UYJ1580 VIF1579:VIF1580 VSB1579:VSB1580 WBX1579:WBX1580 WLT1579:WLT1580 WVP1579:WVP1580 W1441 W1444" xr:uid="{05E9F35D-BF5A-45C3-88D9-03889788425F}">
      <formula1>0</formula1>
      <formula2>100</formula2>
    </dataValidation>
    <dataValidation type="whole" allowBlank="1" showInputMessage="1" showErrorMessage="1" errorTitle="Letna stopnja izkoriščenosti" error="odstotek (celoštevilska vrednost)" prompt="Obvezen podatek" sqref="V728 JR728 TN728 ADJ728 ANF728 AXB728 BGX728 BQT728 CAP728 CKL728 CUH728 DED728 DNZ728 DXV728 EHR728 ERN728 FBJ728 FLF728 FVB728 GEX728 GOT728 GYP728 HIL728 HSH728 ICD728 ILZ728 IVV728 JFR728 JPN728 JZJ728 KJF728 KTB728 LCX728 LMT728 LWP728 MGL728 MQH728 NAD728 NJZ728 NTV728 ODR728 ONN728 OXJ728 PHF728 PRB728 QAX728 QKT728 QUP728 REL728 ROH728 RYD728 SHZ728 SRV728 TBR728 TLN728 TVJ728 UFF728 UPB728 UYX728 VIT728 VSP728 WCL728 WMH728 WWD728 V1337 V1350:V1352 V506:V509 JR506:JR509 TN506:TN509 ADJ506:ADJ509 ANF506:ANF509 AXB506:AXB509 BGX506:BGX509 BQT506:BQT509 CAP506:CAP509 CKL506:CKL509 CUH506:CUH509 DED506:DED509 DNZ506:DNZ509 DXV506:DXV509 EHR506:EHR509 ERN506:ERN509 FBJ506:FBJ509 FLF506:FLF509 FVB506:FVB509 GEX506:GEX509 GOT506:GOT509 GYP506:GYP509 HIL506:HIL509 HSH506:HSH509 ICD506:ICD509 ILZ506:ILZ509 IVV506:IVV509 JFR506:JFR509 JPN506:JPN509 JZJ506:JZJ509 KJF506:KJF509 KTB506:KTB509 LCX506:LCX509 LMT506:LMT509 LWP506:LWP509 MGL506:MGL509 MQH506:MQH509 NAD506:NAD509 NJZ506:NJZ509 NTV506:NTV509 ODR506:ODR509 ONN506:ONN509 OXJ506:OXJ509 PHF506:PHF509 PRB506:PRB509 QAX506:QAX509 QKT506:QKT509 QUP506:QUP509 REL506:REL509 ROH506:ROH509 RYD506:RYD509 SHZ506:SHZ509 SRV506:SRV509 TBR506:TBR509 TLN506:TLN509 TVJ506:TVJ509 UFF506:UFF509 UPB506:UPB509 UYX506:UYX509 VIT506:VIT509 VSP506:VSP509 WCL506:WCL509 WMH506:WMH509 WWD506:WWD509 JR1352 TN1352 ADJ1352 ANF1352 AXB1352 BGX1352 BQT1352 CAP1352 CKL1352 CUH1352 DED1352 DNZ1352 DXV1352 EHR1352 ERN1352 FBJ1352 FLF1352 FVB1352 GEX1352 GOT1352 GYP1352 HIL1352 HSH1352 ICD1352 ILZ1352 IVV1352 JFR1352 JPN1352 JZJ1352 KJF1352 KTB1352 LCX1352 LMT1352 LWP1352 MGL1352 MQH1352 NAD1352 NJZ1352 NTV1352 ODR1352 ONN1352 OXJ1352 PHF1352 PRB1352 QAX1352 QKT1352 QUP1352 REL1352 ROH1352 RYD1352 SHZ1352 SRV1352 TBR1352 TLN1352 TVJ1352 UFF1352 UPB1352 UYX1352 VIT1352 VSP1352 WCL1352 WMH1352 WWD1352 V1158 JR1158 TN1158 ADJ1158 ANF1158 AXB1158 BGX1158 BQT1158 CAP1158 CKL1158 CUH1158 DED1158 DNZ1158 DXV1158 EHR1158 ERN1158 FBJ1158 FLF1158 FVB1158 GEX1158 GOT1158 GYP1158 HIL1158 HSH1158 ICD1158 ILZ1158 IVV1158 JFR1158 JPN1158 JZJ1158 KJF1158 KTB1158 LCX1158 LMT1158 LWP1158 MGL1158 MQH1158 NAD1158 NJZ1158 NTV1158 ODR1158 ONN1158 OXJ1158 PHF1158 PRB1158 QAX1158 QKT1158 QUP1158 REL1158 ROH1158 RYD1158 SHZ1158 SRV1158 TBR1158 TLN1158 TVJ1158 UFF1158 UPB1158 UYX1158 VIT1158 VSP1158 WCL1158 WMH1158 WWD1158 V1372:V1388 V9:V35 JR11:JR35 TN11:TN35 ADJ11:ADJ35 ANF11:ANF35 AXB11:AXB35 BGX11:BGX35 BQT11:BQT35 CAP11:CAP35 CKL11:CKL35 CUH11:CUH35 DED11:DED35 DNZ11:DNZ35 DXV11:DXV35 EHR11:EHR35 ERN11:ERN35 FBJ11:FBJ35 FLF11:FLF35 FVB11:FVB35 GEX11:GEX35 GOT11:GOT35 GYP11:GYP35 HIL11:HIL35 HSH11:HSH35 ICD11:ICD35 ILZ11:ILZ35 IVV11:IVV35 JFR11:JFR35 JPN11:JPN35 JZJ11:JZJ35 KJF11:KJF35 KTB11:KTB35 LCX11:LCX35 LMT11:LMT35 LWP11:LWP35 MGL11:MGL35 MQH11:MQH35 NAD11:NAD35 NJZ11:NJZ35 NTV11:NTV35 ODR11:ODR35 ONN11:ONN35 OXJ11:OXJ35 PHF11:PHF35 PRB11:PRB35 QAX11:QAX35 QKT11:QKT35 QUP11:QUP35 REL11:REL35 ROH11:ROH35 RYD11:RYD35 SHZ11:SHZ35 SRV11:SRV35 TBR11:TBR35 TLN11:TLN35 TVJ11:TVJ35 UFF11:UFF35 UPB11:UPB35 UYX11:UYX35 VIT11:VIT35 VSP11:VSP35 WCL11:WCL35 WMH11:WMH35 WWD11:WWD35 V1100 V494 JC9:JC10 SY9:SY10 ACU9:ACU10 AMQ9:AMQ10 AWM9:AWM10 BGI9:BGI10 BQE9:BQE10 CAA9:CAA10 CJW9:CJW10 CTS9:CTS10 DDO9:DDO10 DNK9:DNK10 DXG9:DXG10 EHC9:EHC10 EQY9:EQY10 FAU9:FAU10 FKQ9:FKQ10 FUM9:FUM10 GEI9:GEI10 GOE9:GOE10 GYA9:GYA10 HHW9:HHW10 HRS9:HRS10 IBO9:IBO10 ILK9:ILK10 IVG9:IVG10 JFC9:JFC10 JOY9:JOY10 JYU9:JYU10 KIQ9:KIQ10 KSM9:KSM10 LCI9:LCI10 LME9:LME10 LWA9:LWA10 MFW9:MFW10 MPS9:MPS10 MZO9:MZO10 NJK9:NJK10 NTG9:NTG10 ODC9:ODC10 OMY9:OMY10 OWU9:OWU10 PGQ9:PGQ10 PQM9:PQM10 QAI9:QAI10 QKE9:QKE10 QUA9:QUA10 RDW9:RDW10 RNS9:RNS10 RXO9:RXO10 SHK9:SHK10 SRG9:SRG10 TBC9:TBC10 TKY9:TKY10 TUU9:TUU10 UEQ9:UEQ10 UOM9:UOM10 UYI9:UYI10 VIE9:VIE10 VSA9:VSA10 WBW9:WBW10 WLS9:WLS10 WVO9:WVO10 V440:V480 JR440:JR480 TN440:TN480 ADJ440:ADJ480 ANF440:ANF480 AXB440:AXB480 BGX440:BGX480 BQT440:BQT480 CAP440:CAP480 CKL440:CKL480 CUH440:CUH480 DED440:DED480 DNZ440:DNZ480 DXV440:DXV480 EHR440:EHR480 ERN440:ERN480 FBJ440:FBJ480 FLF440:FLF480 FVB440:FVB480 GEX440:GEX480 GOT440:GOT480 GYP440:GYP480 HIL440:HIL480 HSH440:HSH480 ICD440:ICD480 ILZ440:ILZ480 IVV440:IVV480 JFR440:JFR480 JPN440:JPN480 JZJ440:JZJ480 KJF440:KJF480 KTB440:KTB480 LCX440:LCX480 LMT440:LMT480 LWP440:LWP480 MGL440:MGL480 MQH440:MQH480 NAD440:NAD480 NJZ440:NJZ480 NTV440:NTV480 ODR440:ODR480 ONN440:ONN480 OXJ440:OXJ480 PHF440:PHF480 PRB440:PRB480 QAX440:QAX480 QKT440:QKT480 QUP440:QUP480 REL440:REL480 ROH440:ROH480 RYD440:RYD480 SHZ440:SHZ480 SRV440:SRV480 TBR440:TBR480 TLN440:TLN480 TVJ440:TVJ480 UFF440:UFF480 UPB440:UPB480 UYX440:UYX480 VIT440:VIT480 VSP440:VSP480 WCL440:WCL480 WMH440:WMH480 WWD440:WWD480 V860:V863 JC860:JC863 SY860:SY863 ACU860:ACU863 AMQ860:AMQ863 AWM860:AWM863 BGI860:BGI863 BQE860:BQE863 CAA860:CAA863 CJW860:CJW863 CTS860:CTS863 DDO860:DDO863 DNK860:DNK863 DXG860:DXG863 EHC860:EHC863 EQY860:EQY863 FAU860:FAU863 FKQ860:FKQ863 FUM860:FUM863 GEI860:GEI863 GOE860:GOE863 GYA860:GYA863 HHW860:HHW863 HRS860:HRS863 IBO860:IBO863 ILK860:ILK863 IVG860:IVG863 JFC860:JFC863 JOY860:JOY863 JYU860:JYU863 KIQ860:KIQ863 KSM860:KSM863 LCI860:LCI863 LME860:LME863 LWA860:LWA863 MFW860:MFW863 MPS860:MPS863 MZO860:MZO863 NJK860:NJK863 NTG860:NTG863 ODC860:ODC863 OMY860:OMY863 OWU860:OWU863 PGQ860:PGQ863 PQM860:PQM863 QAI860:QAI863 QKE860:QKE863 QUA860:QUA863 RDW860:RDW863 RNS860:RNS863 RXO860:RXO863 SHK860:SHK863 SRG860:SRG863 TBC860:TBC863 TKY860:TKY863 TUU860:TUU863 UEQ860:UEQ863 UOM860:UOM863 UYI860:UYI863 VIE860:VIE863 VSA860:VSA863 WBW860:WBW863 WLS860:WLS863 WVO860:WVO863 V866 JC866 SY866 ACU866 AMQ866 AWM866 BGI866 BQE866 CAA866 CJW866 CTS866 DDO866 DNK866 DXG866 EHC866 EQY866 FAU866 FKQ866 FUM866 GEI866 GOE866 GYA866 HHW866 HRS866 IBO866 ILK866 IVG866 JFC866 JOY866 JYU866 KIQ866 KSM866 LCI866 LME866 LWA866 MFW866 MPS866 MZO866 NJK866 NTG866 ODC866 OMY866 OWU866 PGQ866 PQM866 QAI866 QKE866 QUA866 RDW866 RNS866 RXO866 SHK866 SRG866 TBC866 TKY866 TUU866 UEQ866 UOM866 UYI866 VIE866 VSA866 WBW866 WLS866 WVO866 AWM868 BGI868 BQE868 CAA868 CJW868 CTS868 DDO868 DNK868 DXG868 EHC868 EQY868 FAU868 FKQ868 FUM868 GEI868 GOE868 GYA868 HHW868 HRS868 IBO868 ILK868 IVG868 JFC868 JOY868 JYU868 KIQ868 KSM868 LCI868 LME868 LWA868 MFW868 MPS868 MZO868 NJK868 NTG868 ODC868 OMY868 OWU868 PGQ868 PQM868 QAI868 QKE868 QUA868 RDW868 RNS868 RXO868 SHK868 SRG868 TBC868 TKY868 TUU868 UEQ868 UOM868 UYI868 VIE868 VSA868 WBW868 WLS868 WVO868 V868 JC868 SY868 ACU868 AMQ868 V1421 WWD1419 V1416:V1419 JR1419 TN1419 ADJ1419 ANF1419 AXB1419 BGX1419 BQT1419 CAP1419 CKL1419 CUH1419 DED1419 DNZ1419 DXV1419 EHR1419 ERN1419 FBJ1419 FLF1419 FVB1419 GEX1419 GOT1419 GYP1419 HIL1419 HSH1419 ICD1419 ILZ1419 IVV1419 JFR1419 JPN1419 JZJ1419 KJF1419 KTB1419 LCX1419 LMT1419 LWP1419 MGL1419 MQH1419 NAD1419 NJZ1419 NTV1419 ODR1419 ONN1419 OXJ1419 PHF1419 PRB1419 QAX1419 QKT1419 QUP1419 REL1419 ROH1419 RYD1419 SHZ1419 SRV1419 TBR1419 TLN1419 TVJ1419 UFF1419 UPB1419 UYX1419 VIT1419 VSP1419 WCL1419 WMH1419 V1552:V1555 JC1524:JC1527 SY1524:SY1527 ACU1524:ACU1527 AMQ1524:AMQ1527 AWM1524:AWM1527 BGI1524:BGI1527 BQE1524:BQE1527 CAA1524:CAA1527 CJW1524:CJW1527 CTS1524:CTS1527 DDO1524:DDO1527 DNK1524:DNK1527 DXG1524:DXG1527 EHC1524:EHC1527 EQY1524:EQY1527 FAU1524:FAU1527 FKQ1524:FKQ1527 FUM1524:FUM1527 GEI1524:GEI1527 GOE1524:GOE1527 GYA1524:GYA1527 HHW1524:HHW1527 HRS1524:HRS1527 IBO1524:IBO1527 ILK1524:ILK1527 IVG1524:IVG1527 JFC1524:JFC1527 JOY1524:JOY1527 JYU1524:JYU1527 KIQ1524:KIQ1527 KSM1524:KSM1527 LCI1524:LCI1527 LME1524:LME1527 LWA1524:LWA1527 MFW1524:MFW1527 MPS1524:MPS1527 MZO1524:MZO1527 NJK1524:NJK1527 NTG1524:NTG1527 ODC1524:ODC1527 OMY1524:OMY1527 OWU1524:OWU1527 PGQ1524:PGQ1527 PQM1524:PQM1527 QAI1524:QAI1527 QKE1524:QKE1527 QUA1524:QUA1527 RDW1524:RDW1527 RNS1524:RNS1527 RXO1524:RXO1527 SHK1524:SHK1527 SRG1524:SRG1527 TBC1524:TBC1527 TKY1524:TKY1527 TUU1524:TUU1527 UEQ1524:UEQ1527 UOM1524:UOM1527 UYI1524:UYI1527 VIE1524:VIE1527 VSA1524:VSA1527 WBW1524:WBW1527 WLS1524:WLS1527 WVO1524:WVO1527 V1600:V1601 JC1572:JC1573 SY1572:SY1573 ACU1572:ACU1573 AMQ1572:AMQ1573 AWM1572:AWM1573 BGI1572:BGI1573 BQE1572:BQE1573 CAA1572:CAA1573 CJW1572:CJW1573 CTS1572:CTS1573 DDO1572:DDO1573 DNK1572:DNK1573 DXG1572:DXG1573 EHC1572:EHC1573 EQY1572:EQY1573 FAU1572:FAU1573 FKQ1572:FKQ1573 FUM1572:FUM1573 GEI1572:GEI1573 GOE1572:GOE1573 GYA1572:GYA1573 HHW1572:HHW1573 HRS1572:HRS1573 IBO1572:IBO1573 ILK1572:ILK1573 IVG1572:IVG1573 JFC1572:JFC1573 JOY1572:JOY1573 JYU1572:JYU1573 KIQ1572:KIQ1573 KSM1572:KSM1573 LCI1572:LCI1573 LME1572:LME1573 LWA1572:LWA1573 MFW1572:MFW1573 MPS1572:MPS1573 MZO1572:MZO1573 NJK1572:NJK1573 NTG1572:NTG1573 ODC1572:ODC1573 OMY1572:OMY1573 OWU1572:OWU1573 PGQ1572:PGQ1573 PQM1572:PQM1573 QAI1572:QAI1573 QKE1572:QKE1573 QUA1572:QUA1573 RDW1572:RDW1573 RNS1572:RNS1573 RXO1572:RXO1573 SHK1572:SHK1573 SRG1572:SRG1573 TBC1572:TBC1573 TKY1572:TKY1573 TUU1572:TUU1573 UEQ1572:UEQ1573 UOM1572:UOM1573 UYI1572:UYI1573 VIE1572:VIE1573 VSA1572:VSA1573 WBW1572:WBW1573 WLS1572:WLS1573 WVO1572:WVO1573 JC1579:JC1580 SY1579:SY1580 ACU1579:ACU1580 AMQ1579:AMQ1580 AWM1579:AWM1580 BGI1579:BGI1580 BQE1579:BQE1580 CAA1579:CAA1580 CJW1579:CJW1580 CTS1579:CTS1580 DDO1579:DDO1580 DNK1579:DNK1580 DXG1579:DXG1580 EHC1579:EHC1580 EQY1579:EQY1580 FAU1579:FAU1580 FKQ1579:FKQ1580 FUM1579:FUM1580 GEI1579:GEI1580 GOE1579:GOE1580 GYA1579:GYA1580 HHW1579:HHW1580 HRS1579:HRS1580 IBO1579:IBO1580 ILK1579:ILK1580 IVG1579:IVG1580 JFC1579:JFC1580 JOY1579:JOY1580 JYU1579:JYU1580 KIQ1579:KIQ1580 KSM1579:KSM1580 LCI1579:LCI1580 LME1579:LME1580 LWA1579:LWA1580 MFW1579:MFW1580 MPS1579:MPS1580 MZO1579:MZO1580 NJK1579:NJK1580 NTG1579:NTG1580 ODC1579:ODC1580 OMY1579:OMY1580 OWU1579:OWU1580 PGQ1579:PGQ1580 PQM1579:PQM1580 QAI1579:QAI1580 QKE1579:QKE1580 QUA1579:QUA1580 RDW1579:RDW1580 RNS1579:RNS1580 RXO1579:RXO1580 SHK1579:SHK1580 SRG1579:SRG1580 TBC1579:TBC1580 TKY1579:TKY1580 TUU1579:TUU1580 UEQ1579:UEQ1580 UOM1579:UOM1580 UYI1579:UYI1580 VIE1579:VIE1580 VSA1579:VSA1580 WBW1579:WBW1580 WLS1579:WLS1580 WVO1579:WVO1580 V1444 V1441" xr:uid="{F5DAAD20-4417-4601-8941-CF008C1FD398}">
      <formula1>0</formula1>
      <formula2>300</formula2>
    </dataValidation>
    <dataValidation allowBlank="1" showInputMessage="1" showErrorMessage="1" errorTitle="Klasifikacija" error="Obvezen podatek_x000a_" sqref="Y728 JU728 TQ728 ADM728 ANI728 AXE728 BHA728 BQW728 CAS728 CKO728 CUK728 DEG728 DOC728 DXY728 EHU728 ERQ728 FBM728 FLI728 FVE728 GFA728 GOW728 GYS728 HIO728 HSK728 ICG728 IMC728 IVY728 JFU728 JPQ728 JZM728 KJI728 KTE728 LDA728 LMW728 LWS728 MGO728 MQK728 NAG728 NKC728 NTY728 ODU728 ONQ728 OXM728 PHI728 PRE728 QBA728 QKW728 QUS728 REO728 ROK728 RYG728 SIC728 SRY728 TBU728 TLQ728 TVM728 UFI728 UPE728 UZA728 VIW728 VSS728 WCO728 WMK728 WWG728 Y1238:Y1248 Y1258:Y1259 Y1100 Y1337 Y1342 Y506:Y509 JU506:JU509 TQ506:TQ509 ADM506:ADM509 ANI506:ANI509 AXE506:AXE509 BHA506:BHA509 BQW506:BQW509 CAS506:CAS509 CKO506:CKO509 CUK506:CUK509 DEG506:DEG509 DOC506:DOC509 DXY506:DXY509 EHU506:EHU509 ERQ506:ERQ509 FBM506:FBM509 FLI506:FLI509 FVE506:FVE509 GFA506:GFA509 GOW506:GOW509 GYS506:GYS509 HIO506:HIO509 HSK506:HSK509 ICG506:ICG509 IMC506:IMC509 IVY506:IVY509 JFU506:JFU509 JPQ506:JPQ509 JZM506:JZM509 KJI506:KJI509 KTE506:KTE509 LDA506:LDA509 LMW506:LMW509 LWS506:LWS509 MGO506:MGO509 MQK506:MQK509 NAG506:NAG509 NKC506:NKC509 NTY506:NTY509 ODU506:ODU509 ONQ506:ONQ509 OXM506:OXM509 PHI506:PHI509 PRE506:PRE509 QBA506:QBA509 QKW506:QKW509 QUS506:QUS509 REO506:REO509 ROK506:ROK509 RYG506:RYG509 SIC506:SIC509 SRY506:SRY509 TBU506:TBU509 TLQ506:TLQ509 TVM506:TVM509 UFI506:UFI509 UPE506:UPE509 UZA506:UZA509 VIW506:VIW509 VSS506:VSS509 WCO506:WCO509 WMK506:WMK509 WWG506:WWG509 Y1352 JU1352 TQ1352 ADM1352 ANI1352 AXE1352 BHA1352 BQW1352 CAS1352 CKO1352 CUK1352 DEG1352 DOC1352 DXY1352 EHU1352 ERQ1352 FBM1352 FLI1352 FVE1352 GFA1352 GOW1352 GYS1352 HIO1352 HSK1352 ICG1352 IMC1352 IVY1352 JFU1352 JPQ1352 JZM1352 KJI1352 KTE1352 LDA1352 LMW1352 LWS1352 MGO1352 MQK1352 NAG1352 NKC1352 NTY1352 ODU1352 ONQ1352 OXM1352 PHI1352 PRE1352 QBA1352 QKW1352 QUS1352 REO1352 ROK1352 RYG1352 SIC1352 SRY1352 TBU1352 TLQ1352 TVM1352 UFI1352 UPE1352 UZA1352 VIW1352 VSS1352 WCO1352 WMK1352 WWG1352 Y1158 JU1158 TQ1158 ADM1158 ANI1158 AXE1158 BHA1158 BQW1158 CAS1158 CKO1158 CUK1158 DEG1158 DOC1158 DXY1158 EHU1158 ERQ1158 FBM1158 FLI1158 FVE1158 GFA1158 GOW1158 GYS1158 HIO1158 HSK1158 ICG1158 IMC1158 IVY1158 JFU1158 JPQ1158 JZM1158 KJI1158 KTE1158 LDA1158 LMW1158 LWS1158 MGO1158 MQK1158 NAG1158 NKC1158 NTY1158 ODU1158 ONQ1158 OXM1158 PHI1158 PRE1158 QBA1158 QKW1158 QUS1158 REO1158 ROK1158 RYG1158 SIC1158 SRY1158 TBU1158 TLQ1158 TVM1158 UFI1158 UPE1158 UZA1158 VIW1158 VSS1158 WCO1158 WMK1158 WWG1158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11:Y35 JU11:JU35 TQ11:TQ35 ADM11:ADM35 ANI11:ANI35 AXE11:AXE35 BHA11:BHA35 BQW11:BQW35 CAS11:CAS35 CKO11:CKO35 CUK11:CUK35 DEG11:DEG35 DOC11:DOC35 DXY11:DXY35 EHU11:EHU35 ERQ11:ERQ35 FBM11:FBM35 FLI11:FLI35 FVE11:FVE35 GFA11:GFA35 GOW11:GOW35 GYS11:GYS35 HIO11:HIO35 HSK11:HSK35 ICG11:ICG35 IMC11:IMC35 IVY11:IVY35 JFU11:JFU35 JPQ11:JPQ35 JZM11:JZM35 KJI11:KJI35 KTE11:KTE35 LDA11:LDA35 LMW11:LMW35 LWS11:LWS35 MGO11:MGO35 MQK11:MQK35 NAG11:NAG35 NKC11:NKC35 NTY11:NTY35 ODU11:ODU35 ONQ11:ONQ35 OXM11:OXM35 PHI11:PHI35 PRE11:PRE35 QBA11:QBA35 QKW11:QKW35 QUS11:QUS35 REO11:REO35 ROK11:ROK35 RYG11:RYG35 SIC11:SIC35 SRY11:SRY35 TBU11:TBU35 TLQ11:TLQ35 TVM11:TVM35 UFI11:UFI35 UPE11:UPE35 UZA11:UZA35 VIW11:VIW35 VSS11:VSS35 WCO11:WCO35 WMK11:WMK35 WWG11:WWG35 Y50 JU50 TQ50 ADM50 ANI50 AXE50 BHA50 BQW50 CAS50 CKO50 CUK50 DEG50 DOC50 DXY50 EHU50 ERQ50 FBM50 FLI50 FVE50 GFA50 GOW50 GYS50 HIO50 HSK50 ICG50 IMC50 IVY50 JFU50 JPQ50 JZM50 KJI50 KTE50 LDA50 LMW50 LWS50 MGO50 MQK50 NAG50 NKC50 NTY50 ODU50 ONQ50 OXM50 PHI50 PRE50 QBA50 QKW50 QUS50 REO50 ROK50 RYG50 SIC50 SRY50 TBU50 TLQ50 TVM50 UFI50 UPE50 UZA50 VIW50 VSS50 WCO50 WMK50 WWG50 Y1261:Y1285 Y491:Y494 O476:O477 JK476:JK477 TG476:TG477 ADC476:ADC477 AMY476:AMY477 AWU476:AWU477 BGQ476:BGQ477 BQM476:BQM477 CAI476:CAI477 CKE476:CKE477 CUA476:CUA477 DDW476:DDW477 DNS476:DNS477 DXO476:DXO477 EHK476:EHK477 ERG476:ERG477 FBC476:FBC477 FKY476:FKY477 FUU476:FUU477 GEQ476:GEQ477 GOM476:GOM477 GYI476:GYI477 HIE476:HIE477 HSA476:HSA477 IBW476:IBW477 ILS476:ILS477 IVO476:IVO477 JFK476:JFK477 JPG476:JPG477 JZC476:JZC477 KIY476:KIY477 KSU476:KSU477 LCQ476:LCQ477 LMM476:LMM477 LWI476:LWI477 MGE476:MGE477 MQA476:MQA477 MZW476:MZW477 NJS476:NJS477 NTO476:NTO477 ODK476:ODK477 ONG476:ONG477 OXC476:OXC477 PGY476:PGY477 PQU476:PQU477 QAQ476:QAQ477 QKM476:QKM477 QUI476:QUI477 REE476:REE477 ROA476:ROA477 RXW476:RXW477 SHS476:SHS477 SRO476:SRO477 TBK476:TBK477 TLG476:TLG477 TVC476:TVC477 UEY476:UEY477 UOU476:UOU477 UYQ476:UYQ477 VIM476:VIM477 VSI476:VSI477 WCE476:WCE477 WMA476:WMA477 WVW476:WVW477 Y472:Y475 JU472:JU475 TQ472:TQ475 ADM472:ADM475 ANI472:ANI475 AXE472:AXE475 BHA472:BHA475 BQW472:BQW475 CAS472:CAS475 CKO472:CKO475 CUK472:CUK475 DEG472:DEG475 DOC472:DOC475 DXY472:DXY475 EHU472:EHU475 ERQ472:ERQ475 FBM472:FBM475 FLI472:FLI475 FVE472:FVE475 GFA472:GFA475 GOW472:GOW475 GYS472:GYS475 HIO472:HIO475 HSK472:HSK475 ICG472:ICG475 IMC472:IMC475 IVY472:IVY475 JFU472:JFU475 JPQ472:JPQ475 JZM472:JZM475 KJI472:KJI475 KTE472:KTE475 LDA472:LDA475 LMW472:LMW475 LWS472:LWS475 MGO472:MGO475 MQK472:MQK475 NAG472:NAG475 NKC472:NKC475 NTY472:NTY475 ODU472:ODU475 ONQ472:ONQ475 OXM472:OXM475 PHI472:PHI475 PRE472:PRE475 QBA472:QBA475 QKW472:QKW475 QUS472:QUS475 REO472:REO475 ROK472:ROK475 RYG472:RYG475 SIC472:SIC475 SRY472:SRY475 TBU472:TBU475 TLQ472:TLQ475 TVM472:TVM475 UFI472:UFI475 UPE472:UPE475 UZA472:UZA475 VIW472:VIW475 VSS472:VSS475 WCO472:WCO475 WMK472:WMK475 WWG472:WWG475 Y464:Y470 JU464:JU470 TQ464:TQ470 ADM464:ADM470 ANI464:ANI470 AXE464:AXE470 BHA464:BHA470 BQW464:BQW470 CAS464:CAS470 CKO464:CKO470 CUK464:CUK470 DEG464:DEG470 DOC464:DOC470 DXY464:DXY470 EHU464:EHU470 ERQ464:ERQ470 FBM464:FBM470 FLI464:FLI470 FVE464:FVE470 GFA464:GFA470 GOW464:GOW470 GYS464:GYS470 HIO464:HIO470 HSK464:HSK470 ICG464:ICG470 IMC464:IMC470 IVY464:IVY470 JFU464:JFU470 JPQ464:JPQ470 JZM464:JZM470 KJI464:KJI470 KTE464:KTE470 LDA464:LDA470 LMW464:LMW470 LWS464:LWS470 MGO464:MGO470 MQK464:MQK470 NAG464:NAG470 NKC464:NKC470 NTY464:NTY470 ODU464:ODU470 ONQ464:ONQ470 OXM464:OXM470 PHI464:PHI470 PRE464:PRE470 QBA464:QBA470 QKW464:QKW470 QUS464:QUS470 REO464:REO470 ROK464:ROK470 RYG464:RYG470 SIC464:SIC470 SRY464:SRY470 TBU464:TBU470 TLQ464:TLQ470 TVM464:TVM470 UFI464:UFI470 UPE464:UPE470 UZA464:UZA470 VIW464:VIW470 VSS464:VSS470 WCO464:WCO470 WMK464:WMK470 WWG464:WWG470 O482:O483 JK482:JK483 TG482:TG483 ADC482:ADC483 AMY482:AMY483 AWU482:AWU483 BGQ482:BGQ483 BQM482:BQM483 CAI482:CAI483 CKE482:CKE483 CUA482:CUA483 DDW482:DDW483 DNS482:DNS483 DXO482:DXO483 EHK482:EHK483 ERG482:ERG483 FBC482:FBC483 FKY482:FKY483 FUU482:FUU483 GEQ482:GEQ483 GOM482:GOM483 GYI482:GYI483 HIE482:HIE483 HSA482:HSA483 IBW482:IBW483 ILS482:ILS483 IVO482:IVO483 JFK482:JFK483 JPG482:JPG483 JZC482:JZC483 KIY482:KIY483 KSU482:KSU483 LCQ482:LCQ483 LMM482:LMM483 LWI482:LWI483 MGE482:MGE483 MQA482:MQA483 MZW482:MZW483 NJS482:NJS483 NTO482:NTO483 ODK482:ODK483 ONG482:ONG483 OXC482:OXC483 PGY482:PGY483 PQU482:PQU483 QAQ482:QAQ483 QKM482:QKM483 QUI482:QUI483 REE482:REE483 ROA482:ROA483 RXW482:RXW483 SHS482:SHS483 SRO482:SRO483 TBK482:TBK483 TLG482:TLG483 TVC482:TVC483 UEY482:UEY483 UOU482:UOU483 UYQ482:UYQ483 VIM482:VIM483 VSI482:VSI483 WCE482:WCE483 WMA482:WMA483 WVW482:WVW483 O485:O486 JK485:JK486 TG485:TG486 ADC485:ADC486 AMY485:AMY486 AWU485:AWU486 BGQ485:BGQ486 BQM485:BQM486 CAI485:CAI486 CKE485:CKE486 CUA485:CUA486 DDW485:DDW486 DNS485:DNS486 DXO485:DXO486 EHK485:EHK486 ERG485:ERG486 FBC485:FBC486 FKY485:FKY486 FUU485:FUU486 GEQ485:GEQ486 GOM485:GOM486 GYI485:GYI486 HIE485:HIE486 HSA485:HSA486 IBW485:IBW486 ILS485:ILS486 IVO485:IVO486 JFK485:JFK486 JPG485:JPG486 JZC485:JZC486 KIY485:KIY486 KSU485:KSU486 LCQ485:LCQ486 LMM485:LMM486 LWI485:LWI486 MGE485:MGE486 MQA485:MQA486 MZW485:MZW486 NJS485:NJS486 NTO485:NTO486 ODK485:ODK486 ONG485:ONG486 OXC485:OXC486 PGY485:PGY486 PQU485:PQU486 QAQ485:QAQ486 QKM485:QKM486 QUI485:QUI486 REE485:REE486 ROA485:ROA486 RXW485:RXW486 SHS485:SHS486 SRO485:SRO486 TBK485:TBK486 TLG485:TLG486 TVC485:TVC486 UEY485:UEY486 UOU485:UOU486 UYQ485:UYQ486 VIM485:VIM486 VSI485:VSI486 WCE485:WCE486 WMA485:WMA486 WVW485:WVW486 Y486 JU486 TQ486 ADM486 ANI486 AXE486 BHA486 BQW486 CAS486 CKO486 CUK486 DEG486 DOC486 DXY486 EHU486 ERQ486 FBM486 FLI486 FVE486 GFA486 GOW486 GYS486 HIO486 HSK486 ICG486 IMC486 IVY486 JFU486 JPQ486 JZM486 KJI486 KTE486 LDA486 LMW486 LWS486 MGO486 MQK486 NAG486 NKC486 NTY486 ODU486 ONQ486 OXM486 PHI486 PRE486 QBA486 QKW486 QUS486 REO486 ROK486 RYG486 SIC486 SRY486 TBU486 TLQ486 TVM486 UFI486 UPE486 UZA486 VIW486 VSS486 WCO486 WMK486 WWG486 Y440:Y455 JU440:JU455 TQ440:TQ455 ADM440:ADM455 ANI440:ANI455 AXE440:AXE455 BHA440:BHA455 BQW440:BQW455 CAS440:CAS455 CKO440:CKO455 CUK440:CUK455 DEG440:DEG455 DOC440:DOC455 DXY440:DXY455 EHU440:EHU455 ERQ440:ERQ455 FBM440:FBM455 FLI440:FLI455 FVE440:FVE455 GFA440:GFA455 GOW440:GOW455 GYS440:GYS455 HIO440:HIO455 HSK440:HSK455 ICG440:ICG455 IMC440:IMC455 IVY440:IVY455 JFU440:JFU455 JPQ440:JPQ455 JZM440:JZM455 KJI440:KJI455 KTE440:KTE455 LDA440:LDA455 LMW440:LMW455 LWS440:LWS455 MGO440:MGO455 MQK440:MQK455 NAG440:NAG455 NKC440:NKC455 NTY440:NTY455 ODU440:ODU455 ONQ440:ONQ455 OXM440:OXM455 PHI440:PHI455 PRE440:PRE455 QBA440:QBA455 QKW440:QKW455 QUS440:QUS455 REO440:REO455 ROK440:ROK455 RYG440:RYG455 SIC440:SIC455 SRY440:SRY455 TBU440:TBU455 TLQ440:TLQ455 TVM440:TVM455 UFI440:UFI455 UPE440:UPE455 UZA440:UZA455 VIW440:VIW455 VSS440:VSS455 WCO440:WCO455 WMK440:WMK455 WWG440:WWG455 JU491:JU493 TQ491:TQ493 ADM491:ADM493 ANI491:ANI493 AXE491:AXE493 BHA491:BHA493 BQW491:BQW493 CAS491:CAS493 CKO491:CKO493 CUK491:CUK493 DEG491:DEG493 DOC491:DOC493 DXY491:DXY493 EHU491:EHU493 ERQ491:ERQ493 FBM491:FBM493 FLI491:FLI493 FVE491:FVE493 GFA491:GFA493 GOW491:GOW493 GYS491:GYS493 HIO491:HIO493 HSK491:HSK493 ICG491:ICG493 IMC491:IMC493 IVY491:IVY493 JFU491:JFU493 JPQ491:JPQ493 JZM491:JZM493 KJI491:KJI493 KTE491:KTE493 LDA491:LDA493 LMW491:LMW493 LWS491:LWS493 MGO491:MGO493 MQK491:MQK493 NAG491:NAG493 NKC491:NKC493 NTY491:NTY493 ODU491:ODU493 ONQ491:ONQ493 OXM491:OXM493 PHI491:PHI493 PRE491:PRE493 QBA491:QBA493 QKW491:QKW493 QUS491:QUS493 REO491:REO493 ROK491:ROK493 RYG491:RYG493 SIC491:SIC493 SRY491:SRY493 TBU491:TBU493 TLQ491:TLQ493 TVM491:TVM493 UFI491:UFI493 UPE491:UPE493 UZA491:UZA493 VIW491:VIW493 VSS491:VSS493 WCO491:WCO493 WMK491:WMK493 WWG491:WWG493 Y488 JU488 TQ488 ADM488 ANI488 AXE488 BHA488 BQW488 CAS488 CKO488 CUK488 DEG488 DOC488 DXY488 EHU488 ERQ488 FBM488 FLI488 FVE488 GFA488 GOW488 GYS488 HIO488 HSK488 ICG488 IMC488 IVY488 JFU488 JPQ488 JZM488 KJI488 KTE488 LDA488 LMW488 LWS488 MGO488 MQK488 NAG488 NKC488 NTY488 ODU488 ONQ488 OXM488 PHI488 PRE488 QBA488 QKW488 QUS488 REO488 ROK488 RYG488 SIC488 SRY488 TBU488 TLQ488 TVM488 UFI488 UPE488 UZA488 VIW488 VSS488 WCO488 WMK488 WWG488 Y942:Y946 WWG942:WWG946 WMK942:WMK946 WCO942:WCO946 VSS942:VSS946 VIW942:VIW946 UZA942:UZA946 UPE942:UPE946 UFI942:UFI946 TVM942:TVM946 TLQ942:TLQ946 TBU942:TBU946 SRY942:SRY946 SIC942:SIC946 RYG942:RYG946 ROK942:ROK946 REO942:REO946 QUS942:QUS946 QKW942:QKW946 QBA942:QBA946 PRE942:PRE946 PHI942:PHI946 OXM942:OXM946 ONQ942:ONQ946 ODU942:ODU946 NTY942:NTY946 NKC942:NKC946 NAG942:NAG946 MQK942:MQK946 MGO942:MGO946 LWS942:LWS946 LMW942:LMW946 LDA942:LDA946 KTE942:KTE946 KJI942:KJI946 JZM942:JZM946 JPQ942:JPQ946 JFU942:JFU946 IVY942:IVY946 IMC942:IMC946 ICG942:ICG946 HSK942:HSK946 HIO942:HIO946 GYS942:GYS946 GOW942:GOW946 GFA942:GFA946 FVE942:FVE946 FLI942:FLI946 FBM942:FBM946 ERQ942:ERQ946 EHU942:EHU946 DXY942:DXY946 DOC942:DOC946 DEG942:DEG946 CUK942:CUK946 CKO942:CKO946 CAS942:CAS946 BQW942:BQW946 BHA942:BHA946 AXE942:AXE946 ANI942:ANI946 ADM942:ADM946 TQ942:TQ946 JU942:JU946 Y948:Y949 JU948:JU949 TQ948:TQ949 ADM948:ADM949 ANI948:ANI949 AXE948:AXE949 BHA948:BHA949 BQW948:BQW949 CAS948:CAS949 CKO948:CKO949 CUK948:CUK949 DEG948:DEG949 DOC948:DOC949 DXY948:DXY949 EHU948:EHU949 ERQ948:ERQ949 FBM948:FBM949 FLI948:FLI949 FVE948:FVE949 GFA948:GFA949 GOW948:GOW949 GYS948:GYS949 HIO948:HIO949 HSK948:HSK949 ICG948:ICG949 IMC948:IMC949 IVY948:IVY949 JFU948:JFU949 JPQ948:JPQ949 JZM948:JZM949 KJI948:KJI949 KTE948:KTE949 LDA948:LDA949 LMW948:LMW949 LWS948:LWS949 MGO948:MGO949 MQK948:MQK949 NAG948:NAG949 NKC948:NKC949 NTY948:NTY949 ODU948:ODU949 ONQ948:ONQ949 OXM948:OXM949 PHI948:PHI949 PRE948:PRE949 QBA948:QBA949 QKW948:QKW949 QUS948:QUS949 REO948:REO949 ROK948:ROK949 RYG948:RYG949 SIC948:SIC949 SRY948:SRY949 TBU948:TBU949 TLQ948:TLQ949 TVM948:TVM949 UFI948:UFI949 UPE948:UPE949 UZA948:UZA949 VIW948:VIW949 VSS948:VSS949 WCO948:WCO949 WMK948:WMK949 WWG948:WWG949 Y951 JU951 TQ951 ADM951 ANI951 AXE951 BHA951 BQW951 CAS951 CKO951 CUK951 DEG951 DOC951 DXY951 EHU951 ERQ951 FBM951 FLI951 FVE951 GFA951 GOW951 GYS951 HIO951 HSK951 ICG951 IMC951 IVY951 JFU951 JPQ951 JZM951 KJI951 KTE951 LDA951 LMW951 LWS951 MGO951 MQK951 NAG951 NKC951 NTY951 ODU951 ONQ951 OXM951 PHI951 PRE951 QBA951 QKW951 QUS951 REO951 ROK951 RYG951 SIC951 SRY951 TBU951 TLQ951 TVM951 UFI951 UPE951 UZA951 VIW951 VSS951 WCO951 WMK951 WWG951 Y953:Y958 Y860:Y863 JF860:JF863 TB860:TB863 ACX860:ACX863 AMT860:AMT863 AWP860:AWP863 BGL860:BGL863 BQH860:BQH863 CAD860:CAD863 CJZ860:CJZ863 CTV860:CTV863 DDR860:DDR863 DNN860:DNN863 DXJ860:DXJ863 EHF860:EHF863 ERB860:ERB863 FAX860:FAX863 FKT860:FKT863 FUP860:FUP863 GEL860:GEL863 GOH860:GOH863 GYD860:GYD863 HHZ860:HHZ863 HRV860:HRV863 IBR860:IBR863 ILN860:ILN863 IVJ860:IVJ863 JFF860:JFF863 JPB860:JPB863 JYX860:JYX863 KIT860:KIT863 KSP860:KSP863 LCL860:LCL863 LMH860:LMH863 LWD860:LWD863 MFZ860:MFZ863 MPV860:MPV863 MZR860:MZR863 NJN860:NJN863 NTJ860:NTJ863 ODF860:ODF863 ONB860:ONB863 OWX860:OWX863 PGT860:PGT863 PQP860:PQP863 QAL860:QAL863 QKH860:QKH863 QUD860:QUD863 RDZ860:RDZ863 RNV860:RNV863 RXR860:RXR863 SHN860:SHN863 SRJ860:SRJ863 TBF860:TBF863 TLB860:TLB863 TUX860:TUX863 UET860:UET863 UOP860:UOP863 UYL860:UYL863 VIH860:VIH863 VSD860:VSD863 WBZ860:WBZ863 WLV860:WLV863 WVR860:WVR863 Y866 JF866 TB866 ACX866 AMT866 AWP866 BGL866 BQH866 CAD866 CJZ866 CTV866 DDR866 DNN866 DXJ866 EHF866 ERB866 FAX866 FKT866 FUP866 GEL866 GOH866 GYD866 HHZ866 HRV866 IBR866 ILN866 IVJ866 JFF866 JPB866 JYX866 KIT866 KSP866 LCL866 LMH866 LWD866 MFZ866 MPV866 MZR866 NJN866 NTJ866 ODF866 ONB866 OWX866 PGT866 PQP866 QAL866 QKH866 QUD866 RDZ866 RNV866 RXR866 SHN866 SRJ866 TBF866 TLB866 TUX866 UET866 UOP866 UYL866 VIH866 VSD866 WBZ866 WLV866 WVR866 AWP868 BGL868 BQH868 CAD868 CJZ868 CTV868 DDR868 DNN868 DXJ868 EHF868 ERB868 FAX868 FKT868 FUP868 GEL868 GOH868 GYD868 HHZ868 HRV868 IBR868 ILN868 IVJ868 JFF868 JPB868 JYX868 KIT868 KSP868 LCL868 LMH868 LWD868 MFZ868 MPV868 MZR868 NJN868 NTJ868 ODF868 ONB868 OWX868 PGT868 PQP868 QAL868 QKH868 QUD868 RDZ868 RNV868 RXR868 SHN868 SRJ868 TBF868 TLB868 TUX868 UET868 UOP868 UYL868 VIH868 VSD868 WBZ868 WLV868 WVR868 Y868 JF868 TB868 ACX868 AMT868 Y1416:Y1421 JU1419 TQ1419 ADM1419 ANI1419 AXE1419 BHA1419 BQW1419 CAS1419 CKO1419 CUK1419 DEG1419 DOC1419 DXY1419 EHU1419 ERQ1419 FBM1419 FLI1419 FVE1419 GFA1419 GOW1419 GYS1419 HIO1419 HSK1419 ICG1419 IMC1419 IVY1419 JFU1419 JPQ1419 JZM1419 KJI1419 KTE1419 LDA1419 LMW1419 LWS1419 MGO1419 MQK1419 NAG1419 NKC1419 NTY1419 ODU1419 ONQ1419 OXM1419 PHI1419 PRE1419 QBA1419 QKW1419 QUS1419 REO1419 ROK1419 RYG1419 SIC1419 SRY1419 TBU1419 TLQ1419 TVM1419 UFI1419 UPE1419 UZA1419 VIW1419 VSS1419 WCO1419 WMK1419 WWG1419 Y1552:Y1555 JF1524:JF1527 TB1524:TB1527 ACX1524:ACX1527 AMT1524:AMT1527 AWP1524:AWP1527 BGL1524:BGL1527 BQH1524:BQH1527 CAD1524:CAD1527 CJZ1524:CJZ1527 CTV1524:CTV1527 DDR1524:DDR1527 DNN1524:DNN1527 DXJ1524:DXJ1527 EHF1524:EHF1527 ERB1524:ERB1527 FAX1524:FAX1527 FKT1524:FKT1527 FUP1524:FUP1527 GEL1524:GEL1527 GOH1524:GOH1527 GYD1524:GYD1527 HHZ1524:HHZ1527 HRV1524:HRV1527 IBR1524:IBR1527 ILN1524:ILN1527 IVJ1524:IVJ1527 JFF1524:JFF1527 JPB1524:JPB1527 JYX1524:JYX1527 KIT1524:KIT1527 KSP1524:KSP1527 LCL1524:LCL1527 LMH1524:LMH1527 LWD1524:LWD1527 MFZ1524:MFZ1527 MPV1524:MPV1527 MZR1524:MZR1527 NJN1524:NJN1527 NTJ1524:NTJ1527 ODF1524:ODF1527 ONB1524:ONB1527 OWX1524:OWX1527 PGT1524:PGT1527 PQP1524:PQP1527 QAL1524:QAL1527 QKH1524:QKH1527 QUD1524:QUD1527 RDZ1524:RDZ1527 RNV1524:RNV1527 RXR1524:RXR1527 SHN1524:SHN1527 SRJ1524:SRJ1527 TBF1524:TBF1527 TLB1524:TLB1527 TUX1524:TUX1527 UET1524:UET1527 UOP1524:UOP1527 UYL1524:UYL1527 VIH1524:VIH1527 VSD1524:VSD1527 WBZ1524:WBZ1527 WLV1524:WLV1527 WVR1524:WVR1527 Y1569:Y1601 JF1541:JF1573 TB1541:TB1573 ACX1541:ACX1573 AMT1541:AMT1573 AWP1541:AWP1573 BGL1541:BGL1573 BQH1541:BQH1573 CAD1541:CAD1573 CJZ1541:CJZ1573 CTV1541:CTV1573 DDR1541:DDR1573 DNN1541:DNN1573 DXJ1541:DXJ1573 EHF1541:EHF1573 ERB1541:ERB1573 FAX1541:FAX1573 FKT1541:FKT1573 FUP1541:FUP1573 GEL1541:GEL1573 GOH1541:GOH1573 GYD1541:GYD1573 HHZ1541:HHZ1573 HRV1541:HRV1573 IBR1541:IBR1573 ILN1541:ILN1573 IVJ1541:IVJ1573 JFF1541:JFF1573 JPB1541:JPB1573 JYX1541:JYX1573 KIT1541:KIT1573 KSP1541:KSP1573 LCL1541:LCL1573 LMH1541:LMH1573 LWD1541:LWD1573 MFZ1541:MFZ1573 MPV1541:MPV1573 MZR1541:MZR1573 NJN1541:NJN1573 NTJ1541:NTJ1573 ODF1541:ODF1573 ONB1541:ONB1573 OWX1541:OWX1573 PGT1541:PGT1573 PQP1541:PQP1573 QAL1541:QAL1573 QKH1541:QKH1573 QUD1541:QUD1573 RDZ1541:RDZ1573 RNV1541:RNV1573 RXR1541:RXR1573 SHN1541:SHN1573 SRJ1541:SRJ1573 TBF1541:TBF1573 TLB1541:TLB1573 TUX1541:TUX1573 UET1541:UET1573 UOP1541:UOP1573 UYL1541:UYL1573 VIH1541:VIH1573 VSD1541:VSD1573 WBZ1541:WBZ1573 WLV1541:WLV1573 WVR1541:WVR1573 Y1441 Y1444" xr:uid="{FD9D0F7E-6C3A-4A33-9E66-07410E12995E}"/>
    <dataValidation type="textLength" allowBlank="1" showInputMessage="1" showErrorMessage="1" errorTitle="spletna stran" error="obvezen podatek!" promptTitle="spletna stran " prompt="navedite spletno stran, kjer je predstavljena raziskovalna oprema, cenik, pogoji dostopa, OBVEZEN PODATEK!" sqref="JT728:JT736 TP728:TP736 ADL728:ADL736 ANH728:ANH736 AXD728:AXD736 BGZ728:BGZ736 BQV728:BQV736 CAR728:CAR736 CKN728:CKN736 CUJ728:CUJ736 DEF728:DEF736 DOB728:DOB736 DXX728:DXX736 EHT728:EHT736 ERP728:ERP736 FBL728:FBL736 FLH728:FLH736 FVD728:FVD736 GEZ728:GEZ736 GOV728:GOV736 GYR728:GYR736 HIN728:HIN736 HSJ728:HSJ736 ICF728:ICF736 IMB728:IMB736 IVX728:IVX736 JFT728:JFT736 JPP728:JPP736 JZL728:JZL736 KJH728:KJH736 KTD728:KTD736 LCZ728:LCZ736 LMV728:LMV736 LWR728:LWR736 MGN728:MGN736 MQJ728:MQJ736 NAF728:NAF736 NKB728:NKB736 NTX728:NTX736 ODT728:ODT736 ONP728:ONP736 OXL728:OXL736 PHH728:PHH736 PRD728:PRD736 QAZ728:QAZ736 QKV728:QKV736 QUR728:QUR736 REN728:REN736 ROJ728:ROJ736 RYF728:RYF736 SIB728:SIB736 SRX728:SRX736 TBT728:TBT736 TLP728:TLP736 TVL728:TVL736 UFH728:UFH736 UPD728:UPD736 UYZ728:UYZ736 VIV728:VIV736 VSR728:VSR736 WCN728:WCN736 WMJ728:WMJ736 WWF728:WWF736 WWF1352:WWF1357 X1337:X1338 X1352:X1357 JT1352:JT1357 TP1352:TP1357 ADL1352:ADL1357 ANH1352:ANH1357 AXD1352:AXD1357 BGZ1352:BGZ1357 BQV1352:BQV1357 CAR1352:CAR1357 CKN1352:CKN1357 CUJ1352:CUJ1357 DEF1352:DEF1357 DOB1352:DOB1357 DXX1352:DXX1357 EHT1352:EHT1357 ERP1352:ERP1357 FBL1352:FBL1357 FLH1352:FLH1357 FVD1352:FVD1357 GEZ1352:GEZ1357 GOV1352:GOV1357 GYR1352:GYR1357 HIN1352:HIN1357 HSJ1352:HSJ1357 ICF1352:ICF1357 IMB1352:IMB1357 IVX1352:IVX1357 JFT1352:JFT1357 JPP1352:JPP1357 JZL1352:JZL1357 KJH1352:KJH1357 KTD1352:KTD1357 LCZ1352:LCZ1357 LMV1352:LMV1357 LWR1352:LWR1357 MGN1352:MGN1357 MQJ1352:MQJ1357 NAF1352:NAF1357 NKB1352:NKB1357 NTX1352:NTX1357 ODT1352:ODT1357 ONP1352:ONP1357 OXL1352:OXL1357 PHH1352:PHH1357 PRD1352:PRD1357 QAZ1352:QAZ1357 QKV1352:QKV1357 QUR1352:QUR1357 REN1352:REN1357 ROJ1352:ROJ1357 RYF1352:RYF1357 SIB1352:SIB1357 SRX1352:SRX1357 TBT1352:TBT1357 TLP1352:TLP1357 TVL1352:TVL1357 UFH1352:UFH1357 UPD1352:UPD1357 UYZ1352:UYZ1357 VIV1352:VIV1357 VSR1352:VSR1357 WCN1352:WCN1357 WMJ1352:WMJ1357 WMJ506:WMJ511 WCN506:WCN511 VSR506:VSR511 VIV506:VIV511 UYZ506:UYZ511 UPD506:UPD511 UFH506:UFH511 TVL506:TVL511 TLP506:TLP511 TBT506:TBT511 SRX506:SRX511 SIB506:SIB511 RYF506:RYF511 ROJ506:ROJ511 REN506:REN511 QUR506:QUR511 QKV506:QKV511 QAZ506:QAZ511 PRD506:PRD511 PHH506:PHH511 OXL506:OXL511 ONP506:ONP511 ODT506:ODT511 NTX506:NTX511 NKB506:NKB511 NAF506:NAF511 MQJ506:MQJ511 MGN506:MGN511 LWR506:LWR511 LMV506:LMV511 LCZ506:LCZ511 KTD506:KTD511 KJH506:KJH511 JZL506:JZL511 JPP506:JPP511 JFT506:JFT511 IVX506:IVX511 IMB506:IMB511 ICF506:ICF511 HSJ506:HSJ511 HIN506:HIN511 GYR506:GYR511 GOV506:GOV511 GEZ506:GEZ511 FVD506:FVD511 FLH506:FLH511 FBL506:FBL511 ERP506:ERP511 EHT506:EHT511 DXX506:DXX511 DOB506:DOB511 DEF506:DEF511 CUJ506:CUJ511 CKN506:CKN511 CAR506:CAR511 BQV506:BQV511 BGZ506:BGZ511 AXD506:AXD511 ANH506:ANH511 ADL506:ADL511 TP506:TP511 JT506:JT511 X506:X511 X1028 X728:X736 X1158 JT1158 TP1158 ADL1158 ANH1158 AXD1158 BGZ1158 BQV1158 CAR1158 CKN1158 CUJ1158 DEF1158 DOB1158 DXX1158 EHT1158 ERP1158 FBL1158 FLH1158 FVD1158 GEZ1158 GOV1158 GYR1158 HIN1158 HSJ1158 ICF1158 IMB1158 IVX1158 JFT1158 JPP1158 JZL1158 KJH1158 KTD1158 LCZ1158 LMV1158 LWR1158 MGN1158 MQJ1158 NAF1158 NKB1158 NTX1158 ODT1158 ONP1158 OXL1158 PHH1158 PRD1158 QAZ1158 QKV1158 QUR1158 REN1158 ROJ1158 RYF1158 SIB1158 SRX1158 TBT1158 TLP1158 TVL1158 UFH1158 UPD1158 UYZ1158 VIV1158 VSR1158 WCN1158 WMJ1158 WWF1158 X9:X35 JT11:JT35 TP11:TP35 ADL11:ADL35 ANH11:ANH35 AXD11:AXD35 BGZ11:BGZ35 BQV11:BQV35 CAR11:CAR35 CKN11:CKN35 CUJ11:CUJ35 DEF11:DEF35 DOB11:DOB35 DXX11:DXX35 EHT11:EHT35 ERP11:ERP35 FBL11:FBL35 FLH11:FLH35 FVD11:FVD35 GEZ11:GEZ35 GOV11:GOV35 GYR11:GYR35 HIN11:HIN35 HSJ11:HSJ35 ICF11:ICF35 IMB11:IMB35 IVX11:IVX35 JFT11:JFT35 JPP11:JPP35 JZL11:JZL35 KJH11:KJH35 KTD11:KTD35 LCZ11:LCZ35 LMV11:LMV35 LWR11:LWR35 MGN11:MGN35 MQJ11:MQJ35 NAF11:NAF35 NKB11:NKB35 NTX11:NTX35 ODT11:ODT35 ONP11:ONP35 OXL11:OXL35 PHH11:PHH35 PRD11:PRD35 QAZ11:QAZ35 QKV11:QKV35 QUR11:QUR35 REN11:REN35 ROJ11:ROJ35 RYF11:RYF35 SIB11:SIB35 SRX11:SRX35 TBT11:TBT35 TLP11:TLP35 TVL11:TVL35 UFH11:UFH35 UPD11:UPD35 UYZ11:UYZ35 VIV11:VIV35 VSR11:VSR35 WCN11:WCN35 WMJ11:WMJ35 WWF11:WWF35 X1100 X1024:X1026 X1035 X1021 X1033 WWF506:WWF511 X440:X494 JE9:JE10 TA9:TA10 ACW9:ACW10 AMS9:AMS10 AWO9:AWO10 BGK9:BGK10 BQG9:BQG10 CAC9:CAC10 CJY9:CJY10 CTU9:CTU10 DDQ9:DDQ10 DNM9:DNM10 DXI9:DXI10 EHE9:EHE10 ERA9:ERA10 FAW9:FAW10 FKS9:FKS10 FUO9:FUO10 GEK9:GEK10 GOG9:GOG10 GYC9:GYC10 HHY9:HHY10 HRU9:HRU10 IBQ9:IBQ10 ILM9:ILM10 IVI9:IVI10 JFE9:JFE10 JPA9:JPA10 JYW9:JYW10 KIS9:KIS10 KSO9:KSO10 LCK9:LCK10 LMG9:LMG10 LWC9:LWC10 MFY9:MFY10 MPU9:MPU10 MZQ9:MZQ10 NJM9:NJM10 NTI9:NTI10 ODE9:ODE10 ONA9:ONA10 OWW9:OWW10 PGS9:PGS10 PQO9:PQO10 QAK9:QAK10 QKG9:QKG10 QUC9:QUC10 RDY9:RDY10 RNU9:RNU10 RXQ9:RXQ10 SHM9:SHM10 SRI9:SRI10 TBE9:TBE10 TLA9:TLA10 TUW9:TUW10 UES9:UES10 UOO9:UOO10 UYK9:UYK10 VIG9:VIG10 VSC9:VSC10 WBY9:WBY10 WLU9:WLU10 WVQ9:WVQ10 JT440:JT493 TP440:TP493 ADL440:ADL493 ANH440:ANH493 AXD440:AXD493 BGZ440:BGZ493 BQV440:BQV493 CAR440:CAR493 CKN440:CKN493 CUJ440:CUJ493 DEF440:DEF493 DOB440:DOB493 DXX440:DXX493 EHT440:EHT493 ERP440:ERP493 FBL440:FBL493 FLH440:FLH493 FVD440:FVD493 GEZ440:GEZ493 GOV440:GOV493 GYR440:GYR493 HIN440:HIN493 HSJ440:HSJ493 ICF440:ICF493 IMB440:IMB493 IVX440:IVX493 JFT440:JFT493 JPP440:JPP493 JZL440:JZL493 KJH440:KJH493 KTD440:KTD493 LCZ440:LCZ493 LMV440:LMV493 LWR440:LWR493 MGN440:MGN493 MQJ440:MQJ493 NAF440:NAF493 NKB440:NKB493 NTX440:NTX493 ODT440:ODT493 ONP440:ONP493 OXL440:OXL493 PHH440:PHH493 PRD440:PRD493 QAZ440:QAZ493 QKV440:QKV493 QUR440:QUR493 REN440:REN493 ROJ440:ROJ493 RYF440:RYF493 SIB440:SIB493 SRX440:SRX493 TBT440:TBT493 TLP440:TLP493 TVL440:TVL493 UFH440:UFH493 UPD440:UPD493 UYZ440:UYZ493 VIV440:VIV493 VSR440:VSR493 WCN440:WCN493 WMJ440:WMJ493 WWF440:WWF493 X953 X860:X863 JE860:JE863 TA860:TA863 ACW860:ACW863 AMS860:AMS863 AWO860:AWO863 BGK860:BGK863 BQG860:BQG863 CAC860:CAC863 CJY860:CJY863 CTU860:CTU863 DDQ860:DDQ863 DNM860:DNM863 DXI860:DXI863 EHE860:EHE863 ERA860:ERA863 FAW860:FAW863 FKS860:FKS863 FUO860:FUO863 GEK860:GEK863 GOG860:GOG863 GYC860:GYC863 HHY860:HHY863 HRU860:HRU863 IBQ860:IBQ863 ILM860:ILM863 IVI860:IVI863 JFE860:JFE863 JPA860:JPA863 JYW860:JYW863 KIS860:KIS863 KSO860:KSO863 LCK860:LCK863 LMG860:LMG863 LWC860:LWC863 MFY860:MFY863 MPU860:MPU863 MZQ860:MZQ863 NJM860:NJM863 NTI860:NTI863 ODE860:ODE863 ONA860:ONA863 OWW860:OWW863 PGS860:PGS863 PQO860:PQO863 QAK860:QAK863 QKG860:QKG863 QUC860:QUC863 RDY860:RDY863 RNU860:RNU863 RXQ860:RXQ863 SHM860:SHM863 SRI860:SRI863 TBE860:TBE863 TLA860:TLA863 TUW860:TUW863 UES860:UES863 UOO860:UOO863 UYK860:UYK863 VIG860:VIG863 VSC860:VSC863 WBY860:WBY863 WLU860:WLU863 WVQ860:WVQ863 X866 JE866 TA866 ACW866 AMS866 AWO866 BGK866 BQG866 CAC866 CJY866 CTU866 DDQ866 DNM866 DXI866 EHE866 ERA866 FAW866 FKS866 FUO866 GEK866 GOG866 GYC866 HHY866 HRU866 IBQ866 ILM866 IVI866 JFE866 JPA866 JYW866 KIS866 KSO866 LCK866 LMG866 LWC866 MFY866 MPU866 MZQ866 NJM866 NTI866 ODE866 ONA866 OWW866 PGS866 PQO866 QAK866 QKG866 QUC866 RDY866 RNU866 RXQ866 SHM866 SRI866 TBE866 TLA866 TUW866 UES866 UOO866 UYK866 VIG866 VSC866 WBY866 WLU866 WVQ866 AWO868 BGK868 BQG868 CAC868 CJY868 CTU868 DDQ868 DNM868 DXI868 EHE868 ERA868 FAW868 FKS868 FUO868 GEK868 GOG868 GYC868 HHY868 HRU868 IBQ868 ILM868 IVI868 JFE868 JPA868 JYW868 KIS868 KSO868 LCK868 LMG868 LWC868 MFY868 MPU868 MZQ868 NJM868 NTI868 ODE868 ONA868 OWW868 PGS868 PQO868 QAK868 QKG868 QUC868 RDY868 RNU868 RXQ868 SHM868 SRI868 TBE868 TLA868 TUW868 UES868 UOO868 UYK868 VIG868 VSC868 WBY868 WLU868 WVQ868 X868 JE868 TA868 ACW868 AMS868 X1416:X1421 JT1419 TP1419 ADL1419 ANH1419 AXD1419 BGZ1419 BQV1419 CAR1419 CKN1419 CUJ1419 DEF1419 DOB1419 DXX1419 EHT1419 ERP1419 FBL1419 FLH1419 FVD1419 GEZ1419 GOV1419 GYR1419 HIN1419 HSJ1419 ICF1419 IMB1419 IVX1419 JFT1419 JPP1419 JZL1419 KJH1419 KTD1419 LCZ1419 LMV1419 LWR1419 MGN1419 MQJ1419 NAF1419 NKB1419 NTX1419 ODT1419 ONP1419 OXL1419 PHH1419 PRD1419 QAZ1419 QKV1419 QUR1419 REN1419 ROJ1419 RYF1419 SIB1419 SRX1419 TBT1419 TLP1419 TVL1419 UFH1419 UPD1419 UYZ1419 VIV1419 VSR1419 WCN1419 WMJ1419 WWF1419 X1600:X1601 JE1572:JE1573 TA1572:TA1573 ACW1572:ACW1573 AMS1572:AMS1573 AWO1572:AWO1573 BGK1572:BGK1573 BQG1572:BQG1573 CAC1572:CAC1573 CJY1572:CJY1573 CTU1572:CTU1573 DDQ1572:DDQ1573 DNM1572:DNM1573 DXI1572:DXI1573 EHE1572:EHE1573 ERA1572:ERA1573 FAW1572:FAW1573 FKS1572:FKS1573 FUO1572:FUO1573 GEK1572:GEK1573 GOG1572:GOG1573 GYC1572:GYC1573 HHY1572:HHY1573 HRU1572:HRU1573 IBQ1572:IBQ1573 ILM1572:ILM1573 IVI1572:IVI1573 JFE1572:JFE1573 JPA1572:JPA1573 JYW1572:JYW1573 KIS1572:KIS1573 KSO1572:KSO1573 LCK1572:LCK1573 LMG1572:LMG1573 LWC1572:LWC1573 MFY1572:MFY1573 MPU1572:MPU1573 MZQ1572:MZQ1573 NJM1572:NJM1573 NTI1572:NTI1573 ODE1572:ODE1573 ONA1572:ONA1573 OWW1572:OWW1573 PGS1572:PGS1573 PQO1572:PQO1573 QAK1572:QAK1573 QKG1572:QKG1573 QUC1572:QUC1573 RDY1572:RDY1573 RNU1572:RNU1573 RXQ1572:RXQ1573 SHM1572:SHM1573 SRI1572:SRI1573 TBE1572:TBE1573 TLA1572:TLA1573 TUW1572:TUW1573 UES1572:UES1573 UOO1572:UOO1573 UYK1572:UYK1573 VIG1572:VIG1573 VSC1572:VSC1573 WBY1572:WBY1573 WLU1572:WLU1573 WVQ1572:WVQ1573 X1552:X1555 JE1524:JE1527 TA1524:TA1527 ACW1524:ACW1527 AMS1524:AMS1527 AWO1524:AWO1527 BGK1524:BGK1527 BQG1524:BQG1527 CAC1524:CAC1527 CJY1524:CJY1527 CTU1524:CTU1527 DDQ1524:DDQ1527 DNM1524:DNM1527 DXI1524:DXI1527 EHE1524:EHE1527 ERA1524:ERA1527 FAW1524:FAW1527 FKS1524:FKS1527 FUO1524:FUO1527 GEK1524:GEK1527 GOG1524:GOG1527 GYC1524:GYC1527 HHY1524:HHY1527 HRU1524:HRU1527 IBQ1524:IBQ1527 ILM1524:ILM1527 IVI1524:IVI1527 JFE1524:JFE1527 JPA1524:JPA1527 JYW1524:JYW1527 KIS1524:KIS1527 KSO1524:KSO1527 LCK1524:LCK1527 LMG1524:LMG1527 LWC1524:LWC1527 MFY1524:MFY1527 MPU1524:MPU1527 MZQ1524:MZQ1527 NJM1524:NJM1527 NTI1524:NTI1527 ODE1524:ODE1527 ONA1524:ONA1527 OWW1524:OWW1527 PGS1524:PGS1527 PQO1524:PQO1527 QAK1524:QAK1527 QKG1524:QKG1527 QUC1524:QUC1527 RDY1524:RDY1527 RNU1524:RNU1527 RXQ1524:RXQ1527 SHM1524:SHM1527 SRI1524:SRI1527 TBE1524:TBE1527 TLA1524:TLA1527 TUW1524:TUW1527 UES1524:UES1527 UOO1524:UOO1527 UYK1524:UYK1527 VIG1524:VIG1527 VSC1524:VSC1527 WBY1524:WBY1527 WLU1524:WLU1527 WVQ1524:WVQ1527 X1444 X1441:X1442" xr:uid="{D00AA5D4-CBFE-4757-A875-0DACD2876F0F}">
      <formula1>0</formula1>
      <formula2>200</formula2>
    </dataValidation>
    <dataValidation type="decimal" operator="greaterThanOrEqual" allowBlank="1" showInputMessage="1" showErrorMessage="1" sqref="J728 JF728 TB728 ACX728 AMT728 AWP728 BGL728 BQH728 CAD728 CJZ728 CTV728 DDR728 DNN728 DXJ728 EHF728 ERB728 FAX728 FKT728 FUP728 GEL728 GOH728 GYD728 HHZ728 HRV728 IBR728 ILN728 IVJ728 JFF728 JPB728 JYX728 KIT728 KSP728 LCL728 LMH728 LWD728 MFZ728 MPV728 MZR728 NJN728 NTJ728 ODF728 ONB728 OWX728 PGT728 PQP728 QAL728 QKH728 QUD728 RDZ728 RNV728 RXR728 SHN728 SRJ728 TBF728 TLB728 TUX728 UET728 UOP728 UYL728 VIH728 VSD728 WBZ728 WLV728 WVR728 J1238:J1248 J1258 J1337 J506:J509 JF506:JF509 TB506:TB509 ACX506:ACX509 AMT506:AMT509 AWP506:AWP509 BGL506:BGL509 BQH506:BQH509 CAD506:CAD509 CJZ506:CJZ509 CTV506:CTV509 DDR506:DDR509 DNN506:DNN509 DXJ506:DXJ509 EHF506:EHF509 ERB506:ERB509 FAX506:FAX509 FKT506:FKT509 FUP506:FUP509 GEL506:GEL509 GOH506:GOH509 GYD506:GYD509 HHZ506:HHZ509 HRV506:HRV509 IBR506:IBR509 ILN506:ILN509 IVJ506:IVJ509 JFF506:JFF509 JPB506:JPB509 JYX506:JYX509 KIT506:KIT509 KSP506:KSP509 LCL506:LCL509 LMH506:LMH509 LWD506:LWD509 MFZ506:MFZ509 MPV506:MPV509 MZR506:MZR509 NJN506:NJN509 NTJ506:NTJ509 ODF506:ODF509 ONB506:ONB509 OWX506:OWX509 PGT506:PGT509 PQP506:PQP509 QAL506:QAL509 QKH506:QKH509 QUD506:QUD509 RDZ506:RDZ509 RNV506:RNV509 RXR506:RXR509 SHN506:SHN509 SRJ506:SRJ509 TBF506:TBF509 TLB506:TLB509 TUX506:TUX509 UET506:UET509 UOP506:UOP509 UYL506:UYL509 VIH506:VIH509 VSD506:VSD509 WBZ506:WBZ509 WLV506:WLV509 WVR506:WVR509 J1352 JF1352 TB1352 ACX1352 AMT1352 AWP1352 BGL1352 BQH1352 CAD1352 CJZ1352 CTV1352 DDR1352 DNN1352 DXJ1352 EHF1352 ERB1352 FAX1352 FKT1352 FUP1352 GEL1352 GOH1352 GYD1352 HHZ1352 HRV1352 IBR1352 ILN1352 IVJ1352 JFF1352 JPB1352 JYX1352 KIT1352 KSP1352 LCL1352 LMH1352 LWD1352 MFZ1352 MPV1352 MZR1352 NJN1352 NTJ1352 ODF1352 ONB1352 OWX1352 PGT1352 PQP1352 QAL1352 QKH1352 QUD1352 RDZ1352 RNV1352 RXR1352 SHN1352 SRJ1352 TBF1352 TLB1352 TUX1352 UET1352 UOP1352 UYL1352 VIH1352 VSD1352 WBZ1352 WLV1352 WVR1352 J1158 JF1158 TB1158 ACX1158 AMT1158 AWP1158 BGL1158 BQH1158 CAD1158 CJZ1158 CTV1158 DDR1158 DNN1158 DXJ1158 EHF1158 ERB1158 FAX1158 FKT1158 FUP1158 GEL1158 GOH1158 GYD1158 HHZ1158 HRV1158 IBR1158 ILN1158 IVJ1158 JFF1158 JPB1158 JYX1158 KIT1158 KSP1158 LCL1158 LMH1158 LWD1158 MFZ1158 MPV1158 MZR1158 NJN1158 NTJ1158 ODF1158 ONB1158 OWX1158 PGT1158 PQP1158 QAL1158 QKH1158 QUD1158 RDZ1158 RNV1158 RXR1158 SHN1158 SRJ1158 TBF1158 TLB1158 TUX1158 UET1158 UOP1158 UYL1158 VIH1158 VSD1158 WBZ1158 WLV1158 WVR1158 J1372:J1388 H37 JD37 SZ37 ACV37 AMR37 AWN37 BGJ37 BQF37 CAB37 CJX37 CTT37 DDP37 DNL37 DXH37 EHD37 EQZ37 FAV37 FKR37 FUN37 GEJ37 GOF37 GYB37 HHX37 HRT37 IBP37 ILL37 IVH37 JFD37 JOZ37 JYV37 KIR37 KSN37 LCJ37 LMF37 LWB37 MFX37 MPT37 MZP37 NJL37 NTH37 ODD37 OMZ37 OWV37 PGR37 PQN37 QAJ37 QKF37 QUB37 RDX37 RNT37 RXP37 SHL37 SRH37 TBD37 TKZ37 TUV37 UER37 UON37 UYJ37 VIF37 VSB37 WBX37 WLT37 WVP37 J11:J37 JF11:JF37 TB11:TB37 ACX11:ACX37 AMT11:AMT37 AWP11:AWP37 BGL11:BGL37 BQH11:BQH37 CAD11:CAD37 CJZ11:CJZ37 CTV11:CTV37 DDR11:DDR37 DNN11:DNN37 DXJ11:DXJ37 EHF11:EHF37 ERB11:ERB37 FAX11:FAX37 FKT11:FKT37 FUP11:FUP37 GEL11:GEL37 GOH11:GOH37 GYD11:GYD37 HHZ11:HHZ37 HRV11:HRV37 IBR11:IBR37 ILN11:ILN37 IVJ11:IVJ37 JFF11:JFF37 JPB11:JPB37 JYX11:JYX37 KIT11:KIT37 KSP11:KSP37 LCL11:LCL37 LMH11:LMH37 LWD11:LWD37 MFZ11:MFZ37 MPV11:MPV37 MZR11:MZR37 NJN11:NJN37 NTJ11:NTJ37 ODF11:ODF37 ONB11:ONB37 OWX11:OWX37 PGT11:PGT37 PQP11:PQP37 QAL11:QAL37 QKH11:QKH37 QUD11:QUD37 RDZ11:RDZ37 RNV11:RNV37 RXR11:RXR37 SHN11:SHN37 SRJ11:SRJ37 TBF11:TBF37 TLB11:TLB37 TUX11:TUX37 UET11:UET37 UOP11:UOP37 UYL11:UYL37 VIH11:VIH37 VSD11:VSD37 WBZ11:WBZ37 WLV11:WLV37 WVR11:WVR37 J1100 J1026 J494 J440:J455 JF440:JF455 TB440:TB455 ACX440:ACX455 AMT440:AMT455 AWP440:AWP455 BGL440:BGL455 BQH440:BQH455 CAD440:CAD455 CJZ440:CJZ455 CTV440:CTV455 DDR440:DDR455 DNN440:DNN455 DXJ440:DXJ455 EHF440:EHF455 ERB440:ERB455 FAX440:FAX455 FKT440:FKT455 FUP440:FUP455 GEL440:GEL455 GOH440:GOH455 GYD440:GYD455 HHZ440:HHZ455 HRV440:HRV455 IBR440:IBR455 ILN440:ILN455 IVJ440:IVJ455 JFF440:JFF455 JPB440:JPB455 JYX440:JYX455 KIT440:KIT455 KSP440:KSP455 LCL440:LCL455 LMH440:LMH455 LWD440:LWD455 MFZ440:MFZ455 MPV440:MPV455 MZR440:MZR455 NJN440:NJN455 NTJ440:NTJ455 ODF440:ODF455 ONB440:ONB455 OWX440:OWX455 PGT440:PGT455 PQP440:PQP455 QAL440:QAL455 QKH440:QKH455 QUD440:QUD455 RDZ440:RDZ455 RNV440:RNV455 RXR440:RXR455 SHN440:SHN455 SRJ440:SRJ455 TBF440:TBF455 TLB440:TLB455 TUX440:TUX455 UET440:UET455 UOP440:UOP455 UYL440:UYL455 VIH440:VIH455 VSD440:VSD455 WBZ440:WBZ455 WLV440:WLV455 WVR440:WVR455 J860:J863 IQ860:IQ863 SM860:SM863 ACI860:ACI863 AME860:AME863 AWA860:AWA863 BFW860:BFW863 BPS860:BPS863 BZO860:BZO863 CJK860:CJK863 CTG860:CTG863 DDC860:DDC863 DMY860:DMY863 DWU860:DWU863 EGQ860:EGQ863 EQM860:EQM863 FAI860:FAI863 FKE860:FKE863 FUA860:FUA863 GDW860:GDW863 GNS860:GNS863 GXO860:GXO863 HHK860:HHK863 HRG860:HRG863 IBC860:IBC863 IKY860:IKY863 IUU860:IUU863 JEQ860:JEQ863 JOM860:JOM863 JYI860:JYI863 KIE860:KIE863 KSA860:KSA863 LBW860:LBW863 LLS860:LLS863 LVO860:LVO863 MFK860:MFK863 MPG860:MPG863 MZC860:MZC863 NIY860:NIY863 NSU860:NSU863 OCQ860:OCQ863 OMM860:OMM863 OWI860:OWI863 PGE860:PGE863 PQA860:PQA863 PZW860:PZW863 QJS860:QJS863 QTO860:QTO863 RDK860:RDK863 RNG860:RNG863 RXC860:RXC863 SGY860:SGY863 SQU860:SQU863 TAQ860:TAQ863 TKM860:TKM863 TUI860:TUI863 UEE860:UEE863 UOA860:UOA863 UXW860:UXW863 VHS860:VHS863 VRO860:VRO863 WBK860:WBK863 WLG860:WLG863 WVC860:WVC863 J866 IQ866 SM866 ACI866 AME866 AWA866 BFW866 BPS866 BZO866 CJK866 CTG866 DDC866 DMY866 DWU866 EGQ866 EQM866 FAI866 FKE866 FUA866 GDW866 GNS866 GXO866 HHK866 HRG866 IBC866 IKY866 IUU866 JEQ866 JOM866 JYI866 KIE866 KSA866 LBW866 LLS866 LVO866 MFK866 MPG866 MZC866 NIY866 NSU866 OCQ866 OMM866 OWI866 PGE866 PQA866 PZW866 QJS866 QTO866 RDK866 RNG866 RXC866 SGY866 SQU866 TAQ866 TKM866 TUI866 UEE866 UOA866 UXW866 VHS866 VRO866 WBK866 WLG866 WVC866 AWA868 BFW868 BPS868 BZO868 CJK868 CTG868 DDC868 DMY868 DWU868 EGQ868 EQM868 FAI868 FKE868 FUA868 GDW868 GNS868 GXO868 HHK868 HRG868 IBC868 IKY868 IUU868 JEQ868 JOM868 JYI868 KIE868 KSA868 LBW868 LLS868 LVO868 MFK868 MPG868 MZC868 NIY868 NSU868 OCQ868 OMM868 OWI868 PGE868 PQA868 PZW868 QJS868 QTO868 RDK868 RNG868 RXC868 SGY868 SQU868 TAQ868 TKM868 TUI868 UEE868 UOA868 UXW868 VHS868 VRO868 WBK868 WLG868 WVC868 J868 IQ868 SM868 ACI868 AME868 J1421 J1416:J1419 JF1419 TB1419 ACX1419 AMT1419 AWP1419 BGL1419 BQH1419 CAD1419 CJZ1419 CTV1419 DDR1419 DNN1419 DXJ1419 EHF1419 ERB1419 FAX1419 FKT1419 FUP1419 GEL1419 GOH1419 GYD1419 HHZ1419 HRV1419 IBR1419 ILN1419 IVJ1419 JFF1419 JPB1419 JYX1419 KIT1419 KSP1419 LCL1419 LMH1419 LWD1419 MFZ1419 MPV1419 MZR1419 NJN1419 NTJ1419 ODF1419 ONB1419 OWX1419 PGT1419 PQP1419 QAL1419 QKH1419 QUD1419 RDZ1419 RNV1419 RXR1419 SHN1419 SRJ1419 TBF1419 TLB1419 TUX1419 UET1419 UOP1419 UYL1419 VIH1419 VSD1419 WBZ1419 WLV1419 WVR1419 J1550:J1555 IQ1537:IQ1542 SM1522:SM1527 ACI1522:ACI1527 AME1522:AME1527 AWA1522:AWA1527 BFW1522:BFW1527 BPS1522:BPS1527 BZO1522:BZO1527 CJK1522:CJK1527 CTG1522:CTG1527 DDC1522:DDC1527 DMY1522:DMY1527 DWU1522:DWU1527 EGQ1522:EGQ1527 EQM1522:EQM1527 FAI1522:FAI1527 FKE1522:FKE1527 FUA1522:FUA1527 GDW1522:GDW1527 GNS1522:GNS1527 GXO1522:GXO1527 HHK1522:HHK1527 HRG1522:HRG1527 IBC1522:IBC1527 IKY1522:IKY1527 IUU1522:IUU1527 JEQ1522:JEQ1527 JOM1522:JOM1527 JYI1522:JYI1527 KIE1522:KIE1527 KSA1522:KSA1527 LBW1522:LBW1527 LLS1522:LLS1527 LVO1522:LVO1527 MFK1522:MFK1527 MPG1522:MPG1527 MZC1522:MZC1527 NIY1522:NIY1527 NSU1522:NSU1527 OCQ1522:OCQ1527 OMM1522:OMM1527 OWI1522:OWI1527 PGE1522:PGE1527 PQA1522:PQA1527 PZW1522:PZW1527 QJS1522:QJS1527 QTO1522:QTO1527 RDK1522:RDK1527 RNG1522:RNG1527 RXC1522:RXC1527 SGY1522:SGY1527 SQU1522:SQU1527 TAQ1522:TAQ1527 TKM1522:TKM1527 TUI1522:TUI1527 UEE1522:UEE1527 UOA1522:UOA1527 UXW1522:UXW1527 VHS1522:VHS1527 VRO1522:VRO1527 WBK1522:WBK1527 WLG1522:WLG1527 WVC1522:WVC1527 J1600:J1601 IQ1587:IQ1588 SM1572:SM1573 ACI1572:ACI1573 AME1572:AME1573 AWA1572:AWA1573 BFW1572:BFW1573 BPS1572:BPS1573 BZO1572:BZO1573 CJK1572:CJK1573 CTG1572:CTG1573 DDC1572:DDC1573 DMY1572:DMY1573 DWU1572:DWU1573 EGQ1572:EGQ1573 EQM1572:EQM1573 FAI1572:FAI1573 FKE1572:FKE1573 FUA1572:FUA1573 GDW1572:GDW1573 GNS1572:GNS1573 GXO1572:GXO1573 HHK1572:HHK1573 HRG1572:HRG1573 IBC1572:IBC1573 IKY1572:IKY1573 IUU1572:IUU1573 JEQ1572:JEQ1573 JOM1572:JOM1573 JYI1572:JYI1573 KIE1572:KIE1573 KSA1572:KSA1573 LBW1572:LBW1573 LLS1572:LLS1573 LVO1572:LVO1573 MFK1572:MFK1573 MPG1572:MPG1573 MZC1572:MZC1573 NIY1572:NIY1573 NSU1572:NSU1573 OCQ1572:OCQ1573 OMM1572:OMM1573 OWI1572:OWI1573 PGE1572:PGE1573 PQA1572:PQA1573 PZW1572:PZW1573 QJS1572:QJS1573 QTO1572:QTO1573 RDK1572:RDK1573 RNG1572:RNG1573 RXC1572:RXC1573 SGY1572:SGY1573 SQU1572:SQU1573 TAQ1572:TAQ1573 TKM1572:TKM1573 TUI1572:TUI1573 UEE1572:UEE1573 UOA1572:UOA1573 UXW1572:UXW1573 VHS1572:VHS1573 VRO1572:VRO1573 WBK1572:WBK1573 WLG1572:WLG1573 WVC1572:WVC1573 IQ1594:IQ1595 SM1579:SM1580 ACI1579:ACI1580 AME1579:AME1580 AWA1579:AWA1580 BFW1579:BFW1580 BPS1579:BPS1580 BZO1579:BZO1580 CJK1579:CJK1580 CTG1579:CTG1580 DDC1579:DDC1580 DMY1579:DMY1580 DWU1579:DWU1580 EGQ1579:EGQ1580 EQM1579:EQM1580 FAI1579:FAI1580 FKE1579:FKE1580 FUA1579:FUA1580 GDW1579:GDW1580 GNS1579:GNS1580 GXO1579:GXO1580 HHK1579:HHK1580 HRG1579:HRG1580 IBC1579:IBC1580 IKY1579:IKY1580 IUU1579:IUU1580 JEQ1579:JEQ1580 JOM1579:JOM1580 JYI1579:JYI1580 KIE1579:KIE1580 KSA1579:KSA1580 LBW1579:LBW1580 LLS1579:LLS1580 LVO1579:LVO1580 MFK1579:MFK1580 MPG1579:MPG1580 MZC1579:MZC1580 NIY1579:NIY1580 NSU1579:NSU1580 OCQ1579:OCQ1580 OMM1579:OMM1580 OWI1579:OWI1580 PGE1579:PGE1580 PQA1579:PQA1580 PZW1579:PZW1580 QJS1579:QJS1580 QTO1579:QTO1580 RDK1579:RDK1580 RNG1579:RNG1580 RXC1579:RXC1580 SGY1579:SGY1580 SQU1579:SQU1580 TAQ1579:TAQ1580 TKM1579:TKM1580 TUI1579:TUI1580 UEE1579:UEE1580 UOA1579:UOA1580 UXW1579:UXW1580 VHS1579:VHS1580 VRO1579:VRO1580 WBK1579:WBK1580 WLG1579:WLG1580 WVC1579:WVC1580 J1444" xr:uid="{73BC5D49-CB3F-47B3-B95F-9A1AB111E3D9}">
      <formula1>0</formula1>
    </dataValidation>
    <dataValidation allowBlank="1" showInputMessage="1" showErrorMessage="1" prompt="Vpišite samo prvo leto nakupa" sqref="H728 JD728 SZ728 ACV728 AMR728 AWN728 BGJ728 BQF728 CAB728 CJX728 CTT728 DDP728 DNL728 DXH728 EHD728 EQZ728 FAV728 FKR728 FUN728 GEJ728 GOF728 GYB728 HHX728 HRT728 IBP728 ILL728 IVH728 JFD728 JOZ728 JYV728 KIR728 KSN728 LCJ728 LMF728 LWB728 MFX728 MPT728 MZP728 NJL728 NTH728 ODD728 OMZ728 OWV728 PGR728 PQN728 QAJ728 QKF728 QUB728 RDX728 RNT728 RXP728 SHL728 SRH728 TBD728 TKZ728 TUV728 UER728 UON728 UYJ728 VIF728 VSB728 WBX728 WLT728 WVP728 H1238:H1248 H1258 H1337 H506:H509 JD506:JD509 SZ506:SZ509 ACV506:ACV509 AMR506:AMR509 AWN506:AWN509 BGJ506:BGJ509 BQF506:BQF509 CAB506:CAB509 CJX506:CJX509 CTT506:CTT509 DDP506:DDP509 DNL506:DNL509 DXH506:DXH509 EHD506:EHD509 EQZ506:EQZ509 FAV506:FAV509 FKR506:FKR509 FUN506:FUN509 GEJ506:GEJ509 GOF506:GOF509 GYB506:GYB509 HHX506:HHX509 HRT506:HRT509 IBP506:IBP509 ILL506:ILL509 IVH506:IVH509 JFD506:JFD509 JOZ506:JOZ509 JYV506:JYV509 KIR506:KIR509 KSN506:KSN509 LCJ506:LCJ509 LMF506:LMF509 LWB506:LWB509 MFX506:MFX509 MPT506:MPT509 MZP506:MZP509 NJL506:NJL509 NTH506:NTH509 ODD506:ODD509 OMZ506:OMZ509 OWV506:OWV509 PGR506:PGR509 PQN506:PQN509 QAJ506:QAJ509 QKF506:QKF509 QUB506:QUB509 RDX506:RDX509 RNT506:RNT509 RXP506:RXP509 SHL506:SHL509 SRH506:SRH509 TBD506:TBD509 TKZ506:TKZ509 TUV506:TUV509 UER506:UER509 UON506:UON509 UYJ506:UYJ509 VIF506:VIF509 VSB506:VSB509 WBX506:WBX509 WLT506:WLT509 WVP506:WVP509 H1352 JD1352 SZ1352 ACV1352 AMR1352 AWN1352 BGJ1352 BQF1352 CAB1352 CJX1352 CTT1352 DDP1352 DNL1352 DXH1352 EHD1352 EQZ1352 FAV1352 FKR1352 FUN1352 GEJ1352 GOF1352 GYB1352 HHX1352 HRT1352 IBP1352 ILL1352 IVH1352 JFD1352 JOZ1352 JYV1352 KIR1352 KSN1352 LCJ1352 LMF1352 LWB1352 MFX1352 MPT1352 MZP1352 NJL1352 NTH1352 ODD1352 OMZ1352 OWV1352 PGR1352 PQN1352 QAJ1352 QKF1352 QUB1352 RDX1352 RNT1352 RXP1352 SHL1352 SRH1352 TBD1352 TKZ1352 TUV1352 UER1352 UON1352 UYJ1352 VIF1352 VSB1352 WBX1352 WLT1352 WVP1352 H1158 JD1158 SZ1158 ACV1158 AMR1158 AWN1158 BGJ1158 BQF1158 CAB1158 CJX1158 CTT1158 DDP1158 DNL1158 DXH1158 EHD1158 EQZ1158 FAV1158 FKR1158 FUN1158 GEJ1158 GOF1158 GYB1158 HHX1158 HRT1158 IBP1158 ILL1158 IVH1158 JFD1158 JOZ1158 JYV1158 KIR1158 KSN1158 LCJ1158 LMF1158 LWB1158 MFX1158 MPT1158 MZP1158 NJL1158 NTH1158 ODD1158 OMZ1158 OWV1158 PGR1158 PQN1158 QAJ1158 QKF1158 QUB1158 RDX1158 RNT1158 RXP1158 SHL1158 SRH1158 TBD1158 TKZ1158 TUV1158 UER1158 UON1158 UYJ1158 VIF1158 VSB1158 WBX1158 WLT1158 WVP1158 H1372:H1388 H11:H36 JD11:JD36 SZ11:SZ36 ACV11:ACV36 AMR11:AMR36 AWN11:AWN36 BGJ11:BGJ36 BQF11:BQF36 CAB11:CAB36 CJX11:CJX36 CTT11:CTT36 DDP11:DDP36 DNL11:DNL36 DXH11:DXH36 EHD11:EHD36 EQZ11:EQZ36 FAV11:FAV36 FKR11:FKR36 FUN11:FUN36 GEJ11:GEJ36 GOF11:GOF36 GYB11:GYB36 HHX11:HHX36 HRT11:HRT36 IBP11:IBP36 ILL11:ILL36 IVH11:IVH36 JFD11:JFD36 JOZ11:JOZ36 JYV11:JYV36 KIR11:KIR36 KSN11:KSN36 LCJ11:LCJ36 LMF11:LMF36 LWB11:LWB36 MFX11:MFX36 MPT11:MPT36 MZP11:MZP36 NJL11:NJL36 NTH11:NTH36 ODD11:ODD36 OMZ11:OMZ36 OWV11:OWV36 PGR11:PGR36 PQN11:PQN36 QAJ11:QAJ36 QKF11:QKF36 QUB11:QUB36 RDX11:RDX36 RNT11:RNT36 RXP11:RXP36 SHL11:SHL36 SRH11:SRH36 TBD11:TBD36 TKZ11:TKZ36 TUV11:TUV36 UER11:UER36 UON11:UON36 UYJ11:UYJ36 VIF11:VIF36 VSB11:VSB36 WBX11:WBX36 WLT11:WLT36 WVP11:WVP36 H1100 H1026 H494 H942:H946 WVP942:WVP946 WLT942:WLT946 WBX942:WBX946 VSB942:VSB946 VIF942:VIF946 UYJ942:UYJ946 UON942:UON946 UER942:UER946 TUV942:TUV946 TKZ942:TKZ946 TBD942:TBD946 SRH942:SRH946 SHL942:SHL946 RXP942:RXP946 RNT942:RNT946 RDX942:RDX946 QUB942:QUB946 QKF942:QKF946 QAJ942:QAJ946 PQN942:PQN946 PGR942:PGR946 OWV942:OWV946 OMZ942:OMZ946 ODD942:ODD946 NTH942:NTH946 NJL942:NJL946 MZP942:MZP946 MPT942:MPT946 MFX942:MFX946 LWB942:LWB946 LMF942:LMF946 LCJ942:LCJ946 KSN942:KSN946 KIR942:KIR946 JYV942:JYV946 JOZ942:JOZ946 JFD942:JFD946 IVH942:IVH946 ILL942:ILL946 IBP942:IBP946 HRT942:HRT946 HHX942:HHX946 GYB942:GYB946 GOF942:GOF946 GEJ942:GEJ946 FUN942:FUN946 FKR942:FKR946 FAV942:FAV946 EQZ942:EQZ946 EHD942:EHD946 DXH942:DXH946 DNL942:DNL946 DDP942:DDP946 CTT942:CTT946 CJX942:CJX946 CAB942:CAB946 BQF942:BQF946 BGJ942:BGJ946 AWN942:AWN946 AMR942:AMR946 ACV942:ACV946 SZ942:SZ946 JD942:JD946 H948:H949 JD948:JD949 SZ948:SZ949 ACV948:ACV949 AMR948:AMR949 AWN948:AWN949 BGJ948:BGJ949 BQF948:BQF949 CAB948:CAB949 CJX948:CJX949 CTT948:CTT949 DDP948:DDP949 DNL948:DNL949 DXH948:DXH949 EHD948:EHD949 EQZ948:EQZ949 FAV948:FAV949 FKR948:FKR949 FUN948:FUN949 GEJ948:GEJ949 GOF948:GOF949 GYB948:GYB949 HHX948:HHX949 HRT948:HRT949 IBP948:IBP949 ILL948:ILL949 IVH948:IVH949 JFD948:JFD949 JOZ948:JOZ949 JYV948:JYV949 KIR948:KIR949 KSN948:KSN949 LCJ948:LCJ949 LMF948:LMF949 LWB948:LWB949 MFX948:MFX949 MPT948:MPT949 MZP948:MZP949 NJL948:NJL949 NTH948:NTH949 ODD948:ODD949 OMZ948:OMZ949 OWV948:OWV949 PGR948:PGR949 PQN948:PQN949 QAJ948:QAJ949 QKF948:QKF949 QUB948:QUB949 RDX948:RDX949 RNT948:RNT949 RXP948:RXP949 SHL948:SHL949 SRH948:SRH949 TBD948:TBD949 TKZ948:TKZ949 TUV948:TUV949 UER948:UER949 UON948:UON949 UYJ948:UYJ949 VIF948:VIF949 VSB948:VSB949 WBX948:WBX949 WLT948:WLT949 WVP948:WVP949 H951 JD951 SZ951 ACV951 AMR951 AWN951 BGJ951 BQF951 CAB951 CJX951 CTT951 DDP951 DNL951 DXH951 EHD951 EQZ951 FAV951 FKR951 FUN951 GEJ951 GOF951 GYB951 HHX951 HRT951 IBP951 ILL951 IVH951 JFD951 JOZ951 JYV951 KIR951 KSN951 LCJ951 LMF951 LWB951 MFX951 MPT951 MZP951 NJL951 NTH951 ODD951 OMZ951 OWV951 PGR951 PQN951 QAJ951 QKF951 QUB951 RDX951 RNT951 RXP951 SHL951 SRH951 TBD951 TKZ951 TUV951 UER951 UON951 UYJ951 VIF951 VSB951 WBX951 WLT951 WVP951 H953:H960 H860:H863 IO860:IO863 SK860:SK863 ACG860:ACG863 AMC860:AMC863 AVY860:AVY863 BFU860:BFU863 BPQ860:BPQ863 BZM860:BZM863 CJI860:CJI863 CTE860:CTE863 DDA860:DDA863 DMW860:DMW863 DWS860:DWS863 EGO860:EGO863 EQK860:EQK863 FAG860:FAG863 FKC860:FKC863 FTY860:FTY863 GDU860:GDU863 GNQ860:GNQ863 GXM860:GXM863 HHI860:HHI863 HRE860:HRE863 IBA860:IBA863 IKW860:IKW863 IUS860:IUS863 JEO860:JEO863 JOK860:JOK863 JYG860:JYG863 KIC860:KIC863 KRY860:KRY863 LBU860:LBU863 LLQ860:LLQ863 LVM860:LVM863 MFI860:MFI863 MPE860:MPE863 MZA860:MZA863 NIW860:NIW863 NSS860:NSS863 OCO860:OCO863 OMK860:OMK863 OWG860:OWG863 PGC860:PGC863 PPY860:PPY863 PZU860:PZU863 QJQ860:QJQ863 QTM860:QTM863 RDI860:RDI863 RNE860:RNE863 RXA860:RXA863 SGW860:SGW863 SQS860:SQS863 TAO860:TAO863 TKK860:TKK863 TUG860:TUG863 UEC860:UEC863 UNY860:UNY863 UXU860:UXU863 VHQ860:VHQ863 VRM860:VRM863 WBI860:WBI863 WLE860:WLE863 WVA860:WVA863 H866 IO866 SK866 ACG866 AMC866 AVY866 BFU866 BPQ866 BZM866 CJI866 CTE866 DDA866 DMW866 DWS866 EGO866 EQK866 FAG866 FKC866 FTY866 GDU866 GNQ866 GXM866 HHI866 HRE866 IBA866 IKW866 IUS866 JEO866 JOK866 JYG866 KIC866 KRY866 LBU866 LLQ866 LVM866 MFI866 MPE866 MZA866 NIW866 NSS866 OCO866 OMK866 OWG866 PGC866 PPY866 PZU866 QJQ866 QTM866 RDI866 RNE866 RXA866 SGW866 SQS866 TAO866 TKK866 TUG866 UEC866 UNY866 UXU866 VHQ866 VRM866 WBI866 WLE866 WVA866 AVY868 BFU868 BPQ868 BZM868 CJI868 CTE868 DDA868 DMW868 DWS868 EGO868 EQK868 FAG868 FKC868 FTY868 GDU868 GNQ868 GXM868 HHI868 HRE868 IBA868 IKW868 IUS868 JEO868 JOK868 JYG868 KIC868 KRY868 LBU868 LLQ868 LVM868 MFI868 MPE868 MZA868 NIW868 NSS868 OCO868 OMK868 OWG868 PGC868 PPY868 PZU868 QJQ868 QTM868 RDI868 RNE868 RXA868 SGW868 SQS868 TAO868 TKK868 TUG868 UEC868 UNY868 UXU868 VHQ868 VRM868 WBI868 WLE868 WVA868 H868 IO868 SK868 ACG868 AMC868 H1416:H1419 H1421 H1423:H1424 JD1419 SZ1419 ACV1419 AMR1419 AWN1419 BGJ1419 BQF1419 CAB1419 CJX1419 CTT1419 DDP1419 DNL1419 DXH1419 EHD1419 EQZ1419 FAV1419 FKR1419 FUN1419 GEJ1419 GOF1419 GYB1419 HHX1419 HRT1419 IBP1419 ILL1419 IVH1419 JFD1419 JOZ1419 JYV1419 KIR1419 KSN1419 LCJ1419 LMF1419 LWB1419 MFX1419 MPT1419 MZP1419 NJL1419 NTH1419 ODD1419 OMZ1419 OWV1419 PGR1419 PQN1419 QAJ1419 QKF1419 QUB1419 RDX1419 RNT1419 RXP1419 SHL1419 SRH1419 TBD1419 TKZ1419 TUV1419 UER1419 UON1419 UYJ1419 VIF1419 VSB1419 WBX1419 WLT1419 WVP1419 H1550:H1555 IO1537:IO1542 SK1522:SK1527 ACG1522:ACG1527 AMC1522:AMC1527 AVY1522:AVY1527 BFU1522:BFU1527 BPQ1522:BPQ1527 BZM1522:BZM1527 CJI1522:CJI1527 CTE1522:CTE1527 DDA1522:DDA1527 DMW1522:DMW1527 DWS1522:DWS1527 EGO1522:EGO1527 EQK1522:EQK1527 FAG1522:FAG1527 FKC1522:FKC1527 FTY1522:FTY1527 GDU1522:GDU1527 GNQ1522:GNQ1527 GXM1522:GXM1527 HHI1522:HHI1527 HRE1522:HRE1527 IBA1522:IBA1527 IKW1522:IKW1527 IUS1522:IUS1527 JEO1522:JEO1527 JOK1522:JOK1527 JYG1522:JYG1527 KIC1522:KIC1527 KRY1522:KRY1527 LBU1522:LBU1527 LLQ1522:LLQ1527 LVM1522:LVM1527 MFI1522:MFI1527 MPE1522:MPE1527 MZA1522:MZA1527 NIW1522:NIW1527 NSS1522:NSS1527 OCO1522:OCO1527 OMK1522:OMK1527 OWG1522:OWG1527 PGC1522:PGC1527 PPY1522:PPY1527 PZU1522:PZU1527 QJQ1522:QJQ1527 QTM1522:QTM1527 RDI1522:RDI1527 RNE1522:RNE1527 RXA1522:RXA1527 SGW1522:SGW1527 SQS1522:SQS1527 TAO1522:TAO1527 TKK1522:TKK1527 TUG1522:TUG1527 UEC1522:UEC1527 UNY1522:UNY1527 UXU1522:UXU1527 VHQ1522:VHQ1527 VRM1522:VRM1527 WBI1522:WBI1527 WLE1522:WLE1527 WVA1522:WVA1527 H1600:H1601 IO1587:IO1588 SK1572:SK1573 ACG1572:ACG1573 AMC1572:AMC1573 AVY1572:AVY1573 BFU1572:BFU1573 BPQ1572:BPQ1573 BZM1572:BZM1573 CJI1572:CJI1573 CTE1572:CTE1573 DDA1572:DDA1573 DMW1572:DMW1573 DWS1572:DWS1573 EGO1572:EGO1573 EQK1572:EQK1573 FAG1572:FAG1573 FKC1572:FKC1573 FTY1572:FTY1573 GDU1572:GDU1573 GNQ1572:GNQ1573 GXM1572:GXM1573 HHI1572:HHI1573 HRE1572:HRE1573 IBA1572:IBA1573 IKW1572:IKW1573 IUS1572:IUS1573 JEO1572:JEO1573 JOK1572:JOK1573 JYG1572:JYG1573 KIC1572:KIC1573 KRY1572:KRY1573 LBU1572:LBU1573 LLQ1572:LLQ1573 LVM1572:LVM1573 MFI1572:MFI1573 MPE1572:MPE1573 MZA1572:MZA1573 NIW1572:NIW1573 NSS1572:NSS1573 OCO1572:OCO1573 OMK1572:OMK1573 OWG1572:OWG1573 PGC1572:PGC1573 PPY1572:PPY1573 PZU1572:PZU1573 QJQ1572:QJQ1573 QTM1572:QTM1573 RDI1572:RDI1573 RNE1572:RNE1573 RXA1572:RXA1573 SGW1572:SGW1573 SQS1572:SQS1573 TAO1572:TAO1573 TKK1572:TKK1573 TUG1572:TUG1573 UEC1572:UEC1573 UNY1572:UNY1573 UXU1572:UXU1573 VHQ1572:VHQ1573 VRM1572:VRM1573 WBI1572:WBI1573 WLE1572:WLE1573 WVA1572:WVA1573 J1441 H1444" xr:uid="{0AD0001C-D94E-4F90-BD11-7F98D95C4455}"/>
    <dataValidation type="decimal" allowBlank="1" showInputMessage="1" showErrorMessage="1" prompt="obvezen podatek" sqref="Q728:U728 JM728:JQ728 TI728:TM728 ADE728:ADI728 ANA728:ANE728 AWW728:AXA728 BGS728:BGW728 BQO728:BQS728 CAK728:CAO728 CKG728:CKK728 CUC728:CUG728 DDY728:DEC728 DNU728:DNY728 DXQ728:DXU728 EHM728:EHQ728 ERI728:ERM728 FBE728:FBI728 FLA728:FLE728 FUW728:FVA728 GES728:GEW728 GOO728:GOS728 GYK728:GYO728 HIG728:HIK728 HSC728:HSG728 IBY728:ICC728 ILU728:ILY728 IVQ728:IVU728 JFM728:JFQ728 JPI728:JPM728 JZE728:JZI728 KJA728:KJE728 KSW728:KTA728 LCS728:LCW728 LMO728:LMS728 LWK728:LWO728 MGG728:MGK728 MQC728:MQG728 MZY728:NAC728 NJU728:NJY728 NTQ728:NTU728 ODM728:ODQ728 ONI728:ONM728 OXE728:OXI728 PHA728:PHE728 PQW728:PRA728 QAS728:QAW728 QKO728:QKS728 QUK728:QUO728 REG728:REK728 ROC728:ROG728 RXY728:RYC728 SHU728:SHY728 SRQ728:SRU728 TBM728:TBQ728 TLI728:TLM728 TVE728:TVI728 UFA728:UFE728 UOW728:UPA728 UYS728:UYW728 VIO728:VIS728 VSK728:VSO728 WCG728:WCK728 WMC728:WMG728 WVY728:WWC728 R1257:T1257 Q1250:T1250 Q1238:T1248 Q1254:T1254 Q1256:T1256 R1255:T1255 R1251:T1253 Q1258:T1259 JQ510:JQ511 R1260:T1260 Q1337:U1337 Q1350:U1352 TM510:TM511 ADI510:ADI511 ANE510:ANE511 AXA510:AXA511 BGW510:BGW511 BQS510:BQS511 CAO510:CAO511 CKK510:CKK511 CUG510:CUG511 DEC510:DEC511 DNY510:DNY511 DXU510:DXU511 EHQ510:EHQ511 ERM510:ERM511 FBI510:FBI511 FLE510:FLE511 FVA510:FVA511 GEW510:GEW511 GOS510:GOS511 GYO510:GYO511 HIK510:HIK511 HSG510:HSG511 ICC510:ICC511 ILY510:ILY511 IVU510:IVU511 JFQ510:JFQ511 JPM510:JPM511 JZI510:JZI511 KJE510:KJE511 KTA510:KTA511 LCW510:LCW511 LMS510:LMS511 LWO510:LWO511 MGK510:MGK511 MQG510:MQG511 NAC510:NAC511 NJY510:NJY511 NTU510:NTU511 ODQ510:ODQ511 ONM510:ONM511 OXI510:OXI511 PHE510:PHE511 PRA510:PRA511 QAW510:QAW511 QKS510:QKS511 QUO510:QUO511 REK510:REK511 ROG510:ROG511 RYC510:RYC511 SHY510:SHY511 SRU510:SRU511 TBQ510:TBQ511 TLM510:TLM511 TVI510:TVI511 UFE510:UFE511 UPA510:UPA511 UYW510:UYW511 VIS510:VIS511 VSO510:VSO511 WCK510:WCK511 WMG510:WMG511 WWC510:WWC511 U510:U511 WWA1358:WWA1361 Q506:U509 JM506:JQ509 TI506:TM509 ADE506:ADI509 ANA506:ANE509 AWW506:AXA509 BGS506:BGW509 BQO506:BQS509 CAK506:CAO509 CKG506:CKK509 CUC506:CUG509 DDY506:DEC509 DNU506:DNY509 DXQ506:DXU509 EHM506:EHQ509 ERI506:ERM509 FBE506:FBI509 FLA506:FLE509 FUW506:FVA509 GES506:GEW509 GOO506:GOS509 GYK506:GYO509 HIG506:HIK509 HSC506:HSG509 IBY506:ICC509 ILU506:ILY509 IVQ506:IVU509 JFM506:JFQ509 JPI506:JPM509 JZE506:JZI509 KJA506:KJE509 KSW506:KTA509 LCS506:LCW509 LMO506:LMS509 LWK506:LWO509 MGG506:MGK509 MQC506:MQG509 MZY506:NAC509 NJU506:NJY509 NTQ506:NTU509 ODM506:ODQ509 ONI506:ONM509 OXE506:OXI509 PHA506:PHE509 PQW506:PRA509 QAS506:QAW509 QKO506:QKS509 QUK506:QUO509 REG506:REK509 ROC506:ROG509 RXY506:RYC509 SHU506:SHY509 SRQ506:SRU509 TBM506:TBQ509 TLI506:TLM509 TVE506:TVI509 UFA506:UFE509 UOW506:UPA509 UYS506:UYW509 VIO506:VIS509 VSK506:VSO509 WCG506:WCK509 WMC506:WMG509 WVY506:WWC509 AD507 JZ507 TV507 ADR507 ANN507 AXJ507 BHF507 BRB507 CAX507 CKT507 CUP507 DEL507 DOH507 DYD507 EHZ507 ERV507 FBR507 FLN507 FVJ507 GFF507 GPB507 GYX507 HIT507 HSP507 ICL507 IMH507 IWD507 JFZ507 JPV507 JZR507 KJN507 KTJ507 LDF507 LNB507 LWX507 MGT507 MQP507 NAL507 NKH507 NUD507 ODZ507 ONV507 OXR507 PHN507 PRJ507 QBF507 QLB507 QUX507 RET507 ROP507 RYL507 SIH507 SSD507 TBZ507 TLV507 TVR507 UFN507 UPJ507 UZF507 VJB507 VSX507 WCT507 WMP507 WWL507 AD510 JZ510 TV510 ADR510 ANN510 AXJ510 BHF510 BRB510 CAX510 CKT510 CUP510 DEL510 DOH510 DYD510 EHZ510 ERV510 FBR510 FLN510 FVJ510 GFF510 GPB510 GYX510 HIT510 HSP510 ICL510 IMH510 IWD510 JFZ510 JPV510 JZR510 KJN510 KTJ510 LDF510 LNB510 LWX510 MGT510 MQP510 NAL510 NKH510 NUD510 ODZ510 ONV510 OXR510 PHN510 PRJ510 QBF510 QLB510 QUX510 RET510 ROP510 RYL510 SIH510 SSD510 TBZ510 TLV510 TVR510 UFN510 UPJ510 UZF510 VJB510 VSX510 WCT510 WMP510 WWL510 JM1352:JQ1352 TI1352:TM1352 ADE1352:ADI1352 ANA1352:ANE1352 AWW1352:AXA1352 BGS1352:BGW1352 BQO1352:BQS1352 CAK1352:CAO1352 CKG1352:CKK1352 CUC1352:CUG1352 DDY1352:DEC1352 DNU1352:DNY1352 DXQ1352:DXU1352 EHM1352:EHQ1352 ERI1352:ERM1352 FBE1352:FBI1352 FLA1352:FLE1352 FUW1352:FVA1352 GES1352:GEW1352 GOO1352:GOS1352 GYK1352:GYO1352 HIG1352:HIK1352 HSC1352:HSG1352 IBY1352:ICC1352 ILU1352:ILY1352 IVQ1352:IVU1352 JFM1352:JFQ1352 JPI1352:JPM1352 JZE1352:JZI1352 KJA1352:KJE1352 KSW1352:KTA1352 LCS1352:LCW1352 LMO1352:LMS1352 LWK1352:LWO1352 MGG1352:MGK1352 MQC1352:MQG1352 MZY1352:NAC1352 NJU1352:NJY1352 NTQ1352:NTU1352 ODM1352:ODQ1352 ONI1352:ONM1352 OXE1352:OXI1352 PHA1352:PHE1352 PQW1352:PRA1352 QAS1352:QAW1352 QKO1352:QKS1352 QUK1352:QUO1352 REG1352:REK1352 ROC1352:ROG1352 RXY1352:RYC1352 SHU1352:SHY1352 SRQ1352:SRU1352 TBM1352:TBQ1352 TLI1352:TLM1352 TVE1352:TVI1352 UFA1352:UFE1352 UOW1352:UPA1352 UYS1352:UYW1352 VIO1352:VIS1352 VSK1352:VSO1352 WCG1352:WCK1352 WMC1352:WMG1352 WVY1352:WWC1352 R1353:U1356 JN1353:JQ1356 TJ1353:TM1356 ADF1353:ADI1356 ANB1353:ANE1356 AWX1353:AXA1356 BGT1353:BGW1356 BQP1353:BQS1356 CAL1353:CAO1356 CKH1353:CKK1356 CUD1353:CUG1356 DDZ1353:DEC1356 DNV1353:DNY1356 DXR1353:DXU1356 EHN1353:EHQ1356 ERJ1353:ERM1356 FBF1353:FBI1356 FLB1353:FLE1356 FUX1353:FVA1356 GET1353:GEW1356 GOP1353:GOS1356 GYL1353:GYO1356 HIH1353:HIK1356 HSD1353:HSG1356 IBZ1353:ICC1356 ILV1353:ILY1356 IVR1353:IVU1356 JFN1353:JFQ1356 JPJ1353:JPM1356 JZF1353:JZI1356 KJB1353:KJE1356 KSX1353:KTA1356 LCT1353:LCW1356 LMP1353:LMS1356 LWL1353:LWO1356 MGH1353:MGK1356 MQD1353:MQG1356 MZZ1353:NAC1356 NJV1353:NJY1356 NTR1353:NTU1356 ODN1353:ODQ1356 ONJ1353:ONM1356 OXF1353:OXI1356 PHB1353:PHE1356 PQX1353:PRA1356 QAT1353:QAW1356 QKP1353:QKS1356 QUL1353:QUO1356 REH1353:REK1356 ROD1353:ROG1356 RXZ1353:RYC1356 SHV1353:SHY1356 SRR1353:SRU1356 TBN1353:TBQ1356 TLJ1353:TLM1356 TVF1353:TVI1356 UFB1353:UFE1356 UOX1353:UPA1356 UYT1353:UYW1356 VIP1353:VIS1356 VSL1353:VSO1356 WCH1353:WCK1356 WMD1353:WMG1356 WVZ1353:WWC1356 T1357:U1361 JP1357:JQ1361 TL1357:TM1361 ADH1357:ADI1361 AND1357:ANE1361 AWZ1357:AXA1361 BGV1357:BGW1361 BQR1357:BQS1361 CAN1357:CAO1361 CKJ1357:CKK1361 CUF1357:CUG1361 DEB1357:DEC1361 DNX1357:DNY1361 DXT1357:DXU1361 EHP1357:EHQ1361 ERL1357:ERM1361 FBH1357:FBI1361 FLD1357:FLE1361 FUZ1357:FVA1361 GEV1357:GEW1361 GOR1357:GOS1361 GYN1357:GYO1361 HIJ1357:HIK1361 HSF1357:HSG1361 ICB1357:ICC1361 ILX1357:ILY1361 IVT1357:IVU1361 JFP1357:JFQ1361 JPL1357:JPM1361 JZH1357:JZI1361 KJD1357:KJE1361 KSZ1357:KTA1361 LCV1357:LCW1361 LMR1357:LMS1361 LWN1357:LWO1361 MGJ1357:MGK1361 MQF1357:MQG1361 NAB1357:NAC1361 NJX1357:NJY1361 NTT1357:NTU1361 ODP1357:ODQ1361 ONL1357:ONM1361 OXH1357:OXI1361 PHD1357:PHE1361 PQZ1357:PRA1361 QAV1357:QAW1361 QKR1357:QKS1361 QUN1357:QUO1361 REJ1357:REK1361 ROF1357:ROG1361 RYB1357:RYC1361 SHX1357:SHY1361 SRT1357:SRU1361 TBP1357:TBQ1361 TLL1357:TLM1361 TVH1357:TVI1361 UFD1357:UFE1361 UOZ1357:UPA1361 UYV1357:UYW1361 VIR1357:VIS1361 VSN1357:VSO1361 WCJ1357:WCK1361 WMF1357:WMG1361 WWB1357:WWC1361 S1358:S1361 JO1358:JO1361 TK1358:TK1361 ADG1358:ADG1361 ANC1358:ANC1361 AWY1358:AWY1361 BGU1358:BGU1361 BQQ1358:BQQ1361 CAM1358:CAM1361 CKI1358:CKI1361 CUE1358:CUE1361 DEA1358:DEA1361 DNW1358:DNW1361 DXS1358:DXS1361 EHO1358:EHO1361 ERK1358:ERK1361 FBG1358:FBG1361 FLC1358:FLC1361 FUY1358:FUY1361 GEU1358:GEU1361 GOQ1358:GOQ1361 GYM1358:GYM1361 HII1358:HII1361 HSE1358:HSE1361 ICA1358:ICA1361 ILW1358:ILW1361 IVS1358:IVS1361 JFO1358:JFO1361 JPK1358:JPK1361 JZG1358:JZG1361 KJC1358:KJC1361 KSY1358:KSY1361 LCU1358:LCU1361 LMQ1358:LMQ1361 LWM1358:LWM1361 MGI1358:MGI1361 MQE1358:MQE1361 NAA1358:NAA1361 NJW1358:NJW1361 NTS1358:NTS1361 ODO1358:ODO1361 ONK1358:ONK1361 OXG1358:OXG1361 PHC1358:PHC1361 PQY1358:PQY1361 QAU1358:QAU1361 QKQ1358:QKQ1361 QUM1358:QUM1361 REI1358:REI1361 ROE1358:ROE1361 RYA1358:RYA1361 SHW1358:SHW1361 SRS1358:SRS1361 TBO1358:TBO1361 TLK1358:TLK1361 TVG1358:TVG1361 UFC1358:UFC1361 UOY1358:UOY1361 UYU1358:UYU1361 VIQ1358:VIQ1361 VSM1358:VSM1361 WCI1358:WCI1361 WME1358:WME1361 Q1100:U1100 Q1158:T1158 JM1158:JP1158 TI1158:TL1158 ADE1158:ADH1158 ANA1158:AND1158 AWW1158:AWZ1158 BGS1158:BGV1158 BQO1158:BQR1158 CAK1158:CAN1158 CKG1158:CKJ1158 CUC1158:CUF1158 DDY1158:DEB1158 DNU1158:DNX1158 DXQ1158:DXT1158 EHM1158:EHP1158 ERI1158:ERL1158 FBE1158:FBH1158 FLA1158:FLD1158 FUW1158:FUZ1158 GES1158:GEV1158 GOO1158:GOR1158 GYK1158:GYN1158 HIG1158:HIJ1158 HSC1158:HSF1158 IBY1158:ICB1158 ILU1158:ILX1158 IVQ1158:IVT1158 JFM1158:JFP1158 JPI1158:JPL1158 JZE1158:JZH1158 KJA1158:KJD1158 KSW1158:KSZ1158 LCS1158:LCV1158 LMO1158:LMR1158 LWK1158:LWN1158 MGG1158:MGJ1158 MQC1158:MQF1158 MZY1158:NAB1158 NJU1158:NJX1158 NTQ1158:NTT1158 ODM1158:ODP1158 ONI1158:ONL1158 OXE1158:OXH1158 PHA1158:PHD1158 PQW1158:PQZ1158 QAS1158:QAV1158 QKO1158:QKR1158 QUK1158:QUN1158 REG1158:REJ1158 ROC1158:ROF1158 RXY1158:RYB1158 SHU1158:SHX1158 SRQ1158:SRT1158 TBM1158:TBP1158 TLI1158:TLL1158 TVE1158:TVH1158 UFA1158:UFD1158 UOW1158:UOZ1158 UYS1158:UYV1158 VIO1158:VIR1158 VSK1158:VSN1158 WCG1158:WCJ1158 WMC1158:WMF1158 WVY1158:WWB1158 Q1159:Q1237 JM1159:JM1237 TI1159:TI1237 ADE1159:ADE1237 ANA1159:ANA1237 AWW1159:AWW1237 BGS1159:BGS1237 BQO1159:BQO1237 CAK1159:CAK1237 CKG1159:CKG1237 CUC1159:CUC1237 DDY1159:DDY1237 DNU1159:DNU1237 DXQ1159:DXQ1237 EHM1159:EHM1237 ERI1159:ERI1237 FBE1159:FBE1237 FLA1159:FLA1237 FUW1159:FUW1237 GES1159:GES1237 GOO1159:GOO1237 GYK1159:GYK1237 HIG1159:HIG1237 HSC1159:HSC1237 IBY1159:IBY1237 ILU1159:ILU1237 IVQ1159:IVQ1237 JFM1159:JFM1237 JPI1159:JPI1237 JZE1159:JZE1237 KJA1159:KJA1237 KSW1159:KSW1237 LCS1159:LCS1237 LMO1159:LMO1237 LWK1159:LWK1237 MGG1159:MGG1237 MQC1159:MQC1237 MZY1159:MZY1237 NJU1159:NJU1237 NTQ1159:NTQ1237 ODM1159:ODM1237 ONI1159:ONI1237 OXE1159:OXE1237 PHA1159:PHA1237 PQW1159:PQW1237 QAS1159:QAS1237 QKO1159:QKO1237 QUK1159:QUK1237 REG1159:REG1237 ROC1159:ROC1237 RXY1159:RXY1237 SHU1159:SHU1237 SRQ1159:SRQ1237 TBM1159:TBM1237 TLI1159:TLI1237 TVE1159:TVE1237 UFA1159:UFA1237 UOW1159:UOW1237 UYS1159:UYS1237 VIO1159:VIO1237 VSK1159:VSK1237 WCG1159:WCG1237 WMC1159:WMC1237 WVY1159:WVY1237 Q1372:U1388 R11:T35 JN11:JP35 TJ11:TL35 ADF11:ADH35 ANB11:AND35 AWX11:AWZ35 BGT11:BGV35 BQP11:BQR35 CAL11:CAN35 CKH11:CKJ35 CUD11:CUF35 DDZ11:DEB35 DNV11:DNX35 DXR11:DXT35 EHN11:EHP35 ERJ11:ERL35 FBF11:FBH35 FLB11:FLD35 FUX11:FUZ35 GET11:GEV35 GOP11:GOR35 GYL11:GYN35 HIH11:HIJ35 HSD11:HSF35 IBZ11:ICB35 ILV11:ILX35 IVR11:IVT35 JFN11:JFP35 JPJ11:JPL35 JZF11:JZH35 KJB11:KJD35 KSX11:KSZ35 LCT11:LCV35 LMP11:LMR35 LWL11:LWN35 MGH11:MGJ35 MQD11:MQF35 MZZ11:NAB35 NJV11:NJX35 NTR11:NTT35 ODN11:ODP35 ONJ11:ONL35 OXF11:OXH35 PHB11:PHD35 PQX11:PQZ35 QAT11:QAV35 QKP11:QKR35 QUL11:QUN35 REH11:REJ35 ROD11:ROF35 RXZ11:RYB35 SHV11:SHX35 SRR11:SRT35 TBN11:TBP35 TLJ11:TLL35 TVF11:TVH35 UFB11:UFD35 UOX11:UOZ35 UYT11:UYV35 VIP11:VIR35 VSL11:VSN35 WCH11:WCJ35 WMD11:WMF35 WVZ11:WWB35 U11:U50 JQ11:JQ50 TM11:TM50 ADI11:ADI50 ANE11:ANE50 AXA11:AXA50 BGW11:BGW50 BQS11:BQS50 CAO11:CAO50 CKK11:CKK50 CUG11:CUG50 DEC11:DEC50 DNY11:DNY50 DXU11:DXU50 EHQ11:EHQ50 ERM11:ERM50 FBI11:FBI50 FLE11:FLE50 FVA11:FVA50 GEW11:GEW50 GOS11:GOS50 GYO11:GYO50 HIK11:HIK50 HSG11:HSG50 ICC11:ICC50 ILY11:ILY50 IVU11:IVU50 JFQ11:JFQ50 JPM11:JPM50 JZI11:JZI50 KJE11:KJE50 KTA11:KTA50 LCW11:LCW50 LMS11:LMS50 LWO11:LWO50 MGK11:MGK50 MQG11:MQG50 NAC11:NAC50 NJY11:NJY50 NTU11:NTU50 ODQ11:ODQ50 ONM11:ONM50 OXI11:OXI50 PHE11:PHE50 PRA11:PRA50 QAW11:QAW50 QKS11:QKS50 QUO11:QUO50 REK11:REK50 ROG11:ROG50 RYC11:RYC50 SHY11:SHY50 SRU11:SRU50 TBQ11:TBQ50 TLM11:TLM50 TVI11:TVI50 UFE11:UFE50 UPA11:UPA50 UYW11:UYW50 VIS11:VIS50 VSO11:VSO50 WCK11:WCK50 WMG11:WMG50 WWC11:WWC50 Q1261:T1261 Q494:T494 R280 R252 Q9:U9 IX9:JB9 ST9:SX9 ACP9:ACT9 AML9:AMP9 AWH9:AWL9 BGD9:BGH9 BPZ9:BQD9 BZV9:BZZ9 CJR9:CJV9 CTN9:CTR9 DDJ9:DDN9 DNF9:DNJ9 DXB9:DXF9 EGX9:EHB9 EQT9:EQX9 FAP9:FAT9 FKL9:FKP9 FUH9:FUL9 GED9:GEH9 GNZ9:GOD9 GXV9:GXZ9 HHR9:HHV9 HRN9:HRR9 IBJ9:IBN9 ILF9:ILJ9 IVB9:IVF9 JEX9:JFB9 JOT9:JOX9 JYP9:JYT9 KIL9:KIP9 KSH9:KSL9 LCD9:LCH9 LLZ9:LMD9 LVV9:LVZ9 MFR9:MFV9 MPN9:MPR9 MZJ9:MZN9 NJF9:NJJ9 NTB9:NTF9 OCX9:ODB9 OMT9:OMX9 OWP9:OWT9 PGL9:PGP9 PQH9:PQL9 QAD9:QAH9 QJZ9:QKD9 QTV9:QTZ9 RDR9:RDV9 RNN9:RNR9 RXJ9:RXN9 SHF9:SHJ9 SRB9:SRF9 TAX9:TBB9 TKT9:TKX9 TUP9:TUT9 UEL9:UEP9 UOH9:UOL9 UYD9:UYH9 VHZ9:VID9 VRV9:VRZ9 WBR9:WBV9 WLN9:WLR9 WVJ9:WVN9 ST10 ACP10 AML10 AWH10 BGD10 BPZ10 BZV10 CJR10 CTN10 DDJ10 DNF10 DXB10 EGX10 EQT10 FAP10 FKL10 FUH10 GED10 GNZ10 GXV10 HHR10 HRN10 IBJ10 ILF10 IVB10 JEX10 JOT10 JYP10 KIL10 KSH10 LCD10 LLZ10 LVV10 MFR10 MPN10 MZJ10 NJF10 NTB10 OCX10 OMT10 OWP10 PGL10 PQH10 QAD10 QJZ10 QTV10 RDR10 RNN10 RXJ10 SHF10 SRB10 TAX10 TKT10 TUP10 UEL10 UOH10 UYD10 VHZ10 VRV10 WBR10 WLN10 WVJ10 S10:U10 IZ10:JB10 SV10:SX10 ACR10:ACT10 AMN10:AMP10 AWJ10:AWL10 BGF10:BGH10 BQB10:BQD10 BZX10:BZZ10 CJT10:CJV10 CTP10:CTR10 DDL10:DDN10 DNH10:DNJ10 DXD10:DXF10 EGZ10:EHB10 EQV10:EQX10 FAR10:FAT10 FKN10:FKP10 FUJ10:FUL10 GEF10:GEH10 GOB10:GOD10 GXX10:GXZ10 HHT10:HHV10 HRP10:HRR10 IBL10:IBN10 ILH10:ILJ10 IVD10:IVF10 JEZ10:JFB10 JOV10:JOX10 JYR10:JYT10 KIN10:KIP10 KSJ10:KSL10 LCF10:LCH10 LMB10:LMD10 LVX10:LVZ10 MFT10:MFV10 MPP10:MPR10 MZL10:MZN10 NJH10:NJJ10 NTD10:NTF10 OCZ10:ODB10 OMV10:OMX10 OWR10:OWT10 PGN10:PGP10 PQJ10:PQL10 QAF10:QAH10 QKB10:QKD10 QTX10:QTZ10 RDT10:RDV10 RNP10:RNR10 RXL10:RXN10 SHH10:SHJ10 SRD10:SRF10 TAZ10:TBB10 TKV10:TKX10 TUR10:TUT10 UEN10:UEP10 UOJ10:UOL10 UYF10:UYH10 VIB10:VID10 VRX10:VRZ10 WBT10:WBV10 WLP10:WLR10 WVL10:WVN10 Q10 IX10 Q485:Q486 JM485:JM486 TI485:TI486 ADE485:ADE486 ANA485:ANA486 AWW485:AWW486 BGS485:BGS486 BQO485:BQO486 CAK485:CAK486 CKG485:CKG486 CUC485:CUC486 DDY485:DDY486 DNU485:DNU486 DXQ485:DXQ486 EHM485:EHM486 ERI485:ERI486 FBE485:FBE486 FLA485:FLA486 FUW485:FUW486 GES485:GES486 GOO485:GOO486 GYK485:GYK486 HIG485:HIG486 HSC485:HSC486 IBY485:IBY486 ILU485:ILU486 IVQ485:IVQ486 JFM485:JFM486 JPI485:JPI486 JZE485:JZE486 KJA485:KJA486 KSW485:KSW486 LCS485:LCS486 LMO485:LMO486 LWK485:LWK486 MGG485:MGG486 MQC485:MQC486 MZY485:MZY486 NJU485:NJU486 NTQ485:NTQ486 ODM485:ODM486 ONI485:ONI486 OXE485:OXE486 PHA485:PHA486 PQW485:PQW486 QAS485:QAS486 QKO485:QKO486 QUK485:QUK486 REG485:REG486 ROC485:ROC486 RXY485:RXY486 SHU485:SHU486 SRQ485:SRQ486 TBM485:TBM486 TLI485:TLI486 TVE485:TVE486 UFA485:UFA486 UOW485:UOW486 UYS485:UYS486 VIO485:VIO486 VSK485:VSK486 WCG485:WCG486 WMC485:WMC486 WVY485:WVY486 S487 JO487 TK487 ADG487 ANC487 AWY487 BGU487 BQQ487 CAM487 CKI487 CUE487 DEA487 DNW487 DXS487 EHO487 ERK487 FBG487 FLC487 FUY487 GEU487 GOQ487 GYM487 HII487 HSE487 ICA487 ILW487 IVS487 JFO487 JPK487 JZG487 KJC487 KSY487 LCU487 LMQ487 LWM487 MGI487 MQE487 NAA487 NJW487 NTS487 ODO487 ONK487 OXG487 PHC487 PQY487 QAU487 QKQ487 QUM487 REI487 ROE487 RYA487 SHW487 SRS487 TBO487 TLK487 TVG487 UFC487 UOY487 UYU487 VIQ487 VSM487 WCI487 WME487 WWA487 R468:S468 JN468:JO468 TJ468:TK468 ADF468:ADG468 ANB468:ANC468 AWX468:AWY468 BGT468:BGU468 BQP468:BQQ468 CAL468:CAM468 CKH468:CKI468 CUD468:CUE468 DDZ468:DEA468 DNV468:DNW468 DXR468:DXS468 EHN468:EHO468 ERJ468:ERK468 FBF468:FBG468 FLB468:FLC468 FUX468:FUY468 GET468:GEU468 GOP468:GOQ468 GYL468:GYM468 HIH468:HII468 HSD468:HSE468 IBZ468:ICA468 ILV468:ILW468 IVR468:IVS468 JFN468:JFO468 JPJ468:JPK468 JZF468:JZG468 KJB468:KJC468 KSX468:KSY468 LCT468:LCU468 LMP468:LMQ468 LWL468:LWM468 MGH468:MGI468 MQD468:MQE468 MZZ468:NAA468 NJV468:NJW468 NTR468:NTS468 ODN468:ODO468 ONJ468:ONK468 OXF468:OXG468 PHB468:PHC468 PQX468:PQY468 QAT468:QAU468 QKP468:QKQ468 QUL468:QUM468 REH468:REI468 ROD468:ROE468 RXZ468:RYA468 SHV468:SHW468 SRR468:SRS468 TBN468:TBO468 TLJ468:TLK468 TVF468:TVG468 UFB468:UFC468 UOX468:UOY468 UYT468:UYU468 VIP468:VIQ468 VSL468:VSM468 WCH468:WCI468 WMD468:WME468 WVZ468:WWA468 S457:T457 JO457:JP457 TK457:TL457 ADG457:ADH457 ANC457:AND457 AWY457:AWZ457 BGU457:BGV457 BQQ457:BQR457 CAM457:CAN457 CKI457:CKJ457 CUE457:CUF457 DEA457:DEB457 DNW457:DNX457 DXS457:DXT457 EHO457:EHP457 ERK457:ERL457 FBG457:FBH457 FLC457:FLD457 FUY457:FUZ457 GEU457:GEV457 GOQ457:GOR457 GYM457:GYN457 HII457:HIJ457 HSE457:HSF457 ICA457:ICB457 ILW457:ILX457 IVS457:IVT457 JFO457:JFP457 JPK457:JPL457 JZG457:JZH457 KJC457:KJD457 KSY457:KSZ457 LCU457:LCV457 LMQ457:LMR457 LWM457:LWN457 MGI457:MGJ457 MQE457:MQF457 NAA457:NAB457 NJW457:NJX457 NTS457:NTT457 ODO457:ODP457 ONK457:ONL457 OXG457:OXH457 PHC457:PHD457 PQY457:PQZ457 QAU457:QAV457 QKQ457:QKR457 QUM457:QUN457 REI457:REJ457 ROE457:ROF457 RYA457:RYB457 SHW457:SHX457 SRS457:SRT457 TBO457:TBP457 TLK457:TLL457 TVG457:TVH457 UFC457:UFD457 UOY457:UOZ457 UYU457:UYV457 VIQ457:VIR457 VSM457:VSN457 WCI457:WCJ457 WME457:WMF457 WWA457:WWB457 U458:U480 JQ458:JQ480 TM458:TM480 ADI458:ADI480 ANE458:ANE480 AXA458:AXA480 BGW458:BGW480 BQS458:BQS480 CAO458:CAO480 CKK458:CKK480 CUG458:CUG480 DEC458:DEC480 DNY458:DNY480 DXU458:DXU480 EHQ458:EHQ480 ERM458:ERM480 FBI458:FBI480 FLE458:FLE480 FVA458:FVA480 GEW458:GEW480 GOS458:GOS480 GYO458:GYO480 HIK458:HIK480 HSG458:HSG480 ICC458:ICC480 ILY458:ILY480 IVU458:IVU480 JFQ458:JFQ480 JPM458:JPM480 JZI458:JZI480 KJE458:KJE480 KTA458:KTA480 LCW458:LCW480 LMS458:LMS480 LWO458:LWO480 MGK458:MGK480 MQG458:MQG480 NAC458:NAC480 NJY458:NJY480 NTU458:NTU480 ODQ458:ODQ480 ONM458:ONM480 OXI458:OXI480 PHE458:PHE480 PRA458:PRA480 QAW458:QAW480 QKS458:QKS480 QUO458:QUO480 REK458:REK480 ROG458:ROG480 RYC458:RYC480 SHY458:SHY480 SRU458:SRU480 TBQ458:TBQ480 TLM458:TLM480 TVI458:TVI480 UFE458:UFE480 UPA458:UPA480 UYW458:UYW480 VIS458:VIS480 VSO458:VSO480 WCK458:WCK480 WMG458:WMG480 WWC458:WWC480 S481:T481 JO481:JP481 TK481:TL481 ADG481:ADH481 ANC481:AND481 AWY481:AWZ481 BGU481:BGV481 BQQ481:BQR481 CAM481:CAN481 CKI481:CKJ481 CUE481:CUF481 DEA481:DEB481 DNW481:DNX481 DXS481:DXT481 EHO481:EHP481 ERK481:ERL481 FBG481:FBH481 FLC481:FLD481 FUY481:FUZ481 GEU481:GEV481 GOQ481:GOR481 GYM481:GYN481 HII481:HIJ481 HSE481:HSF481 ICA481:ICB481 ILW481:ILX481 IVS481:IVT481 JFO481:JFP481 JPK481:JPL481 JZG481:JZH481 KJC481:KJD481 KSY481:KSZ481 LCU481:LCV481 LMQ481:LMR481 LWM481:LWN481 MGI481:MGJ481 MQE481:MQF481 NAA481:NAB481 NJW481:NJX481 NTS481:NTT481 ODO481:ODP481 ONK481:ONL481 OXG481:OXH481 PHC481:PHD481 PQY481:PQZ481 QAU481:QAV481 QKQ481:QKR481 QUM481:QUN481 REI481:REJ481 ROE481:ROF481 RYA481:RYB481 SHW481:SHX481 SRS481:SRT481 TBO481:TBP481 TLK481:TLL481 TVG481:TVH481 UFC481:UFD481 UOY481:UOZ481 UYU481:UYV481 VIQ481:VIR481 VSM481:VSN481 WCI481:WCJ481 WME481:WMF481 WWA481:WWB481 S466:S467 JO466:JO467 TK466:TK467 ADG466:ADG467 ANC466:ANC467 AWY466:AWY467 BGU466:BGU467 BQQ466:BQQ467 CAM466:CAM467 CKI466:CKI467 CUE466:CUE467 DEA466:DEA467 DNW466:DNW467 DXS466:DXS467 EHO466:EHO467 ERK466:ERK467 FBG466:FBG467 FLC466:FLC467 FUY466:FUY467 GEU466:GEU467 GOQ466:GOQ467 GYM466:GYM467 HII466:HII467 HSE466:HSE467 ICA466:ICA467 ILW466:ILW467 IVS466:IVS467 JFO466:JFO467 JPK466:JPK467 JZG466:JZG467 KJC466:KJC467 KSY466:KSY467 LCU466:LCU467 LMQ466:LMQ467 LWM466:LWM467 MGI466:MGI467 MQE466:MQE467 NAA466:NAA467 NJW466:NJW467 NTS466:NTS467 ODO466:ODO467 ONK466:ONK467 OXG466:OXG467 PHC466:PHC467 PQY466:PQY467 QAU466:QAU467 QKQ466:QKQ467 QUM466:QUM467 REI466:REI467 ROE466:ROE467 RYA466:RYA467 SHW466:SHW467 SRS466:SRS467 TBO466:TBO467 TLK466:TLK467 TVG466:TVG467 UFC466:UFC467 UOY466:UOY467 UYU466:UYU467 VIQ466:VIQ467 VSM466:VSM467 WCI466:WCI467 WME466:WME467 WWA466:WWA467 S469 JO469 TK469 ADG469 ANC469 AWY469 BGU469 BQQ469 CAM469 CKI469 CUE469 DEA469 DNW469 DXS469 EHO469 ERK469 FBG469 FLC469 FUY469 GEU469 GOQ469 GYM469 HII469 HSE469 ICA469 ILW469 IVS469 JFO469 JPK469 JZG469 KJC469 KSY469 LCU469 LMQ469 LWM469 MGI469 MQE469 NAA469 NJW469 NTS469 ODO469 ONK469 OXG469 PHC469 PQY469 QAU469 QKQ469 QUM469 REI469 ROE469 RYA469 SHW469 SRS469 TBO469 TLK469 TVG469 UFC469 UOY469 UYU469 VIQ469 VSM469 WCI469 WME469 WWA469 S476 JO476 TK476 ADG476 ANC476 AWY476 BGU476 BQQ476 CAM476 CKI476 CUE476 DEA476 DNW476 DXS476 EHO476 ERK476 FBG476 FLC476 FUY476 GEU476 GOQ476 GYM476 HII476 HSE476 ICA476 ILW476 IVS476 JFO476 JPK476 JZG476 KJC476 KSY476 LCU476 LMQ476 LWM476 MGI476 MQE476 NAA476 NJW476 NTS476 ODO476 ONK476 OXG476 PHC476 PQY476 QAU476 QKQ476 QUM476 REI476 ROE476 RYA476 SHW476 SRS476 TBO476 TLK476 TVG476 UFC476 UOY476 UYU476 VIQ476 VSM476 WCI476 WME476 WWA476 Q483 JM483 TI483 ADE483 ANA483 AWW483 BGS483 BQO483 CAK483 CKG483 CUC483 DDY483 DNU483 DXQ483 EHM483 ERI483 FBE483 FLA483 FUW483 GES483 GOO483 GYK483 HIG483 HSC483 IBY483 ILU483 IVQ483 JFM483 JPI483 JZE483 KJA483 KSW483 LCS483 LMO483 LWK483 MGG483 MQC483 MZY483 NJU483 NTQ483 ODM483 ONI483 OXE483 PHA483 PQW483 QAS483 QKO483 QUK483 REG483 ROC483 RXY483 SHU483 SRQ483 TBM483 TLI483 TVE483 UFA483 UOW483 UYS483 VIO483 VSK483 WCG483 WMC483 WVY483 U483 JQ483 TM483 ADI483 ANE483 AXA483 BGW483 BQS483 CAO483 CKK483 CUG483 DEC483 DNY483 DXU483 EHQ483 ERM483 FBI483 FLE483 FVA483 GEW483 GOS483 GYO483 HIK483 HSG483 ICC483 ILY483 IVU483 JFQ483 JPM483 JZI483 KJE483 KTA483 LCW483 LMS483 LWO483 MGK483 MQG483 NAC483 NJY483 NTU483 ODQ483 ONM483 OXI483 PHE483 PRA483 QAW483 QKS483 QUO483 REK483 ROG483 RYC483 SHY483 SRU483 TBQ483 TLM483 TVI483 UFE483 UPA483 UYW483 VIS483 VSO483 WCK483 WMG483 WWC483 U485:U486 JQ485:JQ486 TM485:TM486 ADI485:ADI486 ANE485:ANE486 AXA485:AXA486 BGW485:BGW486 BQS485:BQS486 CAO485:CAO486 CKK485:CKK486 CUG485:CUG486 DEC485:DEC486 DNY485:DNY486 DXU485:DXU486 EHQ485:EHQ486 ERM485:ERM486 FBI485:FBI486 FLE485:FLE486 FVA485:FVA486 GEW485:GEW486 GOS485:GOS486 GYO485:GYO486 HIK485:HIK486 HSG485:HSG486 ICC485:ICC486 ILY485:ILY486 IVU485:IVU486 JFQ485:JFQ486 JPM485:JPM486 JZI485:JZI486 KJE485:KJE486 KTA485:KTA486 LCW485:LCW486 LMS485:LMS486 LWO485:LWO486 MGK485:MGK486 MQG485:MQG486 NAC485:NAC486 NJY485:NJY486 NTU485:NTU486 ODQ485:ODQ486 ONM485:ONM486 OXI485:OXI486 PHE485:PHE486 PRA485:PRA486 QAW485:QAW486 QKS485:QKS486 QUO485:QUO486 REK485:REK486 ROG485:ROG486 RYC485:RYC486 SHY485:SHY486 SRU485:SRU486 TBQ485:TBQ486 TLM485:TLM486 TVI485:TVI486 UFE485:UFE486 UPA485:UPA486 UYW485:UYW486 VIS485:VIS486 VSO485:VSO486 WCK485:WCK486 WMG485:WMG486 WWC485:WWC486 S484 JO484 TK484 ADG484 ANC484 AWY484 BGU484 BQQ484 CAM484 CKI484 CUE484 DEA484 DNW484 DXS484 EHO484 ERK484 FBG484 FLC484 FUY484 GEU484 GOQ484 GYM484 HII484 HSE484 ICA484 ILW484 IVS484 JFO484 JPK484 JZG484 KJC484 KSY484 LCU484 LMQ484 LWM484 MGI484 MQE484 NAA484 NJW484 NTS484 ODO484 ONK484 OXG484 PHC484 PQY484 QAU484 QKQ484 QUM484 REI484 ROE484 RYA484 SHW484 SRS484 TBO484 TLK484 TVG484 UFC484 UOY484 UYU484 VIQ484 VSM484 WCI484 WME484 WWA484 U440:U456 JQ440:JQ456 TM440:TM456 ADI440:ADI456 ANE440:ANE456 AXA440:AXA456 BGW440:BGW456 BQS440:BQS456 CAO440:CAO456 CKK440:CKK456 CUG440:CUG456 DEC440:DEC456 DNY440:DNY456 DXU440:DXU456 EHQ440:EHQ456 ERM440:ERM456 FBI440:FBI456 FLE440:FLE456 FVA440:FVA456 GEW440:GEW456 GOS440:GOS456 GYO440:GYO456 HIK440:HIK456 HSG440:HSG456 ICC440:ICC456 ILY440:ILY456 IVU440:IVU456 JFQ440:JFQ456 JPM440:JPM456 JZI440:JZI456 KJE440:KJE456 KTA440:KTA456 LCW440:LCW456 LMS440:LMS456 LWO440:LWO456 MGK440:MGK456 MQG440:MQG456 NAC440:NAC456 NJY440:NJY456 NTU440:NTU456 ODQ440:ODQ456 ONM440:ONM456 OXI440:OXI456 PHE440:PHE456 PRA440:PRA456 QAW440:QAW456 QKS440:QKS456 QUO440:QUO456 REK440:REK456 ROG440:ROG456 RYC440:RYC456 SHY440:SHY456 SRU440:SRU456 TBQ440:TBQ456 TLM440:TLM456 TVI440:TVI456 UFE440:UFE456 UPA440:UPA456 UYW440:UYW456 VIS440:VIS456 VSO440:VSO456 WCK440:WCK456 WMG440:WMG456 WWC440:WWC456 Q440:Q481 JM440:JM481 TI440:TI481 ADE440:ADE481 ANA440:ANA481 AWW440:AWW481 BGS440:BGS481 BQO440:BQO481 CAK440:CAK481 CKG440:CKG481 CUC440:CUC481 DDY440:DDY481 DNU440:DNU481 DXQ440:DXQ481 EHM440:EHM481 ERI440:ERI481 FBE440:FBE481 FLA440:FLA481 FUW440:FUW481 GES440:GES481 GOO440:GOO481 GYK440:GYK481 HIG440:HIG481 HSC440:HSC481 IBY440:IBY481 ILU440:ILU481 IVQ440:IVQ481 JFM440:JFM481 JPI440:JPI481 JZE440:JZE481 KJA440:KJA481 KSW440:KSW481 LCS440:LCS481 LMO440:LMO481 LWK440:LWK481 MGG440:MGG481 MQC440:MQC481 MZY440:MZY481 NJU440:NJU481 NTQ440:NTQ481 ODM440:ODM481 ONI440:ONI481 OXE440:OXE481 PHA440:PHA481 PQW440:PQW481 QAS440:QAS481 QKO440:QKO481 QUK440:QUK481 REG440:REG481 ROC440:ROC481 RXY440:RXY481 SHU440:SHU481 SRQ440:SRQ481 TBM440:TBM481 TLI440:TLI481 TVE440:TVE481 UFA440:UFA481 UOW440:UOW481 UYS440:UYS481 VIO440:VIO481 VSK440:VSK481 WCG440:WCG481 WMC440:WMC481 WVY440:WVY481 Q860:U863 IX860:JB863 ST860:SX863 ACP860:ACT863 AML860:AMP863 AWH860:AWL863 BGD860:BGH863 BPZ860:BQD863 BZV860:BZZ863 CJR860:CJV863 CTN860:CTR863 DDJ860:DDN863 DNF860:DNJ863 DXB860:DXF863 EGX860:EHB863 EQT860:EQX863 FAP860:FAT863 FKL860:FKP863 FUH860:FUL863 GED860:GEH863 GNZ860:GOD863 GXV860:GXZ863 HHR860:HHV863 HRN860:HRR863 IBJ860:IBN863 ILF860:ILJ863 IVB860:IVF863 JEX860:JFB863 JOT860:JOX863 JYP860:JYT863 KIL860:KIP863 KSH860:KSL863 LCD860:LCH863 LLZ860:LMD863 LVV860:LVZ863 MFR860:MFV863 MPN860:MPR863 MZJ860:MZN863 NJF860:NJJ863 NTB860:NTF863 OCX860:ODB863 OMT860:OMX863 OWP860:OWT863 PGL860:PGP863 PQH860:PQL863 QAD860:QAH863 QJZ860:QKD863 QTV860:QTZ863 RDR860:RDV863 RNN860:RNR863 RXJ860:RXN863 SHF860:SHJ863 SRB860:SRF863 TAX860:TBB863 TKT860:TKX863 TUP860:TUT863 UEL860:UEP863 UOH860:UOL863 UYD860:UYH863 VHZ860:VID863 VRV860:VRZ863 WBR860:WBV863 WLN860:WLR863 WVJ860:WVN863 Q866:U866 IX866:JB866 ST866:SX866 ACP866:ACT866 AML866:AMP866 AWH866:AWL866 BGD866:BGH866 BPZ866:BQD866 BZV866:BZZ866 CJR866:CJV866 CTN866:CTR866 DDJ866:DDN866 DNF866:DNJ866 DXB866:DXF866 EGX866:EHB866 EQT866:EQX866 FAP866:FAT866 FKL866:FKP866 FUH866:FUL866 GED866:GEH866 GNZ866:GOD866 GXV866:GXZ866 HHR866:HHV866 HRN866:HRR866 IBJ866:IBN866 ILF866:ILJ866 IVB866:IVF866 JEX866:JFB866 JOT866:JOX866 JYP866:JYT866 KIL866:KIP866 KSH866:KSL866 LCD866:LCH866 LLZ866:LMD866 LVV866:LVZ866 MFR866:MFV866 MPN866:MPR866 MZJ866:MZN866 NJF866:NJJ866 NTB866:NTF866 OCX866:ODB866 OMT866:OMX866 OWP866:OWT866 PGL866:PGP866 PQH866:PQL866 QAD866:QAH866 QJZ866:QKD866 QTV866:QTZ866 RDR866:RDV866 RNN866:RNR866 RXJ866:RXN866 SHF866:SHJ866 SRB866:SRF866 TAX866:TBB866 TKT866:TKX866 TUP866:TUT866 UEL866:UEP866 UOH866:UOL866 UYD866:UYH866 VHZ866:VID866 VRV866:VRZ866 WBR866:WBV866 WLN866:WLR866 WVJ866:WVN866 AWH868:AWL868 BGD868:BGH868 BPZ868:BQD868 BZV868:BZZ868 CJR868:CJV868 CTN868:CTR868 DDJ868:DDN868 DNF868:DNJ868 DXB868:DXF868 EGX868:EHB868 EQT868:EQX868 FAP868:FAT868 FKL868:FKP868 FUH868:FUL868 GED868:GEH868 GNZ868:GOD868 GXV868:GXZ868 HHR868:HHV868 HRN868:HRR868 IBJ868:IBN868 ILF868:ILJ868 IVB868:IVF868 JEX868:JFB868 JOT868:JOX868 JYP868:JYT868 KIL868:KIP868 KSH868:KSL868 LCD868:LCH868 LLZ868:LMD868 LVV868:LVZ868 MFR868:MFV868 MPN868:MPR868 MZJ868:MZN868 NJF868:NJJ868 NTB868:NTF868 OCX868:ODB868 OMT868:OMX868 OWP868:OWT868 PGL868:PGP868 PQH868:PQL868 QAD868:QAH868 QJZ868:QKD868 QTV868:QTZ868 RDR868:RDV868 RNN868:RNR868 RXJ868:RXN868 SHF868:SHJ868 SRB868:SRF868 TAX868:TBB868 TKT868:TKX868 TUP868:TUT868 UEL868:UEP868 UOH868:UOL868 UYD868:UYH868 VHZ868:VID868 VRV868:VRZ868 WBR868:WBV868 WLN868:WLR868 WVJ868:WVN868 Q868:U868 IX868:JB868 ST868:SX868 ACP868:ACT868 AML868:AMP868 WVY1419:WWC1419 Q1416:U1421 JM1419:JQ1419 TI1419:TM1419 ADE1419:ADI1419 ANA1419:ANE1419 AWW1419:AXA1419 BGS1419:BGW1419 BQO1419:BQS1419 CAK1419:CAO1419 CKG1419:CKK1419 CUC1419:CUG1419 DDY1419:DEC1419 DNU1419:DNY1419 DXQ1419:DXU1419 EHM1419:EHQ1419 ERI1419:ERM1419 FBE1419:FBI1419 FLA1419:FLE1419 FUW1419:FVA1419 GES1419:GEW1419 GOO1419:GOS1419 GYK1419:GYO1419 HIG1419:HIK1419 HSC1419:HSG1419 IBY1419:ICC1419 ILU1419:ILY1419 IVQ1419:IVU1419 JFM1419:JFQ1419 JPI1419:JPM1419 JZE1419:JZI1419 KJA1419:KJE1419 KSW1419:KTA1419 LCS1419:LCW1419 LMO1419:LMS1419 LWK1419:LWO1419 MGG1419:MGK1419 MQC1419:MQG1419 MZY1419:NAC1419 NJU1419:NJY1419 NTQ1419:NTU1419 ODM1419:ODQ1419 ONI1419:ONM1419 OXE1419:OXI1419 PHA1419:PHE1419 PQW1419:PRA1419 QAS1419:QAW1419 QKO1419:QKS1419 QUK1419:QUO1419 REG1419:REK1419 ROC1419:ROG1419 RXY1419:RYC1419 SHU1419:SHY1419 SRQ1419:SRU1419 TBM1419:TBQ1419 TLI1419:TLM1419 TVE1419:TVI1419 UFA1419:UFE1419 UOW1419:UPA1419 UYS1419:UYW1419 VIO1419:VIS1419 VSK1419:VSO1419 WCG1419:WCK1419 WMC1419:WMG1419 Q1444:U1444 Q1552:U1555 IX1524:JB1527 ST1524:SX1527 ACP1524:ACT1527 AML1524:AMP1527 AWH1524:AWL1527 BGD1524:BGH1527 BPZ1524:BQD1527 BZV1524:BZZ1527 CJR1524:CJV1527 CTN1524:CTR1527 DDJ1524:DDN1527 DNF1524:DNJ1527 DXB1524:DXF1527 EGX1524:EHB1527 EQT1524:EQX1527 FAP1524:FAT1527 FKL1524:FKP1527 FUH1524:FUL1527 GED1524:GEH1527 GNZ1524:GOD1527 GXV1524:GXZ1527 HHR1524:HHV1527 HRN1524:HRR1527 IBJ1524:IBN1527 ILF1524:ILJ1527 IVB1524:IVF1527 JEX1524:JFB1527 JOT1524:JOX1527 JYP1524:JYT1527 KIL1524:KIP1527 KSH1524:KSL1527 LCD1524:LCH1527 LLZ1524:LMD1527 LVV1524:LVZ1527 MFR1524:MFV1527 MPN1524:MPR1527 MZJ1524:MZN1527 NJF1524:NJJ1527 NTB1524:NTF1527 OCX1524:ODB1527 OMT1524:OMX1527 OWP1524:OWT1527 PGL1524:PGP1527 PQH1524:PQL1527 QAD1524:QAH1527 QJZ1524:QKD1527 QTV1524:QTZ1527 RDR1524:RDV1527 RNN1524:RNR1527 RXJ1524:RXN1527 SHF1524:SHJ1527 SRB1524:SRF1527 TAX1524:TBB1527 TKT1524:TKX1527 TUP1524:TUT1527 UEL1524:UEP1527 UOH1524:UOL1527 UYD1524:UYH1527 VHZ1524:VID1527 VRV1524:VRZ1527 WBR1524:WBV1527 WLN1524:WLR1527 WVJ1524:WVN1527 Q1600:U1601 IX1572:JB1573 ST1572:SX1573 ACP1572:ACT1573 AML1572:AMP1573 AWH1572:AWL1573 BGD1572:BGH1573 BPZ1572:BQD1573 BZV1572:BZZ1573 CJR1572:CJV1573 CTN1572:CTR1573 DDJ1572:DDN1573 DNF1572:DNJ1573 DXB1572:DXF1573 EGX1572:EHB1573 EQT1572:EQX1573 FAP1572:FAT1573 FKL1572:FKP1573 FUH1572:FUL1573 GED1572:GEH1573 GNZ1572:GOD1573 GXV1572:GXZ1573 HHR1572:HHV1573 HRN1572:HRR1573 IBJ1572:IBN1573 ILF1572:ILJ1573 IVB1572:IVF1573 JEX1572:JFB1573 JOT1572:JOX1573 JYP1572:JYT1573 KIL1572:KIP1573 KSH1572:KSL1573 LCD1572:LCH1573 LLZ1572:LMD1573 LVV1572:LVZ1573 MFR1572:MFV1573 MPN1572:MPR1573 MZJ1572:MZN1573 NJF1572:NJJ1573 NTB1572:NTF1573 OCX1572:ODB1573 OMT1572:OMX1573 OWP1572:OWT1573 PGL1572:PGP1573 PQH1572:PQL1573 QAD1572:QAH1573 QJZ1572:QKD1573 QTV1572:QTZ1573 RDR1572:RDV1573 RNN1572:RNR1573 RXJ1572:RXN1573 SHF1572:SHJ1573 SRB1572:SRF1573 TAX1572:TBB1573 TKT1572:TKX1573 TUP1572:TUT1573 UEL1572:UEP1573 UOH1572:UOL1573 UYD1572:UYH1573 VHZ1572:VID1573 VRV1572:VRZ1573 WBR1572:WBV1573 WLN1572:WLR1573 WVJ1572:WVN1573 Q1557:T1568 IX1529:JA1540 ST1529:SW1540 ACP1529:ACS1540 AML1529:AMO1540 AWH1529:AWK1540 BGD1529:BGG1540 BPZ1529:BQC1540 BZV1529:BZY1540 CJR1529:CJU1540 CTN1529:CTQ1540 DDJ1529:DDM1540 DNF1529:DNI1540 DXB1529:DXE1540 EGX1529:EHA1540 EQT1529:EQW1540 FAP1529:FAS1540 FKL1529:FKO1540 FUH1529:FUK1540 GED1529:GEG1540 GNZ1529:GOC1540 GXV1529:GXY1540 HHR1529:HHU1540 HRN1529:HRQ1540 IBJ1529:IBM1540 ILF1529:ILI1540 IVB1529:IVE1540 JEX1529:JFA1540 JOT1529:JOW1540 JYP1529:JYS1540 KIL1529:KIO1540 KSH1529:KSK1540 LCD1529:LCG1540 LLZ1529:LMC1540 LVV1529:LVY1540 MFR1529:MFU1540 MPN1529:MPQ1540 MZJ1529:MZM1540 NJF1529:NJI1540 NTB1529:NTE1540 OCX1529:ODA1540 OMT1529:OMW1540 OWP1529:OWS1540 PGL1529:PGO1540 PQH1529:PQK1540 QAD1529:QAG1540 QJZ1529:QKC1540 QTV1529:QTY1540 RDR1529:RDU1540 RNN1529:RNQ1540 RXJ1529:RXM1540 SHF1529:SHI1540 SRB1529:SRE1540 TAX1529:TBA1540 TKT1529:TKW1540 TUP1529:TUS1540 UEL1529:UEO1540 UOH1529:UOK1540 UYD1529:UYG1540 VHZ1529:VIC1540 VRV1529:VRY1540 WBR1529:WBU1540 WLN1529:WLQ1540 WVJ1529:WVM1540 Q1550 IX1522 ST1522 ACP1522 AML1522 AWH1522 BGD1522 BPZ1522 BZV1522 CJR1522 CTN1522 DDJ1522 DNF1522 DXB1522 EGX1522 EQT1522 FAP1522 FKL1522 FUH1522 GED1522 GNZ1522 GXV1522 HHR1522 HRN1522 IBJ1522 ILF1522 IVB1522 JEX1522 JOT1522 JYP1522 KIL1522 KSH1522 LCD1522 LLZ1522 LVV1522 MFR1522 MPN1522 MZJ1522 NJF1522 NTB1522 OCX1522 OMT1522 OWP1522 PGL1522 PQH1522 QAD1522 QJZ1522 QTV1522 RDR1522 RNN1522 RXJ1522 SHF1522 SRB1522 TAX1522 TKT1522 TUP1522 UEL1522 UOH1522 UYD1522 VHZ1522 VRV1522 WBR1522 WLN1522 WVJ1522 R1550:T1551 IY1522:JA1523 SU1522:SW1523 ACQ1522:ACS1523 AMM1522:AMO1523 AWI1522:AWK1523 BGE1522:BGG1523 BQA1522:BQC1523 BZW1522:BZY1523 CJS1522:CJU1523 CTO1522:CTQ1523 DDK1522:DDM1523 DNG1522:DNI1523 DXC1522:DXE1523 EGY1522:EHA1523 EQU1522:EQW1523 FAQ1522:FAS1523 FKM1522:FKO1523 FUI1522:FUK1523 GEE1522:GEG1523 GOA1522:GOC1523 GXW1522:GXY1523 HHS1522:HHU1523 HRO1522:HRQ1523 IBK1522:IBM1523 ILG1522:ILI1523 IVC1522:IVE1523 JEY1522:JFA1523 JOU1522:JOW1523 JYQ1522:JYS1523 KIM1522:KIO1523 KSI1522:KSK1523 LCE1522:LCG1523 LMA1522:LMC1523 LVW1522:LVY1523 MFS1522:MFU1523 MPO1522:MPQ1523 MZK1522:MZM1523 NJG1522:NJI1523 NTC1522:NTE1523 OCY1522:ODA1523 OMU1522:OMW1523 OWQ1522:OWS1523 PGM1522:PGO1523 PQI1522:PQK1523 QAE1522:QAG1523 QKA1522:QKC1523 QTW1522:QTY1523 RDS1522:RDU1523 RNO1522:RNQ1523 RXK1522:RXM1523 SHG1522:SHI1523 SRC1522:SRE1523 TAY1522:TBA1523 TKU1522:TKW1523 TUQ1522:TUS1523 UEM1522:UEO1523 UOI1522:UOK1523 UYE1522:UYG1523 VIA1522:VIC1523 VRW1522:VRY1523 WBS1522:WBU1523 WLO1522:WLQ1523 WVK1522:WVM1523 U1550 JB1522 SX1522 ACT1522 AMP1522 AWL1522 BGH1522 BQD1522 BZZ1522 CJV1522 CTR1522 DDN1522 DNJ1522 DXF1522 EHB1522 EQX1522 FAT1522 FKP1522 FUL1522 GEH1522 GOD1522 GXZ1522 HHV1522 HRR1522 IBN1522 ILJ1522 IVF1522 JFB1522 JOX1522 JYT1522 KIP1522 KSL1522 LCH1522 LMD1522 LVZ1522 MFV1522 MPR1522 MZN1522 NJJ1522 NTF1522 ODB1522 OMX1522 OWT1522 PGP1522 PQL1522 QAH1522 QKD1522 QTZ1522 RDV1522 RNR1522 RXN1522 SHJ1522 SRF1522 TBB1522 TKX1522 TUT1522 UEP1522 UOL1522 UYH1522 VID1522 VRZ1522 WBV1522 WLR1522 WVN1522 Q1441:U1441" xr:uid="{B1A85C6A-CBD0-4FA4-9A03-7F7CD50B229B}">
      <formula1>0</formula1>
      <formula2>10000</formula2>
    </dataValidation>
    <dataValidation allowBlank="1" showInputMessage="1" showErrorMessage="1" prompt="Sicris šifra, vpišite samo enega skrbnika" sqref="JB728 SX728 ACT728 AMP728 AWL728 BGH728 BQD728 BZZ728 CJV728 CTR728 DDN728 DNJ728 DXF728 EHB728 EQX728 FAT728 FKP728 FUL728 GEH728 GOD728 GXZ728 HHV728 HRR728 IBN728 ILJ728 IVF728 JFB728 JOX728 JYT728 KIP728 KSL728 LCH728 LMD728 LVZ728 MFV728 MPR728 MZN728 NJJ728 NTF728 ODB728 OMX728 OWT728 PGP728 PQL728 QAH728 QKD728 QTZ728 RDV728 RNR728 RXN728 SHJ728 SRF728 TBB728 TKX728 TUT728 UEP728 UOL728 UYH728 VID728 VRZ728 WBV728 WLR728 WVN728 WVN1352 F1238:F1248 F1253:F1254 F1258 F1337 F1342 F1352 JB1352 SX1352 ACT1352 AMP1352 AWL1352 BGH1352 BQD1352 BZZ1352 CJV1352 CTR1352 DDN1352 DNJ1352 DXF1352 EHB1352 EQX1352 FAT1352 FKP1352 FUL1352 GEH1352 GOD1352 GXZ1352 HHV1352 HRR1352 IBN1352 ILJ1352 IVF1352 JFB1352 JOX1352 JYT1352 KIP1352 KSL1352 LCH1352 LMD1352 LVZ1352 MFV1352 MPR1352 MZN1352 NJJ1352 NTF1352 ODB1352 OMX1352 OWT1352 PGP1352 PQL1352 QAH1352 QKD1352 QTZ1352 RDV1352 RNR1352 RXN1352 SHJ1352 SRF1352 TBB1352 TKX1352 TUT1352 UEP1352 UOL1352 UYH1352 VID1352 VRZ1352 WBV1352 WLR1352 WLR506:WLR511 WBV506:WBV511 VRZ506:VRZ511 VID506:VID511 UYH506:UYH511 UOL506:UOL511 UEP506:UEP511 TUT506:TUT511 TKX506:TKX511 TBB506:TBB511 SRF506:SRF511 SHJ506:SHJ511 RXN506:RXN511 RNR506:RNR511 RDV506:RDV511 QTZ506:QTZ511 QKD506:QKD511 QAH506:QAH511 PQL506:PQL511 PGP506:PGP511 OWT506:OWT511 OMX506:OMX511 ODB506:ODB511 NTF506:NTF511 NJJ506:NJJ511 MZN506:MZN511 MPR506:MPR511 MFV506:MFV511 LVZ506:LVZ511 LMD506:LMD511 LCH506:LCH511 KSL506:KSL511 KIP506:KIP511 JYT506:JYT511 JOX506:JOX511 JFB506:JFB511 IVF506:IVF511 ILJ506:ILJ511 IBN506:IBN511 HRR506:HRR511 HHV506:HHV511 GXZ506:GXZ511 GOD506:GOD511 GEH506:GEH511 FUL506:FUL511 FKP506:FKP511 FAT506:FAT511 EQX506:EQX511 EHB506:EHB511 DXF506:DXF511 DNJ506:DNJ511 DDN506:DDN511 CTR506:CTR511 CJV506:CJV511 BZZ506:BZZ511 BQD506:BQD511 BGH506:BGH511 AWL506:AWL511 AMP506:AMP511 ACT506:ACT511 SX506:SX511 JB506:JB511 F506:F511 F1026 F728 F1158 JB1158 SX1158 ACT1158 AMP1158 AWL1158 BGH1158 BQD1158 BZZ1158 CJV1158 CTR1158 DDN1158 DNJ1158 DXF1158 EHB1158 EQX1158 FAT1158 FKP1158 FUL1158 GEH1158 GOD1158 GXZ1158 HHV1158 HRR1158 IBN1158 ILJ1158 IVF1158 JFB1158 JOX1158 JYT1158 KIP1158 KSL1158 LCH1158 LMD1158 LVZ1158 MFV1158 MPR1158 MZN1158 NJJ1158 NTF1158 ODB1158 OMX1158 OWT1158 PGP1158 PQL1158 QAH1158 QKD1158 QTZ1158 RDV1158 RNR1158 RXN1158 SHJ1158 SRF1158 TBB1158 TKX1158 TUT1158 UEP1158 UOL1158 UYH1158 VID1158 VRZ1158 WBV1158 WLR1158 WVN1158 F41:F42 JB41:JB42 SX41:SX42 ACT41:ACT42 AMP41:AMP42 AWL41:AWL42 BGH41:BGH42 BQD41:BQD42 BZZ41:BZZ42 CJV41:CJV42 CTR41:CTR42 DDN41:DDN42 DNJ41:DNJ42 DXF41:DXF42 EHB41:EHB42 EQX41:EQX42 FAT41:FAT42 FKP41:FKP42 FUL41:FUL42 GEH41:GEH42 GOD41:GOD42 GXZ41:GXZ42 HHV41:HHV42 HRR41:HRR42 IBN41:IBN42 ILJ41:ILJ42 IVF41:IVF42 JFB41:JFB42 JOX41:JOX42 JYT41:JYT42 KIP41:KIP42 KSL41:KSL42 LCH41:LCH42 LMD41:LMD42 LVZ41:LVZ42 MFV41:MFV42 MPR41:MPR42 MZN41:MZN42 NJJ41:NJJ42 NTF41:NTF42 ODB41:ODB42 OMX41:OMX42 OWT41:OWT42 PGP41:PGP42 PQL41:PQL42 QAH41:QAH42 QKD41:QKD42 QTZ41:QTZ42 RDV41:RDV42 RNR41:RNR42 RXN41:RXN42 SHJ41:SHJ42 SRF41:SRF42 TBB41:TBB42 TKX41:TKX42 TUT41:TUT42 UEP41:UEP42 UOL41:UOL42 UYH41:UYH42 VID41:VID42 VRZ41:VRZ42 WBV41:WBV42 WLR41:WLR42 WVN41:WVN42 F11:F38 JB11:JB38 SX11:SX38 ACT11:ACT38 AMP11:AMP38 AWL11:AWL38 BGH11:BGH38 BQD11:BQD38 BZZ11:BZZ38 CJV11:CJV38 CTR11:CTR38 DDN11:DDN38 DNJ11:DNJ38 DXF11:DXF38 EHB11:EHB38 EQX11:EQX38 FAT11:FAT38 FKP11:FKP38 FUL11:FUL38 GEH11:GEH38 GOD11:GOD38 GXZ11:GXZ38 HHV11:HHV38 HRR11:HRR38 IBN11:IBN38 ILJ11:ILJ38 IVF11:IVF38 JFB11:JFB38 JOX11:JOX38 JYT11:JYT38 KIP11:KIP38 KSL11:KSL38 LCH11:LCH38 LMD11:LMD38 LVZ11:LVZ38 MFV11:MFV38 MPR11:MPR38 MZN11:MZN38 NJJ11:NJJ38 NTF11:NTF38 ODB11:ODB38 OMX11:OMX38 OWT11:OWT38 PGP11:PGP38 PQL11:PQL38 QAH11:QAH38 QKD11:QKD38 QTZ11:QTZ38 RDV11:RDV38 RNR11:RNR38 RXN11:RXN38 SHJ11:SHJ38 SRF11:SRF38 TBB11:TBB38 TKX11:TKX38 TUT11:TUT38 UEP11:UEP38 UOL11:UOL38 UYH11:UYH38 VID11:VID38 VRZ11:VRZ38 WBV11:WBV38 WLR11:WLR38 WVN11:WVN38 F1100 WVN506:WVN511 F494 F502 F459:F460 JB459:JB460 SX459:SX460 ACT459:ACT460 AMP459:AMP460 AWL459:AWL460 BGH459:BGH460 BQD459:BQD460 BZZ459:BZZ460 CJV459:CJV460 CTR459:CTR460 DDN459:DDN460 DNJ459:DNJ460 DXF459:DXF460 EHB459:EHB460 EQX459:EQX460 FAT459:FAT460 FKP459:FKP460 FUL459:FUL460 GEH459:GEH460 GOD459:GOD460 GXZ459:GXZ460 HHV459:HHV460 HRR459:HRR460 IBN459:IBN460 ILJ459:ILJ460 IVF459:IVF460 JFB459:JFB460 JOX459:JOX460 JYT459:JYT460 KIP459:KIP460 KSL459:KSL460 LCH459:LCH460 LMD459:LMD460 LVZ459:LVZ460 MFV459:MFV460 MPR459:MPR460 MZN459:MZN460 NJJ459:NJJ460 NTF459:NTF460 ODB459:ODB460 OMX459:OMX460 OWT459:OWT460 PGP459:PGP460 PQL459:PQL460 QAH459:QAH460 QKD459:QKD460 QTZ459:QTZ460 RDV459:RDV460 RNR459:RNR460 RXN459:RXN460 SHJ459:SHJ460 SRF459:SRF460 TBB459:TBB460 TKX459:TKX460 TUT459:TUT460 UEP459:UEP460 UOL459:UOL460 UYH459:UYH460 VID459:VID460 VRZ459:VRZ460 WBV459:WBV460 WLR459:WLR460 WVN459:WVN460 F440:F457 JB440:JB457 SX440:SX457 ACT440:ACT457 AMP440:AMP457 AWL440:AWL457 BGH440:BGH457 BQD440:BQD457 BZZ440:BZZ457 CJV440:CJV457 CTR440:CTR457 DDN440:DDN457 DNJ440:DNJ457 DXF440:DXF457 EHB440:EHB457 EQX440:EQX457 FAT440:FAT457 FKP440:FKP457 FUL440:FUL457 GEH440:GEH457 GOD440:GOD457 GXZ440:GXZ457 HHV440:HHV457 HRR440:HRR457 IBN440:IBN457 ILJ440:ILJ457 IVF440:IVF457 JFB440:JFB457 JOX440:JOX457 JYT440:JYT457 KIP440:KIP457 KSL440:KSL457 LCH440:LCH457 LMD440:LMD457 LVZ440:LVZ457 MFV440:MFV457 MPR440:MPR457 MZN440:MZN457 NJJ440:NJJ457 NTF440:NTF457 ODB440:ODB457 OMX440:OMX457 OWT440:OWT457 PGP440:PGP457 PQL440:PQL457 QAH440:QAH457 QKD440:QKD457 QTZ440:QTZ457 RDV440:RDV457 RNR440:RNR457 RXN440:RXN457 SHJ440:SHJ457 SRF440:SRF457 TBB440:TBB457 TKX440:TKX457 TUT440:TUT457 UEP440:UEP457 UOL440:UOL457 UYH440:UYH457 VID440:VID457 VRZ440:VRZ457 WBV440:WBV457 WLR440:WLR457 WVN440:WVN457 F942:F946 WVN942:WVN946 WLR942:WLR946 WBV942:WBV946 VRZ942:VRZ946 VID942:VID946 UYH942:UYH946 UOL942:UOL946 UEP942:UEP946 TUT942:TUT946 TKX942:TKX946 TBB942:TBB946 SRF942:SRF946 SHJ942:SHJ946 RXN942:RXN946 RNR942:RNR946 RDV942:RDV946 QTZ942:QTZ946 QKD942:QKD946 QAH942:QAH946 PQL942:PQL946 PGP942:PGP946 OWT942:OWT946 OMX942:OMX946 ODB942:ODB946 NTF942:NTF946 NJJ942:NJJ946 MZN942:MZN946 MPR942:MPR946 MFV942:MFV946 LVZ942:LVZ946 LMD942:LMD946 LCH942:LCH946 KSL942:KSL946 KIP942:KIP946 JYT942:JYT946 JOX942:JOX946 JFB942:JFB946 IVF942:IVF946 ILJ942:ILJ946 IBN942:IBN946 HRR942:HRR946 HHV942:HHV946 GXZ942:GXZ946 GOD942:GOD946 GEH942:GEH946 FUL942:FUL946 FKP942:FKP946 FAT942:FAT946 EQX942:EQX946 EHB942:EHB946 DXF942:DXF946 DNJ942:DNJ946 DDN942:DDN946 CTR942:CTR946 CJV942:CJV946 BZZ942:BZZ946 BQD942:BQD946 BGH942:BGH946 AWL942:AWL946 AMP942:AMP946 ACT942:ACT946 SX942:SX946 JB942:JB946 F948:F949 JB948:JB949 SX948:SX949 ACT948:ACT949 AMP948:AMP949 AWL948:AWL949 BGH948:BGH949 BQD948:BQD949 BZZ948:BZZ949 CJV948:CJV949 CTR948:CTR949 DDN948:DDN949 DNJ948:DNJ949 DXF948:DXF949 EHB948:EHB949 EQX948:EQX949 FAT948:FAT949 FKP948:FKP949 FUL948:FUL949 GEH948:GEH949 GOD948:GOD949 GXZ948:GXZ949 HHV948:HHV949 HRR948:HRR949 IBN948:IBN949 ILJ948:ILJ949 IVF948:IVF949 JFB948:JFB949 JOX948:JOX949 JYT948:JYT949 KIP948:KIP949 KSL948:KSL949 LCH948:LCH949 LMD948:LMD949 LVZ948:LVZ949 MFV948:MFV949 MPR948:MPR949 MZN948:MZN949 NJJ948:NJJ949 NTF948:NTF949 ODB948:ODB949 OMX948:OMX949 OWT948:OWT949 PGP948:PGP949 PQL948:PQL949 QAH948:QAH949 QKD948:QKD949 QTZ948:QTZ949 RDV948:RDV949 RNR948:RNR949 RXN948:RXN949 SHJ948:SHJ949 SRF948:SRF949 TBB948:TBB949 TKX948:TKX949 TUT948:TUT949 UEP948:UEP949 UOL948:UOL949 UYH948:UYH949 VID948:VID949 VRZ948:VRZ949 WBV948:WBV949 WLR948:WLR949 WVN948:WVN949 F951:F960 JB951:JB952 SX951:SX952 ACT951:ACT952 AMP951:AMP952 AWL951:AWL952 BGH951:BGH952 BQD951:BQD952 BZZ951:BZZ952 CJV951:CJV952 CTR951:CTR952 DDN951:DDN952 DNJ951:DNJ952 DXF951:DXF952 EHB951:EHB952 EQX951:EQX952 FAT951:FAT952 FKP951:FKP952 FUL951:FUL952 GEH951:GEH952 GOD951:GOD952 GXZ951:GXZ952 HHV951:HHV952 HRR951:HRR952 IBN951:IBN952 ILJ951:ILJ952 IVF951:IVF952 JFB951:JFB952 JOX951:JOX952 JYT951:JYT952 KIP951:KIP952 KSL951:KSL952 LCH951:LCH952 LMD951:LMD952 LVZ951:LVZ952 MFV951:MFV952 MPR951:MPR952 MZN951:MZN952 NJJ951:NJJ952 NTF951:NTF952 ODB951:ODB952 OMX951:OMX952 OWT951:OWT952 PGP951:PGP952 PQL951:PQL952 QAH951:QAH952 QKD951:QKD952 QTZ951:QTZ952 RDV951:RDV952 RNR951:RNR952 RXN951:RXN952 SHJ951:SHJ952 SRF951:SRF952 TBB951:TBB952 TKX951:TKX952 TUT951:TUT952 UEP951:UEP952 UOL951:UOL952 UYH951:UYH952 VID951:VID952 VRZ951:VRZ952 WBV951:WBV952 WLR951:WLR952 WVN951:WVN952 D954:D960 F989:F990 D989 F860:F863 IM860:IM863 SI860:SI863 ACE860:ACE863 AMA860:AMA863 AVW860:AVW863 BFS860:BFS863 BPO860:BPO863 BZK860:BZK863 CJG860:CJG863 CTC860:CTC863 DCY860:DCY863 DMU860:DMU863 DWQ860:DWQ863 EGM860:EGM863 EQI860:EQI863 FAE860:FAE863 FKA860:FKA863 FTW860:FTW863 GDS860:GDS863 GNO860:GNO863 GXK860:GXK863 HHG860:HHG863 HRC860:HRC863 IAY860:IAY863 IKU860:IKU863 IUQ860:IUQ863 JEM860:JEM863 JOI860:JOI863 JYE860:JYE863 KIA860:KIA863 KRW860:KRW863 LBS860:LBS863 LLO860:LLO863 LVK860:LVK863 MFG860:MFG863 MPC860:MPC863 MYY860:MYY863 NIU860:NIU863 NSQ860:NSQ863 OCM860:OCM863 OMI860:OMI863 OWE860:OWE863 PGA860:PGA863 PPW860:PPW863 PZS860:PZS863 QJO860:QJO863 QTK860:QTK863 RDG860:RDG863 RNC860:RNC863 RWY860:RWY863 SGU860:SGU863 SQQ860:SQQ863 TAM860:TAM863 TKI860:TKI863 TUE860:TUE863 UEA860:UEA863 UNW860:UNW863 UXS860:UXS863 VHO860:VHO863 VRK860:VRK863 WBG860:WBG863 WLC860:WLC863 WUY860:WUY863 F866 IM866 SI866 ACE866 AMA866 AVW866 BFS866 BPO866 BZK866 CJG866 CTC866 DCY866 DMU866 DWQ866 EGM866 EQI866 FAE866 FKA866 FTW866 GDS866 GNO866 GXK866 HHG866 HRC866 IAY866 IKU866 IUQ866 JEM866 JOI866 JYE866 KIA866 KRW866 LBS866 LLO866 LVK866 MFG866 MPC866 MYY866 NIU866 NSQ866 OCM866 OMI866 OWE866 PGA866 PPW866 PZS866 QJO866 QTK866 RDG866 RNC866 RWY866 SGU866 SQQ866 TAM866 TKI866 TUE866 UEA866 UNW866 UXS866 VHO866 VRK866 WBG866 WLC866 WUY866 AVW868 BFS868 BPO868 BZK868 CJG868 CTC868 DCY868 DMU868 DWQ868 EGM868 EQI868 FAE868 FKA868 FTW868 GDS868 GNO868 GXK868 HHG868 HRC868 IAY868 IKU868 IUQ868 JEM868 JOI868 JYE868 KIA868 KRW868 LBS868 LLO868 LVK868 MFG868 MPC868 MYY868 NIU868 NSQ868 OCM868 OMI868 OWE868 PGA868 PPW868 PZS868 QJO868 QTK868 RDG868 RNC868 RWY868 SGU868 SQQ868 TAM868 TKI868 TUE868 UEA868 UNW868 UXS868 VHO868 VRK868 WBG868 WLC868 WUY868 F868 IM868 SI868 ACE868 AMA868 F1416:F1421 F1423:F1424 F1552 IM1539 SI1524 ACE1524 AMA1524 AVW1524 BFS1524 BPO1524 BZK1524 CJG1524 CTC1524 DCY1524 DMU1524 DWQ1524 EGM1524 EQI1524 FAE1524 FKA1524 FTW1524 GDS1524 GNO1524 GXK1524 HHG1524 HRC1524 IAY1524 IKU1524 IUQ1524 JEM1524 JOI1524 JYE1524 KIA1524 KRW1524 LBS1524 LLO1524 LVK1524 MFG1524 MPC1524 MYY1524 NIU1524 NSQ1524 OCM1524 OMI1524 OWE1524 PGA1524 PPW1524 PZS1524 QJO1524 QTK1524 RDG1524 RNC1524 RWY1524 SGU1524 SQQ1524 TAM1524 TKI1524 TUE1524 UEA1524 UNW1524 UXS1524 VHO1524 VRK1524 WBG1524 WLC1524 WUY1524 F1554:F1555 IM1541:IM1542 SI1526:SI1527 ACE1526:ACE1527 AMA1526:AMA1527 AVW1526:AVW1527 BFS1526:BFS1527 BPO1526:BPO1527 BZK1526:BZK1527 CJG1526:CJG1527 CTC1526:CTC1527 DCY1526:DCY1527 DMU1526:DMU1527 DWQ1526:DWQ1527 EGM1526:EGM1527 EQI1526:EQI1527 FAE1526:FAE1527 FKA1526:FKA1527 FTW1526:FTW1527 GDS1526:GDS1527 GNO1526:GNO1527 GXK1526:GXK1527 HHG1526:HHG1527 HRC1526:HRC1527 IAY1526:IAY1527 IKU1526:IKU1527 IUQ1526:IUQ1527 JEM1526:JEM1527 JOI1526:JOI1527 JYE1526:JYE1527 KIA1526:KIA1527 KRW1526:KRW1527 LBS1526:LBS1527 LLO1526:LLO1527 LVK1526:LVK1527 MFG1526:MFG1527 MPC1526:MPC1527 MYY1526:MYY1527 NIU1526:NIU1527 NSQ1526:NSQ1527 OCM1526:OCM1527 OMI1526:OMI1527 OWE1526:OWE1527 PGA1526:PGA1527 PPW1526:PPW1527 PZS1526:PZS1527 QJO1526:QJO1527 QTK1526:QTK1527 RDG1526:RDG1527 RNC1526:RNC1527 RWY1526:RWY1527 SGU1526:SGU1527 SQQ1526:SQQ1527 TAM1526:TAM1527 TKI1526:TKI1527 TUE1526:TUE1527 UEA1526:UEA1527 UNW1526:UNW1527 UXS1526:UXS1527 VHO1526:VHO1527 VRK1526:VRK1527 WBG1526:WBG1527 WLC1526:WLC1527 WUY1526:WUY1527 F1600:F1601 IM1587:IM1589 SI1572:SI1574 ACE1572:ACE1574 AMA1572:AMA1574 AVW1572:AVW1574 BFS1572:BFS1574 BPO1572:BPO1574 BZK1572:BZK1574 CJG1572:CJG1574 CTC1572:CTC1574 DCY1572:DCY1574 DMU1572:DMU1574 DWQ1572:DWQ1574 EGM1572:EGM1574 EQI1572:EQI1574 FAE1572:FAE1574 FKA1572:FKA1574 FTW1572:FTW1574 GDS1572:GDS1574 GNO1572:GNO1574 GXK1572:GXK1574 HHG1572:HHG1574 HRC1572:HRC1574 IAY1572:IAY1574 IKU1572:IKU1574 IUQ1572:IUQ1574 JEM1572:JEM1574 JOI1572:JOI1574 JYE1572:JYE1574 KIA1572:KIA1574 KRW1572:KRW1574 LBS1572:LBS1574 LLO1572:LLO1574 LVK1572:LVK1574 MFG1572:MFG1574 MPC1572:MPC1574 MYY1572:MYY1574 NIU1572:NIU1574 NSQ1572:NSQ1574 OCM1572:OCM1574 OMI1572:OMI1574 OWE1572:OWE1574 PGA1572:PGA1574 PPW1572:PPW1574 PZS1572:PZS1574 QJO1572:QJO1574 QTK1572:QTK1574 RDG1572:RDG1574 RNC1572:RNC1574 RWY1572:RWY1574 SGU1572:SGU1574 SQQ1572:SQQ1574 TAM1572:TAM1574 TKI1572:TKI1574 TUE1572:TUE1574 UEA1572:UEA1574 UNW1572:UNW1574 UXS1572:UXS1574 VHO1572:VHO1574 VRK1572:VRK1574 WBG1572:WBG1574 WLC1572:WLC1574 WUY1572:WUY1574 IM1594:IM1596 SI1579:SI1581 ACE1579:ACE1581 AMA1579:AMA1581 AVW1579:AVW1581 BFS1579:BFS1581 BPO1579:BPO1581 BZK1579:BZK1581 CJG1579:CJG1581 CTC1579:CTC1581 DCY1579:DCY1581 DMU1579:DMU1581 DWQ1579:DWQ1581 EGM1579:EGM1581 EQI1579:EQI1581 FAE1579:FAE1581 FKA1579:FKA1581 FTW1579:FTW1581 GDS1579:GDS1581 GNO1579:GNO1581 GXK1579:GXK1581 HHG1579:HHG1581 HRC1579:HRC1581 IAY1579:IAY1581 IKU1579:IKU1581 IUQ1579:IUQ1581 JEM1579:JEM1581 JOI1579:JOI1581 JYE1579:JYE1581 KIA1579:KIA1581 KRW1579:KRW1581 LBS1579:LBS1581 LLO1579:LLO1581 LVK1579:LVK1581 MFG1579:MFG1581 MPC1579:MPC1581 MYY1579:MYY1581 NIU1579:NIU1581 NSQ1579:NSQ1581 OCM1579:OCM1581 OMI1579:OMI1581 OWE1579:OWE1581 PGA1579:PGA1581 PPW1579:PPW1581 PZS1579:PZS1581 QJO1579:QJO1581 QTK1579:QTK1581 RDG1579:RDG1581 RNC1579:RNC1581 RWY1579:RWY1581 SGU1579:SGU1581 SQQ1579:SQQ1581 TAM1579:TAM1581 TKI1579:TKI1581 TUE1579:TUE1581 UEA1579:UEA1581 UNW1579:UNW1581 UXS1579:UXS1581 VHO1579:VHO1581 VRK1579:VRK1581 WBG1579:WBG1581 WLC1579:WLC1581 WUY1579:WUY1581 IM1598 SI1583 ACE1583 AMA1583 AVW1583 BFS1583 BPO1583 BZK1583 CJG1583 CTC1583 DCY1583 DMU1583 DWQ1583 EGM1583 EQI1583 FAE1583 FKA1583 FTW1583 GDS1583 GNO1583 GXK1583 HHG1583 HRC1583 IAY1583 IKU1583 IUQ1583 JEM1583 JOI1583 JYE1583 KIA1583 KRW1583 LBS1583 LLO1583 LVK1583 MFG1583 MPC1583 MYY1583 NIU1583 NSQ1583 OCM1583 OMI1583 OWE1583 PGA1583 PPW1583 PZS1583 QJO1583 QTK1583 RDG1583 RNC1583 RWY1583 SGU1583 SQQ1583 TAM1583 TKI1583 TUE1583 UEA1583 UNW1583 UXS1583 VHO1583 VRK1583 WBG1583 WLC1583 WUY1583 H1441" xr:uid="{A8B37A30-1704-438A-A792-B1D0A2EC4460}"/>
    <dataValidation allowBlank="1" showInputMessage="1" showErrorMessage="1" prompt="Vpišite šifro raziskovalnega oz. infrastrukturnega programa, ne navajajte dveh programov_x000a_ " sqref="D728 IZ728 SV728 ACR728 AMN728 AWJ728 BGF728 BQB728 BZX728 CJT728 CTP728 DDL728 DNH728 DXD728 EGZ728 EQV728 FAR728 FKN728 FUJ728 GEF728 GOB728 GXX728 HHT728 HRP728 IBL728 ILH728 IVD728 JEZ728 JOV728 JYR728 KIN728 KSJ728 LCF728 LMB728 LVX728 MFT728 MPP728 MZL728 NJH728 NTD728 OCZ728 OMV728 OWR728 PGN728 PQJ728 QAF728 QKB728 QTX728 RDT728 RNP728 RXL728 SHH728 SRD728 TAZ728 TKV728 TUR728 UEN728 UOJ728 UYF728 VIB728 VRX728 WBT728 WLP728 WVL728 D1026 D1337 D506:D509 IZ506:IZ509 SV506:SV509 ACR506:ACR509 AMN506:AMN509 AWJ506:AWJ509 BGF506:BGF509 BQB506:BQB509 BZX506:BZX509 CJT506:CJT509 CTP506:CTP509 DDL506:DDL509 DNH506:DNH509 DXD506:DXD509 EGZ506:EGZ509 EQV506:EQV509 FAR506:FAR509 FKN506:FKN509 FUJ506:FUJ509 GEF506:GEF509 GOB506:GOB509 GXX506:GXX509 HHT506:HHT509 HRP506:HRP509 IBL506:IBL509 ILH506:ILH509 IVD506:IVD509 JEZ506:JEZ509 JOV506:JOV509 JYR506:JYR509 KIN506:KIN509 KSJ506:KSJ509 LCF506:LCF509 LMB506:LMB509 LVX506:LVX509 MFT506:MFT509 MPP506:MPP509 MZL506:MZL509 NJH506:NJH509 NTD506:NTD509 OCZ506:OCZ509 OMV506:OMV509 OWR506:OWR509 PGN506:PGN509 PQJ506:PQJ509 QAF506:QAF509 QKB506:QKB509 QTX506:QTX509 RDT506:RDT509 RNP506:RNP509 RXL506:RXL509 SHH506:SHH509 SRD506:SRD509 TAZ506:TAZ509 TKV506:TKV509 TUR506:TUR509 UEN506:UEN509 UOJ506:UOJ509 UYF506:UYF509 VIB506:VIB509 VRX506:VRX509 WBT506:WBT509 WLP506:WLP509 WVL506:WVL509 D1352 IZ1352 SV1352 ACR1352 AMN1352 AWJ1352 BGF1352 BQB1352 BZX1352 CJT1352 CTP1352 DDL1352 DNH1352 DXD1352 EGZ1352 EQV1352 FAR1352 FKN1352 FUJ1352 GEF1352 GOB1352 GXX1352 HHT1352 HRP1352 IBL1352 ILH1352 IVD1352 JEZ1352 JOV1352 JYR1352 KIN1352 KSJ1352 LCF1352 LMB1352 LVX1352 MFT1352 MPP1352 MZL1352 NJH1352 NTD1352 OCZ1352 OMV1352 OWR1352 PGN1352 PQJ1352 QAF1352 QKB1352 QTX1352 RDT1352 RNP1352 RXL1352 SHH1352 SRD1352 TAZ1352 TKV1352 TUR1352 UEN1352 UOJ1352 UYF1352 VIB1352 VRX1352 WBT1352 WLP1352 WVL1352 D1158 IZ1158 SV1158 ACR1158 AMN1158 AWJ1158 BGF1158 BQB1158 BZX1158 CJT1158 CTP1158 DDL1158 DNH1158 DXD1158 EGZ1158 EQV1158 FAR1158 FKN1158 FUJ1158 GEF1158 GOB1158 GXX1158 HHT1158 HRP1158 IBL1158 ILH1158 IVD1158 JEZ1158 JOV1158 JYR1158 KIN1158 KSJ1158 LCF1158 LMB1158 LVX1158 MFT1158 MPP1158 MZL1158 NJH1158 NTD1158 OCZ1158 OMV1158 OWR1158 PGN1158 PQJ1158 QAF1158 QKB1158 QTX1158 RDT1158 RNP1158 RXL1158 SHH1158 SRD1158 TAZ1158 TKV1158 TUR1158 UEN1158 UOJ1158 UYF1158 VIB1158 VRX1158 WBT1158 WLP1158 WVL1158 D41:D42 IZ41:IZ42 SV41:SV42 ACR41:ACR42 AMN41:AMN42 AWJ41:AWJ42 BGF41:BGF42 BQB41:BQB42 BZX41:BZX42 CJT41:CJT42 CTP41:CTP42 DDL41:DDL42 DNH41:DNH42 DXD41:DXD42 EGZ41:EGZ42 EQV41:EQV42 FAR41:FAR42 FKN41:FKN42 FUJ41:FUJ42 GEF41:GEF42 GOB41:GOB42 GXX41:GXX42 HHT41:HHT42 HRP41:HRP42 IBL41:IBL42 ILH41:ILH42 IVD41:IVD42 JEZ41:JEZ42 JOV41:JOV42 JYR41:JYR42 KIN41:KIN42 KSJ41:KSJ42 LCF41:LCF42 LMB41:LMB42 LVX41:LVX42 MFT41:MFT42 MPP41:MPP42 MZL41:MZL42 NJH41:NJH42 NTD41:NTD42 OCZ41:OCZ42 OMV41:OMV42 OWR41:OWR42 PGN41:PGN42 PQJ41:PQJ42 QAF41:QAF42 QKB41:QKB42 QTX41:QTX42 RDT41:RDT42 RNP41:RNP42 RXL41:RXL42 SHH41:SHH42 SRD41:SRD42 TAZ41:TAZ42 TKV41:TKV42 TUR41:TUR42 UEN41:UEN42 UOJ41:UOJ42 UYF41:UYF42 VIB41:VIB42 VRX41:VRX42 WBT41:WBT42 WLP41:WLP42 WVL41:WVL42 D11:D37 IZ11:IZ37 SV11:SV37 ACR11:ACR37 AMN11:AMN37 AWJ11:AWJ37 BGF11:BGF37 BQB11:BQB37 BZX11:BZX37 CJT11:CJT37 CTP11:CTP37 DDL11:DDL37 DNH11:DNH37 DXD11:DXD37 EGZ11:EGZ37 EQV11:EQV37 FAR11:FAR37 FKN11:FKN37 FUJ11:FUJ37 GEF11:GEF37 GOB11:GOB37 GXX11:GXX37 HHT11:HHT37 HRP11:HRP37 IBL11:IBL37 ILH11:ILH37 IVD11:IVD37 JEZ11:JEZ37 JOV11:JOV37 JYR11:JYR37 KIN11:KIN37 KSJ11:KSJ37 LCF11:LCF37 LMB11:LMB37 LVX11:LVX37 MFT11:MFT37 MPP11:MPP37 MZL11:MZL37 NJH11:NJH37 NTD11:NTD37 OCZ11:OCZ37 OMV11:OMV37 OWR11:OWR37 PGN11:PGN37 PQJ11:PQJ37 QAF11:QAF37 QKB11:QKB37 QTX11:QTX37 RDT11:RDT37 RNP11:RNP37 RXL11:RXL37 SHH11:SHH37 SRD11:SRD37 TAZ11:TAZ37 TKV11:TKV37 TUR11:TUR37 UEN11:UEN37 UOJ11:UOJ37 UYF11:UYF37 VIB11:VIB37 VRX11:VRX37 WBT11:WBT37 WLP11:WLP37 WVL11:WVL37 D50 IZ50 SV50 ACR50 AMN50 AWJ50 BGF50 BQB50 BZX50 CJT50 CTP50 DDL50 DNH50 DXD50 EGZ50 EQV50 FAR50 FKN50 FUJ50 GEF50 GOB50 GXX50 HHT50 HRP50 IBL50 ILH50 IVD50 JEZ50 JOV50 JYR50 KIN50 KSJ50 LCF50 LMB50 LVX50 MFT50 MPP50 MZL50 NJH50 NTD50 OCZ50 OMV50 OWR50 PGN50 PQJ50 QAF50 QKB50 QTX50 RDT50 RNP50 RXL50 SHH50 SRD50 TAZ50 TKV50 TUR50 UEN50 UOJ50 UYF50 VIB50 VRX50 WBT50 WLP50 WVL50 D1100 D1238:D1261 D494 D502 D454:D455 IZ454:IZ455 SV454:SV455 ACR454:ACR455 AMN454:AMN455 AWJ454:AWJ455 BGF454:BGF455 BQB454:BQB455 BZX454:BZX455 CJT454:CJT455 CTP454:CTP455 DDL454:DDL455 DNH454:DNH455 DXD454:DXD455 EGZ454:EGZ455 EQV454:EQV455 FAR454:FAR455 FKN454:FKN455 FUJ454:FUJ455 GEF454:GEF455 GOB454:GOB455 GXX454:GXX455 HHT454:HHT455 HRP454:HRP455 IBL454:IBL455 ILH454:ILH455 IVD454:IVD455 JEZ454:JEZ455 JOV454:JOV455 JYR454:JYR455 KIN454:KIN455 KSJ454:KSJ455 LCF454:LCF455 LMB454:LMB455 LVX454:LVX455 MFT454:MFT455 MPP454:MPP455 MZL454:MZL455 NJH454:NJH455 NTD454:NTD455 OCZ454:OCZ455 OMV454:OMV455 OWR454:OWR455 PGN454:PGN455 PQJ454:PQJ455 QAF454:QAF455 QKB454:QKB455 QTX454:QTX455 RDT454:RDT455 RNP454:RNP455 RXL454:RXL455 SHH454:SHH455 SRD454:SRD455 TAZ454:TAZ455 TKV454:TKV455 TUR454:TUR455 UEN454:UEN455 UOJ454:UOJ455 UYF454:UYF455 VIB454:VIB455 VRX454:VRX455 WBT454:WBT455 WLP454:WLP455 WVL454:WVL455 D445:D446 IZ445:IZ446 SV445:SV446 ACR445:ACR446 AMN445:AMN446 AWJ445:AWJ446 BGF445:BGF446 BQB445:BQB446 BZX445:BZX446 CJT445:CJT446 CTP445:CTP446 DDL445:DDL446 DNH445:DNH446 DXD445:DXD446 EGZ445:EGZ446 EQV445:EQV446 FAR445:FAR446 FKN445:FKN446 FUJ445:FUJ446 GEF445:GEF446 GOB445:GOB446 GXX445:GXX446 HHT445:HHT446 HRP445:HRP446 IBL445:IBL446 ILH445:ILH446 IVD445:IVD446 JEZ445:JEZ446 JOV445:JOV446 JYR445:JYR446 KIN445:KIN446 KSJ445:KSJ446 LCF445:LCF446 LMB445:LMB446 LVX445:LVX446 MFT445:MFT446 MPP445:MPP446 MZL445:MZL446 NJH445:NJH446 NTD445:NTD446 OCZ445:OCZ446 OMV445:OMV446 OWR445:OWR446 PGN445:PGN446 PQJ445:PQJ446 QAF445:QAF446 QKB445:QKB446 QTX445:QTX446 RDT445:RDT446 RNP445:RNP446 RXL445:RXL446 SHH445:SHH446 SRD445:SRD446 TAZ445:TAZ446 TKV445:TKV446 TUR445:TUR446 UEN445:UEN446 UOJ445:UOJ446 UYF445:UYF446 VIB445:VIB446 VRX445:VRX446 WBT445:WBT446 WLP445:WLP446 WVL445:WVL446 D448 IZ448 SV448 ACR448 AMN448 AWJ448 BGF448 BQB448 BZX448 CJT448 CTP448 DDL448 DNH448 DXD448 EGZ448 EQV448 FAR448 FKN448 FUJ448 GEF448 GOB448 GXX448 HHT448 HRP448 IBL448 ILH448 IVD448 JEZ448 JOV448 JYR448 KIN448 KSJ448 LCF448 LMB448 LVX448 MFT448 MPP448 MZL448 NJH448 NTD448 OCZ448 OMV448 OWR448 PGN448 PQJ448 QAF448 QKB448 QTX448 RDT448 RNP448 RXL448 SHH448 SRD448 TAZ448 TKV448 TUR448 UEN448 UOJ448 UYF448 VIB448 VRX448 WBT448 WLP448 WVL448 AM440:AM493 KI440:KI493 UE440:UE493 AEA440:AEA493 ANW440:ANW493 AXS440:AXS493 BHO440:BHO493 BRK440:BRK493 CBG440:CBG493 CLC440:CLC493 CUY440:CUY493 DEU440:DEU493 DOQ440:DOQ493 DYM440:DYM493 EII440:EII493 ESE440:ESE493 FCA440:FCA493 FLW440:FLW493 FVS440:FVS493 GFO440:GFO493 GPK440:GPK493 GZG440:GZG493 HJC440:HJC493 HSY440:HSY493 ICU440:ICU493 IMQ440:IMQ493 IWM440:IWM493 JGI440:JGI493 JQE440:JQE493 KAA440:KAA493 KJW440:KJW493 KTS440:KTS493 LDO440:LDO493 LNK440:LNK493 LXG440:LXG493 MHC440:MHC493 MQY440:MQY493 NAU440:NAU493 NKQ440:NKQ493 NUM440:NUM493 OEI440:OEI493 OOE440:OOE493 OYA440:OYA493 PHW440:PHW493 PRS440:PRS493 QBO440:QBO493 QLK440:QLK493 QVG440:QVG493 RFC440:RFC493 ROY440:ROY493 RYU440:RYU493 SIQ440:SIQ493 SSM440:SSM493 TCI440:TCI493 TME440:TME493 TWA440:TWA493 UFW440:UFW493 UPS440:UPS493 UZO440:UZO493 VJK440:VJK493 VTG440:VTG493 WDC440:WDC493 WMY440:WMY493 WWU440:WWU493 D953 WVL942:WVL946 WLP942:WLP946 WBT942:WBT946 VRX942:VRX946 VIB942:VIB946 UYF942:UYF946 UOJ942:UOJ946 UEN942:UEN946 TUR942:TUR946 TKV942:TKV946 TAZ942:TAZ946 SRD942:SRD946 SHH942:SHH946 RXL942:RXL946 RNP942:RNP946 RDT942:RDT946 QTX942:QTX946 QKB942:QKB946 QAF942:QAF946 PQJ942:PQJ946 PGN942:PGN946 OWR942:OWR946 OMV942:OMV946 OCZ942:OCZ946 NTD942:NTD946 NJH942:NJH946 MZL942:MZL946 MPP942:MPP946 MFT942:MFT946 LVX942:LVX946 LMB942:LMB946 LCF942:LCF946 KSJ942:KSJ946 KIN942:KIN946 JYR942:JYR946 JOV942:JOV946 JEZ942:JEZ946 IVD942:IVD946 ILH942:ILH946 IBL942:IBL946 HRP942:HRP946 HHT942:HHT946 GXX942:GXX946 GOB942:GOB946 GEF942:GEF946 FUJ942:FUJ946 FKN942:FKN946 FAR942:FAR946 EQV942:EQV946 EGZ942:EGZ946 DXD942:DXD946 DNH942:DNH946 DDL942:DDL946 CTP942:CTP946 CJT942:CJT946 BZX942:BZX946 BQB942:BQB946 BGF942:BGF946 AWJ942:AWJ946 AMN942:AMN946 ACR942:ACR946 SV942:SV946 IZ942:IZ946 D948:D949 IZ948:IZ949 SV948:SV949 ACR948:ACR949 AMN948:AMN949 AWJ948:AWJ949 BGF948:BGF949 BQB948:BQB949 BZX948:BZX949 CJT948:CJT949 CTP948:CTP949 DDL948:DDL949 DNH948:DNH949 DXD948:DXD949 EGZ948:EGZ949 EQV948:EQV949 FAR948:FAR949 FKN948:FKN949 FUJ948:FUJ949 GEF948:GEF949 GOB948:GOB949 GXX948:GXX949 HHT948:HHT949 HRP948:HRP949 IBL948:IBL949 ILH948:ILH949 IVD948:IVD949 JEZ948:JEZ949 JOV948:JOV949 JYR948:JYR949 KIN948:KIN949 KSJ948:KSJ949 LCF948:LCF949 LMB948:LMB949 LVX948:LVX949 MFT948:MFT949 MPP948:MPP949 MZL948:MZL949 NJH948:NJH949 NTD948:NTD949 OCZ948:OCZ949 OMV948:OMV949 OWR948:OWR949 PGN948:PGN949 PQJ948:PQJ949 QAF948:QAF949 QKB948:QKB949 QTX948:QTX949 RDT948:RDT949 RNP948:RNP949 RXL948:RXL949 SHH948:SHH949 SRD948:SRD949 TAZ948:TAZ949 TKV948:TKV949 TUR948:TUR949 UEN948:UEN949 UOJ948:UOJ949 UYF948:UYF949 VIB948:VIB949 VRX948:VRX949 WBT948:WBT949 WLP948:WLP949 WVL948:WVL949 D951 IZ951 SV951 ACR951 AMN951 AWJ951 BGF951 BQB951 BZX951 CJT951 CTP951 DDL951 DNH951 DXD951 EGZ951 EQV951 FAR951 FKN951 FUJ951 GEF951 GOB951 GXX951 HHT951 HRP951 IBL951 ILH951 IVD951 JEZ951 JOV951 JYR951 KIN951 KSJ951 LCF951 LMB951 LVX951 MFT951 MPP951 MZL951 NJH951 NTD951 OCZ951 OMV951 OWR951 PGN951 PQJ951 QAF951 QKB951 QTX951 RDT951 RNP951 RXL951 SHH951 SRD951 TAZ951 TKV951 TUR951 UEN951 UOJ951 UYF951 VIB951 VRX951 WBT951 WLP951 WVL951 D943:D946 IK860:IK864 SG860:SG864 ACC860:ACC864 ALY860:ALY864 AVU860:AVU864 BFQ860:BFQ864 BPM860:BPM864 BZI860:BZI864 CJE860:CJE864 CTA860:CTA864 DCW860:DCW864 DMS860:DMS864 DWO860:DWO864 EGK860:EGK864 EQG860:EQG864 FAC860:FAC864 FJY860:FJY864 FTU860:FTU864 GDQ860:GDQ864 GNM860:GNM864 GXI860:GXI864 HHE860:HHE864 HRA860:HRA864 IAW860:IAW864 IKS860:IKS864 IUO860:IUO864 JEK860:JEK864 JOG860:JOG864 JYC860:JYC864 KHY860:KHY864 KRU860:KRU864 LBQ860:LBQ864 LLM860:LLM864 LVI860:LVI864 MFE860:MFE864 MPA860:MPA864 MYW860:MYW864 NIS860:NIS864 NSO860:NSO864 OCK860:OCK864 OMG860:OMG864 OWC860:OWC864 PFY860:PFY864 PPU860:PPU864 PZQ860:PZQ864 QJM860:QJM864 QTI860:QTI864 RDE860:RDE864 RNA860:RNA864 RWW860:RWW864 SGS860:SGS864 SQO860:SQO864 TAK860:TAK864 TKG860:TKG864 TUC860:TUC864 UDY860:UDY864 UNU860:UNU864 UXQ860:UXQ864 VHM860:VHM864 VRI860:VRI864 WBE860:WBE864 WLA860:WLA864 WUW860:WUW864 D864 D860:D862 D866 IK866 SG866 ACC866 ALY866 AVU866 BFQ866 BPM866 BZI866 CJE866 CTA866 DCW866 DMS866 DWO866 EGK866 EQG866 FAC866 FJY866 FTU866 GDQ866 GNM866 GXI866 HHE866 HRA866 IAW866 IKS866 IUO866 JEK866 JOG866 JYC866 KHY866 KRU866 LBQ866 LLM866 LVI866 MFE866 MPA866 MYW866 NIS866 NSO866 OCK866 OMG866 OWC866 PFY866 PPU866 PZQ866 QJM866 QTI866 RDE866 RNA866 RWW866 SGS866 SQO866 TAK866 TKG866 TUC866 UDY866 UNU866 UXQ866 VHM866 VRI866 WBE866 WLA866 WUW866 AVU868 BFQ868 BPM868 BZI868 CJE868 CTA868 DCW868 DMS868 DWO868 EGK868 EQG868 FAC868 FJY868 FTU868 GDQ868 GNM868 GXI868 HHE868 HRA868 IAW868 IKS868 IUO868 JEK868 JOG868 JYC868 KHY868 KRU868 LBQ868 LLM868 LVI868 MFE868 MPA868 MYW868 NIS868 NSO868 OCK868 OMG868 OWC868 PFY868 PPU868 PZQ868 QJM868 QTI868 RDE868 RNA868 RWW868 SGS868 SQO868 TAK868 TKG868 TUC868 UDY868 UNU868 UXQ868 VHM868 VRI868 WBE868 WLA868 WUW868 D868 IK868 SG868 ACC868 ALY868 D1416:D1421 D1423:D1424 IZ1419 SV1419 ACR1419 AMN1419 AWJ1419 BGF1419 BQB1419 BZX1419 CJT1419 CTP1419 DDL1419 DNH1419 DXD1419 EGZ1419 EQV1419 FAR1419 FKN1419 FUJ1419 GEF1419 GOB1419 GXX1419 HHT1419 HRP1419 IBL1419 ILH1419 IVD1419 JEZ1419 JOV1419 JYR1419 KIN1419 KSJ1419 LCF1419 LMB1419 LVX1419 MFT1419 MPP1419 MZL1419 NJH1419 NTD1419 OCZ1419 OMV1419 OWR1419 PGN1419 PQJ1419 QAF1419 QKB1419 QTX1419 RDT1419 RNP1419 RXL1419 SHH1419 SRD1419 TAZ1419 TKV1419 TUR1419 UEN1419 UOJ1419 UYF1419 VIB1419 VRX1419 WBT1419 WLP1419 WVL1419 D1552 IK1539 SG1524 ACC1524 ALY1524 AVU1524 BFQ1524 BPM1524 BZI1524 CJE1524 CTA1524 DCW1524 DMS1524 DWO1524 EGK1524 EQG1524 FAC1524 FJY1524 FTU1524 GDQ1524 GNM1524 GXI1524 HHE1524 HRA1524 IAW1524 IKS1524 IUO1524 JEK1524 JOG1524 JYC1524 KHY1524 KRU1524 LBQ1524 LLM1524 LVI1524 MFE1524 MPA1524 MYW1524 NIS1524 NSO1524 OCK1524 OMG1524 OWC1524 PFY1524 PPU1524 PZQ1524 QJM1524 QTI1524 RDE1524 RNA1524 RWW1524 SGS1524 SQO1524 TAK1524 TKG1524 TUC1524 UDY1524 UNU1524 UXQ1524 VHM1524 VRI1524 WBE1524 WLA1524 WUW1524 D1569 IK1556 SG1541 ACC1541 ALY1541 AVU1541 BFQ1541 BPM1541 BZI1541 CJE1541 CTA1541 DCW1541 DMS1541 DWO1541 EGK1541 EQG1541 FAC1541 FJY1541 FTU1541 GDQ1541 GNM1541 GXI1541 HHE1541 HRA1541 IAW1541 IKS1541 IUO1541 JEK1541 JOG1541 JYC1541 KHY1541 KRU1541 LBQ1541 LLM1541 LVI1541 MFE1541 MPA1541 MYW1541 NIS1541 NSO1541 OCK1541 OMG1541 OWC1541 PFY1541 PPU1541 PZQ1541 QJM1541 QTI1541 RDE1541 RNA1541 RWW1541 SGS1541 SQO1541 TAK1541 TKG1541 TUC1541 UDY1541 UNU1541 UXQ1541 VHM1541 VRI1541 WBE1541 WLA1541 WUW1541 D1600:D1601 IK1587:IK1589 SG1572:SG1574 ACC1572:ACC1574 ALY1572:ALY1574 AVU1572:AVU1574 BFQ1572:BFQ1574 BPM1572:BPM1574 BZI1572:BZI1574 CJE1572:CJE1574 CTA1572:CTA1574 DCW1572:DCW1574 DMS1572:DMS1574 DWO1572:DWO1574 EGK1572:EGK1574 EQG1572:EQG1574 FAC1572:FAC1574 FJY1572:FJY1574 FTU1572:FTU1574 GDQ1572:GDQ1574 GNM1572:GNM1574 GXI1572:GXI1574 HHE1572:HHE1574 HRA1572:HRA1574 IAW1572:IAW1574 IKS1572:IKS1574 IUO1572:IUO1574 JEK1572:JEK1574 JOG1572:JOG1574 JYC1572:JYC1574 KHY1572:KHY1574 KRU1572:KRU1574 LBQ1572:LBQ1574 LLM1572:LLM1574 LVI1572:LVI1574 MFE1572:MFE1574 MPA1572:MPA1574 MYW1572:MYW1574 NIS1572:NIS1574 NSO1572:NSO1574 OCK1572:OCK1574 OMG1572:OMG1574 OWC1572:OWC1574 PFY1572:PFY1574 PPU1572:PPU1574 PZQ1572:PZQ1574 QJM1572:QJM1574 QTI1572:QTI1574 RDE1572:RDE1574 RNA1572:RNA1574 RWW1572:RWW1574 SGS1572:SGS1574 SQO1572:SQO1574 TAK1572:TAK1574 TKG1572:TKG1574 TUC1572:TUC1574 UDY1572:UDY1574 UNU1572:UNU1574 UXQ1572:UXQ1574 VHM1572:VHM1574 VRI1572:VRI1574 WBE1572:WBE1574 WLA1572:WLA1574 WUW1572:WUW1574 F1441" xr:uid="{4559D01D-C36B-4D27-8626-B059F60C577A}"/>
    <dataValidation type="whole" allowBlank="1" showInputMessage="1" showErrorMessage="1" errorTitle="Leto" error="celo število" sqref="H886:H895 JD886:JD895 SZ886:SZ895 ACV886:ACV895 AMR886:AMR895 AWN886:AWN895 BGJ886:BGJ895 BQF886:BQF895 CAB886:CAB895 CJX886:CJX895 CTT886:CTT895 DDP886:DDP895 DNL886:DNL895 DXH886:DXH895 EHD886:EHD895 EQZ886:EQZ895 FAV886:FAV895 FKR886:FKR895 FUN886:FUN895 GEJ886:GEJ895 GOF886:GOF895 GYB886:GYB895 HHX886:HHX895 HRT886:HRT895 IBP886:IBP895 ILL886:ILL895 IVH886:IVH895 JFD886:JFD895 JOZ886:JOZ895 JYV886:JYV895 KIR886:KIR895 KSN886:KSN895 LCJ886:LCJ895 LMF886:LMF895 LWB886:LWB895 MFX886:MFX895 MPT886:MPT895 MZP886:MZP895 NJL886:NJL895 NTH886:NTH895 ODD886:ODD895 OMZ886:OMZ895 OWV886:OWV895 PGR886:PGR895 PQN886:PQN895 QAJ886:QAJ895 QKF886:QKF895 QUB886:QUB895 RDX886:RDX895 RNT886:RNT895 RXP886:RXP895 SHL886:SHL895 SRH886:SRH895 TBD886:TBD895 TKZ886:TKZ895 TUV886:TUV895 UER886:UER895 UON886:UON895 UYJ886:UYJ895 VIF886:VIF895 VSB886:VSB895 WBX886:WBX895 WLT886:WLT895 WVP886:WVP895 H898 JD898 SZ898 ACV898 AMR898 AWN898 BGJ898 BQF898 CAB898 CJX898 CTT898 DDP898 DNL898 DXH898 EHD898 EQZ898 FAV898 FKR898 FUN898 GEJ898 GOF898 GYB898 HHX898 HRT898 IBP898 ILL898 IVH898 JFD898 JOZ898 JYV898 KIR898 KSN898 LCJ898 LMF898 LWB898 MFX898 MPT898 MZP898 NJL898 NTH898 ODD898 OMZ898 OWV898 PGR898 PQN898 QAJ898 QKF898 QUB898 RDX898 RNT898 RXP898 SHL898 SRH898 TBD898 TKZ898 TUV898 UER898 UON898 UYJ898 VIF898 VSB898 WBX898 WLT898 WVP898 H193:H208 H177:H191 H168:H169 H171 H173:H175 H440:H455 JD440:JD455 SZ440:SZ455 ACV440:ACV455 AMR440:AMR455 AWN440:AWN455 BGJ440:BGJ455 BQF440:BQF455 CAB440:CAB455 CJX440:CJX455 CTT440:CTT455 DDP440:DDP455 DNL440:DNL455 DXH440:DXH455 EHD440:EHD455 EQZ440:EQZ455 FAV440:FAV455 FKR440:FKR455 FUN440:FUN455 GEJ440:GEJ455 GOF440:GOF455 GYB440:GYB455 HHX440:HHX455 HRT440:HRT455 IBP440:IBP455 ILL440:ILL455 IVH440:IVH455 JFD440:JFD455 JOZ440:JOZ455 JYV440:JYV455 KIR440:KIR455 KSN440:KSN455 LCJ440:LCJ455 LMF440:LMF455 LWB440:LWB455 MFX440:MFX455 MPT440:MPT455 MZP440:MZP455 NJL440:NJL455 NTH440:NTH455 ODD440:ODD455 OMZ440:OMZ455 OWV440:OWV455 PGR440:PGR455 PQN440:PQN455 QAJ440:QAJ455 QKF440:QKF455 QUB440:QUB455 RDX440:RDX455 RNT440:RNT455 RXP440:RXP455 SHL440:SHL455 SRH440:SRH455 TBD440:TBD455 TKZ440:TKZ455 TUV440:TUV455 UER440:UER455 UON440:UON455 UYJ440:UYJ455 VIF440:VIF455 VSB440:VSB455 WBX440:WBX455 WLT440:WLT455 WVP440:WVP455 IO1421:IO1422 H1557:H1599 IO1544:IO1586 SK1529:SK1571 ACG1529:ACG1571 AMC1529:AMC1571 AVY1529:AVY1571 BFU1529:BFU1571 BPQ1529:BPQ1571 BZM1529:BZM1571 CJI1529:CJI1571 CTE1529:CTE1571 DDA1529:DDA1571 DMW1529:DMW1571 DWS1529:DWS1571 EGO1529:EGO1571 EQK1529:EQK1571 FAG1529:FAG1571 FKC1529:FKC1571 FTY1529:FTY1571 GDU1529:GDU1571 GNQ1529:GNQ1571 GXM1529:GXM1571 HHI1529:HHI1571 HRE1529:HRE1571 IBA1529:IBA1571 IKW1529:IKW1571 IUS1529:IUS1571 JEO1529:JEO1571 JOK1529:JOK1571 JYG1529:JYG1571 KIC1529:KIC1571 KRY1529:KRY1571 LBU1529:LBU1571 LLQ1529:LLQ1571 LVM1529:LVM1571 MFI1529:MFI1571 MPE1529:MPE1571 MZA1529:MZA1571 NIW1529:NIW1571 NSS1529:NSS1571 OCO1529:OCO1571 OMK1529:OMK1571 OWG1529:OWG1571 PGC1529:PGC1571 PPY1529:PPY1571 PZU1529:PZU1571 QJQ1529:QJQ1571 QTM1529:QTM1571 RDI1529:RDI1571 RNE1529:RNE1571 RXA1529:RXA1571 SGW1529:SGW1571 SQS1529:SQS1571 TAO1529:TAO1571 TKK1529:TKK1571 TUG1529:TUG1571 UEC1529:UEC1571 UNY1529:UNY1571 UXU1529:UXU1571 VHQ1529:VHQ1571 VRM1529:VRM1571 WBI1529:WBI1571 WLE1529:WLE1571 WVA1529:WVA1571 H1469:H1515 SK1443:SK1487 ACG1443:ACG1487 AMC1443:AMC1487 AVY1443:AVY1487 BFU1443:BFU1487 BPQ1443:BPQ1487 BZM1443:BZM1487 CJI1443:CJI1487 CTE1443:CTE1487 DDA1443:DDA1487 DMW1443:DMW1487 DWS1443:DWS1487 EGO1443:EGO1487 EQK1443:EQK1487 FAG1443:FAG1487 FKC1443:FKC1487 FTY1443:FTY1487 GDU1443:GDU1487 GNQ1443:GNQ1487 GXM1443:GXM1487 HHI1443:HHI1487 HRE1443:HRE1487 IBA1443:IBA1487 IKW1443:IKW1487 IUS1443:IUS1487 JEO1443:JEO1487 JOK1443:JOK1487 JYG1443:JYG1487 KIC1443:KIC1487 KRY1443:KRY1487 LBU1443:LBU1487 LLQ1443:LLQ1487 LVM1443:LVM1487 MFI1443:MFI1487 MPE1443:MPE1487 MZA1443:MZA1487 NIW1443:NIW1487 NSS1443:NSS1487 OCO1443:OCO1487 OMK1443:OMK1487 OWG1443:OWG1487 PGC1443:PGC1487 PPY1443:PPY1487 PZU1443:PZU1487 QJQ1443:QJQ1487 QTM1443:QTM1487 RDI1443:RDI1487 RNE1443:RNE1487 RXA1443:RXA1487 SGW1443:SGW1487 SQS1443:SQS1487 TAO1443:TAO1487 TKK1443:TKK1487 TUG1443:TUG1487 UEC1443:UEC1487 UNY1443:UNY1487 UXU1443:UXU1487 VHQ1443:VHQ1487 VRM1443:VRM1487 WBI1443:WBI1487 WLE1443:WLE1487 WVA1443:WVA1487 IO1458:IO1502" xr:uid="{95E8EDF1-E195-464E-92B7-2E4806E9EA62}">
      <formula1>1900</formula1>
      <formula2>2020</formula2>
    </dataValidation>
    <dataValidation type="whole" allowBlank="1" showInputMessage="1" showErrorMessage="1" errorTitle="Stopnja odpisanosti" error="odstotek (celoštevilska vrednost)" sqref="W886:W899 JS886:JS899 TO886:TO899 ADK886:ADK899 ANG886:ANG899 AXC886:AXC899 BGY886:BGY899 BQU886:BQU899 CAQ886:CAQ899 CKM886:CKM899 CUI886:CUI899 DEE886:DEE899 DOA886:DOA899 DXW886:DXW899 EHS886:EHS899 ERO886:ERO899 FBK886:FBK899 FLG886:FLG899 FVC886:FVC899 GEY886:GEY899 GOU886:GOU899 GYQ886:GYQ899 HIM886:HIM899 HSI886:HSI899 ICE886:ICE899 IMA886:IMA899 IVW886:IVW899 JFS886:JFS899 JPO886:JPO899 JZK886:JZK899 KJG886:KJG899 KTC886:KTC899 LCY886:LCY899 LMU886:LMU899 LWQ886:LWQ899 MGM886:MGM899 MQI886:MQI899 NAE886:NAE899 NKA886:NKA899 NTW886:NTW899 ODS886:ODS899 ONO886:ONO899 OXK886:OXK899 PHG886:PHG899 PRC886:PRC899 QAY886:QAY899 QKU886:QKU899 QUQ886:QUQ899 REM886:REM899 ROI886:ROI899 RYE886:RYE899 SIA886:SIA899 SRW886:SRW899 TBS886:TBS899 TLO886:TLO899 TVK886:TVK899 UFG886:UFG899 UPC886:UPC899 UYY886:UYY899 VIU886:VIU899 VSQ886:VSQ899 WCM886:WCM899 WMI886:WMI899 WWE886:WWE899 ADK902 ANG902 AXC902 BGY902 BQU902 CAQ902 CKM902 CUI902 DEE902 DOA902 DXW902 EHS902 ERO902 FBK902 FLG902 FVC902 GEY902 GOU902 GYQ902 HIM902 HSI902 ICE902 IMA902 IVW902 JFS902 JPO902 JZK902 KJG902 KTC902 LCY902 LMU902 LWQ902 MGM902 MQI902 NAE902 NKA902 NTW902 ODS902 ONO902 OXK902 PHG902 PRC902 QAY902 QKU902 QUQ902 REM902 ROI902 RYE902 SIA902 SRW902 TBS902 TLO902 TVK902 UFG902 UPC902 UYY902 VIU902 VSQ902 WCM902 WMI902 WWE902 W902:W926 JS902 W1020:W1037 TO902 W936:W938 W962:W971 W1569:W1599 JD1541:JD1571 SZ1541:SZ1571 ACV1541:ACV1571 AMR1541:AMR1571 AWN1541:AWN1571 BGJ1541:BGJ1571 BQF1541:BQF1571 CAB1541:CAB1571 CJX1541:CJX1571 CTT1541:CTT1571 DDP1541:DDP1571 DNL1541:DNL1571 DXH1541:DXH1571 EHD1541:EHD1571 EQZ1541:EQZ1571 FAV1541:FAV1571 FKR1541:FKR1571 FUN1541:FUN1571 GEJ1541:GEJ1571 GOF1541:GOF1571 GYB1541:GYB1571 HHX1541:HHX1571 HRT1541:HRT1571 IBP1541:IBP1571 ILL1541:ILL1571 IVH1541:IVH1571 JFD1541:JFD1571 JOZ1541:JOZ1571 JYV1541:JYV1571 KIR1541:KIR1571 KSN1541:KSN1571 LCJ1541:LCJ1571 LMF1541:LMF1571 LWB1541:LWB1571 MFX1541:MFX1571 MPT1541:MPT1571 MZP1541:MZP1571 NJL1541:NJL1571 NTH1541:NTH1571 ODD1541:ODD1571 OMZ1541:OMZ1571 OWV1541:OWV1571 PGR1541:PGR1571 PQN1541:PQN1571 QAJ1541:QAJ1571 QKF1541:QKF1571 QUB1541:QUB1571 RDX1541:RDX1571 RNT1541:RNT1571 RXP1541:RXP1571 SHL1541:SHL1571 SRH1541:SRH1571 TBD1541:TBD1571 TKZ1541:TKZ1571 TUV1541:TUV1571 UER1541:UER1571 UON1541:UON1571 UYJ1541:UYJ1571 VIF1541:VIF1571 VSB1541:VSB1571 WBX1541:WBX1571 WLT1541:WLT1571 WVP1541:WVP1571 Y1557:Y1568 JF1529:JF1540 TB1529:TB1540 ACX1529:ACX1540 AMT1529:AMT1540 AWP1529:AWP1540 BGL1529:BGL1540 BQH1529:BQH1540 CAD1529:CAD1540 CJZ1529:CJZ1540 CTV1529:CTV1540 DDR1529:DDR1540 DNN1529:DNN1540 DXJ1529:DXJ1540 EHF1529:EHF1540 ERB1529:ERB1540 FAX1529:FAX1540 FKT1529:FKT1540 FUP1529:FUP1540 GEL1529:GEL1540 GOH1529:GOH1540 GYD1529:GYD1540 HHZ1529:HHZ1540 HRV1529:HRV1540 IBR1529:IBR1540 ILN1529:ILN1540 IVJ1529:IVJ1540 JFF1529:JFF1540 JPB1529:JPB1540 JYX1529:JYX1540 KIT1529:KIT1540 KSP1529:KSP1540 LCL1529:LCL1540 LMH1529:LMH1540 LWD1529:LWD1540 MFZ1529:MFZ1540 MPV1529:MPV1540 MZR1529:MZR1540 NJN1529:NJN1540 NTJ1529:NTJ1540 ODF1529:ODF1540 ONB1529:ONB1540 OWX1529:OWX1540 PGT1529:PGT1540 PQP1529:PQP1540 QAL1529:QAL1540 QKH1529:QKH1540 QUD1529:QUD1540 RDZ1529:RDZ1540 RNV1529:RNV1540 RXR1529:RXR1540 SHN1529:SHN1540 SRJ1529:SRJ1540 TBF1529:TBF1540 TLB1529:TLB1540 TUX1529:TUX1540 UET1529:UET1540 UOP1529:UOP1540 UYL1529:UYL1540 VIH1529:VIH1540 VSD1529:VSD1540 WBZ1529:WBZ1540 WLV1529:WLV1540 WVR1529:WVR1540 W1469:W1515 SZ1443:SZ1487 ACV1443:ACV1487 AMR1443:AMR1487 AWN1443:AWN1487 BGJ1443:BGJ1487 BQF1443:BQF1487 CAB1443:CAB1487 CJX1443:CJX1487 CTT1443:CTT1487 DDP1443:DDP1487 DNL1443:DNL1487 DXH1443:DXH1487 EHD1443:EHD1487 EQZ1443:EQZ1487 FAV1443:FAV1487 FKR1443:FKR1487 FUN1443:FUN1487 GEJ1443:GEJ1487 GOF1443:GOF1487 GYB1443:GYB1487 HHX1443:HHX1487 HRT1443:HRT1487 IBP1443:IBP1487 ILL1443:ILL1487 IVH1443:IVH1487 JFD1443:JFD1487 JOZ1443:JOZ1487 JYV1443:JYV1487 KIR1443:KIR1487 KSN1443:KSN1487 LCJ1443:LCJ1487 LMF1443:LMF1487 LWB1443:LWB1487 MFX1443:MFX1487 MPT1443:MPT1487 MZP1443:MZP1487 NJL1443:NJL1487 NTH1443:NTH1487 ODD1443:ODD1487 OMZ1443:OMZ1487 OWV1443:OWV1487 PGR1443:PGR1487 PQN1443:PQN1487 QAJ1443:QAJ1487 QKF1443:QKF1487 QUB1443:QUB1487 RDX1443:RDX1487 RNT1443:RNT1487 RXP1443:RXP1487 SHL1443:SHL1487 SRH1443:SRH1487 TBD1443:TBD1487 TKZ1443:TKZ1487 TUV1443:TUV1487 UER1443:UER1487 UON1443:UON1487 UYJ1443:UYJ1487 VIF1443:VIF1487 VSB1443:VSB1487 WBX1443:WBX1487 WLT1443:WLT1487 WVP1443:WVP1487 W1550:W1551 JD1522:JD1523 SZ1522:SZ1523 ACV1522:ACV1523 AMR1522:AMR1523 AWN1522:AWN1523 BGJ1522:BGJ1523 BQF1522:BQF1523 CAB1522:CAB1523 CJX1522:CJX1523 CTT1522:CTT1523 DDP1522:DDP1523 DNL1522:DNL1523 DXH1522:DXH1523 EHD1522:EHD1523 EQZ1522:EQZ1523 FAV1522:FAV1523 FKR1522:FKR1523 FUN1522:FUN1523 GEJ1522:GEJ1523 GOF1522:GOF1523 GYB1522:GYB1523 HHX1522:HHX1523 HRT1522:HRT1523 IBP1522:IBP1523 ILL1522:ILL1523 IVH1522:IVH1523 JFD1522:JFD1523 JOZ1522:JOZ1523 JYV1522:JYV1523 KIR1522:KIR1523 KSN1522:KSN1523 LCJ1522:LCJ1523 LMF1522:LMF1523 LWB1522:LWB1523 MFX1522:MFX1523 MPT1522:MPT1523 MZP1522:MZP1523 NJL1522:NJL1523 NTH1522:NTH1523 ODD1522:ODD1523 OMZ1522:OMZ1523 OWV1522:OWV1523 PGR1522:PGR1523 PQN1522:PQN1523 QAJ1522:QAJ1523 QKF1522:QKF1523 QUB1522:QUB1523 RDX1522:RDX1523 RNT1522:RNT1523 RXP1522:RXP1523 SHL1522:SHL1523 SRH1522:SRH1523 TBD1522:TBD1523 TKZ1522:TKZ1523 TUV1522:TUV1523 UER1522:UER1523 UON1522:UON1523 UYJ1522:UYJ1523 VIF1522:VIF1523 VSB1522:VSB1523 WBX1522:WBX1523 WLT1522:WLT1523 WVP1522:WVP1523 JD1443:JD1487" xr:uid="{F42543CF-49AF-416A-8765-E9E651BF0B9E}">
      <formula1>0</formula1>
      <formula2>100</formula2>
    </dataValidation>
    <dataValidation allowBlank="1" showInputMessage="1" showErrorMessage="1" prompt="Vpišite šifro raziskovalnega oz. infrastrukturnega programa, ne navajajte dveh programov_x000a_ " sqref="D1350:D1351 D1353 IZ1353 SV1353 ACR1353 AMN1353 AWJ1353 BGF1353 BQB1353 BZX1353 CJT1353 CTP1353 DDL1353 DNH1353 DXD1353 EGZ1353 EQV1353 FAR1353 FKN1353 FUJ1353 GEF1353 GOB1353 GXX1353 HHT1353 HRP1353 IBL1353 ILH1353 IVD1353 JEZ1353 JOV1353 JYR1353 KIN1353 KSJ1353 LCF1353 LMB1353 LVX1353 MFT1353 MPP1353 MZL1353 NJH1353 NTD1353 OCZ1353 OMV1353 OWR1353 PGN1353 PQJ1353 QAF1353 QKB1353 QTX1353 RDT1353 RNP1353 RXL1353 SHH1353 SRD1353 TAZ1353 TKV1353 TUR1353 UEN1353 UOJ1353 UYF1353 VIB1353 VRX1353 WBT1353 WLP1353 WVL1353 D1355:D1357 IZ1355:IZ1357 SV1355:SV1357 ACR1355:ACR1357 AMN1355:AMN1357 AWJ1355:AWJ1357 BGF1355:BGF1357 BQB1355:BQB1357 BZX1355:BZX1357 CJT1355:CJT1357 CTP1355:CTP1357 DDL1355:DDL1357 DNH1355:DNH1357 DXD1355:DXD1357 EGZ1355:EGZ1357 EQV1355:EQV1357 FAR1355:FAR1357 FKN1355:FKN1357 FUJ1355:FUJ1357 GEF1355:GEF1357 GOB1355:GOB1357 GXX1355:GXX1357 HHT1355:HHT1357 HRP1355:HRP1357 IBL1355:IBL1357 ILH1355:ILH1357 IVD1355:IVD1357 JEZ1355:JEZ1357 JOV1355:JOV1357 JYR1355:JYR1357 KIN1355:KIN1357 KSJ1355:KSJ1357 LCF1355:LCF1357 LMB1355:LMB1357 LVX1355:LVX1357 MFT1355:MFT1357 MPP1355:MPP1357 MZL1355:MZL1357 NJH1355:NJH1357 NTD1355:NTD1357 OCZ1355:OCZ1357 OMV1355:OMV1357 OWR1355:OWR1357 PGN1355:PGN1357 PQJ1355:PQJ1357 QAF1355:QAF1357 QKB1355:QKB1357 QTX1355:QTX1357 RDT1355:RDT1357 RNP1355:RNP1357 RXL1355:RXL1357 SHH1355:SHH1357 SRD1355:SRD1357 TAZ1355:TAZ1357 TKV1355:TKV1357 TUR1355:TUR1357 UEN1355:UEN1357 UOJ1355:UOJ1357 UYF1355:UYF1357 VIB1355:VIB1357 VRX1355:VRX1357 WBT1355:WBT1357 WLP1355:WLP1357 WVL1355:WVL1357 D1360 IZ1360 SV1360 ACR1360 AMN1360 AWJ1360 BGF1360 BQB1360 BZX1360 CJT1360 CTP1360 DDL1360 DNH1360 DXD1360 EGZ1360 EQV1360 FAR1360 FKN1360 FUJ1360 GEF1360 GOB1360 GXX1360 HHT1360 HRP1360 IBL1360 ILH1360 IVD1360 JEZ1360 JOV1360 JYR1360 KIN1360 KSJ1360 LCF1360 LMB1360 LVX1360 MFT1360 MPP1360 MZL1360 NJH1360 NTD1360 OCZ1360 OMV1360 OWR1360 PGN1360 PQJ1360 QAF1360 QKB1360 QTX1360 RDT1360 RNP1360 RXL1360 SHH1360 SRD1360 TAZ1360 TKV1360 TUR1360 UEN1360 UOJ1360 UYF1360 VIB1360 VRX1360 WBT1360 WLP1360 WVL1360 SG9:SG10 ACC9:ACC10 ALY9:ALY10 AVU9:AVU10 BFQ9:BFQ10 BPM9:BPM10 BZI9:BZI10 CJE9:CJE10 CTA9:CTA10 DCW9:DCW10 DMS9:DMS10 DWO9:DWO10 EGK9:EGK10 EQG9:EQG10 FAC9:FAC10 FJY9:FJY10 FTU9:FTU10 GDQ9:GDQ10 GNM9:GNM10 GXI9:GXI10 HHE9:HHE10 HRA9:HRA10 IAW9:IAW10 IKS9:IKS10 IUO9:IUO10 JEK9:JEK10 JOG9:JOG10 JYC9:JYC10 KHY9:KHY10 KRU9:KRU10 LBQ9:LBQ10 LLM9:LLM10 LVI9:LVI10 MFE9:MFE10 MPA9:MPA10 MYW9:MYW10 NIS9:NIS10 NSO9:NSO10 OCK9:OCK10 OMG9:OMG10 OWC9:OWC10 PFY9:PFY10 PPU9:PPU10 PZQ9:PZQ10 QJM9:QJM10 QTI9:QTI10 RDE9:RDE10 RNA9:RNA10 RWW9:RWW10 SGS9:SGS10 SQO9:SQO10 TAK9:TAK10 TKG9:TKG10 TUC9:TUC10 UDY9:UDY10 UNU9:UNU10 UXQ9:UXQ10 VHM9:VHM10 VRI9:VRI10 WBE9:WBE10 WLA9:WLA10 WUW9:WUW10 D9:D10 IK9:IK10" xr:uid="{132AB58D-809B-497F-A44C-455371875B7E}">
      <formula1>0</formula1>
      <formula2>0</formula2>
    </dataValidation>
    <dataValidation type="whole" allowBlank="1" showErrorMessage="1" errorTitle="Leto" error="celo število" sqref="H1340" xr:uid="{97B4E028-7EAA-4E80-B7F4-DA38A5E934FE}">
      <formula1>1900</formula1>
      <formula2>2020</formula2>
    </dataValidation>
    <dataValidation type="whole" allowBlank="1" showErrorMessage="1" errorTitle="Klasifikacija" error="Gl. zavihek Classification ali zavihek Klasifikacija_x000a_" sqref="Y1340" xr:uid="{D09DF997-13CA-48A4-91A6-9B65C36BA346}">
      <formula1>1</formula1>
      <formula2>6</formula2>
    </dataValidation>
    <dataValidation type="whole" allowBlank="1" showErrorMessage="1" errorTitle="Klasifikacija" error="Gl. zavihek Classification ali zavihek Klasifikacija_x000a_" sqref="AB1340" xr:uid="{60BE21CB-3CB7-4FCD-A511-42AD8E591885}">
      <formula1>1</formula1>
      <formula2>71</formula2>
    </dataValidation>
    <dataValidation allowBlank="1" showInputMessage="1" showErrorMessage="1" prompt="Sicris šifra, vpišite samo enega skrbnika" sqref="F1338:F1341 F1350:F1351 SI9:SI10 ACE9:ACE10 AMA9:AMA10 AVW9:AVW10 BFS9:BFS10 BPO9:BPO10 BZK9:BZK10 CJG9:CJG10 CTC9:CTC10 DCY9:DCY10 DMU9:DMU10 DWQ9:DWQ10 EGM9:EGM10 EQI9:EQI10 FAE9:FAE10 FKA9:FKA10 FTW9:FTW10 GDS9:GDS10 GNO9:GNO10 GXK9:GXK10 HHG9:HHG10 HRC9:HRC10 IAY9:IAY10 IKU9:IKU10 IUQ9:IUQ10 JEM9:JEM10 JOI9:JOI10 JYE9:JYE10 KIA9:KIA10 KRW9:KRW10 LBS9:LBS10 LLO9:LLO10 LVK9:LVK10 MFG9:MFG10 MPC9:MPC10 MYY9:MYY10 NIU9:NIU10 NSQ9:NSQ10 OCM9:OCM10 OMI9:OMI10 OWE9:OWE10 PGA9:PGA10 PPW9:PPW10 PZS9:PZS10 QJO9:QJO10 QTK9:QTK10 RDG9:RDG10 RNC9:RNC10 RWY9:RWY10 SGU9:SGU10 SQQ9:SQQ10 TAM9:TAM10 TKI9:TKI10 TUE9:TUE10 UEA9:UEA10 UNW9:UNW10 UXS9:UXS10 VHO9:VHO10 VRK9:VRK10 WBG9:WBG10 WLC9:WLC10 WUY9:WUY10 F9:F10 IM9:IM10" xr:uid="{7ACC8AB0-E427-43BE-A8A6-90B4E4E501CC}">
      <formula1>0</formula1>
      <formula2>0</formula2>
    </dataValidation>
    <dataValidation allowBlank="1" showInputMessage="1" showErrorMessage="1" errorTitle="purpose " error="Obvezen podatek - v angleškem jeziku!" prompt="Obvezen podatek" sqref="O1338 O9 IV9 SR9 ACN9 AMJ9 AWF9 BGB9 BPX9 BZT9 CJP9 CTL9 DDH9 DND9 DWZ9 EGV9 EQR9 FAN9 FKJ9 FUF9 GEB9 GNX9 GXT9 HHP9 HRL9 IBH9 ILD9 IUZ9 JEV9 JOR9 JYN9 KIJ9 KSF9 LCB9 LLX9 LVT9 MFP9 MPL9 MZH9 NJD9 NSZ9 OCV9 OMR9 OWN9 PGJ9 PQF9 QAB9 QJX9 QTT9 RDP9 RNL9 RXH9 SHD9 SQZ9 TAV9 TKR9 TUN9 UEJ9 UOF9 UYB9 VHX9 VRT9 WBP9 WLL9 WVH9" xr:uid="{0E076705-A783-4655-B5A1-594473A8A45C}">
      <formula1>0</formula1>
      <formula2>0</formula2>
    </dataValidation>
    <dataValidation allowBlank="1" showErrorMessage="1" errorTitle="Klasifikacija" error="Obvezen podatek_x000a_" sqref="Y1353:Y1356 JU1353:JU1356 TQ1353:TQ1356 ADM1353:ADM1356 ANI1353:ANI1356 AXE1353:AXE1356 BHA1353:BHA1356 BQW1353:BQW1356 CAS1353:CAS1356 CKO1353:CKO1356 CUK1353:CUK1356 DEG1353:DEG1356 DOC1353:DOC1356 DXY1353:DXY1356 EHU1353:EHU1356 ERQ1353:ERQ1356 FBM1353:FBM1356 FLI1353:FLI1356 FVE1353:FVE1356 GFA1353:GFA1356 GOW1353:GOW1356 GYS1353:GYS1356 HIO1353:HIO1356 HSK1353:HSK1356 ICG1353:ICG1356 IMC1353:IMC1356 IVY1353:IVY1356 JFU1353:JFU1356 JPQ1353:JPQ1356 JZM1353:JZM1356 KJI1353:KJI1356 KTE1353:KTE1356 LDA1353:LDA1356 LMW1353:LMW1356 LWS1353:LWS1356 MGO1353:MGO1356 MQK1353:MQK1356 NAG1353:NAG1356 NKC1353:NKC1356 NTY1353:NTY1356 ODU1353:ODU1356 ONQ1353:ONQ1356 OXM1353:OXM1356 PHI1353:PHI1356 PRE1353:PRE1356 QBA1353:QBA1356 QKW1353:QKW1356 QUS1353:QUS1356 REO1353:REO1356 ROK1353:ROK1356 RYG1353:RYG1356 SIC1353:SIC1356 SRY1353:SRY1356 TBU1353:TBU1356 TLQ1353:TLQ1356 TVM1353:TVM1356 UFI1353:UFI1356 UPE1353:UPE1356 UZA1353:UZA1356 VIW1353:VIW1356 VSS1353:VSS1356 WCO1353:WCO1356 WMK1353:WMK1356 WWG1353:WWG1356 Y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xr:uid="{D372730C-3942-4F13-8CF2-DD8E80FA7C1B}">
      <formula1>0</formula1>
      <formula2>0</formula2>
    </dataValidation>
    <dataValidation type="whole" allowBlank="1" showInputMessage="1" showErrorMessage="1" errorTitle="Klasifikacija" error="Gl. zavihek Classification ali zavihek Klasifikacija_x000a_" sqref="AB1372:AB1388 AB1390 AB1034:AB1037 AB1569:AB1599 JI1541:JI1571 TE1541:TE1571 ADA1541:ADA1571 AMW1541:AMW1571 AWS1541:AWS1571 BGO1541:BGO1571 BQK1541:BQK1571 CAG1541:CAG1571 CKC1541:CKC1571 CTY1541:CTY1571 DDU1541:DDU1571 DNQ1541:DNQ1571 DXM1541:DXM1571 EHI1541:EHI1571 ERE1541:ERE1571 FBA1541:FBA1571 FKW1541:FKW1571 FUS1541:FUS1571 GEO1541:GEO1571 GOK1541:GOK1571 GYG1541:GYG1571 HIC1541:HIC1571 HRY1541:HRY1571 IBU1541:IBU1571 ILQ1541:ILQ1571 IVM1541:IVM1571 JFI1541:JFI1571 JPE1541:JPE1571 JZA1541:JZA1571 KIW1541:KIW1571 KSS1541:KSS1571 LCO1541:LCO1571 LMK1541:LMK1571 LWG1541:LWG1571 MGC1541:MGC1571 MPY1541:MPY1571 MZU1541:MZU1571 NJQ1541:NJQ1571 NTM1541:NTM1571 ODI1541:ODI1571 ONE1541:ONE1571 OXA1541:OXA1571 PGW1541:PGW1571 PQS1541:PQS1571 QAO1541:QAO1571 QKK1541:QKK1571 QUG1541:QUG1571 REC1541:REC1571 RNY1541:RNY1571 RXU1541:RXU1571 SHQ1541:SHQ1571 SRM1541:SRM1571 TBI1541:TBI1571 TLE1541:TLE1571 TVA1541:TVA1571 UEW1541:UEW1571 UOS1541:UOS1571 UYO1541:UYO1571 VIK1541:VIK1571 VSG1541:VSG1571 WCC1541:WCC1571 WLY1541:WLY1571 WVU1541:WVU1571 AB1469:AB1515 TE1443:TE1487 ADA1443:ADA1487 AMW1443:AMW1487 AWS1443:AWS1487 BGO1443:BGO1487 BQK1443:BQK1487 CAG1443:CAG1487 CKC1443:CKC1487 CTY1443:CTY1487 DDU1443:DDU1487 DNQ1443:DNQ1487 DXM1443:DXM1487 EHI1443:EHI1487 ERE1443:ERE1487 FBA1443:FBA1487 FKW1443:FKW1487 FUS1443:FUS1487 GEO1443:GEO1487 GOK1443:GOK1487 GYG1443:GYG1487 HIC1443:HIC1487 HRY1443:HRY1487 IBU1443:IBU1487 ILQ1443:ILQ1487 IVM1443:IVM1487 JFI1443:JFI1487 JPE1443:JPE1487 JZA1443:JZA1487 KIW1443:KIW1487 KSS1443:KSS1487 LCO1443:LCO1487 LMK1443:LMK1487 LWG1443:LWG1487 MGC1443:MGC1487 MPY1443:MPY1487 MZU1443:MZU1487 NJQ1443:NJQ1487 NTM1443:NTM1487 ODI1443:ODI1487 ONE1443:ONE1487 OXA1443:OXA1487 PGW1443:PGW1487 PQS1443:PQS1487 QAO1443:QAO1487 QKK1443:QKK1487 QUG1443:QUG1487 REC1443:REC1487 RNY1443:RNY1487 RXU1443:RXU1487 SHQ1443:SHQ1487 SRM1443:SRM1487 TBI1443:TBI1487 TLE1443:TLE1487 TVA1443:TVA1487 UEW1443:UEW1487 UOS1443:UOS1487 UYO1443:UYO1487 VIK1443:VIK1487 VSG1443:VSG1487 WCC1443:WCC1487 WLY1443:WLY1487 WVU1443:WVU1487 AR1550:AR1551 JY1522:JY1523 TU1522:TU1523 ADQ1522:ADQ1523 ANM1522:ANM1523 AXI1522:AXI1523 BHE1522:BHE1523 BRA1522:BRA1523 CAW1522:CAW1523 CKS1522:CKS1523 CUO1522:CUO1523 DEK1522:DEK1523 DOG1522:DOG1523 DYC1522:DYC1523 EHY1522:EHY1523 ERU1522:ERU1523 FBQ1522:FBQ1523 FLM1522:FLM1523 FVI1522:FVI1523 GFE1522:GFE1523 GPA1522:GPA1523 GYW1522:GYW1523 HIS1522:HIS1523 HSO1522:HSO1523 ICK1522:ICK1523 IMG1522:IMG1523 IWC1522:IWC1523 JFY1522:JFY1523 JPU1522:JPU1523 JZQ1522:JZQ1523 KJM1522:KJM1523 KTI1522:KTI1523 LDE1522:LDE1523 LNA1522:LNA1523 LWW1522:LWW1523 MGS1522:MGS1523 MQO1522:MQO1523 NAK1522:NAK1523 NKG1522:NKG1523 NUC1522:NUC1523 ODY1522:ODY1523 ONU1522:ONU1523 OXQ1522:OXQ1523 PHM1522:PHM1523 PRI1522:PRI1523 QBE1522:QBE1523 QLA1522:QLA1523 QUW1522:QUW1523 RES1522:RES1523 ROO1522:ROO1523 RYK1522:RYK1523 SIG1522:SIG1523 SSC1522:SSC1523 TBY1522:TBY1523 TLU1522:TLU1523 TVQ1522:TVQ1523 UFM1522:UFM1523 UPI1522:UPI1523 UZE1522:UZE1523 VJA1522:VJA1523 VSW1522:VSW1523 WCS1522:WCS1523 WMO1522:WMO1523 WWK1522:WWK1523 JI1443:JI1487" xr:uid="{0C306165-9E05-4A04-BCAE-FF9E325A1EA8}">
      <formula1>1</formula1>
      <formula2>71</formula2>
    </dataValidation>
    <dataValidation type="custom" allowBlank="1" showInputMessage="1" showErrorMessage="1" sqref="N1395:O1395" xr:uid="{E9B843BE-EA0A-4612-990C-44257E639D08}">
      <formula1>1</formula1>
    </dataValidation>
    <dataValidation type="custom" allowBlank="1" showInputMessage="1" showErrorMessage="1" errorTitle="purpose " error="Obvezen podatek - v angleškem jeziku!" prompt="Obvezen podatek" sqref="O1398" xr:uid="{BD3CFE58-2D97-477E-8C91-3B5BDE1FC444}">
      <formula1>1</formula1>
    </dataValidation>
    <dataValidation type="custom" allowBlank="1" showInputMessage="1" showErrorMessage="1" errorTitle="namembnost" error="Obvezen podatek!" prompt="Obvezen podatek" sqref="N1398" xr:uid="{D64B51D6-E832-49F4-8F33-D656A7B3BBC6}">
      <formula1>1</formula1>
    </dataValidation>
    <dataValidation type="custom" allowBlank="1" showInputMessage="1" showErrorMessage="1" errorTitle="Access" error="Obvezen podatek - v angleškem jeziku" prompt="Obvezen podatek" sqref="N1400 M1444" xr:uid="{07457CB7-30F0-439A-84DE-D24F1F480C62}">
      <formula1>1</formula1>
    </dataValidation>
    <dataValidation allowBlank="1" showInputMessage="1" promptTitle="Šifra programa oz. projekta" prompt="Vpišite šifro programa oz. projekta, ki je opremo uporabljal, npr. P1-0000_x000a_" sqref="AG34 KC34 TY34 ADU34 ANQ34 AXM34 BHI34 BRE34 CBA34 CKW34 CUS34 DEO34 DOK34 DYG34 EIC34 ERY34 FBU34 FLQ34 FVM34 GFI34 GPE34 GZA34 HIW34 HSS34 ICO34 IMK34 IWG34 JGC34 JPY34 JZU34 KJQ34 KTM34 LDI34 LNE34 LXA34 MGW34 MQS34 NAO34 NKK34 NUG34 OEC34 ONY34 OXU34 PHQ34 PRM34 QBI34 QLE34 QVA34 REW34 ROS34 RYO34 SIK34 SSG34 TCC34 TLY34 TVU34 UFQ34 UPM34 UZI34 VJE34 VTA34 WCW34 WMS34 WWO34" xr:uid="{6B0AEE12-C8BD-4D95-9153-5B4094217180}"/>
    <dataValidation type="decimal" operator="greaterThanOrEqual" allowBlank="1" showInputMessage="1" showErrorMessage="1" prompt=" - " sqref="J1060:J1079" xr:uid="{C532B19A-4A67-4393-9E8A-D8DB00A158A1}">
      <formula1>0</formula1>
    </dataValidation>
    <dataValidation type="decimal" allowBlank="1" showInputMessage="1" showErrorMessage="1" prompt=" - obvezen podatek" sqref="Q1060:U1060 Q1084:Q1085 Q1075:T1075 S1084:T1085 Q1069:T1069 Q1071:T1071 Q1063:T1064 Q1079:T1080" xr:uid="{8996347F-0F08-4BBB-8B4C-84304E6148C3}">
      <formula1>0</formula1>
      <formula2>10000</formula2>
    </dataValidation>
    <dataValidation type="custom" allowBlank="1" showInputMessage="1" showErrorMessage="1" prompt=" - Obvezen podatek" sqref="N1060 L1075:N1075 L1069:N1069 L1071:N1071 L1085:N1085 L1086:M1086 L1063:N1064 L1083:M1084 L1079:N1079 L1080:M1081 N1081" xr:uid="{73AF7636-B83F-499E-8541-99F83B0FBD30}">
      <formula1>AND(GTE(LEN(L1060),MIN((1),(300))),LTE(LEN(L1060),MAX((1),(300))))</formula1>
    </dataValidation>
    <dataValidation type="decimal" allowBlank="1" showInputMessage="1" showErrorMessage="1" prompt=" - " sqref="Z1060 Z1075 Z1063:Z1064 Z1069 Z1071 Z1085 Z1079" xr:uid="{CC2F69A1-EACE-4095-8389-0B44B9B5BC3E}">
      <formula1>1</formula1>
      <formula2>12</formula2>
    </dataValidation>
    <dataValidation type="decimal" allowBlank="1" showInputMessage="1" showErrorMessage="1" prompt=" - vpišite kolikšna je bila angažiranost v procentih, oblika besedila je celoštevilska vrednost" sqref="AL1060" xr:uid="{C24D6BFD-5629-4498-8123-1D94CE36A795}">
      <formula1>0</formula1>
      <formula2>100</formula2>
    </dataValidation>
    <dataValidation type="custom" allowBlank="1" showInputMessage="1" showErrorMessage="1" prompt="spletna stran  - navedite spletno stran, kjer je predstavljena raziskovalna oprema, cenik, pogoji dostopa, OBVEZEN PODATEK!" sqref="X1060 X1074:X1077 X1063:X1064 X1069 X1071 X1084:X1085" xr:uid="{A5C272C6-CBB8-4294-B16A-85B93FA0B315}">
      <formula1>AND(GTE(LEN(X1060),MIN((0),(200))),LTE(LEN(X1060),MAX((0),(200))))</formula1>
    </dataValidation>
    <dataValidation type="decimal" allowBlank="1" showInputMessage="1" showErrorMessage="1" prompt=" - " sqref="AD1060:AE1060 AE1061:AE1062 AE1072:AE1074 AE1065:AE1068 AD1063:AE1064 AD1069:AE1069 AD1075:AE1075 AD1071:AE1071 AE1076:AE1078 AE1070 AE1091 AD1079:AE1079" xr:uid="{4EA449A3-00F2-4BC9-8ED0-B5CFE1217035}">
      <formula1>0</formula1>
      <formula2>200</formula2>
    </dataValidation>
    <dataValidation type="custom" allowBlank="1" showInputMessage="1" showErrorMessage="1" prompt="Šifra programa oz. projekta - Vpišite šifro programa oz. projekta, ki je opremo uporabljal, npr. P1-0000_x000a_" sqref="AJ1060 AM1060 AP1060" xr:uid="{E3A2B504-17D5-4B5D-8BF6-C7DC2F20CE7E}">
      <formula1>AND(GTE(LEN(AG1060),MIN((0),(7))),LTE(LEN(AG1060),MAX((0),(7))))</formula1>
    </dataValidation>
    <dataValidation type="decimal" allowBlank="1" showInputMessage="1" showErrorMessage="1" prompt=" - Obvezen podatek" sqref="W1060" xr:uid="{D9B94CD5-A7D1-4AD8-9E23-BC9B372501DA}">
      <formula1>0</formula1>
      <formula2>100</formula2>
    </dataValidation>
    <dataValidation type="decimal" allowBlank="1" showInputMessage="1" showErrorMessage="1" prompt=" - " sqref="AF1060 AF1074 AF1076 AF1079" xr:uid="{9577DD44-E71A-45CB-BC3B-AB4DFA47C588}">
      <formula1>0</formula1>
      <formula2>300</formula2>
    </dataValidation>
    <dataValidation type="decimal" allowBlank="1" showInputMessage="1" showErrorMessage="1" prompt=" - Obvezen podatek" sqref="V1060 V1075 V1063:V1064 V1069 V1071 V1085" xr:uid="{F56D6173-68A6-4CC1-98D5-A10F69952357}">
      <formula1>0</formula1>
      <formula2>300</formula2>
    </dataValidation>
    <dataValidation type="custom" allowBlank="1" showInputMessage="1" showErrorMessage="1" prompt=" - Naslov opreme v angleškem jeziku - obvezen podatek_x000a_" sqref="G1078:G1079 I1060:I1079" xr:uid="{91CBC1BF-88ED-4DBE-8EAC-A5E0697EA57E}">
      <formula1>AND(GTE(LEN(G1060),MIN((1),(500))),LTE(LEN(G1060),MAX((1),(500))))</formula1>
    </dataValidation>
    <dataValidation type="decimal" allowBlank="1" showInputMessage="1" showErrorMessage="1" prompt=" - vpišite kolikšna je bila angažiranost v procentih,  celoštevilska vrednost" sqref="AI1060 AO1060 AR1060 AI1074 AL1076 AI1076 AI1079" xr:uid="{3F0A5228-9669-4A3C-B26E-0477B36C6302}">
      <formula1>0</formula1>
      <formula2>100</formula2>
    </dataValidation>
    <dataValidation type="whole" allowBlank="1" showErrorMessage="1" errorTitle="Letna stopnja izkoriščenosti" error="odstotek (celoštevilska vrednost)" sqref="V512:V519" xr:uid="{66EF27AE-7517-403D-A8BE-D8A8FDF3D874}">
      <formula1>0</formula1>
      <formula2>100</formula2>
    </dataValidation>
    <dataValidation type="decimal" errorStyle="warning" allowBlank="1" showErrorMessage="1" errorTitle="Cena" error="mora biti enaka ali manjša od lastne cene" sqref="Q512:Q518" xr:uid="{41D95443-F21B-434A-9556-44B8F1427A8D}">
      <formula1>0</formula1>
      <formula2>U512</formula2>
    </dataValidation>
    <dataValidation type="list" allowBlank="1" showInputMessage="1" showErrorMessage="1" sqref="IV816:IV826 WVH845 WVH816:WVH826 WLL845 WLL816:WLL826 WBP845 WBP816:WBP826 VRT845 VRT816:VRT826 VHX845 VHX816:VHX826 UYB845 UYB816:UYB826 UOF845 UOF816:UOF826 UEJ845 UEJ816:UEJ826 TUN845 TUN816:TUN826 TKR845 TKR816:TKR826 TAV845 TAV816:TAV826 SQZ845 SQZ816:SQZ826 SHD845 SHD816:SHD826 RXH845 RXH816:RXH826 RNL845 RNL816:RNL826 RDP845 RDP816:RDP826 QTT845 QTT816:QTT826 QJX845 QJX816:QJX826 QAB845 QAB816:QAB826 PQF845 PQF816:PQF826 PGJ845 PGJ816:PGJ826 OWN845 OWN816:OWN826 OMR845 OMR816:OMR826 OCV845 OCV816:OCV826 NSZ845 NSZ816:NSZ826 NJD845 NJD816:NJD826 MZH845 MZH816:MZH826 MPL845 MPL816:MPL826 MFP845 MFP816:MFP826 LVT845 LVT816:LVT826 LLX845 LLX816:LLX826 LCB845 LCB816:LCB826 KSF845 KSF816:KSF826 KIJ845 KIJ816:KIJ826 JYN845 JYN816:JYN826 JOR845 JOR816:JOR826 JEV845 JEV816:JEV826 IUZ845 IUZ816:IUZ826 ILD845 ILD816:ILD826 IBH845 IBH816:IBH826 HRL845 HRL816:HRL826 HHP845 HHP816:HHP826 GXT845 GXT816:GXT826 GNX845 GNX816:GNX826 GEB845 GEB816:GEB826 FUF845 FUF816:FUF826 FKJ845 FKJ816:FKJ826 FAN845 FAN816:FAN826 EQR845 EQR816:EQR826 EGV845 EGV816:EGV826 DWZ845 DWZ816:DWZ826 DND845 DND816:DND826 DDH845 DDH816:DDH826 CTL845 CTL816:CTL826 CJP845 CJP816:CJP826 BZT845 BZT816:BZT826 BPX845 BPX816:BPX826 BGB845 BGB816:BGB826 AWF845 AWF816:AWF826 AMJ845 AMJ816:AMJ826 ACN845 ACN816:ACN826 SR845 SR816:SR826 IV845" xr:uid="{0E1654AE-6E13-4A49-AE3C-B521382D66B1}">
      <formula1>"Oddelek za agronomijo, Oddelek za biologijo, Oddelek za gozdarstvo, Oddelek za krajinsko arhitekturo, Oddelek za lesarstvo, Oddelek za zootehniko, Oddelek za živilstvo"</formula1>
    </dataValidation>
    <dataValidation type="list" allowBlank="1" showErrorMessage="1" errorTitle="Napaka" error="Vrednost mora biti iz seznama 'klasifikacija_meril'." sqref="AB57:AB146" xr:uid="{0BBD8662-C85D-401E-9F5E-3D579C0CD583}">
      <formula1>klasifikacija_meril</formula1>
    </dataValidation>
    <dataValidation type="whole" allowBlank="1" showInputMessage="1" showErrorMessage="1" sqref="H57:H146" xr:uid="{ECF0ABA0-A784-44C0-8E42-6A40CBAF1B4C}">
      <formula1>1900</formula1>
      <formula2>2030</formula2>
    </dataValidation>
    <dataValidation type="decimal" errorStyle="warning" allowBlank="1" showInputMessage="1" showErrorMessage="1" errorTitle="Cena" error="mora biti enaka ali manjša od lastne cene" sqref="Q134 Q145:Q146 AQ168:AQ170" xr:uid="{EBF779D8-FF1D-4EC7-A0E7-894607E1D470}">
      <formula1>0</formula1>
      <formula2>#REF!</formula2>
    </dataValidation>
    <dataValidation type="whole" allowBlank="1" showErrorMessage="1" errorTitle="Odstotek uporabe" error="odstotek (celoštevilska vrednost)" sqref="AU75 AX75 AI75 AL75 AO75 AR75 AX106 AU106 AO70:AO71 AR70:AR71 AI70:AI71 AX70 AU70 AU113 AX113 AL70:AL71" xr:uid="{0FB21DE0-BF13-416A-9E60-BF8D1C984B5E}">
      <formula1>0</formula1>
      <formula2>100</formula2>
    </dataValidation>
    <dataValidation type="whole" allowBlank="1" showErrorMessage="1" errorTitle="Mesečna stopnja izkoriščenosti" error="odstotek (celoštevilska vrednost)" sqref="AF75 AF70:AF72" xr:uid="{75E372C1-064C-4709-81C6-FE64E390CF2B}">
      <formula1>0</formula1>
      <formula2>100</formula2>
    </dataValidation>
    <dataValidation type="whole" allowBlank="1" showInputMessage="1" showErrorMessage="1" errorTitle="Klasifikacija" error="Gl. zavihek Classification ali zavihek Klasifikacija_x000d_" sqref="Y103 Y82:Y83 Y130:Y131 Y57:Y59 Y85:Y86 Y65 Y96:Y98 Y108:Y116 Y67:Y69 Y101 Y93:Y94 Y72:Y73 Y120:Y128" xr:uid="{E8CAE072-0F44-471E-9875-B117474D5E8B}">
      <formula1>1</formula1>
      <formula2>4</formula2>
    </dataValidation>
    <dataValidation type="whole" allowBlank="1" showInputMessage="1" showErrorMessage="1" errorTitle="Klasifikacija" error="Gl. zavihek Classification ali zavihek Klasifikacija_x000d_" sqref="AA82:AA83 AA85:AA86 AA101 AA57:AA59 AA130:AA131 AA96:AA98 AA103:AA104 AA65 AA93:AA94 AA67:AA69 AA72:AA73 AA136:AA137 AA108:AA116 AA120:AA128 AA139:AA142" xr:uid="{DE8C3792-7A28-4F58-ADE2-865DBB4275F7}">
      <formula1>1</formula1>
      <formula2>9</formula2>
    </dataValidation>
    <dataValidation type="whole" allowBlank="1" showInputMessage="1" showErrorMessage="1" errorTitle="Klasifikacija" error="Gl. zavihek Classification ali zavihek Klasifikacija_x000d_" sqref="Y104 Y136:Y137 Y139:Y142" xr:uid="{D0088815-7586-46C7-B9CD-090C584092B1}">
      <formula1>1</formula1>
      <formula2>6</formula2>
    </dataValidation>
    <dataValidation type="whole" allowBlank="1" showErrorMessage="1" errorTitle="Klasifikacija" error="Gl. zavihek Classification ali zavihek Klasifikacija_x000a_" sqref="Y75 Y70" xr:uid="{69912D2B-2107-4D0C-BFFF-BC5D9EFF4AB2}">
      <formula1>1</formula1>
      <formula2>4</formula2>
    </dataValidation>
    <dataValidation type="decimal" operator="greaterThanOrEqual" allowBlank="1" showInputMessage="1" showErrorMessage="1" errorTitle="Amortizacija" error="decimalno število!" sqref="R104 R117 R119:R120 R113 R95 R81 R133:R135 R145:R146" xr:uid="{5CBA75EE-76D8-40A6-A1F0-1309A7541DB5}">
      <formula1>0</formula1>
      <formula2>0</formula2>
    </dataValidation>
    <dataValidation type="decimal" operator="greaterThanOrEqual" allowBlank="1" showInputMessage="1" showErrorMessage="1" errorTitle="Stroški materiala" error="decimalno število!" sqref="S104 S117 S119:S120 S113 S95 S81 S133:S134 S145:S146" xr:uid="{195E5B53-FD6D-4717-BD83-8D8C1E4A3220}">
      <formula1>0</formula1>
      <formula2>0</formula2>
    </dataValidation>
    <dataValidation type="decimal" operator="greaterThanOrEqual" allowBlank="1" showInputMessage="1" showErrorMessage="1" errorTitle="Stroški dela" error="decimalno število!" sqref="T104 T117 T119:T120 T113 T95 T81 T133:T134 T145:T146" xr:uid="{590C3A58-50D6-46C2-9C82-4363294F78F8}">
      <formula1>0</formula1>
      <formula2>0</formula2>
    </dataValidation>
    <dataValidation type="whole" operator="greaterThanOrEqual" allowBlank="1" showInputMessage="1" showErrorMessage="1" errorTitle="Nabavna vrednost" error="celo število!" sqref="J104 J117 J113 J119 J95 J81 J133:J135 J145:J146" xr:uid="{86B88CD7-8308-48DD-ACC1-6890EA07E65A}">
      <formula1>0</formula1>
      <formula2>0</formula2>
    </dataValidation>
    <dataValidation type="whole" allowBlank="1" showInputMessage="1" showErrorMessage="1" errorTitle="Klasifikacija" error="Gl. zavihek Classification ali zavihek Klasifikacija_x000d_" sqref="Z130:Z131 Z57:Z59 Z103:Z104 Z96:Z98 Z85:Z86 Z82:Z83 Z65 Z67:Z69 Z101 Z93:Z94 Z72:Z73 Z136:Z137 Z108:Z116 Z120:Z128 Z139:Z142" xr:uid="{923F7A8B-9A99-4C9E-BFA8-4F8AEFFBE6B5}">
      <formula1>1</formula1>
      <formula2>12</formula2>
    </dataValidation>
    <dataValidation type="whole" allowBlank="1" showErrorMessage="1" errorTitle="Mesečna stopnja izkoriščenosti" error="odstotek (celoštevilska vrednost)" sqref="AF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xr:uid="{F994AA4A-6642-45AC-A068-920C4C59B8AC}">
      <formula1>0</formula1>
      <formula2>300</formula2>
    </dataValidation>
    <dataValidation type="decimal" operator="greaterThanOrEqual" allowBlank="1" showErrorMessage="1" sqref="SM9:SM10 ACI9:ACI10 AME9:AME10 AWA9:AWA10 BFW9:BFW10 BPS9:BPS10 BZO9:BZO10 CJK9:CJK10 CTG9:CTG10 DDC9:DDC10 DMY9:DMY10 DWU9:DWU10 EGQ9:EGQ10 EQM9:EQM10 FAI9:FAI10 FKE9:FKE10 FUA9:FUA10 GDW9:GDW10 GNS9:GNS10 GXO9:GXO10 HHK9:HHK10 HRG9:HRG10 IBC9:IBC10 IKY9:IKY10 IUU9:IUU10 JEQ9:JEQ10 JOM9:JOM10 JYI9:JYI10 KIE9:KIE10 KSA9:KSA10 LBW9:LBW10 LLS9:LLS10 LVO9:LVO10 MFK9:MFK10 MPG9:MPG10 MZC9:MZC10 NIY9:NIY10 NSU9:NSU10 OCQ9:OCQ10 OMM9:OMM10 OWI9:OWI10 PGE9:PGE10 PQA9:PQA10 PZW9:PZW10 QJS9:QJS10 QTO9:QTO10 RDK9:RDK10 RNG9:RNG10 RXC9:RXC10 SGY9:SGY10 SQU9:SQU10 TAQ9:TAQ10 TKM9:TKM10 TUI9:TUI10 UEE9:UEE10 UOA9:UOA10 UXW9:UXW10 VHS9:VHS10 VRO9:VRO10 WBK9:WBK10 WLG9:WLG10 WVC9:WVC10 J9:J10 IQ9:IQ10" xr:uid="{03A84AA3-C445-4A30-BBFD-BAEAF2490973}">
      <formula1>0</formula1>
      <formula2>0</formula2>
    </dataValidation>
    <dataValidation allowBlank="1" showInputMessage="1" showErrorMessage="1" prompt="Vpišite samo prvo leto nakupa" sqref="H9 IO9 SK9 ACG9 AMC9 AVY9 BFU9 BPQ9 BZM9 CJI9 CTE9 DDA9 DMW9 DWS9 EGO9 EQK9 FAG9 FKC9 FTY9 GDU9 GNQ9 GXM9 HHI9 HRE9 IBA9 IKW9 IUS9 JEO9 JOK9 JYG9 KIC9 KRY9 LBU9 LLQ9 LVM9 MFI9 MPE9 MZA9 NIW9 NSS9 OCO9 OMK9 OWG9 PGC9 PPY9 PZU9 QJQ9 QTM9 RDI9 RNE9 RXA9 SGW9 SQS9 TAO9 TKK9 TUG9 UEC9 UNY9 UXU9 VHQ9 VRM9 WBI9 WLE9 WVA9" xr:uid="{CE81912F-02D0-4456-ADF8-C14856D8B1BE}">
      <formula1>0</formula1>
      <formula2>0</formula2>
    </dataValidation>
    <dataValidation type="decimal" errorStyle="warning" allowBlank="1" showInputMessage="1" showErrorMessage="1" errorTitle="Cena" error="mora biti enaka ali manjša od lastne cene" sqref="AF198 AF193 AC198:AC208 AC190:AC194 AD201:AD208 AD198:AD199 AF203 AF195 AF178 X181 X173 AD173 AC175 AC184:AC185 AD181 AF173 AC168:AC172 AC177 AF181 AD184 AF184 AD186:AD187 AF186:AF188 U184 U186:U187 U181 U173" xr:uid="{82D4AECB-7A58-4A7A-9DD0-806CE7134553}">
      <formula1>0</formula1>
      <formula2>AF168</formula2>
    </dataValidation>
    <dataValidation type="custom" allowBlank="1" showInputMessage="1" showErrorMessage="1" errorTitle="Klasifikacija" error="Gl. zavihek Classification ali zavihek Klasifikacija_x000a_" sqref="Z1444" xr:uid="{216BB7B1-6961-4BFD-924B-B0ADD87B2200}">
      <formula1>1</formula1>
    </dataValidation>
    <dataValidation type="custom" allowBlank="1" showInputMessage="1" showErrorMessage="1" errorTitle="opis dostopa " error="Obvezen podatek!" prompt="Obvezen podatek" sqref="L1444" xr:uid="{D86204E4-0F83-4E06-8942-165B876AF5BB}">
      <formula1>1</formula1>
    </dataValidation>
  </dataValidations>
  <hyperlinks>
    <hyperlink ref="X728" r:id="rId1" xr:uid="{41B7BAEE-1048-4D04-BD29-C9D8836357F6}"/>
    <hyperlink ref="X729:X736" r:id="rId2" display="https://www.vf.uni-lj.si/podrocje/raziskovalna-oprema " xr:uid="{90E3B50D-F236-4557-B788-A8F18BCFD49B}"/>
    <hyperlink ref="X738" r:id="rId3" xr:uid="{C5A80696-A300-45E7-A40C-0088080BECBE}"/>
    <hyperlink ref="X739" r:id="rId4" xr:uid="{49747309-0B5E-4667-9A97-48E64478EB6E}"/>
    <hyperlink ref="X740" r:id="rId5" xr:uid="{A243FED8-69D5-4B4A-9C37-3FC962110DC4}"/>
    <hyperlink ref="X743:X747" r:id="rId6" display="https://www.vf.uni-lj.si/podrocje/raziskovalna-oprema" xr:uid="{B6DA843C-DD1A-45AE-B9FB-3C136561C483}"/>
    <hyperlink ref="X741" r:id="rId7" xr:uid="{36256A10-CEE7-4A85-AEE2-F30B87F1FCAD}"/>
    <hyperlink ref="X742" r:id="rId8" xr:uid="{604038C4-C034-4C61-AF16-E12391A6313A}"/>
    <hyperlink ref="X747" r:id="rId9" xr:uid="{60F42031-ED7C-4DA6-8A8F-2F8056413B9E}"/>
    <hyperlink ref="X730" r:id="rId10" xr:uid="{35BB98DD-4A7D-4F97-B406-0F15A5AC0B68}"/>
    <hyperlink ref="X748" r:id="rId11" xr:uid="{9EAE7512-8E46-440D-90BB-20322F6455DF}"/>
    <hyperlink ref="X733" r:id="rId12" xr:uid="{A976E775-BBA3-4CE4-8A80-C20DCF604E41}"/>
    <hyperlink ref="X734" r:id="rId13" xr:uid="{4381CE2F-5AA3-4D45-900D-434E1AD98396}"/>
    <hyperlink ref="X886" r:id="rId14" xr:uid="{F4384B50-2819-4F2E-862E-820AB9E0A80A}"/>
    <hyperlink ref="X887:X894" r:id="rId15" display="http://is.zrc-sazu.si/oprema " xr:uid="{1BB6354F-95DD-4F0D-85FE-D77F0000A3F0}"/>
    <hyperlink ref="X893" r:id="rId16" xr:uid="{30A55075-8BD8-4D94-B775-874C463E908B}"/>
    <hyperlink ref="X892" r:id="rId17" xr:uid="{51F2FAE2-638A-4BE3-913A-A332F7FA2B96}"/>
    <hyperlink ref="X891" r:id="rId18" xr:uid="{25056C53-53D4-4341-9CEA-642A2EF265EF}"/>
    <hyperlink ref="X894" r:id="rId19" xr:uid="{09F2D7DD-48F9-47CE-A675-5D9931CA1D21}"/>
    <hyperlink ref="X887" r:id="rId20" xr:uid="{D57872F3-B9C4-4CB0-9E72-1D03B6F7893D}"/>
    <hyperlink ref="X895" r:id="rId21" xr:uid="{7032ADBE-8ACD-42CB-B381-5B8F7840BFFE}"/>
    <hyperlink ref="X896" r:id="rId22" xr:uid="{5AB4EA06-9FA5-42AE-99F4-0283DA70E4F6}"/>
    <hyperlink ref="X897" r:id="rId23" xr:uid="{5FBCB31F-01AD-48BB-A5CA-007940DDF6F2}"/>
    <hyperlink ref="X898" r:id="rId24" xr:uid="{60605429-5FCC-4294-BD3F-ED4FBB9C407E}"/>
    <hyperlink ref="X899" r:id="rId25" xr:uid="{BF6348EB-CE9B-4DDB-A716-C137D4AA3845}"/>
    <hyperlink ref="X902" r:id="rId26" xr:uid="{177D5A33-584C-4D58-871D-FF8D588AF695}"/>
    <hyperlink ref="X1335" r:id="rId27" xr:uid="{ED2227D1-8142-4BBE-BB7C-8B61139EACC9}"/>
    <hyperlink ref="X1338" r:id="rId28" xr:uid="{BD721DCB-1D4E-45FD-81E6-FD87E55884BD}"/>
    <hyperlink ref="X1348" r:id="rId29" xr:uid="{2D6E7877-4BAA-4C10-AEDA-73387FB73693}"/>
    <hyperlink ref="X1346" r:id="rId30" xr:uid="{CE254E61-D41C-4E1F-83BC-C3DF30CFFB38}"/>
    <hyperlink ref="X1347" r:id="rId31" xr:uid="{2C0A1F94-F238-404B-909B-683C1FB010F9}"/>
    <hyperlink ref="X1349" r:id="rId32" xr:uid="{7A8FE2E1-061D-4DBF-A934-CCC9DB2D630A}"/>
    <hyperlink ref="X1351" r:id="rId33" xr:uid="{FED52DEF-BD22-40DF-AD20-8E897AF5A7A1}"/>
    <hyperlink ref="X1350" r:id="rId34" xr:uid="{806ECBC1-4430-4C34-A188-1F967154CAAB}"/>
    <hyperlink ref="X1356" r:id="rId35" xr:uid="{78E2F831-6C1A-4E00-8F9B-44CE8C944C00}"/>
    <hyperlink ref="X1358" r:id="rId36" xr:uid="{E7DA9C77-A199-475E-9717-C89D3D3542BC}"/>
    <hyperlink ref="X1359" r:id="rId37" xr:uid="{263E8757-93EA-4896-BBFC-7D57346FF993}"/>
    <hyperlink ref="X1360" r:id="rId38" xr:uid="{521627FE-A3AA-4A45-B54D-DFE95D10DCD1}"/>
    <hyperlink ref="X1361" r:id="rId39" xr:uid="{E3E9D9D5-F660-4FD5-8300-0994C03226DF}"/>
    <hyperlink ref="X1371" r:id="rId40" xr:uid="{E076563E-D0EC-492C-AC3B-2A06BBE959B0}"/>
    <hyperlink ref="X1369" r:id="rId41" xr:uid="{6BCD26E1-95EB-4AEA-AFBA-1AFED59E4B24}"/>
    <hyperlink ref="X1370" r:id="rId42" xr:uid="{53F1AED9-DCBC-439B-B9C0-7AB337DF167F}"/>
    <hyperlink ref="X1368" r:id="rId43" xr:uid="{FFA20A5B-0DF2-4ABF-BE96-2118505B771C}"/>
    <hyperlink ref="X685" r:id="rId44" xr:uid="{DEFB5123-8371-4A65-8FE9-83E82F0A2A45}"/>
    <hyperlink ref="X686" r:id="rId45" xr:uid="{747CEE74-2216-4A03-9941-4B98726CB4A3}"/>
    <hyperlink ref="X684" r:id="rId46" xr:uid="{0B4A919D-B1EE-40D4-87A3-1E3E6683C2E7}"/>
    <hyperlink ref="X1233" r:id="rId47" xr:uid="{11A65219-9F7A-42C6-9614-E662D858C268}"/>
    <hyperlink ref="X1232" r:id="rId48" xr:uid="{868EAC12-242B-4238-A978-6038F29829D1}"/>
    <hyperlink ref="X1190" r:id="rId49" xr:uid="{F683B40C-A7EF-4041-A207-32D7A370E9AA}"/>
    <hyperlink ref="X1194" r:id="rId50" xr:uid="{0815098E-0438-4272-AEE1-78AE5C892958}"/>
    <hyperlink ref="X1206" r:id="rId51" xr:uid="{91F7A800-84F6-4AF4-A6FC-6FDE16194516}"/>
    <hyperlink ref="X1207" r:id="rId52" xr:uid="{3F341653-B541-4075-91C7-E617DB576BA9}"/>
    <hyperlink ref="X1209" r:id="rId53" xr:uid="{8A102F5F-C0E7-4D5B-B6E5-41B1A1CDE493}"/>
    <hyperlink ref="X1210" r:id="rId54" xr:uid="{2B566D24-4882-4CA7-8F9F-D45FAE6B0360}"/>
    <hyperlink ref="X1211" r:id="rId55" xr:uid="{48434A55-7DDD-4992-A463-B4BE95677296}"/>
    <hyperlink ref="X1212" r:id="rId56" xr:uid="{2B895F88-F82C-40FA-9254-EC6D3A84E22B}"/>
    <hyperlink ref="X1214" r:id="rId57" xr:uid="{CD570B96-33E1-41BD-9B99-54D50736F37F}"/>
    <hyperlink ref="X1215" r:id="rId58" xr:uid="{DF868DFC-C954-46BB-A7FB-E5BBADC2413C}"/>
    <hyperlink ref="X1217" r:id="rId59" xr:uid="{D456DA44-0F55-48CD-8E84-EA2EBB51E728}"/>
    <hyperlink ref="X1218" r:id="rId60" xr:uid="{6D3E9F09-EFEF-42A1-80E2-EE09A7A9458E}"/>
    <hyperlink ref="X1224" r:id="rId61" xr:uid="{BB60FF72-3F04-4157-8FFF-84D243E34D1C}"/>
    <hyperlink ref="X1225" r:id="rId62" xr:uid="{D4B76C4F-0B12-40E1-A0A4-2276977E0D0D}"/>
    <hyperlink ref="X1226" r:id="rId63" xr:uid="{687FF565-BD39-4BC1-94CE-65FD94592E3A}"/>
    <hyperlink ref="X1227" r:id="rId64" xr:uid="{F83C90EC-D6D7-4CEB-9478-B76B0C4A71DA}"/>
    <hyperlink ref="X1228" r:id="rId65" xr:uid="{EC5F8FF4-5E71-4CFF-908F-7BFCE737FFCF}"/>
    <hyperlink ref="X1229" r:id="rId66" xr:uid="{AD539BCB-1897-427A-9A8A-C57728F8DFCC}"/>
    <hyperlink ref="X1231" r:id="rId67" xr:uid="{258D9FF4-8E9A-448B-9525-9C6477806141}"/>
    <hyperlink ref="X1384" r:id="rId68" xr:uid="{E57F80E8-D637-4178-A5A2-F203FADBA040}"/>
    <hyperlink ref="X1372:X1383" r:id="rId69" display="http://www.ntf.uni-lj.si/ntf/raziskovanje/raziskovalno-delo/raziskovalna-oprema/" xr:uid="{DE30D0A3-266C-42A6-BF2B-FBA15FA0698D}"/>
    <hyperlink ref="X1389" r:id="rId70" xr:uid="{A9ED046B-5618-4B63-98D8-E822DA7BED06}"/>
    <hyperlink ref="X1390" r:id="rId71" xr:uid="{B3E23F05-D00D-42CF-8994-930DC303C0AD}"/>
    <hyperlink ref="X1391" r:id="rId72" xr:uid="{D827BE52-D9B5-4ED7-BFB4-1819659E2632}"/>
    <hyperlink ref="X1392" r:id="rId73" xr:uid="{CE0B355D-3C66-44CD-BF06-9210B1382A0E}"/>
    <hyperlink ref="X1394" r:id="rId74" xr:uid="{6061D910-8589-4D45-861A-3D940B535BE1}"/>
    <hyperlink ref="X1393" r:id="rId75" xr:uid="{5A0CC945-638D-419C-99B3-D97C91937EF1}"/>
    <hyperlink ref="X1395" r:id="rId76" xr:uid="{2C1CBEA2-828E-4F94-8C4F-1F1793D859D5}"/>
    <hyperlink ref="X1399" r:id="rId77" xr:uid="{6F35989B-404F-4F5A-9A33-2867049EB57F}"/>
    <hyperlink ref="X1400" r:id="rId78" xr:uid="{ABDE60AD-93C1-4AB4-8217-750C2C0A65E8}"/>
    <hyperlink ref="X1402" r:id="rId79" xr:uid="{4490A4A2-2469-46F3-815B-5EA84B4DD145}"/>
    <hyperlink ref="X28" r:id="rId80" location="c397" xr:uid="{8A1587B0-C940-4437-B06F-5013F6D5B0B7}"/>
    <hyperlink ref="X21" r:id="rId81" location="c397" xr:uid="{438362F7-07A2-4424-9F2D-4AD316D44AD0}"/>
    <hyperlink ref="X34" r:id="rId82" xr:uid="{E146B31C-CA21-4B59-9110-F9CA7DE5CD53}"/>
    <hyperlink ref="X35" r:id="rId83" xr:uid="{FC973433-86F0-4038-ADF9-BA9F6C917CF9}"/>
    <hyperlink ref="X36" r:id="rId84" location="c1228" xr:uid="{9CA3D888-7AB9-4B6D-AC17-6DE592A76346}"/>
    <hyperlink ref="X32" r:id="rId85" xr:uid="{4583C689-8430-4210-A641-99C71D96730F}"/>
    <hyperlink ref="X37" r:id="rId86" xr:uid="{CA150EB7-88B9-4D35-B69D-C3DF3D46116F}"/>
    <hyperlink ref="X38" r:id="rId87" xr:uid="{70EBFCCF-81DF-48CC-BAC2-B9EE29A6B42D}"/>
    <hyperlink ref="X39" r:id="rId88" xr:uid="{56C30551-7108-4F85-889D-D79726F7FF67}"/>
    <hyperlink ref="X40" r:id="rId89" xr:uid="{90BB52A1-77AC-412C-8F23-51355A7336D6}"/>
    <hyperlink ref="X42" r:id="rId90" xr:uid="{61CF9EA0-6B5A-4A0C-AA28-B3464DB62B2A}"/>
    <hyperlink ref="X43" r:id="rId91" xr:uid="{DC8C3ED0-31BF-45F5-93C7-FD2961156A15}"/>
    <hyperlink ref="X12" r:id="rId92" location="c397" xr:uid="{F5FEE619-C431-4D75-BC79-5025C60C7810}"/>
    <hyperlink ref="X13" r:id="rId93" location="c397" xr:uid="{9EA3495E-902E-4BB0-A806-13B86C0D858C}"/>
    <hyperlink ref="X14" r:id="rId94" location="c397" xr:uid="{030EA227-A3E8-4DFB-A8BD-52B1EBEA01B0}"/>
    <hyperlink ref="X15" r:id="rId95" location="c397" xr:uid="{10127A96-7735-49E7-B250-A76D74927631}"/>
    <hyperlink ref="X16" r:id="rId96" location="c397" xr:uid="{2F59931F-A98D-4682-AD18-66450CFE55E8}"/>
    <hyperlink ref="X17" r:id="rId97" location="c397" xr:uid="{77197F63-C4F7-46E0-8611-00DAA76F01F1}"/>
    <hyperlink ref="X18" r:id="rId98" location="c397" xr:uid="{618A5977-AFEC-4AFC-A704-CB71EA9CF932}"/>
    <hyperlink ref="X19" r:id="rId99" location="c397" xr:uid="{E4D5B1E3-C288-4C3D-9647-7AE33A1C6BB3}"/>
    <hyperlink ref="X20" r:id="rId100" location="c397" xr:uid="{0C1575DB-4C85-499A-BE87-DC5BD58AEF66}"/>
    <hyperlink ref="X22" r:id="rId101" location="c397" xr:uid="{B3070E99-6E5C-4D72-A101-763027631A00}"/>
    <hyperlink ref="X23" r:id="rId102" location="c397" xr:uid="{E887271D-78DD-4458-B58D-446CD39EAE87}"/>
    <hyperlink ref="X24" r:id="rId103" location="c397" xr:uid="{A7D63581-2EC9-438B-BC16-BE9162DF06C7}"/>
    <hyperlink ref="X25" r:id="rId104" location="c397" xr:uid="{AF7A7AB1-994E-4E25-B921-33E1926D6CC2}"/>
    <hyperlink ref="X26" r:id="rId105" location="c397" xr:uid="{9C69EE8F-F8C0-4A4C-83F7-A5A0D00C931A}"/>
    <hyperlink ref="X27" r:id="rId106" location="c397" xr:uid="{669B55FD-C954-439D-9FB5-55153DA9BA4A}"/>
    <hyperlink ref="X29" r:id="rId107" location="c397" xr:uid="{C4EB2D3E-126C-47B0-8AD3-5D42462E010A}"/>
    <hyperlink ref="X30" r:id="rId108" location="c397" xr:uid="{0A4AA2C5-F71A-422A-BCEE-486000F4DC90}"/>
    <hyperlink ref="X41" r:id="rId109" xr:uid="{1769B5EB-09D1-4DF5-90FD-1C5111194EF4}"/>
    <hyperlink ref="X44" r:id="rId110" xr:uid="{5AF460F3-6146-4630-BA88-85C0706453B5}"/>
    <hyperlink ref="X46" r:id="rId111" xr:uid="{53EACAB7-B221-4B82-B1B2-321EC43FAFF3}"/>
    <hyperlink ref="X45" r:id="rId112" xr:uid="{35398474-9EFE-4C86-8189-5DF7F3C1D258}"/>
    <hyperlink ref="X48" r:id="rId113" xr:uid="{AEDAAD05-59F3-42C6-A4E7-3FB8FDB7A466}"/>
    <hyperlink ref="X49" r:id="rId114" xr:uid="{CEABBD19-383E-4FE2-ACCA-316E94CCD752}"/>
    <hyperlink ref="X50" r:id="rId115" xr:uid="{E623D726-5168-4997-9A22-28B54E8F0C90}"/>
    <hyperlink ref="X52" r:id="rId116" xr:uid="{F113C968-7227-446D-9FDD-FA051ECA0465}"/>
    <hyperlink ref="X55" r:id="rId117" xr:uid="{14262A13-097F-42BC-B789-EE58A7BCEABE}"/>
    <hyperlink ref="X47" r:id="rId118" xr:uid="{7DD2BD36-1344-4C86-ACBC-C1C700DBC6DD}"/>
    <hyperlink ref="X54" r:id="rId119" xr:uid="{52809DC6-801C-4FD6-B3AB-4528292C2097}"/>
    <hyperlink ref="X56" r:id="rId120" xr:uid="{76BAF2CA-28EB-4E3E-85AA-2FE2122519D4}"/>
    <hyperlink ref="X51" r:id="rId121" xr:uid="{B5D563C1-0956-4CD8-8B60-8C82650452B4}"/>
    <hyperlink ref="X1116" r:id="rId122" xr:uid="{E2B44938-CE09-4E9A-B581-ECA6D55EF0C3}"/>
    <hyperlink ref="X1107" r:id="rId123" xr:uid="{25D97355-31BE-4E4E-A50E-D9D3D31F4F3D}"/>
    <hyperlink ref="X1108" r:id="rId124" xr:uid="{5746A17E-E7E8-4C29-9A67-6184EBAE8678}"/>
    <hyperlink ref="X1109" r:id="rId125" xr:uid="{0FDE87A7-275B-4A33-BB7C-758DB9480B5D}"/>
    <hyperlink ref="X1110" r:id="rId126" xr:uid="{400BC12F-2F2B-412E-97FB-B8377F08D242}"/>
    <hyperlink ref="X1111" r:id="rId127" xr:uid="{EA2A35D7-91FB-4CCF-B653-43880ABAE0AE}"/>
    <hyperlink ref="X1114" r:id="rId128" xr:uid="{371E576D-10E5-4AF9-B911-11F346FC31F1}"/>
    <hyperlink ref="X1117" r:id="rId129" xr:uid="{1D56F439-0119-422E-B271-A59E3E3A4F73}"/>
    <hyperlink ref="X1125" r:id="rId130" xr:uid="{94BB241D-8CD7-4A72-B587-182AA1F32254}"/>
    <hyperlink ref="X1126" r:id="rId131" xr:uid="{6CC5F959-ECD5-4AB1-87F0-E70BC9E0F2B4}"/>
    <hyperlink ref="X1127" r:id="rId132" xr:uid="{9CD17201-EF3D-4AE2-AC0E-7279DD2D471E}"/>
    <hyperlink ref="X1128" r:id="rId133" xr:uid="{E3D49232-FE39-47CD-83D8-98ED677059F7}"/>
    <hyperlink ref="X1129" r:id="rId134" xr:uid="{B919506A-9367-4A63-B8C1-267269EBDFAE}"/>
    <hyperlink ref="X1130" r:id="rId135" xr:uid="{DE97EEB5-3E29-4A16-8BB8-E7B3441F9595}"/>
    <hyperlink ref="X1131" r:id="rId136" xr:uid="{9C8CF91F-C7CE-4262-A981-B983743E60A1}"/>
    <hyperlink ref="X1132" r:id="rId137" xr:uid="{48A0DCF3-988D-4686-8C98-6DF341759496}"/>
    <hyperlink ref="X1135" r:id="rId138" xr:uid="{087504AC-D9DF-4E0A-B4DE-36CAD792A686}"/>
    <hyperlink ref="X1136" r:id="rId139" xr:uid="{10C3736B-C008-4C1E-B335-5DF4B5FABCB8}"/>
    <hyperlink ref="X1139" r:id="rId140" xr:uid="{B4E5A637-AFFC-4E69-9654-3A5E98623BD1}"/>
    <hyperlink ref="X1146" r:id="rId141" xr:uid="{C96C7B7E-C7BF-4F21-9AA6-F741D1FDB834}"/>
    <hyperlink ref="X1115" r:id="rId142" xr:uid="{9563C822-760E-4AD1-9909-39D2C136DD0B}"/>
    <hyperlink ref="X1144" r:id="rId143" xr:uid="{5A3FB16A-F1C6-4AFD-AD85-A7E8533EF296}"/>
    <hyperlink ref="X1145" r:id="rId144" xr:uid="{0BFC7721-DB2E-4973-AEE9-7E1D84F3E0D0}"/>
    <hyperlink ref="X1134" r:id="rId145" xr:uid="{40271F6F-07D1-417E-A271-A788F9BD9DF3}"/>
    <hyperlink ref="X1100" r:id="rId146" xr:uid="{24A14F97-4C46-4044-B92E-ADD672B15F49}"/>
    <hyperlink ref="X1101" r:id="rId147" xr:uid="{B6593F81-09E2-4783-ABD0-94BF4B0072F0}"/>
    <hyperlink ref="X1102" r:id="rId148" xr:uid="{7239EBA2-F57E-4040-95B4-1561C6CD6351}"/>
    <hyperlink ref="X1103" r:id="rId149" xr:uid="{19901B99-0BAD-4C1A-A607-CD10FB1E9027}"/>
    <hyperlink ref="X1105" r:id="rId150" xr:uid="{A24FA9A5-DE71-48C3-BA34-8913CD234F39}"/>
    <hyperlink ref="X1104" r:id="rId151" xr:uid="{35AA22D8-7562-4D6B-BD17-C553F2CB6BE5}"/>
    <hyperlink ref="X1137" r:id="rId152" xr:uid="{A08BDBB2-8B6C-49E9-8F32-D6E9B7256D97}"/>
    <hyperlink ref="X1138" r:id="rId153" xr:uid="{9AD5679F-511A-4824-829E-C1AFB47F6E98}"/>
    <hyperlink ref="X1112" r:id="rId154" xr:uid="{DE7A9014-E557-4DFD-BD2E-7DBFB3992B96}"/>
    <hyperlink ref="X1113" r:id="rId155" xr:uid="{3DEC88E9-E786-446F-9DED-ADA913DDE1EF}"/>
    <hyperlink ref="X1148" r:id="rId156" xr:uid="{842A9D2B-ECEA-4CCD-A918-8E409A695320}"/>
    <hyperlink ref="X1147" r:id="rId157" xr:uid="{90778118-F501-45EF-8471-6A9DFFCD183C}"/>
    <hyperlink ref="X1118" r:id="rId158" xr:uid="{A2516A22-0A59-4A46-9F21-EC248F2F5384}"/>
    <hyperlink ref="X1119" r:id="rId159" xr:uid="{C079E8A7-07E7-4AF1-BBC7-4D2DBFE89A21}"/>
    <hyperlink ref="X1120" r:id="rId160" xr:uid="{EF0AFC83-5478-4449-A0D1-FEBEC529A414}"/>
    <hyperlink ref="X1121" r:id="rId161" xr:uid="{2681B5BA-8B62-44C8-955A-281A1E286CB1}"/>
    <hyperlink ref="X1122" r:id="rId162" xr:uid="{93F47926-D827-4A2C-A99E-42F182EBC11A}"/>
    <hyperlink ref="X1123" r:id="rId163" xr:uid="{0158818C-A7DD-498F-BE08-49C86DDC5C5F}"/>
    <hyperlink ref="X1140" r:id="rId164" xr:uid="{EB9D9A11-C0B5-4F30-8F98-338047C6C1B3}"/>
    <hyperlink ref="X1434" r:id="rId165" xr:uid="{1BDE8AFF-28AA-4A3B-A0E1-777E95663F82}"/>
    <hyperlink ref="X1435" r:id="rId166" xr:uid="{C68A8A80-A563-45B9-AD22-4F4523BB1648}"/>
    <hyperlink ref="X1436" r:id="rId167" xr:uid="{8DBA6347-E356-4B86-9589-6D4B5590D21B}"/>
    <hyperlink ref="X1437:X1438" r:id="rId168" display="https://www.fnm.um.si/index.php/domov-raziskovanje-odprti-dostop/" xr:uid="{298CF1CC-A43D-41C3-B5F0-3C3C44863C08}"/>
    <hyperlink ref="X1439" r:id="rId169" xr:uid="{48047340-DD51-4D0A-AD1B-E6C0C6279990}"/>
    <hyperlink ref="X1020" r:id="rId170" xr:uid="{82AA5DE1-EE02-4935-99E9-81F1F8853412}"/>
    <hyperlink ref="X1022" r:id="rId171" xr:uid="{BE89C47A-F9AB-4747-A99B-C74ADAE55468}"/>
    <hyperlink ref="X1039" r:id="rId172" xr:uid="{076B8909-E2D0-4B93-B1FB-26444726C3D8}"/>
    <hyperlink ref="X1024" r:id="rId173" xr:uid="{0FCAC93E-47DC-4119-84A9-F3CD17A96C50}"/>
    <hyperlink ref="X1021" r:id="rId174" xr:uid="{973A2A1B-B486-4454-86D3-6C99773A2825}"/>
    <hyperlink ref="X1023" r:id="rId175" xr:uid="{8888D7B7-D746-4A9B-88E3-D8E26884D1B4}"/>
    <hyperlink ref="X1030" r:id="rId176" xr:uid="{A23105A6-2489-4224-8406-156A51520329}"/>
    <hyperlink ref="X1035" r:id="rId177" xr:uid="{306BD600-4DCB-424A-B53F-FAA2CDA6623E}"/>
    <hyperlink ref="X1036" r:id="rId178" xr:uid="{0C1C5188-0627-4ED5-BC9D-E0B4839F1DCB}"/>
    <hyperlink ref="X1032" r:id="rId179" xr:uid="{F37795DA-E715-491D-ADD2-764AB0CAB87A}"/>
    <hyperlink ref="X1027" r:id="rId180" xr:uid="{6CACC854-F47C-4C17-B275-687CF5A39DF0}"/>
    <hyperlink ref="X1025" r:id="rId181" xr:uid="{A3A3B2E3-6F25-473E-9482-7C3FB3962CA8}"/>
    <hyperlink ref="X1033" r:id="rId182" xr:uid="{45B8B31D-F6EE-4175-8828-46C9CF6F4671}"/>
    <hyperlink ref="X1034" r:id="rId183" xr:uid="{2F050718-680F-4BEF-8590-34E7E74C7F9A}"/>
    <hyperlink ref="X1029" r:id="rId184" xr:uid="{390BA2E4-E2B4-4ACB-8A4A-A708B7D8E5F5}"/>
    <hyperlink ref="X1031" r:id="rId185" xr:uid="{7916C593-5466-404C-BA5F-781F29C9D26C}"/>
    <hyperlink ref="X1028" r:id="rId186" xr:uid="{57480AD4-C8EC-4E6C-B3FD-0FA73C62369A}"/>
    <hyperlink ref="X1040" r:id="rId187" xr:uid="{F4853FD6-14A3-4438-8D28-24F14F5729C7}"/>
    <hyperlink ref="X1026" r:id="rId188" xr:uid="{A623FA77-7C0A-4ED9-A100-A07D6FD00D37}"/>
    <hyperlink ref="X1037" r:id="rId189" xr:uid="{167E0826-8448-4921-B8D7-CADEA80695A3}"/>
    <hyperlink ref="X1038" r:id="rId190" xr:uid="{B090E42E-6A43-4C55-823A-26FBEBD2AD6A}"/>
    <hyperlink ref="X1042" r:id="rId191" xr:uid="{399EE441-CE72-46B0-95F5-125183AD2AA5}"/>
    <hyperlink ref="X1043" r:id="rId192" xr:uid="{CE4CE887-EB2D-4FBE-829F-1BD83E8B29EF}"/>
    <hyperlink ref="X1045" r:id="rId193" xr:uid="{EA4F8B15-B2AF-45EC-83A0-69BF693EC39C}"/>
    <hyperlink ref="X1046" r:id="rId194" xr:uid="{6638E5E7-4893-4809-9CCC-F4449E603323}"/>
    <hyperlink ref="X1050" r:id="rId195" xr:uid="{97701543-8EAA-40BA-8086-D66C0CD38E77}"/>
    <hyperlink ref="X1049" r:id="rId196" xr:uid="{BF760848-168A-40E2-A8E9-DD4318AA2148}"/>
    <hyperlink ref="X1047" r:id="rId197" xr:uid="{D457B068-ACEB-4A23-985A-93361C56544A}"/>
    <hyperlink ref="X1052" r:id="rId198" xr:uid="{F0D27C39-CC73-406A-87E7-223356CDA8BA}"/>
    <hyperlink ref="X1053" r:id="rId199" xr:uid="{5C565C72-CD86-4C29-84DD-7FC72853B97D}"/>
    <hyperlink ref="X1054" r:id="rId200" xr:uid="{941D960E-C494-4982-907E-36F91DAC59F3}"/>
    <hyperlink ref="X1055" r:id="rId201" xr:uid="{948FDE78-0A96-4634-9354-908E6232747A}"/>
    <hyperlink ref="X1056" r:id="rId202" xr:uid="{B04FB16E-C8B4-4621-A6EA-30497A318495}"/>
    <hyperlink ref="X1057" r:id="rId203" xr:uid="{C4B2A44C-424E-4DA7-A865-A7AB3B71DB97}"/>
    <hyperlink ref="X1058" r:id="rId204" xr:uid="{9ECBDAAB-785A-4081-8999-A591E0C3374A}"/>
    <hyperlink ref="X1065" r:id="rId205" xr:uid="{97201DC5-9030-40B4-9B79-3BCD43E298DA}"/>
    <hyperlink ref="X1072" r:id="rId206" xr:uid="{9AE2C730-DB85-41D3-AC42-1B86EBCE2FC5}"/>
    <hyperlink ref="X1082" r:id="rId207" xr:uid="{6129B146-0A80-4E71-923C-3535B0A97D31}"/>
    <hyperlink ref="X1090" r:id="rId208" xr:uid="{12507645-124B-4979-8090-418F3ED3D5BD}"/>
    <hyperlink ref="X1095" r:id="rId209" xr:uid="{45215C2D-B022-4DA8-837C-8EF94BBB1377}"/>
    <hyperlink ref="X1096" r:id="rId210" xr:uid="{21C38409-BE6B-4890-9F0B-45865F0CA837}"/>
    <hyperlink ref="X1097" r:id="rId211" xr:uid="{743F8B66-5406-4688-B7CF-0346D55558F0}"/>
    <hyperlink ref="X749" r:id="rId212" tooltip="https://www.bf.uni-lj.si/sl/raziskave/raziskovalna-oprema/" xr:uid="{A82BA29F-B830-40B0-B844-06132C5276CA}"/>
    <hyperlink ref="X750" r:id="rId213" tooltip="https://www.bf.uni-lj.si/sl/raziskave/raziskovalna-oprema/" xr:uid="{8AED1474-73C4-4D13-95DD-E28CFF9C5002}"/>
    <hyperlink ref="X756" r:id="rId214" tooltip="https://www.bf.uni-lj.si/sl/raziskave/raziskovalna-oprema/" xr:uid="{E6CEB918-8333-4CFB-9636-7F864ACA9A9C}"/>
    <hyperlink ref="X758" r:id="rId215" tooltip="https://www.bf.uni-lj.si/sl/raziskave/raziskovalna-oprema/" xr:uid="{F9E269CE-22C3-46D2-AC74-2C0639416AF9}"/>
    <hyperlink ref="X765" r:id="rId216" tooltip="https://www.bf.uni-lj.si/sl/raziskave/raziskovalna-oprema/" xr:uid="{668D56CB-CCA9-419E-9177-6D8AD82B2333}"/>
    <hyperlink ref="X767" r:id="rId217" tooltip="https://www.bf.uni-lj.si/sl/raziskave/raziskovalna-oprema/" xr:uid="{2E6EB57B-2D23-4C7E-A994-AB8D3C92252A}"/>
    <hyperlink ref="X768" r:id="rId218" tooltip="https://www.bf.uni-lj.si/sl/raziskave/raziskovalna-oprema/" xr:uid="{0D70699C-72C5-4459-82B9-A93646E1FEE0}"/>
    <hyperlink ref="X770" r:id="rId219" tooltip="https://www.bf.uni-lj.si/sl/raziskave/raziskovalna-oprema/" xr:uid="{9780492A-A376-4700-BBA9-8D696A8C6BF8}"/>
    <hyperlink ref="X772" r:id="rId220" tooltip="https://www.bf.uni-lj.si/sl/raziskave/raziskovalna-oprema/" xr:uid="{B8B240D7-8068-488F-9B0E-CC507438EC60}"/>
    <hyperlink ref="X774" r:id="rId221" tooltip="https://www.bf.uni-lj.si/sl/raziskave/raziskovalna-oprema/" xr:uid="{D043F017-F63A-4B72-939E-E34D07B15BA7}"/>
    <hyperlink ref="X776" r:id="rId222" tooltip="https://www.bf.uni-lj.si/sl/raziskave/raziskovalna-oprema/" xr:uid="{0E70963E-7771-4298-A03E-C06F6CF6F919}"/>
    <hyperlink ref="X778" r:id="rId223" tooltip="https://www.bf.uni-lj.si/sl/raziskave/raziskovalna-oprema/" xr:uid="{7810C378-807F-4148-8974-A2AEE32B9DA1}"/>
    <hyperlink ref="X786" r:id="rId224" tooltip="https://www.bf.uni-lj.si/sl/raziskave/raziskovalna-oprema/" xr:uid="{CEE4C6D6-E20C-4394-AA66-CDBCD05E09D3}"/>
    <hyperlink ref="X789" r:id="rId225" tooltip="https://www.bf.uni-lj.si/sl/raziskave/raziskovalna-oprema/" xr:uid="{3CC51F61-EE98-44E6-996B-571717A72743}"/>
    <hyperlink ref="X792" r:id="rId226" tooltip="https://www.bf.uni-lj.si/sl/raziskave/raziskovalna-oprema/" xr:uid="{39A8A911-6C69-4850-93F6-A3BA934CEF82}"/>
    <hyperlink ref="X793" r:id="rId227" tooltip="https://www.bf.uni-lj.si/sl/raziskave/raziskovalna-oprema/" xr:uid="{2DF82E39-2CE1-4480-B6BF-F4CDADD2C8EA}"/>
    <hyperlink ref="X795" r:id="rId228" tooltip="https://www.bf.uni-lj.si/sl/raziskave/raziskovalna-oprema/" xr:uid="{CAE880A2-014F-4808-9187-D3C7B1135913}"/>
    <hyperlink ref="X797" r:id="rId229" tooltip="https://www.bf.uni-lj.si/sl/raziskave/raziskovalna-oprema/" xr:uid="{DFA49677-5964-4608-826D-6273F1A7F1E3}"/>
    <hyperlink ref="X799" r:id="rId230" tooltip="https://www.bf.uni-lj.si/sl/raziskave/raziskovalna-oprema/" xr:uid="{31826D62-9157-424F-A434-32721F1B72F3}"/>
    <hyperlink ref="X800" r:id="rId231" tooltip="https://www.bf.uni-lj.si/sl/raziskave/raziskovalna-oprema/" xr:uid="{7DA3A5ED-EE09-4353-9140-62008EFA2059}"/>
    <hyperlink ref="X802" r:id="rId232" tooltip="https://www.bf.uni-lj.si/sl/raziskave/raziskovalna-oprema/" xr:uid="{09C6C3B8-E15E-4558-AE36-D225779D612A}"/>
    <hyperlink ref="X807" r:id="rId233" tooltip="https://www.bf.uni-lj.si/sl/raziskave/raziskovalna-oprema/" xr:uid="{87002C41-45FC-4D6D-AC95-79FE2D2B7336}"/>
    <hyperlink ref="X751" r:id="rId234" tooltip="https://www.bf.uni-lj.si/sl/raziskave/raziskovalna-oprema/" xr:uid="{F3433C25-C242-479D-B057-A67A9239E90C}"/>
    <hyperlink ref="X755" r:id="rId235" tooltip="https://www.bf.uni-lj.si/sl/raziskave/raziskovalna-oprema/" xr:uid="{FCE1729D-C4C8-4A45-A4E4-65536A16F79D}"/>
    <hyperlink ref="X757" r:id="rId236" tooltip="https://www.bf.uni-lj.si/sl/raziskave/raziskovalna-oprema/" xr:uid="{BAA002DE-1156-48B3-9C36-3FF526FBEB03}"/>
    <hyperlink ref="X759" r:id="rId237" tooltip="https://www.bf.uni-lj.si/sl/raziskave/raziskovalna-oprema/" xr:uid="{8D3F7070-E62F-4BBD-9A05-87600A457728}"/>
    <hyperlink ref="X761" r:id="rId238" tooltip="https://www.bf.uni-lj.si/sl/raziskave/raziskovalna-oprema/" xr:uid="{87510821-C4DC-43D9-9D25-B0131B86DC2B}"/>
    <hyperlink ref="X763" r:id="rId239" tooltip="https://www.bf.uni-lj.si/sl/raziskave/raziskovalna-oprema/" xr:uid="{A63D28F1-517E-4EC3-A634-CF3B228CB505}"/>
    <hyperlink ref="X764" r:id="rId240" tooltip="https://www.bf.uni-lj.si/sl/raziskave/raziskovalna-oprema/" xr:uid="{B6F9318B-89AA-4F6A-B90A-3415E27FEFC9}"/>
    <hyperlink ref="X766" r:id="rId241" tooltip="https://www.bf.uni-lj.si/sl/raziskave/raziskovalna-oprema/" xr:uid="{CDED7D8C-78B0-42BB-ACE9-F1D367783042}"/>
    <hyperlink ref="X769" r:id="rId242" tooltip="https://www.bf.uni-lj.si/sl/raziskave/raziskovalna-oprema/" xr:uid="{FD339359-C58D-4FF4-AC17-D345B9271E98}"/>
    <hyperlink ref="X771" r:id="rId243" tooltip="https://www.bf.uni-lj.si/sl/raziskave/raziskovalna-oprema/" xr:uid="{FF061F51-7EDF-42B8-A09B-EE189DD2AF83}"/>
    <hyperlink ref="X773" r:id="rId244" tooltip="https://www.bf.uni-lj.si/sl/raziskave/raziskovalna-oprema/" xr:uid="{0C05F93D-5B41-4CED-801A-9F139335DDF7}"/>
    <hyperlink ref="X775" r:id="rId245" tooltip="https://www.bf.uni-lj.si/sl/raziskave/raziskovalna-oprema/" xr:uid="{F7080022-B293-40FC-9756-C4007C927C60}"/>
    <hyperlink ref="X777" r:id="rId246" tooltip="https://www.bf.uni-lj.si/sl/raziskave/raziskovalna-oprema/" xr:uid="{4F56FC68-A1E4-4D7E-9BA3-253E713CBF38}"/>
    <hyperlink ref="X779" r:id="rId247" tooltip="https://www.bf.uni-lj.si/sl/raziskave/raziskovalna-oprema/" xr:uid="{4E1F1A58-34FF-4319-A4CD-AEB0544BE6B3}"/>
    <hyperlink ref="X784" r:id="rId248" xr:uid="{1167B0F4-271B-4804-A17B-CABC1DEBB32B}"/>
    <hyperlink ref="X785" r:id="rId249" tooltip="https://www.bf.uni-lj.si/sl/raziskave/raziskovalna-oprema/" xr:uid="{A711B9A6-1511-463D-A12F-AE861C6013EE}"/>
    <hyperlink ref="X788" r:id="rId250" tooltip="https://www.bf.uni-lj.si/sl/raziskave/raziskovalna-oprema/" xr:uid="{EBE3CD44-34F7-4018-9BA6-C4807BE2D9C0}"/>
    <hyperlink ref="X852" r:id="rId251" tooltip="https://www.bf.uni-lj.si/sl/raziskave/raziskovalna-oprema/" xr:uid="{EBE56EAF-BE83-4C83-86DD-57DC3E70019F}"/>
    <hyperlink ref="X791" r:id="rId252" tooltip="https://www.bf.uni-lj.si/sl/raziskave/raziskovalna-oprema/" xr:uid="{FD6BBA5A-1C3A-4E2A-B255-F67B196103FA}"/>
    <hyperlink ref="X794" r:id="rId253" tooltip="https://www.bf.uni-lj.si/sl/raziskave/raziskovalna-oprema/" xr:uid="{58D3816D-3F07-422E-A9FC-DA9D6BB4BFC5}"/>
    <hyperlink ref="X796" r:id="rId254" tooltip="https://www.bf.uni-lj.si/sl/raziskave/raziskovalna-oprema/" xr:uid="{5DED9B99-7741-4F8D-B3B6-3C6BD2D8FA5C}"/>
    <hyperlink ref="X798" r:id="rId255" tooltip="https://www.bf.uni-lj.si/sl/raziskave/raziskovalna-oprema/" xr:uid="{99C6E858-0720-4715-9763-3DD159F3B41E}"/>
    <hyperlink ref="X801" r:id="rId256" tooltip="https://www.bf.uni-lj.si/sl/raziskave/raziskovalna-oprema/" xr:uid="{B9ABFCEF-09F2-4173-85C4-B014A7255B21}"/>
    <hyperlink ref="X803" r:id="rId257" tooltip="https://www.bf.uni-lj.si/sl/raziskave/raziskovalna-oprema/" xr:uid="{E81EC29A-645A-486D-92A9-235D36CBC8A9}"/>
    <hyperlink ref="X804" r:id="rId258" tooltip="https://www.bf.uni-lj.si/sl/raziskave/raziskovalna-oprema/" xr:uid="{1CC2EF26-308F-4848-AD3B-30125042F61D}"/>
    <hyperlink ref="X754" r:id="rId259" tooltip="https://www.bf.uni-lj.si/sl/raziskave/raziskovalna-oprema/" xr:uid="{25ECB6EA-4FC2-43BB-96C3-8CC3D8EE69B4}"/>
    <hyperlink ref="X753" r:id="rId260" tooltip="https://www.bf.uni-lj.si/sl/raziskave/raziskovalna-oprema/" xr:uid="{52BC0353-DAF4-470F-962D-86774312DD38}"/>
    <hyperlink ref="X760" r:id="rId261" tooltip="https://www.bf.uni-lj.si/sl/raziskave/raziskovalna-oprema/" xr:uid="{D32A0C49-19EA-45BF-8988-D98FA5C45F26}"/>
    <hyperlink ref="X790" r:id="rId262" tooltip="https://www.bf.uni-lj.si/sl/raziskave/raziskovalna-oprema/" xr:uid="{9391CC96-5BF8-47BF-AF2F-5EF88F4540CF}"/>
    <hyperlink ref="X781" r:id="rId263" tooltip="https://www.bf.uni-lj.si/sl/raziskave/raziskovalna-oprema/" xr:uid="{38DD58D4-2322-4FAB-9210-F0A26EECD0D0}"/>
    <hyperlink ref="X780" r:id="rId264" tooltip="https://www.bf.uni-lj.si/sl/raziskave/raziskovalna-oprema/" xr:uid="{CDEEE328-E6D4-4556-AC72-24E26D859992}"/>
    <hyperlink ref="X787" r:id="rId265" tooltip="https://www.bf.uni-lj.si/sl/raziskave/raziskovalna-oprema/" xr:uid="{1FF89D8B-2ADB-4545-BE1F-20D370C96967}"/>
    <hyperlink ref="X814" r:id="rId266" xr:uid="{06074D5E-F60E-47C2-AD3C-DBE5916EE66A}"/>
    <hyperlink ref="X845" r:id="rId267" xr:uid="{59BC735B-54F1-4466-B29E-23054B19A002}"/>
    <hyperlink ref="X826" r:id="rId268" xr:uid="{DDB2F95B-2ECB-40C3-B1FB-BCCF7BA8116A}"/>
    <hyperlink ref="X827" r:id="rId269" xr:uid="{5DBEC872-720D-4023-B4A8-054437A40F52}"/>
    <hyperlink ref="X841" r:id="rId270" xr:uid="{F92FC5CB-4020-4E93-970F-D1DF6DF0094F}"/>
    <hyperlink ref="X831" r:id="rId271" xr:uid="{CBB15F6C-8B7A-402A-81A0-1196CFAB7CC0}"/>
    <hyperlink ref="X843" r:id="rId272" xr:uid="{EFC57C8E-D207-4192-ABD3-6E4081E0FE6C}"/>
    <hyperlink ref="X836" r:id="rId273" xr:uid="{B55DBE47-3B8E-48D4-8FD8-B073617A3A30}"/>
    <hyperlink ref="X816" r:id="rId274" xr:uid="{C9485A6B-9497-4E01-B2AE-53A6271C82DB}"/>
    <hyperlink ref="X817" r:id="rId275" tooltip="https://www.bf.uni-lj.si/sl/raziskave/raziskovalna-oprema/" xr:uid="{2882134E-4460-424D-8682-73C17A69E758}"/>
    <hyperlink ref="X829" r:id="rId276" tooltip="https://www.bf.uni-lj.si/sl/raziskave/raziskovalna-oprema/" xr:uid="{669EF8C9-0386-4AC4-B6B5-38DA01740C22}"/>
    <hyperlink ref="X762" r:id="rId277" xr:uid="{FF8F9076-1BB5-4804-9ACB-56A2D1D823F9}"/>
    <hyperlink ref="X825" r:id="rId278" xr:uid="{23A120F8-12A9-4636-9A55-E18CDAD80311}"/>
    <hyperlink ref="X819" r:id="rId279" xr:uid="{6BF15257-E604-4E32-A57E-9E6C5D4660B7}"/>
    <hyperlink ref="X828" r:id="rId280" xr:uid="{7475BCE7-5A05-4188-9B80-E4C4D741824B}"/>
    <hyperlink ref="X840" r:id="rId281" xr:uid="{81316123-8901-43CF-BEC0-CB127E45B11F}"/>
    <hyperlink ref="X832" r:id="rId282" xr:uid="{6A2DD986-E22D-47C6-B33D-D857AAE114D9}"/>
    <hyperlink ref="X818" r:id="rId283" xr:uid="{CFFBB4CC-8EF2-4197-8E34-D6025A16B273}"/>
    <hyperlink ref="X847" r:id="rId284" xr:uid="{569C982B-A285-49E8-AF58-A7377050015A}"/>
    <hyperlink ref="X835" r:id="rId285" xr:uid="{BBD0CEEB-DEE3-4F7B-B3FF-8FCCBFFF8072}"/>
    <hyperlink ref="X844" r:id="rId286" xr:uid="{D4FC571D-21EA-4958-8853-6069372853CE}"/>
    <hyperlink ref="X830" r:id="rId287" xr:uid="{9046CEDA-21DE-43E3-9CB1-D379D96691C7}"/>
    <hyperlink ref="X824" r:id="rId288" xr:uid="{74201560-4584-40BE-B4D4-A8703C836720}"/>
    <hyperlink ref="X782" r:id="rId289" tooltip="https://www.bf.uni-lj.si/sl/raziskave/raziskovalna-oprema/" xr:uid="{133B6605-F003-44B6-9949-4F6E0E91FCB9}"/>
    <hyperlink ref="X820" r:id="rId290" xr:uid="{47424B67-052D-4D6E-A20E-8E3BFBB90198}"/>
    <hyperlink ref="X752" r:id="rId291" tooltip="https://www.bf.uni-lj.si/sl/raziskave/raziskovalna-oprema/" xr:uid="{A351CAA6-C812-4987-A185-E019336F1B8A}"/>
    <hyperlink ref="X853" r:id="rId292" xr:uid="{F5D2D09F-7343-4678-B458-AB9321A37040}"/>
    <hyperlink ref="X858" r:id="rId293" xr:uid="{E38172C3-F69B-49F2-A13A-B85589DBE06F}"/>
    <hyperlink ref="X850" r:id="rId294" xr:uid="{0DFF4F09-4D25-445A-B961-BC49262A08D7}"/>
    <hyperlink ref="X856" r:id="rId295" xr:uid="{D55D27A2-63AA-4C5B-A783-ADE300695F24}"/>
    <hyperlink ref="X854" r:id="rId296" xr:uid="{6A8D4EBE-A796-48C5-B5D2-0F11AB96F2D3}"/>
    <hyperlink ref="X855" r:id="rId297" xr:uid="{4DA8248B-790A-4B9B-9181-F1B925B2324F}"/>
    <hyperlink ref="X851" r:id="rId298" xr:uid="{14F61A11-DBD2-4ABC-BCFE-44FCDE686D53}"/>
    <hyperlink ref="X849" r:id="rId299" xr:uid="{1D2B1D54-DAA6-45AA-9530-5D046CF5FD17}"/>
    <hyperlink ref="X857" r:id="rId300" xr:uid="{13E791E4-D0A3-406A-9D2C-0FC3C76573C0}"/>
    <hyperlink ref="X837" r:id="rId301" xr:uid="{B1EA6889-3A71-4B22-AF0F-CCD918BCEE68}"/>
    <hyperlink ref="X859" r:id="rId302" tooltip="https://www.bf.uni-lj.si/sl/raziskave/raziskovalna-oprema/" xr:uid="{1C423F79-1CA6-418D-BB06-C89905D3B12C}"/>
    <hyperlink ref="X1262" r:id="rId303" xr:uid="{6B4612EB-EF56-4408-858C-D745B4BE458C}"/>
    <hyperlink ref="X1294" r:id="rId304" xr:uid="{BA6F92FC-22C2-47E8-B19A-DF6FFB089C5E}"/>
    <hyperlink ref="X1293" r:id="rId305" xr:uid="{95AB094E-A68A-416F-9C2E-D7C68E04E50A}"/>
    <hyperlink ref="X1291" r:id="rId306" display="http://www.robolab.si/research/infrastructure/crc-robotics/yaskawa/" xr:uid="{E287FB5E-1CD0-4768-8F8E-FCC8C6AC77B9}"/>
    <hyperlink ref="X1290" r:id="rId307" display="http://www.robolab.si/research/infrastructure/crc-robotics/ur5/" xr:uid="{C7394718-FBBB-4A26-8433-4D01D8268B99}"/>
    <hyperlink ref="X1289" r:id="rId308" display="http://www.robolab.si/research/infrastructure/crc-robotics/franka/" xr:uid="{FCB6467E-8D7C-4895-846B-EC9FAE03DC40}"/>
    <hyperlink ref="X1288" r:id="rId309" display="http://www.robolab.si/research/infrastructure/crc-robotics/fanuc/" xr:uid="{19652419-EE08-4257-8F54-B6C055444970}"/>
    <hyperlink ref="X1287" r:id="rId310" display="http://www.robolab.si/research/infrastructure/industrial-robotics/abb-irb-14000-yumi/" xr:uid="{5DC3F24F-2B02-49F3-8814-8D3CED2782ED}"/>
    <hyperlink ref="X1283" r:id="rId311" xr:uid="{834DF155-76E1-4ABD-83D9-DF34015D6CCC}"/>
    <hyperlink ref="X1282" r:id="rId312" xr:uid="{5F566423-2FF2-4D3A-BC80-3F755E5C96CD}"/>
    <hyperlink ref="X1281" r:id="rId313" xr:uid="{872C4EC0-2C82-4CAA-A738-51FC52087D04}"/>
    <hyperlink ref="X1280" r:id="rId314" xr:uid="{D6118EED-66B4-40A8-B78D-3C1747B57EF0}"/>
    <hyperlink ref="X1279" r:id="rId315" display="http://www.robolab.si/research/infrastructure/other-equipment/bimanual-teleoperation-system/" xr:uid="{11CD85FF-015E-47A2-93AA-FED0CB2375D7}"/>
    <hyperlink ref="X1277" r:id="rId316" xr:uid="{7A500729-3289-4D5B-886B-B1049F492A5E}"/>
    <hyperlink ref="X1276" r:id="rId317" xr:uid="{57B379B2-334B-437E-A350-D9EBAE270F9E}"/>
    <hyperlink ref="X1275" r:id="rId318" xr:uid="{CA53200D-D233-4F0B-9B92-CBFB8AFB78AB}"/>
    <hyperlink ref="X1273" r:id="rId319" xr:uid="{393CC280-C949-4CFC-B087-EAFC856D8F4E}"/>
    <hyperlink ref="X1272" r:id="rId320" xr:uid="{6195F73C-1D5C-4063-B38B-3880CDCB05C4}"/>
    <hyperlink ref="X1268" r:id="rId321" xr:uid="{DDA834E5-8A0B-4BBE-ADA1-BCD5F63AB573}"/>
    <hyperlink ref="X1266" r:id="rId322" xr:uid="{112B9AB0-A962-4900-B72A-0D961764E534}"/>
    <hyperlink ref="X1267" r:id="rId323" xr:uid="{FAC1D5AE-C67A-4F2C-84D6-8E0570753085}"/>
    <hyperlink ref="X1265" r:id="rId324" xr:uid="{030C8099-01BF-4CE4-B826-1146B6E7D02F}"/>
    <hyperlink ref="X1264" r:id="rId325" xr:uid="{F259034E-3A9C-4898-B4B2-F7D7603670DA}"/>
    <hyperlink ref="X1263" r:id="rId326" xr:uid="{30B33B87-5F99-4CE6-AD58-5D1CD1659A9C}"/>
    <hyperlink ref="X1297" r:id="rId327" display="http://www.robolab.si/research/infrastructure/crc-robotics/yaskawa/" xr:uid="{D5B83EA5-6CA0-47D5-8DD3-3DFC789C8C52}"/>
    <hyperlink ref="X1270" r:id="rId328" display="http://www.robolab.si/research/infrastructure/other-equipment/optotrak-certus/" xr:uid="{EA70DD04-F690-4F3B-9905-54E438A22084}"/>
    <hyperlink ref="X1302" r:id="rId329" xr:uid="{E6D584E8-AD7C-40D0-B98F-5248CC9344BF}"/>
    <hyperlink ref="X1300" r:id="rId330" xr:uid="{190C3370-930F-4E39-A30D-710A7F173BE8}"/>
    <hyperlink ref="X1299" r:id="rId331" xr:uid="{CCEE1D2F-F577-4BCC-8B83-0AB327C844E3}"/>
    <hyperlink ref="X1305" r:id="rId332" xr:uid="{1E73E38B-700B-48AC-B329-DD2CE58C764B}"/>
    <hyperlink ref="X1304" r:id="rId333" xr:uid="{B4D7FD4F-78A0-4A56-9214-FAE79CF6B169}"/>
    <hyperlink ref="X1308" r:id="rId334" xr:uid="{21BA1557-6083-4F93-A1A8-FB489DB8D872}"/>
    <hyperlink ref="X1315" r:id="rId335" display="https://ltfe.org/testcenter/ " xr:uid="{7D7499CE-36CD-4A83-800C-A3C77B359E2C}"/>
    <hyperlink ref="X1316" r:id="rId336" xr:uid="{AE747F79-2206-4C4D-8D0A-A75F58FB1F40}"/>
    <hyperlink ref="X1314" r:id="rId337" xr:uid="{0482BF7E-EF81-4F90-8E32-74E6E2050145}"/>
    <hyperlink ref="X1313" r:id="rId338" xr:uid="{35054B0C-9D38-493B-95D3-606D9D430697}"/>
    <hyperlink ref="X1274" r:id="rId339" xr:uid="{60767509-9AC8-482F-B380-628D00158528}"/>
    <hyperlink ref="X1278" r:id="rId340" xr:uid="{FE441022-A744-41C6-817C-AA37A40819FF}"/>
    <hyperlink ref="X1286" r:id="rId341" xr:uid="{B7D7CA4B-DE40-4BE5-8E25-953E3AD82472}"/>
    <hyperlink ref="X1295" r:id="rId342" xr:uid="{5143B9A7-63C0-41B8-A078-386396848733}"/>
    <hyperlink ref="X1296" r:id="rId343" xr:uid="{1A3A26E4-1232-4086-86D2-02BAD6C7DFA9}"/>
    <hyperlink ref="X1301" r:id="rId344" xr:uid="{DD3C8115-4D94-490C-8F1D-4979E579A35C}"/>
    <hyperlink ref="X1303" r:id="rId345" xr:uid="{BD21AF3B-85A5-4293-A1A1-907FFC62C03A}"/>
    <hyperlink ref="X1307" r:id="rId346" xr:uid="{700B661E-9CE5-4F98-BD58-FA354FB1C41D}"/>
    <hyperlink ref="X1310" r:id="rId347" xr:uid="{C37C3DA1-201C-484B-AB36-A5384FD0553D}"/>
    <hyperlink ref="X1284" r:id="rId348" display="http://lit.fe.uni-lj.si/oprema" xr:uid="{480A7B91-3085-4F36-9F88-BE95E935AB09}"/>
    <hyperlink ref="X1285" r:id="rId349" display="http://lit.fe.uni-lj.si/oprema" xr:uid="{E0699CCC-8200-4684-9C00-F6423EF59012}"/>
    <hyperlink ref="X1306" r:id="rId350" xr:uid="{3F39EF7B-4247-4B32-8959-DD7E26608DFF}"/>
    <hyperlink ref="X1312" r:id="rId351" xr:uid="{73370020-ECED-4162-9B15-CFF84C55D62D}"/>
    <hyperlink ref="X1311" r:id="rId352" xr:uid="{565CF12A-875E-4CCD-896D-FC262FB21020}"/>
    <hyperlink ref="X1298" r:id="rId353" xr:uid="{2A67E166-1708-44A6-9DDD-90AD39BC73D2}"/>
    <hyperlink ref="X1292" r:id="rId354" xr:uid="{81499AC5-87D6-4333-9132-B5C16AB63BB6}"/>
    <hyperlink ref="X1318" r:id="rId355" xr:uid="{F69FF2F8-C2E8-4204-A2D6-185DB9C6C006}"/>
    <hyperlink ref="X1319" r:id="rId356" xr:uid="{C1A9F947-F7B0-44CD-B1EE-B12A3A8ED1F7}"/>
    <hyperlink ref="X1327" r:id="rId357" xr:uid="{7CC9DC6B-CD93-4200-B530-64E1F1222F48}"/>
    <hyperlink ref="X1325" r:id="rId358" xr:uid="{303EC378-CEBE-4034-8636-D3F393EB8FA0}"/>
    <hyperlink ref="X1320" r:id="rId359" xr:uid="{FB476EB8-83D4-4F1B-BE7C-AEFD6B066D4D}"/>
    <hyperlink ref="X1321" r:id="rId360" xr:uid="{17ABD155-7F51-4E39-BDF7-CDBF5321FF4F}"/>
    <hyperlink ref="X1322" r:id="rId361" xr:uid="{4D216A10-A72E-4762-9424-71991626E778}"/>
    <hyperlink ref="X501" r:id="rId362" xr:uid="{F4A5C019-E4BE-442B-84F2-AF9F4667F770}"/>
    <hyperlink ref="X504" r:id="rId363" xr:uid="{8DA0C758-852B-4F71-B507-AAB6B3D72BFE}"/>
    <hyperlink ref="X1440" r:id="rId364" location="1740570867875-85b0b96e-f68e" xr:uid="{8B62ACF4-A7ED-450A-9636-28A0F93F89A2}"/>
    <hyperlink ref="X1150" r:id="rId365" location="/research/equipment" xr:uid="{730A4FAD-D372-4894-A75E-827925FE3CC5}"/>
    <hyperlink ref="X1151" r:id="rId366" location="/research/equipment" xr:uid="{A1EE0FDB-33D1-4CEB-B6F1-39DB613AF903}"/>
    <hyperlink ref="X1152" r:id="rId367" location="/research/equipment" xr:uid="{0A70FF5A-0212-4350-B5DA-A33D70F2C273}"/>
    <hyperlink ref="X1153" r:id="rId368" location="/research/equipment" xr:uid="{32C32F51-633E-4985-BECF-5D6E1FFF2A82}"/>
    <hyperlink ref="X1156" r:id="rId369" location="/research/equipment" xr:uid="{E46854AD-69E8-4B7C-8AE7-5BDB2B62E45D}"/>
    <hyperlink ref="X1157" r:id="rId370" location="/research/equipment" xr:uid="{65BCB0CE-427F-4905-B721-AAB036DEBEE4}"/>
    <hyperlink ref="X1098" r:id="rId371" xr:uid="{CAEFDE43-B952-4BC1-BB11-632F515A0A47}"/>
    <hyperlink ref="X233" r:id="rId372" xr:uid="{8768634C-1676-4816-9672-BD24238DC732}"/>
    <hyperlink ref="X234:X439" r:id="rId373" display="https://www.ijs.si/ijsw/Znotraj%20hi%C5%A1e/Desno?action=AttachFile&amp;do=get&amp;target=ARIS_Evidenca_opreme_2024.xlsx" xr:uid="{3EA585E1-7D2C-4DAC-9673-72C11DC91650}"/>
    <hyperlink ref="X548" r:id="rId374" tooltip="blocked::http://www.mf.uni-lj.si/ris/oprema" xr:uid="{CA58AFDB-0420-4A81-9D50-092E07B6EDF8}"/>
    <hyperlink ref="X552" r:id="rId375" tooltip="blocked::http://www.mf.uni-lj.si/ris/oprema" xr:uid="{F5FFDD86-4201-4BFF-940E-4C6559F5D3CD}"/>
    <hyperlink ref="X553" r:id="rId376" tooltip="blocked::http://www.mf.uni-lj.si/ris/oprema" xr:uid="{9E3C5249-1102-4338-9AF6-937B1E5AECF4}"/>
    <hyperlink ref="X550" r:id="rId377" tooltip="blocked::http://www.mf.uni-lj.si/ris/oprema" xr:uid="{7F6B45C6-FAD1-4B7A-9058-C3E9C10003FB}"/>
    <hyperlink ref="X575" r:id="rId378" tooltip="blocked::http://www.mf.uni-lj.si/ris/oprema" xr:uid="{F76BCBE5-BAD8-4C54-83E0-C1E71B647CE9}"/>
    <hyperlink ref="X572" r:id="rId379" xr:uid="{9D168466-E4C1-4336-BD31-8E2CA1A0FDCF}"/>
    <hyperlink ref="X531" r:id="rId380" xr:uid="{8ABB21F3-8F7B-471F-ABB7-8A2C49ECD664}"/>
    <hyperlink ref="X542" r:id="rId381" xr:uid="{A9A7B76F-99A8-4A86-A9EC-1354A20FED3A}"/>
    <hyperlink ref="X560" r:id="rId382" xr:uid="{45A02159-5AB8-40AF-BCBB-40522227A063}"/>
    <hyperlink ref="X568" r:id="rId383" xr:uid="{485067FE-DF59-46A0-9091-9486BF0EF2DF}"/>
    <hyperlink ref="X569" r:id="rId384" xr:uid="{52FD47F2-54ED-479F-9646-8A9A107000F4}"/>
    <hyperlink ref="X576" r:id="rId385" xr:uid="{387ECE88-0A85-437C-BFCD-BD55A6140DBA}"/>
    <hyperlink ref="X538" r:id="rId386" xr:uid="{9F85BBCD-3D31-4CC9-97C2-E691FD71DEA3}"/>
    <hyperlink ref="X555" r:id="rId387" xr:uid="{F0C1198B-7AE1-4C12-BC8C-827C7BF78F65}"/>
    <hyperlink ref="X556" r:id="rId388" xr:uid="{727602B6-6787-4753-889B-055122231161}"/>
    <hyperlink ref="X564:X566" r:id="rId389" display="http://ibk.mf.uni-lj.si/equipment" xr:uid="{2B7D08F0-6BDE-46CB-8072-709856F8EAF6}"/>
    <hyperlink ref="X551" r:id="rId390" xr:uid="{E618A937-3408-406C-91CE-A8B8056D15D7}"/>
    <hyperlink ref="X581" r:id="rId391" xr:uid="{7463C647-512F-4B23-9A41-E626BA274FDE}"/>
    <hyperlink ref="X582" r:id="rId392" xr:uid="{2DC926A3-753B-458A-88CB-E7C1B0A6C870}"/>
    <hyperlink ref="X595" r:id="rId393" xr:uid="{A2F4CFD4-44EF-44B9-A8A6-B1D14FA7DFFA}"/>
    <hyperlink ref="X534" r:id="rId394" xr:uid="{94E82E3C-8761-435F-8700-1A8ED095108F}"/>
    <hyperlink ref="X539" r:id="rId395" xr:uid="{DA1101A2-26EA-486A-91A8-D46AA2FDB8E9}"/>
    <hyperlink ref="X561" r:id="rId396" tooltip="blocked::http://www.mf.uni-lj.si/ris/oprema" xr:uid="{20DE9982-7E73-4C31-A7AF-BBD2DCED7193}"/>
    <hyperlink ref="X547" r:id="rId397" xr:uid="{368D25D8-D5BA-4FD9-9D5B-8B531BF33FD2}"/>
    <hyperlink ref="X597" r:id="rId398" xr:uid="{84589F9A-D044-4473-8E7B-0F2E74C00351}"/>
    <hyperlink ref="X600" r:id="rId399" xr:uid="{FA094BB6-B39B-4E27-97DE-4F5807831796}"/>
    <hyperlink ref="X605" r:id="rId400" xr:uid="{7F0C4C77-5021-413A-B538-0BD8465A5A6D}"/>
    <hyperlink ref="X532" r:id="rId401" xr:uid="{07E75AA9-42D1-484F-AF56-E518BFB5E726}"/>
    <hyperlink ref="X585" r:id="rId402" xr:uid="{F7BD335D-4F35-4292-884A-6C11576A3A08}"/>
    <hyperlink ref="X606" r:id="rId403" display="https://www.mf.uni-lj.si/application/files/7415/8391/7733/Razpolozljiva_raziskovalna_oprema_UL_MF.pdf" xr:uid="{F87F51FD-0217-4965-B6B4-DB7FD3DCC26D}"/>
    <hyperlink ref="X611" r:id="rId404" xr:uid="{F8BFFD7E-41AD-4774-995D-EC9D01C62582}"/>
    <hyperlink ref="X615" r:id="rId405" xr:uid="{B7260A3B-E2C5-4B62-84E9-8DB19BA30CED}"/>
    <hyperlink ref="X616" r:id="rId406" xr:uid="{F2893CFD-02C9-41B7-8EEC-6CE6B32F07F1}"/>
    <hyperlink ref="X617" r:id="rId407" xr:uid="{2FF39773-9824-414A-9A08-8145140989C4}"/>
    <hyperlink ref="X601" r:id="rId408" xr:uid="{A39B92AB-5562-4B8D-A60D-E238A29A57B8}"/>
    <hyperlink ref="X598" r:id="rId409" xr:uid="{0D900400-FF8D-468B-87CE-5F195ADB479C}"/>
    <hyperlink ref="X577" r:id="rId410" xr:uid="{F0641B7D-BB15-44FE-8FD1-0DEA0162FEF9}"/>
    <hyperlink ref="X570" r:id="rId411" xr:uid="{EAE9AFAE-354D-4C63-A712-F366C9A20AC8}"/>
    <hyperlink ref="X540" r:id="rId412" xr:uid="{C6EDEC09-1335-4080-B3FC-5136D2797367}"/>
    <hyperlink ref="X528" r:id="rId413" xr:uid="{7B427FA1-C97F-4078-8B59-D1DFA002E4B0}"/>
    <hyperlink ref="X529" r:id="rId414" xr:uid="{C11027A7-8D5D-4DA7-ACF8-02C594B7BA3D}"/>
    <hyperlink ref="X530" r:id="rId415" xr:uid="{E959FA1B-753C-4E0A-8FCF-611B60E76A41}"/>
    <hyperlink ref="X549" r:id="rId416" tooltip="blocked::http://www.mf.uni-lj.si/ris/oprema" xr:uid="{FC63CE46-1161-42C6-A9E9-3E33A508D91D}"/>
    <hyperlink ref="X584" r:id="rId417" tooltip="blocked::http://www.mf.uni-lj.si/ris/oprema" xr:uid="{1E8C9A49-60BC-4083-822F-173B5535B4C6}"/>
    <hyperlink ref="X599" r:id="rId418" xr:uid="{DA939773-DBAF-4304-9B1E-EB283E8B17B4}"/>
    <hyperlink ref="X604" r:id="rId419" xr:uid="{789AF76F-589B-4CAD-A4A7-CC98A5BEF774}"/>
    <hyperlink ref="X626" r:id="rId420" xr:uid="{F586B8A2-88B8-4BC0-BE99-34AEA0B24150}"/>
    <hyperlink ref="X632" r:id="rId421" xr:uid="{E1C44803-8D0B-40AC-B42C-15E7D7FBC865}"/>
    <hyperlink ref="X578" r:id="rId422" xr:uid="{19984CCC-CDC8-4C17-9610-3F9C098678EB}"/>
    <hyperlink ref="X637:X639" r:id="rId423" display="https://www.mf.uni-lj.si/ibk/oprema" xr:uid="{E7BDC7B0-4D23-4DAB-85CB-3F003B893BD2}"/>
    <hyperlink ref="X594" r:id="rId424" xr:uid="{34E2D66D-1893-411F-B81B-B2229E3E4337}"/>
    <hyperlink ref="X574" r:id="rId425" xr:uid="{66688EDC-AEA0-4796-AFD6-607625BEDB67}"/>
    <hyperlink ref="X573" r:id="rId426" xr:uid="{530894AB-F0CD-4B19-B34A-D17F2C256B0E}"/>
    <hyperlink ref="X586" r:id="rId427" xr:uid="{2B1646B6-3559-4323-A7F3-287B039F35D7}"/>
    <hyperlink ref="X614" r:id="rId428" xr:uid="{07987AFE-0274-4C9E-955C-AE0F0090DCA1}"/>
    <hyperlink ref="X613" r:id="rId429" xr:uid="{6212B29A-9097-4A44-A353-A895FD7F777F}"/>
    <hyperlink ref="X612" r:id="rId430" xr:uid="{3DB41988-7AF0-4907-B27F-A77A71FE3F76}"/>
    <hyperlink ref="X602" r:id="rId431" display="https://www.mf.uni-lj.si/ibf/raziskovanje" xr:uid="{A9C9939D-9D6C-46E7-AEA6-888DBF7D13B5}"/>
    <hyperlink ref="X635" r:id="rId432" xr:uid="{65F5EBE9-0943-4F56-B44E-F1A7FDEFDA92}"/>
    <hyperlink ref="X607" r:id="rId433" xr:uid="{1CB50036-F01A-4835-B6B1-48070E69B06C}"/>
    <hyperlink ref="X593" r:id="rId434" xr:uid="{F19E3716-D7D7-4B41-A717-08BCA2C7CFCA}"/>
    <hyperlink ref="X527" r:id="rId435" xr:uid="{944629FB-545C-4B43-9573-A7D45DED7698}"/>
    <hyperlink ref="X596" r:id="rId436" xr:uid="{60A3CA7C-B372-455F-ADF0-6C69E4DFB5D2}"/>
    <hyperlink ref="X647" r:id="rId437" xr:uid="{5DE7C33B-F5AC-49B1-B8E5-204297465C29}"/>
    <hyperlink ref="X587" r:id="rId438" xr:uid="{38E78FE2-84E8-4E91-978F-BF9B425CE6E3}"/>
    <hyperlink ref="X627" r:id="rId439" xr:uid="{7FC53121-A112-4E63-AD2C-6D18B0238E3F}"/>
    <hyperlink ref="X876" r:id="rId440" xr:uid="{D47C15E4-AEAC-49AF-AB15-BB7F25E10D73}"/>
    <hyperlink ref="X872" r:id="rId441" xr:uid="{BB19398B-A6B1-44D0-AC41-6535FED6A34E}"/>
    <hyperlink ref="X57" r:id="rId442" xr:uid="{3DC65350-8C51-4530-9819-52424C9C4BAB}"/>
    <hyperlink ref="X58" r:id="rId443" xr:uid="{C904C033-FC85-414F-BA46-F8E4B8D65A64}"/>
    <hyperlink ref="X59" r:id="rId444" xr:uid="{D3B01A4C-B2D6-4F5E-89A1-5195DCB3E66F}"/>
    <hyperlink ref="X60" r:id="rId445" xr:uid="{8DBFE362-F893-4DEA-9AC8-280B5E737AFC}"/>
    <hyperlink ref="X61" r:id="rId446" xr:uid="{890CD26A-343F-4A00-A542-323670B424E7}"/>
    <hyperlink ref="X62" r:id="rId447" xr:uid="{36D0F811-D5D1-44D2-BC7A-7B2C1B249044}"/>
    <hyperlink ref="X63" r:id="rId448" xr:uid="{9657F889-A0A8-486C-B78F-A82256855025}"/>
    <hyperlink ref="X64" r:id="rId449" xr:uid="{BB2DA04C-1A64-4053-A74B-859DA9A9971D}"/>
    <hyperlink ref="X65" r:id="rId450" xr:uid="{62D4F0D6-71F0-4B47-8E92-B2ECEEDDCF24}"/>
    <hyperlink ref="X66" r:id="rId451" xr:uid="{E8911038-6DA7-4845-9B73-9A4BFE836E15}"/>
    <hyperlink ref="X67" r:id="rId452" xr:uid="{1DF701BA-63BB-4304-9B39-D2832F78CC69}"/>
    <hyperlink ref="X68" r:id="rId453" xr:uid="{6D55C987-0348-4BF4-93DA-3456B210E527}"/>
    <hyperlink ref="X69" r:id="rId454" xr:uid="{7483D78F-4998-4219-8A72-ED480E45EF18}"/>
    <hyperlink ref="X70" r:id="rId455" xr:uid="{7FF6C6AC-F507-4F93-8529-EF4AE31657BE}"/>
    <hyperlink ref="X72" r:id="rId456" xr:uid="{CE711037-CEAA-4F91-A76D-1A4E930DA068}"/>
    <hyperlink ref="X74" r:id="rId457" xr:uid="{FEE5CB7E-B7E2-4117-A2BA-57E5EDFBEA8F}"/>
    <hyperlink ref="X75" r:id="rId458" xr:uid="{8480052A-12B1-4ECA-ABD0-A883DC6C8A5C}"/>
    <hyperlink ref="X77" r:id="rId459" xr:uid="{D73E7BE1-86A4-425F-960D-D5DC89D47F85}"/>
    <hyperlink ref="X78" r:id="rId460" xr:uid="{123E6B2B-8265-49A1-BDA4-4B1105DC1C6E}"/>
    <hyperlink ref="X79" r:id="rId461" xr:uid="{C5154C3C-7AF9-42AB-9A7E-239D9282831C}"/>
    <hyperlink ref="X80" r:id="rId462" xr:uid="{85E76EFC-55EB-436C-81B4-74C6D17595C4}"/>
    <hyperlink ref="X81" r:id="rId463" xr:uid="{BD38EF39-3DC1-460F-AC7E-25DF7047ACCD}"/>
    <hyperlink ref="X82" r:id="rId464" xr:uid="{EF827054-ACF3-4230-9D28-E8264C80FA64}"/>
    <hyperlink ref="X83" r:id="rId465" xr:uid="{3CD8D11A-DA14-4B87-AEEA-C9BDA1074D9E}"/>
    <hyperlink ref="X84" r:id="rId466" xr:uid="{5F207150-4A53-49EC-B20D-5D22F10A2DF5}"/>
    <hyperlink ref="X85" r:id="rId467" xr:uid="{19D2A308-F0A1-4232-A0B5-3AD89B814454}"/>
    <hyperlink ref="X86" r:id="rId468" xr:uid="{BE806993-3117-4BB2-A128-C2DAC53FC095}"/>
    <hyperlink ref="X87" r:id="rId469" xr:uid="{5459AA0C-1AC7-42F4-B018-B11E2F69B6E6}"/>
    <hyperlink ref="X89" r:id="rId470" xr:uid="{DDD32C8B-5B78-42F9-A5DA-DB82A213F00E}"/>
    <hyperlink ref="X91" r:id="rId471" xr:uid="{0B861776-557D-46B6-92FA-7117F524B14F}"/>
    <hyperlink ref="X92" r:id="rId472" xr:uid="{3720F4F9-E320-46FA-BAE4-0A30C5A31E32}"/>
    <hyperlink ref="X93" r:id="rId473" xr:uid="{8232AE08-FE60-4748-9B79-06F3C7A0E033}"/>
    <hyperlink ref="X94" r:id="rId474" xr:uid="{915EC483-C945-4326-BA6E-8D73A1F7D723}"/>
    <hyperlink ref="X95" r:id="rId475" xr:uid="{4D75BF18-5E6E-48A2-8335-DDBA6F0B96D6}"/>
    <hyperlink ref="X96" r:id="rId476" xr:uid="{26654E93-98C4-4C25-A34D-BEA84F3DA511}"/>
    <hyperlink ref="X97" r:id="rId477" xr:uid="{0F4D0F04-F1A9-4C1E-A048-86E9BB62DBB9}"/>
    <hyperlink ref="X98" r:id="rId478" xr:uid="{EE3C3050-BD07-451D-8B12-29B990F453AB}"/>
    <hyperlink ref="X99" r:id="rId479" xr:uid="{A0921F6E-4570-4098-BCF6-3C2190D91244}"/>
    <hyperlink ref="X100" r:id="rId480" xr:uid="{5FAE6274-E59C-4DEB-BCC3-96C4B349E4FB}"/>
    <hyperlink ref="X101" r:id="rId481" xr:uid="{338C1480-C963-43CD-9ECC-D1657AA5254E}"/>
    <hyperlink ref="X102" r:id="rId482" xr:uid="{1987B1FB-9741-461E-AE36-13194819C723}"/>
    <hyperlink ref="X103" r:id="rId483" xr:uid="{3BD0AEE1-5B82-46EA-BA77-8B67E82A6F7C}"/>
    <hyperlink ref="X105" r:id="rId484" xr:uid="{00DED757-56F7-4987-8584-C011837EDD56}"/>
    <hyperlink ref="X106" r:id="rId485" xr:uid="{7CDDC9BE-4418-40BA-97C6-9824CC91196F}"/>
    <hyperlink ref="X107" r:id="rId486" xr:uid="{503287C9-6513-4BC1-A064-ACDE20859434}"/>
    <hyperlink ref="X108" r:id="rId487" xr:uid="{D9416F19-C6EA-4C78-9C3F-1E15571B408E}"/>
    <hyperlink ref="X109" r:id="rId488" xr:uid="{A5633939-0795-42C8-A032-8219EE962397}"/>
    <hyperlink ref="X110" r:id="rId489" xr:uid="{FAC2EEDE-6125-4E36-A57E-2B722243BB68}"/>
    <hyperlink ref="X111" r:id="rId490" xr:uid="{89ED2812-F3D2-4A77-AEE7-7EC4400F8CBA}"/>
    <hyperlink ref="X112" r:id="rId491" xr:uid="{94D6F231-C743-404E-9B1B-ECBA008BBC37}"/>
    <hyperlink ref="X113" r:id="rId492" xr:uid="{42079667-639B-47EB-BB25-101B6B541885}"/>
    <hyperlink ref="X114" r:id="rId493" xr:uid="{CAFB8F6C-D32B-4A06-8E12-1246B7BFB78B}"/>
    <hyperlink ref="X115" r:id="rId494" xr:uid="{72499873-5495-4D6D-8127-69383DCA1E31}"/>
    <hyperlink ref="X116" r:id="rId495" xr:uid="{DFD74DC8-F782-4DF1-A18D-E752D7AED35B}"/>
    <hyperlink ref="X117" r:id="rId496" xr:uid="{D1AA32C9-A09E-4704-A941-7BC66BC71290}"/>
    <hyperlink ref="X118" r:id="rId497" xr:uid="{E6A36ADC-1DE1-4D9C-A6A8-EEBBF5402CF0}"/>
    <hyperlink ref="X119" r:id="rId498" xr:uid="{B5E2199B-559B-440F-94B6-2BF9FBB0DF57}"/>
    <hyperlink ref="X120" r:id="rId499" xr:uid="{0335F52F-6F73-4268-ADF5-E2D4DDA6C740}"/>
    <hyperlink ref="X121" r:id="rId500" xr:uid="{9C109996-62F9-43F0-BA29-C074BF66DAFF}"/>
    <hyperlink ref="X122" r:id="rId501" xr:uid="{B6A9C8E9-6B02-498E-8422-9ECC061331F1}"/>
    <hyperlink ref="X124" r:id="rId502" xr:uid="{6DBCD873-5B39-4947-8F37-78EAE6F014BA}"/>
    <hyperlink ref="X125" r:id="rId503" xr:uid="{CEA9BCB6-B45E-4089-AD7A-8A6396D23861}"/>
    <hyperlink ref="X126" r:id="rId504" xr:uid="{3B71ACBC-7862-42D2-A68F-55BB7A4C1CB3}"/>
    <hyperlink ref="X127" r:id="rId505" xr:uid="{585AFC19-520E-4889-8E08-FE1F8EAB3A25}"/>
    <hyperlink ref="X128" r:id="rId506" xr:uid="{8497D535-30F0-4B9D-A844-6E8B796EAB86}"/>
    <hyperlink ref="X129" r:id="rId507" xr:uid="{057A002F-2316-4C51-9473-A2BA558D0ECA}"/>
    <hyperlink ref="X130" r:id="rId508" xr:uid="{14A02312-58EA-4BB8-BF00-53E37758C32A}"/>
    <hyperlink ref="X131" r:id="rId509" xr:uid="{8B2C085C-CCF2-4406-BA60-416A363830E4}"/>
    <hyperlink ref="X132" r:id="rId510" xr:uid="{EF39FA02-B747-428C-9CAC-7A3712F36667}"/>
    <hyperlink ref="X133" r:id="rId511" xr:uid="{BD487C47-969A-4794-A84D-121628FF0721}"/>
    <hyperlink ref="X134" r:id="rId512" xr:uid="{2608F15A-052A-4936-B23E-99F85A7EB4A0}"/>
    <hyperlink ref="X135" r:id="rId513" xr:uid="{BDF9A4F4-E9F7-4065-B0B4-9AEB872F0EAA}"/>
    <hyperlink ref="X136" r:id="rId514" xr:uid="{9EE0953E-F872-4E0E-8259-F4542CF451B9}"/>
    <hyperlink ref="X137" r:id="rId515" xr:uid="{890B1C6B-15E9-4D5F-9E0F-64796BF45738}"/>
    <hyperlink ref="X140" r:id="rId516" xr:uid="{2CF74615-6B5B-44E2-803E-215F16EF13D7}"/>
    <hyperlink ref="X143" r:id="rId517" xr:uid="{6CB3DB3B-FC06-4582-BE98-1F779AF2701E}"/>
    <hyperlink ref="X144" r:id="rId518" xr:uid="{620234D9-2126-4590-9D63-7DFC7488BBD0}"/>
    <hyperlink ref="X145" r:id="rId519" xr:uid="{324F2997-BF53-42FB-A8DE-374AA7319E99}"/>
    <hyperlink ref="X205" r:id="rId520" xr:uid="{BD5C2324-0042-4306-A9E0-69799EED6ED8}"/>
    <hyperlink ref="X194" r:id="rId521" xr:uid="{90DB754D-DE6D-461B-A55C-01DD8EAF9BE9}"/>
    <hyperlink ref="X193" r:id="rId522" xr:uid="{83E29EEE-B68A-4AB2-8999-90CC10DD7967}"/>
    <hyperlink ref="X207" r:id="rId523" xr:uid="{63BDDDD6-44B5-454A-A1E3-2796C7B2607D}"/>
    <hyperlink ref="X206" r:id="rId524" xr:uid="{64101A52-8A0F-4D0E-9303-834109F42FAC}"/>
    <hyperlink ref="X199" r:id="rId525" xr:uid="{16066968-AF0B-4613-953F-A256F49AB891}"/>
    <hyperlink ref="X200" r:id="rId526" xr:uid="{A6489D76-7FC8-4147-BF9E-2ED3B0918074}"/>
    <hyperlink ref="X195" r:id="rId527" xr:uid="{EB0D9C0B-A318-4FBB-9B10-A588A9D21378}"/>
    <hyperlink ref="X208" r:id="rId528" xr:uid="{B55687F9-6932-41B6-914F-60AEEB59F6E6}"/>
    <hyperlink ref="X197" r:id="rId529" xr:uid="{0E1AE540-CBF6-4F13-B44E-7A37A474D261}"/>
    <hyperlink ref="X192" r:id="rId530" xr:uid="{13902AAD-CA51-4BBB-B0AE-6B685A496FC6}"/>
    <hyperlink ref="X209:X214" r:id="rId531" display="http://www.nib.si/infrastruktura/infrastrukturni-center-planta" xr:uid="{4594DF7E-5B99-47DF-B689-C41337E102AE}"/>
    <hyperlink ref="X168" r:id="rId532" xr:uid="{33BDDE9C-B5BF-40D6-966C-0D5FE35B9B0C}"/>
    <hyperlink ref="X171" r:id="rId533" xr:uid="{59979339-3981-4E08-B0D5-047FEAA9EC19}"/>
    <hyperlink ref="X174" r:id="rId534" xr:uid="{243A9ECC-0235-4619-9C7A-BE2FD50A8080}"/>
    <hyperlink ref="X177" r:id="rId535" xr:uid="{513B467D-E60F-4239-96CA-AEFF10B68A2B}"/>
    <hyperlink ref="X178" r:id="rId536" xr:uid="{501668C4-F1D5-4CBB-A2E2-2E862B154118}"/>
    <hyperlink ref="X179" r:id="rId537" xr:uid="{50652A1B-8424-426E-8E94-52636470BCF6}"/>
    <hyperlink ref="X182" r:id="rId538" xr:uid="{7756BA07-B306-48D0-B81E-4E4477E7EBD6}"/>
    <hyperlink ref="X184" r:id="rId539" xr:uid="{FCE225D9-19CB-4CB3-993E-D3759F1A38BF}"/>
    <hyperlink ref="X185" r:id="rId540" xr:uid="{6C6B9C00-3982-403B-A32C-92FE3BBA5EDA}"/>
    <hyperlink ref="X186" r:id="rId541" xr:uid="{BA652AE3-632E-4E1B-B24C-26E62214ED68}"/>
    <hyperlink ref="X187" r:id="rId542" xr:uid="{792EED8B-3394-4F5F-AFE0-EEF505080964}"/>
    <hyperlink ref="X188" r:id="rId543" xr:uid="{F44E5079-E2F1-4361-ACD8-59B43371A368}"/>
    <hyperlink ref="X175" r:id="rId544" xr:uid="{FE50A9A9-BB0E-450E-9F28-F3F2A4FC9888}"/>
    <hyperlink ref="X169" r:id="rId545" xr:uid="{52EBF363-5F0D-4B20-AE36-56053116BDED}"/>
    <hyperlink ref="X180" r:id="rId546" xr:uid="{DD820D00-91FF-4C75-B65A-7A8BAF82A09C}"/>
    <hyperlink ref="X183" r:id="rId547" xr:uid="{9C2D3289-2353-43FB-A746-C22594A0902E}"/>
    <hyperlink ref="X176" r:id="rId548" xr:uid="{CFA7A5E7-8FFA-465F-B5FE-D2EB4ED6339D}"/>
    <hyperlink ref="X170" r:id="rId549" xr:uid="{C4B925EB-EFA6-4573-8A9F-6022B256AC0D}"/>
    <hyperlink ref="X172" r:id="rId550" xr:uid="{8E5FE236-B857-46E9-9C3A-80BCB2F0C822}"/>
    <hyperlink ref="X440" r:id="rId551" xr:uid="{9050CACF-2E86-4CC1-8197-915131BC2B5A}"/>
    <hyperlink ref="X441:X466" r:id="rId552" display="https://www.imt.si/organizacijske-enote/infrastrukturna-organizacijska-enota" xr:uid="{9EDA0604-01BB-4EC5-9DEC-E6E9F8EFF82F}"/>
    <hyperlink ref="X470:X471" r:id="rId553" display="https://www.imt.si/organizacijske-enote/infrastrukturna-organizacijska-enota" xr:uid="{6DEEDE29-B48E-485F-80E3-4B90B37A107C}"/>
    <hyperlink ref="X470" r:id="rId554" xr:uid="{72A0D4EC-8AD7-4F2F-806E-3ACDB694A036}"/>
    <hyperlink ref="X467:X469" r:id="rId555" display="https://www.imt.si/organizacijske-enote/infrastrukturna-organizacijska-enota" xr:uid="{0EDC1A08-EE28-499D-88E6-982E7B83E3F6}"/>
    <hyperlink ref="X482" r:id="rId556" xr:uid="{18874962-0483-473C-AE4C-DC9131B82619}"/>
    <hyperlink ref="X481" r:id="rId557" xr:uid="{AAB0240A-3C52-4AF7-A347-83C1C78DBA69}"/>
    <hyperlink ref="X483" r:id="rId558" xr:uid="{F02ECC44-4B98-44F6-BC1D-A7618C85B4E9}"/>
    <hyperlink ref="X484" r:id="rId559" xr:uid="{39BCBAB1-DA50-452E-9959-F6163DF0B19A}"/>
    <hyperlink ref="X485:X487" r:id="rId560" display="https://www.imt.si/organizacijske-enote/infrastrukturna-organizacijska-enota " xr:uid="{AF904A19-C26A-47A1-B7E2-CEE7AA9AB4FB}"/>
    <hyperlink ref="L924" r:id="rId561" display="http://hpc.fs.uni-lj.si/sites/default/files/FS_HPC_cenik_24032011.pdf" xr:uid="{D92808F8-FD6E-4B4D-85D1-E2EB26DA4554}"/>
    <hyperlink ref="L925" r:id="rId562" display="http://hpc.fs.uni-lj.si/sites/default/files/FS_HPC_cenik_24032011.pdf" xr:uid="{18131EE1-EA87-418F-B7A7-0BA314AFC21A}"/>
    <hyperlink ref="X925" r:id="rId563" xr:uid="{7480C895-49AF-4A1E-A0A3-0259A5FF3785}"/>
    <hyperlink ref="X904" r:id="rId564" xr:uid="{0B8554F4-1830-4861-95FA-825F215B733B}"/>
    <hyperlink ref="X903" r:id="rId565" xr:uid="{4D97865C-F823-4E60-A6B9-2A7E44B6F5EC}"/>
    <hyperlink ref="X905" r:id="rId566" xr:uid="{FF2832A7-11CB-4C32-B72C-C374B429BEFC}"/>
    <hyperlink ref="X906" r:id="rId567" xr:uid="{8B138F6F-3C63-4146-9629-6F816C9B08BD}"/>
    <hyperlink ref="X907" r:id="rId568" xr:uid="{0ADBA864-5FDD-493B-AAD4-4A68ED533105}"/>
    <hyperlink ref="X908" r:id="rId569" xr:uid="{7541E658-1EBA-4646-91BD-3A429B548330}"/>
    <hyperlink ref="X909" r:id="rId570" xr:uid="{DE6A9E52-830A-473F-9CE9-DC7FB989FB60}"/>
    <hyperlink ref="X910" r:id="rId571" xr:uid="{5259F3B7-521D-452F-8D01-F7190D393B16}"/>
    <hyperlink ref="X911" r:id="rId572" xr:uid="{9D3E6147-1B36-40CA-BA36-45ACB9D6392D}"/>
    <hyperlink ref="X912" r:id="rId573" xr:uid="{D3C370F1-27B8-4EE6-B62F-174774535445}"/>
    <hyperlink ref="X913" r:id="rId574" xr:uid="{55DE2458-57D8-4C7D-BAF0-0492630A7F94}"/>
    <hyperlink ref="X914" r:id="rId575" xr:uid="{01451C89-385A-4C1C-8B0C-57BE776A8977}"/>
    <hyperlink ref="X915" r:id="rId576" xr:uid="{D0E5E80B-ACCE-4F05-A7EE-1430B2A2F464}"/>
    <hyperlink ref="X916" r:id="rId577" xr:uid="{845DA3EB-31F6-49FA-BE50-48C6ADD9F814}"/>
    <hyperlink ref="X917" r:id="rId578" xr:uid="{3C123AF7-9E4D-4EC1-B919-ED7076CB8393}"/>
    <hyperlink ref="X918" r:id="rId579" xr:uid="{CC99579B-B2A1-49F1-BFB0-E27BF30613F7}"/>
    <hyperlink ref="X919" r:id="rId580" xr:uid="{3539B88C-D534-4BED-9D3C-DBF9273B593F}"/>
    <hyperlink ref="X920" r:id="rId581" xr:uid="{4B46F038-6D2F-4BBB-B87A-C551F9542B4E}"/>
    <hyperlink ref="X921" r:id="rId582" xr:uid="{3AAB7D37-460D-4F90-8AA9-25E8061C26D5}"/>
    <hyperlink ref="X922" r:id="rId583" xr:uid="{9DADCCB1-B8B7-4E52-A736-94298B34BD66}"/>
    <hyperlink ref="X923" r:id="rId584" xr:uid="{45544DCA-210F-4BEC-AF90-FF6F14012E48}"/>
    <hyperlink ref="X926" r:id="rId585" xr:uid="{01D268EB-48D3-470C-93D1-3EE25E95FAB6}"/>
    <hyperlink ref="X927" r:id="rId586" xr:uid="{97B5850F-A0CE-4DF9-BD8A-4E9324A06628}"/>
    <hyperlink ref="X928" r:id="rId587" xr:uid="{6EA366AD-BF60-4946-81AE-24B7BC7C351C}"/>
    <hyperlink ref="X929" r:id="rId588" xr:uid="{FFAD6214-0295-4AEA-A67B-4A62AD8B4B8B}"/>
    <hyperlink ref="X930" r:id="rId589" xr:uid="{019717D4-41B4-4966-B996-7A6321838258}"/>
    <hyperlink ref="X931" r:id="rId590" xr:uid="{C6651BA0-DFCC-4AF0-9F11-8F39D97D96EA}"/>
    <hyperlink ref="X932" r:id="rId591" xr:uid="{74A1C63A-C24E-48EA-9B01-B0A78DE517D3}"/>
    <hyperlink ref="X933" r:id="rId592" xr:uid="{CE02917E-341E-4C96-9D8C-21D727DF2AA3}"/>
    <hyperlink ref="X934" r:id="rId593" xr:uid="{FCB769D7-C388-4793-9550-5F75B23597BD}"/>
    <hyperlink ref="X935" r:id="rId594" xr:uid="{D39F9B31-C33C-4E0B-AE62-6DB2D9205D71}"/>
    <hyperlink ref="X936" r:id="rId595" xr:uid="{3056E59D-4E01-4B05-BFC4-39CDB338EA80}"/>
    <hyperlink ref="X937" r:id="rId596" xr:uid="{84CA32B1-FFDD-4665-B3C4-36262FD3598B}"/>
    <hyperlink ref="X938" r:id="rId597" xr:uid="{BE26FC54-8B3A-4059-A88C-C54DAF5D3D58}"/>
    <hyperlink ref="X939" r:id="rId598" xr:uid="{087DBE42-8B54-4288-BE88-A8C73A2F37AB}"/>
    <hyperlink ref="X940" r:id="rId599" xr:uid="{31DB888B-2F13-44A6-A600-435BC69B5FA4}"/>
    <hyperlink ref="X941" r:id="rId600" xr:uid="{28E42496-F70E-43FF-A111-C0AED67121F1}"/>
    <hyperlink ref="X942" r:id="rId601" xr:uid="{74102D46-BF2F-4235-BFE5-482AD9AD73E0}"/>
    <hyperlink ref="X943" r:id="rId602" xr:uid="{384039A9-CF2D-413C-BA2C-7471BD977D71}"/>
    <hyperlink ref="X944" r:id="rId603" xr:uid="{C93B7EE8-5C02-4530-96B2-D719C1BB7A53}"/>
    <hyperlink ref="X945" r:id="rId604" xr:uid="{179E6C1D-DF22-41CD-9FF0-01E2E613E170}"/>
    <hyperlink ref="X946" r:id="rId605" xr:uid="{6DF09DCD-A408-4D9F-A221-29A8B49BFBD5}"/>
    <hyperlink ref="X947" r:id="rId606" xr:uid="{06317479-601B-4CA2-B598-85F924B01F6E}"/>
    <hyperlink ref="X948" r:id="rId607" xr:uid="{05999C65-D53A-4CBF-A3E6-E90E0D8D3092}"/>
    <hyperlink ref="X949" r:id="rId608" xr:uid="{FD9C645C-1034-4507-8934-7A2016FD9B2E}"/>
    <hyperlink ref="X950" r:id="rId609" xr:uid="{96BB7412-51B2-4315-9956-CA44CF6E9A56}"/>
    <hyperlink ref="X951" r:id="rId610" xr:uid="{47920A1D-575F-47E2-9B84-6EDA138D0066}"/>
    <hyperlink ref="X952" r:id="rId611" xr:uid="{53C6D74D-8A3A-440C-87C1-7B657BF4B2CE}"/>
    <hyperlink ref="X953" r:id="rId612" xr:uid="{DEE9D5C6-4E09-4E17-A89F-CB5DE8DDDE18}"/>
    <hyperlink ref="X954" r:id="rId613" xr:uid="{4A43B273-2CA1-4A27-B065-D4BE5ED3553C}"/>
    <hyperlink ref="X955" r:id="rId614" xr:uid="{A54291FF-6241-4151-9474-93C3EFA2C10E}"/>
    <hyperlink ref="X956" r:id="rId615" xr:uid="{DD050383-1A2A-46DE-8464-04C1F1919D03}"/>
    <hyperlink ref="X957" r:id="rId616" xr:uid="{8081FE9E-BA6F-4251-988F-1574F40C0402}"/>
    <hyperlink ref="X958" r:id="rId617" xr:uid="{3AF92A8D-C1BA-401B-8D84-DB97744DA9B1}"/>
    <hyperlink ref="X959" r:id="rId618" xr:uid="{C47DE198-C42B-4BFE-9B6C-864923EDC9DA}"/>
    <hyperlink ref="X960" r:id="rId619" xr:uid="{84DAC310-B94A-4402-95A0-1D81CBA47EAF}"/>
    <hyperlink ref="X961" r:id="rId620" xr:uid="{D7119F80-79F3-4561-9800-47A7B21E0206}"/>
    <hyperlink ref="X962" r:id="rId621" xr:uid="{0A5E8655-F4D6-48E7-971A-CBC5CAFF872A}"/>
    <hyperlink ref="X963" r:id="rId622" xr:uid="{886E2A4E-4DE8-4A91-9887-E2D7FD83232F}"/>
    <hyperlink ref="X964" r:id="rId623" xr:uid="{A1440735-354B-4DB5-B6BB-8449CFED300D}"/>
    <hyperlink ref="X965" r:id="rId624" xr:uid="{3A9183BD-C22B-4CED-AD38-9498A0AA3B0C}"/>
    <hyperlink ref="X966" r:id="rId625" xr:uid="{D84B0053-E860-448F-9336-C5B98C2D2BD9}"/>
    <hyperlink ref="X967" r:id="rId626" xr:uid="{EDF08430-86BD-4129-ABC0-FB1F15A7CC55}"/>
    <hyperlink ref="X968" r:id="rId627" xr:uid="{30409365-3BAA-41DB-A1EF-0B64F6B6427A}"/>
    <hyperlink ref="X969" r:id="rId628" xr:uid="{604B1092-106D-4862-9685-FBE462B2585E}"/>
    <hyperlink ref="X970" r:id="rId629" xr:uid="{CC34F0DC-82E7-4FF2-995D-D7FC3ED47DD3}"/>
    <hyperlink ref="X971" r:id="rId630" xr:uid="{8F12D94D-DDAB-4C3D-84C8-B5FB58848417}"/>
    <hyperlink ref="X972" r:id="rId631" xr:uid="{83F63CF3-0E3F-4516-8771-C2A9878474D6}"/>
    <hyperlink ref="X973" r:id="rId632" xr:uid="{F475D1EC-F103-4CB5-B0E6-55BA6C321DCB}"/>
    <hyperlink ref="X974" r:id="rId633" xr:uid="{77BCF331-B59B-4C9C-9679-6AEA050A2398}"/>
    <hyperlink ref="X975" r:id="rId634" xr:uid="{9076562F-9B79-47A4-981F-383D815B45A5}"/>
    <hyperlink ref="X976" r:id="rId635" xr:uid="{5CDA11B2-BE32-45E1-AD6B-1A4BDE3BFA8B}"/>
    <hyperlink ref="X977" r:id="rId636" xr:uid="{DDFB7092-9860-43FD-8486-1234BF537E28}"/>
    <hyperlink ref="X978" r:id="rId637" xr:uid="{B94E9889-0F3E-440C-AC08-7E0371A83759}"/>
    <hyperlink ref="X979" r:id="rId638" xr:uid="{5DA736B1-925C-4746-811D-B897BA70BC94}"/>
    <hyperlink ref="X980" r:id="rId639" xr:uid="{C15BCE8B-AF3D-4602-9ECC-E2343B10DA95}"/>
    <hyperlink ref="X981" r:id="rId640" xr:uid="{F6D8F34F-212F-4191-B9B3-0B82817F2E1A}"/>
    <hyperlink ref="X982" r:id="rId641" xr:uid="{F003EC9C-C7C1-4BC7-A800-73D7867BA895}"/>
    <hyperlink ref="X983" r:id="rId642" xr:uid="{F6568F60-6A30-41BA-B445-6C38148251C5}"/>
    <hyperlink ref="X984" r:id="rId643" xr:uid="{67D74ABC-B765-4A46-BEF3-2EE2DFA883F1}"/>
    <hyperlink ref="X985" r:id="rId644" xr:uid="{C6B11C3A-3ED2-4BED-B87F-77459893D3A2}"/>
    <hyperlink ref="X986" r:id="rId645" xr:uid="{241B7618-742F-4B67-B79D-8BB9AC6D96BE}"/>
    <hyperlink ref="X987" r:id="rId646" xr:uid="{7DB5FBEE-DD73-43F3-AE02-48638798A351}"/>
    <hyperlink ref="X988" r:id="rId647" xr:uid="{0BB9773D-A763-440B-B15A-E9051562DF7C}"/>
    <hyperlink ref="X989" r:id="rId648" xr:uid="{F527AA90-4302-4A38-975F-8FE3548EED0B}"/>
    <hyperlink ref="X990" r:id="rId649" xr:uid="{96AE2481-1FE5-4334-8A12-AB0FA94957F0}"/>
    <hyperlink ref="X991" r:id="rId650" xr:uid="{E6BEAB23-9993-4BCA-B974-1F542A0C0A7F}"/>
    <hyperlink ref="X992" r:id="rId651" xr:uid="{932F155E-DF70-4222-9A5D-E523925E04A1}"/>
    <hyperlink ref="X993" r:id="rId652" xr:uid="{AE1EC9E7-54F2-4D94-B7C8-395FA0CFADFD}"/>
    <hyperlink ref="X994" r:id="rId653" xr:uid="{D7894067-BDFA-4B50-9C27-3365B4C1818F}"/>
    <hyperlink ref="X995" r:id="rId654" xr:uid="{45F35AE7-DA7B-4242-9905-169A66CF2C99}"/>
    <hyperlink ref="X996" r:id="rId655" xr:uid="{836BAA26-77D3-438F-AE4A-F4F33DEF5855}"/>
    <hyperlink ref="X997" r:id="rId656" xr:uid="{7CCCB661-6AF9-460B-9FE6-942F31F44EB7}"/>
    <hyperlink ref="X998" r:id="rId657" xr:uid="{84C7CEC4-CA4F-4378-ABEB-3298AE556C17}"/>
    <hyperlink ref="X999" r:id="rId658" xr:uid="{1F4F67AD-3852-4ACE-BB7B-A8DD58C7A680}"/>
    <hyperlink ref="X1000" r:id="rId659" xr:uid="{F598AF6B-9E10-4D79-8BE1-1071E1F5E17C}"/>
    <hyperlink ref="X1001" r:id="rId660" xr:uid="{EBB07393-FB36-49A6-9098-E84971F5CF77}"/>
    <hyperlink ref="X1002" r:id="rId661" xr:uid="{BA35AD7A-194F-4204-BEBA-D3357D490F57}"/>
    <hyperlink ref="X1003" r:id="rId662" xr:uid="{B09058CA-B9DA-4D07-A225-775327897A67}"/>
    <hyperlink ref="X1004" r:id="rId663" xr:uid="{2C1D5395-2E5D-43E9-8C31-17312DD524F8}"/>
    <hyperlink ref="X1005" r:id="rId664" xr:uid="{EC14AFB8-0CE4-4E72-99D0-BF8E0FC8CE8A}"/>
    <hyperlink ref="X1006" r:id="rId665" xr:uid="{D0BC99D7-DA11-4DB2-A829-64F59867D6B4}"/>
    <hyperlink ref="X1007" r:id="rId666" xr:uid="{56EBD727-44B6-4351-8FAE-933A31906ED7}"/>
    <hyperlink ref="X1008" r:id="rId667" xr:uid="{4BA0385B-7981-4513-9102-6760AEEEF3A2}"/>
    <hyperlink ref="X1009" r:id="rId668" xr:uid="{E0BD8064-F4D7-4380-A93D-941F1DD1ECE0}"/>
    <hyperlink ref="X924" r:id="rId669" xr:uid="{E6937948-1E3B-48B0-873A-B2D1C52F39E1}"/>
    <hyperlink ref="X1010" r:id="rId670" display="https://www.fs.uni-lj.si/research-equipment/aktivna-racunalnisko-krmiljena-temperaturna-komora-kompatibilna-z-univerzalno-napravo-za-preizkusanje-materialov/" xr:uid="{1D302CE0-39DD-452A-BE7F-A238AA24B8C7}"/>
    <hyperlink ref="X1011" r:id="rId671" display="https://www.fs.uni-lj.si/research-equipment/klimatska-komora-za-karakterizacijo-materialov-in-procesov-ter-naprav-in-sistemov-na-podrocju-upravljanja-toplote/" xr:uid="{710D0C75-6925-4C00-8C3A-0577F25D8B09}"/>
    <hyperlink ref="X1012" r:id="rId672" display="https://www.fs.uni-lj.si/research-equipment/hitra-kamera-za-visokofrekvencna-opticna-merjenja-v-tekocinah/" xr:uid="{2A29BD24-D15A-42ED-A59A-F831AE9267BF}"/>
    <hyperlink ref="X1013" r:id="rId673" display="https://www.fs.uni-lj.si/research-equipment/sklopljen-sistem-za-pripravo-in-karakterizacijo-povrsin-narejenih-po-meri-z-namenom-manipulacije-vecfaznih-tokov/" xr:uid="{8F6F0B7B-C0F8-4EAD-AC94-7F63ECFFE53A}"/>
    <hyperlink ref="X1014" r:id="rId674" display="https://www.fs.uni-lj.si/research-equipment/delovna-postaja-za-obdelavo-steklenih-opticnih-komponent/" xr:uid="{D01EF9E6-91D7-4856-AEBB-705DE503EA7E}"/>
    <hyperlink ref="X1015" r:id="rId675" display="https://www.fs.uni-lj.si/research-equipment/raziskovalna-oprema-za-diagnosticiranje-hidravlicnih-komponent-in-sistemov/" xr:uid="{6ED19E87-5AB5-4F34-AAB9-438BCBE06A09}"/>
    <hyperlink ref="X1016" r:id="rId676" display="https://www.fs.uni-lj.si/research-equipment/visokonatancni-6-osni-laserski-merilni-sistem-za-umerjanje-in-diagnostiko-obdelovalnih-strojev/" xr:uid="{A65B886E-7504-42B8-8151-87684F197E39}"/>
    <hyperlink ref="X1017" r:id="rId677" display="https://www.fs.uni-lj.si/research-equipment/visokoresolucijski-sistem-analize-povrsin-za-izboljsan-prenos-toplote/" xr:uid="{0549D02A-FB14-4F79-AED7-11018D4EE9AF}"/>
    <hyperlink ref="X1018" r:id="rId678" display="https://www.fs.uni-lj.si/research-equipment/robot-arm-franka-research-3-mbs-rob-33/" xr:uid="{D3FC0119-C838-464C-A55A-8EE0A42275F1}"/>
    <hyperlink ref="X1019" r:id="rId679" display="https://www.fs.uni-lj.si/research-equipment/visoko-resolucijski-spektrometer-xps-za-tribokemijsko-karakterizacijo-mejnih-mazalnih-filmov-in-povrsin-z-mikrometrsko-natancnim-pozicioniranjem-in-analizo/" xr:uid="{6914E3B9-9F63-47BE-892C-F00A6D945CA7}"/>
    <hyperlink ref="X862" r:id="rId680" xr:uid="{4676BF5F-6473-4A2B-8E01-C2330B6EB056}"/>
    <hyperlink ref="X863" r:id="rId681" xr:uid="{8814B227-BB9F-4548-B55D-E52DF8C449E0}"/>
    <hyperlink ref="X867" r:id="rId682" display="http://is.zrc-sazu.si/oprema " xr:uid="{1F423C06-A46A-4C82-AE92-3F35995BAB8C}"/>
    <hyperlink ref="X866" r:id="rId683" display="http://www.uirs.si/sl-si/Raziskovalna-oprema" xr:uid="{DAE0636E-DA6C-4C92-8EAC-0DF215FBAE00}"/>
    <hyperlink ref="X1421" r:id="rId684" xr:uid="{87B0DC8A-41BB-4BB9-9294-9CCD98DA899C}"/>
    <hyperlink ref="X1423" r:id="rId685" xr:uid="{07B56DAE-0FD8-46B0-A8BA-384661F816D6}"/>
    <hyperlink ref="X1424" r:id="rId686" xr:uid="{CCBF1DF6-6600-40FE-AFC6-80382F830FEB}"/>
    <hyperlink ref="X1443" r:id="rId687" xr:uid="{74E76D14-0152-4C7B-81FA-73C6FAE85F0F}"/>
    <hyperlink ref="X1469" r:id="rId688" xr:uid="{27CC1FB4-DC9D-4FB5-95DD-734BE2579F9A}"/>
    <hyperlink ref="X1477" r:id="rId689" xr:uid="{77A53BEB-D207-4785-99BF-CEB7A88501D0}"/>
    <hyperlink ref="X1497" r:id="rId690" xr:uid="{57A14C1E-96A1-448C-A51E-D6B1DAC23E01}"/>
    <hyperlink ref="X1470" r:id="rId691" xr:uid="{28FE2B66-E615-4A76-BBFF-FDB957A73A7B}"/>
    <hyperlink ref="X1471" r:id="rId692" xr:uid="{FDB87B89-5FBE-4BCD-9C4F-EB32F189D3C1}"/>
    <hyperlink ref="X1494" r:id="rId693" xr:uid="{C4CBE64E-6EFB-4D4E-91F9-C6187AF981C4}"/>
    <hyperlink ref="X1478" r:id="rId694" xr:uid="{29C81945-72B0-403E-86DE-E5CC7D1CA3E9}"/>
    <hyperlink ref="X1483" r:id="rId695" xr:uid="{712E12E7-4EC4-4ABA-8F8E-ADBC32EBBFC1}"/>
    <hyperlink ref="X1481" r:id="rId696" xr:uid="{074B1B6B-678E-489B-987F-578BC6EACBB4}"/>
    <hyperlink ref="X1482" r:id="rId697" xr:uid="{BF0F944B-F2BF-4ACD-98FB-6C7A8077CE57}"/>
    <hyperlink ref="X1480" r:id="rId698" xr:uid="{D20B08FA-1A02-4DB1-A916-48967ACC47FD}"/>
    <hyperlink ref="X1485" r:id="rId699" xr:uid="{5A36240C-905E-4B6E-B4EB-514F1C114761}"/>
    <hyperlink ref="X1487" r:id="rId700" xr:uid="{2B51BDF6-9622-428E-8477-41140041BD2A}"/>
    <hyperlink ref="X1490" r:id="rId701" xr:uid="{39115E52-F0AD-44E6-A561-B2FFBC5D3AC4}"/>
    <hyperlink ref="X1491" r:id="rId702" xr:uid="{1394C034-0115-468E-808F-4A7AD221674C}"/>
    <hyperlink ref="X1479" r:id="rId703" xr:uid="{813D52C7-9537-485B-BDCB-074D605EE2AE}"/>
    <hyperlink ref="X1484" r:id="rId704" xr:uid="{EC79E80D-25B2-41B8-92DF-9DABDB058394}"/>
    <hyperlink ref="X1495" r:id="rId705" xr:uid="{F08FB84F-C49A-4B42-A55B-466729DDF678}"/>
    <hyperlink ref="X1496" r:id="rId706" xr:uid="{4C599C83-FE2A-4CD8-9A23-748F199523F7}"/>
    <hyperlink ref="X1498" r:id="rId707" xr:uid="{CF67DDD5-ED18-4636-9B61-264CBF6768D8}"/>
    <hyperlink ref="X1499" r:id="rId708" xr:uid="{75699B75-24F7-485C-ADCC-15914E5CE9C5}"/>
    <hyperlink ref="X1504" r:id="rId709" xr:uid="{B2860903-B4D3-4970-86D0-3182321408A6}"/>
    <hyperlink ref="X1505" r:id="rId710" xr:uid="{FAA797F8-6B6F-4E19-ABB5-3BBF42326CA6}"/>
    <hyperlink ref="X1506" r:id="rId711" xr:uid="{C40CDBFA-892B-49D0-9E46-7896A6E7D941}"/>
    <hyperlink ref="X1488" r:id="rId712" xr:uid="{F792581A-E490-410B-A746-D73931EAB5DB}"/>
    <hyperlink ref="X1489" r:id="rId713" xr:uid="{C6551269-0D19-4E03-9765-E8CDA728DB41}"/>
    <hyperlink ref="X1486" r:id="rId714" xr:uid="{2EF914F9-9DD3-4C65-8206-F6F785817873}"/>
    <hyperlink ref="X1500" r:id="rId715" xr:uid="{2FC58B2B-85C4-4A42-9D0B-B92655C57AE0}"/>
    <hyperlink ref="X1501" r:id="rId716" xr:uid="{F8134643-EDEB-4E94-8295-C94F5231826F}"/>
    <hyperlink ref="X1503" r:id="rId717" xr:uid="{63D9B4F6-0E4D-4BA4-9CFB-884C396D378C}"/>
    <hyperlink ref="X1502" r:id="rId718" xr:uid="{42A83129-E802-466F-BEAB-9C3A85998594}"/>
    <hyperlink ref="X1472" r:id="rId719" xr:uid="{D0A90DBC-C08B-4584-B895-AE0138A4AC7E}"/>
    <hyperlink ref="X1473" r:id="rId720" xr:uid="{69C8B045-70BA-4690-AA02-669FF19CD0CE}"/>
    <hyperlink ref="X1474" r:id="rId721" xr:uid="{050BC33E-E751-45A4-AF51-0723C1EA4F1F}"/>
    <hyperlink ref="X1475" r:id="rId722" xr:uid="{F4B2A615-B8ED-4B88-8603-389DADA442D0}"/>
    <hyperlink ref="X1476" r:id="rId723" xr:uid="{DA52912B-E93C-42C9-88CA-8DD93AE12607}"/>
    <hyperlink ref="X1509" r:id="rId724" xr:uid="{2C78141A-67D7-48E2-ACAA-F288B78426AF}"/>
    <hyperlink ref="X1514" r:id="rId725" xr:uid="{75222B3E-8C58-445D-BB9F-2CD1469191E0}"/>
    <hyperlink ref="X1512" r:id="rId726" xr:uid="{B556F981-0C24-459A-A286-65A3A67882AA}"/>
    <hyperlink ref="X1513" r:id="rId727" xr:uid="{3916F917-2F2E-43BD-834E-A71DB0BCFFD3}"/>
    <hyperlink ref="X1507" r:id="rId728" xr:uid="{F6F9EF3E-D80B-44D6-BAB1-563E51EC13D2}"/>
    <hyperlink ref="X1508" r:id="rId729" xr:uid="{61424D1D-4F15-4C5F-9749-41E330A058DA}"/>
    <hyperlink ref="X1510" r:id="rId730" xr:uid="{A2DE95FA-8018-47C1-8AD0-281B903F7C5C}"/>
    <hyperlink ref="X1511" r:id="rId731" xr:uid="{2C03722D-313B-4733-BB3A-471222FDF77D}"/>
    <hyperlink ref="X1493" r:id="rId732" xr:uid="{45135EB6-5936-48F8-8C24-783C797B3D83}"/>
    <hyperlink ref="X1492" r:id="rId733" xr:uid="{1A0C558E-2959-492D-AEFD-75841BFC7DA8}"/>
    <hyperlink ref="X1515" r:id="rId734" xr:uid="{38E02767-EFD5-4042-87EA-619730B2AC71}"/>
    <hyperlink ref="AJ1553" r:id="rId735" display="http://sicris.si/public/jqm/prj.aspx?lang=slv&amp;opdescr=search&amp;opt=2&amp;subopt=400&amp;code1=cmn&amp;code2=auto&amp;psize=1&amp;hits=1&amp;page=1&amp;count=&amp;search_term=janez%20mlakar&amp;id=18383&amp;slng=&amp;order_by=" xr:uid="{804A1546-C441-4304-8BAA-1070AAA3AEEE}"/>
    <hyperlink ref="AJ1555" r:id="rId736" display="http://sicris.si/public/jqm/prj.aspx?lang=slv&amp;opdescr=search&amp;opt=2&amp;subopt=400&amp;code1=cmn&amp;code2=auto&amp;psize=1&amp;hits=1&amp;page=1&amp;count=&amp;search_term=janez%20mlakar&amp;id=18383&amp;slng=&amp;order_by=" xr:uid="{72E5F12A-9CFF-4C60-9490-FCDA36C6222B}"/>
    <hyperlink ref="X1569" r:id="rId737" xr:uid="{886C12FC-688C-44E3-ABCB-9DCB62343486}"/>
    <hyperlink ref="X1557:X1568" r:id="rId738" display="www.space.si" xr:uid="{7A29CC38-62DB-4091-868A-DD01A1D296EC}"/>
    <hyperlink ref="X1558" r:id="rId739" xr:uid="{2C638D0E-0EDE-44A6-BFA3-D49340DC2D04}"/>
    <hyperlink ref="X1441" r:id="rId740" location=" " xr:uid="{40874FBF-F9FE-4263-B3CF-FEA97D0CA633}"/>
    <hyperlink ref="X1442" r:id="rId741" location=" " xr:uid="{73DD0173-A998-4929-AB63-EFD4A23F0051}"/>
  </hyperlinks>
  <pageMargins left="0.15748031496062992" right="0.15748031496062992" top="0.59055118110236227" bottom="0.59055118110236227" header="0" footer="0"/>
  <pageSetup paperSize="8" scale="33" fitToHeight="0" orientation="landscape" r:id="rId742"/>
  <drawing r:id="rId743"/>
  <legacyDrawing r:id="rId74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198"/>
  <sheetViews>
    <sheetView workbookViewId="0">
      <pane ySplit="1" topLeftCell="A2" activePane="bottomLeft" state="frozen"/>
      <selection activeCell="B36" sqref="B36"/>
      <selection pane="bottomLeft" sqref="A1:XFD1"/>
    </sheetView>
  </sheetViews>
  <sheetFormatPr defaultColWidth="9.07421875" defaultRowHeight="14.6"/>
  <cols>
    <col min="1" max="1" width="3.07421875" style="2" bestFit="1" customWidth="1"/>
    <col min="2" max="2" width="18.69140625" style="2" customWidth="1"/>
    <col min="3" max="3" width="20" style="2" customWidth="1"/>
    <col min="4" max="4" width="3.4609375" style="2" bestFit="1" customWidth="1"/>
    <col min="5" max="6" width="26.4609375" style="2" customWidth="1"/>
    <col min="7" max="7" width="3.3046875" style="2" bestFit="1" customWidth="1"/>
    <col min="8" max="8" width="31.3046875" style="2" customWidth="1"/>
    <col min="9" max="9" width="33" style="2" customWidth="1"/>
    <col min="10" max="23" width="9.07421875" style="2" customWidth="1"/>
    <col min="24" max="16384" width="9.07421875" style="2"/>
  </cols>
  <sheetData>
    <row r="1" spans="1:11">
      <c r="A1" s="6" t="s">
        <v>58</v>
      </c>
      <c r="B1" s="6" t="s">
        <v>977</v>
      </c>
      <c r="C1" s="6" t="s">
        <v>978</v>
      </c>
      <c r="D1" s="6" t="s">
        <v>59</v>
      </c>
      <c r="E1" s="6" t="s">
        <v>979</v>
      </c>
      <c r="F1" s="6" t="s">
        <v>980</v>
      </c>
      <c r="G1" s="6" t="s">
        <v>60</v>
      </c>
      <c r="H1" s="6" t="s">
        <v>981</v>
      </c>
      <c r="I1" s="6" t="s">
        <v>982</v>
      </c>
      <c r="K1" s="8"/>
    </row>
    <row r="2" spans="1:11">
      <c r="A2" s="5">
        <v>1</v>
      </c>
      <c r="B2" s="106" t="s">
        <v>983</v>
      </c>
      <c r="C2" s="106" t="s">
        <v>984</v>
      </c>
      <c r="D2" s="5">
        <v>1</v>
      </c>
      <c r="E2" s="2" t="s">
        <v>985</v>
      </c>
      <c r="F2" s="2" t="s">
        <v>986</v>
      </c>
      <c r="G2" s="5">
        <v>1</v>
      </c>
      <c r="H2" s="2" t="s">
        <v>987</v>
      </c>
      <c r="I2" s="2" t="s">
        <v>988</v>
      </c>
    </row>
    <row r="3" spans="1:11">
      <c r="A3" s="5"/>
      <c r="B3" s="106"/>
      <c r="C3" s="106"/>
      <c r="D3" s="5"/>
      <c r="G3" s="5">
        <v>2</v>
      </c>
      <c r="H3" s="2" t="s">
        <v>989</v>
      </c>
      <c r="I3" s="2" t="s">
        <v>990</v>
      </c>
    </row>
    <row r="4" spans="1:11">
      <c r="A4" s="5"/>
      <c r="D4" s="5"/>
      <c r="G4" s="5">
        <v>3</v>
      </c>
      <c r="H4" s="7" t="s">
        <v>991</v>
      </c>
      <c r="I4" s="2" t="s">
        <v>992</v>
      </c>
    </row>
    <row r="5" spans="1:11">
      <c r="A5" s="5"/>
      <c r="D5" s="5"/>
      <c r="G5" s="5">
        <v>4</v>
      </c>
      <c r="H5" s="2" t="s">
        <v>993</v>
      </c>
      <c r="I5" s="2" t="s">
        <v>994</v>
      </c>
    </row>
    <row r="6" spans="1:11">
      <c r="A6" s="5"/>
      <c r="D6" s="5"/>
      <c r="G6" s="5">
        <v>5</v>
      </c>
      <c r="H6" s="2" t="s">
        <v>995</v>
      </c>
      <c r="I6" s="2" t="s">
        <v>996</v>
      </c>
    </row>
    <row r="7" spans="1:11">
      <c r="A7" s="5"/>
      <c r="D7" s="5"/>
      <c r="G7" s="5">
        <v>6</v>
      </c>
      <c r="H7" s="2" t="s">
        <v>997</v>
      </c>
      <c r="I7" s="2" t="s">
        <v>998</v>
      </c>
    </row>
    <row r="8" spans="1:11">
      <c r="A8" s="5"/>
      <c r="D8" s="5"/>
      <c r="G8" s="5">
        <v>7</v>
      </c>
      <c r="H8" s="2" t="s">
        <v>999</v>
      </c>
      <c r="I8" s="2" t="s">
        <v>1000</v>
      </c>
    </row>
    <row r="9" spans="1:11">
      <c r="A9" s="5"/>
      <c r="D9" s="5">
        <v>2</v>
      </c>
      <c r="E9" s="2" t="s">
        <v>1001</v>
      </c>
      <c r="F9" s="2" t="s">
        <v>1002</v>
      </c>
      <c r="G9" s="5">
        <v>1</v>
      </c>
      <c r="H9" s="2" t="s">
        <v>1003</v>
      </c>
      <c r="I9" s="2" t="s">
        <v>1004</v>
      </c>
    </row>
    <row r="10" spans="1:11">
      <c r="A10" s="5"/>
      <c r="D10" s="5"/>
      <c r="G10" s="5">
        <v>2</v>
      </c>
      <c r="H10" s="2" t="s">
        <v>1005</v>
      </c>
      <c r="I10" s="2" t="s">
        <v>1006</v>
      </c>
    </row>
    <row r="11" spans="1:11">
      <c r="A11" s="5"/>
      <c r="D11" s="5"/>
      <c r="G11" s="5">
        <v>3</v>
      </c>
      <c r="H11" s="2" t="s">
        <v>1007</v>
      </c>
      <c r="I11" s="2" t="s">
        <v>1008</v>
      </c>
    </row>
    <row r="12" spans="1:11">
      <c r="A12" s="5"/>
      <c r="D12" s="5"/>
      <c r="G12" s="5">
        <v>4</v>
      </c>
      <c r="H12" s="2" t="s">
        <v>1009</v>
      </c>
      <c r="I12" s="2" t="s">
        <v>1010</v>
      </c>
    </row>
    <row r="13" spans="1:11">
      <c r="A13" s="5"/>
      <c r="D13" s="5">
        <v>3</v>
      </c>
      <c r="E13" s="2" t="s">
        <v>1011</v>
      </c>
      <c r="F13" s="2" t="s">
        <v>1012</v>
      </c>
      <c r="G13" s="5">
        <v>1</v>
      </c>
      <c r="H13" s="2" t="s">
        <v>1013</v>
      </c>
      <c r="I13" s="2" t="s">
        <v>1014</v>
      </c>
    </row>
    <row r="14" spans="1:11">
      <c r="A14" s="5"/>
      <c r="D14" s="5"/>
      <c r="G14" s="5">
        <v>2</v>
      </c>
      <c r="H14" s="2" t="s">
        <v>1015</v>
      </c>
      <c r="I14" s="2" t="s">
        <v>1016</v>
      </c>
    </row>
    <row r="15" spans="1:11">
      <c r="A15" s="5"/>
      <c r="D15" s="5"/>
      <c r="G15" s="5">
        <v>3</v>
      </c>
      <c r="H15" s="2" t="s">
        <v>1017</v>
      </c>
      <c r="I15" s="2" t="s">
        <v>1017</v>
      </c>
    </row>
    <row r="16" spans="1:11">
      <c r="A16" s="5"/>
      <c r="D16" s="5"/>
      <c r="G16" s="5">
        <v>4</v>
      </c>
      <c r="H16" s="2" t="s">
        <v>1018</v>
      </c>
      <c r="I16" s="2" t="s">
        <v>1019</v>
      </c>
    </row>
    <row r="17" spans="1:9">
      <c r="A17" s="5"/>
      <c r="D17" s="5"/>
      <c r="G17" s="5">
        <v>5</v>
      </c>
      <c r="H17" s="2" t="s">
        <v>1020</v>
      </c>
      <c r="I17" s="2" t="s">
        <v>1021</v>
      </c>
    </row>
    <row r="18" spans="1:9">
      <c r="A18" s="5"/>
      <c r="D18" s="5">
        <v>4</v>
      </c>
      <c r="E18" s="2" t="s">
        <v>1022</v>
      </c>
      <c r="F18" s="2" t="s">
        <v>1023</v>
      </c>
      <c r="G18" s="5">
        <v>1</v>
      </c>
      <c r="H18" s="2" t="s">
        <v>1024</v>
      </c>
      <c r="I18" s="2" t="s">
        <v>1025</v>
      </c>
    </row>
    <row r="19" spans="1:9">
      <c r="A19" s="5"/>
      <c r="D19" s="5"/>
      <c r="G19" s="5">
        <v>2</v>
      </c>
      <c r="H19" s="7" t="s">
        <v>1026</v>
      </c>
      <c r="I19" s="2" t="s">
        <v>1027</v>
      </c>
    </row>
    <row r="20" spans="1:9">
      <c r="A20" s="5"/>
      <c r="D20" s="5"/>
      <c r="G20" s="5">
        <v>3</v>
      </c>
      <c r="H20" s="2" t="s">
        <v>1028</v>
      </c>
      <c r="I20" s="2" t="s">
        <v>1029</v>
      </c>
    </row>
    <row r="21" spans="1:9">
      <c r="A21" s="5"/>
      <c r="D21" s="5"/>
      <c r="G21" s="5">
        <v>4</v>
      </c>
      <c r="H21" s="2" t="s">
        <v>1030</v>
      </c>
      <c r="I21" s="2" t="s">
        <v>1031</v>
      </c>
    </row>
    <row r="22" spans="1:9">
      <c r="A22" s="5"/>
      <c r="D22" s="5">
        <v>5</v>
      </c>
      <c r="E22" s="2" t="s">
        <v>1032</v>
      </c>
      <c r="F22" s="2" t="s">
        <v>1033</v>
      </c>
      <c r="G22" s="5">
        <v>1</v>
      </c>
      <c r="H22" s="2" t="s">
        <v>1034</v>
      </c>
      <c r="I22" s="2" t="s">
        <v>1035</v>
      </c>
    </row>
    <row r="23" spans="1:9">
      <c r="A23" s="5"/>
      <c r="D23" s="5"/>
      <c r="G23" s="5">
        <v>2</v>
      </c>
      <c r="H23" s="7" t="s">
        <v>1036</v>
      </c>
      <c r="I23" s="2" t="s">
        <v>1037</v>
      </c>
    </row>
    <row r="24" spans="1:9">
      <c r="A24" s="5"/>
      <c r="D24" s="5"/>
      <c r="G24" s="5">
        <v>3</v>
      </c>
      <c r="H24" s="2" t="s">
        <v>1038</v>
      </c>
      <c r="I24" s="2" t="s">
        <v>1039</v>
      </c>
    </row>
    <row r="25" spans="1:9">
      <c r="A25" s="5"/>
      <c r="D25" s="5">
        <v>6</v>
      </c>
      <c r="E25" s="2" t="s">
        <v>1007</v>
      </c>
      <c r="F25" s="2" t="s">
        <v>1040</v>
      </c>
      <c r="G25" s="5">
        <v>1</v>
      </c>
      <c r="H25" s="2" t="s">
        <v>1041</v>
      </c>
      <c r="I25" s="2" t="s">
        <v>1042</v>
      </c>
    </row>
    <row r="26" spans="1:9">
      <c r="A26" s="5"/>
      <c r="D26" s="5"/>
      <c r="G26" s="5">
        <v>2</v>
      </c>
      <c r="H26" s="2" t="s">
        <v>1043</v>
      </c>
      <c r="I26" s="2" t="s">
        <v>1043</v>
      </c>
    </row>
    <row r="27" spans="1:9">
      <c r="A27" s="5"/>
      <c r="D27" s="5">
        <v>7</v>
      </c>
      <c r="E27" s="2" t="s">
        <v>1044</v>
      </c>
      <c r="F27" s="2" t="s">
        <v>1045</v>
      </c>
      <c r="G27" s="5">
        <v>1</v>
      </c>
      <c r="H27" s="2" t="s">
        <v>1046</v>
      </c>
      <c r="I27" s="2" t="s">
        <v>1047</v>
      </c>
    </row>
    <row r="28" spans="1:9">
      <c r="A28" s="5"/>
      <c r="D28" s="5"/>
      <c r="G28" s="5">
        <v>2</v>
      </c>
      <c r="H28" s="2" t="s">
        <v>1048</v>
      </c>
      <c r="I28" s="2" t="s">
        <v>1049</v>
      </c>
    </row>
    <row r="29" spans="1:9">
      <c r="A29" s="5"/>
      <c r="D29" s="5"/>
      <c r="G29" s="5">
        <v>3</v>
      </c>
      <c r="H29" s="2" t="s">
        <v>1050</v>
      </c>
      <c r="I29" s="2" t="s">
        <v>1051</v>
      </c>
    </row>
    <row r="30" spans="1:9">
      <c r="A30" s="5"/>
      <c r="D30" s="5"/>
      <c r="G30" s="5">
        <v>4</v>
      </c>
      <c r="H30" s="2" t="s">
        <v>1052</v>
      </c>
      <c r="I30" s="2" t="s">
        <v>1053</v>
      </c>
    </row>
    <row r="31" spans="1:9">
      <c r="A31" s="5"/>
      <c r="D31" s="5"/>
      <c r="G31" s="5">
        <v>5</v>
      </c>
      <c r="H31" s="2" t="s">
        <v>1054</v>
      </c>
      <c r="I31" s="2" t="s">
        <v>1055</v>
      </c>
    </row>
    <row r="32" spans="1:9">
      <c r="A32" s="5"/>
      <c r="D32" s="5"/>
      <c r="G32" s="5">
        <v>6</v>
      </c>
      <c r="H32" s="2" t="s">
        <v>1056</v>
      </c>
      <c r="I32" s="2" t="s">
        <v>1057</v>
      </c>
    </row>
    <row r="33" spans="1:9">
      <c r="A33" s="5"/>
      <c r="D33" s="5">
        <v>8</v>
      </c>
      <c r="E33" s="2" t="s">
        <v>1058</v>
      </c>
      <c r="F33" s="2" t="s">
        <v>1059</v>
      </c>
      <c r="G33" s="5">
        <v>1</v>
      </c>
      <c r="H33" s="2" t="s">
        <v>1060</v>
      </c>
      <c r="I33" s="2" t="s">
        <v>1061</v>
      </c>
    </row>
    <row r="34" spans="1:9">
      <c r="A34" s="5"/>
      <c r="D34" s="5"/>
      <c r="G34" s="5">
        <v>2</v>
      </c>
      <c r="H34" s="2" t="s">
        <v>1062</v>
      </c>
      <c r="I34" s="2" t="s">
        <v>1062</v>
      </c>
    </row>
    <row r="35" spans="1:9">
      <c r="A35" s="5"/>
      <c r="D35" s="5"/>
      <c r="G35" s="5">
        <v>3</v>
      </c>
      <c r="H35" s="2" t="s">
        <v>1063</v>
      </c>
      <c r="I35" s="2" t="s">
        <v>1064</v>
      </c>
    </row>
    <row r="36" spans="1:9">
      <c r="A36" s="5"/>
      <c r="D36" s="5">
        <v>9</v>
      </c>
      <c r="E36" s="2" t="s">
        <v>1065</v>
      </c>
      <c r="F36" s="2" t="s">
        <v>1066</v>
      </c>
      <c r="G36" s="5">
        <v>1</v>
      </c>
      <c r="H36" s="2" t="s">
        <v>1067</v>
      </c>
      <c r="I36" s="2" t="s">
        <v>1068</v>
      </c>
    </row>
    <row r="37" spans="1:9">
      <c r="A37" s="4"/>
      <c r="B37" s="3"/>
      <c r="C37" s="3"/>
      <c r="D37" s="4"/>
      <c r="E37" s="3"/>
      <c r="F37" s="3"/>
      <c r="G37" s="4">
        <v>2</v>
      </c>
      <c r="H37" s="3" t="s">
        <v>1069</v>
      </c>
      <c r="I37" s="3" t="s">
        <v>1070</v>
      </c>
    </row>
    <row r="38" spans="1:9">
      <c r="A38" s="5">
        <v>2</v>
      </c>
      <c r="B38" s="105" t="s">
        <v>1071</v>
      </c>
      <c r="C38" s="105" t="s">
        <v>1072</v>
      </c>
      <c r="D38" s="5">
        <v>1</v>
      </c>
      <c r="E38" s="2" t="s">
        <v>1073</v>
      </c>
      <c r="F38" s="2" t="s">
        <v>1074</v>
      </c>
      <c r="G38" s="5">
        <v>1</v>
      </c>
      <c r="H38" s="2" t="s">
        <v>1075</v>
      </c>
      <c r="I38" s="2" t="s">
        <v>1076</v>
      </c>
    </row>
    <row r="39" spans="1:9">
      <c r="A39" s="5"/>
      <c r="B39" s="106"/>
      <c r="C39" s="106"/>
      <c r="D39" s="5"/>
      <c r="G39" s="5">
        <v>2</v>
      </c>
      <c r="H39" s="2" t="s">
        <v>1077</v>
      </c>
      <c r="I39" s="2" t="s">
        <v>1078</v>
      </c>
    </row>
    <row r="40" spans="1:9">
      <c r="A40" s="5"/>
      <c r="D40" s="5"/>
      <c r="G40" s="5">
        <v>3</v>
      </c>
      <c r="H40" s="2" t="s">
        <v>1079</v>
      </c>
      <c r="I40" s="2" t="s">
        <v>1080</v>
      </c>
    </row>
    <row r="41" spans="1:9">
      <c r="A41" s="5"/>
      <c r="D41" s="5"/>
      <c r="G41" s="5">
        <v>4</v>
      </c>
      <c r="H41" s="2" t="s">
        <v>1081</v>
      </c>
      <c r="I41" s="2" t="s">
        <v>1082</v>
      </c>
    </row>
    <row r="42" spans="1:9">
      <c r="A42" s="5"/>
      <c r="D42" s="5">
        <v>2</v>
      </c>
      <c r="E42" s="2" t="s">
        <v>1083</v>
      </c>
      <c r="F42" s="2" t="s">
        <v>1083</v>
      </c>
      <c r="G42" s="5">
        <v>1</v>
      </c>
      <c r="H42" s="2" t="s">
        <v>1084</v>
      </c>
      <c r="I42" s="2" t="s">
        <v>1085</v>
      </c>
    </row>
    <row r="43" spans="1:9">
      <c r="A43" s="5"/>
      <c r="D43" s="5"/>
      <c r="G43" s="5">
        <v>2</v>
      </c>
      <c r="H43" s="2" t="s">
        <v>1086</v>
      </c>
      <c r="I43" s="2" t="s">
        <v>1087</v>
      </c>
    </row>
    <row r="44" spans="1:9">
      <c r="A44" s="5"/>
      <c r="D44" s="5">
        <v>3</v>
      </c>
      <c r="E44" s="2" t="s">
        <v>1088</v>
      </c>
      <c r="F44" s="2" t="s">
        <v>1089</v>
      </c>
      <c r="G44" s="5">
        <v>1</v>
      </c>
      <c r="H44" s="2" t="s">
        <v>1090</v>
      </c>
      <c r="I44" s="2" t="s">
        <v>1091</v>
      </c>
    </row>
    <row r="45" spans="1:9">
      <c r="A45" s="5"/>
      <c r="D45" s="5"/>
      <c r="G45" s="5">
        <v>2</v>
      </c>
      <c r="H45" s="2" t="s">
        <v>1092</v>
      </c>
      <c r="I45" s="2" t="s">
        <v>1093</v>
      </c>
    </row>
    <row r="46" spans="1:9">
      <c r="A46" s="5"/>
      <c r="D46" s="5"/>
      <c r="G46" s="5">
        <v>3</v>
      </c>
      <c r="H46" s="2" t="s">
        <v>1094</v>
      </c>
      <c r="I46" s="2" t="s">
        <v>1095</v>
      </c>
    </row>
    <row r="47" spans="1:9">
      <c r="A47" s="5"/>
      <c r="D47" s="5"/>
      <c r="G47" s="5">
        <v>4</v>
      </c>
      <c r="H47" s="7" t="s">
        <v>1096</v>
      </c>
      <c r="I47" s="2" t="s">
        <v>1097</v>
      </c>
    </row>
    <row r="48" spans="1:9">
      <c r="A48" s="5"/>
      <c r="D48" s="5"/>
      <c r="G48" s="5">
        <v>5</v>
      </c>
      <c r="H48" s="2" t="s">
        <v>1098</v>
      </c>
      <c r="I48" s="2" t="s">
        <v>1099</v>
      </c>
    </row>
    <row r="49" spans="1:9">
      <c r="A49" s="5"/>
      <c r="D49" s="5"/>
      <c r="G49" s="5">
        <v>6</v>
      </c>
      <c r="H49" s="2" t="s">
        <v>1100</v>
      </c>
      <c r="I49" s="2" t="s">
        <v>1101</v>
      </c>
    </row>
    <row r="50" spans="1:9">
      <c r="A50" s="5"/>
      <c r="D50" s="5">
        <v>4</v>
      </c>
      <c r="E50" s="2" t="s">
        <v>1102</v>
      </c>
      <c r="F50" s="2" t="s">
        <v>1103</v>
      </c>
      <c r="G50" s="5">
        <v>1</v>
      </c>
      <c r="H50" s="2" t="s">
        <v>1104</v>
      </c>
      <c r="I50" s="2" t="s">
        <v>1105</v>
      </c>
    </row>
    <row r="51" spans="1:9">
      <c r="A51" s="5"/>
      <c r="D51" s="5"/>
      <c r="G51" s="5">
        <v>2</v>
      </c>
      <c r="H51" s="2" t="s">
        <v>1106</v>
      </c>
      <c r="I51" s="2" t="s">
        <v>1107</v>
      </c>
    </row>
    <row r="52" spans="1:9">
      <c r="A52" s="5"/>
      <c r="D52" s="5"/>
      <c r="G52" s="5">
        <v>3</v>
      </c>
      <c r="H52" s="2" t="s">
        <v>1108</v>
      </c>
      <c r="I52" s="2" t="s">
        <v>1109</v>
      </c>
    </row>
    <row r="53" spans="1:9">
      <c r="A53" s="5"/>
      <c r="D53" s="5"/>
      <c r="G53" s="5">
        <v>4</v>
      </c>
      <c r="H53" s="2" t="s">
        <v>1110</v>
      </c>
      <c r="I53" s="2" t="s">
        <v>1111</v>
      </c>
    </row>
    <row r="54" spans="1:9">
      <c r="A54" s="5"/>
      <c r="D54" s="5">
        <v>5</v>
      </c>
      <c r="E54" s="2" t="s">
        <v>1007</v>
      </c>
      <c r="F54" s="2" t="s">
        <v>1040</v>
      </c>
      <c r="G54" s="5">
        <v>1</v>
      </c>
      <c r="H54" s="2" t="s">
        <v>1112</v>
      </c>
      <c r="I54" s="2" t="s">
        <v>1113</v>
      </c>
    </row>
    <row r="55" spans="1:9">
      <c r="A55" s="5"/>
      <c r="D55" s="5"/>
      <c r="G55" s="5">
        <v>2</v>
      </c>
      <c r="H55" s="2" t="s">
        <v>1114</v>
      </c>
      <c r="I55" s="2" t="s">
        <v>1114</v>
      </c>
    </row>
    <row r="56" spans="1:9">
      <c r="A56" s="5"/>
      <c r="D56" s="5"/>
      <c r="G56" s="5">
        <v>3</v>
      </c>
      <c r="H56" s="2" t="s">
        <v>1115</v>
      </c>
      <c r="I56" s="2" t="s">
        <v>1116</v>
      </c>
    </row>
    <row r="57" spans="1:9">
      <c r="A57" s="5"/>
      <c r="D57" s="5"/>
      <c r="G57" s="5">
        <v>4</v>
      </c>
      <c r="H57" s="2" t="s">
        <v>1117</v>
      </c>
      <c r="I57" s="2" t="s">
        <v>1118</v>
      </c>
    </row>
    <row r="58" spans="1:9">
      <c r="A58" s="5"/>
      <c r="D58" s="5"/>
      <c r="G58" s="5">
        <v>5</v>
      </c>
      <c r="H58" s="2" t="s">
        <v>1119</v>
      </c>
      <c r="I58" s="2" t="s">
        <v>1120</v>
      </c>
    </row>
    <row r="59" spans="1:9">
      <c r="A59" s="5"/>
      <c r="D59" s="5"/>
      <c r="G59" s="5">
        <v>6</v>
      </c>
      <c r="H59" s="2" t="s">
        <v>1121</v>
      </c>
      <c r="I59" s="2" t="s">
        <v>1122</v>
      </c>
    </row>
    <row r="60" spans="1:9">
      <c r="A60" s="4"/>
      <c r="B60" s="3"/>
      <c r="C60" s="3"/>
      <c r="D60" s="4"/>
      <c r="E60" s="3"/>
      <c r="F60" s="3"/>
      <c r="G60" s="4">
        <v>7</v>
      </c>
      <c r="H60" s="3" t="s">
        <v>1123</v>
      </c>
      <c r="I60" s="3" t="s">
        <v>1124</v>
      </c>
    </row>
    <row r="61" spans="1:9">
      <c r="A61" s="5">
        <v>3</v>
      </c>
      <c r="B61" s="105" t="s">
        <v>1125</v>
      </c>
      <c r="C61" s="105" t="s">
        <v>1126</v>
      </c>
      <c r="D61" s="5">
        <v>1</v>
      </c>
      <c r="E61" s="2" t="s">
        <v>1127</v>
      </c>
      <c r="F61" s="2" t="s">
        <v>1128</v>
      </c>
      <c r="G61" s="5">
        <v>1</v>
      </c>
      <c r="H61" s="2" t="s">
        <v>1129</v>
      </c>
      <c r="I61" s="2" t="s">
        <v>1129</v>
      </c>
    </row>
    <row r="62" spans="1:9">
      <c r="A62" s="5"/>
      <c r="B62" s="106"/>
      <c r="C62" s="106"/>
      <c r="D62" s="5"/>
      <c r="G62" s="5">
        <v>2</v>
      </c>
      <c r="H62" s="2" t="s">
        <v>1115</v>
      </c>
      <c r="I62" s="2" t="s">
        <v>1116</v>
      </c>
    </row>
    <row r="63" spans="1:9">
      <c r="A63" s="5"/>
      <c r="D63" s="5"/>
      <c r="G63" s="5">
        <v>3</v>
      </c>
      <c r="H63" s="2" t="s">
        <v>1130</v>
      </c>
      <c r="I63" s="2" t="s">
        <v>1131</v>
      </c>
    </row>
    <row r="64" spans="1:9">
      <c r="A64" s="5"/>
      <c r="D64" s="5"/>
      <c r="G64" s="5">
        <v>4</v>
      </c>
      <c r="H64" s="2" t="s">
        <v>1003</v>
      </c>
      <c r="I64" s="2" t="s">
        <v>1004</v>
      </c>
    </row>
    <row r="65" spans="1:9">
      <c r="A65" s="5"/>
      <c r="D65" s="5"/>
      <c r="G65" s="5">
        <v>5</v>
      </c>
      <c r="H65" s="2" t="s">
        <v>1132</v>
      </c>
      <c r="I65" s="2" t="s">
        <v>1132</v>
      </c>
    </row>
    <row r="66" spans="1:9">
      <c r="A66" s="5"/>
      <c r="D66" s="5"/>
      <c r="G66" s="5">
        <v>6</v>
      </c>
      <c r="H66" s="2" t="s">
        <v>1133</v>
      </c>
      <c r="I66" s="2" t="s">
        <v>1134</v>
      </c>
    </row>
    <row r="67" spans="1:9">
      <c r="A67" s="5"/>
      <c r="D67" s="5"/>
      <c r="G67" s="5">
        <v>7</v>
      </c>
      <c r="H67" s="2" t="s">
        <v>1135</v>
      </c>
      <c r="I67" s="2" t="s">
        <v>1136</v>
      </c>
    </row>
    <row r="68" spans="1:9">
      <c r="A68" s="5"/>
      <c r="D68" s="5"/>
      <c r="G68" s="5">
        <v>8</v>
      </c>
      <c r="H68" s="2" t="s">
        <v>1137</v>
      </c>
      <c r="I68" s="2" t="s">
        <v>1138</v>
      </c>
    </row>
    <row r="69" spans="1:9">
      <c r="A69" s="5"/>
      <c r="D69" s="5">
        <v>2</v>
      </c>
      <c r="E69" s="2" t="s">
        <v>1139</v>
      </c>
      <c r="F69" s="2" t="s">
        <v>1140</v>
      </c>
      <c r="G69" s="5">
        <v>1</v>
      </c>
      <c r="H69" s="2" t="s">
        <v>1141</v>
      </c>
      <c r="I69" s="2" t="s">
        <v>1142</v>
      </c>
    </row>
    <row r="70" spans="1:9">
      <c r="A70" s="5"/>
      <c r="D70" s="5"/>
      <c r="G70" s="5">
        <v>2</v>
      </c>
      <c r="H70" s="2" t="s">
        <v>1143</v>
      </c>
      <c r="I70" s="2" t="s">
        <v>1144</v>
      </c>
    </row>
    <row r="71" spans="1:9">
      <c r="A71" s="5"/>
      <c r="D71" s="5"/>
      <c r="G71" s="5">
        <v>3</v>
      </c>
      <c r="H71" s="2" t="s">
        <v>1145</v>
      </c>
      <c r="I71" s="2" t="s">
        <v>1146</v>
      </c>
    </row>
    <row r="72" spans="1:9">
      <c r="A72" s="5"/>
      <c r="D72" s="5">
        <v>3</v>
      </c>
      <c r="E72" s="7" t="s">
        <v>1147</v>
      </c>
      <c r="F72" s="2" t="s">
        <v>1148</v>
      </c>
      <c r="G72" s="5">
        <v>1</v>
      </c>
      <c r="H72" s="2" t="s">
        <v>1149</v>
      </c>
      <c r="I72" s="2" t="s">
        <v>1150</v>
      </c>
    </row>
    <row r="73" spans="1:9">
      <c r="A73" s="5"/>
      <c r="D73" s="5"/>
      <c r="G73" s="5">
        <v>2</v>
      </c>
      <c r="H73" s="2" t="s">
        <v>1143</v>
      </c>
      <c r="I73" s="2" t="s">
        <v>1144</v>
      </c>
    </row>
    <row r="74" spans="1:9">
      <c r="A74" s="5"/>
      <c r="D74" s="5"/>
      <c r="G74" s="5">
        <v>3</v>
      </c>
      <c r="H74" s="2" t="s">
        <v>1115</v>
      </c>
      <c r="I74" s="2" t="s">
        <v>1116</v>
      </c>
    </row>
    <row r="75" spans="1:9">
      <c r="A75" s="5"/>
      <c r="D75" s="5"/>
      <c r="G75" s="5">
        <v>4</v>
      </c>
      <c r="H75" s="2" t="s">
        <v>1151</v>
      </c>
      <c r="I75" s="2" t="s">
        <v>1152</v>
      </c>
    </row>
    <row r="76" spans="1:9">
      <c r="A76" s="5"/>
      <c r="D76" s="5"/>
      <c r="G76" s="5">
        <v>5</v>
      </c>
      <c r="H76" s="2" t="s">
        <v>1153</v>
      </c>
      <c r="I76" s="2" t="s">
        <v>1154</v>
      </c>
    </row>
    <row r="77" spans="1:9">
      <c r="A77" s="5"/>
      <c r="D77" s="5">
        <v>4</v>
      </c>
      <c r="E77" s="2" t="s">
        <v>1155</v>
      </c>
      <c r="F77" s="2" t="s">
        <v>1156</v>
      </c>
      <c r="G77" s="5">
        <v>1</v>
      </c>
      <c r="H77" s="2" t="s">
        <v>1157</v>
      </c>
      <c r="I77" s="2" t="s">
        <v>1158</v>
      </c>
    </row>
    <row r="78" spans="1:9">
      <c r="A78" s="5"/>
      <c r="D78" s="5"/>
      <c r="G78" s="5">
        <v>2</v>
      </c>
      <c r="H78" s="2" t="s">
        <v>1159</v>
      </c>
      <c r="I78" s="2" t="s">
        <v>1160</v>
      </c>
    </row>
    <row r="79" spans="1:9">
      <c r="A79" s="5"/>
      <c r="D79" s="5"/>
      <c r="G79" s="5">
        <v>3</v>
      </c>
      <c r="H79" s="2" t="s">
        <v>1161</v>
      </c>
      <c r="I79" s="2" t="s">
        <v>1162</v>
      </c>
    </row>
    <row r="80" spans="1:9">
      <c r="A80" s="5"/>
      <c r="D80" s="5"/>
      <c r="G80" s="5">
        <v>4</v>
      </c>
      <c r="H80" s="2" t="s">
        <v>1163</v>
      </c>
      <c r="I80" s="2" t="s">
        <v>1164</v>
      </c>
    </row>
    <row r="81" spans="1:9">
      <c r="A81" s="5"/>
      <c r="D81" s="5"/>
      <c r="G81" s="5">
        <v>5</v>
      </c>
      <c r="H81" s="2" t="s">
        <v>1165</v>
      </c>
      <c r="I81" s="2" t="s">
        <v>1166</v>
      </c>
    </row>
    <row r="82" spans="1:9">
      <c r="A82" s="5"/>
      <c r="D82" s="5"/>
      <c r="G82" s="5">
        <v>6</v>
      </c>
      <c r="H82" s="2" t="s">
        <v>1167</v>
      </c>
      <c r="I82" s="2" t="s">
        <v>1168</v>
      </c>
    </row>
    <row r="83" spans="1:9">
      <c r="A83" s="5"/>
      <c r="D83" s="5"/>
      <c r="G83" s="5">
        <v>7</v>
      </c>
      <c r="H83" s="2" t="s">
        <v>1169</v>
      </c>
      <c r="I83" s="2" t="s">
        <v>1136</v>
      </c>
    </row>
    <row r="84" spans="1:9">
      <c r="A84" s="5"/>
      <c r="D84" s="5"/>
      <c r="G84" s="5">
        <v>8</v>
      </c>
      <c r="H84" s="2" t="s">
        <v>1170</v>
      </c>
      <c r="I84" s="2" t="s">
        <v>1170</v>
      </c>
    </row>
    <row r="85" spans="1:9">
      <c r="A85" s="5"/>
      <c r="D85" s="5">
        <v>5</v>
      </c>
      <c r="E85" s="2" t="s">
        <v>1171</v>
      </c>
      <c r="F85" s="2" t="s">
        <v>1172</v>
      </c>
      <c r="G85" s="5">
        <v>1</v>
      </c>
      <c r="H85" s="2" t="s">
        <v>1173</v>
      </c>
      <c r="I85" s="2" t="s">
        <v>1174</v>
      </c>
    </row>
    <row r="86" spans="1:9">
      <c r="A86" s="5"/>
      <c r="D86" s="5"/>
      <c r="G86" s="5">
        <v>2</v>
      </c>
      <c r="H86" s="2" t="s">
        <v>1175</v>
      </c>
      <c r="I86" s="2" t="s">
        <v>1176</v>
      </c>
    </row>
    <row r="87" spans="1:9">
      <c r="A87" s="5"/>
      <c r="D87" s="5"/>
      <c r="G87" s="5">
        <v>3</v>
      </c>
      <c r="H87" s="2" t="s">
        <v>1161</v>
      </c>
      <c r="I87" s="2" t="s">
        <v>1162</v>
      </c>
    </row>
    <row r="88" spans="1:9">
      <c r="A88" s="5"/>
      <c r="D88" s="5"/>
      <c r="G88" s="5">
        <v>4</v>
      </c>
      <c r="H88" s="2" t="s">
        <v>1177</v>
      </c>
      <c r="I88" s="2" t="s">
        <v>1178</v>
      </c>
    </row>
    <row r="89" spans="1:9">
      <c r="A89" s="5"/>
      <c r="D89" s="5"/>
      <c r="G89" s="5">
        <v>5</v>
      </c>
      <c r="H89" s="2" t="s">
        <v>1058</v>
      </c>
      <c r="I89" s="2" t="s">
        <v>1059</v>
      </c>
    </row>
    <row r="90" spans="1:9">
      <c r="A90" s="5"/>
      <c r="D90" s="5">
        <v>6</v>
      </c>
      <c r="E90" s="2" t="s">
        <v>1179</v>
      </c>
      <c r="F90" s="2" t="s">
        <v>1180</v>
      </c>
      <c r="G90" s="5">
        <v>1</v>
      </c>
      <c r="H90" s="2" t="s">
        <v>1181</v>
      </c>
      <c r="I90" s="2" t="s">
        <v>1182</v>
      </c>
    </row>
    <row r="91" spans="1:9">
      <c r="A91" s="5"/>
      <c r="D91" s="5"/>
      <c r="G91" s="5">
        <v>2</v>
      </c>
      <c r="H91" s="2" t="s">
        <v>1183</v>
      </c>
      <c r="I91" s="2" t="s">
        <v>1184</v>
      </c>
    </row>
    <row r="92" spans="1:9">
      <c r="A92" s="5"/>
      <c r="D92" s="5"/>
      <c r="G92" s="5">
        <v>3</v>
      </c>
      <c r="H92" s="2" t="s">
        <v>1185</v>
      </c>
      <c r="I92" s="2" t="s">
        <v>1186</v>
      </c>
    </row>
    <row r="93" spans="1:9">
      <c r="A93" s="5"/>
      <c r="D93" s="5">
        <v>7</v>
      </c>
      <c r="E93" s="2" t="s">
        <v>1187</v>
      </c>
      <c r="F93" s="2" t="s">
        <v>1188</v>
      </c>
      <c r="G93" s="5">
        <v>1</v>
      </c>
      <c r="H93" s="2" t="s">
        <v>1189</v>
      </c>
      <c r="I93" s="2" t="s">
        <v>1190</v>
      </c>
    </row>
    <row r="94" spans="1:9">
      <c r="A94" s="5"/>
      <c r="D94" s="5"/>
      <c r="G94" s="5">
        <v>2</v>
      </c>
      <c r="H94" s="2" t="s">
        <v>1191</v>
      </c>
      <c r="I94" s="2" t="s">
        <v>1192</v>
      </c>
    </row>
    <row r="95" spans="1:9">
      <c r="A95" s="5"/>
      <c r="D95" s="5">
        <v>8</v>
      </c>
      <c r="E95" s="2" t="s">
        <v>1193</v>
      </c>
      <c r="F95" s="2" t="s">
        <v>1194</v>
      </c>
      <c r="G95" s="5">
        <v>1</v>
      </c>
      <c r="H95" s="2" t="s">
        <v>1143</v>
      </c>
      <c r="I95" s="2" t="s">
        <v>1144</v>
      </c>
    </row>
    <row r="96" spans="1:9">
      <c r="A96" s="5"/>
      <c r="D96" s="5"/>
      <c r="G96" s="5">
        <v>2</v>
      </c>
      <c r="H96" s="2" t="s">
        <v>1195</v>
      </c>
      <c r="I96" s="2" t="s">
        <v>1196</v>
      </c>
    </row>
    <row r="97" spans="1:9">
      <c r="A97" s="5"/>
      <c r="D97" s="5"/>
      <c r="G97" s="5">
        <v>3</v>
      </c>
      <c r="H97" s="2" t="s">
        <v>1197</v>
      </c>
      <c r="I97" s="2" t="s">
        <v>1198</v>
      </c>
    </row>
    <row r="98" spans="1:9">
      <c r="A98" s="5"/>
      <c r="D98" s="5">
        <v>9</v>
      </c>
      <c r="E98" s="2" t="s">
        <v>1199</v>
      </c>
      <c r="F98" s="2" t="s">
        <v>1200</v>
      </c>
      <c r="G98" s="5">
        <v>1</v>
      </c>
      <c r="H98" s="2" t="s">
        <v>1201</v>
      </c>
      <c r="I98" s="2" t="s">
        <v>1202</v>
      </c>
    </row>
    <row r="99" spans="1:9">
      <c r="A99" s="5"/>
      <c r="D99" s="5"/>
      <c r="G99" s="5">
        <v>2</v>
      </c>
      <c r="H99" s="2" t="s">
        <v>1203</v>
      </c>
      <c r="I99" s="2" t="s">
        <v>1203</v>
      </c>
    </row>
    <row r="100" spans="1:9">
      <c r="A100" s="5"/>
      <c r="D100" s="5"/>
      <c r="G100" s="5">
        <v>3</v>
      </c>
      <c r="H100" s="2" t="s">
        <v>1204</v>
      </c>
      <c r="I100" s="2" t="s">
        <v>1205</v>
      </c>
    </row>
    <row r="101" spans="1:9">
      <c r="A101" s="5"/>
      <c r="D101" s="5">
        <v>10</v>
      </c>
      <c r="E101" s="2" t="s">
        <v>1206</v>
      </c>
      <c r="F101" s="2" t="s">
        <v>1207</v>
      </c>
      <c r="G101" s="5">
        <v>1</v>
      </c>
      <c r="H101" s="2" t="s">
        <v>1208</v>
      </c>
      <c r="I101" s="2" t="s">
        <v>1209</v>
      </c>
    </row>
    <row r="102" spans="1:9">
      <c r="A102" s="5"/>
      <c r="D102" s="5"/>
      <c r="G102" s="5">
        <v>2</v>
      </c>
      <c r="H102" s="2" t="s">
        <v>1210</v>
      </c>
      <c r="I102" s="2" t="s">
        <v>1211</v>
      </c>
    </row>
    <row r="103" spans="1:9">
      <c r="A103" s="5"/>
      <c r="D103" s="5"/>
      <c r="G103" s="5">
        <v>3</v>
      </c>
      <c r="H103" s="7" t="s">
        <v>1212</v>
      </c>
      <c r="I103" s="2" t="s">
        <v>1213</v>
      </c>
    </row>
    <row r="104" spans="1:9">
      <c r="A104" s="5"/>
      <c r="D104" s="5"/>
      <c r="G104" s="5">
        <v>4</v>
      </c>
      <c r="H104" s="2" t="s">
        <v>1214</v>
      </c>
      <c r="I104" s="2" t="s">
        <v>1215</v>
      </c>
    </row>
    <row r="105" spans="1:9">
      <c r="A105" s="5"/>
      <c r="D105" s="5"/>
      <c r="G105" s="5">
        <v>5</v>
      </c>
      <c r="H105" s="2" t="s">
        <v>1216</v>
      </c>
      <c r="I105" s="2" t="s">
        <v>1216</v>
      </c>
    </row>
    <row r="106" spans="1:9">
      <c r="A106" s="5"/>
      <c r="D106" s="5"/>
      <c r="G106" s="5">
        <v>6</v>
      </c>
      <c r="H106" s="2" t="s">
        <v>1217</v>
      </c>
      <c r="I106" s="2" t="s">
        <v>1218</v>
      </c>
    </row>
    <row r="107" spans="1:9">
      <c r="A107" s="5"/>
      <c r="D107" s="5">
        <v>11</v>
      </c>
      <c r="E107" s="2" t="s">
        <v>1219</v>
      </c>
      <c r="F107" s="2" t="s">
        <v>1220</v>
      </c>
      <c r="G107" s="5">
        <v>1</v>
      </c>
      <c r="H107" s="2" t="s">
        <v>1221</v>
      </c>
      <c r="I107" s="2" t="s">
        <v>1222</v>
      </c>
    </row>
    <row r="108" spans="1:9">
      <c r="A108" s="5"/>
      <c r="D108" s="5"/>
      <c r="G108" s="5">
        <v>2</v>
      </c>
      <c r="H108" s="2" t="s">
        <v>1223</v>
      </c>
      <c r="I108" s="2" t="s">
        <v>1224</v>
      </c>
    </row>
    <row r="109" spans="1:9">
      <c r="A109" s="5"/>
      <c r="D109" s="5"/>
      <c r="G109" s="5">
        <v>3</v>
      </c>
      <c r="H109" s="2" t="s">
        <v>1225</v>
      </c>
      <c r="I109" s="2" t="s">
        <v>1226</v>
      </c>
    </row>
    <row r="110" spans="1:9">
      <c r="A110" s="5"/>
      <c r="D110" s="5"/>
      <c r="G110" s="5">
        <v>4</v>
      </c>
      <c r="H110" s="2" t="s">
        <v>1227</v>
      </c>
      <c r="I110" s="2" t="s">
        <v>1228</v>
      </c>
    </row>
    <row r="111" spans="1:9">
      <c r="A111" s="5"/>
      <c r="D111" s="5"/>
      <c r="G111" s="5">
        <v>5</v>
      </c>
      <c r="H111" s="2" t="s">
        <v>1229</v>
      </c>
      <c r="I111" s="2" t="s">
        <v>1230</v>
      </c>
    </row>
    <row r="112" spans="1:9">
      <c r="A112" s="5"/>
      <c r="D112" s="5"/>
      <c r="G112" s="5">
        <v>6</v>
      </c>
      <c r="H112" s="2" t="s">
        <v>1231</v>
      </c>
      <c r="I112" s="2" t="s">
        <v>1232</v>
      </c>
    </row>
    <row r="113" spans="1:9">
      <c r="A113" s="5"/>
      <c r="D113" s="5"/>
      <c r="G113" s="5">
        <v>7</v>
      </c>
      <c r="H113" s="2" t="s">
        <v>1233</v>
      </c>
      <c r="I113" s="2" t="s">
        <v>1234</v>
      </c>
    </row>
    <row r="114" spans="1:9">
      <c r="A114" s="5"/>
      <c r="D114" s="5">
        <v>12</v>
      </c>
      <c r="E114" s="2" t="s">
        <v>1235</v>
      </c>
      <c r="F114" s="2" t="s">
        <v>1236</v>
      </c>
      <c r="G114" s="5">
        <v>1</v>
      </c>
      <c r="H114" s="2" t="s">
        <v>1237</v>
      </c>
      <c r="I114" s="2" t="s">
        <v>1238</v>
      </c>
    </row>
    <row r="115" spans="1:9">
      <c r="A115" s="5"/>
      <c r="D115" s="5"/>
      <c r="G115" s="5">
        <v>2</v>
      </c>
      <c r="H115" s="2" t="s">
        <v>1239</v>
      </c>
      <c r="I115" s="2" t="s">
        <v>1240</v>
      </c>
    </row>
    <row r="116" spans="1:9">
      <c r="A116" s="5"/>
      <c r="D116" s="5"/>
      <c r="G116" s="5">
        <v>3</v>
      </c>
      <c r="H116" s="2" t="s">
        <v>1241</v>
      </c>
      <c r="I116" s="2" t="s">
        <v>1242</v>
      </c>
    </row>
    <row r="117" spans="1:9">
      <c r="A117" s="5"/>
      <c r="D117" s="5"/>
      <c r="G117" s="5">
        <v>4</v>
      </c>
      <c r="H117" s="2" t="s">
        <v>1243</v>
      </c>
      <c r="I117" s="2" t="s">
        <v>1244</v>
      </c>
    </row>
    <row r="118" spans="1:9">
      <c r="A118" s="5"/>
      <c r="D118" s="5"/>
      <c r="G118" s="5">
        <v>5</v>
      </c>
      <c r="H118" s="2" t="s">
        <v>1245</v>
      </c>
      <c r="I118" s="2" t="s">
        <v>1246</v>
      </c>
    </row>
    <row r="119" spans="1:9">
      <c r="A119" s="5"/>
      <c r="D119" s="5"/>
      <c r="G119" s="5">
        <v>6</v>
      </c>
      <c r="H119" s="7" t="s">
        <v>1247</v>
      </c>
      <c r="I119" s="2" t="s">
        <v>1248</v>
      </c>
    </row>
    <row r="120" spans="1:9">
      <c r="A120" s="4"/>
      <c r="B120" s="3"/>
      <c r="C120" s="3"/>
      <c r="D120" s="4"/>
      <c r="E120" s="3"/>
      <c r="F120" s="3"/>
      <c r="G120" s="4">
        <v>7</v>
      </c>
      <c r="H120" s="3" t="s">
        <v>1249</v>
      </c>
      <c r="I120" s="3" t="s">
        <v>1250</v>
      </c>
    </row>
    <row r="121" spans="1:9">
      <c r="A121" s="5">
        <v>4</v>
      </c>
      <c r="B121" s="105" t="s">
        <v>1251</v>
      </c>
      <c r="C121" s="105" t="s">
        <v>1252</v>
      </c>
      <c r="D121" s="5">
        <v>1</v>
      </c>
      <c r="E121" s="2" t="s">
        <v>1253</v>
      </c>
      <c r="F121" s="2" t="s">
        <v>1254</v>
      </c>
      <c r="G121" s="5">
        <v>1</v>
      </c>
      <c r="H121" s="2" t="s">
        <v>1255</v>
      </c>
      <c r="I121" s="2" t="s">
        <v>1255</v>
      </c>
    </row>
    <row r="122" spans="1:9">
      <c r="A122" s="5"/>
      <c r="B122" s="106"/>
      <c r="C122" s="106"/>
      <c r="D122" s="5"/>
      <c r="G122" s="5">
        <v>2</v>
      </c>
      <c r="H122" s="2" t="s">
        <v>1256</v>
      </c>
      <c r="I122" s="2" t="s">
        <v>1256</v>
      </c>
    </row>
    <row r="123" spans="1:9">
      <c r="A123" s="5"/>
      <c r="D123" s="5"/>
      <c r="G123" s="5">
        <v>3</v>
      </c>
      <c r="H123" s="2" t="s">
        <v>1257</v>
      </c>
      <c r="I123" s="2" t="s">
        <v>1257</v>
      </c>
    </row>
    <row r="124" spans="1:9">
      <c r="A124" s="5"/>
      <c r="D124" s="5"/>
      <c r="G124" s="5">
        <v>4</v>
      </c>
      <c r="H124" s="2" t="s">
        <v>1258</v>
      </c>
      <c r="I124" s="2" t="s">
        <v>1258</v>
      </c>
    </row>
    <row r="125" spans="1:9">
      <c r="A125" s="5"/>
      <c r="D125" s="5"/>
      <c r="G125" s="5">
        <v>5</v>
      </c>
      <c r="H125" s="2" t="s">
        <v>1259</v>
      </c>
      <c r="I125" s="2" t="s">
        <v>1260</v>
      </c>
    </row>
    <row r="126" spans="1:9">
      <c r="A126" s="5"/>
      <c r="D126" s="5">
        <v>2</v>
      </c>
      <c r="E126" s="2" t="s">
        <v>1261</v>
      </c>
      <c r="F126" s="2" t="s">
        <v>1262</v>
      </c>
      <c r="G126" s="5">
        <v>1</v>
      </c>
      <c r="H126" s="2" t="s">
        <v>1263</v>
      </c>
      <c r="I126" s="2" t="s">
        <v>1264</v>
      </c>
    </row>
    <row r="127" spans="1:9">
      <c r="A127" s="5"/>
      <c r="D127" s="5"/>
      <c r="G127" s="5">
        <v>2</v>
      </c>
      <c r="H127" s="2" t="s">
        <v>1265</v>
      </c>
      <c r="I127" s="2" t="s">
        <v>1266</v>
      </c>
    </row>
    <row r="128" spans="1:9">
      <c r="A128" s="5"/>
      <c r="D128" s="5"/>
      <c r="G128" s="5">
        <v>3</v>
      </c>
      <c r="H128" s="2" t="s">
        <v>1267</v>
      </c>
      <c r="I128" s="2" t="s">
        <v>1268</v>
      </c>
    </row>
    <row r="129" spans="1:9">
      <c r="A129" s="5"/>
      <c r="D129" s="5"/>
      <c r="G129" s="5">
        <v>4</v>
      </c>
      <c r="H129" s="2" t="s">
        <v>1269</v>
      </c>
      <c r="I129" s="2" t="s">
        <v>1270</v>
      </c>
    </row>
    <row r="130" spans="1:9">
      <c r="A130" s="5"/>
      <c r="D130" s="5">
        <v>3</v>
      </c>
      <c r="E130" s="2" t="s">
        <v>1271</v>
      </c>
      <c r="F130" s="2" t="s">
        <v>1272</v>
      </c>
      <c r="G130" s="5">
        <v>1</v>
      </c>
      <c r="H130" s="2" t="s">
        <v>1273</v>
      </c>
      <c r="I130" s="2" t="s">
        <v>1274</v>
      </c>
    </row>
    <row r="131" spans="1:9">
      <c r="A131" s="5"/>
      <c r="D131" s="5"/>
      <c r="G131" s="5">
        <v>2</v>
      </c>
      <c r="H131" s="2" t="s">
        <v>1275</v>
      </c>
      <c r="I131" s="2" t="s">
        <v>1276</v>
      </c>
    </row>
    <row r="132" spans="1:9">
      <c r="A132" s="5"/>
      <c r="D132" s="5"/>
      <c r="G132" s="5">
        <v>3</v>
      </c>
      <c r="H132" s="2" t="s">
        <v>1277</v>
      </c>
      <c r="I132" s="2" t="s">
        <v>1278</v>
      </c>
    </row>
    <row r="133" spans="1:9">
      <c r="A133" s="5"/>
      <c r="D133" s="5"/>
      <c r="G133" s="5">
        <v>4</v>
      </c>
      <c r="H133" s="2" t="s">
        <v>1279</v>
      </c>
      <c r="I133" s="2" t="s">
        <v>1280</v>
      </c>
    </row>
    <row r="134" spans="1:9">
      <c r="A134" s="5"/>
      <c r="D134" s="5"/>
      <c r="G134" s="5">
        <v>5</v>
      </c>
      <c r="H134" s="7" t="s">
        <v>1281</v>
      </c>
      <c r="I134" s="2" t="s">
        <v>1282</v>
      </c>
    </row>
    <row r="135" spans="1:9">
      <c r="A135" s="5"/>
      <c r="D135" s="5">
        <v>4</v>
      </c>
      <c r="E135" s="2" t="s">
        <v>1017</v>
      </c>
      <c r="F135" s="2" t="s">
        <v>1017</v>
      </c>
      <c r="G135" s="5">
        <v>1</v>
      </c>
      <c r="H135" s="2" t="s">
        <v>1007</v>
      </c>
      <c r="I135" s="2" t="s">
        <v>1040</v>
      </c>
    </row>
    <row r="136" spans="1:9">
      <c r="A136" s="5"/>
      <c r="D136" s="5"/>
      <c r="G136" s="5">
        <v>2</v>
      </c>
      <c r="H136" s="2" t="s">
        <v>1283</v>
      </c>
      <c r="I136" s="2" t="s">
        <v>1284</v>
      </c>
    </row>
    <row r="137" spans="1:9">
      <c r="A137" s="5"/>
      <c r="D137" s="5"/>
      <c r="G137" s="5">
        <v>3</v>
      </c>
      <c r="H137" s="2" t="s">
        <v>1285</v>
      </c>
      <c r="I137" s="2" t="s">
        <v>1286</v>
      </c>
    </row>
    <row r="138" spans="1:9">
      <c r="A138" s="5"/>
      <c r="D138" s="5"/>
      <c r="G138" s="5">
        <v>4</v>
      </c>
      <c r="H138" s="7" t="s">
        <v>1247</v>
      </c>
      <c r="I138" s="2" t="s">
        <v>1248</v>
      </c>
    </row>
    <row r="139" spans="1:9">
      <c r="A139" s="5"/>
      <c r="D139" s="5"/>
      <c r="G139" s="5">
        <v>5</v>
      </c>
      <c r="H139" s="2" t="s">
        <v>1287</v>
      </c>
      <c r="I139" s="2" t="s">
        <v>1288</v>
      </c>
    </row>
    <row r="140" spans="1:9">
      <c r="A140" s="5"/>
      <c r="D140" s="5"/>
      <c r="G140" s="5">
        <v>6</v>
      </c>
      <c r="H140" s="2" t="s">
        <v>1289</v>
      </c>
      <c r="I140" s="2" t="s">
        <v>1290</v>
      </c>
    </row>
    <row r="141" spans="1:9">
      <c r="A141" s="5"/>
      <c r="D141" s="5"/>
      <c r="G141" s="5">
        <v>7</v>
      </c>
      <c r="H141" s="2" t="s">
        <v>1291</v>
      </c>
      <c r="I141" s="2" t="s">
        <v>1292</v>
      </c>
    </row>
    <row r="142" spans="1:9">
      <c r="A142" s="5"/>
      <c r="D142" s="5"/>
      <c r="G142" s="5">
        <v>8</v>
      </c>
      <c r="H142" s="2" t="s">
        <v>1293</v>
      </c>
      <c r="I142" s="2" t="s">
        <v>1293</v>
      </c>
    </row>
    <row r="143" spans="1:9">
      <c r="A143" s="5"/>
      <c r="D143" s="5">
        <v>5</v>
      </c>
      <c r="E143" s="2" t="s">
        <v>1003</v>
      </c>
      <c r="F143" s="2" t="s">
        <v>1004</v>
      </c>
      <c r="G143" s="5">
        <v>1</v>
      </c>
      <c r="H143" s="2" t="s">
        <v>1294</v>
      </c>
      <c r="I143" s="2" t="s">
        <v>1295</v>
      </c>
    </row>
    <row r="144" spans="1:9">
      <c r="A144" s="5"/>
      <c r="D144" s="5"/>
      <c r="G144" s="5">
        <v>2</v>
      </c>
      <c r="H144" s="2" t="s">
        <v>1296</v>
      </c>
      <c r="I144" s="2" t="s">
        <v>1297</v>
      </c>
    </row>
    <row r="145" spans="1:9">
      <c r="A145" s="5"/>
      <c r="D145" s="5"/>
      <c r="G145" s="5">
        <v>3</v>
      </c>
      <c r="H145" s="2" t="s">
        <v>1298</v>
      </c>
      <c r="I145" s="2" t="s">
        <v>1299</v>
      </c>
    </row>
    <row r="146" spans="1:9">
      <c r="A146" s="5"/>
      <c r="D146" s="5"/>
      <c r="G146" s="5">
        <v>4</v>
      </c>
      <c r="H146" s="2" t="s">
        <v>1300</v>
      </c>
      <c r="I146" s="2" t="s">
        <v>1301</v>
      </c>
    </row>
    <row r="147" spans="1:9">
      <c r="A147" s="5"/>
      <c r="D147" s="5"/>
      <c r="G147" s="5">
        <v>5</v>
      </c>
      <c r="H147" s="7" t="s">
        <v>1302</v>
      </c>
      <c r="I147" s="2" t="s">
        <v>1303</v>
      </c>
    </row>
    <row r="148" spans="1:9">
      <c r="A148" s="5"/>
      <c r="D148" s="5">
        <v>6</v>
      </c>
      <c r="E148" s="2" t="s">
        <v>1304</v>
      </c>
      <c r="F148" s="2" t="s">
        <v>1305</v>
      </c>
      <c r="G148" s="5">
        <v>1</v>
      </c>
      <c r="H148" s="7" t="s">
        <v>1306</v>
      </c>
      <c r="I148" s="2" t="s">
        <v>1307</v>
      </c>
    </row>
    <row r="149" spans="1:9">
      <c r="A149" s="5"/>
      <c r="D149" s="5"/>
      <c r="G149" s="5">
        <v>2</v>
      </c>
      <c r="H149" s="2" t="s">
        <v>1308</v>
      </c>
      <c r="I149" s="2" t="s">
        <v>1308</v>
      </c>
    </row>
    <row r="150" spans="1:9">
      <c r="A150" s="5"/>
      <c r="D150" s="5"/>
      <c r="G150" s="5">
        <v>3</v>
      </c>
      <c r="H150" s="2" t="s">
        <v>1309</v>
      </c>
      <c r="I150" s="2" t="s">
        <v>1310</v>
      </c>
    </row>
    <row r="151" spans="1:9">
      <c r="A151" s="5"/>
      <c r="D151" s="5"/>
      <c r="G151" s="5">
        <v>4</v>
      </c>
      <c r="H151" s="2" t="s">
        <v>1311</v>
      </c>
      <c r="I151" s="2" t="s">
        <v>1312</v>
      </c>
    </row>
    <row r="152" spans="1:9">
      <c r="A152" s="5"/>
      <c r="D152" s="5"/>
      <c r="G152" s="5">
        <v>5</v>
      </c>
      <c r="H152" s="2" t="s">
        <v>1233</v>
      </c>
      <c r="I152" s="2" t="s">
        <v>1234</v>
      </c>
    </row>
    <row r="153" spans="1:9">
      <c r="A153" s="5"/>
      <c r="D153" s="5">
        <v>7</v>
      </c>
      <c r="E153" s="2" t="s">
        <v>1313</v>
      </c>
      <c r="F153" s="2" t="s">
        <v>1314</v>
      </c>
      <c r="G153" s="5">
        <v>1</v>
      </c>
      <c r="H153" s="2" t="s">
        <v>1315</v>
      </c>
      <c r="I153" s="2" t="s">
        <v>1316</v>
      </c>
    </row>
    <row r="154" spans="1:9">
      <c r="A154" s="5"/>
      <c r="D154" s="5"/>
      <c r="G154" s="5">
        <v>2</v>
      </c>
      <c r="H154" s="2" t="s">
        <v>1317</v>
      </c>
      <c r="I154" s="2" t="s">
        <v>1318</v>
      </c>
    </row>
    <row r="155" spans="1:9">
      <c r="A155" s="5"/>
      <c r="D155" s="5"/>
      <c r="G155" s="5">
        <v>3</v>
      </c>
      <c r="H155" s="2" t="s">
        <v>1319</v>
      </c>
      <c r="I155" s="2" t="s">
        <v>1320</v>
      </c>
    </row>
    <row r="156" spans="1:9">
      <c r="A156" s="5"/>
      <c r="D156" s="5"/>
      <c r="G156" s="5">
        <v>4</v>
      </c>
      <c r="H156" s="2" t="s">
        <v>1321</v>
      </c>
      <c r="I156" s="2" t="s">
        <v>1322</v>
      </c>
    </row>
    <row r="157" spans="1:9">
      <c r="A157" s="5"/>
      <c r="D157" s="5"/>
      <c r="G157" s="5">
        <v>5</v>
      </c>
      <c r="H157" s="2" t="s">
        <v>1323</v>
      </c>
      <c r="I157" s="2" t="s">
        <v>1324</v>
      </c>
    </row>
    <row r="158" spans="1:9">
      <c r="A158" s="5"/>
      <c r="D158" s="5"/>
      <c r="G158" s="5">
        <v>6</v>
      </c>
      <c r="H158" s="2" t="s">
        <v>1325</v>
      </c>
      <c r="I158" s="2" t="s">
        <v>1326</v>
      </c>
    </row>
    <row r="159" spans="1:9">
      <c r="A159" s="5"/>
      <c r="D159" s="5">
        <v>8</v>
      </c>
      <c r="E159" s="2" t="s">
        <v>1327</v>
      </c>
      <c r="F159" s="2" t="s">
        <v>1328</v>
      </c>
      <c r="G159" s="5">
        <v>1</v>
      </c>
      <c r="H159" s="2" t="s">
        <v>1329</v>
      </c>
      <c r="I159" s="2" t="s">
        <v>1329</v>
      </c>
    </row>
    <row r="160" spans="1:9">
      <c r="A160" s="5"/>
      <c r="D160" s="5"/>
      <c r="G160" s="5">
        <v>2</v>
      </c>
      <c r="H160" s="2" t="s">
        <v>1330</v>
      </c>
      <c r="I160" s="2" t="s">
        <v>1152</v>
      </c>
    </row>
    <row r="161" spans="1:9">
      <c r="A161" s="5"/>
      <c r="D161" s="5"/>
      <c r="G161" s="5">
        <v>3</v>
      </c>
      <c r="H161" s="2" t="s">
        <v>1331</v>
      </c>
      <c r="I161" s="2" t="s">
        <v>1332</v>
      </c>
    </row>
    <row r="162" spans="1:9">
      <c r="A162" s="5"/>
      <c r="D162" s="5">
        <v>9</v>
      </c>
      <c r="E162" s="7" t="s">
        <v>1333</v>
      </c>
      <c r="F162" s="2" t="s">
        <v>1334</v>
      </c>
      <c r="G162" s="5">
        <v>1</v>
      </c>
      <c r="H162" s="2" t="s">
        <v>1227</v>
      </c>
      <c r="I162" s="2" t="s">
        <v>1228</v>
      </c>
    </row>
    <row r="163" spans="1:9">
      <c r="A163" s="5"/>
      <c r="D163" s="5"/>
      <c r="G163" s="5">
        <v>2</v>
      </c>
      <c r="H163" s="2" t="s">
        <v>1279</v>
      </c>
      <c r="I163" s="2" t="s">
        <v>1335</v>
      </c>
    </row>
    <row r="164" spans="1:9">
      <c r="A164" s="5"/>
      <c r="D164" s="5"/>
      <c r="G164" s="5">
        <v>3</v>
      </c>
      <c r="H164" s="2" t="s">
        <v>1336</v>
      </c>
      <c r="I164" s="2" t="s">
        <v>1337</v>
      </c>
    </row>
    <row r="165" spans="1:9">
      <c r="A165" s="4"/>
      <c r="B165" s="3"/>
      <c r="C165" s="3"/>
      <c r="D165" s="4"/>
      <c r="E165" s="3"/>
      <c r="F165" s="3"/>
      <c r="G165" s="4">
        <v>4</v>
      </c>
      <c r="H165" s="3" t="s">
        <v>1338</v>
      </c>
      <c r="I165" s="3" t="s">
        <v>1339</v>
      </c>
    </row>
    <row r="166" spans="1:9">
      <c r="A166" s="5">
        <v>5</v>
      </c>
      <c r="B166" s="105" t="s">
        <v>1340</v>
      </c>
      <c r="C166" s="105" t="s">
        <v>1341</v>
      </c>
      <c r="D166" s="5">
        <v>1</v>
      </c>
      <c r="E166" s="2" t="s">
        <v>1342</v>
      </c>
      <c r="F166" s="2" t="s">
        <v>1343</v>
      </c>
      <c r="G166" s="5">
        <v>1</v>
      </c>
      <c r="H166" s="2" t="s">
        <v>1344</v>
      </c>
      <c r="I166" s="2" t="s">
        <v>1345</v>
      </c>
    </row>
    <row r="167" spans="1:9">
      <c r="A167" s="5"/>
      <c r="B167" s="106"/>
      <c r="C167" s="106"/>
      <c r="D167" s="5"/>
      <c r="G167" s="5">
        <v>2</v>
      </c>
      <c r="H167" s="2" t="s">
        <v>1346</v>
      </c>
      <c r="I167" s="2" t="s">
        <v>1347</v>
      </c>
    </row>
    <row r="168" spans="1:9">
      <c r="A168" s="5"/>
      <c r="D168" s="5"/>
      <c r="G168" s="5">
        <v>3</v>
      </c>
      <c r="H168" s="2" t="s">
        <v>1348</v>
      </c>
      <c r="I168" s="2" t="s">
        <v>1349</v>
      </c>
    </row>
    <row r="169" spans="1:9">
      <c r="A169" s="4"/>
      <c r="B169" s="3"/>
      <c r="C169" s="3"/>
      <c r="D169" s="4"/>
      <c r="E169" s="3"/>
      <c r="F169" s="3"/>
      <c r="G169" s="4">
        <v>4</v>
      </c>
      <c r="H169" s="3" t="s">
        <v>1350</v>
      </c>
      <c r="I169" s="3" t="s">
        <v>1351</v>
      </c>
    </row>
    <row r="170" spans="1:9">
      <c r="A170" s="5">
        <v>6</v>
      </c>
      <c r="B170" s="2" t="s">
        <v>1352</v>
      </c>
      <c r="C170" s="2" t="s">
        <v>1353</v>
      </c>
      <c r="D170" s="5">
        <v>1</v>
      </c>
      <c r="E170" s="2" t="s">
        <v>1354</v>
      </c>
      <c r="F170" s="2" t="s">
        <v>1355</v>
      </c>
      <c r="G170" s="5">
        <v>1</v>
      </c>
      <c r="H170" s="2" t="s">
        <v>1356</v>
      </c>
      <c r="I170" s="2" t="s">
        <v>1356</v>
      </c>
    </row>
    <row r="171" spans="1:9">
      <c r="A171" s="5"/>
      <c r="D171" s="5"/>
      <c r="G171" s="5">
        <v>2</v>
      </c>
      <c r="H171" s="2" t="s">
        <v>1357</v>
      </c>
      <c r="I171" s="2" t="s">
        <v>1358</v>
      </c>
    </row>
    <row r="172" spans="1:9">
      <c r="A172" s="5"/>
      <c r="D172" s="5"/>
      <c r="G172" s="5">
        <v>3</v>
      </c>
      <c r="H172" s="2" t="s">
        <v>1359</v>
      </c>
      <c r="I172" s="2" t="s">
        <v>1360</v>
      </c>
    </row>
    <row r="173" spans="1:9">
      <c r="A173" s="5"/>
      <c r="D173" s="5"/>
      <c r="G173" s="5">
        <v>4</v>
      </c>
      <c r="H173" s="2" t="s">
        <v>1361</v>
      </c>
      <c r="I173" s="2" t="s">
        <v>1362</v>
      </c>
    </row>
    <row r="174" spans="1:9">
      <c r="A174" s="5"/>
      <c r="D174" s="5"/>
      <c r="G174" s="5">
        <v>5</v>
      </c>
      <c r="H174" s="2" t="s">
        <v>1363</v>
      </c>
      <c r="I174" s="2" t="s">
        <v>1364</v>
      </c>
    </row>
    <row r="175" spans="1:9">
      <c r="A175" s="5"/>
      <c r="D175" s="5"/>
      <c r="G175" s="5">
        <v>6</v>
      </c>
      <c r="H175" s="2" t="s">
        <v>1365</v>
      </c>
      <c r="I175" s="2" t="s">
        <v>1366</v>
      </c>
    </row>
    <row r="176" spans="1:9">
      <c r="A176" s="5"/>
      <c r="D176" s="5">
        <v>2</v>
      </c>
      <c r="E176" s="2" t="s">
        <v>1367</v>
      </c>
      <c r="F176" s="2" t="s">
        <v>1019</v>
      </c>
      <c r="G176" s="5">
        <v>1</v>
      </c>
      <c r="H176" s="2" t="s">
        <v>1368</v>
      </c>
      <c r="I176" s="2" t="s">
        <v>1369</v>
      </c>
    </row>
    <row r="177" spans="1:9">
      <c r="A177" s="5"/>
      <c r="D177" s="5">
        <v>3</v>
      </c>
      <c r="E177" s="2" t="s">
        <v>1370</v>
      </c>
      <c r="F177" s="2" t="s">
        <v>1371</v>
      </c>
      <c r="G177" s="5">
        <v>1</v>
      </c>
      <c r="H177" s="2" t="s">
        <v>1372</v>
      </c>
      <c r="I177" s="2" t="s">
        <v>1373</v>
      </c>
    </row>
    <row r="178" spans="1:9">
      <c r="A178" s="5"/>
      <c r="D178" s="5"/>
      <c r="G178" s="5">
        <v>2</v>
      </c>
      <c r="H178" s="2" t="s">
        <v>1374</v>
      </c>
      <c r="I178" s="2" t="s">
        <v>1375</v>
      </c>
    </row>
    <row r="179" spans="1:9">
      <c r="A179" s="5"/>
      <c r="D179" s="5"/>
      <c r="G179" s="5">
        <v>3</v>
      </c>
      <c r="H179" s="2" t="s">
        <v>1376</v>
      </c>
      <c r="I179" s="2" t="s">
        <v>1377</v>
      </c>
    </row>
    <row r="180" spans="1:9">
      <c r="A180" s="5"/>
      <c r="D180" s="5"/>
      <c r="G180" s="5">
        <v>4</v>
      </c>
      <c r="H180" s="2" t="s">
        <v>1378</v>
      </c>
      <c r="I180" s="2" t="s">
        <v>1379</v>
      </c>
    </row>
    <row r="181" spans="1:9">
      <c r="A181" s="5"/>
      <c r="D181" s="5"/>
      <c r="G181" s="5">
        <v>5</v>
      </c>
      <c r="H181" s="7" t="s">
        <v>1380</v>
      </c>
      <c r="I181" s="2" t="s">
        <v>1381</v>
      </c>
    </row>
    <row r="182" spans="1:9">
      <c r="A182" s="5"/>
      <c r="D182" s="5"/>
      <c r="G182" s="5">
        <v>6</v>
      </c>
      <c r="H182" s="2" t="s">
        <v>1382</v>
      </c>
      <c r="I182" s="2" t="s">
        <v>1383</v>
      </c>
    </row>
    <row r="183" spans="1:9">
      <c r="A183" s="5"/>
      <c r="D183" s="5"/>
      <c r="G183" s="5">
        <v>7</v>
      </c>
      <c r="H183" s="2" t="s">
        <v>1384</v>
      </c>
      <c r="I183" s="2" t="s">
        <v>1385</v>
      </c>
    </row>
    <row r="184" spans="1:9">
      <c r="A184" s="5"/>
      <c r="D184" s="5"/>
      <c r="G184" s="5">
        <v>8</v>
      </c>
      <c r="H184" s="2" t="s">
        <v>1386</v>
      </c>
      <c r="I184" s="2" t="s">
        <v>1387</v>
      </c>
    </row>
    <row r="185" spans="1:9">
      <c r="A185" s="5"/>
      <c r="D185" s="5"/>
      <c r="G185" s="5">
        <v>9</v>
      </c>
      <c r="H185" s="2" t="s">
        <v>1388</v>
      </c>
      <c r="I185" s="2" t="s">
        <v>1389</v>
      </c>
    </row>
    <row r="186" spans="1:9">
      <c r="A186" s="5"/>
      <c r="D186" s="5">
        <v>4</v>
      </c>
      <c r="E186" s="2" t="s">
        <v>1390</v>
      </c>
      <c r="F186" s="2" t="s">
        <v>1391</v>
      </c>
      <c r="G186" s="5">
        <v>1</v>
      </c>
      <c r="H186" s="2" t="s">
        <v>1279</v>
      </c>
      <c r="I186" s="2" t="s">
        <v>1392</v>
      </c>
    </row>
    <row r="187" spans="1:9">
      <c r="A187" s="5"/>
      <c r="D187" s="5"/>
      <c r="G187" s="5">
        <v>2</v>
      </c>
      <c r="H187" s="2" t="s">
        <v>1393</v>
      </c>
      <c r="I187" s="2" t="s">
        <v>1394</v>
      </c>
    </row>
    <row r="188" spans="1:9">
      <c r="A188" s="5"/>
      <c r="D188" s="5"/>
      <c r="G188" s="5">
        <v>3</v>
      </c>
      <c r="H188" s="2" t="s">
        <v>1395</v>
      </c>
      <c r="I188" s="2" t="s">
        <v>1396</v>
      </c>
    </row>
    <row r="189" spans="1:9">
      <c r="A189" s="5"/>
      <c r="D189" s="5"/>
      <c r="G189" s="5">
        <v>4</v>
      </c>
      <c r="H189" s="2" t="s">
        <v>1397</v>
      </c>
      <c r="I189" s="2" t="s">
        <v>1398</v>
      </c>
    </row>
    <row r="190" spans="1:9">
      <c r="A190" s="5"/>
      <c r="D190" s="5"/>
      <c r="G190" s="5">
        <v>5</v>
      </c>
      <c r="H190" s="2" t="s">
        <v>1399</v>
      </c>
      <c r="I190" s="2" t="s">
        <v>1400</v>
      </c>
    </row>
    <row r="191" spans="1:9">
      <c r="A191" s="5"/>
      <c r="D191" s="5"/>
      <c r="G191" s="5">
        <v>6</v>
      </c>
      <c r="H191" s="2" t="s">
        <v>1401</v>
      </c>
      <c r="I191" s="2" t="s">
        <v>1402</v>
      </c>
    </row>
    <row r="192" spans="1:9">
      <c r="A192" s="5"/>
      <c r="D192" s="5"/>
      <c r="G192" s="5">
        <v>7</v>
      </c>
      <c r="H192" s="2" t="s">
        <v>1003</v>
      </c>
      <c r="I192" s="2" t="s">
        <v>1004</v>
      </c>
    </row>
    <row r="193" spans="1:9">
      <c r="A193" s="5"/>
      <c r="D193" s="5"/>
      <c r="G193" s="5">
        <v>8</v>
      </c>
      <c r="H193" s="7" t="s">
        <v>1403</v>
      </c>
      <c r="I193" s="2" t="s">
        <v>1334</v>
      </c>
    </row>
    <row r="194" spans="1:9">
      <c r="A194" s="5"/>
      <c r="D194" s="5">
        <v>5</v>
      </c>
      <c r="E194" s="2" t="s">
        <v>1404</v>
      </c>
      <c r="F194" s="2" t="s">
        <v>1254</v>
      </c>
      <c r="G194" s="5">
        <v>1</v>
      </c>
      <c r="H194" s="2" t="s">
        <v>1405</v>
      </c>
      <c r="I194" s="2" t="s">
        <v>1406</v>
      </c>
    </row>
    <row r="195" spans="1:9">
      <c r="A195" s="5"/>
      <c r="D195" s="5">
        <v>6</v>
      </c>
      <c r="E195" s="2" t="s">
        <v>1407</v>
      </c>
      <c r="F195" s="2" t="s">
        <v>1408</v>
      </c>
      <c r="G195" s="5">
        <v>1</v>
      </c>
      <c r="H195" s="2" t="s">
        <v>1409</v>
      </c>
      <c r="I195" s="2" t="s">
        <v>1410</v>
      </c>
    </row>
    <row r="196" spans="1:9">
      <c r="A196" s="5"/>
      <c r="D196" s="5"/>
      <c r="G196" s="5">
        <v>2</v>
      </c>
      <c r="H196" s="2" t="s">
        <v>1411</v>
      </c>
      <c r="I196" s="2" t="s">
        <v>1412</v>
      </c>
    </row>
    <row r="197" spans="1:9">
      <c r="A197" s="5"/>
      <c r="D197" s="5"/>
      <c r="G197" s="5">
        <v>3</v>
      </c>
      <c r="H197" s="2" t="s">
        <v>1413</v>
      </c>
      <c r="I197" s="2" t="s">
        <v>1414</v>
      </c>
    </row>
    <row r="198" spans="1:9">
      <c r="A198" s="4"/>
      <c r="B198" s="3"/>
      <c r="C198" s="3"/>
      <c r="D198" s="4">
        <v>7</v>
      </c>
      <c r="E198" s="3" t="s">
        <v>1415</v>
      </c>
      <c r="F198" s="3" t="s">
        <v>1416</v>
      </c>
      <c r="G198" s="4">
        <v>1</v>
      </c>
      <c r="H198" s="3" t="s">
        <v>1417</v>
      </c>
      <c r="I198" s="3" t="s">
        <v>1418</v>
      </c>
    </row>
  </sheetData>
  <autoFilter ref="A1:U1" xr:uid="{CA9FD2A6-4671-4780-9560-835AA1447A39}"/>
  <mergeCells count="10">
    <mergeCell ref="B166:B167"/>
    <mergeCell ref="C166:C167"/>
    <mergeCell ref="B61:B62"/>
    <mergeCell ref="C61:C62"/>
    <mergeCell ref="B2:B3"/>
    <mergeCell ref="C2:C3"/>
    <mergeCell ref="B38:B39"/>
    <mergeCell ref="C38:C39"/>
    <mergeCell ref="B121:B122"/>
    <mergeCell ref="C121:C122"/>
  </mergeCells>
  <phoneticPr fontId="0" type="noConversion"/>
  <pageMargins left="0.70866141732283472" right="0.70866141732283472" top="0.74803149606299213" bottom="0.74803149606299213" header="0.31496062992125984" footer="0.31496062992125984"/>
  <pageSetup paperSize="8" scale="75" fitToHeight="2"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I72"/>
  <sheetViews>
    <sheetView workbookViewId="0">
      <pane ySplit="1" topLeftCell="A2" activePane="bottomLeft" state="frozen"/>
      <selection activeCell="B36" sqref="B36"/>
      <selection pane="bottomLeft" sqref="A1:XFD1"/>
    </sheetView>
  </sheetViews>
  <sheetFormatPr defaultColWidth="9.07421875" defaultRowHeight="12.9"/>
  <cols>
    <col min="1" max="1" width="7.4609375" style="43" bestFit="1" customWidth="1"/>
    <col min="2" max="2" width="60.4609375" style="43" bestFit="1" customWidth="1"/>
    <col min="3" max="3" width="69.69140625" style="43" bestFit="1" customWidth="1"/>
    <col min="4" max="17" width="9.07421875" style="1" customWidth="1"/>
    <col min="18" max="16384" width="9.07421875" style="1"/>
  </cols>
  <sheetData>
    <row r="1" spans="1:9" ht="14.6">
      <c r="A1" s="41" t="s">
        <v>1419</v>
      </c>
      <c r="B1" s="41" t="s">
        <v>3</v>
      </c>
      <c r="C1" s="41" t="s">
        <v>1420</v>
      </c>
      <c r="I1" s="8"/>
    </row>
    <row r="2" spans="1:9" ht="12.75" customHeight="1">
      <c r="A2" s="42">
        <v>1</v>
      </c>
      <c r="B2" s="44" t="s">
        <v>1421</v>
      </c>
      <c r="C2" s="44" t="s">
        <v>1422</v>
      </c>
    </row>
    <row r="3" spans="1:9" ht="12.75" customHeight="1">
      <c r="A3" s="42">
        <v>2</v>
      </c>
      <c r="B3" s="44" t="s">
        <v>1423</v>
      </c>
      <c r="C3" s="44" t="s">
        <v>1424</v>
      </c>
    </row>
    <row r="4" spans="1:9" ht="12.75" customHeight="1">
      <c r="A4" s="42">
        <v>3</v>
      </c>
      <c r="B4" s="44" t="s">
        <v>1425</v>
      </c>
      <c r="C4" s="44" t="s">
        <v>1426</v>
      </c>
    </row>
    <row r="5" spans="1:9" ht="12.75" customHeight="1">
      <c r="A5" s="42">
        <v>4</v>
      </c>
      <c r="B5" s="44" t="s">
        <v>1427</v>
      </c>
      <c r="C5" s="44" t="s">
        <v>1428</v>
      </c>
    </row>
    <row r="6" spans="1:9" ht="12.75" customHeight="1">
      <c r="A6" s="42">
        <v>5</v>
      </c>
      <c r="B6" s="44" t="s">
        <v>1429</v>
      </c>
      <c r="C6" s="44" t="s">
        <v>1430</v>
      </c>
    </row>
    <row r="7" spans="1:9" ht="12.75" customHeight="1">
      <c r="A7" s="42">
        <v>6</v>
      </c>
      <c r="B7" s="44" t="s">
        <v>1431</v>
      </c>
      <c r="C7" s="44" t="s">
        <v>1432</v>
      </c>
    </row>
    <row r="8" spans="1:9" ht="12.75" customHeight="1">
      <c r="A8" s="42">
        <v>7</v>
      </c>
      <c r="B8" s="44" t="s">
        <v>1433</v>
      </c>
      <c r="C8" s="44" t="s">
        <v>1434</v>
      </c>
    </row>
    <row r="9" spans="1:9" ht="12.75" customHeight="1">
      <c r="A9" s="42">
        <v>8</v>
      </c>
      <c r="B9" s="44" t="s">
        <v>1435</v>
      </c>
      <c r="C9" s="44" t="s">
        <v>1436</v>
      </c>
    </row>
    <row r="10" spans="1:9" ht="12.75" customHeight="1">
      <c r="A10" s="42">
        <v>9</v>
      </c>
      <c r="B10" s="44" t="s">
        <v>1437</v>
      </c>
      <c r="C10" s="44" t="s">
        <v>1438</v>
      </c>
    </row>
    <row r="11" spans="1:9" ht="12.75" customHeight="1">
      <c r="A11" s="42">
        <v>10</v>
      </c>
      <c r="B11" s="44" t="s">
        <v>1439</v>
      </c>
      <c r="C11" s="44" t="s">
        <v>1440</v>
      </c>
    </row>
    <row r="12" spans="1:9" ht="12.75" customHeight="1">
      <c r="A12" s="42">
        <v>11</v>
      </c>
      <c r="B12" s="44" t="s">
        <v>1441</v>
      </c>
      <c r="C12" s="44" t="s">
        <v>1442</v>
      </c>
    </row>
    <row r="13" spans="1:9" ht="12.75" customHeight="1">
      <c r="A13" s="42">
        <v>12</v>
      </c>
      <c r="B13" s="44" t="s">
        <v>1443</v>
      </c>
      <c r="C13" s="44" t="s">
        <v>1444</v>
      </c>
    </row>
    <row r="14" spans="1:9" ht="12.75" customHeight="1">
      <c r="A14" s="42">
        <v>13</v>
      </c>
      <c r="B14" s="44" t="s">
        <v>1445</v>
      </c>
      <c r="C14" s="44" t="s">
        <v>1446</v>
      </c>
    </row>
    <row r="15" spans="1:9" ht="12.75" customHeight="1">
      <c r="A15" s="42">
        <v>14</v>
      </c>
      <c r="B15" s="44" t="s">
        <v>1447</v>
      </c>
      <c r="C15" s="44" t="s">
        <v>1448</v>
      </c>
    </row>
    <row r="16" spans="1:9" ht="12.75" customHeight="1">
      <c r="A16" s="42">
        <v>15</v>
      </c>
      <c r="B16" s="44" t="s">
        <v>1449</v>
      </c>
      <c r="C16" s="44" t="s">
        <v>1450</v>
      </c>
    </row>
    <row r="17" spans="1:3" ht="12.75" customHeight="1">
      <c r="A17" s="42">
        <v>16</v>
      </c>
      <c r="B17" s="44" t="s">
        <v>1451</v>
      </c>
      <c r="C17" s="44" t="s">
        <v>1452</v>
      </c>
    </row>
    <row r="18" spans="1:3" ht="12.75" customHeight="1">
      <c r="A18" s="42">
        <v>17</v>
      </c>
      <c r="B18" s="44" t="s">
        <v>1453</v>
      </c>
      <c r="C18" s="44" t="s">
        <v>1454</v>
      </c>
    </row>
    <row r="19" spans="1:3" ht="12.75" customHeight="1">
      <c r="A19" s="42">
        <v>18</v>
      </c>
      <c r="B19" s="44" t="s">
        <v>1455</v>
      </c>
      <c r="C19" s="44" t="s">
        <v>1456</v>
      </c>
    </row>
    <row r="20" spans="1:3" ht="12.75" customHeight="1">
      <c r="A20" s="42">
        <v>19</v>
      </c>
      <c r="B20" s="44" t="s">
        <v>1457</v>
      </c>
      <c r="C20" s="44" t="s">
        <v>1458</v>
      </c>
    </row>
    <row r="21" spans="1:3" ht="12.75" customHeight="1">
      <c r="A21" s="42">
        <v>20</v>
      </c>
      <c r="B21" s="44" t="s">
        <v>1459</v>
      </c>
      <c r="C21" s="44" t="s">
        <v>1460</v>
      </c>
    </row>
    <row r="22" spans="1:3" ht="12.75" customHeight="1">
      <c r="A22" s="42">
        <v>21</v>
      </c>
      <c r="B22" s="44" t="s">
        <v>1461</v>
      </c>
      <c r="C22" s="44" t="s">
        <v>1462</v>
      </c>
    </row>
    <row r="23" spans="1:3" ht="12.75" customHeight="1">
      <c r="A23" s="42">
        <v>22</v>
      </c>
      <c r="B23" s="44" t="s">
        <v>1463</v>
      </c>
      <c r="C23" s="44" t="s">
        <v>1464</v>
      </c>
    </row>
    <row r="24" spans="1:3" ht="12.75" customHeight="1">
      <c r="A24" s="42">
        <v>23</v>
      </c>
      <c r="B24" s="44" t="s">
        <v>1465</v>
      </c>
      <c r="C24" s="44" t="s">
        <v>1466</v>
      </c>
    </row>
    <row r="25" spans="1:3" ht="12.75" customHeight="1">
      <c r="A25" s="42">
        <v>24</v>
      </c>
      <c r="B25" s="44" t="s">
        <v>1467</v>
      </c>
      <c r="C25" s="44" t="s">
        <v>1468</v>
      </c>
    </row>
    <row r="26" spans="1:3" ht="12.75" customHeight="1">
      <c r="A26" s="42">
        <v>25</v>
      </c>
      <c r="B26" s="44" t="s">
        <v>1469</v>
      </c>
      <c r="C26" s="44" t="s">
        <v>1470</v>
      </c>
    </row>
    <row r="27" spans="1:3" ht="12.75" customHeight="1">
      <c r="A27" s="42">
        <v>26</v>
      </c>
      <c r="B27" s="44" t="s">
        <v>1471</v>
      </c>
      <c r="C27" s="44" t="s">
        <v>1472</v>
      </c>
    </row>
    <row r="28" spans="1:3" ht="12.75" customHeight="1">
      <c r="A28" s="42">
        <v>27</v>
      </c>
      <c r="B28" s="44" t="s">
        <v>1473</v>
      </c>
      <c r="C28" s="44" t="s">
        <v>1474</v>
      </c>
    </row>
    <row r="29" spans="1:3" ht="12.75" customHeight="1">
      <c r="A29" s="42">
        <v>28</v>
      </c>
      <c r="B29" s="44" t="s">
        <v>1475</v>
      </c>
      <c r="C29" s="44" t="s">
        <v>1476</v>
      </c>
    </row>
    <row r="30" spans="1:3" ht="12.75" customHeight="1">
      <c r="A30" s="42">
        <v>29</v>
      </c>
      <c r="B30" s="44" t="s">
        <v>1477</v>
      </c>
      <c r="C30" s="44" t="s">
        <v>1478</v>
      </c>
    </row>
    <row r="31" spans="1:3" ht="12.75" customHeight="1">
      <c r="A31" s="42">
        <v>30</v>
      </c>
      <c r="B31" s="44" t="s">
        <v>1479</v>
      </c>
      <c r="C31" s="44" t="s">
        <v>1480</v>
      </c>
    </row>
    <row r="32" spans="1:3" ht="12.75" customHeight="1">
      <c r="A32" s="42">
        <v>31</v>
      </c>
      <c r="B32" s="44" t="s">
        <v>1481</v>
      </c>
      <c r="C32" s="44" t="s">
        <v>1482</v>
      </c>
    </row>
    <row r="33" spans="1:3" ht="12.75" customHeight="1">
      <c r="A33" s="42">
        <v>32</v>
      </c>
      <c r="B33" s="44" t="s">
        <v>1483</v>
      </c>
      <c r="C33" s="44" t="s">
        <v>1484</v>
      </c>
    </row>
    <row r="34" spans="1:3" ht="12.75" customHeight="1">
      <c r="A34" s="42">
        <v>33</v>
      </c>
      <c r="B34" s="44" t="s">
        <v>1485</v>
      </c>
      <c r="C34" s="44" t="s">
        <v>1486</v>
      </c>
    </row>
    <row r="35" spans="1:3" ht="12.75" customHeight="1">
      <c r="A35" s="42">
        <v>34</v>
      </c>
      <c r="B35" s="44" t="s">
        <v>1487</v>
      </c>
      <c r="C35" s="44" t="s">
        <v>1488</v>
      </c>
    </row>
    <row r="36" spans="1:3" ht="12.75" customHeight="1">
      <c r="A36" s="42">
        <v>35</v>
      </c>
      <c r="B36" s="44" t="s">
        <v>1489</v>
      </c>
      <c r="C36" s="44" t="s">
        <v>1490</v>
      </c>
    </row>
    <row r="37" spans="1:3" ht="12.75" customHeight="1">
      <c r="A37" s="42">
        <v>36</v>
      </c>
      <c r="B37" s="44" t="s">
        <v>1491</v>
      </c>
      <c r="C37" s="44" t="s">
        <v>1492</v>
      </c>
    </row>
    <row r="38" spans="1:3" ht="12.75" customHeight="1">
      <c r="A38" s="42">
        <v>37</v>
      </c>
      <c r="B38" s="44" t="s">
        <v>1493</v>
      </c>
      <c r="C38" s="44" t="s">
        <v>1494</v>
      </c>
    </row>
    <row r="39" spans="1:3" ht="12.75" customHeight="1">
      <c r="A39" s="42">
        <v>38</v>
      </c>
      <c r="B39" s="44" t="s">
        <v>1495</v>
      </c>
      <c r="C39" s="44" t="s">
        <v>1496</v>
      </c>
    </row>
    <row r="40" spans="1:3" ht="12.75" customHeight="1">
      <c r="A40" s="42">
        <v>39</v>
      </c>
      <c r="B40" s="44" t="s">
        <v>1497</v>
      </c>
      <c r="C40" s="44" t="s">
        <v>1498</v>
      </c>
    </row>
    <row r="41" spans="1:3" ht="12.75" customHeight="1">
      <c r="A41" s="42">
        <v>40</v>
      </c>
      <c r="B41" s="44" t="s">
        <v>1499</v>
      </c>
      <c r="C41" s="44" t="s">
        <v>1500</v>
      </c>
    </row>
    <row r="42" spans="1:3" ht="12.75" customHeight="1">
      <c r="A42" s="42">
        <v>41</v>
      </c>
      <c r="B42" s="44" t="s">
        <v>1501</v>
      </c>
      <c r="C42" s="44" t="s">
        <v>1502</v>
      </c>
    </row>
    <row r="43" spans="1:3" ht="12.75" customHeight="1">
      <c r="A43" s="42">
        <v>42</v>
      </c>
      <c r="B43" s="44" t="s">
        <v>1503</v>
      </c>
      <c r="C43" s="44" t="s">
        <v>1504</v>
      </c>
    </row>
    <row r="44" spans="1:3" ht="12.75" customHeight="1">
      <c r="A44" s="42">
        <v>43</v>
      </c>
      <c r="B44" s="44" t="s">
        <v>1505</v>
      </c>
      <c r="C44" s="44" t="s">
        <v>1506</v>
      </c>
    </row>
    <row r="45" spans="1:3" ht="12.75" customHeight="1">
      <c r="A45" s="42">
        <v>44</v>
      </c>
      <c r="B45" s="44" t="s">
        <v>1507</v>
      </c>
      <c r="C45" s="44" t="s">
        <v>1508</v>
      </c>
    </row>
    <row r="46" spans="1:3" ht="12.75" customHeight="1">
      <c r="A46" s="42">
        <v>45</v>
      </c>
      <c r="B46" s="44" t="s">
        <v>1509</v>
      </c>
      <c r="C46" s="44" t="s">
        <v>1510</v>
      </c>
    </row>
    <row r="47" spans="1:3" ht="12.75" customHeight="1">
      <c r="A47" s="42">
        <v>46</v>
      </c>
      <c r="B47" s="44" t="s">
        <v>1511</v>
      </c>
      <c r="C47" s="44" t="s">
        <v>1512</v>
      </c>
    </row>
    <row r="48" spans="1:3" ht="12.75" customHeight="1">
      <c r="A48" s="42">
        <v>47</v>
      </c>
      <c r="B48" s="44" t="s">
        <v>1513</v>
      </c>
      <c r="C48" s="44" t="s">
        <v>1514</v>
      </c>
    </row>
    <row r="49" spans="1:3" ht="12.75" customHeight="1">
      <c r="A49" s="42">
        <v>48</v>
      </c>
      <c r="B49" s="44" t="s">
        <v>1515</v>
      </c>
      <c r="C49" s="44" t="s">
        <v>1516</v>
      </c>
    </row>
    <row r="50" spans="1:3" ht="12.75" customHeight="1">
      <c r="A50" s="42">
        <v>49</v>
      </c>
      <c r="B50" s="44" t="s">
        <v>1517</v>
      </c>
      <c r="C50" s="44" t="s">
        <v>1518</v>
      </c>
    </row>
    <row r="51" spans="1:3" ht="12.75" customHeight="1">
      <c r="A51" s="42">
        <v>50</v>
      </c>
      <c r="B51" s="44" t="s">
        <v>1519</v>
      </c>
      <c r="C51" s="44" t="s">
        <v>1520</v>
      </c>
    </row>
    <row r="52" spans="1:3" ht="12.75" customHeight="1">
      <c r="A52" s="42">
        <v>51</v>
      </c>
      <c r="B52" s="44" t="s">
        <v>1521</v>
      </c>
      <c r="C52" s="44" t="s">
        <v>1522</v>
      </c>
    </row>
    <row r="53" spans="1:3" ht="12.75" customHeight="1">
      <c r="A53" s="42">
        <v>52</v>
      </c>
      <c r="B53" s="44" t="s">
        <v>1523</v>
      </c>
      <c r="C53" s="44" t="s">
        <v>1524</v>
      </c>
    </row>
    <row r="54" spans="1:3" ht="12.75" customHeight="1">
      <c r="A54" s="42">
        <v>53</v>
      </c>
      <c r="B54" s="44" t="s">
        <v>1525</v>
      </c>
      <c r="C54" s="44" t="s">
        <v>1526</v>
      </c>
    </row>
    <row r="55" spans="1:3" ht="12.75" customHeight="1">
      <c r="A55" s="42">
        <v>54</v>
      </c>
      <c r="B55" s="44" t="s">
        <v>1527</v>
      </c>
      <c r="C55" s="44" t="s">
        <v>1528</v>
      </c>
    </row>
    <row r="56" spans="1:3" ht="12.75" customHeight="1">
      <c r="A56" s="42">
        <v>55</v>
      </c>
      <c r="B56" s="44" t="s">
        <v>1529</v>
      </c>
      <c r="C56" s="44" t="s">
        <v>1530</v>
      </c>
    </row>
    <row r="57" spans="1:3" ht="12.75" customHeight="1">
      <c r="A57" s="42">
        <v>56</v>
      </c>
      <c r="B57" s="44" t="s">
        <v>1531</v>
      </c>
      <c r="C57" s="44" t="s">
        <v>1532</v>
      </c>
    </row>
    <row r="58" spans="1:3" ht="12.75" customHeight="1">
      <c r="A58" s="42">
        <v>57</v>
      </c>
      <c r="B58" s="44" t="s">
        <v>1533</v>
      </c>
      <c r="C58" s="44" t="s">
        <v>1534</v>
      </c>
    </row>
    <row r="59" spans="1:3" ht="12.75" customHeight="1">
      <c r="A59" s="42">
        <v>58</v>
      </c>
      <c r="B59" s="44" t="s">
        <v>1535</v>
      </c>
      <c r="C59" s="44" t="s">
        <v>1536</v>
      </c>
    </row>
    <row r="60" spans="1:3" ht="12.75" customHeight="1">
      <c r="A60" s="42">
        <v>59</v>
      </c>
      <c r="B60" s="44" t="s">
        <v>1537</v>
      </c>
      <c r="C60" s="44" t="s">
        <v>1538</v>
      </c>
    </row>
    <row r="61" spans="1:3" ht="12.75" customHeight="1">
      <c r="A61" s="42">
        <v>60</v>
      </c>
      <c r="B61" s="44" t="s">
        <v>1539</v>
      </c>
      <c r="C61" s="44" t="s">
        <v>1540</v>
      </c>
    </row>
    <row r="62" spans="1:3" ht="12.75" customHeight="1">
      <c r="A62" s="42">
        <v>61</v>
      </c>
      <c r="B62" s="44" t="s">
        <v>1541</v>
      </c>
      <c r="C62" s="44" t="s">
        <v>1542</v>
      </c>
    </row>
    <row r="63" spans="1:3" ht="12.75" customHeight="1">
      <c r="A63" s="42">
        <v>62</v>
      </c>
      <c r="B63" s="44" t="s">
        <v>1543</v>
      </c>
      <c r="C63" s="44" t="s">
        <v>1544</v>
      </c>
    </row>
    <row r="64" spans="1:3" ht="12.75" customHeight="1">
      <c r="A64" s="42">
        <v>63</v>
      </c>
      <c r="B64" s="44" t="s">
        <v>1545</v>
      </c>
      <c r="C64" s="44" t="s">
        <v>1546</v>
      </c>
    </row>
    <row r="65" spans="1:3" ht="12.75" customHeight="1">
      <c r="A65" s="42">
        <v>64</v>
      </c>
      <c r="B65" s="44" t="s">
        <v>1547</v>
      </c>
      <c r="C65" s="44" t="s">
        <v>1548</v>
      </c>
    </row>
    <row r="66" spans="1:3" ht="12.75" customHeight="1">
      <c r="A66" s="42">
        <v>65</v>
      </c>
      <c r="B66" s="44" t="s">
        <v>1549</v>
      </c>
      <c r="C66" s="44" t="s">
        <v>1550</v>
      </c>
    </row>
    <row r="67" spans="1:3" ht="12.75" customHeight="1">
      <c r="A67" s="42">
        <v>66</v>
      </c>
      <c r="B67" s="44" t="s">
        <v>1551</v>
      </c>
      <c r="C67" s="44" t="s">
        <v>1552</v>
      </c>
    </row>
    <row r="68" spans="1:3" ht="12.75" customHeight="1">
      <c r="A68" s="42">
        <v>67</v>
      </c>
      <c r="B68" s="44" t="s">
        <v>1553</v>
      </c>
      <c r="C68" s="44" t="s">
        <v>1554</v>
      </c>
    </row>
    <row r="69" spans="1:3" ht="12.75" customHeight="1">
      <c r="A69" s="42">
        <v>68</v>
      </c>
      <c r="B69" s="44" t="s">
        <v>1555</v>
      </c>
      <c r="C69" s="44" t="s">
        <v>1556</v>
      </c>
    </row>
    <row r="70" spans="1:3" ht="12.75" customHeight="1">
      <c r="A70" s="42">
        <v>69</v>
      </c>
      <c r="B70" s="44" t="s">
        <v>1557</v>
      </c>
      <c r="C70" s="44" t="s">
        <v>1558</v>
      </c>
    </row>
    <row r="71" spans="1:3" ht="12.75" customHeight="1">
      <c r="A71" s="42">
        <v>70</v>
      </c>
      <c r="B71" s="44" t="s">
        <v>1559</v>
      </c>
      <c r="C71" s="44" t="s">
        <v>1560</v>
      </c>
    </row>
    <row r="72" spans="1:3" ht="12.75" customHeight="1">
      <c r="A72" s="42">
        <v>71</v>
      </c>
      <c r="B72" s="44" t="s">
        <v>1561</v>
      </c>
      <c r="C72" s="44" t="s">
        <v>1562</v>
      </c>
    </row>
  </sheetData>
  <autoFilter ref="A1:O1" xr:uid="{9F61E2EF-66F0-4E77-9F83-525D9DB4CEB7}"/>
  <phoneticPr fontId="0" type="noConversion"/>
  <pageMargins left="0.74803149606299213" right="0.74803149606299213" top="0.98425196850393704" bottom="0.98425196850393704" header="0" footer="0"/>
  <pageSetup paperSize="8" scale="96" orientation="portrait"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Delovni listi</vt:lpstr>
      </vt:variant>
      <vt:variant>
        <vt:i4>4</vt:i4>
      </vt:variant>
      <vt:variant>
        <vt:lpstr>Imenovani obsegi</vt:lpstr>
      </vt:variant>
      <vt:variant>
        <vt:i4>5</vt:i4>
      </vt:variant>
    </vt:vector>
  </HeadingPairs>
  <TitlesOfParts>
    <vt:vector size="9" baseType="lpstr">
      <vt:lpstr>Pojasnila k obrazcu</vt:lpstr>
      <vt:lpstr>Oprema</vt:lpstr>
      <vt:lpstr>Klasifikacija - Uni-Leeds</vt:lpstr>
      <vt:lpstr>Klasifikacij MERIL</vt:lpstr>
      <vt:lpstr>klasifikacija_meril</vt:lpstr>
      <vt:lpstr>'Klasifikacija - Uni-Leeds'!Področje_tiskanja</vt:lpstr>
      <vt:lpstr>Oprema!Področje_tiskanja</vt:lpstr>
      <vt:lpstr>'Pojasnila k obrazcu'!Področje_tiskanja</vt:lpstr>
      <vt:lpstr>'Klasifikacija - Uni-Leeds'!Tiskanje_naslovov</vt:lpstr>
    </vt:vector>
  </TitlesOfParts>
  <Company>Agencija za raziskovalno dejavnost RS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ARRS-RI-Evidenca-opreme-2016-4</dc:title>
  <dc:creator>ARRS</dc:creator>
  <cp:lastModifiedBy>Neziri Špresa</cp:lastModifiedBy>
  <cp:lastPrinted>2025-04-29T10:15:37Z</cp:lastPrinted>
  <dcterms:created xsi:type="dcterms:W3CDTF">2009-06-15T12:06:31Z</dcterms:created>
  <dcterms:modified xsi:type="dcterms:W3CDTF">2025-04-29T10:24:01Z</dcterms:modified>
</cp:coreProperties>
</file>